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10236" windowHeight="2736" tabRatio="867" activeTab="12"/>
  </bookViews>
  <sheets>
    <sheet name="Resistor THD 5%" sheetId="19" r:id="rId1"/>
    <sheet name="Resistor SMD 5%" sheetId="1" r:id="rId2"/>
    <sheet name="Resistor SMD 1%" sheetId="17" r:id="rId3"/>
    <sheet name="Trimmer Potentiometers" sheetId="7" r:id="rId4"/>
    <sheet name="Capacitors SMD" sheetId="2" r:id="rId5"/>
    <sheet name="Capacitor Al THD" sheetId="5" r:id="rId6"/>
    <sheet name="Capacitor Solid Polymer TDH" sheetId="6" r:id="rId7"/>
    <sheet name="Inductors SMD" sheetId="3" r:id="rId8"/>
    <sheet name="Inductor THD" sheetId="11" r:id="rId9"/>
    <sheet name="Fuses THD" sheetId="12" r:id="rId10"/>
    <sheet name="Fuses SMD" sheetId="16" r:id="rId11"/>
    <sheet name="Thermistors NTC" sheetId="8" r:id="rId12"/>
    <sheet name="Varistor TDH" sheetId="9" r:id="rId13"/>
    <sheet name="SuperCap" sheetId="14" r:id="rId14"/>
    <sheet name="Transformers Pulse" sheetId="15" r:id="rId15"/>
    <sheet name="Quartz Crystal" sheetId="18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9" l="1"/>
  <c r="N3" i="9"/>
  <c r="F3" i="9"/>
  <c r="N134" i="11" l="1"/>
  <c r="N135" i="11"/>
  <c r="N136" i="11"/>
  <c r="N133" i="11"/>
  <c r="N131" i="11" l="1"/>
  <c r="M131" i="11"/>
  <c r="E131" i="11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58" i="19"/>
  <c r="N156" i="19"/>
  <c r="N155" i="19"/>
  <c r="N148" i="19"/>
  <c r="N149" i="19"/>
  <c r="N150" i="19"/>
  <c r="N151" i="19"/>
  <c r="N152" i="19"/>
  <c r="N153" i="19"/>
  <c r="N147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86" i="19"/>
  <c r="N83" i="19"/>
  <c r="N84" i="19"/>
  <c r="N82" i="19"/>
  <c r="N76" i="19"/>
  <c r="N77" i="19"/>
  <c r="N78" i="19"/>
  <c r="N79" i="19"/>
  <c r="N80" i="19"/>
  <c r="N75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2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O19" i="8"/>
  <c r="O14" i="8"/>
  <c r="O15" i="8"/>
  <c r="O16" i="8"/>
  <c r="O17" i="8"/>
  <c r="O18" i="8"/>
  <c r="O13" i="8"/>
  <c r="F14" i="8"/>
  <c r="N14" i="8"/>
  <c r="F15" i="8"/>
  <c r="N15" i="8"/>
  <c r="F16" i="8"/>
  <c r="N16" i="8"/>
  <c r="F17" i="8"/>
  <c r="N17" i="8"/>
  <c r="F18" i="8"/>
  <c r="N18" i="8"/>
  <c r="F19" i="8"/>
  <c r="N19" i="8"/>
  <c r="N13" i="8"/>
  <c r="F13" i="8"/>
  <c r="M130" i="11"/>
  <c r="N130" i="11"/>
  <c r="E130" i="11"/>
  <c r="Q2" i="18"/>
  <c r="P2" i="18"/>
  <c r="H2" i="18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00" i="11"/>
  <c r="E101" i="11"/>
  <c r="N101" i="11"/>
  <c r="E102" i="11"/>
  <c r="N102" i="11"/>
  <c r="E103" i="11"/>
  <c r="N103" i="11"/>
  <c r="E104" i="11"/>
  <c r="N104" i="11"/>
  <c r="E105" i="11"/>
  <c r="N105" i="11"/>
  <c r="E106" i="11"/>
  <c r="N106" i="11"/>
  <c r="E107" i="11"/>
  <c r="N107" i="11"/>
  <c r="E108" i="11"/>
  <c r="N108" i="11"/>
  <c r="E109" i="11"/>
  <c r="N109" i="11"/>
  <c r="E110" i="11"/>
  <c r="N110" i="11"/>
  <c r="E111" i="11"/>
  <c r="N111" i="11"/>
  <c r="E112" i="11"/>
  <c r="N112" i="11"/>
  <c r="E113" i="11"/>
  <c r="N113" i="11"/>
  <c r="E114" i="11"/>
  <c r="N114" i="11"/>
  <c r="E115" i="11"/>
  <c r="N115" i="11"/>
  <c r="E116" i="11"/>
  <c r="N116" i="11"/>
  <c r="E117" i="11"/>
  <c r="N117" i="11"/>
  <c r="E118" i="11"/>
  <c r="N118" i="11"/>
  <c r="E119" i="11"/>
  <c r="N119" i="11"/>
  <c r="E120" i="11"/>
  <c r="N120" i="11"/>
  <c r="E121" i="11"/>
  <c r="N121" i="11"/>
  <c r="E122" i="11"/>
  <c r="N122" i="11"/>
  <c r="E123" i="11"/>
  <c r="N123" i="11"/>
  <c r="E124" i="11"/>
  <c r="N124" i="11"/>
  <c r="E125" i="11"/>
  <c r="N125" i="11"/>
  <c r="E126" i="11"/>
  <c r="N126" i="11"/>
  <c r="E127" i="11"/>
  <c r="N127" i="11"/>
  <c r="N100" i="11"/>
  <c r="E100" i="11"/>
  <c r="S1676" i="5"/>
  <c r="M1676" i="5"/>
  <c r="G1676" i="5"/>
  <c r="T1676" i="5"/>
  <c r="I1676" i="5"/>
  <c r="P3375" i="17"/>
  <c r="O3375" i="17"/>
  <c r="L3375" i="17"/>
  <c r="G3375" i="17"/>
  <c r="P3374" i="17"/>
  <c r="O3374" i="17"/>
  <c r="L3374" i="17"/>
  <c r="G3374" i="17"/>
  <c r="P3373" i="17"/>
  <c r="O3373" i="17"/>
  <c r="L3373" i="17"/>
  <c r="G3373" i="17"/>
  <c r="P3372" i="17"/>
  <c r="O3372" i="17"/>
  <c r="L3372" i="17"/>
  <c r="G3372" i="17"/>
  <c r="P3371" i="17"/>
  <c r="O3371" i="17"/>
  <c r="L3371" i="17"/>
  <c r="G3371" i="17"/>
  <c r="P3370" i="17"/>
  <c r="O3370" i="17"/>
  <c r="L3370" i="17"/>
  <c r="G3370" i="17"/>
  <c r="P3369" i="17"/>
  <c r="O3369" i="17"/>
  <c r="L3369" i="17"/>
  <c r="G3369" i="17"/>
  <c r="P3368" i="17"/>
  <c r="O3368" i="17"/>
  <c r="L3368" i="17"/>
  <c r="G3368" i="17"/>
  <c r="P3367" i="17"/>
  <c r="O3367" i="17"/>
  <c r="L3367" i="17"/>
  <c r="G3367" i="17"/>
  <c r="P3366" i="17"/>
  <c r="O3366" i="17"/>
  <c r="L3366" i="17"/>
  <c r="G3366" i="17"/>
  <c r="P3365" i="17"/>
  <c r="O3365" i="17"/>
  <c r="L3365" i="17"/>
  <c r="G3365" i="17"/>
  <c r="P3364" i="17"/>
  <c r="O3364" i="17"/>
  <c r="L3364" i="17"/>
  <c r="G3364" i="17"/>
  <c r="P3363" i="17"/>
  <c r="O3363" i="17"/>
  <c r="L3363" i="17"/>
  <c r="G3363" i="17"/>
  <c r="P3362" i="17"/>
  <c r="O3362" i="17"/>
  <c r="L3362" i="17"/>
  <c r="G3362" i="17"/>
  <c r="P3361" i="17"/>
  <c r="O3361" i="17"/>
  <c r="L3361" i="17"/>
  <c r="G3361" i="17"/>
  <c r="P3360" i="17"/>
  <c r="O3360" i="17"/>
  <c r="L3360" i="17"/>
  <c r="G3360" i="17"/>
  <c r="P3359" i="17"/>
  <c r="O3359" i="17"/>
  <c r="L3359" i="17"/>
  <c r="G3359" i="17"/>
  <c r="P3358" i="17"/>
  <c r="O3358" i="17"/>
  <c r="L3358" i="17"/>
  <c r="G3358" i="17"/>
  <c r="P3357" i="17"/>
  <c r="O3357" i="17"/>
  <c r="L3357" i="17"/>
  <c r="G3357" i="17"/>
  <c r="P3356" i="17"/>
  <c r="O3356" i="17"/>
  <c r="L3356" i="17"/>
  <c r="G3356" i="17"/>
  <c r="P3355" i="17"/>
  <c r="O3355" i="17"/>
  <c r="L3355" i="17"/>
  <c r="G3355" i="17"/>
  <c r="P3354" i="17"/>
  <c r="O3354" i="17"/>
  <c r="L3354" i="17"/>
  <c r="G3354" i="17"/>
  <c r="P3353" i="17"/>
  <c r="O3353" i="17"/>
  <c r="L3353" i="17"/>
  <c r="G3353" i="17"/>
  <c r="P3352" i="17"/>
  <c r="O3352" i="17"/>
  <c r="L3352" i="17"/>
  <c r="G3352" i="17"/>
  <c r="P3351" i="17"/>
  <c r="O3351" i="17"/>
  <c r="L3351" i="17"/>
  <c r="G3351" i="17"/>
  <c r="P3350" i="17"/>
  <c r="O3350" i="17"/>
  <c r="L3350" i="17"/>
  <c r="G3350" i="17"/>
  <c r="P3349" i="17"/>
  <c r="O3349" i="17"/>
  <c r="L3349" i="17"/>
  <c r="G3349" i="17"/>
  <c r="P3348" i="17"/>
  <c r="O3348" i="17"/>
  <c r="L3348" i="17"/>
  <c r="G3348" i="17"/>
  <c r="P3347" i="17"/>
  <c r="O3347" i="17"/>
  <c r="L3347" i="17"/>
  <c r="G3347" i="17"/>
  <c r="P3346" i="17"/>
  <c r="O3346" i="17"/>
  <c r="L3346" i="17"/>
  <c r="G3346" i="17"/>
  <c r="P3345" i="17"/>
  <c r="O3345" i="17"/>
  <c r="L3345" i="17"/>
  <c r="G3345" i="17"/>
  <c r="P3344" i="17"/>
  <c r="O3344" i="17"/>
  <c r="L3344" i="17"/>
  <c r="G3344" i="17"/>
  <c r="P3343" i="17"/>
  <c r="O3343" i="17"/>
  <c r="L3343" i="17"/>
  <c r="G3343" i="17"/>
  <c r="P3342" i="17"/>
  <c r="O3342" i="17"/>
  <c r="L3342" i="17"/>
  <c r="G3342" i="17"/>
  <c r="P3341" i="17"/>
  <c r="O3341" i="17"/>
  <c r="L3341" i="17"/>
  <c r="G3341" i="17"/>
  <c r="P3340" i="17"/>
  <c r="O3340" i="17"/>
  <c r="L3340" i="17"/>
  <c r="G3340" i="17"/>
  <c r="P3339" i="17"/>
  <c r="O3339" i="17"/>
  <c r="L3339" i="17"/>
  <c r="G3339" i="17"/>
  <c r="P3338" i="17"/>
  <c r="O3338" i="17"/>
  <c r="L3338" i="17"/>
  <c r="G3338" i="17"/>
  <c r="P3337" i="17"/>
  <c r="O3337" i="17"/>
  <c r="L3337" i="17"/>
  <c r="G3337" i="17"/>
  <c r="P3336" i="17"/>
  <c r="O3336" i="17"/>
  <c r="L3336" i="17"/>
  <c r="G3336" i="17"/>
  <c r="P3335" i="17"/>
  <c r="O3335" i="17"/>
  <c r="L3335" i="17"/>
  <c r="G3335" i="17"/>
  <c r="P3334" i="17"/>
  <c r="O3334" i="17"/>
  <c r="L3334" i="17"/>
  <c r="G3334" i="17"/>
  <c r="P3333" i="17"/>
  <c r="O3333" i="17"/>
  <c r="L3333" i="17"/>
  <c r="G3333" i="17"/>
  <c r="P3332" i="17"/>
  <c r="O3332" i="17"/>
  <c r="L3332" i="17"/>
  <c r="G3332" i="17"/>
  <c r="P3331" i="17"/>
  <c r="O3331" i="17"/>
  <c r="L3331" i="17"/>
  <c r="G3331" i="17"/>
  <c r="P3330" i="17"/>
  <c r="O3330" i="17"/>
  <c r="L3330" i="17"/>
  <c r="G3330" i="17"/>
  <c r="P3329" i="17"/>
  <c r="O3329" i="17"/>
  <c r="L3329" i="17"/>
  <c r="G3329" i="17"/>
  <c r="P3328" i="17"/>
  <c r="O3328" i="17"/>
  <c r="L3328" i="17"/>
  <c r="G3328" i="17"/>
  <c r="P3327" i="17"/>
  <c r="O3327" i="17"/>
  <c r="L3327" i="17"/>
  <c r="G3327" i="17"/>
  <c r="P3326" i="17"/>
  <c r="O3326" i="17"/>
  <c r="L3326" i="17"/>
  <c r="G3326" i="17"/>
  <c r="P3325" i="17"/>
  <c r="O3325" i="17"/>
  <c r="L3325" i="17"/>
  <c r="G3325" i="17"/>
  <c r="P3324" i="17"/>
  <c r="O3324" i="17"/>
  <c r="L3324" i="17"/>
  <c r="G3324" i="17"/>
  <c r="P3323" i="17"/>
  <c r="O3323" i="17"/>
  <c r="L3323" i="17"/>
  <c r="G3323" i="17"/>
  <c r="P3322" i="17"/>
  <c r="O3322" i="17"/>
  <c r="L3322" i="17"/>
  <c r="G3322" i="17"/>
  <c r="P3321" i="17"/>
  <c r="O3321" i="17"/>
  <c r="L3321" i="17"/>
  <c r="G3321" i="17"/>
  <c r="P3320" i="17"/>
  <c r="O3320" i="17"/>
  <c r="L3320" i="17"/>
  <c r="G3320" i="17"/>
  <c r="P3319" i="17"/>
  <c r="O3319" i="17"/>
  <c r="L3319" i="17"/>
  <c r="G3319" i="17"/>
  <c r="P3318" i="17"/>
  <c r="O3318" i="17"/>
  <c r="L3318" i="17"/>
  <c r="G3318" i="17"/>
  <c r="P3317" i="17"/>
  <c r="O3317" i="17"/>
  <c r="L3317" i="17"/>
  <c r="G3317" i="17"/>
  <c r="P3316" i="17"/>
  <c r="O3316" i="17"/>
  <c r="L3316" i="17"/>
  <c r="G3316" i="17"/>
  <c r="P3315" i="17"/>
  <c r="O3315" i="17"/>
  <c r="L3315" i="17"/>
  <c r="G3315" i="17"/>
  <c r="P3314" i="17"/>
  <c r="O3314" i="17"/>
  <c r="L3314" i="17"/>
  <c r="G3314" i="17"/>
  <c r="P3313" i="17"/>
  <c r="O3313" i="17"/>
  <c r="L3313" i="17"/>
  <c r="G3313" i="17"/>
  <c r="P3312" i="17"/>
  <c r="O3312" i="17"/>
  <c r="L3312" i="17"/>
  <c r="G3312" i="17"/>
  <c r="P3311" i="17"/>
  <c r="O3311" i="17"/>
  <c r="L3311" i="17"/>
  <c r="G3311" i="17"/>
  <c r="P3310" i="17"/>
  <c r="O3310" i="17"/>
  <c r="L3310" i="17"/>
  <c r="G3310" i="17"/>
  <c r="P3309" i="17"/>
  <c r="O3309" i="17"/>
  <c r="L3309" i="17"/>
  <c r="G3309" i="17"/>
  <c r="P3308" i="17"/>
  <c r="O3308" i="17"/>
  <c r="L3308" i="17"/>
  <c r="G3308" i="17"/>
  <c r="P3307" i="17"/>
  <c r="O3307" i="17"/>
  <c r="L3307" i="17"/>
  <c r="G3307" i="17"/>
  <c r="P3306" i="17"/>
  <c r="O3306" i="17"/>
  <c r="L3306" i="17"/>
  <c r="G3306" i="17"/>
  <c r="P3305" i="17"/>
  <c r="O3305" i="17"/>
  <c r="L3305" i="17"/>
  <c r="G3305" i="17"/>
  <c r="P3304" i="17"/>
  <c r="O3304" i="17"/>
  <c r="L3304" i="17"/>
  <c r="G3304" i="17"/>
  <c r="P3303" i="17"/>
  <c r="O3303" i="17"/>
  <c r="L3303" i="17"/>
  <c r="G3303" i="17"/>
  <c r="P3302" i="17"/>
  <c r="O3302" i="17"/>
  <c r="L3302" i="17"/>
  <c r="G3302" i="17"/>
  <c r="P3301" i="17"/>
  <c r="O3301" i="17"/>
  <c r="L3301" i="17"/>
  <c r="G3301" i="17"/>
  <c r="P3300" i="17"/>
  <c r="O3300" i="17"/>
  <c r="L3300" i="17"/>
  <c r="G3300" i="17"/>
  <c r="P3299" i="17"/>
  <c r="O3299" i="17"/>
  <c r="L3299" i="17"/>
  <c r="G3299" i="17"/>
  <c r="P3298" i="17"/>
  <c r="O3298" i="17"/>
  <c r="L3298" i="17"/>
  <c r="G3298" i="17"/>
  <c r="P3297" i="17"/>
  <c r="O3297" i="17"/>
  <c r="L3297" i="17"/>
  <c r="G3297" i="17"/>
  <c r="P3296" i="17"/>
  <c r="O3296" i="17"/>
  <c r="L3296" i="17"/>
  <c r="G3296" i="17"/>
  <c r="P3295" i="17"/>
  <c r="O3295" i="17"/>
  <c r="L3295" i="17"/>
  <c r="G3295" i="17"/>
  <c r="P3294" i="17"/>
  <c r="O3294" i="17"/>
  <c r="L3294" i="17"/>
  <c r="G3294" i="17"/>
  <c r="P3293" i="17"/>
  <c r="O3293" i="17"/>
  <c r="L3293" i="17"/>
  <c r="G3293" i="17"/>
  <c r="P3292" i="17"/>
  <c r="O3292" i="17"/>
  <c r="L3292" i="17"/>
  <c r="G3292" i="17"/>
  <c r="P3291" i="17"/>
  <c r="O3291" i="17"/>
  <c r="L3291" i="17"/>
  <c r="G3291" i="17"/>
  <c r="P3290" i="17"/>
  <c r="O3290" i="17"/>
  <c r="L3290" i="17"/>
  <c r="G3290" i="17"/>
  <c r="P3289" i="17"/>
  <c r="O3289" i="17"/>
  <c r="L3289" i="17"/>
  <c r="G3289" i="17"/>
  <c r="P3288" i="17"/>
  <c r="O3288" i="17"/>
  <c r="L3288" i="17"/>
  <c r="G3288" i="17"/>
  <c r="P3287" i="17"/>
  <c r="O3287" i="17"/>
  <c r="L3287" i="17"/>
  <c r="G3287" i="17"/>
  <c r="P3286" i="17"/>
  <c r="O3286" i="17"/>
  <c r="L3286" i="17"/>
  <c r="G3286" i="17"/>
  <c r="P3285" i="17"/>
  <c r="O3285" i="17"/>
  <c r="L3285" i="17"/>
  <c r="G3285" i="17"/>
  <c r="P3284" i="17"/>
  <c r="O3284" i="17"/>
  <c r="L3284" i="17"/>
  <c r="G3284" i="17"/>
  <c r="P3283" i="17"/>
  <c r="O3283" i="17"/>
  <c r="L3283" i="17"/>
  <c r="G3283" i="17"/>
  <c r="P3282" i="17"/>
  <c r="O3282" i="17"/>
  <c r="L3282" i="17"/>
  <c r="G3282" i="17"/>
  <c r="P3281" i="17"/>
  <c r="O3281" i="17"/>
  <c r="L3281" i="17"/>
  <c r="G3281" i="17"/>
  <c r="P3280" i="17"/>
  <c r="O3280" i="17"/>
  <c r="L3280" i="17"/>
  <c r="G3280" i="17"/>
  <c r="P3279" i="17"/>
  <c r="O3279" i="17"/>
  <c r="L3279" i="17"/>
  <c r="G3279" i="17"/>
  <c r="P3278" i="17"/>
  <c r="O3278" i="17"/>
  <c r="L3278" i="17"/>
  <c r="G3278" i="17"/>
  <c r="P3277" i="17"/>
  <c r="O3277" i="17"/>
  <c r="L3277" i="17"/>
  <c r="G3277" i="17"/>
  <c r="P3276" i="17"/>
  <c r="O3276" i="17"/>
  <c r="L3276" i="17"/>
  <c r="G3276" i="17"/>
  <c r="P3275" i="17"/>
  <c r="O3275" i="17"/>
  <c r="L3275" i="17"/>
  <c r="G3275" i="17"/>
  <c r="P3274" i="17"/>
  <c r="O3274" i="17"/>
  <c r="L3274" i="17"/>
  <c r="G3274" i="17"/>
  <c r="P3273" i="17"/>
  <c r="O3273" i="17"/>
  <c r="L3273" i="17"/>
  <c r="G3273" i="17"/>
  <c r="P3272" i="17"/>
  <c r="O3272" i="17"/>
  <c r="L3272" i="17"/>
  <c r="G3272" i="17"/>
  <c r="P3271" i="17"/>
  <c r="O3271" i="17"/>
  <c r="L3271" i="17"/>
  <c r="G3271" i="17"/>
  <c r="P3270" i="17"/>
  <c r="O3270" i="17"/>
  <c r="L3270" i="17"/>
  <c r="G3270" i="17"/>
  <c r="P3269" i="17"/>
  <c r="O3269" i="17"/>
  <c r="L3269" i="17"/>
  <c r="G3269" i="17"/>
  <c r="P3268" i="17"/>
  <c r="O3268" i="17"/>
  <c r="L3268" i="17"/>
  <c r="G3268" i="17"/>
  <c r="P3267" i="17"/>
  <c r="O3267" i="17"/>
  <c r="L3267" i="17"/>
  <c r="G3267" i="17"/>
  <c r="P3266" i="17"/>
  <c r="O3266" i="17"/>
  <c r="L3266" i="17"/>
  <c r="G3266" i="17"/>
  <c r="P3265" i="17"/>
  <c r="O3265" i="17"/>
  <c r="L3265" i="17"/>
  <c r="G3265" i="17"/>
  <c r="P3264" i="17"/>
  <c r="O3264" i="17"/>
  <c r="L3264" i="17"/>
  <c r="G3264" i="17"/>
  <c r="P3263" i="17"/>
  <c r="O3263" i="17"/>
  <c r="L3263" i="17"/>
  <c r="G3263" i="17"/>
  <c r="P3262" i="17"/>
  <c r="O3262" i="17"/>
  <c r="L3262" i="17"/>
  <c r="G3262" i="17"/>
  <c r="P3261" i="17"/>
  <c r="O3261" i="17"/>
  <c r="L3261" i="17"/>
  <c r="G3261" i="17"/>
  <c r="P3260" i="17"/>
  <c r="O3260" i="17"/>
  <c r="L3260" i="17"/>
  <c r="G3260" i="17"/>
  <c r="P3259" i="17"/>
  <c r="O3259" i="17"/>
  <c r="L3259" i="17"/>
  <c r="G3259" i="17"/>
  <c r="P3258" i="17"/>
  <c r="O3258" i="17"/>
  <c r="L3258" i="17"/>
  <c r="G3258" i="17"/>
  <c r="P3257" i="17"/>
  <c r="O3257" i="17"/>
  <c r="L3257" i="17"/>
  <c r="G3257" i="17"/>
  <c r="P3256" i="17"/>
  <c r="O3256" i="17"/>
  <c r="L3256" i="17"/>
  <c r="G3256" i="17"/>
  <c r="P3255" i="17"/>
  <c r="O3255" i="17"/>
  <c r="L3255" i="17"/>
  <c r="G3255" i="17"/>
  <c r="P3254" i="17"/>
  <c r="O3254" i="17"/>
  <c r="L3254" i="17"/>
  <c r="G3254" i="17"/>
  <c r="P3253" i="17"/>
  <c r="O3253" i="17"/>
  <c r="L3253" i="17"/>
  <c r="G3253" i="17"/>
  <c r="P3252" i="17"/>
  <c r="O3252" i="17"/>
  <c r="L3252" i="17"/>
  <c r="G3252" i="17"/>
  <c r="P3251" i="17"/>
  <c r="O3251" i="17"/>
  <c r="L3251" i="17"/>
  <c r="G3251" i="17"/>
  <c r="P3250" i="17"/>
  <c r="O3250" i="17"/>
  <c r="L3250" i="17"/>
  <c r="G3250" i="17"/>
  <c r="P3249" i="17"/>
  <c r="O3249" i="17"/>
  <c r="L3249" i="17"/>
  <c r="G3249" i="17"/>
  <c r="P3248" i="17"/>
  <c r="O3248" i="17"/>
  <c r="L3248" i="17"/>
  <c r="G3248" i="17"/>
  <c r="P3247" i="17"/>
  <c r="O3247" i="17"/>
  <c r="L3247" i="17"/>
  <c r="G3247" i="17"/>
  <c r="P3246" i="17"/>
  <c r="O3246" i="17"/>
  <c r="L3246" i="17"/>
  <c r="G3246" i="17"/>
  <c r="P3245" i="17"/>
  <c r="O3245" i="17"/>
  <c r="L3245" i="17"/>
  <c r="G3245" i="17"/>
  <c r="P3244" i="17"/>
  <c r="O3244" i="17"/>
  <c r="L3244" i="17"/>
  <c r="G3244" i="17"/>
  <c r="P3243" i="17"/>
  <c r="O3243" i="17"/>
  <c r="L3243" i="17"/>
  <c r="G3243" i="17"/>
  <c r="P3242" i="17"/>
  <c r="O3242" i="17"/>
  <c r="L3242" i="17"/>
  <c r="G3242" i="17"/>
  <c r="P3241" i="17"/>
  <c r="O3241" i="17"/>
  <c r="L3241" i="17"/>
  <c r="G3241" i="17"/>
  <c r="P3240" i="17"/>
  <c r="O3240" i="17"/>
  <c r="L3240" i="17"/>
  <c r="G3240" i="17"/>
  <c r="P3239" i="17"/>
  <c r="O3239" i="17"/>
  <c r="L3239" i="17"/>
  <c r="G3239" i="17"/>
  <c r="P3238" i="17"/>
  <c r="O3238" i="17"/>
  <c r="L3238" i="17"/>
  <c r="G3238" i="17"/>
  <c r="P3237" i="17"/>
  <c r="O3237" i="17"/>
  <c r="L3237" i="17"/>
  <c r="G3237" i="17"/>
  <c r="P3236" i="17"/>
  <c r="O3236" i="17"/>
  <c r="L3236" i="17"/>
  <c r="G3236" i="17"/>
  <c r="P3235" i="17"/>
  <c r="O3235" i="17"/>
  <c r="L3235" i="17"/>
  <c r="G3235" i="17"/>
  <c r="P3234" i="17"/>
  <c r="O3234" i="17"/>
  <c r="L3234" i="17"/>
  <c r="G3234" i="17"/>
  <c r="P3233" i="17"/>
  <c r="O3233" i="17"/>
  <c r="L3233" i="17"/>
  <c r="G3233" i="17"/>
  <c r="P3232" i="17"/>
  <c r="O3232" i="17"/>
  <c r="L3232" i="17"/>
  <c r="G3232" i="17"/>
  <c r="P3231" i="17"/>
  <c r="O3231" i="17"/>
  <c r="L3231" i="17"/>
  <c r="G3231" i="17"/>
  <c r="P3230" i="17"/>
  <c r="O3230" i="17"/>
  <c r="L3230" i="17"/>
  <c r="G3230" i="17"/>
  <c r="P3229" i="17"/>
  <c r="O3229" i="17"/>
  <c r="L3229" i="17"/>
  <c r="G3229" i="17"/>
  <c r="P3228" i="17"/>
  <c r="O3228" i="17"/>
  <c r="L3228" i="17"/>
  <c r="G3228" i="17"/>
  <c r="P3227" i="17"/>
  <c r="O3227" i="17"/>
  <c r="L3227" i="17"/>
  <c r="G3227" i="17"/>
  <c r="P3226" i="17"/>
  <c r="O3226" i="17"/>
  <c r="L3226" i="17"/>
  <c r="G3226" i="17"/>
  <c r="P3225" i="17"/>
  <c r="O3225" i="17"/>
  <c r="L3225" i="17"/>
  <c r="G3225" i="17"/>
  <c r="P3224" i="17"/>
  <c r="O3224" i="17"/>
  <c r="L3224" i="17"/>
  <c r="G3224" i="17"/>
  <c r="P3223" i="17"/>
  <c r="O3223" i="17"/>
  <c r="L3223" i="17"/>
  <c r="G3223" i="17"/>
  <c r="P3222" i="17"/>
  <c r="O3222" i="17"/>
  <c r="L3222" i="17"/>
  <c r="G3222" i="17"/>
  <c r="P3221" i="17"/>
  <c r="O3221" i="17"/>
  <c r="L3221" i="17"/>
  <c r="G3221" i="17"/>
  <c r="P3220" i="17"/>
  <c r="O3220" i="17"/>
  <c r="L3220" i="17"/>
  <c r="G3220" i="17"/>
  <c r="P3219" i="17"/>
  <c r="O3219" i="17"/>
  <c r="L3219" i="17"/>
  <c r="G3219" i="17"/>
  <c r="P3218" i="17"/>
  <c r="O3218" i="17"/>
  <c r="L3218" i="17"/>
  <c r="G3218" i="17"/>
  <c r="P3217" i="17"/>
  <c r="O3217" i="17"/>
  <c r="L3217" i="17"/>
  <c r="G3217" i="17"/>
  <c r="P3216" i="17"/>
  <c r="O3216" i="17"/>
  <c r="L3216" i="17"/>
  <c r="G3216" i="17"/>
  <c r="P3215" i="17"/>
  <c r="O3215" i="17"/>
  <c r="L3215" i="17"/>
  <c r="G3215" i="17"/>
  <c r="P3214" i="17"/>
  <c r="O3214" i="17"/>
  <c r="L3214" i="17"/>
  <c r="G3214" i="17"/>
  <c r="P3213" i="17"/>
  <c r="O3213" i="17"/>
  <c r="L3213" i="17"/>
  <c r="G3213" i="17"/>
  <c r="P3212" i="17"/>
  <c r="O3212" i="17"/>
  <c r="L3212" i="17"/>
  <c r="G3212" i="17"/>
  <c r="P3211" i="17"/>
  <c r="O3211" i="17"/>
  <c r="L3211" i="17"/>
  <c r="G3211" i="17"/>
  <c r="P3210" i="17"/>
  <c r="O3210" i="17"/>
  <c r="L3210" i="17"/>
  <c r="G3210" i="17"/>
  <c r="P3209" i="17"/>
  <c r="O3209" i="17"/>
  <c r="L3209" i="17"/>
  <c r="G3209" i="17"/>
  <c r="P3208" i="17"/>
  <c r="O3208" i="17"/>
  <c r="L3208" i="17"/>
  <c r="G3208" i="17"/>
  <c r="P3207" i="17"/>
  <c r="O3207" i="17"/>
  <c r="L3207" i="17"/>
  <c r="G3207" i="17"/>
  <c r="P3206" i="17"/>
  <c r="O3206" i="17"/>
  <c r="L3206" i="17"/>
  <c r="G3206" i="17"/>
  <c r="P3205" i="17"/>
  <c r="O3205" i="17"/>
  <c r="L3205" i="17"/>
  <c r="G3205" i="17"/>
  <c r="P3204" i="17"/>
  <c r="O3204" i="17"/>
  <c r="L3204" i="17"/>
  <c r="G3204" i="17"/>
  <c r="P3203" i="17"/>
  <c r="O3203" i="17"/>
  <c r="L3203" i="17"/>
  <c r="G3203" i="17"/>
  <c r="P3202" i="17"/>
  <c r="O3202" i="17"/>
  <c r="L3202" i="17"/>
  <c r="G3202" i="17"/>
  <c r="P3201" i="17"/>
  <c r="O3201" i="17"/>
  <c r="L3201" i="17"/>
  <c r="G3201" i="17"/>
  <c r="P3200" i="17"/>
  <c r="O3200" i="17"/>
  <c r="L3200" i="17"/>
  <c r="G3200" i="17"/>
  <c r="P3199" i="17"/>
  <c r="O3199" i="17"/>
  <c r="L3199" i="17"/>
  <c r="G3199" i="17"/>
  <c r="P3198" i="17"/>
  <c r="O3198" i="17"/>
  <c r="L3198" i="17"/>
  <c r="G3198" i="17"/>
  <c r="P3197" i="17"/>
  <c r="O3197" i="17"/>
  <c r="L3197" i="17"/>
  <c r="G3197" i="17"/>
  <c r="P3196" i="17"/>
  <c r="O3196" i="17"/>
  <c r="L3196" i="17"/>
  <c r="G3196" i="17"/>
  <c r="P3195" i="17"/>
  <c r="O3195" i="17"/>
  <c r="L3195" i="17"/>
  <c r="G3195" i="17"/>
  <c r="P3194" i="17"/>
  <c r="O3194" i="17"/>
  <c r="L3194" i="17"/>
  <c r="G3194" i="17"/>
  <c r="P3193" i="17"/>
  <c r="O3193" i="17"/>
  <c r="L3193" i="17"/>
  <c r="G3193" i="17"/>
  <c r="P3192" i="17"/>
  <c r="O3192" i="17"/>
  <c r="L3192" i="17"/>
  <c r="G3192" i="17"/>
  <c r="P3191" i="17"/>
  <c r="O3191" i="17"/>
  <c r="L3191" i="17"/>
  <c r="G3191" i="17"/>
  <c r="P3190" i="17"/>
  <c r="O3190" i="17"/>
  <c r="L3190" i="17"/>
  <c r="G3190" i="17"/>
  <c r="P3189" i="17"/>
  <c r="O3189" i="17"/>
  <c r="L3189" i="17"/>
  <c r="G3189" i="17"/>
  <c r="P3188" i="17"/>
  <c r="O3188" i="17"/>
  <c r="L3188" i="17"/>
  <c r="G3188" i="17"/>
  <c r="P3187" i="17"/>
  <c r="O3187" i="17"/>
  <c r="L3187" i="17"/>
  <c r="G3187" i="17"/>
  <c r="P3186" i="17"/>
  <c r="O3186" i="17"/>
  <c r="L3186" i="17"/>
  <c r="G3186" i="17"/>
  <c r="P3185" i="17"/>
  <c r="O3185" i="17"/>
  <c r="L3185" i="17"/>
  <c r="G3185" i="17"/>
  <c r="P3184" i="17"/>
  <c r="O3184" i="17"/>
  <c r="L3184" i="17"/>
  <c r="G3184" i="17"/>
  <c r="P3183" i="17"/>
  <c r="O3183" i="17"/>
  <c r="L3183" i="17"/>
  <c r="G3183" i="17"/>
  <c r="P3182" i="17"/>
  <c r="O3182" i="17"/>
  <c r="L3182" i="17"/>
  <c r="G3182" i="17"/>
  <c r="P3181" i="17"/>
  <c r="O3181" i="17"/>
  <c r="L3181" i="17"/>
  <c r="G3181" i="17"/>
  <c r="P3180" i="17"/>
  <c r="O3180" i="17"/>
  <c r="L3180" i="17"/>
  <c r="G3180" i="17"/>
  <c r="P3179" i="17"/>
  <c r="O3179" i="17"/>
  <c r="L3179" i="17"/>
  <c r="G3179" i="17"/>
  <c r="P3178" i="17"/>
  <c r="O3178" i="17"/>
  <c r="L3178" i="17"/>
  <c r="G3178" i="17"/>
  <c r="P3177" i="17"/>
  <c r="O3177" i="17"/>
  <c r="L3177" i="17"/>
  <c r="G3177" i="17"/>
  <c r="P3176" i="17"/>
  <c r="O3176" i="17"/>
  <c r="L3176" i="17"/>
  <c r="G3176" i="17"/>
  <c r="P3175" i="17"/>
  <c r="O3175" i="17"/>
  <c r="L3175" i="17"/>
  <c r="G3175" i="17"/>
  <c r="P3174" i="17"/>
  <c r="O3174" i="17"/>
  <c r="L3174" i="17"/>
  <c r="G3174" i="17"/>
  <c r="P3173" i="17"/>
  <c r="O3173" i="17"/>
  <c r="L3173" i="17"/>
  <c r="G3173" i="17"/>
  <c r="P3172" i="17"/>
  <c r="O3172" i="17"/>
  <c r="L3172" i="17"/>
  <c r="G3172" i="17"/>
  <c r="P3171" i="17"/>
  <c r="O3171" i="17"/>
  <c r="L3171" i="17"/>
  <c r="G3171" i="17"/>
  <c r="P3170" i="17"/>
  <c r="O3170" i="17"/>
  <c r="L3170" i="17"/>
  <c r="G3170" i="17"/>
  <c r="P3169" i="17"/>
  <c r="O3169" i="17"/>
  <c r="L3169" i="17"/>
  <c r="G3169" i="17"/>
  <c r="P3168" i="17"/>
  <c r="O3168" i="17"/>
  <c r="L3168" i="17"/>
  <c r="G3168" i="17"/>
  <c r="P3167" i="17"/>
  <c r="O3167" i="17"/>
  <c r="L3167" i="17"/>
  <c r="G3167" i="17"/>
  <c r="P3166" i="17"/>
  <c r="O3166" i="17"/>
  <c r="L3166" i="17"/>
  <c r="G3166" i="17"/>
  <c r="P3165" i="17"/>
  <c r="O3165" i="17"/>
  <c r="L3165" i="17"/>
  <c r="G3165" i="17"/>
  <c r="P3164" i="17"/>
  <c r="O3164" i="17"/>
  <c r="L3164" i="17"/>
  <c r="G3164" i="17"/>
  <c r="P3163" i="17"/>
  <c r="O3163" i="17"/>
  <c r="L3163" i="17"/>
  <c r="G3163" i="17"/>
  <c r="P3162" i="17"/>
  <c r="O3162" i="17"/>
  <c r="L3162" i="17"/>
  <c r="G3162" i="17"/>
  <c r="P3161" i="17"/>
  <c r="O3161" i="17"/>
  <c r="L3161" i="17"/>
  <c r="G3161" i="17"/>
  <c r="P3160" i="17"/>
  <c r="O3160" i="17"/>
  <c r="L3160" i="17"/>
  <c r="G3160" i="17"/>
  <c r="P3159" i="17"/>
  <c r="O3159" i="17"/>
  <c r="L3159" i="17"/>
  <c r="G3159" i="17"/>
  <c r="P3158" i="17"/>
  <c r="O3158" i="17"/>
  <c r="L3158" i="17"/>
  <c r="G3158" i="17"/>
  <c r="P3157" i="17"/>
  <c r="O3157" i="17"/>
  <c r="L3157" i="17"/>
  <c r="G3157" i="17"/>
  <c r="P3156" i="17"/>
  <c r="O3156" i="17"/>
  <c r="L3156" i="17"/>
  <c r="G3156" i="17"/>
  <c r="P3155" i="17"/>
  <c r="O3155" i="17"/>
  <c r="L3155" i="17"/>
  <c r="G3155" i="17"/>
  <c r="P3154" i="17"/>
  <c r="O3154" i="17"/>
  <c r="L3154" i="17"/>
  <c r="G3154" i="17"/>
  <c r="P3153" i="17"/>
  <c r="O3153" i="17"/>
  <c r="L3153" i="17"/>
  <c r="G3153" i="17"/>
  <c r="P3152" i="17"/>
  <c r="O3152" i="17"/>
  <c r="L3152" i="17"/>
  <c r="G3152" i="17"/>
  <c r="P3151" i="17"/>
  <c r="O3151" i="17"/>
  <c r="L3151" i="17"/>
  <c r="G3151" i="17"/>
  <c r="P3150" i="17"/>
  <c r="O3150" i="17"/>
  <c r="L3150" i="17"/>
  <c r="G3150" i="17"/>
  <c r="P3149" i="17"/>
  <c r="O3149" i="17"/>
  <c r="L3149" i="17"/>
  <c r="G3149" i="17"/>
  <c r="P3148" i="17"/>
  <c r="O3148" i="17"/>
  <c r="L3148" i="17"/>
  <c r="G3148" i="17"/>
  <c r="P3147" i="17"/>
  <c r="O3147" i="17"/>
  <c r="L3147" i="17"/>
  <c r="G3147" i="17"/>
  <c r="P3146" i="17"/>
  <c r="O3146" i="17"/>
  <c r="L3146" i="17"/>
  <c r="G3146" i="17"/>
  <c r="P3145" i="17"/>
  <c r="O3145" i="17"/>
  <c r="L3145" i="17"/>
  <c r="G3145" i="17"/>
  <c r="P3144" i="17"/>
  <c r="O3144" i="17"/>
  <c r="L3144" i="17"/>
  <c r="G3144" i="17"/>
  <c r="P3143" i="17"/>
  <c r="O3143" i="17"/>
  <c r="L3143" i="17"/>
  <c r="G3143" i="17"/>
  <c r="P3142" i="17"/>
  <c r="O3142" i="17"/>
  <c r="L3142" i="17"/>
  <c r="G3142" i="17"/>
  <c r="P3141" i="17"/>
  <c r="O3141" i="17"/>
  <c r="L3141" i="17"/>
  <c r="G3141" i="17"/>
  <c r="P3140" i="17"/>
  <c r="O3140" i="17"/>
  <c r="L3140" i="17"/>
  <c r="G3140" i="17"/>
  <c r="P3139" i="17"/>
  <c r="O3139" i="17"/>
  <c r="L3139" i="17"/>
  <c r="G3139" i="17"/>
  <c r="P3138" i="17"/>
  <c r="O3138" i="17"/>
  <c r="L3138" i="17"/>
  <c r="G3138" i="17"/>
  <c r="P3137" i="17"/>
  <c r="O3137" i="17"/>
  <c r="L3137" i="17"/>
  <c r="G3137" i="17"/>
  <c r="P3136" i="17"/>
  <c r="O3136" i="17"/>
  <c r="L3136" i="17"/>
  <c r="G3136" i="17"/>
  <c r="P3135" i="17"/>
  <c r="O3135" i="17"/>
  <c r="L3135" i="17"/>
  <c r="G3135" i="17"/>
  <c r="P3134" i="17"/>
  <c r="O3134" i="17"/>
  <c r="L3134" i="17"/>
  <c r="G3134" i="17"/>
  <c r="P3133" i="17"/>
  <c r="O3133" i="17"/>
  <c r="L3133" i="17"/>
  <c r="G3133" i="17"/>
  <c r="P3132" i="17"/>
  <c r="O3132" i="17"/>
  <c r="L3132" i="17"/>
  <c r="G3132" i="17"/>
  <c r="P3131" i="17"/>
  <c r="O3131" i="17"/>
  <c r="L3131" i="17"/>
  <c r="G3131" i="17"/>
  <c r="P3130" i="17"/>
  <c r="O3130" i="17"/>
  <c r="L3130" i="17"/>
  <c r="G3130" i="17"/>
  <c r="P3129" i="17"/>
  <c r="O3129" i="17"/>
  <c r="L3129" i="17"/>
  <c r="G3129" i="17"/>
  <c r="P3128" i="17"/>
  <c r="O3128" i="17"/>
  <c r="L3128" i="17"/>
  <c r="G3128" i="17"/>
  <c r="P3127" i="17"/>
  <c r="O3127" i="17"/>
  <c r="L3127" i="17"/>
  <c r="G3127" i="17"/>
  <c r="P3126" i="17"/>
  <c r="O3126" i="17"/>
  <c r="L3126" i="17"/>
  <c r="G3126" i="17"/>
  <c r="P3125" i="17"/>
  <c r="O3125" i="17"/>
  <c r="L3125" i="17"/>
  <c r="G3125" i="17"/>
  <c r="P3124" i="17"/>
  <c r="O3124" i="17"/>
  <c r="L3124" i="17"/>
  <c r="G3124" i="17"/>
  <c r="P3123" i="17"/>
  <c r="O3123" i="17"/>
  <c r="L3123" i="17"/>
  <c r="G3123" i="17"/>
  <c r="P3122" i="17"/>
  <c r="O3122" i="17"/>
  <c r="L3122" i="17"/>
  <c r="G3122" i="17"/>
  <c r="P3121" i="17"/>
  <c r="O3121" i="17"/>
  <c r="L3121" i="17"/>
  <c r="G3121" i="17"/>
  <c r="P3120" i="17"/>
  <c r="O3120" i="17"/>
  <c r="L3120" i="17"/>
  <c r="G3120" i="17"/>
  <c r="P3119" i="17"/>
  <c r="O3119" i="17"/>
  <c r="L3119" i="17"/>
  <c r="G3119" i="17"/>
  <c r="P3118" i="17"/>
  <c r="O3118" i="17"/>
  <c r="L3118" i="17"/>
  <c r="G3118" i="17"/>
  <c r="P3117" i="17"/>
  <c r="O3117" i="17"/>
  <c r="L3117" i="17"/>
  <c r="G3117" i="17"/>
  <c r="P3116" i="17"/>
  <c r="O3116" i="17"/>
  <c r="L3116" i="17"/>
  <c r="G3116" i="17"/>
  <c r="P3115" i="17"/>
  <c r="O3115" i="17"/>
  <c r="L3115" i="17"/>
  <c r="G3115" i="17"/>
  <c r="P3114" i="17"/>
  <c r="O3114" i="17"/>
  <c r="L3114" i="17"/>
  <c r="G3114" i="17"/>
  <c r="P3113" i="17"/>
  <c r="O3113" i="17"/>
  <c r="L3113" i="17"/>
  <c r="G3113" i="17"/>
  <c r="P3112" i="17"/>
  <c r="O3112" i="17"/>
  <c r="L3112" i="17"/>
  <c r="G3112" i="17"/>
  <c r="P3111" i="17"/>
  <c r="O3111" i="17"/>
  <c r="L3111" i="17"/>
  <c r="G3111" i="17"/>
  <c r="P3110" i="17"/>
  <c r="O3110" i="17"/>
  <c r="L3110" i="17"/>
  <c r="G3110" i="17"/>
  <c r="P3109" i="17"/>
  <c r="O3109" i="17"/>
  <c r="L3109" i="17"/>
  <c r="G3109" i="17"/>
  <c r="P3108" i="17"/>
  <c r="O3108" i="17"/>
  <c r="L3108" i="17"/>
  <c r="G3108" i="17"/>
  <c r="P3107" i="17"/>
  <c r="O3107" i="17"/>
  <c r="L3107" i="17"/>
  <c r="G3107" i="17"/>
  <c r="P3106" i="17"/>
  <c r="O3106" i="17"/>
  <c r="L3106" i="17"/>
  <c r="G3106" i="17"/>
  <c r="P3105" i="17"/>
  <c r="O3105" i="17"/>
  <c r="L3105" i="17"/>
  <c r="G3105" i="17"/>
  <c r="P3104" i="17"/>
  <c r="O3104" i="17"/>
  <c r="L3104" i="17"/>
  <c r="G3104" i="17"/>
  <c r="P3103" i="17"/>
  <c r="O3103" i="17"/>
  <c r="L3103" i="17"/>
  <c r="G3103" i="17"/>
  <c r="P3102" i="17"/>
  <c r="O3102" i="17"/>
  <c r="L3102" i="17"/>
  <c r="G3102" i="17"/>
  <c r="P3101" i="17"/>
  <c r="O3101" i="17"/>
  <c r="L3101" i="17"/>
  <c r="G3101" i="17"/>
  <c r="P3100" i="17"/>
  <c r="O3100" i="17"/>
  <c r="L3100" i="17"/>
  <c r="G3100" i="17"/>
  <c r="P3099" i="17"/>
  <c r="O3099" i="17"/>
  <c r="L3099" i="17"/>
  <c r="G3099" i="17"/>
  <c r="P3098" i="17"/>
  <c r="O3098" i="17"/>
  <c r="L3098" i="17"/>
  <c r="G3098" i="17"/>
  <c r="P3097" i="17"/>
  <c r="O3097" i="17"/>
  <c r="L3097" i="17"/>
  <c r="G3097" i="17"/>
  <c r="P3096" i="17"/>
  <c r="O3096" i="17"/>
  <c r="L3096" i="17"/>
  <c r="G3096" i="17"/>
  <c r="P3095" i="17"/>
  <c r="O3095" i="17"/>
  <c r="L3095" i="17"/>
  <c r="G3095" i="17"/>
  <c r="P3094" i="17"/>
  <c r="O3094" i="17"/>
  <c r="L3094" i="17"/>
  <c r="G3094" i="17"/>
  <c r="P3093" i="17"/>
  <c r="O3093" i="17"/>
  <c r="L3093" i="17"/>
  <c r="G3093" i="17"/>
  <c r="P3092" i="17"/>
  <c r="O3092" i="17"/>
  <c r="L3092" i="17"/>
  <c r="G3092" i="17"/>
  <c r="P3091" i="17"/>
  <c r="O3091" i="17"/>
  <c r="L3091" i="17"/>
  <c r="G3091" i="17"/>
  <c r="P3090" i="17"/>
  <c r="O3090" i="17"/>
  <c r="L3090" i="17"/>
  <c r="G3090" i="17"/>
  <c r="P3089" i="17"/>
  <c r="O3089" i="17"/>
  <c r="L3089" i="17"/>
  <c r="G3089" i="17"/>
  <c r="P3088" i="17"/>
  <c r="O3088" i="17"/>
  <c r="L3088" i="17"/>
  <c r="G3088" i="17"/>
  <c r="P3087" i="17"/>
  <c r="O3087" i="17"/>
  <c r="L3087" i="17"/>
  <c r="G3087" i="17"/>
  <c r="P3086" i="17"/>
  <c r="O3086" i="17"/>
  <c r="L3086" i="17"/>
  <c r="G3086" i="17"/>
  <c r="P3085" i="17"/>
  <c r="O3085" i="17"/>
  <c r="L3085" i="17"/>
  <c r="G3085" i="17"/>
  <c r="P3084" i="17"/>
  <c r="O3084" i="17"/>
  <c r="L3084" i="17"/>
  <c r="G3084" i="17"/>
  <c r="P3083" i="17"/>
  <c r="O3083" i="17"/>
  <c r="L3083" i="17"/>
  <c r="G3083" i="17"/>
  <c r="P3082" i="17"/>
  <c r="O3082" i="17"/>
  <c r="L3082" i="17"/>
  <c r="G3082" i="17"/>
  <c r="P3081" i="17"/>
  <c r="O3081" i="17"/>
  <c r="L3081" i="17"/>
  <c r="G3081" i="17"/>
  <c r="P3080" i="17"/>
  <c r="O3080" i="17"/>
  <c r="L3080" i="17"/>
  <c r="G3080" i="17"/>
  <c r="P3079" i="17"/>
  <c r="O3079" i="17"/>
  <c r="L3079" i="17"/>
  <c r="G3079" i="17"/>
  <c r="P3078" i="17"/>
  <c r="O3078" i="17"/>
  <c r="L3078" i="17"/>
  <c r="G3078" i="17"/>
  <c r="P3077" i="17"/>
  <c r="O3077" i="17"/>
  <c r="L3077" i="17"/>
  <c r="G3077" i="17"/>
  <c r="P3076" i="17"/>
  <c r="O3076" i="17"/>
  <c r="L3076" i="17"/>
  <c r="G3076" i="17"/>
  <c r="P3075" i="17"/>
  <c r="O3075" i="17"/>
  <c r="L3075" i="17"/>
  <c r="G3075" i="17"/>
  <c r="P3074" i="17"/>
  <c r="O3074" i="17"/>
  <c r="L3074" i="17"/>
  <c r="G3074" i="17"/>
  <c r="P3073" i="17"/>
  <c r="O3073" i="17"/>
  <c r="L3073" i="17"/>
  <c r="G3073" i="17"/>
  <c r="P3072" i="17"/>
  <c r="O3072" i="17"/>
  <c r="L3072" i="17"/>
  <c r="G3072" i="17"/>
  <c r="P3071" i="17"/>
  <c r="O3071" i="17"/>
  <c r="L3071" i="17"/>
  <c r="G3071" i="17"/>
  <c r="P3070" i="17"/>
  <c r="O3070" i="17"/>
  <c r="L3070" i="17"/>
  <c r="G3070" i="17"/>
  <c r="P3069" i="17"/>
  <c r="O3069" i="17"/>
  <c r="L3069" i="17"/>
  <c r="G3069" i="17"/>
  <c r="P3068" i="17"/>
  <c r="O3068" i="17"/>
  <c r="L3068" i="17"/>
  <c r="G3068" i="17"/>
  <c r="P3067" i="17"/>
  <c r="O3067" i="17"/>
  <c r="L3067" i="17"/>
  <c r="G3067" i="17"/>
  <c r="P3066" i="17"/>
  <c r="O3066" i="17"/>
  <c r="L3066" i="17"/>
  <c r="G3066" i="17"/>
  <c r="P3065" i="17"/>
  <c r="O3065" i="17"/>
  <c r="L3065" i="17"/>
  <c r="G3065" i="17"/>
  <c r="P3064" i="17"/>
  <c r="O3064" i="17"/>
  <c r="L3064" i="17"/>
  <c r="G3064" i="17"/>
  <c r="P3063" i="17"/>
  <c r="O3063" i="17"/>
  <c r="L3063" i="17"/>
  <c r="G3063" i="17"/>
  <c r="P3062" i="17"/>
  <c r="O3062" i="17"/>
  <c r="L3062" i="17"/>
  <c r="G3062" i="17"/>
  <c r="P3061" i="17"/>
  <c r="O3061" i="17"/>
  <c r="L3061" i="17"/>
  <c r="G3061" i="17"/>
  <c r="P3060" i="17"/>
  <c r="O3060" i="17"/>
  <c r="L3060" i="17"/>
  <c r="G3060" i="17"/>
  <c r="P3059" i="17"/>
  <c r="O3059" i="17"/>
  <c r="L3059" i="17"/>
  <c r="G3059" i="17"/>
  <c r="P3058" i="17"/>
  <c r="O3058" i="17"/>
  <c r="L3058" i="17"/>
  <c r="G3058" i="17"/>
  <c r="P3057" i="17"/>
  <c r="O3057" i="17"/>
  <c r="L3057" i="17"/>
  <c r="G3057" i="17"/>
  <c r="P3056" i="17"/>
  <c r="O3056" i="17"/>
  <c r="L3056" i="17"/>
  <c r="G3056" i="17"/>
  <c r="P3055" i="17"/>
  <c r="O3055" i="17"/>
  <c r="L3055" i="17"/>
  <c r="G3055" i="17"/>
  <c r="P3054" i="17"/>
  <c r="O3054" i="17"/>
  <c r="L3054" i="17"/>
  <c r="G3054" i="17"/>
  <c r="P3053" i="17"/>
  <c r="O3053" i="17"/>
  <c r="L3053" i="17"/>
  <c r="G3053" i="17"/>
  <c r="P3052" i="17"/>
  <c r="O3052" i="17"/>
  <c r="L3052" i="17"/>
  <c r="G3052" i="17"/>
  <c r="P3051" i="17"/>
  <c r="O3051" i="17"/>
  <c r="L3051" i="17"/>
  <c r="G3051" i="17"/>
  <c r="P3050" i="17"/>
  <c r="O3050" i="17"/>
  <c r="L3050" i="17"/>
  <c r="G3050" i="17"/>
  <c r="P3049" i="17"/>
  <c r="O3049" i="17"/>
  <c r="L3049" i="17"/>
  <c r="G3049" i="17"/>
  <c r="P3048" i="17"/>
  <c r="O3048" i="17"/>
  <c r="L3048" i="17"/>
  <c r="G3048" i="17"/>
  <c r="P3047" i="17"/>
  <c r="O3047" i="17"/>
  <c r="L3047" i="17"/>
  <c r="G3047" i="17"/>
  <c r="P3046" i="17"/>
  <c r="O3046" i="17"/>
  <c r="L3046" i="17"/>
  <c r="G3046" i="17"/>
  <c r="P3045" i="17"/>
  <c r="O3045" i="17"/>
  <c r="L3045" i="17"/>
  <c r="G3045" i="17"/>
  <c r="P3044" i="17"/>
  <c r="O3044" i="17"/>
  <c r="L3044" i="17"/>
  <c r="G3044" i="17"/>
  <c r="P3043" i="17"/>
  <c r="O3043" i="17"/>
  <c r="L3043" i="17"/>
  <c r="G3043" i="17"/>
  <c r="P3042" i="17"/>
  <c r="O3042" i="17"/>
  <c r="L3042" i="17"/>
  <c r="G3042" i="17"/>
  <c r="P3041" i="17"/>
  <c r="O3041" i="17"/>
  <c r="L3041" i="17"/>
  <c r="G3041" i="17"/>
  <c r="P3040" i="17"/>
  <c r="O3040" i="17"/>
  <c r="L3040" i="17"/>
  <c r="G3040" i="17"/>
  <c r="P3039" i="17"/>
  <c r="O3039" i="17"/>
  <c r="L3039" i="17"/>
  <c r="G3039" i="17"/>
  <c r="P3038" i="17"/>
  <c r="O3038" i="17"/>
  <c r="L3038" i="17"/>
  <c r="G3038" i="17"/>
  <c r="P3037" i="17"/>
  <c r="O3037" i="17"/>
  <c r="L3037" i="17"/>
  <c r="G3037" i="17"/>
  <c r="P3036" i="17"/>
  <c r="O3036" i="17"/>
  <c r="L3036" i="17"/>
  <c r="G3036" i="17"/>
  <c r="P3035" i="17"/>
  <c r="O3035" i="17"/>
  <c r="L3035" i="17"/>
  <c r="G3035" i="17"/>
  <c r="P3034" i="17"/>
  <c r="O3034" i="17"/>
  <c r="L3034" i="17"/>
  <c r="G3034" i="17"/>
  <c r="P3033" i="17"/>
  <c r="O3033" i="17"/>
  <c r="L3033" i="17"/>
  <c r="G3033" i="17"/>
  <c r="P3032" i="17"/>
  <c r="O3032" i="17"/>
  <c r="L3032" i="17"/>
  <c r="G3032" i="17"/>
  <c r="P3031" i="17"/>
  <c r="O3031" i="17"/>
  <c r="L3031" i="17"/>
  <c r="G3031" i="17"/>
  <c r="P3030" i="17"/>
  <c r="O3030" i="17"/>
  <c r="L3030" i="17"/>
  <c r="G3030" i="17"/>
  <c r="P3029" i="17"/>
  <c r="O3029" i="17"/>
  <c r="L3029" i="17"/>
  <c r="G3029" i="17"/>
  <c r="P3028" i="17"/>
  <c r="O3028" i="17"/>
  <c r="L3028" i="17"/>
  <c r="G3028" i="17"/>
  <c r="P3027" i="17"/>
  <c r="O3027" i="17"/>
  <c r="L3027" i="17"/>
  <c r="G3027" i="17"/>
  <c r="P3026" i="17"/>
  <c r="O3026" i="17"/>
  <c r="L3026" i="17"/>
  <c r="G3026" i="17"/>
  <c r="P3025" i="17"/>
  <c r="O3025" i="17"/>
  <c r="L3025" i="17"/>
  <c r="G3025" i="17"/>
  <c r="P3024" i="17"/>
  <c r="O3024" i="17"/>
  <c r="L3024" i="17"/>
  <c r="G3024" i="17"/>
  <c r="P3023" i="17"/>
  <c r="O3023" i="17"/>
  <c r="L3023" i="17"/>
  <c r="G3023" i="17"/>
  <c r="P3022" i="17"/>
  <c r="O3022" i="17"/>
  <c r="L3022" i="17"/>
  <c r="G3022" i="17"/>
  <c r="P3021" i="17"/>
  <c r="O3021" i="17"/>
  <c r="L3021" i="17"/>
  <c r="G3021" i="17"/>
  <c r="P3020" i="17"/>
  <c r="O3020" i="17"/>
  <c r="L3020" i="17"/>
  <c r="G3020" i="17"/>
  <c r="P3019" i="17"/>
  <c r="O3019" i="17"/>
  <c r="L3019" i="17"/>
  <c r="G3019" i="17"/>
  <c r="P3018" i="17"/>
  <c r="O3018" i="17"/>
  <c r="L3018" i="17"/>
  <c r="G3018" i="17"/>
  <c r="P3017" i="17"/>
  <c r="O3017" i="17"/>
  <c r="L3017" i="17"/>
  <c r="G3017" i="17"/>
  <c r="P3016" i="17"/>
  <c r="O3016" i="17"/>
  <c r="L3016" i="17"/>
  <c r="G3016" i="17"/>
  <c r="P3015" i="17"/>
  <c r="O3015" i="17"/>
  <c r="L3015" i="17"/>
  <c r="G3015" i="17"/>
  <c r="P3014" i="17"/>
  <c r="O3014" i="17"/>
  <c r="L3014" i="17"/>
  <c r="G3014" i="17"/>
  <c r="P3013" i="17"/>
  <c r="O3013" i="17"/>
  <c r="L3013" i="17"/>
  <c r="G3013" i="17"/>
  <c r="P3012" i="17"/>
  <c r="O3012" i="17"/>
  <c r="L3012" i="17"/>
  <c r="G3012" i="17"/>
  <c r="P3011" i="17"/>
  <c r="O3011" i="17"/>
  <c r="L3011" i="17"/>
  <c r="G3011" i="17"/>
  <c r="P3010" i="17"/>
  <c r="O3010" i="17"/>
  <c r="L3010" i="17"/>
  <c r="G3010" i="17"/>
  <c r="P3009" i="17"/>
  <c r="O3009" i="17"/>
  <c r="L3009" i="17"/>
  <c r="G3009" i="17"/>
  <c r="P3008" i="17"/>
  <c r="O3008" i="17"/>
  <c r="L3008" i="17"/>
  <c r="G3008" i="17"/>
  <c r="P3007" i="17"/>
  <c r="O3007" i="17"/>
  <c r="L3007" i="17"/>
  <c r="G3007" i="17"/>
  <c r="P3006" i="17"/>
  <c r="O3006" i="17"/>
  <c r="L3006" i="17"/>
  <c r="G3006" i="17"/>
  <c r="P3005" i="17"/>
  <c r="O3005" i="17"/>
  <c r="L3005" i="17"/>
  <c r="G3005" i="17"/>
  <c r="P3004" i="17"/>
  <c r="O3004" i="17"/>
  <c r="L3004" i="17"/>
  <c r="G3004" i="17"/>
  <c r="P3003" i="17"/>
  <c r="O3003" i="17"/>
  <c r="L3003" i="17"/>
  <c r="G3003" i="17"/>
  <c r="P3002" i="17"/>
  <c r="O3002" i="17"/>
  <c r="L3002" i="17"/>
  <c r="G3002" i="17"/>
  <c r="P3001" i="17"/>
  <c r="O3001" i="17"/>
  <c r="L3001" i="17"/>
  <c r="G3001" i="17"/>
  <c r="P3000" i="17"/>
  <c r="O3000" i="17"/>
  <c r="L3000" i="17"/>
  <c r="G3000" i="17"/>
  <c r="P2999" i="17"/>
  <c r="O2999" i="17"/>
  <c r="L2999" i="17"/>
  <c r="G2999" i="17"/>
  <c r="P2998" i="17"/>
  <c r="O2998" i="17"/>
  <c r="L2998" i="17"/>
  <c r="G2998" i="17"/>
  <c r="P2997" i="17"/>
  <c r="O2997" i="17"/>
  <c r="L2997" i="17"/>
  <c r="G2997" i="17"/>
  <c r="P2996" i="17"/>
  <c r="O2996" i="17"/>
  <c r="L2996" i="17"/>
  <c r="G2996" i="17"/>
  <c r="P2995" i="17"/>
  <c r="O2995" i="17"/>
  <c r="L2995" i="17"/>
  <c r="G2995" i="17"/>
  <c r="P2994" i="17"/>
  <c r="O2994" i="17"/>
  <c r="L2994" i="17"/>
  <c r="G2994" i="17"/>
  <c r="P2993" i="17"/>
  <c r="O2993" i="17"/>
  <c r="L2993" i="17"/>
  <c r="G2993" i="17"/>
  <c r="P2992" i="17"/>
  <c r="O2992" i="17"/>
  <c r="L2992" i="17"/>
  <c r="G2992" i="17"/>
  <c r="P2991" i="17"/>
  <c r="O2991" i="17"/>
  <c r="L2991" i="17"/>
  <c r="G2991" i="17"/>
  <c r="P2990" i="17"/>
  <c r="O2990" i="17"/>
  <c r="L2990" i="17"/>
  <c r="G2990" i="17"/>
  <c r="P2989" i="17"/>
  <c r="O2989" i="17"/>
  <c r="L2989" i="17"/>
  <c r="G2989" i="17"/>
  <c r="P2988" i="17"/>
  <c r="O2988" i="17"/>
  <c r="L2988" i="17"/>
  <c r="G2988" i="17"/>
  <c r="P2987" i="17"/>
  <c r="O2987" i="17"/>
  <c r="L2987" i="17"/>
  <c r="G2987" i="17"/>
  <c r="P2986" i="17"/>
  <c r="O2986" i="17"/>
  <c r="L2986" i="17"/>
  <c r="G2986" i="17"/>
  <c r="P2985" i="17"/>
  <c r="O2985" i="17"/>
  <c r="L2985" i="17"/>
  <c r="G2985" i="17"/>
  <c r="P2984" i="17"/>
  <c r="O2984" i="17"/>
  <c r="L2984" i="17"/>
  <c r="G2984" i="17"/>
  <c r="P2983" i="17"/>
  <c r="O2983" i="17"/>
  <c r="L2983" i="17"/>
  <c r="G2983" i="17"/>
  <c r="P2982" i="17"/>
  <c r="O2982" i="17"/>
  <c r="L2982" i="17"/>
  <c r="G2982" i="17"/>
  <c r="P2981" i="17"/>
  <c r="O2981" i="17"/>
  <c r="L2981" i="17"/>
  <c r="G2981" i="17"/>
  <c r="P2980" i="17"/>
  <c r="O2980" i="17"/>
  <c r="L2980" i="17"/>
  <c r="G2980" i="17"/>
  <c r="P2979" i="17"/>
  <c r="O2979" i="17"/>
  <c r="L2979" i="17"/>
  <c r="G2979" i="17"/>
  <c r="P2978" i="17"/>
  <c r="O2978" i="17"/>
  <c r="L2978" i="17"/>
  <c r="G2978" i="17"/>
  <c r="P2977" i="17"/>
  <c r="O2977" i="17"/>
  <c r="L2977" i="17"/>
  <c r="G2977" i="17"/>
  <c r="P2976" i="17"/>
  <c r="O2976" i="17"/>
  <c r="L2976" i="17"/>
  <c r="G2976" i="17"/>
  <c r="P2975" i="17"/>
  <c r="O2975" i="17"/>
  <c r="L2975" i="17"/>
  <c r="G2975" i="17"/>
  <c r="P2974" i="17"/>
  <c r="O2974" i="17"/>
  <c r="L2974" i="17"/>
  <c r="G2974" i="17"/>
  <c r="P2973" i="17"/>
  <c r="O2973" i="17"/>
  <c r="L2973" i="17"/>
  <c r="G2973" i="17"/>
  <c r="P2972" i="17"/>
  <c r="O2972" i="17"/>
  <c r="L2972" i="17"/>
  <c r="G2972" i="17"/>
  <c r="P2971" i="17"/>
  <c r="O2971" i="17"/>
  <c r="L2971" i="17"/>
  <c r="G2971" i="17"/>
  <c r="P2970" i="17"/>
  <c r="O2970" i="17"/>
  <c r="L2970" i="17"/>
  <c r="G2970" i="17"/>
  <c r="P2969" i="17"/>
  <c r="O2969" i="17"/>
  <c r="L2969" i="17"/>
  <c r="G2969" i="17"/>
  <c r="P2968" i="17"/>
  <c r="O2968" i="17"/>
  <c r="L2968" i="17"/>
  <c r="G2968" i="17"/>
  <c r="P2967" i="17"/>
  <c r="O2967" i="17"/>
  <c r="L2967" i="17"/>
  <c r="G2967" i="17"/>
  <c r="P2966" i="17"/>
  <c r="O2966" i="17"/>
  <c r="L2966" i="17"/>
  <c r="G2966" i="17"/>
  <c r="P2965" i="17"/>
  <c r="O2965" i="17"/>
  <c r="L2965" i="17"/>
  <c r="G2965" i="17"/>
  <c r="P2964" i="17"/>
  <c r="O2964" i="17"/>
  <c r="L2964" i="17"/>
  <c r="G2964" i="17"/>
  <c r="P2963" i="17"/>
  <c r="O2963" i="17"/>
  <c r="L2963" i="17"/>
  <c r="G2963" i="17"/>
  <c r="P2962" i="17"/>
  <c r="O2962" i="17"/>
  <c r="L2962" i="17"/>
  <c r="G2962" i="17"/>
  <c r="P2961" i="17"/>
  <c r="O2961" i="17"/>
  <c r="L2961" i="17"/>
  <c r="G2961" i="17"/>
  <c r="P2960" i="17"/>
  <c r="O2960" i="17"/>
  <c r="L2960" i="17"/>
  <c r="G2960" i="17"/>
  <c r="P2959" i="17"/>
  <c r="O2959" i="17"/>
  <c r="L2959" i="17"/>
  <c r="G2959" i="17"/>
  <c r="P2958" i="17"/>
  <c r="O2958" i="17"/>
  <c r="L2958" i="17"/>
  <c r="G2958" i="17"/>
  <c r="P2957" i="17"/>
  <c r="O2957" i="17"/>
  <c r="L2957" i="17"/>
  <c r="G2957" i="17"/>
  <c r="P2956" i="17"/>
  <c r="O2956" i="17"/>
  <c r="L2956" i="17"/>
  <c r="G2956" i="17"/>
  <c r="P2955" i="17"/>
  <c r="O2955" i="17"/>
  <c r="L2955" i="17"/>
  <c r="G2955" i="17"/>
  <c r="P2954" i="17"/>
  <c r="O2954" i="17"/>
  <c r="L2954" i="17"/>
  <c r="G2954" i="17"/>
  <c r="P2953" i="17"/>
  <c r="O2953" i="17"/>
  <c r="L2953" i="17"/>
  <c r="G2953" i="17"/>
  <c r="P2952" i="17"/>
  <c r="O2952" i="17"/>
  <c r="L2952" i="17"/>
  <c r="G2952" i="17"/>
  <c r="P2951" i="17"/>
  <c r="O2951" i="17"/>
  <c r="L2951" i="17"/>
  <c r="G2951" i="17"/>
  <c r="P2950" i="17"/>
  <c r="O2950" i="17"/>
  <c r="L2950" i="17"/>
  <c r="G2950" i="17"/>
  <c r="P2949" i="17"/>
  <c r="O2949" i="17"/>
  <c r="L2949" i="17"/>
  <c r="G2949" i="17"/>
  <c r="P2948" i="17"/>
  <c r="O2948" i="17"/>
  <c r="L2948" i="17"/>
  <c r="G2948" i="17"/>
  <c r="P2947" i="17"/>
  <c r="O2947" i="17"/>
  <c r="L2947" i="17"/>
  <c r="G2947" i="17"/>
  <c r="P2946" i="17"/>
  <c r="O2946" i="17"/>
  <c r="L2946" i="17"/>
  <c r="G2946" i="17"/>
  <c r="P2945" i="17"/>
  <c r="O2945" i="17"/>
  <c r="L2945" i="17"/>
  <c r="G2945" i="17"/>
  <c r="P2944" i="17"/>
  <c r="O2944" i="17"/>
  <c r="L2944" i="17"/>
  <c r="G2944" i="17"/>
  <c r="P2943" i="17"/>
  <c r="O2943" i="17"/>
  <c r="L2943" i="17"/>
  <c r="G2943" i="17"/>
  <c r="P2942" i="17"/>
  <c r="O2942" i="17"/>
  <c r="L2942" i="17"/>
  <c r="G2942" i="17"/>
  <c r="P2941" i="17"/>
  <c r="O2941" i="17"/>
  <c r="L2941" i="17"/>
  <c r="G2941" i="17"/>
  <c r="P2940" i="17"/>
  <c r="O2940" i="17"/>
  <c r="L2940" i="17"/>
  <c r="G2940" i="17"/>
  <c r="P2939" i="17"/>
  <c r="O2939" i="17"/>
  <c r="L2939" i="17"/>
  <c r="G2939" i="17"/>
  <c r="P2938" i="17"/>
  <c r="O2938" i="17"/>
  <c r="L2938" i="17"/>
  <c r="G2938" i="17"/>
  <c r="P2937" i="17"/>
  <c r="O2937" i="17"/>
  <c r="L2937" i="17"/>
  <c r="G2937" i="17"/>
  <c r="P2936" i="17"/>
  <c r="O2936" i="17"/>
  <c r="L2936" i="17"/>
  <c r="G2936" i="17"/>
  <c r="P2935" i="17"/>
  <c r="O2935" i="17"/>
  <c r="L2935" i="17"/>
  <c r="G2935" i="17"/>
  <c r="P2934" i="17"/>
  <c r="O2934" i="17"/>
  <c r="L2934" i="17"/>
  <c r="G2934" i="17"/>
  <c r="P2933" i="17"/>
  <c r="O2933" i="17"/>
  <c r="L2933" i="17"/>
  <c r="G2933" i="17"/>
  <c r="P2932" i="17"/>
  <c r="O2932" i="17"/>
  <c r="L2932" i="17"/>
  <c r="G2932" i="17"/>
  <c r="P2931" i="17"/>
  <c r="O2931" i="17"/>
  <c r="L2931" i="17"/>
  <c r="G2931" i="17"/>
  <c r="P2930" i="17"/>
  <c r="O2930" i="17"/>
  <c r="L2930" i="17"/>
  <c r="G2930" i="17"/>
  <c r="P2929" i="17"/>
  <c r="O2929" i="17"/>
  <c r="L2929" i="17"/>
  <c r="G2929" i="17"/>
  <c r="P2928" i="17"/>
  <c r="O2928" i="17"/>
  <c r="L2928" i="17"/>
  <c r="G2928" i="17"/>
  <c r="P2927" i="17"/>
  <c r="O2927" i="17"/>
  <c r="L2927" i="17"/>
  <c r="G2927" i="17"/>
  <c r="P2926" i="17"/>
  <c r="O2926" i="17"/>
  <c r="L2926" i="17"/>
  <c r="G2926" i="17"/>
  <c r="P2925" i="17"/>
  <c r="O2925" i="17"/>
  <c r="L2925" i="17"/>
  <c r="G2925" i="17"/>
  <c r="P2924" i="17"/>
  <c r="O2924" i="17"/>
  <c r="L2924" i="17"/>
  <c r="G2924" i="17"/>
  <c r="P2923" i="17"/>
  <c r="O2923" i="17"/>
  <c r="L2923" i="17"/>
  <c r="G2923" i="17"/>
  <c r="P2922" i="17"/>
  <c r="O2922" i="17"/>
  <c r="L2922" i="17"/>
  <c r="G2922" i="17"/>
  <c r="P2921" i="17"/>
  <c r="O2921" i="17"/>
  <c r="L2921" i="17"/>
  <c r="G2921" i="17"/>
  <c r="P2920" i="17"/>
  <c r="O2920" i="17"/>
  <c r="L2920" i="17"/>
  <c r="G2920" i="17"/>
  <c r="P2919" i="17"/>
  <c r="O2919" i="17"/>
  <c r="L2919" i="17"/>
  <c r="G2919" i="17"/>
  <c r="P2918" i="17"/>
  <c r="O2918" i="17"/>
  <c r="L2918" i="17"/>
  <c r="G2918" i="17"/>
  <c r="P2917" i="17"/>
  <c r="O2917" i="17"/>
  <c r="L2917" i="17"/>
  <c r="G2917" i="17"/>
  <c r="P2916" i="17"/>
  <c r="O2916" i="17"/>
  <c r="L2916" i="17"/>
  <c r="G2916" i="17"/>
  <c r="P2915" i="17"/>
  <c r="O2915" i="17"/>
  <c r="L2915" i="17"/>
  <c r="G2915" i="17"/>
  <c r="P2914" i="17"/>
  <c r="O2914" i="17"/>
  <c r="L2914" i="17"/>
  <c r="G2914" i="17"/>
  <c r="P2913" i="17"/>
  <c r="O2913" i="17"/>
  <c r="L2913" i="17"/>
  <c r="G2913" i="17"/>
  <c r="P2912" i="17"/>
  <c r="O2912" i="17"/>
  <c r="L2912" i="17"/>
  <c r="G2912" i="17"/>
  <c r="P2911" i="17"/>
  <c r="O2911" i="17"/>
  <c r="L2911" i="17"/>
  <c r="G2911" i="17"/>
  <c r="P2910" i="17"/>
  <c r="O2910" i="17"/>
  <c r="L2910" i="17"/>
  <c r="G2910" i="17"/>
  <c r="P2909" i="17"/>
  <c r="O2909" i="17"/>
  <c r="L2909" i="17"/>
  <c r="G2909" i="17"/>
  <c r="P2908" i="17"/>
  <c r="O2908" i="17"/>
  <c r="L2908" i="17"/>
  <c r="G2908" i="17"/>
  <c r="P2907" i="17"/>
  <c r="O2907" i="17"/>
  <c r="L2907" i="17"/>
  <c r="G2907" i="17"/>
  <c r="P2906" i="17"/>
  <c r="O2906" i="17"/>
  <c r="L2906" i="17"/>
  <c r="G2906" i="17"/>
  <c r="P2905" i="17"/>
  <c r="O2905" i="17"/>
  <c r="L2905" i="17"/>
  <c r="G2905" i="17"/>
  <c r="P2904" i="17"/>
  <c r="O2904" i="17"/>
  <c r="L2904" i="17"/>
  <c r="G2904" i="17"/>
  <c r="P2903" i="17"/>
  <c r="O2903" i="17"/>
  <c r="L2903" i="17"/>
  <c r="G2903" i="17"/>
  <c r="P2902" i="17"/>
  <c r="O2902" i="17"/>
  <c r="L2902" i="17"/>
  <c r="G2902" i="17"/>
  <c r="P2901" i="17"/>
  <c r="O2901" i="17"/>
  <c r="L2901" i="17"/>
  <c r="G2901" i="17"/>
  <c r="P2900" i="17"/>
  <c r="O2900" i="17"/>
  <c r="L2900" i="17"/>
  <c r="G2900" i="17"/>
  <c r="P2899" i="17"/>
  <c r="O2899" i="17"/>
  <c r="L2899" i="17"/>
  <c r="G2899" i="17"/>
  <c r="P2898" i="17"/>
  <c r="O2898" i="17"/>
  <c r="L2898" i="17"/>
  <c r="G2898" i="17"/>
  <c r="P2897" i="17"/>
  <c r="O2897" i="17"/>
  <c r="L2897" i="17"/>
  <c r="G2897" i="17"/>
  <c r="P2896" i="17"/>
  <c r="O2896" i="17"/>
  <c r="L2896" i="17"/>
  <c r="G2896" i="17"/>
  <c r="P2895" i="17"/>
  <c r="O2895" i="17"/>
  <c r="L2895" i="17"/>
  <c r="G2895" i="17"/>
  <c r="P2894" i="17"/>
  <c r="O2894" i="17"/>
  <c r="L2894" i="17"/>
  <c r="G2894" i="17"/>
  <c r="P2893" i="17"/>
  <c r="O2893" i="17"/>
  <c r="L2893" i="17"/>
  <c r="G2893" i="17"/>
  <c r="P2892" i="17"/>
  <c r="O2892" i="17"/>
  <c r="L2892" i="17"/>
  <c r="G2892" i="17"/>
  <c r="P2891" i="17"/>
  <c r="O2891" i="17"/>
  <c r="L2891" i="17"/>
  <c r="G2891" i="17"/>
  <c r="P2890" i="17"/>
  <c r="O2890" i="17"/>
  <c r="L2890" i="17"/>
  <c r="G2890" i="17"/>
  <c r="P2889" i="17"/>
  <c r="O2889" i="17"/>
  <c r="L2889" i="17"/>
  <c r="G2889" i="17"/>
  <c r="P2888" i="17"/>
  <c r="O2888" i="17"/>
  <c r="L2888" i="17"/>
  <c r="G2888" i="17"/>
  <c r="P2887" i="17"/>
  <c r="O2887" i="17"/>
  <c r="L2887" i="17"/>
  <c r="G2887" i="17"/>
  <c r="P2886" i="17"/>
  <c r="O2886" i="17"/>
  <c r="L2886" i="17"/>
  <c r="G2886" i="17"/>
  <c r="P2885" i="17"/>
  <c r="O2885" i="17"/>
  <c r="L2885" i="17"/>
  <c r="G2885" i="17"/>
  <c r="P2884" i="17"/>
  <c r="O2884" i="17"/>
  <c r="L2884" i="17"/>
  <c r="G2884" i="17"/>
  <c r="P2883" i="17"/>
  <c r="O2883" i="17"/>
  <c r="L2883" i="17"/>
  <c r="G2883" i="17"/>
  <c r="P2882" i="17"/>
  <c r="O2882" i="17"/>
  <c r="L2882" i="17"/>
  <c r="G2882" i="17"/>
  <c r="P2881" i="17"/>
  <c r="O2881" i="17"/>
  <c r="L2881" i="17"/>
  <c r="G2881" i="17"/>
  <c r="P2880" i="17"/>
  <c r="O2880" i="17"/>
  <c r="L2880" i="17"/>
  <c r="G2880" i="17"/>
  <c r="P2879" i="17"/>
  <c r="O2879" i="17"/>
  <c r="L2879" i="17"/>
  <c r="G2879" i="17"/>
  <c r="P2878" i="17"/>
  <c r="O2878" i="17"/>
  <c r="L2878" i="17"/>
  <c r="G2878" i="17"/>
  <c r="P2877" i="17"/>
  <c r="O2877" i="17"/>
  <c r="L2877" i="17"/>
  <c r="G2877" i="17"/>
  <c r="P2876" i="17"/>
  <c r="O2876" i="17"/>
  <c r="L2876" i="17"/>
  <c r="G2876" i="17"/>
  <c r="P2875" i="17"/>
  <c r="O2875" i="17"/>
  <c r="L2875" i="17"/>
  <c r="G2875" i="17"/>
  <c r="P2874" i="17"/>
  <c r="O2874" i="17"/>
  <c r="L2874" i="17"/>
  <c r="G2874" i="17"/>
  <c r="P2873" i="17"/>
  <c r="O2873" i="17"/>
  <c r="L2873" i="17"/>
  <c r="G2873" i="17"/>
  <c r="P2872" i="17"/>
  <c r="O2872" i="17"/>
  <c r="L2872" i="17"/>
  <c r="G2872" i="17"/>
  <c r="P2871" i="17"/>
  <c r="O2871" i="17"/>
  <c r="L2871" i="17"/>
  <c r="G2871" i="17"/>
  <c r="P2870" i="17"/>
  <c r="O2870" i="17"/>
  <c r="L2870" i="17"/>
  <c r="G2870" i="17"/>
  <c r="P2869" i="17"/>
  <c r="O2869" i="17"/>
  <c r="L2869" i="17"/>
  <c r="G2869" i="17"/>
  <c r="P2868" i="17"/>
  <c r="O2868" i="17"/>
  <c r="L2868" i="17"/>
  <c r="G2868" i="17"/>
  <c r="P2867" i="17"/>
  <c r="O2867" i="17"/>
  <c r="L2867" i="17"/>
  <c r="G2867" i="17"/>
  <c r="P2866" i="17"/>
  <c r="O2866" i="17"/>
  <c r="L2866" i="17"/>
  <c r="G2866" i="17"/>
  <c r="P2865" i="17"/>
  <c r="O2865" i="17"/>
  <c r="L2865" i="17"/>
  <c r="G2865" i="17"/>
  <c r="P2864" i="17"/>
  <c r="O2864" i="17"/>
  <c r="L2864" i="17"/>
  <c r="G2864" i="17"/>
  <c r="P2863" i="17"/>
  <c r="O2863" i="17"/>
  <c r="L2863" i="17"/>
  <c r="G2863" i="17"/>
  <c r="P2862" i="17"/>
  <c r="O2862" i="17"/>
  <c r="L2862" i="17"/>
  <c r="G2862" i="17"/>
  <c r="P2861" i="17"/>
  <c r="O2861" i="17"/>
  <c r="L2861" i="17"/>
  <c r="G2861" i="17"/>
  <c r="P2860" i="17"/>
  <c r="O2860" i="17"/>
  <c r="L2860" i="17"/>
  <c r="G2860" i="17"/>
  <c r="P2859" i="17"/>
  <c r="O2859" i="17"/>
  <c r="L2859" i="17"/>
  <c r="G2859" i="17"/>
  <c r="P2858" i="17"/>
  <c r="O2858" i="17"/>
  <c r="L2858" i="17"/>
  <c r="G2858" i="17"/>
  <c r="P2857" i="17"/>
  <c r="O2857" i="17"/>
  <c r="L2857" i="17"/>
  <c r="G2857" i="17"/>
  <c r="P2856" i="17"/>
  <c r="O2856" i="17"/>
  <c r="L2856" i="17"/>
  <c r="G2856" i="17"/>
  <c r="P2855" i="17"/>
  <c r="O2855" i="17"/>
  <c r="L2855" i="17"/>
  <c r="G2855" i="17"/>
  <c r="P2854" i="17"/>
  <c r="O2854" i="17"/>
  <c r="L2854" i="17"/>
  <c r="G2854" i="17"/>
  <c r="P2853" i="17"/>
  <c r="O2853" i="17"/>
  <c r="L2853" i="17"/>
  <c r="G2853" i="17"/>
  <c r="P2852" i="17"/>
  <c r="O2852" i="17"/>
  <c r="L2852" i="17"/>
  <c r="G2852" i="17"/>
  <c r="P2851" i="17"/>
  <c r="O2851" i="17"/>
  <c r="L2851" i="17"/>
  <c r="G2851" i="17"/>
  <c r="P2850" i="17"/>
  <c r="O2850" i="17"/>
  <c r="L2850" i="17"/>
  <c r="G2850" i="17"/>
  <c r="P2849" i="17"/>
  <c r="O2849" i="17"/>
  <c r="L2849" i="17"/>
  <c r="G2849" i="17"/>
  <c r="P2848" i="17"/>
  <c r="O2848" i="17"/>
  <c r="L2848" i="17"/>
  <c r="G2848" i="17"/>
  <c r="P2847" i="17"/>
  <c r="O2847" i="17"/>
  <c r="L2847" i="17"/>
  <c r="G2847" i="17"/>
  <c r="P2846" i="17"/>
  <c r="O2846" i="17"/>
  <c r="L2846" i="17"/>
  <c r="G2846" i="17"/>
  <c r="P2845" i="17"/>
  <c r="O2845" i="17"/>
  <c r="L2845" i="17"/>
  <c r="G2845" i="17"/>
  <c r="P2844" i="17"/>
  <c r="O2844" i="17"/>
  <c r="L2844" i="17"/>
  <c r="G2844" i="17"/>
  <c r="P2843" i="17"/>
  <c r="O2843" i="17"/>
  <c r="L2843" i="17"/>
  <c r="G2843" i="17"/>
  <c r="P2842" i="17"/>
  <c r="O2842" i="17"/>
  <c r="L2842" i="17"/>
  <c r="G2842" i="17"/>
  <c r="P2841" i="17"/>
  <c r="O2841" i="17"/>
  <c r="L2841" i="17"/>
  <c r="G2841" i="17"/>
  <c r="P2840" i="17"/>
  <c r="O2840" i="17"/>
  <c r="L2840" i="17"/>
  <c r="G2840" i="17"/>
  <c r="P2839" i="17"/>
  <c r="O2839" i="17"/>
  <c r="L2839" i="17"/>
  <c r="G2839" i="17"/>
  <c r="P2838" i="17"/>
  <c r="O2838" i="17"/>
  <c r="L2838" i="17"/>
  <c r="G2838" i="17"/>
  <c r="P2837" i="17"/>
  <c r="O2837" i="17"/>
  <c r="L2837" i="17"/>
  <c r="G2837" i="17"/>
  <c r="P2836" i="17"/>
  <c r="O2836" i="17"/>
  <c r="L2836" i="17"/>
  <c r="G2836" i="17"/>
  <c r="P2835" i="17"/>
  <c r="O2835" i="17"/>
  <c r="L2835" i="17"/>
  <c r="G2835" i="17"/>
  <c r="P2834" i="17"/>
  <c r="O2834" i="17"/>
  <c r="L2834" i="17"/>
  <c r="G2834" i="17"/>
  <c r="P2833" i="17"/>
  <c r="O2833" i="17"/>
  <c r="L2833" i="17"/>
  <c r="G2833" i="17"/>
  <c r="P2832" i="17"/>
  <c r="O2832" i="17"/>
  <c r="L2832" i="17"/>
  <c r="G2832" i="17"/>
  <c r="P2831" i="17"/>
  <c r="O2831" i="17"/>
  <c r="L2831" i="17"/>
  <c r="G2831" i="17"/>
  <c r="P2830" i="17"/>
  <c r="O2830" i="17"/>
  <c r="L2830" i="17"/>
  <c r="G2830" i="17"/>
  <c r="P2829" i="17"/>
  <c r="O2829" i="17"/>
  <c r="L2829" i="17"/>
  <c r="G2829" i="17"/>
  <c r="P2828" i="17"/>
  <c r="O2828" i="17"/>
  <c r="L2828" i="17"/>
  <c r="G2828" i="17"/>
  <c r="P2827" i="17"/>
  <c r="O2827" i="17"/>
  <c r="L2827" i="17"/>
  <c r="G2827" i="17"/>
  <c r="P2826" i="17"/>
  <c r="O2826" i="17"/>
  <c r="L2826" i="17"/>
  <c r="G2826" i="17"/>
  <c r="P2825" i="17"/>
  <c r="O2825" i="17"/>
  <c r="L2825" i="17"/>
  <c r="G2825" i="17"/>
  <c r="P2824" i="17"/>
  <c r="O2824" i="17"/>
  <c r="L2824" i="17"/>
  <c r="G2824" i="17"/>
  <c r="P2823" i="17"/>
  <c r="O2823" i="17"/>
  <c r="L2823" i="17"/>
  <c r="G2823" i="17"/>
  <c r="P2822" i="17"/>
  <c r="O2822" i="17"/>
  <c r="L2822" i="17"/>
  <c r="G2822" i="17"/>
  <c r="P2821" i="17"/>
  <c r="O2821" i="17"/>
  <c r="L2821" i="17"/>
  <c r="G2821" i="17"/>
  <c r="P2820" i="17"/>
  <c r="O2820" i="17"/>
  <c r="L2820" i="17"/>
  <c r="G2820" i="17"/>
  <c r="P2819" i="17"/>
  <c r="O2819" i="17"/>
  <c r="L2819" i="17"/>
  <c r="G2819" i="17"/>
  <c r="P2818" i="17"/>
  <c r="O2818" i="17"/>
  <c r="L2818" i="17"/>
  <c r="G2818" i="17"/>
  <c r="P2817" i="17"/>
  <c r="O2817" i="17"/>
  <c r="L2817" i="17"/>
  <c r="G2817" i="17"/>
  <c r="P2816" i="17"/>
  <c r="O2816" i="17"/>
  <c r="L2816" i="17"/>
  <c r="G2816" i="17"/>
  <c r="P2815" i="17"/>
  <c r="O2815" i="17"/>
  <c r="L2815" i="17"/>
  <c r="G2815" i="17"/>
  <c r="P2814" i="17"/>
  <c r="O2814" i="17"/>
  <c r="L2814" i="17"/>
  <c r="G2814" i="17"/>
  <c r="P2813" i="17"/>
  <c r="O2813" i="17"/>
  <c r="L2813" i="17"/>
  <c r="G2813" i="17"/>
  <c r="P2812" i="17"/>
  <c r="O2812" i="17"/>
  <c r="L2812" i="17"/>
  <c r="G2812" i="17"/>
  <c r="P2811" i="17"/>
  <c r="O2811" i="17"/>
  <c r="L2811" i="17"/>
  <c r="G2811" i="17"/>
  <c r="P2810" i="17"/>
  <c r="O2810" i="17"/>
  <c r="L2810" i="17"/>
  <c r="G2810" i="17"/>
  <c r="P2809" i="17"/>
  <c r="O2809" i="17"/>
  <c r="L2809" i="17"/>
  <c r="G2809" i="17"/>
  <c r="P2808" i="17"/>
  <c r="O2808" i="17"/>
  <c r="L2808" i="17"/>
  <c r="G2808" i="17"/>
  <c r="P2807" i="17"/>
  <c r="O2807" i="17"/>
  <c r="L2807" i="17"/>
  <c r="G2807" i="17"/>
  <c r="P2806" i="17"/>
  <c r="O2806" i="17"/>
  <c r="L2806" i="17"/>
  <c r="G2806" i="17"/>
  <c r="P2805" i="17"/>
  <c r="O2805" i="17"/>
  <c r="L2805" i="17"/>
  <c r="G2805" i="17"/>
  <c r="P2804" i="17"/>
  <c r="O2804" i="17"/>
  <c r="L2804" i="17"/>
  <c r="G2804" i="17"/>
  <c r="P2803" i="17"/>
  <c r="O2803" i="17"/>
  <c r="L2803" i="17"/>
  <c r="G2803" i="17"/>
  <c r="P2802" i="17"/>
  <c r="O2802" i="17"/>
  <c r="L2802" i="17"/>
  <c r="G2802" i="17"/>
  <c r="P2801" i="17"/>
  <c r="O2801" i="17"/>
  <c r="L2801" i="17"/>
  <c r="G2801" i="17"/>
  <c r="P2800" i="17"/>
  <c r="O2800" i="17"/>
  <c r="L2800" i="17"/>
  <c r="G2800" i="17"/>
  <c r="P2799" i="17"/>
  <c r="O2799" i="17"/>
  <c r="L2799" i="17"/>
  <c r="G2799" i="17"/>
  <c r="P2798" i="17"/>
  <c r="O2798" i="17"/>
  <c r="L2798" i="17"/>
  <c r="G2798" i="17"/>
  <c r="P2797" i="17"/>
  <c r="O2797" i="17"/>
  <c r="L2797" i="17"/>
  <c r="G2797" i="17"/>
  <c r="P2796" i="17"/>
  <c r="O2796" i="17"/>
  <c r="L2796" i="17"/>
  <c r="G2796" i="17"/>
  <c r="P2795" i="17"/>
  <c r="O2795" i="17"/>
  <c r="L2795" i="17"/>
  <c r="G2795" i="17"/>
  <c r="P2794" i="17"/>
  <c r="O2794" i="17"/>
  <c r="L2794" i="17"/>
  <c r="G2794" i="17"/>
  <c r="P2793" i="17"/>
  <c r="O2793" i="17"/>
  <c r="L2793" i="17"/>
  <c r="G2793" i="17"/>
  <c r="P2792" i="17"/>
  <c r="O2792" i="17"/>
  <c r="L2792" i="17"/>
  <c r="G2792" i="17"/>
  <c r="P2791" i="17"/>
  <c r="O2791" i="17"/>
  <c r="L2791" i="17"/>
  <c r="G2791" i="17"/>
  <c r="P2790" i="17"/>
  <c r="O2790" i="17"/>
  <c r="L2790" i="17"/>
  <c r="G2790" i="17"/>
  <c r="P2789" i="17"/>
  <c r="O2789" i="17"/>
  <c r="L2789" i="17"/>
  <c r="G2789" i="17"/>
  <c r="P2788" i="17"/>
  <c r="O2788" i="17"/>
  <c r="L2788" i="17"/>
  <c r="G2788" i="17"/>
  <c r="P2787" i="17"/>
  <c r="O2787" i="17"/>
  <c r="L2787" i="17"/>
  <c r="G2787" i="17"/>
  <c r="P2786" i="17"/>
  <c r="O2786" i="17"/>
  <c r="L2786" i="17"/>
  <c r="G2786" i="17"/>
  <c r="P2785" i="17"/>
  <c r="O2785" i="17"/>
  <c r="L2785" i="17"/>
  <c r="G2785" i="17"/>
  <c r="P2784" i="17"/>
  <c r="O2784" i="17"/>
  <c r="L2784" i="17"/>
  <c r="G2784" i="17"/>
  <c r="P2783" i="17"/>
  <c r="O2783" i="17"/>
  <c r="L2783" i="17"/>
  <c r="G2783" i="17"/>
  <c r="P2782" i="17"/>
  <c r="O2782" i="17"/>
  <c r="L2782" i="17"/>
  <c r="G2782" i="17"/>
  <c r="P2781" i="17"/>
  <c r="O2781" i="17"/>
  <c r="L2781" i="17"/>
  <c r="G2781" i="17"/>
  <c r="P2780" i="17"/>
  <c r="O2780" i="17"/>
  <c r="L2780" i="17"/>
  <c r="G2780" i="17"/>
  <c r="P2779" i="17"/>
  <c r="O2779" i="17"/>
  <c r="L2779" i="17"/>
  <c r="G2779" i="17"/>
  <c r="P2778" i="17"/>
  <c r="O2778" i="17"/>
  <c r="L2778" i="17"/>
  <c r="G2778" i="17"/>
  <c r="P2777" i="17"/>
  <c r="O2777" i="17"/>
  <c r="L2777" i="17"/>
  <c r="G2777" i="17"/>
  <c r="P2776" i="17"/>
  <c r="O2776" i="17"/>
  <c r="L2776" i="17"/>
  <c r="G2776" i="17"/>
  <c r="P2775" i="17"/>
  <c r="O2775" i="17"/>
  <c r="L2775" i="17"/>
  <c r="G2775" i="17"/>
  <c r="P2774" i="17"/>
  <c r="O2774" i="17"/>
  <c r="L2774" i="17"/>
  <c r="G2774" i="17"/>
  <c r="P2773" i="17"/>
  <c r="O2773" i="17"/>
  <c r="L2773" i="17"/>
  <c r="G2773" i="17"/>
  <c r="P2772" i="17"/>
  <c r="O2772" i="17"/>
  <c r="L2772" i="17"/>
  <c r="G2772" i="17"/>
  <c r="P2771" i="17"/>
  <c r="O2771" i="17"/>
  <c r="L2771" i="17"/>
  <c r="G2771" i="17"/>
  <c r="P2770" i="17"/>
  <c r="O2770" i="17"/>
  <c r="L2770" i="17"/>
  <c r="G2770" i="17"/>
  <c r="P2769" i="17"/>
  <c r="O2769" i="17"/>
  <c r="L2769" i="17"/>
  <c r="G2769" i="17"/>
  <c r="P2768" i="17"/>
  <c r="O2768" i="17"/>
  <c r="L2768" i="17"/>
  <c r="G2768" i="17"/>
  <c r="P2767" i="17"/>
  <c r="O2767" i="17"/>
  <c r="L2767" i="17"/>
  <c r="G2767" i="17"/>
  <c r="P2766" i="17"/>
  <c r="O2766" i="17"/>
  <c r="L2766" i="17"/>
  <c r="G2766" i="17"/>
  <c r="P2765" i="17"/>
  <c r="O2765" i="17"/>
  <c r="L2765" i="17"/>
  <c r="G2765" i="17"/>
  <c r="P2764" i="17"/>
  <c r="O2764" i="17"/>
  <c r="L2764" i="17"/>
  <c r="G2764" i="17"/>
  <c r="P2763" i="17"/>
  <c r="O2763" i="17"/>
  <c r="L2763" i="17"/>
  <c r="G2763" i="17"/>
  <c r="P2762" i="17"/>
  <c r="O2762" i="17"/>
  <c r="L2762" i="17"/>
  <c r="G2762" i="17"/>
  <c r="P2761" i="17"/>
  <c r="O2761" i="17"/>
  <c r="L2761" i="17"/>
  <c r="G2761" i="17"/>
  <c r="P2760" i="17"/>
  <c r="O2760" i="17"/>
  <c r="L2760" i="17"/>
  <c r="G2760" i="17"/>
  <c r="P2759" i="17"/>
  <c r="O2759" i="17"/>
  <c r="L2759" i="17"/>
  <c r="G2759" i="17"/>
  <c r="P2758" i="17"/>
  <c r="O2758" i="17"/>
  <c r="L2758" i="17"/>
  <c r="G2758" i="17"/>
  <c r="P2757" i="17"/>
  <c r="O2757" i="17"/>
  <c r="L2757" i="17"/>
  <c r="G2757" i="17"/>
  <c r="P2756" i="17"/>
  <c r="O2756" i="17"/>
  <c r="L2756" i="17"/>
  <c r="G2756" i="17"/>
  <c r="P2755" i="17"/>
  <c r="O2755" i="17"/>
  <c r="L2755" i="17"/>
  <c r="G2755" i="17"/>
  <c r="P2754" i="17"/>
  <c r="O2754" i="17"/>
  <c r="L2754" i="17"/>
  <c r="G2754" i="17"/>
  <c r="P2753" i="17"/>
  <c r="O2753" i="17"/>
  <c r="L2753" i="17"/>
  <c r="G2753" i="17"/>
  <c r="P2752" i="17"/>
  <c r="O2752" i="17"/>
  <c r="L2752" i="17"/>
  <c r="G2752" i="17"/>
  <c r="P2751" i="17"/>
  <c r="O2751" i="17"/>
  <c r="L2751" i="17"/>
  <c r="G2751" i="17"/>
  <c r="P2750" i="17"/>
  <c r="O2750" i="17"/>
  <c r="L2750" i="17"/>
  <c r="G2750" i="17"/>
  <c r="P2749" i="17"/>
  <c r="O2749" i="17"/>
  <c r="L2749" i="17"/>
  <c r="G2749" i="17"/>
  <c r="P2748" i="17"/>
  <c r="O2748" i="17"/>
  <c r="L2748" i="17"/>
  <c r="G2748" i="17"/>
  <c r="P2747" i="17"/>
  <c r="O2747" i="17"/>
  <c r="L2747" i="17"/>
  <c r="G2747" i="17"/>
  <c r="P2746" i="17"/>
  <c r="O2746" i="17"/>
  <c r="L2746" i="17"/>
  <c r="G2746" i="17"/>
  <c r="P2745" i="17"/>
  <c r="O2745" i="17"/>
  <c r="L2745" i="17"/>
  <c r="G2745" i="17"/>
  <c r="P2744" i="17"/>
  <c r="O2744" i="17"/>
  <c r="L2744" i="17"/>
  <c r="G2744" i="17"/>
  <c r="P2743" i="17"/>
  <c r="O2743" i="17"/>
  <c r="L2743" i="17"/>
  <c r="G2743" i="17"/>
  <c r="P2742" i="17"/>
  <c r="O2742" i="17"/>
  <c r="L2742" i="17"/>
  <c r="G2742" i="17"/>
  <c r="P2741" i="17"/>
  <c r="O2741" i="17"/>
  <c r="L2741" i="17"/>
  <c r="G2741" i="17"/>
  <c r="P2740" i="17"/>
  <c r="O2740" i="17"/>
  <c r="L2740" i="17"/>
  <c r="G2740" i="17"/>
  <c r="P2739" i="17"/>
  <c r="O2739" i="17"/>
  <c r="L2739" i="17"/>
  <c r="G2739" i="17"/>
  <c r="P2738" i="17"/>
  <c r="O2738" i="17"/>
  <c r="L2738" i="17"/>
  <c r="G2738" i="17"/>
  <c r="P2737" i="17"/>
  <c r="O2737" i="17"/>
  <c r="L2737" i="17"/>
  <c r="G2737" i="17"/>
  <c r="P2736" i="17"/>
  <c r="O2736" i="17"/>
  <c r="L2736" i="17"/>
  <c r="G2736" i="17"/>
  <c r="P2735" i="17"/>
  <c r="O2735" i="17"/>
  <c r="L2735" i="17"/>
  <c r="G2735" i="17"/>
  <c r="P2734" i="17"/>
  <c r="O2734" i="17"/>
  <c r="L2734" i="17"/>
  <c r="G2734" i="17"/>
  <c r="P2733" i="17"/>
  <c r="O2733" i="17"/>
  <c r="L2733" i="17"/>
  <c r="G2733" i="17"/>
  <c r="P2732" i="17"/>
  <c r="O2732" i="17"/>
  <c r="L2732" i="17"/>
  <c r="G2732" i="17"/>
  <c r="P2731" i="17"/>
  <c r="O2731" i="17"/>
  <c r="L2731" i="17"/>
  <c r="G2731" i="17"/>
  <c r="P2730" i="17"/>
  <c r="O2730" i="17"/>
  <c r="L2730" i="17"/>
  <c r="G2730" i="17"/>
  <c r="P2729" i="17"/>
  <c r="O2729" i="17"/>
  <c r="L2729" i="17"/>
  <c r="G2729" i="17"/>
  <c r="P2728" i="17"/>
  <c r="O2728" i="17"/>
  <c r="L2728" i="17"/>
  <c r="G2728" i="17"/>
  <c r="P2727" i="17"/>
  <c r="O2727" i="17"/>
  <c r="L2727" i="17"/>
  <c r="G2727" i="17"/>
  <c r="P2726" i="17"/>
  <c r="O2726" i="17"/>
  <c r="L2726" i="17"/>
  <c r="G2726" i="17"/>
  <c r="P2725" i="17"/>
  <c r="O2725" i="17"/>
  <c r="L2725" i="17"/>
  <c r="G2725" i="17"/>
  <c r="P2724" i="17"/>
  <c r="O2724" i="17"/>
  <c r="L2724" i="17"/>
  <c r="G2724" i="17"/>
  <c r="P2723" i="17"/>
  <c r="O2723" i="17"/>
  <c r="L2723" i="17"/>
  <c r="G2723" i="17"/>
  <c r="P2722" i="17"/>
  <c r="O2722" i="17"/>
  <c r="L2722" i="17"/>
  <c r="G2722" i="17"/>
  <c r="P2721" i="17"/>
  <c r="O2721" i="17"/>
  <c r="L2721" i="17"/>
  <c r="G2721" i="17"/>
  <c r="P2720" i="17"/>
  <c r="O2720" i="17"/>
  <c r="L2720" i="17"/>
  <c r="G2720" i="17"/>
  <c r="P2719" i="17"/>
  <c r="O2719" i="17"/>
  <c r="L2719" i="17"/>
  <c r="G2719" i="17"/>
  <c r="P2718" i="17"/>
  <c r="O2718" i="17"/>
  <c r="L2718" i="17"/>
  <c r="G2718" i="17"/>
  <c r="P2717" i="17"/>
  <c r="O2717" i="17"/>
  <c r="L2717" i="17"/>
  <c r="G2717" i="17"/>
  <c r="P2716" i="17"/>
  <c r="O2716" i="17"/>
  <c r="L2716" i="17"/>
  <c r="G2716" i="17"/>
  <c r="P2715" i="17"/>
  <c r="O2715" i="17"/>
  <c r="L2715" i="17"/>
  <c r="G2715" i="17"/>
  <c r="P2714" i="17"/>
  <c r="O2714" i="17"/>
  <c r="L2714" i="17"/>
  <c r="G2714" i="17"/>
  <c r="P2713" i="17"/>
  <c r="O2713" i="17"/>
  <c r="L2713" i="17"/>
  <c r="G2713" i="17"/>
  <c r="P2712" i="17"/>
  <c r="O2712" i="17"/>
  <c r="L2712" i="17"/>
  <c r="G2712" i="17"/>
  <c r="P2711" i="17"/>
  <c r="O2711" i="17"/>
  <c r="L2711" i="17"/>
  <c r="G2711" i="17"/>
  <c r="P2710" i="17"/>
  <c r="O2710" i="17"/>
  <c r="L2710" i="17"/>
  <c r="G2710" i="17"/>
  <c r="P2709" i="17"/>
  <c r="O2709" i="17"/>
  <c r="L2709" i="17"/>
  <c r="G2709" i="17"/>
  <c r="P2708" i="17"/>
  <c r="O2708" i="17"/>
  <c r="L2708" i="17"/>
  <c r="G2708" i="17"/>
  <c r="P2707" i="17"/>
  <c r="O2707" i="17"/>
  <c r="L2707" i="17"/>
  <c r="G2707" i="17"/>
  <c r="P2706" i="17"/>
  <c r="O2706" i="17"/>
  <c r="L2706" i="17"/>
  <c r="G2706" i="17"/>
  <c r="P2705" i="17"/>
  <c r="O2705" i="17"/>
  <c r="L2705" i="17"/>
  <c r="G2705" i="17"/>
  <c r="P2704" i="17"/>
  <c r="O2704" i="17"/>
  <c r="L2704" i="17"/>
  <c r="G2704" i="17"/>
  <c r="P2703" i="17"/>
  <c r="O2703" i="17"/>
  <c r="L2703" i="17"/>
  <c r="G2703" i="17"/>
  <c r="P2702" i="17"/>
  <c r="O2702" i="17"/>
  <c r="L2702" i="17"/>
  <c r="G2702" i="17"/>
  <c r="P2700" i="17"/>
  <c r="O2700" i="17"/>
  <c r="L2700" i="17"/>
  <c r="G2700" i="17"/>
  <c r="P2699" i="17"/>
  <c r="O2699" i="17"/>
  <c r="L2699" i="17"/>
  <c r="G2699" i="17"/>
  <c r="P2698" i="17"/>
  <c r="O2698" i="17"/>
  <c r="L2698" i="17"/>
  <c r="G2698" i="17"/>
  <c r="P2697" i="17"/>
  <c r="O2697" i="17"/>
  <c r="L2697" i="17"/>
  <c r="G2697" i="17"/>
  <c r="P2696" i="17"/>
  <c r="O2696" i="17"/>
  <c r="L2696" i="17"/>
  <c r="G2696" i="17"/>
  <c r="P2695" i="17"/>
  <c r="O2695" i="17"/>
  <c r="L2695" i="17"/>
  <c r="G2695" i="17"/>
  <c r="P2694" i="17"/>
  <c r="O2694" i="17"/>
  <c r="L2694" i="17"/>
  <c r="G2694" i="17"/>
  <c r="P2693" i="17"/>
  <c r="O2693" i="17"/>
  <c r="L2693" i="17"/>
  <c r="G2693" i="17"/>
  <c r="P2692" i="17"/>
  <c r="O2692" i="17"/>
  <c r="L2692" i="17"/>
  <c r="G2692" i="17"/>
  <c r="P2691" i="17"/>
  <c r="O2691" i="17"/>
  <c r="L2691" i="17"/>
  <c r="G2691" i="17"/>
  <c r="P2690" i="17"/>
  <c r="O2690" i="17"/>
  <c r="L2690" i="17"/>
  <c r="G2690" i="17"/>
  <c r="P2689" i="17"/>
  <c r="O2689" i="17"/>
  <c r="L2689" i="17"/>
  <c r="G2689" i="17"/>
  <c r="P2688" i="17"/>
  <c r="O2688" i="17"/>
  <c r="L2688" i="17"/>
  <c r="G2688" i="17"/>
  <c r="P2687" i="17"/>
  <c r="O2687" i="17"/>
  <c r="L2687" i="17"/>
  <c r="G2687" i="17"/>
  <c r="P2686" i="17"/>
  <c r="O2686" i="17"/>
  <c r="L2686" i="17"/>
  <c r="G2686" i="17"/>
  <c r="P2685" i="17"/>
  <c r="O2685" i="17"/>
  <c r="L2685" i="17"/>
  <c r="G2685" i="17"/>
  <c r="P2684" i="17"/>
  <c r="O2684" i="17"/>
  <c r="L2684" i="17"/>
  <c r="G2684" i="17"/>
  <c r="P2683" i="17"/>
  <c r="O2683" i="17"/>
  <c r="L2683" i="17"/>
  <c r="G2683" i="17"/>
  <c r="P2682" i="17"/>
  <c r="O2682" i="17"/>
  <c r="L2682" i="17"/>
  <c r="G2682" i="17"/>
  <c r="P2681" i="17"/>
  <c r="O2681" i="17"/>
  <c r="L2681" i="17"/>
  <c r="G2681" i="17"/>
  <c r="P2680" i="17"/>
  <c r="O2680" i="17"/>
  <c r="L2680" i="17"/>
  <c r="G2680" i="17"/>
  <c r="P2679" i="17"/>
  <c r="O2679" i="17"/>
  <c r="L2679" i="17"/>
  <c r="G2679" i="17"/>
  <c r="P2678" i="17"/>
  <c r="O2678" i="17"/>
  <c r="L2678" i="17"/>
  <c r="G2678" i="17"/>
  <c r="P2677" i="17"/>
  <c r="O2677" i="17"/>
  <c r="L2677" i="17"/>
  <c r="G2677" i="17"/>
  <c r="P2676" i="17"/>
  <c r="O2676" i="17"/>
  <c r="L2676" i="17"/>
  <c r="G2676" i="17"/>
  <c r="P2675" i="17"/>
  <c r="O2675" i="17"/>
  <c r="L2675" i="17"/>
  <c r="G2675" i="17"/>
  <c r="P2674" i="17"/>
  <c r="O2674" i="17"/>
  <c r="L2674" i="17"/>
  <c r="G2674" i="17"/>
  <c r="P2673" i="17"/>
  <c r="O2673" i="17"/>
  <c r="L2673" i="17"/>
  <c r="G2673" i="17"/>
  <c r="P2672" i="17"/>
  <c r="O2672" i="17"/>
  <c r="L2672" i="17"/>
  <c r="G2672" i="17"/>
  <c r="P2671" i="17"/>
  <c r="O2671" i="17"/>
  <c r="L2671" i="17"/>
  <c r="G2671" i="17"/>
  <c r="P2670" i="17"/>
  <c r="O2670" i="17"/>
  <c r="L2670" i="17"/>
  <c r="G2670" i="17"/>
  <c r="P2669" i="17"/>
  <c r="O2669" i="17"/>
  <c r="L2669" i="17"/>
  <c r="G2669" i="17"/>
  <c r="P2668" i="17"/>
  <c r="O2668" i="17"/>
  <c r="L2668" i="17"/>
  <c r="G2668" i="17"/>
  <c r="P2667" i="17"/>
  <c r="O2667" i="17"/>
  <c r="L2667" i="17"/>
  <c r="G2667" i="17"/>
  <c r="P2666" i="17"/>
  <c r="O2666" i="17"/>
  <c r="L2666" i="17"/>
  <c r="G2666" i="17"/>
  <c r="P2665" i="17"/>
  <c r="O2665" i="17"/>
  <c r="L2665" i="17"/>
  <c r="G2665" i="17"/>
  <c r="P2664" i="17"/>
  <c r="O2664" i="17"/>
  <c r="L2664" i="17"/>
  <c r="G2664" i="17"/>
  <c r="P2663" i="17"/>
  <c r="O2663" i="17"/>
  <c r="L2663" i="17"/>
  <c r="G2663" i="17"/>
  <c r="P2662" i="17"/>
  <c r="O2662" i="17"/>
  <c r="L2662" i="17"/>
  <c r="G2662" i="17"/>
  <c r="P2661" i="17"/>
  <c r="O2661" i="17"/>
  <c r="L2661" i="17"/>
  <c r="G2661" i="17"/>
  <c r="P2660" i="17"/>
  <c r="O2660" i="17"/>
  <c r="L2660" i="17"/>
  <c r="G2660" i="17"/>
  <c r="P2659" i="17"/>
  <c r="O2659" i="17"/>
  <c r="L2659" i="17"/>
  <c r="G2659" i="17"/>
  <c r="P2658" i="17"/>
  <c r="O2658" i="17"/>
  <c r="L2658" i="17"/>
  <c r="G2658" i="17"/>
  <c r="P2657" i="17"/>
  <c r="O2657" i="17"/>
  <c r="L2657" i="17"/>
  <c r="G2657" i="17"/>
  <c r="P2656" i="17"/>
  <c r="O2656" i="17"/>
  <c r="L2656" i="17"/>
  <c r="G2656" i="17"/>
  <c r="P2655" i="17"/>
  <c r="O2655" i="17"/>
  <c r="L2655" i="17"/>
  <c r="G2655" i="17"/>
  <c r="P2654" i="17"/>
  <c r="O2654" i="17"/>
  <c r="L2654" i="17"/>
  <c r="G2654" i="17"/>
  <c r="P2653" i="17"/>
  <c r="O2653" i="17"/>
  <c r="L2653" i="17"/>
  <c r="G2653" i="17"/>
  <c r="P2652" i="17"/>
  <c r="O2652" i="17"/>
  <c r="L2652" i="17"/>
  <c r="G2652" i="17"/>
  <c r="P2651" i="17"/>
  <c r="O2651" i="17"/>
  <c r="L2651" i="17"/>
  <c r="G2651" i="17"/>
  <c r="P2650" i="17"/>
  <c r="O2650" i="17"/>
  <c r="L2650" i="17"/>
  <c r="G2650" i="17"/>
  <c r="P2649" i="17"/>
  <c r="O2649" i="17"/>
  <c r="L2649" i="17"/>
  <c r="G2649" i="17"/>
  <c r="P2648" i="17"/>
  <c r="O2648" i="17"/>
  <c r="L2648" i="17"/>
  <c r="G2648" i="17"/>
  <c r="P2647" i="17"/>
  <c r="O2647" i="17"/>
  <c r="L2647" i="17"/>
  <c r="G2647" i="17"/>
  <c r="P2646" i="17"/>
  <c r="O2646" i="17"/>
  <c r="L2646" i="17"/>
  <c r="G2646" i="17"/>
  <c r="P2645" i="17"/>
  <c r="O2645" i="17"/>
  <c r="L2645" i="17"/>
  <c r="G2645" i="17"/>
  <c r="P2644" i="17"/>
  <c r="O2644" i="17"/>
  <c r="L2644" i="17"/>
  <c r="G2644" i="17"/>
  <c r="P2643" i="17"/>
  <c r="O2643" i="17"/>
  <c r="L2643" i="17"/>
  <c r="G2643" i="17"/>
  <c r="P2642" i="17"/>
  <c r="O2642" i="17"/>
  <c r="L2642" i="17"/>
  <c r="G2642" i="17"/>
  <c r="P2641" i="17"/>
  <c r="O2641" i="17"/>
  <c r="L2641" i="17"/>
  <c r="G2641" i="17"/>
  <c r="P2640" i="17"/>
  <c r="O2640" i="17"/>
  <c r="L2640" i="17"/>
  <c r="G2640" i="17"/>
  <c r="P2639" i="17"/>
  <c r="O2639" i="17"/>
  <c r="L2639" i="17"/>
  <c r="G2639" i="17"/>
  <c r="P2638" i="17"/>
  <c r="O2638" i="17"/>
  <c r="L2638" i="17"/>
  <c r="G2638" i="17"/>
  <c r="P2637" i="17"/>
  <c r="O2637" i="17"/>
  <c r="L2637" i="17"/>
  <c r="G2637" i="17"/>
  <c r="P2636" i="17"/>
  <c r="O2636" i="17"/>
  <c r="L2636" i="17"/>
  <c r="G2636" i="17"/>
  <c r="P2635" i="17"/>
  <c r="O2635" i="17"/>
  <c r="L2635" i="17"/>
  <c r="G2635" i="17"/>
  <c r="P2634" i="17"/>
  <c r="O2634" i="17"/>
  <c r="L2634" i="17"/>
  <c r="G2634" i="17"/>
  <c r="P2633" i="17"/>
  <c r="O2633" i="17"/>
  <c r="L2633" i="17"/>
  <c r="G2633" i="17"/>
  <c r="P2632" i="17"/>
  <c r="O2632" i="17"/>
  <c r="L2632" i="17"/>
  <c r="G2632" i="17"/>
  <c r="P2631" i="17"/>
  <c r="O2631" i="17"/>
  <c r="L2631" i="17"/>
  <c r="G2631" i="17"/>
  <c r="P2630" i="17"/>
  <c r="O2630" i="17"/>
  <c r="L2630" i="17"/>
  <c r="G2630" i="17"/>
  <c r="P2629" i="17"/>
  <c r="O2629" i="17"/>
  <c r="L2629" i="17"/>
  <c r="G2629" i="17"/>
  <c r="P2628" i="17"/>
  <c r="O2628" i="17"/>
  <c r="L2628" i="17"/>
  <c r="G2628" i="17"/>
  <c r="P2627" i="17"/>
  <c r="O2627" i="17"/>
  <c r="L2627" i="17"/>
  <c r="G2627" i="17"/>
  <c r="P2626" i="17"/>
  <c r="O2626" i="17"/>
  <c r="L2626" i="17"/>
  <c r="G2626" i="17"/>
  <c r="P2625" i="17"/>
  <c r="O2625" i="17"/>
  <c r="L2625" i="17"/>
  <c r="G2625" i="17"/>
  <c r="P2624" i="17"/>
  <c r="O2624" i="17"/>
  <c r="L2624" i="17"/>
  <c r="G2624" i="17"/>
  <c r="P2623" i="17"/>
  <c r="O2623" i="17"/>
  <c r="L2623" i="17"/>
  <c r="G2623" i="17"/>
  <c r="P2622" i="17"/>
  <c r="O2622" i="17"/>
  <c r="L2622" i="17"/>
  <c r="G2622" i="17"/>
  <c r="P2621" i="17"/>
  <c r="O2621" i="17"/>
  <c r="L2621" i="17"/>
  <c r="G2621" i="17"/>
  <c r="P2620" i="17"/>
  <c r="O2620" i="17"/>
  <c r="L2620" i="17"/>
  <c r="G2620" i="17"/>
  <c r="P2619" i="17"/>
  <c r="O2619" i="17"/>
  <c r="L2619" i="17"/>
  <c r="G2619" i="17"/>
  <c r="P2618" i="17"/>
  <c r="O2618" i="17"/>
  <c r="L2618" i="17"/>
  <c r="G2618" i="17"/>
  <c r="P2617" i="17"/>
  <c r="O2617" i="17"/>
  <c r="L2617" i="17"/>
  <c r="G2617" i="17"/>
  <c r="P2616" i="17"/>
  <c r="O2616" i="17"/>
  <c r="L2616" i="17"/>
  <c r="G2616" i="17"/>
  <c r="P2615" i="17"/>
  <c r="O2615" i="17"/>
  <c r="L2615" i="17"/>
  <c r="G2615" i="17"/>
  <c r="P2614" i="17"/>
  <c r="O2614" i="17"/>
  <c r="L2614" i="17"/>
  <c r="G2614" i="17"/>
  <c r="P2613" i="17"/>
  <c r="O2613" i="17"/>
  <c r="L2613" i="17"/>
  <c r="G2613" i="17"/>
  <c r="P2612" i="17"/>
  <c r="O2612" i="17"/>
  <c r="L2612" i="17"/>
  <c r="G2612" i="17"/>
  <c r="P2611" i="17"/>
  <c r="O2611" i="17"/>
  <c r="L2611" i="17"/>
  <c r="G2611" i="17"/>
  <c r="P2610" i="17"/>
  <c r="O2610" i="17"/>
  <c r="L2610" i="17"/>
  <c r="G2610" i="17"/>
  <c r="P2609" i="17"/>
  <c r="O2609" i="17"/>
  <c r="L2609" i="17"/>
  <c r="G2609" i="17"/>
  <c r="P2608" i="17"/>
  <c r="O2608" i="17"/>
  <c r="L2608" i="17"/>
  <c r="G2608" i="17"/>
  <c r="P2607" i="17"/>
  <c r="O2607" i="17"/>
  <c r="L2607" i="17"/>
  <c r="G2607" i="17"/>
  <c r="P2606" i="17"/>
  <c r="O2606" i="17"/>
  <c r="L2606" i="17"/>
  <c r="G2606" i="17"/>
  <c r="P2605" i="17"/>
  <c r="O2605" i="17"/>
  <c r="L2605" i="17"/>
  <c r="G2605" i="17"/>
  <c r="P2604" i="17"/>
  <c r="O2604" i="17"/>
  <c r="L2604" i="17"/>
  <c r="G2604" i="17"/>
  <c r="P2603" i="17"/>
  <c r="O2603" i="17"/>
  <c r="L2603" i="17"/>
  <c r="G2603" i="17"/>
  <c r="P2602" i="17"/>
  <c r="O2602" i="17"/>
  <c r="L2602" i="17"/>
  <c r="G2602" i="17"/>
  <c r="P2601" i="17"/>
  <c r="O2601" i="17"/>
  <c r="L2601" i="17"/>
  <c r="G2601" i="17"/>
  <c r="P2600" i="17"/>
  <c r="O2600" i="17"/>
  <c r="L2600" i="17"/>
  <c r="G2600" i="17"/>
  <c r="P2599" i="17"/>
  <c r="O2599" i="17"/>
  <c r="L2599" i="17"/>
  <c r="G2599" i="17"/>
  <c r="P2598" i="17"/>
  <c r="O2598" i="17"/>
  <c r="L2598" i="17"/>
  <c r="G2598" i="17"/>
  <c r="P2597" i="17"/>
  <c r="O2597" i="17"/>
  <c r="L2597" i="17"/>
  <c r="G2597" i="17"/>
  <c r="P2596" i="17"/>
  <c r="O2596" i="17"/>
  <c r="L2596" i="17"/>
  <c r="G2596" i="17"/>
  <c r="P2595" i="17"/>
  <c r="O2595" i="17"/>
  <c r="L2595" i="17"/>
  <c r="G2595" i="17"/>
  <c r="P2594" i="17"/>
  <c r="O2594" i="17"/>
  <c r="L2594" i="17"/>
  <c r="G2594" i="17"/>
  <c r="P2593" i="17"/>
  <c r="O2593" i="17"/>
  <c r="L2593" i="17"/>
  <c r="G2593" i="17"/>
  <c r="P2592" i="17"/>
  <c r="O2592" i="17"/>
  <c r="L2592" i="17"/>
  <c r="G2592" i="17"/>
  <c r="P2591" i="17"/>
  <c r="O2591" i="17"/>
  <c r="L2591" i="17"/>
  <c r="G2591" i="17"/>
  <c r="P2590" i="17"/>
  <c r="O2590" i="17"/>
  <c r="L2590" i="17"/>
  <c r="G2590" i="17"/>
  <c r="P2589" i="17"/>
  <c r="O2589" i="17"/>
  <c r="L2589" i="17"/>
  <c r="G2589" i="17"/>
  <c r="P2588" i="17"/>
  <c r="O2588" i="17"/>
  <c r="L2588" i="17"/>
  <c r="G2588" i="17"/>
  <c r="P2587" i="17"/>
  <c r="O2587" i="17"/>
  <c r="L2587" i="17"/>
  <c r="G2587" i="17"/>
  <c r="P2586" i="17"/>
  <c r="O2586" i="17"/>
  <c r="L2586" i="17"/>
  <c r="G2586" i="17"/>
  <c r="P2585" i="17"/>
  <c r="O2585" i="17"/>
  <c r="L2585" i="17"/>
  <c r="G2585" i="17"/>
  <c r="P2584" i="17"/>
  <c r="O2584" i="17"/>
  <c r="L2584" i="17"/>
  <c r="G2584" i="17"/>
  <c r="P2583" i="17"/>
  <c r="O2583" i="17"/>
  <c r="L2583" i="17"/>
  <c r="G2583" i="17"/>
  <c r="P2582" i="17"/>
  <c r="O2582" i="17"/>
  <c r="L2582" i="17"/>
  <c r="G2582" i="17"/>
  <c r="P2581" i="17"/>
  <c r="O2581" i="17"/>
  <c r="L2581" i="17"/>
  <c r="G2581" i="17"/>
  <c r="P2580" i="17"/>
  <c r="O2580" i="17"/>
  <c r="L2580" i="17"/>
  <c r="G2580" i="17"/>
  <c r="P2579" i="17"/>
  <c r="O2579" i="17"/>
  <c r="L2579" i="17"/>
  <c r="G2579" i="17"/>
  <c r="P2578" i="17"/>
  <c r="O2578" i="17"/>
  <c r="L2578" i="17"/>
  <c r="G2578" i="17"/>
  <c r="P2577" i="17"/>
  <c r="O2577" i="17"/>
  <c r="L2577" i="17"/>
  <c r="G2577" i="17"/>
  <c r="P2576" i="17"/>
  <c r="O2576" i="17"/>
  <c r="L2576" i="17"/>
  <c r="G2576" i="17"/>
  <c r="P2575" i="17"/>
  <c r="O2575" i="17"/>
  <c r="L2575" i="17"/>
  <c r="G2575" i="17"/>
  <c r="P2574" i="17"/>
  <c r="O2574" i="17"/>
  <c r="L2574" i="17"/>
  <c r="G2574" i="17"/>
  <c r="P2573" i="17"/>
  <c r="O2573" i="17"/>
  <c r="L2573" i="17"/>
  <c r="G2573" i="17"/>
  <c r="P2572" i="17"/>
  <c r="O2572" i="17"/>
  <c r="L2572" i="17"/>
  <c r="G2572" i="17"/>
  <c r="P2571" i="17"/>
  <c r="O2571" i="17"/>
  <c r="L2571" i="17"/>
  <c r="G2571" i="17"/>
  <c r="P2570" i="17"/>
  <c r="O2570" i="17"/>
  <c r="L2570" i="17"/>
  <c r="G2570" i="17"/>
  <c r="P2569" i="17"/>
  <c r="O2569" i="17"/>
  <c r="L2569" i="17"/>
  <c r="G2569" i="17"/>
  <c r="P2568" i="17"/>
  <c r="O2568" i="17"/>
  <c r="L2568" i="17"/>
  <c r="G2568" i="17"/>
  <c r="P2567" i="17"/>
  <c r="O2567" i="17"/>
  <c r="L2567" i="17"/>
  <c r="G2567" i="17"/>
  <c r="P2566" i="17"/>
  <c r="O2566" i="17"/>
  <c r="L2566" i="17"/>
  <c r="G2566" i="17"/>
  <c r="P2565" i="17"/>
  <c r="O2565" i="17"/>
  <c r="L2565" i="17"/>
  <c r="G2565" i="17"/>
  <c r="P2564" i="17"/>
  <c r="O2564" i="17"/>
  <c r="L2564" i="17"/>
  <c r="G2564" i="17"/>
  <c r="P2563" i="17"/>
  <c r="O2563" i="17"/>
  <c r="L2563" i="17"/>
  <c r="G2563" i="17"/>
  <c r="P2562" i="17"/>
  <c r="O2562" i="17"/>
  <c r="L2562" i="17"/>
  <c r="G2562" i="17"/>
  <c r="P2561" i="17"/>
  <c r="O2561" i="17"/>
  <c r="L2561" i="17"/>
  <c r="G2561" i="17"/>
  <c r="P2560" i="17"/>
  <c r="O2560" i="17"/>
  <c r="L2560" i="17"/>
  <c r="G2560" i="17"/>
  <c r="P2559" i="17"/>
  <c r="O2559" i="17"/>
  <c r="L2559" i="17"/>
  <c r="G2559" i="17"/>
  <c r="P2558" i="17"/>
  <c r="O2558" i="17"/>
  <c r="L2558" i="17"/>
  <c r="G2558" i="17"/>
  <c r="P2557" i="17"/>
  <c r="O2557" i="17"/>
  <c r="L2557" i="17"/>
  <c r="G2557" i="17"/>
  <c r="P2556" i="17"/>
  <c r="O2556" i="17"/>
  <c r="L2556" i="17"/>
  <c r="G2556" i="17"/>
  <c r="P2555" i="17"/>
  <c r="O2555" i="17"/>
  <c r="L2555" i="17"/>
  <c r="G2555" i="17"/>
  <c r="P2554" i="17"/>
  <c r="O2554" i="17"/>
  <c r="L2554" i="17"/>
  <c r="G2554" i="17"/>
  <c r="P2553" i="17"/>
  <c r="O2553" i="17"/>
  <c r="L2553" i="17"/>
  <c r="G2553" i="17"/>
  <c r="P2552" i="17"/>
  <c r="O2552" i="17"/>
  <c r="L2552" i="17"/>
  <c r="G2552" i="17"/>
  <c r="P2551" i="17"/>
  <c r="O2551" i="17"/>
  <c r="L2551" i="17"/>
  <c r="G2551" i="17"/>
  <c r="P2550" i="17"/>
  <c r="O2550" i="17"/>
  <c r="L2550" i="17"/>
  <c r="G2550" i="17"/>
  <c r="P2549" i="17"/>
  <c r="O2549" i="17"/>
  <c r="L2549" i="17"/>
  <c r="G2549" i="17"/>
  <c r="P2548" i="17"/>
  <c r="O2548" i="17"/>
  <c r="L2548" i="17"/>
  <c r="G2548" i="17"/>
  <c r="P2547" i="17"/>
  <c r="O2547" i="17"/>
  <c r="L2547" i="17"/>
  <c r="G2547" i="17"/>
  <c r="P2546" i="17"/>
  <c r="O2546" i="17"/>
  <c r="L2546" i="17"/>
  <c r="G2546" i="17"/>
  <c r="P2545" i="17"/>
  <c r="O2545" i="17"/>
  <c r="L2545" i="17"/>
  <c r="G2545" i="17"/>
  <c r="P2544" i="17"/>
  <c r="O2544" i="17"/>
  <c r="L2544" i="17"/>
  <c r="G2544" i="17"/>
  <c r="P2543" i="17"/>
  <c r="O2543" i="17"/>
  <c r="L2543" i="17"/>
  <c r="G2543" i="17"/>
  <c r="P2542" i="17"/>
  <c r="O2542" i="17"/>
  <c r="L2542" i="17"/>
  <c r="G2542" i="17"/>
  <c r="P2541" i="17"/>
  <c r="O2541" i="17"/>
  <c r="L2541" i="17"/>
  <c r="G2541" i="17"/>
  <c r="P2540" i="17"/>
  <c r="O2540" i="17"/>
  <c r="L2540" i="17"/>
  <c r="G2540" i="17"/>
  <c r="P2539" i="17"/>
  <c r="O2539" i="17"/>
  <c r="L2539" i="17"/>
  <c r="G2539" i="17"/>
  <c r="P2538" i="17"/>
  <c r="O2538" i="17"/>
  <c r="L2538" i="17"/>
  <c r="G2538" i="17"/>
  <c r="P2537" i="17"/>
  <c r="O2537" i="17"/>
  <c r="L2537" i="17"/>
  <c r="G2537" i="17"/>
  <c r="P2536" i="17"/>
  <c r="O2536" i="17"/>
  <c r="L2536" i="17"/>
  <c r="G2536" i="17"/>
  <c r="P2535" i="17"/>
  <c r="O2535" i="17"/>
  <c r="L2535" i="17"/>
  <c r="G2535" i="17"/>
  <c r="P2534" i="17"/>
  <c r="O2534" i="17"/>
  <c r="L2534" i="17"/>
  <c r="G2534" i="17"/>
  <c r="P2533" i="17"/>
  <c r="O2533" i="17"/>
  <c r="L2533" i="17"/>
  <c r="G2533" i="17"/>
  <c r="P2532" i="17"/>
  <c r="O2532" i="17"/>
  <c r="L2532" i="17"/>
  <c r="G2532" i="17"/>
  <c r="P2531" i="17"/>
  <c r="O2531" i="17"/>
  <c r="L2531" i="17"/>
  <c r="G2531" i="17"/>
  <c r="P2530" i="17"/>
  <c r="O2530" i="17"/>
  <c r="L2530" i="17"/>
  <c r="G2530" i="17"/>
  <c r="P2529" i="17"/>
  <c r="O2529" i="17"/>
  <c r="L2529" i="17"/>
  <c r="G2529" i="17"/>
  <c r="P2528" i="17"/>
  <c r="O2528" i="17"/>
  <c r="L2528" i="17"/>
  <c r="G2528" i="17"/>
  <c r="P2527" i="17"/>
  <c r="O2527" i="17"/>
  <c r="L2527" i="17"/>
  <c r="G2527" i="17"/>
  <c r="P2526" i="17"/>
  <c r="O2526" i="17"/>
  <c r="L2526" i="17"/>
  <c r="G2526" i="17"/>
  <c r="P2525" i="17"/>
  <c r="O2525" i="17"/>
  <c r="L2525" i="17"/>
  <c r="G2525" i="17"/>
  <c r="P2524" i="17"/>
  <c r="O2524" i="17"/>
  <c r="L2524" i="17"/>
  <c r="G2524" i="17"/>
  <c r="P2523" i="17"/>
  <c r="O2523" i="17"/>
  <c r="L2523" i="17"/>
  <c r="G2523" i="17"/>
  <c r="P2522" i="17"/>
  <c r="O2522" i="17"/>
  <c r="L2522" i="17"/>
  <c r="G2522" i="17"/>
  <c r="P2521" i="17"/>
  <c r="O2521" i="17"/>
  <c r="L2521" i="17"/>
  <c r="G2521" i="17"/>
  <c r="P2520" i="17"/>
  <c r="O2520" i="17"/>
  <c r="L2520" i="17"/>
  <c r="G2520" i="17"/>
  <c r="P2519" i="17"/>
  <c r="O2519" i="17"/>
  <c r="L2519" i="17"/>
  <c r="G2519" i="17"/>
  <c r="P2518" i="17"/>
  <c r="O2518" i="17"/>
  <c r="L2518" i="17"/>
  <c r="G2518" i="17"/>
  <c r="P2517" i="17"/>
  <c r="O2517" i="17"/>
  <c r="L2517" i="17"/>
  <c r="G2517" i="17"/>
  <c r="P2516" i="17"/>
  <c r="O2516" i="17"/>
  <c r="L2516" i="17"/>
  <c r="G2516" i="17"/>
  <c r="P2515" i="17"/>
  <c r="O2515" i="17"/>
  <c r="L2515" i="17"/>
  <c r="G2515" i="17"/>
  <c r="P2514" i="17"/>
  <c r="O2514" i="17"/>
  <c r="L2514" i="17"/>
  <c r="G2514" i="17"/>
  <c r="P2513" i="17"/>
  <c r="O2513" i="17"/>
  <c r="L2513" i="17"/>
  <c r="G2513" i="17"/>
  <c r="P2512" i="17"/>
  <c r="O2512" i="17"/>
  <c r="L2512" i="17"/>
  <c r="G2512" i="17"/>
  <c r="P2511" i="17"/>
  <c r="O2511" i="17"/>
  <c r="L2511" i="17"/>
  <c r="G2511" i="17"/>
  <c r="P2510" i="17"/>
  <c r="O2510" i="17"/>
  <c r="L2510" i="17"/>
  <c r="G2510" i="17"/>
  <c r="P2509" i="17"/>
  <c r="O2509" i="17"/>
  <c r="L2509" i="17"/>
  <c r="G2509" i="17"/>
  <c r="P2508" i="17"/>
  <c r="O2508" i="17"/>
  <c r="L2508" i="17"/>
  <c r="G2508" i="17"/>
  <c r="P2507" i="17"/>
  <c r="O2507" i="17"/>
  <c r="L2507" i="17"/>
  <c r="G2507" i="17"/>
  <c r="P2506" i="17"/>
  <c r="O2506" i="17"/>
  <c r="L2506" i="17"/>
  <c r="G2506" i="17"/>
  <c r="P2505" i="17"/>
  <c r="O2505" i="17"/>
  <c r="L2505" i="17"/>
  <c r="G2505" i="17"/>
  <c r="P2504" i="17"/>
  <c r="O2504" i="17"/>
  <c r="L2504" i="17"/>
  <c r="G2504" i="17"/>
  <c r="P2503" i="17"/>
  <c r="O2503" i="17"/>
  <c r="L2503" i="17"/>
  <c r="G2503" i="17"/>
  <c r="P2502" i="17"/>
  <c r="O2502" i="17"/>
  <c r="L2502" i="17"/>
  <c r="G2502" i="17"/>
  <c r="P2501" i="17"/>
  <c r="O2501" i="17"/>
  <c r="L2501" i="17"/>
  <c r="G2501" i="17"/>
  <c r="P2500" i="17"/>
  <c r="O2500" i="17"/>
  <c r="L2500" i="17"/>
  <c r="G2500" i="17"/>
  <c r="P2499" i="17"/>
  <c r="O2499" i="17"/>
  <c r="L2499" i="17"/>
  <c r="G2499" i="17"/>
  <c r="P2498" i="17"/>
  <c r="O2498" i="17"/>
  <c r="L2498" i="17"/>
  <c r="G2498" i="17"/>
  <c r="P2497" i="17"/>
  <c r="O2497" i="17"/>
  <c r="L2497" i="17"/>
  <c r="G2497" i="17"/>
  <c r="P2496" i="17"/>
  <c r="O2496" i="17"/>
  <c r="L2496" i="17"/>
  <c r="G2496" i="17"/>
  <c r="P2495" i="17"/>
  <c r="O2495" i="17"/>
  <c r="L2495" i="17"/>
  <c r="G2495" i="17"/>
  <c r="P2494" i="17"/>
  <c r="O2494" i="17"/>
  <c r="L2494" i="17"/>
  <c r="G2494" i="17"/>
  <c r="P2493" i="17"/>
  <c r="O2493" i="17"/>
  <c r="L2493" i="17"/>
  <c r="G2493" i="17"/>
  <c r="P2492" i="17"/>
  <c r="O2492" i="17"/>
  <c r="L2492" i="17"/>
  <c r="G2492" i="17"/>
  <c r="P2491" i="17"/>
  <c r="O2491" i="17"/>
  <c r="L2491" i="17"/>
  <c r="G2491" i="17"/>
  <c r="P2490" i="17"/>
  <c r="O2490" i="17"/>
  <c r="L2490" i="17"/>
  <c r="G2490" i="17"/>
  <c r="P2489" i="17"/>
  <c r="O2489" i="17"/>
  <c r="L2489" i="17"/>
  <c r="G2489" i="17"/>
  <c r="P2488" i="17"/>
  <c r="O2488" i="17"/>
  <c r="L2488" i="17"/>
  <c r="G2488" i="17"/>
  <c r="P2487" i="17"/>
  <c r="O2487" i="17"/>
  <c r="L2487" i="17"/>
  <c r="G2487" i="17"/>
  <c r="P2486" i="17"/>
  <c r="O2486" i="17"/>
  <c r="L2486" i="17"/>
  <c r="G2486" i="17"/>
  <c r="P2485" i="17"/>
  <c r="O2485" i="17"/>
  <c r="L2485" i="17"/>
  <c r="G2485" i="17"/>
  <c r="P2484" i="17"/>
  <c r="O2484" i="17"/>
  <c r="L2484" i="17"/>
  <c r="G2484" i="17"/>
  <c r="P2483" i="17"/>
  <c r="O2483" i="17"/>
  <c r="L2483" i="17"/>
  <c r="G2483" i="17"/>
  <c r="P2482" i="17"/>
  <c r="O2482" i="17"/>
  <c r="L2482" i="17"/>
  <c r="G2482" i="17"/>
  <c r="P2481" i="17"/>
  <c r="O2481" i="17"/>
  <c r="L2481" i="17"/>
  <c r="G2481" i="17"/>
  <c r="P2480" i="17"/>
  <c r="O2480" i="17"/>
  <c r="L2480" i="17"/>
  <c r="G2480" i="17"/>
  <c r="P2479" i="17"/>
  <c r="O2479" i="17"/>
  <c r="L2479" i="17"/>
  <c r="G2479" i="17"/>
  <c r="P2478" i="17"/>
  <c r="O2478" i="17"/>
  <c r="L2478" i="17"/>
  <c r="G2478" i="17"/>
  <c r="P2477" i="17"/>
  <c r="O2477" i="17"/>
  <c r="L2477" i="17"/>
  <c r="G2477" i="17"/>
  <c r="P2476" i="17"/>
  <c r="O2476" i="17"/>
  <c r="L2476" i="17"/>
  <c r="G2476" i="17"/>
  <c r="P2475" i="17"/>
  <c r="O2475" i="17"/>
  <c r="L2475" i="17"/>
  <c r="G2475" i="17"/>
  <c r="P2474" i="17"/>
  <c r="O2474" i="17"/>
  <c r="L2474" i="17"/>
  <c r="G2474" i="17"/>
  <c r="P2473" i="17"/>
  <c r="O2473" i="17"/>
  <c r="L2473" i="17"/>
  <c r="G2473" i="17"/>
  <c r="P2472" i="17"/>
  <c r="O2472" i="17"/>
  <c r="L2472" i="17"/>
  <c r="G2472" i="17"/>
  <c r="P2471" i="17"/>
  <c r="O2471" i="17"/>
  <c r="L2471" i="17"/>
  <c r="G2471" i="17"/>
  <c r="P2470" i="17"/>
  <c r="O2470" i="17"/>
  <c r="L2470" i="17"/>
  <c r="G2470" i="17"/>
  <c r="P2469" i="17"/>
  <c r="O2469" i="17"/>
  <c r="L2469" i="17"/>
  <c r="G2469" i="17"/>
  <c r="P2468" i="17"/>
  <c r="O2468" i="17"/>
  <c r="L2468" i="17"/>
  <c r="G2468" i="17"/>
  <c r="P2467" i="17"/>
  <c r="O2467" i="17"/>
  <c r="L2467" i="17"/>
  <c r="G2467" i="17"/>
  <c r="P2466" i="17"/>
  <c r="O2466" i="17"/>
  <c r="L2466" i="17"/>
  <c r="G2466" i="17"/>
  <c r="P2465" i="17"/>
  <c r="O2465" i="17"/>
  <c r="L2465" i="17"/>
  <c r="G2465" i="17"/>
  <c r="P2464" i="17"/>
  <c r="O2464" i="17"/>
  <c r="L2464" i="17"/>
  <c r="G2464" i="17"/>
  <c r="P2463" i="17"/>
  <c r="O2463" i="17"/>
  <c r="L2463" i="17"/>
  <c r="G2463" i="17"/>
  <c r="P2462" i="17"/>
  <c r="O2462" i="17"/>
  <c r="L2462" i="17"/>
  <c r="G2462" i="17"/>
  <c r="P2461" i="17"/>
  <c r="O2461" i="17"/>
  <c r="L2461" i="17"/>
  <c r="G2461" i="17"/>
  <c r="P2460" i="17"/>
  <c r="O2460" i="17"/>
  <c r="L2460" i="17"/>
  <c r="G2460" i="17"/>
  <c r="P2459" i="17"/>
  <c r="O2459" i="17"/>
  <c r="L2459" i="17"/>
  <c r="G2459" i="17"/>
  <c r="P2458" i="17"/>
  <c r="O2458" i="17"/>
  <c r="L2458" i="17"/>
  <c r="G2458" i="17"/>
  <c r="P2457" i="17"/>
  <c r="O2457" i="17"/>
  <c r="L2457" i="17"/>
  <c r="G2457" i="17"/>
  <c r="P2456" i="17"/>
  <c r="O2456" i="17"/>
  <c r="L2456" i="17"/>
  <c r="G2456" i="17"/>
  <c r="P2455" i="17"/>
  <c r="O2455" i="17"/>
  <c r="L2455" i="17"/>
  <c r="G2455" i="17"/>
  <c r="P2454" i="17"/>
  <c r="O2454" i="17"/>
  <c r="L2454" i="17"/>
  <c r="G2454" i="17"/>
  <c r="P2453" i="17"/>
  <c r="O2453" i="17"/>
  <c r="L2453" i="17"/>
  <c r="G2453" i="17"/>
  <c r="P2452" i="17"/>
  <c r="O2452" i="17"/>
  <c r="L2452" i="17"/>
  <c r="G2452" i="17"/>
  <c r="P2451" i="17"/>
  <c r="O2451" i="17"/>
  <c r="L2451" i="17"/>
  <c r="G2451" i="17"/>
  <c r="P2450" i="17"/>
  <c r="O2450" i="17"/>
  <c r="L2450" i="17"/>
  <c r="G2450" i="17"/>
  <c r="P2449" i="17"/>
  <c r="O2449" i="17"/>
  <c r="L2449" i="17"/>
  <c r="G2449" i="17"/>
  <c r="P2448" i="17"/>
  <c r="O2448" i="17"/>
  <c r="L2448" i="17"/>
  <c r="G2448" i="17"/>
  <c r="P2447" i="17"/>
  <c r="O2447" i="17"/>
  <c r="L2447" i="17"/>
  <c r="G2447" i="17"/>
  <c r="P2446" i="17"/>
  <c r="O2446" i="17"/>
  <c r="L2446" i="17"/>
  <c r="G2446" i="17"/>
  <c r="P2445" i="17"/>
  <c r="O2445" i="17"/>
  <c r="L2445" i="17"/>
  <c r="G2445" i="17"/>
  <c r="P2444" i="17"/>
  <c r="O2444" i="17"/>
  <c r="L2444" i="17"/>
  <c r="G2444" i="17"/>
  <c r="P2443" i="17"/>
  <c r="O2443" i="17"/>
  <c r="L2443" i="17"/>
  <c r="G2443" i="17"/>
  <c r="P2442" i="17"/>
  <c r="O2442" i="17"/>
  <c r="L2442" i="17"/>
  <c r="G2442" i="17"/>
  <c r="P2441" i="17"/>
  <c r="O2441" i="17"/>
  <c r="L2441" i="17"/>
  <c r="G2441" i="17"/>
  <c r="P2440" i="17"/>
  <c r="O2440" i="17"/>
  <c r="L2440" i="17"/>
  <c r="G2440" i="17"/>
  <c r="P2439" i="17"/>
  <c r="O2439" i="17"/>
  <c r="L2439" i="17"/>
  <c r="G2439" i="17"/>
  <c r="P2438" i="17"/>
  <c r="O2438" i="17"/>
  <c r="L2438" i="17"/>
  <c r="G2438" i="17"/>
  <c r="P2437" i="17"/>
  <c r="O2437" i="17"/>
  <c r="L2437" i="17"/>
  <c r="G2437" i="17"/>
  <c r="P2436" i="17"/>
  <c r="O2436" i="17"/>
  <c r="L2436" i="17"/>
  <c r="G2436" i="17"/>
  <c r="P2435" i="17"/>
  <c r="O2435" i="17"/>
  <c r="L2435" i="17"/>
  <c r="G2435" i="17"/>
  <c r="P2434" i="17"/>
  <c r="O2434" i="17"/>
  <c r="L2434" i="17"/>
  <c r="G2434" i="17"/>
  <c r="P2433" i="17"/>
  <c r="O2433" i="17"/>
  <c r="L2433" i="17"/>
  <c r="G2433" i="17"/>
  <c r="P2432" i="17"/>
  <c r="O2432" i="17"/>
  <c r="L2432" i="17"/>
  <c r="G2432" i="17"/>
  <c r="P2431" i="17"/>
  <c r="O2431" i="17"/>
  <c r="L2431" i="17"/>
  <c r="G2431" i="17"/>
  <c r="P2430" i="17"/>
  <c r="O2430" i="17"/>
  <c r="L2430" i="17"/>
  <c r="G2430" i="17"/>
  <c r="P2429" i="17"/>
  <c r="O2429" i="17"/>
  <c r="L2429" i="17"/>
  <c r="G2429" i="17"/>
  <c r="P2428" i="17"/>
  <c r="O2428" i="17"/>
  <c r="L2428" i="17"/>
  <c r="G2428" i="17"/>
  <c r="P2427" i="17"/>
  <c r="O2427" i="17"/>
  <c r="L2427" i="17"/>
  <c r="G2427" i="17"/>
  <c r="P2426" i="17"/>
  <c r="O2426" i="17"/>
  <c r="L2426" i="17"/>
  <c r="G2426" i="17"/>
  <c r="P2425" i="17"/>
  <c r="O2425" i="17"/>
  <c r="L2425" i="17"/>
  <c r="G2425" i="17"/>
  <c r="P2424" i="17"/>
  <c r="O2424" i="17"/>
  <c r="L2424" i="17"/>
  <c r="G2424" i="17"/>
  <c r="P2423" i="17"/>
  <c r="O2423" i="17"/>
  <c r="L2423" i="17"/>
  <c r="G2423" i="17"/>
  <c r="P2422" i="17"/>
  <c r="O2422" i="17"/>
  <c r="L2422" i="17"/>
  <c r="G2422" i="17"/>
  <c r="P2421" i="17"/>
  <c r="O2421" i="17"/>
  <c r="L2421" i="17"/>
  <c r="G2421" i="17"/>
  <c r="P2420" i="17"/>
  <c r="O2420" i="17"/>
  <c r="L2420" i="17"/>
  <c r="G2420" i="17"/>
  <c r="P2419" i="17"/>
  <c r="O2419" i="17"/>
  <c r="L2419" i="17"/>
  <c r="G2419" i="17"/>
  <c r="P2418" i="17"/>
  <c r="O2418" i="17"/>
  <c r="L2418" i="17"/>
  <c r="G2418" i="17"/>
  <c r="P2417" i="17"/>
  <c r="O2417" i="17"/>
  <c r="L2417" i="17"/>
  <c r="G2417" i="17"/>
  <c r="P2416" i="17"/>
  <c r="O2416" i="17"/>
  <c r="L2416" i="17"/>
  <c r="G2416" i="17"/>
  <c r="P2415" i="17"/>
  <c r="O2415" i="17"/>
  <c r="L2415" i="17"/>
  <c r="G2415" i="17"/>
  <c r="P2414" i="17"/>
  <c r="O2414" i="17"/>
  <c r="L2414" i="17"/>
  <c r="G2414" i="17"/>
  <c r="P2413" i="17"/>
  <c r="O2413" i="17"/>
  <c r="L2413" i="17"/>
  <c r="G2413" i="17"/>
  <c r="P2412" i="17"/>
  <c r="O2412" i="17"/>
  <c r="L2412" i="17"/>
  <c r="G2412" i="17"/>
  <c r="P2411" i="17"/>
  <c r="O2411" i="17"/>
  <c r="L2411" i="17"/>
  <c r="G2411" i="17"/>
  <c r="P2410" i="17"/>
  <c r="O2410" i="17"/>
  <c r="L2410" i="17"/>
  <c r="G2410" i="17"/>
  <c r="P2409" i="17"/>
  <c r="O2409" i="17"/>
  <c r="L2409" i="17"/>
  <c r="G2409" i="17"/>
  <c r="P2408" i="17"/>
  <c r="O2408" i="17"/>
  <c r="L2408" i="17"/>
  <c r="G2408" i="17"/>
  <c r="P2407" i="17"/>
  <c r="O2407" i="17"/>
  <c r="L2407" i="17"/>
  <c r="G2407" i="17"/>
  <c r="P2406" i="17"/>
  <c r="O2406" i="17"/>
  <c r="L2406" i="17"/>
  <c r="G2406" i="17"/>
  <c r="P2405" i="17"/>
  <c r="O2405" i="17"/>
  <c r="L2405" i="17"/>
  <c r="G2405" i="17"/>
  <c r="P2404" i="17"/>
  <c r="O2404" i="17"/>
  <c r="L2404" i="17"/>
  <c r="G2404" i="17"/>
  <c r="P2403" i="17"/>
  <c r="O2403" i="17"/>
  <c r="L2403" i="17"/>
  <c r="G2403" i="17"/>
  <c r="P2402" i="17"/>
  <c r="O2402" i="17"/>
  <c r="L2402" i="17"/>
  <c r="G2402" i="17"/>
  <c r="P2401" i="17"/>
  <c r="O2401" i="17"/>
  <c r="L2401" i="17"/>
  <c r="G2401" i="17"/>
  <c r="P2400" i="17"/>
  <c r="O2400" i="17"/>
  <c r="L2400" i="17"/>
  <c r="G2400" i="17"/>
  <c r="P2399" i="17"/>
  <c r="O2399" i="17"/>
  <c r="L2399" i="17"/>
  <c r="G2399" i="17"/>
  <c r="P2398" i="17"/>
  <c r="O2398" i="17"/>
  <c r="L2398" i="17"/>
  <c r="G2398" i="17"/>
  <c r="P2397" i="17"/>
  <c r="O2397" i="17"/>
  <c r="L2397" i="17"/>
  <c r="G2397" i="17"/>
  <c r="P2396" i="17"/>
  <c r="O2396" i="17"/>
  <c r="L2396" i="17"/>
  <c r="G2396" i="17"/>
  <c r="P2395" i="17"/>
  <c r="O2395" i="17"/>
  <c r="L2395" i="17"/>
  <c r="G2395" i="17"/>
  <c r="P2394" i="17"/>
  <c r="O2394" i="17"/>
  <c r="L2394" i="17"/>
  <c r="G2394" i="17"/>
  <c r="P2393" i="17"/>
  <c r="O2393" i="17"/>
  <c r="L2393" i="17"/>
  <c r="G2393" i="17"/>
  <c r="P2392" i="17"/>
  <c r="O2392" i="17"/>
  <c r="L2392" i="17"/>
  <c r="G2392" i="17"/>
  <c r="P2391" i="17"/>
  <c r="O2391" i="17"/>
  <c r="L2391" i="17"/>
  <c r="G2391" i="17"/>
  <c r="P2390" i="17"/>
  <c r="O2390" i="17"/>
  <c r="L2390" i="17"/>
  <c r="G2390" i="17"/>
  <c r="P2389" i="17"/>
  <c r="O2389" i="17"/>
  <c r="L2389" i="17"/>
  <c r="G2389" i="17"/>
  <c r="P2388" i="17"/>
  <c r="O2388" i="17"/>
  <c r="L2388" i="17"/>
  <c r="G2388" i="17"/>
  <c r="P2387" i="17"/>
  <c r="O2387" i="17"/>
  <c r="L2387" i="17"/>
  <c r="G2387" i="17"/>
  <c r="P2386" i="17"/>
  <c r="O2386" i="17"/>
  <c r="L2386" i="17"/>
  <c r="G2386" i="17"/>
  <c r="P2385" i="17"/>
  <c r="O2385" i="17"/>
  <c r="L2385" i="17"/>
  <c r="G2385" i="17"/>
  <c r="P2384" i="17"/>
  <c r="O2384" i="17"/>
  <c r="L2384" i="17"/>
  <c r="G2384" i="17"/>
  <c r="P2383" i="17"/>
  <c r="O2383" i="17"/>
  <c r="L2383" i="17"/>
  <c r="G2383" i="17"/>
  <c r="P2382" i="17"/>
  <c r="O2382" i="17"/>
  <c r="L2382" i="17"/>
  <c r="G2382" i="17"/>
  <c r="P2381" i="17"/>
  <c r="O2381" i="17"/>
  <c r="L2381" i="17"/>
  <c r="G2381" i="17"/>
  <c r="P2380" i="17"/>
  <c r="O2380" i="17"/>
  <c r="L2380" i="17"/>
  <c r="G2380" i="17"/>
  <c r="P2379" i="17"/>
  <c r="O2379" i="17"/>
  <c r="L2379" i="17"/>
  <c r="G2379" i="17"/>
  <c r="P2378" i="17"/>
  <c r="O2378" i="17"/>
  <c r="L2378" i="17"/>
  <c r="G2378" i="17"/>
  <c r="P2377" i="17"/>
  <c r="O2377" i="17"/>
  <c r="L2377" i="17"/>
  <c r="G2377" i="17"/>
  <c r="P2376" i="17"/>
  <c r="O2376" i="17"/>
  <c r="L2376" i="17"/>
  <c r="G2376" i="17"/>
  <c r="P2375" i="17"/>
  <c r="O2375" i="17"/>
  <c r="L2375" i="17"/>
  <c r="G2375" i="17"/>
  <c r="P2374" i="17"/>
  <c r="O2374" i="17"/>
  <c r="L2374" i="17"/>
  <c r="G2374" i="17"/>
  <c r="P2373" i="17"/>
  <c r="O2373" i="17"/>
  <c r="L2373" i="17"/>
  <c r="G2373" i="17"/>
  <c r="P2372" i="17"/>
  <c r="O2372" i="17"/>
  <c r="L2372" i="17"/>
  <c r="G2372" i="17"/>
  <c r="P2371" i="17"/>
  <c r="O2371" i="17"/>
  <c r="L2371" i="17"/>
  <c r="G2371" i="17"/>
  <c r="P2370" i="17"/>
  <c r="O2370" i="17"/>
  <c r="L2370" i="17"/>
  <c r="G2370" i="17"/>
  <c r="P2369" i="17"/>
  <c r="O2369" i="17"/>
  <c r="L2369" i="17"/>
  <c r="G2369" i="17"/>
  <c r="P2368" i="17"/>
  <c r="O2368" i="17"/>
  <c r="L2368" i="17"/>
  <c r="G2368" i="17"/>
  <c r="P2367" i="17"/>
  <c r="O2367" i="17"/>
  <c r="L2367" i="17"/>
  <c r="G2367" i="17"/>
  <c r="P2366" i="17"/>
  <c r="O2366" i="17"/>
  <c r="L2366" i="17"/>
  <c r="G2366" i="17"/>
  <c r="P2365" i="17"/>
  <c r="O2365" i="17"/>
  <c r="L2365" i="17"/>
  <c r="G2365" i="17"/>
  <c r="P2364" i="17"/>
  <c r="O2364" i="17"/>
  <c r="L2364" i="17"/>
  <c r="G2364" i="17"/>
  <c r="P2363" i="17"/>
  <c r="O2363" i="17"/>
  <c r="L2363" i="17"/>
  <c r="G2363" i="17"/>
  <c r="P2362" i="17"/>
  <c r="O2362" i="17"/>
  <c r="L2362" i="17"/>
  <c r="G2362" i="17"/>
  <c r="P2361" i="17"/>
  <c r="O2361" i="17"/>
  <c r="L2361" i="17"/>
  <c r="G2361" i="17"/>
  <c r="P2360" i="17"/>
  <c r="O2360" i="17"/>
  <c r="L2360" i="17"/>
  <c r="G2360" i="17"/>
  <c r="P2359" i="17"/>
  <c r="O2359" i="17"/>
  <c r="L2359" i="17"/>
  <c r="G2359" i="17"/>
  <c r="P2358" i="17"/>
  <c r="O2358" i="17"/>
  <c r="L2358" i="17"/>
  <c r="G2358" i="17"/>
  <c r="P2357" i="17"/>
  <c r="O2357" i="17"/>
  <c r="L2357" i="17"/>
  <c r="G2357" i="17"/>
  <c r="P2356" i="17"/>
  <c r="O2356" i="17"/>
  <c r="L2356" i="17"/>
  <c r="G2356" i="17"/>
  <c r="P2355" i="17"/>
  <c r="O2355" i="17"/>
  <c r="L2355" i="17"/>
  <c r="G2355" i="17"/>
  <c r="P2354" i="17"/>
  <c r="O2354" i="17"/>
  <c r="L2354" i="17"/>
  <c r="G2354" i="17"/>
  <c r="P2353" i="17"/>
  <c r="O2353" i="17"/>
  <c r="L2353" i="17"/>
  <c r="G2353" i="17"/>
  <c r="P2352" i="17"/>
  <c r="O2352" i="17"/>
  <c r="L2352" i="17"/>
  <c r="G2352" i="17"/>
  <c r="P2351" i="17"/>
  <c r="O2351" i="17"/>
  <c r="L2351" i="17"/>
  <c r="G2351" i="17"/>
  <c r="P2350" i="17"/>
  <c r="O2350" i="17"/>
  <c r="L2350" i="17"/>
  <c r="G2350" i="17"/>
  <c r="P2349" i="17"/>
  <c r="O2349" i="17"/>
  <c r="L2349" i="17"/>
  <c r="G2349" i="17"/>
  <c r="P2348" i="17"/>
  <c r="O2348" i="17"/>
  <c r="L2348" i="17"/>
  <c r="G2348" i="17"/>
  <c r="P2347" i="17"/>
  <c r="O2347" i="17"/>
  <c r="L2347" i="17"/>
  <c r="G2347" i="17"/>
  <c r="P2346" i="17"/>
  <c r="O2346" i="17"/>
  <c r="L2346" i="17"/>
  <c r="G2346" i="17"/>
  <c r="P2345" i="17"/>
  <c r="O2345" i="17"/>
  <c r="L2345" i="17"/>
  <c r="G2345" i="17"/>
  <c r="P2344" i="17"/>
  <c r="O2344" i="17"/>
  <c r="L2344" i="17"/>
  <c r="G2344" i="17"/>
  <c r="P2343" i="17"/>
  <c r="O2343" i="17"/>
  <c r="L2343" i="17"/>
  <c r="G2343" i="17"/>
  <c r="P2342" i="17"/>
  <c r="O2342" i="17"/>
  <c r="L2342" i="17"/>
  <c r="G2342" i="17"/>
  <c r="P2341" i="17"/>
  <c r="O2341" i="17"/>
  <c r="L2341" i="17"/>
  <c r="G2341" i="17"/>
  <c r="P2340" i="17"/>
  <c r="O2340" i="17"/>
  <c r="L2340" i="17"/>
  <c r="G2340" i="17"/>
  <c r="P2339" i="17"/>
  <c r="O2339" i="17"/>
  <c r="L2339" i="17"/>
  <c r="G2339" i="17"/>
  <c r="P2338" i="17"/>
  <c r="O2338" i="17"/>
  <c r="L2338" i="17"/>
  <c r="G2338" i="17"/>
  <c r="P2337" i="17"/>
  <c r="O2337" i="17"/>
  <c r="L2337" i="17"/>
  <c r="G2337" i="17"/>
  <c r="P2336" i="17"/>
  <c r="O2336" i="17"/>
  <c r="L2336" i="17"/>
  <c r="G2336" i="17"/>
  <c r="P2335" i="17"/>
  <c r="O2335" i="17"/>
  <c r="L2335" i="17"/>
  <c r="G2335" i="17"/>
  <c r="P2334" i="17"/>
  <c r="O2334" i="17"/>
  <c r="L2334" i="17"/>
  <c r="G2334" i="17"/>
  <c r="P2333" i="17"/>
  <c r="O2333" i="17"/>
  <c r="L2333" i="17"/>
  <c r="G2333" i="17"/>
  <c r="P2332" i="17"/>
  <c r="O2332" i="17"/>
  <c r="L2332" i="17"/>
  <c r="G2332" i="17"/>
  <c r="P2331" i="17"/>
  <c r="O2331" i="17"/>
  <c r="L2331" i="17"/>
  <c r="G2331" i="17"/>
  <c r="P2330" i="17"/>
  <c r="O2330" i="17"/>
  <c r="L2330" i="17"/>
  <c r="G2330" i="17"/>
  <c r="P2329" i="17"/>
  <c r="O2329" i="17"/>
  <c r="L2329" i="17"/>
  <c r="G2329" i="17"/>
  <c r="P2328" i="17"/>
  <c r="O2328" i="17"/>
  <c r="L2328" i="17"/>
  <c r="G2328" i="17"/>
  <c r="P2327" i="17"/>
  <c r="O2327" i="17"/>
  <c r="L2327" i="17"/>
  <c r="G2327" i="17"/>
  <c r="P2326" i="17"/>
  <c r="O2326" i="17"/>
  <c r="L2326" i="17"/>
  <c r="G2326" i="17"/>
  <c r="P2325" i="17"/>
  <c r="O2325" i="17"/>
  <c r="L2325" i="17"/>
  <c r="G2325" i="17"/>
  <c r="P2324" i="17"/>
  <c r="O2324" i="17"/>
  <c r="L2324" i="17"/>
  <c r="G2324" i="17"/>
  <c r="P2323" i="17"/>
  <c r="O2323" i="17"/>
  <c r="L2323" i="17"/>
  <c r="G2323" i="17"/>
  <c r="P2322" i="17"/>
  <c r="O2322" i="17"/>
  <c r="L2322" i="17"/>
  <c r="G2322" i="17"/>
  <c r="P2321" i="17"/>
  <c r="O2321" i="17"/>
  <c r="L2321" i="17"/>
  <c r="G2321" i="17"/>
  <c r="P2320" i="17"/>
  <c r="O2320" i="17"/>
  <c r="L2320" i="17"/>
  <c r="G2320" i="17"/>
  <c r="P2319" i="17"/>
  <c r="O2319" i="17"/>
  <c r="L2319" i="17"/>
  <c r="G2319" i="17"/>
  <c r="P2318" i="17"/>
  <c r="O2318" i="17"/>
  <c r="L2318" i="17"/>
  <c r="G2318" i="17"/>
  <c r="P2317" i="17"/>
  <c r="O2317" i="17"/>
  <c r="L2317" i="17"/>
  <c r="G2317" i="17"/>
  <c r="P2316" i="17"/>
  <c r="O2316" i="17"/>
  <c r="L2316" i="17"/>
  <c r="G2316" i="17"/>
  <c r="P2315" i="17"/>
  <c r="O2315" i="17"/>
  <c r="L2315" i="17"/>
  <c r="G2315" i="17"/>
  <c r="P2314" i="17"/>
  <c r="O2314" i="17"/>
  <c r="L2314" i="17"/>
  <c r="G2314" i="17"/>
  <c r="P2313" i="17"/>
  <c r="O2313" i="17"/>
  <c r="L2313" i="17"/>
  <c r="G2313" i="17"/>
  <c r="P2312" i="17"/>
  <c r="O2312" i="17"/>
  <c r="L2312" i="17"/>
  <c r="G2312" i="17"/>
  <c r="P2311" i="17"/>
  <c r="O2311" i="17"/>
  <c r="L2311" i="17"/>
  <c r="G2311" i="17"/>
  <c r="P2310" i="17"/>
  <c r="O2310" i="17"/>
  <c r="L2310" i="17"/>
  <c r="G2310" i="17"/>
  <c r="P2309" i="17"/>
  <c r="O2309" i="17"/>
  <c r="L2309" i="17"/>
  <c r="G2309" i="17"/>
  <c r="P2308" i="17"/>
  <c r="O2308" i="17"/>
  <c r="L2308" i="17"/>
  <c r="G2308" i="17"/>
  <c r="P2307" i="17"/>
  <c r="O2307" i="17"/>
  <c r="L2307" i="17"/>
  <c r="G2307" i="17"/>
  <c r="P2306" i="17"/>
  <c r="O2306" i="17"/>
  <c r="L2306" i="17"/>
  <c r="G2306" i="17"/>
  <c r="P2305" i="17"/>
  <c r="O2305" i="17"/>
  <c r="L2305" i="17"/>
  <c r="G2305" i="17"/>
  <c r="P2304" i="17"/>
  <c r="O2304" i="17"/>
  <c r="L2304" i="17"/>
  <c r="G2304" i="17"/>
  <c r="P2303" i="17"/>
  <c r="O2303" i="17"/>
  <c r="L2303" i="17"/>
  <c r="G2303" i="17"/>
  <c r="P2302" i="17"/>
  <c r="O2302" i="17"/>
  <c r="L2302" i="17"/>
  <c r="G2302" i="17"/>
  <c r="P2301" i="17"/>
  <c r="O2301" i="17"/>
  <c r="L2301" i="17"/>
  <c r="G2301" i="17"/>
  <c r="P2300" i="17"/>
  <c r="O2300" i="17"/>
  <c r="L2300" i="17"/>
  <c r="G2300" i="17"/>
  <c r="P2299" i="17"/>
  <c r="O2299" i="17"/>
  <c r="L2299" i="17"/>
  <c r="G2299" i="17"/>
  <c r="P2298" i="17"/>
  <c r="O2298" i="17"/>
  <c r="L2298" i="17"/>
  <c r="G2298" i="17"/>
  <c r="P2297" i="17"/>
  <c r="O2297" i="17"/>
  <c r="L2297" i="17"/>
  <c r="G2297" i="17"/>
  <c r="P2296" i="17"/>
  <c r="O2296" i="17"/>
  <c r="L2296" i="17"/>
  <c r="G2296" i="17"/>
  <c r="P2295" i="17"/>
  <c r="O2295" i="17"/>
  <c r="L2295" i="17"/>
  <c r="G2295" i="17"/>
  <c r="P2294" i="17"/>
  <c r="O2294" i="17"/>
  <c r="L2294" i="17"/>
  <c r="G2294" i="17"/>
  <c r="P2293" i="17"/>
  <c r="O2293" i="17"/>
  <c r="L2293" i="17"/>
  <c r="G2293" i="17"/>
  <c r="P2292" i="17"/>
  <c r="O2292" i="17"/>
  <c r="L2292" i="17"/>
  <c r="G2292" i="17"/>
  <c r="P2291" i="17"/>
  <c r="O2291" i="17"/>
  <c r="L2291" i="17"/>
  <c r="G2291" i="17"/>
  <c r="P2290" i="17"/>
  <c r="O2290" i="17"/>
  <c r="L2290" i="17"/>
  <c r="G2290" i="17"/>
  <c r="P2289" i="17"/>
  <c r="O2289" i="17"/>
  <c r="L2289" i="17"/>
  <c r="G2289" i="17"/>
  <c r="P2288" i="17"/>
  <c r="O2288" i="17"/>
  <c r="L2288" i="17"/>
  <c r="G2288" i="17"/>
  <c r="P2287" i="17"/>
  <c r="O2287" i="17"/>
  <c r="L2287" i="17"/>
  <c r="G2287" i="17"/>
  <c r="P2286" i="17"/>
  <c r="O2286" i="17"/>
  <c r="L2286" i="17"/>
  <c r="G2286" i="17"/>
  <c r="P2285" i="17"/>
  <c r="O2285" i="17"/>
  <c r="L2285" i="17"/>
  <c r="G2285" i="17"/>
  <c r="P2284" i="17"/>
  <c r="O2284" i="17"/>
  <c r="L2284" i="17"/>
  <c r="G2284" i="17"/>
  <c r="P2283" i="17"/>
  <c r="O2283" i="17"/>
  <c r="L2283" i="17"/>
  <c r="G2283" i="17"/>
  <c r="P2282" i="17"/>
  <c r="O2282" i="17"/>
  <c r="L2282" i="17"/>
  <c r="G2282" i="17"/>
  <c r="P2281" i="17"/>
  <c r="O2281" i="17"/>
  <c r="L2281" i="17"/>
  <c r="G2281" i="17"/>
  <c r="P2280" i="17"/>
  <c r="O2280" i="17"/>
  <c r="L2280" i="17"/>
  <c r="G2280" i="17"/>
  <c r="P2279" i="17"/>
  <c r="O2279" i="17"/>
  <c r="L2279" i="17"/>
  <c r="G2279" i="17"/>
  <c r="P2278" i="17"/>
  <c r="O2278" i="17"/>
  <c r="L2278" i="17"/>
  <c r="G2278" i="17"/>
  <c r="P2277" i="17"/>
  <c r="O2277" i="17"/>
  <c r="L2277" i="17"/>
  <c r="G2277" i="17"/>
  <c r="P2276" i="17"/>
  <c r="O2276" i="17"/>
  <c r="L2276" i="17"/>
  <c r="G2276" i="17"/>
  <c r="P2275" i="17"/>
  <c r="O2275" i="17"/>
  <c r="L2275" i="17"/>
  <c r="G2275" i="17"/>
  <c r="P2274" i="17"/>
  <c r="O2274" i="17"/>
  <c r="L2274" i="17"/>
  <c r="G2274" i="17"/>
  <c r="P2273" i="17"/>
  <c r="O2273" i="17"/>
  <c r="L2273" i="17"/>
  <c r="G2273" i="17"/>
  <c r="P2272" i="17"/>
  <c r="O2272" i="17"/>
  <c r="L2272" i="17"/>
  <c r="G2272" i="17"/>
  <c r="P2271" i="17"/>
  <c r="O2271" i="17"/>
  <c r="L2271" i="17"/>
  <c r="G2271" i="17"/>
  <c r="P2270" i="17"/>
  <c r="O2270" i="17"/>
  <c r="L2270" i="17"/>
  <c r="G2270" i="17"/>
  <c r="P2269" i="17"/>
  <c r="O2269" i="17"/>
  <c r="L2269" i="17"/>
  <c r="G2269" i="17"/>
  <c r="P2268" i="17"/>
  <c r="O2268" i="17"/>
  <c r="L2268" i="17"/>
  <c r="G2268" i="17"/>
  <c r="P2267" i="17"/>
  <c r="O2267" i="17"/>
  <c r="L2267" i="17"/>
  <c r="G2267" i="17"/>
  <c r="P2266" i="17"/>
  <c r="O2266" i="17"/>
  <c r="L2266" i="17"/>
  <c r="G2266" i="17"/>
  <c r="P2265" i="17"/>
  <c r="O2265" i="17"/>
  <c r="L2265" i="17"/>
  <c r="G2265" i="17"/>
  <c r="P2264" i="17"/>
  <c r="O2264" i="17"/>
  <c r="L2264" i="17"/>
  <c r="G2264" i="17"/>
  <c r="P2263" i="17"/>
  <c r="O2263" i="17"/>
  <c r="L2263" i="17"/>
  <c r="G2263" i="17"/>
  <c r="P2262" i="17"/>
  <c r="O2262" i="17"/>
  <c r="L2262" i="17"/>
  <c r="G2262" i="17"/>
  <c r="P2261" i="17"/>
  <c r="O2261" i="17"/>
  <c r="L2261" i="17"/>
  <c r="G2261" i="17"/>
  <c r="P2260" i="17"/>
  <c r="O2260" i="17"/>
  <c r="L2260" i="17"/>
  <c r="G2260" i="17"/>
  <c r="P2259" i="17"/>
  <c r="O2259" i="17"/>
  <c r="L2259" i="17"/>
  <c r="G2259" i="17"/>
  <c r="P2258" i="17"/>
  <c r="O2258" i="17"/>
  <c r="L2258" i="17"/>
  <c r="G2258" i="17"/>
  <c r="P2257" i="17"/>
  <c r="O2257" i="17"/>
  <c r="L2257" i="17"/>
  <c r="G2257" i="17"/>
  <c r="P2256" i="17"/>
  <c r="O2256" i="17"/>
  <c r="L2256" i="17"/>
  <c r="G2256" i="17"/>
  <c r="P2255" i="17"/>
  <c r="O2255" i="17"/>
  <c r="L2255" i="17"/>
  <c r="G2255" i="17"/>
  <c r="P2254" i="17"/>
  <c r="O2254" i="17"/>
  <c r="L2254" i="17"/>
  <c r="G2254" i="17"/>
  <c r="P2253" i="17"/>
  <c r="O2253" i="17"/>
  <c r="L2253" i="17"/>
  <c r="G2253" i="17"/>
  <c r="P2252" i="17"/>
  <c r="O2252" i="17"/>
  <c r="L2252" i="17"/>
  <c r="G2252" i="17"/>
  <c r="P2251" i="17"/>
  <c r="O2251" i="17"/>
  <c r="L2251" i="17"/>
  <c r="G2251" i="17"/>
  <c r="P2250" i="17"/>
  <c r="O2250" i="17"/>
  <c r="L2250" i="17"/>
  <c r="G2250" i="17"/>
  <c r="P2249" i="17"/>
  <c r="O2249" i="17"/>
  <c r="L2249" i="17"/>
  <c r="G2249" i="17"/>
  <c r="P2248" i="17"/>
  <c r="O2248" i="17"/>
  <c r="L2248" i="17"/>
  <c r="G2248" i="17"/>
  <c r="P2247" i="17"/>
  <c r="O2247" i="17"/>
  <c r="L2247" i="17"/>
  <c r="G2247" i="17"/>
  <c r="P2246" i="17"/>
  <c r="O2246" i="17"/>
  <c r="L2246" i="17"/>
  <c r="G2246" i="17"/>
  <c r="P2245" i="17"/>
  <c r="O2245" i="17"/>
  <c r="L2245" i="17"/>
  <c r="G2245" i="17"/>
  <c r="P2244" i="17"/>
  <c r="O2244" i="17"/>
  <c r="L2244" i="17"/>
  <c r="G2244" i="17"/>
  <c r="P2243" i="17"/>
  <c r="O2243" i="17"/>
  <c r="L2243" i="17"/>
  <c r="G2243" i="17"/>
  <c r="P2242" i="17"/>
  <c r="O2242" i="17"/>
  <c r="L2242" i="17"/>
  <c r="G2242" i="17"/>
  <c r="P2241" i="17"/>
  <c r="O2241" i="17"/>
  <c r="L2241" i="17"/>
  <c r="G2241" i="17"/>
  <c r="P2240" i="17"/>
  <c r="O2240" i="17"/>
  <c r="L2240" i="17"/>
  <c r="G2240" i="17"/>
  <c r="P2239" i="17"/>
  <c r="O2239" i="17"/>
  <c r="L2239" i="17"/>
  <c r="G2239" i="17"/>
  <c r="P2238" i="17"/>
  <c r="O2238" i="17"/>
  <c r="L2238" i="17"/>
  <c r="G2238" i="17"/>
  <c r="P2237" i="17"/>
  <c r="O2237" i="17"/>
  <c r="L2237" i="17"/>
  <c r="G2237" i="17"/>
  <c r="P2236" i="17"/>
  <c r="O2236" i="17"/>
  <c r="L2236" i="17"/>
  <c r="G2236" i="17"/>
  <c r="P2235" i="17"/>
  <c r="O2235" i="17"/>
  <c r="L2235" i="17"/>
  <c r="G2235" i="17"/>
  <c r="P2234" i="17"/>
  <c r="O2234" i="17"/>
  <c r="L2234" i="17"/>
  <c r="G2234" i="17"/>
  <c r="P2233" i="17"/>
  <c r="O2233" i="17"/>
  <c r="L2233" i="17"/>
  <c r="G2233" i="17"/>
  <c r="P2232" i="17"/>
  <c r="O2232" i="17"/>
  <c r="L2232" i="17"/>
  <c r="G2232" i="17"/>
  <c r="P2231" i="17"/>
  <c r="O2231" i="17"/>
  <c r="L2231" i="17"/>
  <c r="G2231" i="17"/>
  <c r="P2230" i="17"/>
  <c r="O2230" i="17"/>
  <c r="L2230" i="17"/>
  <c r="G2230" i="17"/>
  <c r="P2229" i="17"/>
  <c r="O2229" i="17"/>
  <c r="L2229" i="17"/>
  <c r="G2229" i="17"/>
  <c r="P2228" i="17"/>
  <c r="O2228" i="17"/>
  <c r="L2228" i="17"/>
  <c r="G2228" i="17"/>
  <c r="P2227" i="17"/>
  <c r="O2227" i="17"/>
  <c r="L2227" i="17"/>
  <c r="G2227" i="17"/>
  <c r="P2226" i="17"/>
  <c r="O2226" i="17"/>
  <c r="L2226" i="17"/>
  <c r="G2226" i="17"/>
  <c r="P2225" i="17"/>
  <c r="O2225" i="17"/>
  <c r="L2225" i="17"/>
  <c r="G2225" i="17"/>
  <c r="P2224" i="17"/>
  <c r="O2224" i="17"/>
  <c r="L2224" i="17"/>
  <c r="G2224" i="17"/>
  <c r="P2223" i="17"/>
  <c r="O2223" i="17"/>
  <c r="L2223" i="17"/>
  <c r="G2223" i="17"/>
  <c r="P2222" i="17"/>
  <c r="O2222" i="17"/>
  <c r="L2222" i="17"/>
  <c r="G2222" i="17"/>
  <c r="P2221" i="17"/>
  <c r="O2221" i="17"/>
  <c r="L2221" i="17"/>
  <c r="G2221" i="17"/>
  <c r="P2220" i="17"/>
  <c r="O2220" i="17"/>
  <c r="L2220" i="17"/>
  <c r="G2220" i="17"/>
  <c r="P2219" i="17"/>
  <c r="O2219" i="17"/>
  <c r="L2219" i="17"/>
  <c r="G2219" i="17"/>
  <c r="P2218" i="17"/>
  <c r="O2218" i="17"/>
  <c r="L2218" i="17"/>
  <c r="G2218" i="17"/>
  <c r="P2217" i="17"/>
  <c r="O2217" i="17"/>
  <c r="L2217" i="17"/>
  <c r="G2217" i="17"/>
  <c r="P2216" i="17"/>
  <c r="O2216" i="17"/>
  <c r="L2216" i="17"/>
  <c r="G2216" i="17"/>
  <c r="P2215" i="17"/>
  <c r="O2215" i="17"/>
  <c r="L2215" i="17"/>
  <c r="G2215" i="17"/>
  <c r="P2214" i="17"/>
  <c r="O2214" i="17"/>
  <c r="L2214" i="17"/>
  <c r="G2214" i="17"/>
  <c r="P2213" i="17"/>
  <c r="O2213" i="17"/>
  <c r="L2213" i="17"/>
  <c r="G2213" i="17"/>
  <c r="P2212" i="17"/>
  <c r="O2212" i="17"/>
  <c r="L2212" i="17"/>
  <c r="G2212" i="17"/>
  <c r="P2211" i="17"/>
  <c r="O2211" i="17"/>
  <c r="L2211" i="17"/>
  <c r="G2211" i="17"/>
  <c r="P2210" i="17"/>
  <c r="O2210" i="17"/>
  <c r="L2210" i="17"/>
  <c r="G2210" i="17"/>
  <c r="P2209" i="17"/>
  <c r="O2209" i="17"/>
  <c r="L2209" i="17"/>
  <c r="G2209" i="17"/>
  <c r="P2208" i="17"/>
  <c r="O2208" i="17"/>
  <c r="L2208" i="17"/>
  <c r="G2208" i="17"/>
  <c r="P2207" i="17"/>
  <c r="O2207" i="17"/>
  <c r="L2207" i="17"/>
  <c r="G2207" i="17"/>
  <c r="P2206" i="17"/>
  <c r="O2206" i="17"/>
  <c r="L2206" i="17"/>
  <c r="G2206" i="17"/>
  <c r="P2205" i="17"/>
  <c r="O2205" i="17"/>
  <c r="L2205" i="17"/>
  <c r="G2205" i="17"/>
  <c r="P2204" i="17"/>
  <c r="O2204" i="17"/>
  <c r="L2204" i="17"/>
  <c r="G2204" i="17"/>
  <c r="P2203" i="17"/>
  <c r="O2203" i="17"/>
  <c r="L2203" i="17"/>
  <c r="G2203" i="17"/>
  <c r="P2202" i="17"/>
  <c r="O2202" i="17"/>
  <c r="L2202" i="17"/>
  <c r="G2202" i="17"/>
  <c r="P2201" i="17"/>
  <c r="O2201" i="17"/>
  <c r="L2201" i="17"/>
  <c r="G2201" i="17"/>
  <c r="P2200" i="17"/>
  <c r="O2200" i="17"/>
  <c r="L2200" i="17"/>
  <c r="G2200" i="17"/>
  <c r="P2199" i="17"/>
  <c r="O2199" i="17"/>
  <c r="L2199" i="17"/>
  <c r="G2199" i="17"/>
  <c r="P2198" i="17"/>
  <c r="O2198" i="17"/>
  <c r="L2198" i="17"/>
  <c r="G2198" i="17"/>
  <c r="P2197" i="17"/>
  <c r="O2197" i="17"/>
  <c r="L2197" i="17"/>
  <c r="G2197" i="17"/>
  <c r="P2196" i="17"/>
  <c r="O2196" i="17"/>
  <c r="L2196" i="17"/>
  <c r="G2196" i="17"/>
  <c r="P2195" i="17"/>
  <c r="O2195" i="17"/>
  <c r="L2195" i="17"/>
  <c r="G2195" i="17"/>
  <c r="P2194" i="17"/>
  <c r="O2194" i="17"/>
  <c r="L2194" i="17"/>
  <c r="G2194" i="17"/>
  <c r="P2193" i="17"/>
  <c r="O2193" i="17"/>
  <c r="L2193" i="17"/>
  <c r="G2193" i="17"/>
  <c r="P2192" i="17"/>
  <c r="O2192" i="17"/>
  <c r="L2192" i="17"/>
  <c r="G2192" i="17"/>
  <c r="P2191" i="17"/>
  <c r="O2191" i="17"/>
  <c r="L2191" i="17"/>
  <c r="G2191" i="17"/>
  <c r="P2190" i="17"/>
  <c r="O2190" i="17"/>
  <c r="L2190" i="17"/>
  <c r="G2190" i="17"/>
  <c r="P2189" i="17"/>
  <c r="O2189" i="17"/>
  <c r="L2189" i="17"/>
  <c r="G2189" i="17"/>
  <c r="P2188" i="17"/>
  <c r="O2188" i="17"/>
  <c r="L2188" i="17"/>
  <c r="G2188" i="17"/>
  <c r="P2187" i="17"/>
  <c r="O2187" i="17"/>
  <c r="L2187" i="17"/>
  <c r="G2187" i="17"/>
  <c r="P2186" i="17"/>
  <c r="O2186" i="17"/>
  <c r="L2186" i="17"/>
  <c r="G2186" i="17"/>
  <c r="P2185" i="17"/>
  <c r="O2185" i="17"/>
  <c r="L2185" i="17"/>
  <c r="G2185" i="17"/>
  <c r="P2184" i="17"/>
  <c r="O2184" i="17"/>
  <c r="L2184" i="17"/>
  <c r="G2184" i="17"/>
  <c r="P2183" i="17"/>
  <c r="O2183" i="17"/>
  <c r="L2183" i="17"/>
  <c r="G2183" i="17"/>
  <c r="P2182" i="17"/>
  <c r="O2182" i="17"/>
  <c r="L2182" i="17"/>
  <c r="G2182" i="17"/>
  <c r="P2181" i="17"/>
  <c r="O2181" i="17"/>
  <c r="L2181" i="17"/>
  <c r="G2181" i="17"/>
  <c r="P2180" i="17"/>
  <c r="O2180" i="17"/>
  <c r="L2180" i="17"/>
  <c r="G2180" i="17"/>
  <c r="P2179" i="17"/>
  <c r="O2179" i="17"/>
  <c r="L2179" i="17"/>
  <c r="G2179" i="17"/>
  <c r="P2178" i="17"/>
  <c r="O2178" i="17"/>
  <c r="L2178" i="17"/>
  <c r="G2178" i="17"/>
  <c r="P2177" i="17"/>
  <c r="O2177" i="17"/>
  <c r="L2177" i="17"/>
  <c r="G2177" i="17"/>
  <c r="P2176" i="17"/>
  <c r="O2176" i="17"/>
  <c r="L2176" i="17"/>
  <c r="G2176" i="17"/>
  <c r="P2175" i="17"/>
  <c r="O2175" i="17"/>
  <c r="L2175" i="17"/>
  <c r="G2175" i="17"/>
  <c r="P2174" i="17"/>
  <c r="O2174" i="17"/>
  <c r="L2174" i="17"/>
  <c r="G2174" i="17"/>
  <c r="P2173" i="17"/>
  <c r="O2173" i="17"/>
  <c r="L2173" i="17"/>
  <c r="G2173" i="17"/>
  <c r="P2172" i="17"/>
  <c r="O2172" i="17"/>
  <c r="L2172" i="17"/>
  <c r="G2172" i="17"/>
  <c r="P2171" i="17"/>
  <c r="O2171" i="17"/>
  <c r="L2171" i="17"/>
  <c r="G2171" i="17"/>
  <c r="P2170" i="17"/>
  <c r="O2170" i="17"/>
  <c r="L2170" i="17"/>
  <c r="G2170" i="17"/>
  <c r="P2169" i="17"/>
  <c r="O2169" i="17"/>
  <c r="L2169" i="17"/>
  <c r="G2169" i="17"/>
  <c r="P2168" i="17"/>
  <c r="O2168" i="17"/>
  <c r="L2168" i="17"/>
  <c r="G2168" i="17"/>
  <c r="P2167" i="17"/>
  <c r="O2167" i="17"/>
  <c r="L2167" i="17"/>
  <c r="G2167" i="17"/>
  <c r="P2166" i="17"/>
  <c r="O2166" i="17"/>
  <c r="L2166" i="17"/>
  <c r="G2166" i="17"/>
  <c r="P2165" i="17"/>
  <c r="O2165" i="17"/>
  <c r="L2165" i="17"/>
  <c r="G2165" i="17"/>
  <c r="P2164" i="17"/>
  <c r="O2164" i="17"/>
  <c r="L2164" i="17"/>
  <c r="G2164" i="17"/>
  <c r="P2163" i="17"/>
  <c r="O2163" i="17"/>
  <c r="L2163" i="17"/>
  <c r="G2163" i="17"/>
  <c r="P2162" i="17"/>
  <c r="O2162" i="17"/>
  <c r="L2162" i="17"/>
  <c r="G2162" i="17"/>
  <c r="P2161" i="17"/>
  <c r="O2161" i="17"/>
  <c r="L2161" i="17"/>
  <c r="G2161" i="17"/>
  <c r="P2160" i="17"/>
  <c r="O2160" i="17"/>
  <c r="L2160" i="17"/>
  <c r="G2160" i="17"/>
  <c r="P2159" i="17"/>
  <c r="O2159" i="17"/>
  <c r="L2159" i="17"/>
  <c r="G2159" i="17"/>
  <c r="P2158" i="17"/>
  <c r="O2158" i="17"/>
  <c r="L2158" i="17"/>
  <c r="G2158" i="17"/>
  <c r="P2157" i="17"/>
  <c r="O2157" i="17"/>
  <c r="L2157" i="17"/>
  <c r="G2157" i="17"/>
  <c r="P2156" i="17"/>
  <c r="O2156" i="17"/>
  <c r="L2156" i="17"/>
  <c r="G2156" i="17"/>
  <c r="P2155" i="17"/>
  <c r="O2155" i="17"/>
  <c r="L2155" i="17"/>
  <c r="G2155" i="17"/>
  <c r="P2154" i="17"/>
  <c r="O2154" i="17"/>
  <c r="L2154" i="17"/>
  <c r="G2154" i="17"/>
  <c r="P2153" i="17"/>
  <c r="O2153" i="17"/>
  <c r="L2153" i="17"/>
  <c r="G2153" i="17"/>
  <c r="P2152" i="17"/>
  <c r="O2152" i="17"/>
  <c r="L2152" i="17"/>
  <c r="G2152" i="17"/>
  <c r="P2151" i="17"/>
  <c r="O2151" i="17"/>
  <c r="L2151" i="17"/>
  <c r="G2151" i="17"/>
  <c r="P2150" i="17"/>
  <c r="O2150" i="17"/>
  <c r="L2150" i="17"/>
  <c r="G2150" i="17"/>
  <c r="P2149" i="17"/>
  <c r="O2149" i="17"/>
  <c r="L2149" i="17"/>
  <c r="G2149" i="17"/>
  <c r="P2148" i="17"/>
  <c r="O2148" i="17"/>
  <c r="L2148" i="17"/>
  <c r="G2148" i="17"/>
  <c r="P2147" i="17"/>
  <c r="O2147" i="17"/>
  <c r="L2147" i="17"/>
  <c r="G2147" i="17"/>
  <c r="P2146" i="17"/>
  <c r="O2146" i="17"/>
  <c r="L2146" i="17"/>
  <c r="G2146" i="17"/>
  <c r="P2145" i="17"/>
  <c r="O2145" i="17"/>
  <c r="L2145" i="17"/>
  <c r="G2145" i="17"/>
  <c r="P2144" i="17"/>
  <c r="O2144" i="17"/>
  <c r="L2144" i="17"/>
  <c r="G2144" i="17"/>
  <c r="P2143" i="17"/>
  <c r="O2143" i="17"/>
  <c r="L2143" i="17"/>
  <c r="G2143" i="17"/>
  <c r="P2142" i="17"/>
  <c r="O2142" i="17"/>
  <c r="L2142" i="17"/>
  <c r="G2142" i="17"/>
  <c r="P2141" i="17"/>
  <c r="O2141" i="17"/>
  <c r="L2141" i="17"/>
  <c r="G2141" i="17"/>
  <c r="P2140" i="17"/>
  <c r="O2140" i="17"/>
  <c r="L2140" i="17"/>
  <c r="G2140" i="17"/>
  <c r="P2139" i="17"/>
  <c r="O2139" i="17"/>
  <c r="L2139" i="17"/>
  <c r="G2139" i="17"/>
  <c r="P2138" i="17"/>
  <c r="O2138" i="17"/>
  <c r="L2138" i="17"/>
  <c r="G2138" i="17"/>
  <c r="P2137" i="17"/>
  <c r="O2137" i="17"/>
  <c r="L2137" i="17"/>
  <c r="G2137" i="17"/>
  <c r="P2136" i="17"/>
  <c r="O2136" i="17"/>
  <c r="L2136" i="17"/>
  <c r="G2136" i="17"/>
  <c r="P2135" i="17"/>
  <c r="O2135" i="17"/>
  <c r="L2135" i="17"/>
  <c r="G2135" i="17"/>
  <c r="P2134" i="17"/>
  <c r="O2134" i="17"/>
  <c r="L2134" i="17"/>
  <c r="G2134" i="17"/>
  <c r="P2133" i="17"/>
  <c r="O2133" i="17"/>
  <c r="L2133" i="17"/>
  <c r="G2133" i="17"/>
  <c r="P2132" i="17"/>
  <c r="O2132" i="17"/>
  <c r="L2132" i="17"/>
  <c r="G2132" i="17"/>
  <c r="P2131" i="17"/>
  <c r="O2131" i="17"/>
  <c r="L2131" i="17"/>
  <c r="G2131" i="17"/>
  <c r="P2130" i="17"/>
  <c r="O2130" i="17"/>
  <c r="L2130" i="17"/>
  <c r="G2130" i="17"/>
  <c r="P2129" i="17"/>
  <c r="O2129" i="17"/>
  <c r="L2129" i="17"/>
  <c r="G2129" i="17"/>
  <c r="P2128" i="17"/>
  <c r="O2128" i="17"/>
  <c r="L2128" i="17"/>
  <c r="G2128" i="17"/>
  <c r="P2127" i="17"/>
  <c r="O2127" i="17"/>
  <c r="L2127" i="17"/>
  <c r="G2127" i="17"/>
  <c r="P2126" i="17"/>
  <c r="O2126" i="17"/>
  <c r="L2126" i="17"/>
  <c r="G2126" i="17"/>
  <c r="P2125" i="17"/>
  <c r="O2125" i="17"/>
  <c r="L2125" i="17"/>
  <c r="G2125" i="17"/>
  <c r="P2124" i="17"/>
  <c r="O2124" i="17"/>
  <c r="L2124" i="17"/>
  <c r="G2124" i="17"/>
  <c r="P2123" i="17"/>
  <c r="O2123" i="17"/>
  <c r="L2123" i="17"/>
  <c r="G2123" i="17"/>
  <c r="P2122" i="17"/>
  <c r="O2122" i="17"/>
  <c r="L2122" i="17"/>
  <c r="G2122" i="17"/>
  <c r="P2121" i="17"/>
  <c r="O2121" i="17"/>
  <c r="L2121" i="17"/>
  <c r="G2121" i="17"/>
  <c r="P2120" i="17"/>
  <c r="O2120" i="17"/>
  <c r="L2120" i="17"/>
  <c r="G2120" i="17"/>
  <c r="P2119" i="17"/>
  <c r="O2119" i="17"/>
  <c r="L2119" i="17"/>
  <c r="G2119" i="17"/>
  <c r="P2118" i="17"/>
  <c r="O2118" i="17"/>
  <c r="L2118" i="17"/>
  <c r="G2118" i="17"/>
  <c r="P2117" i="17"/>
  <c r="O2117" i="17"/>
  <c r="L2117" i="17"/>
  <c r="G2117" i="17"/>
  <c r="P2116" i="17"/>
  <c r="O2116" i="17"/>
  <c r="L2116" i="17"/>
  <c r="G2116" i="17"/>
  <c r="P2115" i="17"/>
  <c r="O2115" i="17"/>
  <c r="L2115" i="17"/>
  <c r="G2115" i="17"/>
  <c r="P2114" i="17"/>
  <c r="O2114" i="17"/>
  <c r="L2114" i="17"/>
  <c r="G2114" i="17"/>
  <c r="P2113" i="17"/>
  <c r="O2113" i="17"/>
  <c r="L2113" i="17"/>
  <c r="G2113" i="17"/>
  <c r="P2112" i="17"/>
  <c r="O2112" i="17"/>
  <c r="L2112" i="17"/>
  <c r="G2112" i="17"/>
  <c r="P2111" i="17"/>
  <c r="O2111" i="17"/>
  <c r="L2111" i="17"/>
  <c r="G2111" i="17"/>
  <c r="P2110" i="17"/>
  <c r="O2110" i="17"/>
  <c r="L2110" i="17"/>
  <c r="G2110" i="17"/>
  <c r="P2109" i="17"/>
  <c r="O2109" i="17"/>
  <c r="L2109" i="17"/>
  <c r="G2109" i="17"/>
  <c r="P2108" i="17"/>
  <c r="O2108" i="17"/>
  <c r="L2108" i="17"/>
  <c r="G2108" i="17"/>
  <c r="P2107" i="17"/>
  <c r="O2107" i="17"/>
  <c r="L2107" i="17"/>
  <c r="G2107" i="17"/>
  <c r="P2106" i="17"/>
  <c r="O2106" i="17"/>
  <c r="L2106" i="17"/>
  <c r="G2106" i="17"/>
  <c r="P2105" i="17"/>
  <c r="O2105" i="17"/>
  <c r="L2105" i="17"/>
  <c r="G2105" i="17"/>
  <c r="P2104" i="17"/>
  <c r="O2104" i="17"/>
  <c r="L2104" i="17"/>
  <c r="G2104" i="17"/>
  <c r="P2103" i="17"/>
  <c r="O2103" i="17"/>
  <c r="L2103" i="17"/>
  <c r="G2103" i="17"/>
  <c r="P2102" i="17"/>
  <c r="O2102" i="17"/>
  <c r="L2102" i="17"/>
  <c r="G2102" i="17"/>
  <c r="P2101" i="17"/>
  <c r="O2101" i="17"/>
  <c r="L2101" i="17"/>
  <c r="G2101" i="17"/>
  <c r="P2100" i="17"/>
  <c r="O2100" i="17"/>
  <c r="L2100" i="17"/>
  <c r="G2100" i="17"/>
  <c r="P2099" i="17"/>
  <c r="O2099" i="17"/>
  <c r="L2099" i="17"/>
  <c r="G2099" i="17"/>
  <c r="P2098" i="17"/>
  <c r="O2098" i="17"/>
  <c r="L2098" i="17"/>
  <c r="G2098" i="17"/>
  <c r="P2097" i="17"/>
  <c r="O2097" i="17"/>
  <c r="L2097" i="17"/>
  <c r="G2097" i="17"/>
  <c r="P2096" i="17"/>
  <c r="O2096" i="17"/>
  <c r="L2096" i="17"/>
  <c r="G2096" i="17"/>
  <c r="P2095" i="17"/>
  <c r="O2095" i="17"/>
  <c r="L2095" i="17"/>
  <c r="G2095" i="17"/>
  <c r="P2094" i="17"/>
  <c r="O2094" i="17"/>
  <c r="L2094" i="17"/>
  <c r="G2094" i="17"/>
  <c r="P2093" i="17"/>
  <c r="O2093" i="17"/>
  <c r="L2093" i="17"/>
  <c r="G2093" i="17"/>
  <c r="P2092" i="17"/>
  <c r="O2092" i="17"/>
  <c r="L2092" i="17"/>
  <c r="G2092" i="17"/>
  <c r="P2091" i="17"/>
  <c r="O2091" i="17"/>
  <c r="L2091" i="17"/>
  <c r="G2091" i="17"/>
  <c r="P2090" i="17"/>
  <c r="O2090" i="17"/>
  <c r="L2090" i="17"/>
  <c r="G2090" i="17"/>
  <c r="P2089" i="17"/>
  <c r="O2089" i="17"/>
  <c r="L2089" i="17"/>
  <c r="G2089" i="17"/>
  <c r="P2088" i="17"/>
  <c r="O2088" i="17"/>
  <c r="L2088" i="17"/>
  <c r="G2088" i="17"/>
  <c r="P2087" i="17"/>
  <c r="O2087" i="17"/>
  <c r="L2087" i="17"/>
  <c r="G2087" i="17"/>
  <c r="P2086" i="17"/>
  <c r="O2086" i="17"/>
  <c r="L2086" i="17"/>
  <c r="G2086" i="17"/>
  <c r="P2085" i="17"/>
  <c r="O2085" i="17"/>
  <c r="L2085" i="17"/>
  <c r="G2085" i="17"/>
  <c r="P2084" i="17"/>
  <c r="O2084" i="17"/>
  <c r="L2084" i="17"/>
  <c r="G2084" i="17"/>
  <c r="P2083" i="17"/>
  <c r="O2083" i="17"/>
  <c r="L2083" i="17"/>
  <c r="G2083" i="17"/>
  <c r="P2082" i="17"/>
  <c r="O2082" i="17"/>
  <c r="L2082" i="17"/>
  <c r="G2082" i="17"/>
  <c r="P2081" i="17"/>
  <c r="O2081" i="17"/>
  <c r="L2081" i="17"/>
  <c r="G2081" i="17"/>
  <c r="P2080" i="17"/>
  <c r="O2080" i="17"/>
  <c r="L2080" i="17"/>
  <c r="G2080" i="17"/>
  <c r="P2079" i="17"/>
  <c r="O2079" i="17"/>
  <c r="L2079" i="17"/>
  <c r="G2079" i="17"/>
  <c r="P2078" i="17"/>
  <c r="O2078" i="17"/>
  <c r="L2078" i="17"/>
  <c r="G2078" i="17"/>
  <c r="P2077" i="17"/>
  <c r="O2077" i="17"/>
  <c r="L2077" i="17"/>
  <c r="G2077" i="17"/>
  <c r="P2076" i="17"/>
  <c r="O2076" i="17"/>
  <c r="L2076" i="17"/>
  <c r="G2076" i="17"/>
  <c r="P2075" i="17"/>
  <c r="O2075" i="17"/>
  <c r="L2075" i="17"/>
  <c r="G2075" i="17"/>
  <c r="P2074" i="17"/>
  <c r="O2074" i="17"/>
  <c r="L2074" i="17"/>
  <c r="G2074" i="17"/>
  <c r="P2073" i="17"/>
  <c r="O2073" i="17"/>
  <c r="L2073" i="17"/>
  <c r="G2073" i="17"/>
  <c r="P2072" i="17"/>
  <c r="O2072" i="17"/>
  <c r="L2072" i="17"/>
  <c r="G2072" i="17"/>
  <c r="P2071" i="17"/>
  <c r="O2071" i="17"/>
  <c r="L2071" i="17"/>
  <c r="G2071" i="17"/>
  <c r="P2070" i="17"/>
  <c r="O2070" i="17"/>
  <c r="L2070" i="17"/>
  <c r="G2070" i="17"/>
  <c r="P2069" i="17"/>
  <c r="O2069" i="17"/>
  <c r="L2069" i="17"/>
  <c r="G2069" i="17"/>
  <c r="P2068" i="17"/>
  <c r="O2068" i="17"/>
  <c r="L2068" i="17"/>
  <c r="G2068" i="17"/>
  <c r="P2067" i="17"/>
  <c r="O2067" i="17"/>
  <c r="L2067" i="17"/>
  <c r="G2067" i="17"/>
  <c r="P2066" i="17"/>
  <c r="O2066" i="17"/>
  <c r="L2066" i="17"/>
  <c r="G2066" i="17"/>
  <c r="P2065" i="17"/>
  <c r="O2065" i="17"/>
  <c r="L2065" i="17"/>
  <c r="G2065" i="17"/>
  <c r="P2064" i="17"/>
  <c r="O2064" i="17"/>
  <c r="L2064" i="17"/>
  <c r="G2064" i="17"/>
  <c r="P2063" i="17"/>
  <c r="O2063" i="17"/>
  <c r="L2063" i="17"/>
  <c r="G2063" i="17"/>
  <c r="P2062" i="17"/>
  <c r="O2062" i="17"/>
  <c r="L2062" i="17"/>
  <c r="G2062" i="17"/>
  <c r="P2061" i="17"/>
  <c r="O2061" i="17"/>
  <c r="L2061" i="17"/>
  <c r="G2061" i="17"/>
  <c r="P2060" i="17"/>
  <c r="O2060" i="17"/>
  <c r="L2060" i="17"/>
  <c r="G2060" i="17"/>
  <c r="P2059" i="17"/>
  <c r="O2059" i="17"/>
  <c r="L2059" i="17"/>
  <c r="G2059" i="17"/>
  <c r="P2058" i="17"/>
  <c r="O2058" i="17"/>
  <c r="L2058" i="17"/>
  <c r="G2058" i="17"/>
  <c r="P2057" i="17"/>
  <c r="O2057" i="17"/>
  <c r="L2057" i="17"/>
  <c r="G2057" i="17"/>
  <c r="P2056" i="17"/>
  <c r="O2056" i="17"/>
  <c r="L2056" i="17"/>
  <c r="G2056" i="17"/>
  <c r="P2055" i="17"/>
  <c r="O2055" i="17"/>
  <c r="L2055" i="17"/>
  <c r="G2055" i="17"/>
  <c r="P2054" i="17"/>
  <c r="O2054" i="17"/>
  <c r="L2054" i="17"/>
  <c r="G2054" i="17"/>
  <c r="P2053" i="17"/>
  <c r="O2053" i="17"/>
  <c r="L2053" i="17"/>
  <c r="G2053" i="17"/>
  <c r="P2052" i="17"/>
  <c r="O2052" i="17"/>
  <c r="L2052" i="17"/>
  <c r="G2052" i="17"/>
  <c r="P2051" i="17"/>
  <c r="O2051" i="17"/>
  <c r="L2051" i="17"/>
  <c r="G2051" i="17"/>
  <c r="P2050" i="17"/>
  <c r="O2050" i="17"/>
  <c r="L2050" i="17"/>
  <c r="G2050" i="17"/>
  <c r="P2049" i="17"/>
  <c r="O2049" i="17"/>
  <c r="L2049" i="17"/>
  <c r="G2049" i="17"/>
  <c r="P2048" i="17"/>
  <c r="O2048" i="17"/>
  <c r="L2048" i="17"/>
  <c r="G2048" i="17"/>
  <c r="P2047" i="17"/>
  <c r="O2047" i="17"/>
  <c r="L2047" i="17"/>
  <c r="G2047" i="17"/>
  <c r="P2046" i="17"/>
  <c r="O2046" i="17"/>
  <c r="L2046" i="17"/>
  <c r="G2046" i="17"/>
  <c r="P2045" i="17"/>
  <c r="O2045" i="17"/>
  <c r="L2045" i="17"/>
  <c r="G2045" i="17"/>
  <c r="P2044" i="17"/>
  <c r="O2044" i="17"/>
  <c r="L2044" i="17"/>
  <c r="G2044" i="17"/>
  <c r="P2043" i="17"/>
  <c r="O2043" i="17"/>
  <c r="L2043" i="17"/>
  <c r="G2043" i="17"/>
  <c r="P2042" i="17"/>
  <c r="O2042" i="17"/>
  <c r="L2042" i="17"/>
  <c r="G2042" i="17"/>
  <c r="P2041" i="17"/>
  <c r="O2041" i="17"/>
  <c r="L2041" i="17"/>
  <c r="G2041" i="17"/>
  <c r="P2040" i="17"/>
  <c r="O2040" i="17"/>
  <c r="L2040" i="17"/>
  <c r="G2040" i="17"/>
  <c r="P2039" i="17"/>
  <c r="O2039" i="17"/>
  <c r="L2039" i="17"/>
  <c r="G2039" i="17"/>
  <c r="P2038" i="17"/>
  <c r="O2038" i="17"/>
  <c r="L2038" i="17"/>
  <c r="G2038" i="17"/>
  <c r="P2037" i="17"/>
  <c r="O2037" i="17"/>
  <c r="L2037" i="17"/>
  <c r="G2037" i="17"/>
  <c r="P2036" i="17"/>
  <c r="O2036" i="17"/>
  <c r="L2036" i="17"/>
  <c r="G2036" i="17"/>
  <c r="P2035" i="17"/>
  <c r="O2035" i="17"/>
  <c r="L2035" i="17"/>
  <c r="G2035" i="17"/>
  <c r="P2034" i="17"/>
  <c r="O2034" i="17"/>
  <c r="L2034" i="17"/>
  <c r="G2034" i="17"/>
  <c r="P2033" i="17"/>
  <c r="O2033" i="17"/>
  <c r="L2033" i="17"/>
  <c r="G2033" i="17"/>
  <c r="P2032" i="17"/>
  <c r="O2032" i="17"/>
  <c r="L2032" i="17"/>
  <c r="G2032" i="17"/>
  <c r="P2031" i="17"/>
  <c r="O2031" i="17"/>
  <c r="L2031" i="17"/>
  <c r="G2031" i="17"/>
  <c r="P2030" i="17"/>
  <c r="O2030" i="17"/>
  <c r="L2030" i="17"/>
  <c r="G2030" i="17"/>
  <c r="P2029" i="17"/>
  <c r="O2029" i="17"/>
  <c r="L2029" i="17"/>
  <c r="G2029" i="17"/>
  <c r="P2028" i="17"/>
  <c r="O2028" i="17"/>
  <c r="L2028" i="17"/>
  <c r="G2028" i="17"/>
  <c r="P2027" i="17"/>
  <c r="O2027" i="17"/>
  <c r="L2027" i="17"/>
  <c r="G2027" i="17"/>
  <c r="P2025" i="17"/>
  <c r="O2025" i="17"/>
  <c r="L2025" i="17"/>
  <c r="G2025" i="17"/>
  <c r="P2024" i="17"/>
  <c r="O2024" i="17"/>
  <c r="L2024" i="17"/>
  <c r="G2024" i="17"/>
  <c r="P2023" i="17"/>
  <c r="O2023" i="17"/>
  <c r="L2023" i="17"/>
  <c r="G2023" i="17"/>
  <c r="P2022" i="17"/>
  <c r="O2022" i="17"/>
  <c r="L2022" i="17"/>
  <c r="G2022" i="17"/>
  <c r="P2021" i="17"/>
  <c r="O2021" i="17"/>
  <c r="L2021" i="17"/>
  <c r="G2021" i="17"/>
  <c r="P2020" i="17"/>
  <c r="O2020" i="17"/>
  <c r="L2020" i="17"/>
  <c r="G2020" i="17"/>
  <c r="P2019" i="17"/>
  <c r="O2019" i="17"/>
  <c r="L2019" i="17"/>
  <c r="G2019" i="17"/>
  <c r="P2018" i="17"/>
  <c r="O2018" i="17"/>
  <c r="L2018" i="17"/>
  <c r="G2018" i="17"/>
  <c r="P2017" i="17"/>
  <c r="O2017" i="17"/>
  <c r="L2017" i="17"/>
  <c r="G2017" i="17"/>
  <c r="P2016" i="17"/>
  <c r="O2016" i="17"/>
  <c r="L2016" i="17"/>
  <c r="G2016" i="17"/>
  <c r="P2015" i="17"/>
  <c r="O2015" i="17"/>
  <c r="L2015" i="17"/>
  <c r="G2015" i="17"/>
  <c r="P2014" i="17"/>
  <c r="O2014" i="17"/>
  <c r="L2014" i="17"/>
  <c r="G2014" i="17"/>
  <c r="P2013" i="17"/>
  <c r="O2013" i="17"/>
  <c r="L2013" i="17"/>
  <c r="G2013" i="17"/>
  <c r="P2012" i="17"/>
  <c r="O2012" i="17"/>
  <c r="L2012" i="17"/>
  <c r="G2012" i="17"/>
  <c r="P2011" i="17"/>
  <c r="O2011" i="17"/>
  <c r="L2011" i="17"/>
  <c r="G2011" i="17"/>
  <c r="P2010" i="17"/>
  <c r="O2010" i="17"/>
  <c r="L2010" i="17"/>
  <c r="G2010" i="17"/>
  <c r="P2009" i="17"/>
  <c r="O2009" i="17"/>
  <c r="L2009" i="17"/>
  <c r="G2009" i="17"/>
  <c r="P2008" i="17"/>
  <c r="O2008" i="17"/>
  <c r="L2008" i="17"/>
  <c r="G2008" i="17"/>
  <c r="P2007" i="17"/>
  <c r="O2007" i="17"/>
  <c r="L2007" i="17"/>
  <c r="G2007" i="17"/>
  <c r="P2006" i="17"/>
  <c r="O2006" i="17"/>
  <c r="L2006" i="17"/>
  <c r="G2006" i="17"/>
  <c r="P2005" i="17"/>
  <c r="O2005" i="17"/>
  <c r="L2005" i="17"/>
  <c r="G2005" i="17"/>
  <c r="P2004" i="17"/>
  <c r="O2004" i="17"/>
  <c r="L2004" i="17"/>
  <c r="G2004" i="17"/>
  <c r="P2003" i="17"/>
  <c r="O2003" i="17"/>
  <c r="L2003" i="17"/>
  <c r="G2003" i="17"/>
  <c r="P2002" i="17"/>
  <c r="O2002" i="17"/>
  <c r="L2002" i="17"/>
  <c r="G2002" i="17"/>
  <c r="P2001" i="17"/>
  <c r="O2001" i="17"/>
  <c r="L2001" i="17"/>
  <c r="G2001" i="17"/>
  <c r="P2000" i="17"/>
  <c r="O2000" i="17"/>
  <c r="L2000" i="17"/>
  <c r="G2000" i="17"/>
  <c r="P1999" i="17"/>
  <c r="O1999" i="17"/>
  <c r="L1999" i="17"/>
  <c r="G1999" i="17"/>
  <c r="P1998" i="17"/>
  <c r="O1998" i="17"/>
  <c r="L1998" i="17"/>
  <c r="G1998" i="17"/>
  <c r="P1997" i="17"/>
  <c r="O1997" i="17"/>
  <c r="L1997" i="17"/>
  <c r="G1997" i="17"/>
  <c r="P1996" i="17"/>
  <c r="O1996" i="17"/>
  <c r="L1996" i="17"/>
  <c r="G1996" i="17"/>
  <c r="P1995" i="17"/>
  <c r="O1995" i="17"/>
  <c r="L1995" i="17"/>
  <c r="G1995" i="17"/>
  <c r="P1994" i="17"/>
  <c r="O1994" i="17"/>
  <c r="L1994" i="17"/>
  <c r="G1994" i="17"/>
  <c r="P1993" i="17"/>
  <c r="O1993" i="17"/>
  <c r="L1993" i="17"/>
  <c r="G1993" i="17"/>
  <c r="P1992" i="17"/>
  <c r="O1992" i="17"/>
  <c r="L1992" i="17"/>
  <c r="G1992" i="17"/>
  <c r="P1991" i="17"/>
  <c r="O1991" i="17"/>
  <c r="L1991" i="17"/>
  <c r="G1991" i="17"/>
  <c r="P1990" i="17"/>
  <c r="O1990" i="17"/>
  <c r="L1990" i="17"/>
  <c r="G1990" i="17"/>
  <c r="P1989" i="17"/>
  <c r="O1989" i="17"/>
  <c r="L1989" i="17"/>
  <c r="G1989" i="17"/>
  <c r="P1988" i="17"/>
  <c r="O1988" i="17"/>
  <c r="L1988" i="17"/>
  <c r="G1988" i="17"/>
  <c r="P1987" i="17"/>
  <c r="O1987" i="17"/>
  <c r="L1987" i="17"/>
  <c r="G1987" i="17"/>
  <c r="P1986" i="17"/>
  <c r="O1986" i="17"/>
  <c r="L1986" i="17"/>
  <c r="G1986" i="17"/>
  <c r="P1985" i="17"/>
  <c r="O1985" i="17"/>
  <c r="L1985" i="17"/>
  <c r="G1985" i="17"/>
  <c r="P1984" i="17"/>
  <c r="O1984" i="17"/>
  <c r="L1984" i="17"/>
  <c r="G1984" i="17"/>
  <c r="P1983" i="17"/>
  <c r="O1983" i="17"/>
  <c r="L1983" i="17"/>
  <c r="G1983" i="17"/>
  <c r="P1982" i="17"/>
  <c r="O1982" i="17"/>
  <c r="L1982" i="17"/>
  <c r="G1982" i="17"/>
  <c r="P1981" i="17"/>
  <c r="O1981" i="17"/>
  <c r="L1981" i="17"/>
  <c r="G1981" i="17"/>
  <c r="P1980" i="17"/>
  <c r="O1980" i="17"/>
  <c r="L1980" i="17"/>
  <c r="G1980" i="17"/>
  <c r="P1979" i="17"/>
  <c r="O1979" i="17"/>
  <c r="L1979" i="17"/>
  <c r="G1979" i="17"/>
  <c r="P1978" i="17"/>
  <c r="O1978" i="17"/>
  <c r="L1978" i="17"/>
  <c r="G1978" i="17"/>
  <c r="P1977" i="17"/>
  <c r="O1977" i="17"/>
  <c r="L1977" i="17"/>
  <c r="G1977" i="17"/>
  <c r="P1976" i="17"/>
  <c r="O1976" i="17"/>
  <c r="L1976" i="17"/>
  <c r="G1976" i="17"/>
  <c r="P1975" i="17"/>
  <c r="O1975" i="17"/>
  <c r="L1975" i="17"/>
  <c r="G1975" i="17"/>
  <c r="P1974" i="17"/>
  <c r="O1974" i="17"/>
  <c r="L1974" i="17"/>
  <c r="G1974" i="17"/>
  <c r="P1973" i="17"/>
  <c r="O1973" i="17"/>
  <c r="L1973" i="17"/>
  <c r="G1973" i="17"/>
  <c r="P1972" i="17"/>
  <c r="O1972" i="17"/>
  <c r="L1972" i="17"/>
  <c r="G1972" i="17"/>
  <c r="P1971" i="17"/>
  <c r="O1971" i="17"/>
  <c r="L1971" i="17"/>
  <c r="G1971" i="17"/>
  <c r="P1970" i="17"/>
  <c r="O1970" i="17"/>
  <c r="L1970" i="17"/>
  <c r="G1970" i="17"/>
  <c r="P1969" i="17"/>
  <c r="O1969" i="17"/>
  <c r="L1969" i="17"/>
  <c r="G1969" i="17"/>
  <c r="P1968" i="17"/>
  <c r="O1968" i="17"/>
  <c r="L1968" i="17"/>
  <c r="G1968" i="17"/>
  <c r="P1967" i="17"/>
  <c r="O1967" i="17"/>
  <c r="L1967" i="17"/>
  <c r="G1967" i="17"/>
  <c r="P1966" i="17"/>
  <c r="O1966" i="17"/>
  <c r="L1966" i="17"/>
  <c r="G1966" i="17"/>
  <c r="P1965" i="17"/>
  <c r="O1965" i="17"/>
  <c r="L1965" i="17"/>
  <c r="G1965" i="17"/>
  <c r="P1964" i="17"/>
  <c r="O1964" i="17"/>
  <c r="L1964" i="17"/>
  <c r="G1964" i="17"/>
  <c r="P1963" i="17"/>
  <c r="O1963" i="17"/>
  <c r="L1963" i="17"/>
  <c r="G1963" i="17"/>
  <c r="P1962" i="17"/>
  <c r="O1962" i="17"/>
  <c r="L1962" i="17"/>
  <c r="G1962" i="17"/>
  <c r="P1961" i="17"/>
  <c r="O1961" i="17"/>
  <c r="L1961" i="17"/>
  <c r="G1961" i="17"/>
  <c r="P1960" i="17"/>
  <c r="O1960" i="17"/>
  <c r="L1960" i="17"/>
  <c r="G1960" i="17"/>
  <c r="P1959" i="17"/>
  <c r="O1959" i="17"/>
  <c r="L1959" i="17"/>
  <c r="G1959" i="17"/>
  <c r="P1958" i="17"/>
  <c r="O1958" i="17"/>
  <c r="L1958" i="17"/>
  <c r="G1958" i="17"/>
  <c r="P1957" i="17"/>
  <c r="O1957" i="17"/>
  <c r="L1957" i="17"/>
  <c r="G1957" i="17"/>
  <c r="P1956" i="17"/>
  <c r="O1956" i="17"/>
  <c r="L1956" i="17"/>
  <c r="G1956" i="17"/>
  <c r="P1955" i="17"/>
  <c r="O1955" i="17"/>
  <c r="L1955" i="17"/>
  <c r="G1955" i="17"/>
  <c r="P1954" i="17"/>
  <c r="O1954" i="17"/>
  <c r="L1954" i="17"/>
  <c r="G1954" i="17"/>
  <c r="P1953" i="17"/>
  <c r="O1953" i="17"/>
  <c r="L1953" i="17"/>
  <c r="G1953" i="17"/>
  <c r="P1952" i="17"/>
  <c r="O1952" i="17"/>
  <c r="L1952" i="17"/>
  <c r="G1952" i="17"/>
  <c r="P1951" i="17"/>
  <c r="O1951" i="17"/>
  <c r="L1951" i="17"/>
  <c r="G1951" i="17"/>
  <c r="P1950" i="17"/>
  <c r="O1950" i="17"/>
  <c r="L1950" i="17"/>
  <c r="G1950" i="17"/>
  <c r="P1949" i="17"/>
  <c r="O1949" i="17"/>
  <c r="L1949" i="17"/>
  <c r="G1949" i="17"/>
  <c r="P1948" i="17"/>
  <c r="O1948" i="17"/>
  <c r="L1948" i="17"/>
  <c r="G1948" i="17"/>
  <c r="P1947" i="17"/>
  <c r="O1947" i="17"/>
  <c r="L1947" i="17"/>
  <c r="G1947" i="17"/>
  <c r="P1946" i="17"/>
  <c r="O1946" i="17"/>
  <c r="L1946" i="17"/>
  <c r="G1946" i="17"/>
  <c r="P1945" i="17"/>
  <c r="O1945" i="17"/>
  <c r="L1945" i="17"/>
  <c r="G1945" i="17"/>
  <c r="P1944" i="17"/>
  <c r="O1944" i="17"/>
  <c r="L1944" i="17"/>
  <c r="G1944" i="17"/>
  <c r="P1943" i="17"/>
  <c r="O1943" i="17"/>
  <c r="L1943" i="17"/>
  <c r="G1943" i="17"/>
  <c r="P1942" i="17"/>
  <c r="O1942" i="17"/>
  <c r="L1942" i="17"/>
  <c r="G1942" i="17"/>
  <c r="P1941" i="17"/>
  <c r="O1941" i="17"/>
  <c r="L1941" i="17"/>
  <c r="G1941" i="17"/>
  <c r="P1940" i="17"/>
  <c r="O1940" i="17"/>
  <c r="L1940" i="17"/>
  <c r="G1940" i="17"/>
  <c r="P1939" i="17"/>
  <c r="O1939" i="17"/>
  <c r="L1939" i="17"/>
  <c r="G1939" i="17"/>
  <c r="P1938" i="17"/>
  <c r="O1938" i="17"/>
  <c r="L1938" i="17"/>
  <c r="G1938" i="17"/>
  <c r="P1937" i="17"/>
  <c r="O1937" i="17"/>
  <c r="L1937" i="17"/>
  <c r="G1937" i="17"/>
  <c r="P1936" i="17"/>
  <c r="O1936" i="17"/>
  <c r="L1936" i="17"/>
  <c r="G1936" i="17"/>
  <c r="P1935" i="17"/>
  <c r="O1935" i="17"/>
  <c r="L1935" i="17"/>
  <c r="G1935" i="17"/>
  <c r="P1934" i="17"/>
  <c r="O1934" i="17"/>
  <c r="L1934" i="17"/>
  <c r="G1934" i="17"/>
  <c r="P1933" i="17"/>
  <c r="O1933" i="17"/>
  <c r="L1933" i="17"/>
  <c r="G1933" i="17"/>
  <c r="P1932" i="17"/>
  <c r="O1932" i="17"/>
  <c r="L1932" i="17"/>
  <c r="G1932" i="17"/>
  <c r="P1931" i="17"/>
  <c r="O1931" i="17"/>
  <c r="L1931" i="17"/>
  <c r="G1931" i="17"/>
  <c r="P1930" i="17"/>
  <c r="O1930" i="17"/>
  <c r="L1930" i="17"/>
  <c r="G1930" i="17"/>
  <c r="P1929" i="17"/>
  <c r="O1929" i="17"/>
  <c r="L1929" i="17"/>
  <c r="G1929" i="17"/>
  <c r="P1928" i="17"/>
  <c r="O1928" i="17"/>
  <c r="L1928" i="17"/>
  <c r="G1928" i="17"/>
  <c r="P1927" i="17"/>
  <c r="O1927" i="17"/>
  <c r="L1927" i="17"/>
  <c r="G1927" i="17"/>
  <c r="P1926" i="17"/>
  <c r="O1926" i="17"/>
  <c r="L1926" i="17"/>
  <c r="G1926" i="17"/>
  <c r="P1925" i="17"/>
  <c r="O1925" i="17"/>
  <c r="L1925" i="17"/>
  <c r="G1925" i="17"/>
  <c r="P1924" i="17"/>
  <c r="O1924" i="17"/>
  <c r="L1924" i="17"/>
  <c r="G1924" i="17"/>
  <c r="P1923" i="17"/>
  <c r="O1923" i="17"/>
  <c r="L1923" i="17"/>
  <c r="G1923" i="17"/>
  <c r="P1922" i="17"/>
  <c r="O1922" i="17"/>
  <c r="L1922" i="17"/>
  <c r="G1922" i="17"/>
  <c r="P1921" i="17"/>
  <c r="O1921" i="17"/>
  <c r="L1921" i="17"/>
  <c r="G1921" i="17"/>
  <c r="P1920" i="17"/>
  <c r="O1920" i="17"/>
  <c r="L1920" i="17"/>
  <c r="G1920" i="17"/>
  <c r="P1919" i="17"/>
  <c r="O1919" i="17"/>
  <c r="L1919" i="17"/>
  <c r="G1919" i="17"/>
  <c r="P1918" i="17"/>
  <c r="O1918" i="17"/>
  <c r="L1918" i="17"/>
  <c r="G1918" i="17"/>
  <c r="P1917" i="17"/>
  <c r="O1917" i="17"/>
  <c r="L1917" i="17"/>
  <c r="G1917" i="17"/>
  <c r="P1916" i="17"/>
  <c r="O1916" i="17"/>
  <c r="L1916" i="17"/>
  <c r="G1916" i="17"/>
  <c r="P1915" i="17"/>
  <c r="O1915" i="17"/>
  <c r="L1915" i="17"/>
  <c r="G1915" i="17"/>
  <c r="P1914" i="17"/>
  <c r="O1914" i="17"/>
  <c r="L1914" i="17"/>
  <c r="G1914" i="17"/>
  <c r="P1913" i="17"/>
  <c r="O1913" i="17"/>
  <c r="L1913" i="17"/>
  <c r="G1913" i="17"/>
  <c r="P1912" i="17"/>
  <c r="O1912" i="17"/>
  <c r="L1912" i="17"/>
  <c r="G1912" i="17"/>
  <c r="P1911" i="17"/>
  <c r="O1911" i="17"/>
  <c r="L1911" i="17"/>
  <c r="G1911" i="17"/>
  <c r="P1910" i="17"/>
  <c r="O1910" i="17"/>
  <c r="L1910" i="17"/>
  <c r="G1910" i="17"/>
  <c r="P1909" i="17"/>
  <c r="O1909" i="17"/>
  <c r="L1909" i="17"/>
  <c r="G1909" i="17"/>
  <c r="P1908" i="17"/>
  <c r="O1908" i="17"/>
  <c r="L1908" i="17"/>
  <c r="G1908" i="17"/>
  <c r="P1907" i="17"/>
  <c r="O1907" i="17"/>
  <c r="L1907" i="17"/>
  <c r="G1907" i="17"/>
  <c r="P1906" i="17"/>
  <c r="O1906" i="17"/>
  <c r="L1906" i="17"/>
  <c r="G1906" i="17"/>
  <c r="P1905" i="17"/>
  <c r="O1905" i="17"/>
  <c r="L1905" i="17"/>
  <c r="G1905" i="17"/>
  <c r="P1904" i="17"/>
  <c r="O1904" i="17"/>
  <c r="L1904" i="17"/>
  <c r="G1904" i="17"/>
  <c r="P1903" i="17"/>
  <c r="O1903" i="17"/>
  <c r="L1903" i="17"/>
  <c r="G1903" i="17"/>
  <c r="P1902" i="17"/>
  <c r="O1902" i="17"/>
  <c r="L1902" i="17"/>
  <c r="G1902" i="17"/>
  <c r="P1901" i="17"/>
  <c r="O1901" i="17"/>
  <c r="L1901" i="17"/>
  <c r="G1901" i="17"/>
  <c r="P1900" i="17"/>
  <c r="O1900" i="17"/>
  <c r="L1900" i="17"/>
  <c r="G1900" i="17"/>
  <c r="P1899" i="17"/>
  <c r="O1899" i="17"/>
  <c r="L1899" i="17"/>
  <c r="G1899" i="17"/>
  <c r="P1898" i="17"/>
  <c r="O1898" i="17"/>
  <c r="L1898" i="17"/>
  <c r="G1898" i="17"/>
  <c r="P1897" i="17"/>
  <c r="O1897" i="17"/>
  <c r="L1897" i="17"/>
  <c r="G1897" i="17"/>
  <c r="P1896" i="17"/>
  <c r="O1896" i="17"/>
  <c r="L1896" i="17"/>
  <c r="G1896" i="17"/>
  <c r="P1895" i="17"/>
  <c r="O1895" i="17"/>
  <c r="L1895" i="17"/>
  <c r="G1895" i="17"/>
  <c r="P1894" i="17"/>
  <c r="O1894" i="17"/>
  <c r="L1894" i="17"/>
  <c r="G1894" i="17"/>
  <c r="P1893" i="17"/>
  <c r="O1893" i="17"/>
  <c r="L1893" i="17"/>
  <c r="G1893" i="17"/>
  <c r="P1892" i="17"/>
  <c r="O1892" i="17"/>
  <c r="L1892" i="17"/>
  <c r="G1892" i="17"/>
  <c r="P1891" i="17"/>
  <c r="O1891" i="17"/>
  <c r="L1891" i="17"/>
  <c r="G1891" i="17"/>
  <c r="P1890" i="17"/>
  <c r="O1890" i="17"/>
  <c r="L1890" i="17"/>
  <c r="G1890" i="17"/>
  <c r="P1889" i="17"/>
  <c r="O1889" i="17"/>
  <c r="L1889" i="17"/>
  <c r="G1889" i="17"/>
  <c r="P1888" i="17"/>
  <c r="O1888" i="17"/>
  <c r="L1888" i="17"/>
  <c r="G1888" i="17"/>
  <c r="P1887" i="17"/>
  <c r="O1887" i="17"/>
  <c r="L1887" i="17"/>
  <c r="G1887" i="17"/>
  <c r="P1886" i="17"/>
  <c r="O1886" i="17"/>
  <c r="L1886" i="17"/>
  <c r="G1886" i="17"/>
  <c r="P1885" i="17"/>
  <c r="O1885" i="17"/>
  <c r="L1885" i="17"/>
  <c r="G1885" i="17"/>
  <c r="P1884" i="17"/>
  <c r="O1884" i="17"/>
  <c r="L1884" i="17"/>
  <c r="G1884" i="17"/>
  <c r="P1883" i="17"/>
  <c r="O1883" i="17"/>
  <c r="L1883" i="17"/>
  <c r="G1883" i="17"/>
  <c r="P1882" i="17"/>
  <c r="O1882" i="17"/>
  <c r="L1882" i="17"/>
  <c r="G1882" i="17"/>
  <c r="P1881" i="17"/>
  <c r="O1881" i="17"/>
  <c r="L1881" i="17"/>
  <c r="G1881" i="17"/>
  <c r="P1880" i="17"/>
  <c r="O1880" i="17"/>
  <c r="L1880" i="17"/>
  <c r="G1880" i="17"/>
  <c r="P1879" i="17"/>
  <c r="O1879" i="17"/>
  <c r="L1879" i="17"/>
  <c r="G1879" i="17"/>
  <c r="P1878" i="17"/>
  <c r="O1878" i="17"/>
  <c r="L1878" i="17"/>
  <c r="G1878" i="17"/>
  <c r="P1877" i="17"/>
  <c r="O1877" i="17"/>
  <c r="L1877" i="17"/>
  <c r="G1877" i="17"/>
  <c r="P1876" i="17"/>
  <c r="O1876" i="17"/>
  <c r="L1876" i="17"/>
  <c r="G1876" i="17"/>
  <c r="P1875" i="17"/>
  <c r="O1875" i="17"/>
  <c r="L1875" i="17"/>
  <c r="G1875" i="17"/>
  <c r="P1874" i="17"/>
  <c r="O1874" i="17"/>
  <c r="L1874" i="17"/>
  <c r="G1874" i="17"/>
  <c r="P1873" i="17"/>
  <c r="O1873" i="17"/>
  <c r="L1873" i="17"/>
  <c r="G1873" i="17"/>
  <c r="P1872" i="17"/>
  <c r="O1872" i="17"/>
  <c r="L1872" i="17"/>
  <c r="G1872" i="17"/>
  <c r="P1871" i="17"/>
  <c r="O1871" i="17"/>
  <c r="L1871" i="17"/>
  <c r="G1871" i="17"/>
  <c r="P1870" i="17"/>
  <c r="O1870" i="17"/>
  <c r="L1870" i="17"/>
  <c r="G1870" i="17"/>
  <c r="P1869" i="17"/>
  <c r="O1869" i="17"/>
  <c r="L1869" i="17"/>
  <c r="G1869" i="17"/>
  <c r="P1868" i="17"/>
  <c r="O1868" i="17"/>
  <c r="L1868" i="17"/>
  <c r="G1868" i="17"/>
  <c r="P1867" i="17"/>
  <c r="O1867" i="17"/>
  <c r="L1867" i="17"/>
  <c r="G1867" i="17"/>
  <c r="P1866" i="17"/>
  <c r="O1866" i="17"/>
  <c r="L1866" i="17"/>
  <c r="G1866" i="17"/>
  <c r="P1865" i="17"/>
  <c r="O1865" i="17"/>
  <c r="L1865" i="17"/>
  <c r="G1865" i="17"/>
  <c r="P1864" i="17"/>
  <c r="O1864" i="17"/>
  <c r="L1864" i="17"/>
  <c r="G1864" i="17"/>
  <c r="P1863" i="17"/>
  <c r="O1863" i="17"/>
  <c r="L1863" i="17"/>
  <c r="G1863" i="17"/>
  <c r="P1862" i="17"/>
  <c r="O1862" i="17"/>
  <c r="L1862" i="17"/>
  <c r="G1862" i="17"/>
  <c r="P1861" i="17"/>
  <c r="O1861" i="17"/>
  <c r="L1861" i="17"/>
  <c r="G1861" i="17"/>
  <c r="P1860" i="17"/>
  <c r="O1860" i="17"/>
  <c r="L1860" i="17"/>
  <c r="G1860" i="17"/>
  <c r="P1859" i="17"/>
  <c r="O1859" i="17"/>
  <c r="L1859" i="17"/>
  <c r="G1859" i="17"/>
  <c r="P1858" i="17"/>
  <c r="O1858" i="17"/>
  <c r="L1858" i="17"/>
  <c r="G1858" i="17"/>
  <c r="P1857" i="17"/>
  <c r="O1857" i="17"/>
  <c r="L1857" i="17"/>
  <c r="G1857" i="17"/>
  <c r="P1856" i="17"/>
  <c r="O1856" i="17"/>
  <c r="L1856" i="17"/>
  <c r="G1856" i="17"/>
  <c r="P1855" i="17"/>
  <c r="O1855" i="17"/>
  <c r="L1855" i="17"/>
  <c r="G1855" i="17"/>
  <c r="P1854" i="17"/>
  <c r="O1854" i="17"/>
  <c r="L1854" i="17"/>
  <c r="G1854" i="17"/>
  <c r="P1853" i="17"/>
  <c r="O1853" i="17"/>
  <c r="L1853" i="17"/>
  <c r="G1853" i="17"/>
  <c r="P1852" i="17"/>
  <c r="O1852" i="17"/>
  <c r="L1852" i="17"/>
  <c r="G1852" i="17"/>
  <c r="P1851" i="17"/>
  <c r="O1851" i="17"/>
  <c r="L1851" i="17"/>
  <c r="G1851" i="17"/>
  <c r="P1850" i="17"/>
  <c r="O1850" i="17"/>
  <c r="L1850" i="17"/>
  <c r="G1850" i="17"/>
  <c r="P1849" i="17"/>
  <c r="O1849" i="17"/>
  <c r="L1849" i="17"/>
  <c r="G1849" i="17"/>
  <c r="P1848" i="17"/>
  <c r="O1848" i="17"/>
  <c r="L1848" i="17"/>
  <c r="G1848" i="17"/>
  <c r="P1847" i="17"/>
  <c r="O1847" i="17"/>
  <c r="L1847" i="17"/>
  <c r="G1847" i="17"/>
  <c r="P1846" i="17"/>
  <c r="O1846" i="17"/>
  <c r="L1846" i="17"/>
  <c r="G1846" i="17"/>
  <c r="P1845" i="17"/>
  <c r="O1845" i="17"/>
  <c r="L1845" i="17"/>
  <c r="G1845" i="17"/>
  <c r="P1844" i="17"/>
  <c r="O1844" i="17"/>
  <c r="L1844" i="17"/>
  <c r="G1844" i="17"/>
  <c r="P1843" i="17"/>
  <c r="O1843" i="17"/>
  <c r="L1843" i="17"/>
  <c r="G1843" i="17"/>
  <c r="P1842" i="17"/>
  <c r="O1842" i="17"/>
  <c r="L1842" i="17"/>
  <c r="G1842" i="17"/>
  <c r="P1841" i="17"/>
  <c r="O1841" i="17"/>
  <c r="L1841" i="17"/>
  <c r="G1841" i="17"/>
  <c r="P1840" i="17"/>
  <c r="O1840" i="17"/>
  <c r="L1840" i="17"/>
  <c r="G1840" i="17"/>
  <c r="P1839" i="17"/>
  <c r="O1839" i="17"/>
  <c r="L1839" i="17"/>
  <c r="G1839" i="17"/>
  <c r="P1838" i="17"/>
  <c r="O1838" i="17"/>
  <c r="L1838" i="17"/>
  <c r="G1838" i="17"/>
  <c r="P1837" i="17"/>
  <c r="O1837" i="17"/>
  <c r="L1837" i="17"/>
  <c r="G1837" i="17"/>
  <c r="P1836" i="17"/>
  <c r="O1836" i="17"/>
  <c r="L1836" i="17"/>
  <c r="G1836" i="17"/>
  <c r="P1835" i="17"/>
  <c r="O1835" i="17"/>
  <c r="L1835" i="17"/>
  <c r="G1835" i="17"/>
  <c r="P1834" i="17"/>
  <c r="O1834" i="17"/>
  <c r="L1834" i="17"/>
  <c r="G1834" i="17"/>
  <c r="P1833" i="17"/>
  <c r="O1833" i="17"/>
  <c r="L1833" i="17"/>
  <c r="G1833" i="17"/>
  <c r="P1832" i="17"/>
  <c r="O1832" i="17"/>
  <c r="L1832" i="17"/>
  <c r="G1832" i="17"/>
  <c r="P1831" i="17"/>
  <c r="O1831" i="17"/>
  <c r="L1831" i="17"/>
  <c r="G1831" i="17"/>
  <c r="P1830" i="17"/>
  <c r="O1830" i="17"/>
  <c r="L1830" i="17"/>
  <c r="G1830" i="17"/>
  <c r="P1829" i="17"/>
  <c r="O1829" i="17"/>
  <c r="L1829" i="17"/>
  <c r="G1829" i="17"/>
  <c r="P1828" i="17"/>
  <c r="O1828" i="17"/>
  <c r="L1828" i="17"/>
  <c r="G1828" i="17"/>
  <c r="P1827" i="17"/>
  <c r="O1827" i="17"/>
  <c r="L1827" i="17"/>
  <c r="G1827" i="17"/>
  <c r="P1826" i="17"/>
  <c r="O1826" i="17"/>
  <c r="L1826" i="17"/>
  <c r="G1826" i="17"/>
  <c r="P1825" i="17"/>
  <c r="O1825" i="17"/>
  <c r="L1825" i="17"/>
  <c r="G1825" i="17"/>
  <c r="P1824" i="17"/>
  <c r="O1824" i="17"/>
  <c r="L1824" i="17"/>
  <c r="G1824" i="17"/>
  <c r="P1823" i="17"/>
  <c r="O1823" i="17"/>
  <c r="L1823" i="17"/>
  <c r="G1823" i="17"/>
  <c r="P1822" i="17"/>
  <c r="O1822" i="17"/>
  <c r="L1822" i="17"/>
  <c r="G1822" i="17"/>
  <c r="P1821" i="17"/>
  <c r="O1821" i="17"/>
  <c r="L1821" i="17"/>
  <c r="G1821" i="17"/>
  <c r="P1820" i="17"/>
  <c r="O1820" i="17"/>
  <c r="L1820" i="17"/>
  <c r="G1820" i="17"/>
  <c r="P1819" i="17"/>
  <c r="O1819" i="17"/>
  <c r="L1819" i="17"/>
  <c r="G1819" i="17"/>
  <c r="P1818" i="17"/>
  <c r="O1818" i="17"/>
  <c r="L1818" i="17"/>
  <c r="G1818" i="17"/>
  <c r="P1817" i="17"/>
  <c r="O1817" i="17"/>
  <c r="L1817" i="17"/>
  <c r="G1817" i="17"/>
  <c r="P1816" i="17"/>
  <c r="O1816" i="17"/>
  <c r="L1816" i="17"/>
  <c r="G1816" i="17"/>
  <c r="P1815" i="17"/>
  <c r="O1815" i="17"/>
  <c r="L1815" i="17"/>
  <c r="G1815" i="17"/>
  <c r="P1814" i="17"/>
  <c r="O1814" i="17"/>
  <c r="L1814" i="17"/>
  <c r="G1814" i="17"/>
  <c r="P1813" i="17"/>
  <c r="O1813" i="17"/>
  <c r="L1813" i="17"/>
  <c r="G1813" i="17"/>
  <c r="P1812" i="17"/>
  <c r="O1812" i="17"/>
  <c r="L1812" i="17"/>
  <c r="G1812" i="17"/>
  <c r="P1811" i="17"/>
  <c r="O1811" i="17"/>
  <c r="L1811" i="17"/>
  <c r="G1811" i="17"/>
  <c r="P1810" i="17"/>
  <c r="O1810" i="17"/>
  <c r="L1810" i="17"/>
  <c r="G1810" i="17"/>
  <c r="P1809" i="17"/>
  <c r="O1809" i="17"/>
  <c r="L1809" i="17"/>
  <c r="G1809" i="17"/>
  <c r="P1808" i="17"/>
  <c r="O1808" i="17"/>
  <c r="L1808" i="17"/>
  <c r="G1808" i="17"/>
  <c r="P1807" i="17"/>
  <c r="O1807" i="17"/>
  <c r="L1807" i="17"/>
  <c r="G1807" i="17"/>
  <c r="P1806" i="17"/>
  <c r="O1806" i="17"/>
  <c r="L1806" i="17"/>
  <c r="G1806" i="17"/>
  <c r="P1805" i="17"/>
  <c r="O1805" i="17"/>
  <c r="L1805" i="17"/>
  <c r="G1805" i="17"/>
  <c r="P1804" i="17"/>
  <c r="O1804" i="17"/>
  <c r="L1804" i="17"/>
  <c r="G1804" i="17"/>
  <c r="P1803" i="17"/>
  <c r="O1803" i="17"/>
  <c r="L1803" i="17"/>
  <c r="G1803" i="17"/>
  <c r="P1802" i="17"/>
  <c r="O1802" i="17"/>
  <c r="L1802" i="17"/>
  <c r="G1802" i="17"/>
  <c r="P1801" i="17"/>
  <c r="O1801" i="17"/>
  <c r="L1801" i="17"/>
  <c r="G1801" i="17"/>
  <c r="P1800" i="17"/>
  <c r="O1800" i="17"/>
  <c r="L1800" i="17"/>
  <c r="G1800" i="17"/>
  <c r="P1799" i="17"/>
  <c r="O1799" i="17"/>
  <c r="L1799" i="17"/>
  <c r="G1799" i="17"/>
  <c r="P1798" i="17"/>
  <c r="O1798" i="17"/>
  <c r="L1798" i="17"/>
  <c r="G1798" i="17"/>
  <c r="P1797" i="17"/>
  <c r="O1797" i="17"/>
  <c r="L1797" i="17"/>
  <c r="G1797" i="17"/>
  <c r="P1796" i="17"/>
  <c r="O1796" i="17"/>
  <c r="L1796" i="17"/>
  <c r="G1796" i="17"/>
  <c r="P1795" i="17"/>
  <c r="O1795" i="17"/>
  <c r="L1795" i="17"/>
  <c r="G1795" i="17"/>
  <c r="P1794" i="17"/>
  <c r="O1794" i="17"/>
  <c r="L1794" i="17"/>
  <c r="G1794" i="17"/>
  <c r="P1793" i="17"/>
  <c r="O1793" i="17"/>
  <c r="L1793" i="17"/>
  <c r="G1793" i="17"/>
  <c r="P1792" i="17"/>
  <c r="O1792" i="17"/>
  <c r="L1792" i="17"/>
  <c r="G1792" i="17"/>
  <c r="P1791" i="17"/>
  <c r="O1791" i="17"/>
  <c r="L1791" i="17"/>
  <c r="G1791" i="17"/>
  <c r="P1790" i="17"/>
  <c r="O1790" i="17"/>
  <c r="L1790" i="17"/>
  <c r="G1790" i="17"/>
  <c r="P1789" i="17"/>
  <c r="O1789" i="17"/>
  <c r="L1789" i="17"/>
  <c r="G1789" i="17"/>
  <c r="P1788" i="17"/>
  <c r="O1788" i="17"/>
  <c r="L1788" i="17"/>
  <c r="G1788" i="17"/>
  <c r="P1787" i="17"/>
  <c r="O1787" i="17"/>
  <c r="L1787" i="17"/>
  <c r="G1787" i="17"/>
  <c r="P1786" i="17"/>
  <c r="O1786" i="17"/>
  <c r="L1786" i="17"/>
  <c r="G1786" i="17"/>
  <c r="P1785" i="17"/>
  <c r="O1785" i="17"/>
  <c r="L1785" i="17"/>
  <c r="G1785" i="17"/>
  <c r="P1784" i="17"/>
  <c r="O1784" i="17"/>
  <c r="L1784" i="17"/>
  <c r="G1784" i="17"/>
  <c r="P1783" i="17"/>
  <c r="O1783" i="17"/>
  <c r="L1783" i="17"/>
  <c r="G1783" i="17"/>
  <c r="P1782" i="17"/>
  <c r="O1782" i="17"/>
  <c r="L1782" i="17"/>
  <c r="G1782" i="17"/>
  <c r="P1781" i="17"/>
  <c r="O1781" i="17"/>
  <c r="L1781" i="17"/>
  <c r="G1781" i="17"/>
  <c r="P1780" i="17"/>
  <c r="O1780" i="17"/>
  <c r="L1780" i="17"/>
  <c r="G1780" i="17"/>
  <c r="P1779" i="17"/>
  <c r="O1779" i="17"/>
  <c r="L1779" i="17"/>
  <c r="G1779" i="17"/>
  <c r="P1778" i="17"/>
  <c r="O1778" i="17"/>
  <c r="L1778" i="17"/>
  <c r="G1778" i="17"/>
  <c r="P1777" i="17"/>
  <c r="O1777" i="17"/>
  <c r="L1777" i="17"/>
  <c r="G1777" i="17"/>
  <c r="P1776" i="17"/>
  <c r="O1776" i="17"/>
  <c r="L1776" i="17"/>
  <c r="G1776" i="17"/>
  <c r="P1775" i="17"/>
  <c r="O1775" i="17"/>
  <c r="L1775" i="17"/>
  <c r="G1775" i="17"/>
  <c r="P1774" i="17"/>
  <c r="O1774" i="17"/>
  <c r="L1774" i="17"/>
  <c r="G1774" i="17"/>
  <c r="P1773" i="17"/>
  <c r="O1773" i="17"/>
  <c r="L1773" i="17"/>
  <c r="G1773" i="17"/>
  <c r="P1772" i="17"/>
  <c r="O1772" i="17"/>
  <c r="L1772" i="17"/>
  <c r="G1772" i="17"/>
  <c r="P1771" i="17"/>
  <c r="O1771" i="17"/>
  <c r="L1771" i="17"/>
  <c r="G1771" i="17"/>
  <c r="P1770" i="17"/>
  <c r="O1770" i="17"/>
  <c r="L1770" i="17"/>
  <c r="G1770" i="17"/>
  <c r="P1769" i="17"/>
  <c r="O1769" i="17"/>
  <c r="L1769" i="17"/>
  <c r="G1769" i="17"/>
  <c r="P1768" i="17"/>
  <c r="O1768" i="17"/>
  <c r="L1768" i="17"/>
  <c r="G1768" i="17"/>
  <c r="P1767" i="17"/>
  <c r="O1767" i="17"/>
  <c r="L1767" i="17"/>
  <c r="G1767" i="17"/>
  <c r="P1766" i="17"/>
  <c r="O1766" i="17"/>
  <c r="L1766" i="17"/>
  <c r="G1766" i="17"/>
  <c r="P1765" i="17"/>
  <c r="O1765" i="17"/>
  <c r="L1765" i="17"/>
  <c r="G1765" i="17"/>
  <c r="P1764" i="17"/>
  <c r="O1764" i="17"/>
  <c r="L1764" i="17"/>
  <c r="G1764" i="17"/>
  <c r="P1763" i="17"/>
  <c r="O1763" i="17"/>
  <c r="L1763" i="17"/>
  <c r="G1763" i="17"/>
  <c r="P1762" i="17"/>
  <c r="O1762" i="17"/>
  <c r="L1762" i="17"/>
  <c r="G1762" i="17"/>
  <c r="P1761" i="17"/>
  <c r="O1761" i="17"/>
  <c r="L1761" i="17"/>
  <c r="G1761" i="17"/>
  <c r="P1760" i="17"/>
  <c r="O1760" i="17"/>
  <c r="L1760" i="17"/>
  <c r="G1760" i="17"/>
  <c r="P1759" i="17"/>
  <c r="O1759" i="17"/>
  <c r="L1759" i="17"/>
  <c r="G1759" i="17"/>
  <c r="P1758" i="17"/>
  <c r="O1758" i="17"/>
  <c r="L1758" i="17"/>
  <c r="G1758" i="17"/>
  <c r="P1757" i="17"/>
  <c r="O1757" i="17"/>
  <c r="L1757" i="17"/>
  <c r="G1757" i="17"/>
  <c r="P1756" i="17"/>
  <c r="O1756" i="17"/>
  <c r="L1756" i="17"/>
  <c r="G1756" i="17"/>
  <c r="P1755" i="17"/>
  <c r="O1755" i="17"/>
  <c r="L1755" i="17"/>
  <c r="G1755" i="17"/>
  <c r="P1754" i="17"/>
  <c r="O1754" i="17"/>
  <c r="L1754" i="17"/>
  <c r="G1754" i="17"/>
  <c r="P1753" i="17"/>
  <c r="O1753" i="17"/>
  <c r="L1753" i="17"/>
  <c r="G1753" i="17"/>
  <c r="P1752" i="17"/>
  <c r="O1752" i="17"/>
  <c r="L1752" i="17"/>
  <c r="G1752" i="17"/>
  <c r="P1751" i="17"/>
  <c r="O1751" i="17"/>
  <c r="L1751" i="17"/>
  <c r="G1751" i="17"/>
  <c r="P1750" i="17"/>
  <c r="O1750" i="17"/>
  <c r="L1750" i="17"/>
  <c r="G1750" i="17"/>
  <c r="P1749" i="17"/>
  <c r="O1749" i="17"/>
  <c r="L1749" i="17"/>
  <c r="G1749" i="17"/>
  <c r="P1748" i="17"/>
  <c r="O1748" i="17"/>
  <c r="L1748" i="17"/>
  <c r="G1748" i="17"/>
  <c r="P1747" i="17"/>
  <c r="O1747" i="17"/>
  <c r="L1747" i="17"/>
  <c r="G1747" i="17"/>
  <c r="P1746" i="17"/>
  <c r="O1746" i="17"/>
  <c r="L1746" i="17"/>
  <c r="G1746" i="17"/>
  <c r="P1745" i="17"/>
  <c r="O1745" i="17"/>
  <c r="L1745" i="17"/>
  <c r="G1745" i="17"/>
  <c r="P1744" i="17"/>
  <c r="O1744" i="17"/>
  <c r="L1744" i="17"/>
  <c r="G1744" i="17"/>
  <c r="P1743" i="17"/>
  <c r="O1743" i="17"/>
  <c r="L1743" i="17"/>
  <c r="G1743" i="17"/>
  <c r="P1742" i="17"/>
  <c r="O1742" i="17"/>
  <c r="L1742" i="17"/>
  <c r="G1742" i="17"/>
  <c r="P1741" i="17"/>
  <c r="O1741" i="17"/>
  <c r="L1741" i="17"/>
  <c r="G1741" i="17"/>
  <c r="P1740" i="17"/>
  <c r="O1740" i="17"/>
  <c r="L1740" i="17"/>
  <c r="G1740" i="17"/>
  <c r="P1739" i="17"/>
  <c r="O1739" i="17"/>
  <c r="L1739" i="17"/>
  <c r="G1739" i="17"/>
  <c r="P1738" i="17"/>
  <c r="O1738" i="17"/>
  <c r="L1738" i="17"/>
  <c r="G1738" i="17"/>
  <c r="P1737" i="17"/>
  <c r="O1737" i="17"/>
  <c r="L1737" i="17"/>
  <c r="G1737" i="17"/>
  <c r="P1736" i="17"/>
  <c r="O1736" i="17"/>
  <c r="L1736" i="17"/>
  <c r="G1736" i="17"/>
  <c r="P1735" i="17"/>
  <c r="O1735" i="17"/>
  <c r="L1735" i="17"/>
  <c r="G1735" i="17"/>
  <c r="P1734" i="17"/>
  <c r="O1734" i="17"/>
  <c r="L1734" i="17"/>
  <c r="G1734" i="17"/>
  <c r="P1733" i="17"/>
  <c r="O1733" i="17"/>
  <c r="L1733" i="17"/>
  <c r="G1733" i="17"/>
  <c r="P1732" i="17"/>
  <c r="O1732" i="17"/>
  <c r="L1732" i="17"/>
  <c r="G1732" i="17"/>
  <c r="P1731" i="17"/>
  <c r="O1731" i="17"/>
  <c r="L1731" i="17"/>
  <c r="G1731" i="17"/>
  <c r="P1730" i="17"/>
  <c r="O1730" i="17"/>
  <c r="L1730" i="17"/>
  <c r="G1730" i="17"/>
  <c r="P1729" i="17"/>
  <c r="O1729" i="17"/>
  <c r="L1729" i="17"/>
  <c r="G1729" i="17"/>
  <c r="P1728" i="17"/>
  <c r="O1728" i="17"/>
  <c r="L1728" i="17"/>
  <c r="G1728" i="17"/>
  <c r="P1727" i="17"/>
  <c r="O1727" i="17"/>
  <c r="L1727" i="17"/>
  <c r="G1727" i="17"/>
  <c r="P1726" i="17"/>
  <c r="O1726" i="17"/>
  <c r="L1726" i="17"/>
  <c r="G1726" i="17"/>
  <c r="P1725" i="17"/>
  <c r="O1725" i="17"/>
  <c r="L1725" i="17"/>
  <c r="G1725" i="17"/>
  <c r="P1724" i="17"/>
  <c r="O1724" i="17"/>
  <c r="L1724" i="17"/>
  <c r="G1724" i="17"/>
  <c r="P1723" i="17"/>
  <c r="O1723" i="17"/>
  <c r="L1723" i="17"/>
  <c r="G1723" i="17"/>
  <c r="P1722" i="17"/>
  <c r="O1722" i="17"/>
  <c r="L1722" i="17"/>
  <c r="G1722" i="17"/>
  <c r="P1721" i="17"/>
  <c r="O1721" i="17"/>
  <c r="L1721" i="17"/>
  <c r="G1721" i="17"/>
  <c r="P1720" i="17"/>
  <c r="O1720" i="17"/>
  <c r="L1720" i="17"/>
  <c r="G1720" i="17"/>
  <c r="P1719" i="17"/>
  <c r="O1719" i="17"/>
  <c r="L1719" i="17"/>
  <c r="G1719" i="17"/>
  <c r="P1718" i="17"/>
  <c r="O1718" i="17"/>
  <c r="L1718" i="17"/>
  <c r="G1718" i="17"/>
  <c r="P1717" i="17"/>
  <c r="O1717" i="17"/>
  <c r="L1717" i="17"/>
  <c r="G1717" i="17"/>
  <c r="P1716" i="17"/>
  <c r="O1716" i="17"/>
  <c r="L1716" i="17"/>
  <c r="G1716" i="17"/>
  <c r="P1715" i="17"/>
  <c r="O1715" i="17"/>
  <c r="L1715" i="17"/>
  <c r="G1715" i="17"/>
  <c r="P1714" i="17"/>
  <c r="O1714" i="17"/>
  <c r="L1714" i="17"/>
  <c r="G1714" i="17"/>
  <c r="P1713" i="17"/>
  <c r="O1713" i="17"/>
  <c r="L1713" i="17"/>
  <c r="G1713" i="17"/>
  <c r="P1712" i="17"/>
  <c r="O1712" i="17"/>
  <c r="L1712" i="17"/>
  <c r="G1712" i="17"/>
  <c r="P1711" i="17"/>
  <c r="O1711" i="17"/>
  <c r="L1711" i="17"/>
  <c r="G1711" i="17"/>
  <c r="P1710" i="17"/>
  <c r="O1710" i="17"/>
  <c r="L1710" i="17"/>
  <c r="G1710" i="17"/>
  <c r="P1709" i="17"/>
  <c r="O1709" i="17"/>
  <c r="L1709" i="17"/>
  <c r="G1709" i="17"/>
  <c r="P1708" i="17"/>
  <c r="O1708" i="17"/>
  <c r="L1708" i="17"/>
  <c r="G1708" i="17"/>
  <c r="P1707" i="17"/>
  <c r="O1707" i="17"/>
  <c r="L1707" i="17"/>
  <c r="G1707" i="17"/>
  <c r="P1706" i="17"/>
  <c r="O1706" i="17"/>
  <c r="L1706" i="17"/>
  <c r="G1706" i="17"/>
  <c r="P1705" i="17"/>
  <c r="O1705" i="17"/>
  <c r="L1705" i="17"/>
  <c r="G1705" i="17"/>
  <c r="P1704" i="17"/>
  <c r="O1704" i="17"/>
  <c r="L1704" i="17"/>
  <c r="G1704" i="17"/>
  <c r="P1703" i="17"/>
  <c r="O1703" i="17"/>
  <c r="L1703" i="17"/>
  <c r="G1703" i="17"/>
  <c r="P1702" i="17"/>
  <c r="O1702" i="17"/>
  <c r="L1702" i="17"/>
  <c r="G1702" i="17"/>
  <c r="P1701" i="17"/>
  <c r="O1701" i="17"/>
  <c r="L1701" i="17"/>
  <c r="G1701" i="17"/>
  <c r="P1700" i="17"/>
  <c r="O1700" i="17"/>
  <c r="L1700" i="17"/>
  <c r="G1700" i="17"/>
  <c r="P1699" i="17"/>
  <c r="O1699" i="17"/>
  <c r="L1699" i="17"/>
  <c r="G1699" i="17"/>
  <c r="P1698" i="17"/>
  <c r="O1698" i="17"/>
  <c r="L1698" i="17"/>
  <c r="G1698" i="17"/>
  <c r="P1697" i="17"/>
  <c r="O1697" i="17"/>
  <c r="L1697" i="17"/>
  <c r="G1697" i="17"/>
  <c r="P1696" i="17"/>
  <c r="O1696" i="17"/>
  <c r="L1696" i="17"/>
  <c r="G1696" i="17"/>
  <c r="P1695" i="17"/>
  <c r="O1695" i="17"/>
  <c r="L1695" i="17"/>
  <c r="G1695" i="17"/>
  <c r="P1694" i="17"/>
  <c r="O1694" i="17"/>
  <c r="L1694" i="17"/>
  <c r="G1694" i="17"/>
  <c r="P1693" i="17"/>
  <c r="O1693" i="17"/>
  <c r="L1693" i="17"/>
  <c r="G1693" i="17"/>
  <c r="P1692" i="17"/>
  <c r="O1692" i="17"/>
  <c r="L1692" i="17"/>
  <c r="G1692" i="17"/>
  <c r="P1691" i="17"/>
  <c r="O1691" i="17"/>
  <c r="L1691" i="17"/>
  <c r="G1691" i="17"/>
  <c r="P1690" i="17"/>
  <c r="O1690" i="17"/>
  <c r="L1690" i="17"/>
  <c r="G1690" i="17"/>
  <c r="P1689" i="17"/>
  <c r="O1689" i="17"/>
  <c r="L1689" i="17"/>
  <c r="G1689" i="17"/>
  <c r="P1688" i="17"/>
  <c r="O1688" i="17"/>
  <c r="L1688" i="17"/>
  <c r="G1688" i="17"/>
  <c r="P1687" i="17"/>
  <c r="O1687" i="17"/>
  <c r="L1687" i="17"/>
  <c r="G1687" i="17"/>
  <c r="P1686" i="17"/>
  <c r="O1686" i="17"/>
  <c r="L1686" i="17"/>
  <c r="G1686" i="17"/>
  <c r="P1685" i="17"/>
  <c r="O1685" i="17"/>
  <c r="L1685" i="17"/>
  <c r="G1685" i="17"/>
  <c r="P1684" i="17"/>
  <c r="O1684" i="17"/>
  <c r="L1684" i="17"/>
  <c r="G1684" i="17"/>
  <c r="P1683" i="17"/>
  <c r="O1683" i="17"/>
  <c r="L1683" i="17"/>
  <c r="G1683" i="17"/>
  <c r="P1682" i="17"/>
  <c r="O1682" i="17"/>
  <c r="L1682" i="17"/>
  <c r="G1682" i="17"/>
  <c r="P1681" i="17"/>
  <c r="O1681" i="17"/>
  <c r="L1681" i="17"/>
  <c r="G1681" i="17"/>
  <c r="P1680" i="17"/>
  <c r="O1680" i="17"/>
  <c r="L1680" i="17"/>
  <c r="G1680" i="17"/>
  <c r="P1679" i="17"/>
  <c r="O1679" i="17"/>
  <c r="L1679" i="17"/>
  <c r="G1679" i="17"/>
  <c r="P1678" i="17"/>
  <c r="O1678" i="17"/>
  <c r="L1678" i="17"/>
  <c r="G1678" i="17"/>
  <c r="P1677" i="17"/>
  <c r="O1677" i="17"/>
  <c r="L1677" i="17"/>
  <c r="G1677" i="17"/>
  <c r="P1676" i="17"/>
  <c r="O1676" i="17"/>
  <c r="L1676" i="17"/>
  <c r="G1676" i="17"/>
  <c r="P1675" i="17"/>
  <c r="O1675" i="17"/>
  <c r="L1675" i="17"/>
  <c r="G1675" i="17"/>
  <c r="P1674" i="17"/>
  <c r="O1674" i="17"/>
  <c r="L1674" i="17"/>
  <c r="G1674" i="17"/>
  <c r="P1673" i="17"/>
  <c r="O1673" i="17"/>
  <c r="L1673" i="17"/>
  <c r="G1673" i="17"/>
  <c r="P1672" i="17"/>
  <c r="O1672" i="17"/>
  <c r="L1672" i="17"/>
  <c r="G1672" i="17"/>
  <c r="P1671" i="17"/>
  <c r="O1671" i="17"/>
  <c r="L1671" i="17"/>
  <c r="G1671" i="17"/>
  <c r="P1670" i="17"/>
  <c r="O1670" i="17"/>
  <c r="L1670" i="17"/>
  <c r="G1670" i="17"/>
  <c r="P1669" i="17"/>
  <c r="O1669" i="17"/>
  <c r="L1669" i="17"/>
  <c r="G1669" i="17"/>
  <c r="P1668" i="17"/>
  <c r="O1668" i="17"/>
  <c r="L1668" i="17"/>
  <c r="G1668" i="17"/>
  <c r="P1667" i="17"/>
  <c r="O1667" i="17"/>
  <c r="L1667" i="17"/>
  <c r="G1667" i="17"/>
  <c r="P1666" i="17"/>
  <c r="O1666" i="17"/>
  <c r="L1666" i="17"/>
  <c r="G1666" i="17"/>
  <c r="P1665" i="17"/>
  <c r="O1665" i="17"/>
  <c r="L1665" i="17"/>
  <c r="G1665" i="17"/>
  <c r="P1664" i="17"/>
  <c r="O1664" i="17"/>
  <c r="L1664" i="17"/>
  <c r="G1664" i="17"/>
  <c r="P1663" i="17"/>
  <c r="O1663" i="17"/>
  <c r="L1663" i="17"/>
  <c r="G1663" i="17"/>
  <c r="P1662" i="17"/>
  <c r="O1662" i="17"/>
  <c r="L1662" i="17"/>
  <c r="G1662" i="17"/>
  <c r="P1661" i="17"/>
  <c r="O1661" i="17"/>
  <c r="L1661" i="17"/>
  <c r="G1661" i="17"/>
  <c r="P1660" i="17"/>
  <c r="O1660" i="17"/>
  <c r="L1660" i="17"/>
  <c r="G1660" i="17"/>
  <c r="P1659" i="17"/>
  <c r="O1659" i="17"/>
  <c r="L1659" i="17"/>
  <c r="G1659" i="17"/>
  <c r="P1658" i="17"/>
  <c r="O1658" i="17"/>
  <c r="L1658" i="17"/>
  <c r="G1658" i="17"/>
  <c r="P1657" i="17"/>
  <c r="O1657" i="17"/>
  <c r="L1657" i="17"/>
  <c r="G1657" i="17"/>
  <c r="P1656" i="17"/>
  <c r="O1656" i="17"/>
  <c r="L1656" i="17"/>
  <c r="G1656" i="17"/>
  <c r="P1655" i="17"/>
  <c r="O1655" i="17"/>
  <c r="L1655" i="17"/>
  <c r="G1655" i="17"/>
  <c r="P1654" i="17"/>
  <c r="O1654" i="17"/>
  <c r="L1654" i="17"/>
  <c r="G1654" i="17"/>
  <c r="P1653" i="17"/>
  <c r="O1653" i="17"/>
  <c r="L1653" i="17"/>
  <c r="G1653" i="17"/>
  <c r="P1652" i="17"/>
  <c r="O1652" i="17"/>
  <c r="L1652" i="17"/>
  <c r="G1652" i="17"/>
  <c r="P1651" i="17"/>
  <c r="O1651" i="17"/>
  <c r="L1651" i="17"/>
  <c r="G1651" i="17"/>
  <c r="P1650" i="17"/>
  <c r="O1650" i="17"/>
  <c r="L1650" i="17"/>
  <c r="G1650" i="17"/>
  <c r="P1649" i="17"/>
  <c r="O1649" i="17"/>
  <c r="L1649" i="17"/>
  <c r="G1649" i="17"/>
  <c r="P1648" i="17"/>
  <c r="O1648" i="17"/>
  <c r="L1648" i="17"/>
  <c r="G1648" i="17"/>
  <c r="P1647" i="17"/>
  <c r="O1647" i="17"/>
  <c r="L1647" i="17"/>
  <c r="G1647" i="17"/>
  <c r="P1646" i="17"/>
  <c r="O1646" i="17"/>
  <c r="L1646" i="17"/>
  <c r="G1646" i="17"/>
  <c r="P1645" i="17"/>
  <c r="O1645" i="17"/>
  <c r="L1645" i="17"/>
  <c r="G1645" i="17"/>
  <c r="P1644" i="17"/>
  <c r="O1644" i="17"/>
  <c r="L1644" i="17"/>
  <c r="G1644" i="17"/>
  <c r="P1643" i="17"/>
  <c r="O1643" i="17"/>
  <c r="L1643" i="17"/>
  <c r="G1643" i="17"/>
  <c r="P1642" i="17"/>
  <c r="O1642" i="17"/>
  <c r="L1642" i="17"/>
  <c r="G1642" i="17"/>
  <c r="P1641" i="17"/>
  <c r="O1641" i="17"/>
  <c r="L1641" i="17"/>
  <c r="G1641" i="17"/>
  <c r="P1640" i="17"/>
  <c r="O1640" i="17"/>
  <c r="L1640" i="17"/>
  <c r="G1640" i="17"/>
  <c r="P1639" i="17"/>
  <c r="O1639" i="17"/>
  <c r="L1639" i="17"/>
  <c r="G1639" i="17"/>
  <c r="P1638" i="17"/>
  <c r="O1638" i="17"/>
  <c r="L1638" i="17"/>
  <c r="G1638" i="17"/>
  <c r="P1637" i="17"/>
  <c r="O1637" i="17"/>
  <c r="L1637" i="17"/>
  <c r="G1637" i="17"/>
  <c r="P1636" i="17"/>
  <c r="O1636" i="17"/>
  <c r="L1636" i="17"/>
  <c r="G1636" i="17"/>
  <c r="P1635" i="17"/>
  <c r="O1635" i="17"/>
  <c r="L1635" i="17"/>
  <c r="G1635" i="17"/>
  <c r="P1634" i="17"/>
  <c r="O1634" i="17"/>
  <c r="L1634" i="17"/>
  <c r="G1634" i="17"/>
  <c r="P1633" i="17"/>
  <c r="O1633" i="17"/>
  <c r="L1633" i="17"/>
  <c r="G1633" i="17"/>
  <c r="P1632" i="17"/>
  <c r="O1632" i="17"/>
  <c r="L1632" i="17"/>
  <c r="G1632" i="17"/>
  <c r="P1631" i="17"/>
  <c r="O1631" i="17"/>
  <c r="L1631" i="17"/>
  <c r="G1631" i="17"/>
  <c r="P1630" i="17"/>
  <c r="O1630" i="17"/>
  <c r="L1630" i="17"/>
  <c r="G1630" i="17"/>
  <c r="P1629" i="17"/>
  <c r="O1629" i="17"/>
  <c r="L1629" i="17"/>
  <c r="G1629" i="17"/>
  <c r="P1628" i="17"/>
  <c r="O1628" i="17"/>
  <c r="L1628" i="17"/>
  <c r="G1628" i="17"/>
  <c r="P1627" i="17"/>
  <c r="O1627" i="17"/>
  <c r="L1627" i="17"/>
  <c r="G1627" i="17"/>
  <c r="P1626" i="17"/>
  <c r="O1626" i="17"/>
  <c r="L1626" i="17"/>
  <c r="G1626" i="17"/>
  <c r="P1625" i="17"/>
  <c r="O1625" i="17"/>
  <c r="L1625" i="17"/>
  <c r="G1625" i="17"/>
  <c r="P1624" i="17"/>
  <c r="O1624" i="17"/>
  <c r="L1624" i="17"/>
  <c r="G1624" i="17"/>
  <c r="P1623" i="17"/>
  <c r="O1623" i="17"/>
  <c r="L1623" i="17"/>
  <c r="G1623" i="17"/>
  <c r="P1622" i="17"/>
  <c r="O1622" i="17"/>
  <c r="L1622" i="17"/>
  <c r="G1622" i="17"/>
  <c r="P1621" i="17"/>
  <c r="O1621" i="17"/>
  <c r="L1621" i="17"/>
  <c r="G1621" i="17"/>
  <c r="P1620" i="17"/>
  <c r="O1620" i="17"/>
  <c r="L1620" i="17"/>
  <c r="G1620" i="17"/>
  <c r="P1619" i="17"/>
  <c r="O1619" i="17"/>
  <c r="L1619" i="17"/>
  <c r="G1619" i="17"/>
  <c r="P1618" i="17"/>
  <c r="O1618" i="17"/>
  <c r="L1618" i="17"/>
  <c r="G1618" i="17"/>
  <c r="P1617" i="17"/>
  <c r="O1617" i="17"/>
  <c r="L1617" i="17"/>
  <c r="G1617" i="17"/>
  <c r="P1616" i="17"/>
  <c r="O1616" i="17"/>
  <c r="L1616" i="17"/>
  <c r="G1616" i="17"/>
  <c r="P1615" i="17"/>
  <c r="O1615" i="17"/>
  <c r="L1615" i="17"/>
  <c r="G1615" i="17"/>
  <c r="P1614" i="17"/>
  <c r="O1614" i="17"/>
  <c r="L1614" i="17"/>
  <c r="G1614" i="17"/>
  <c r="P1613" i="17"/>
  <c r="O1613" i="17"/>
  <c r="L1613" i="17"/>
  <c r="G1613" i="17"/>
  <c r="P1612" i="17"/>
  <c r="O1612" i="17"/>
  <c r="L1612" i="17"/>
  <c r="G1612" i="17"/>
  <c r="P1611" i="17"/>
  <c r="O1611" i="17"/>
  <c r="L1611" i="17"/>
  <c r="G1611" i="17"/>
  <c r="P1610" i="17"/>
  <c r="O1610" i="17"/>
  <c r="L1610" i="17"/>
  <c r="G1610" i="17"/>
  <c r="P1609" i="17"/>
  <c r="O1609" i="17"/>
  <c r="L1609" i="17"/>
  <c r="G1609" i="17"/>
  <c r="P1608" i="17"/>
  <c r="O1608" i="17"/>
  <c r="L1608" i="17"/>
  <c r="G1608" i="17"/>
  <c r="P1607" i="17"/>
  <c r="O1607" i="17"/>
  <c r="L1607" i="17"/>
  <c r="G1607" i="17"/>
  <c r="P1606" i="17"/>
  <c r="O1606" i="17"/>
  <c r="L1606" i="17"/>
  <c r="G1606" i="17"/>
  <c r="P1605" i="17"/>
  <c r="O1605" i="17"/>
  <c r="L1605" i="17"/>
  <c r="G1605" i="17"/>
  <c r="P1604" i="17"/>
  <c r="O1604" i="17"/>
  <c r="L1604" i="17"/>
  <c r="G1604" i="17"/>
  <c r="P1603" i="17"/>
  <c r="O1603" i="17"/>
  <c r="L1603" i="17"/>
  <c r="G1603" i="17"/>
  <c r="P1602" i="17"/>
  <c r="O1602" i="17"/>
  <c r="L1602" i="17"/>
  <c r="G1602" i="17"/>
  <c r="P1601" i="17"/>
  <c r="O1601" i="17"/>
  <c r="L1601" i="17"/>
  <c r="G1601" i="17"/>
  <c r="P1600" i="17"/>
  <c r="O1600" i="17"/>
  <c r="L1600" i="17"/>
  <c r="G1600" i="17"/>
  <c r="P1599" i="17"/>
  <c r="O1599" i="17"/>
  <c r="L1599" i="17"/>
  <c r="G1599" i="17"/>
  <c r="P1598" i="17"/>
  <c r="O1598" i="17"/>
  <c r="L1598" i="17"/>
  <c r="G1598" i="17"/>
  <c r="P1597" i="17"/>
  <c r="O1597" i="17"/>
  <c r="L1597" i="17"/>
  <c r="G1597" i="17"/>
  <c r="P1596" i="17"/>
  <c r="O1596" i="17"/>
  <c r="L1596" i="17"/>
  <c r="G1596" i="17"/>
  <c r="P1595" i="17"/>
  <c r="O1595" i="17"/>
  <c r="L1595" i="17"/>
  <c r="G1595" i="17"/>
  <c r="P1594" i="17"/>
  <c r="O1594" i="17"/>
  <c r="L1594" i="17"/>
  <c r="G1594" i="17"/>
  <c r="P1593" i="17"/>
  <c r="O1593" i="17"/>
  <c r="L1593" i="17"/>
  <c r="G1593" i="17"/>
  <c r="P1592" i="17"/>
  <c r="O1592" i="17"/>
  <c r="L1592" i="17"/>
  <c r="G1592" i="17"/>
  <c r="P1591" i="17"/>
  <c r="O1591" i="17"/>
  <c r="L1591" i="17"/>
  <c r="G1591" i="17"/>
  <c r="P1590" i="17"/>
  <c r="O1590" i="17"/>
  <c r="L1590" i="17"/>
  <c r="G1590" i="17"/>
  <c r="P1589" i="17"/>
  <c r="O1589" i="17"/>
  <c r="L1589" i="17"/>
  <c r="G1589" i="17"/>
  <c r="P1588" i="17"/>
  <c r="O1588" i="17"/>
  <c r="L1588" i="17"/>
  <c r="G1588" i="17"/>
  <c r="P1587" i="17"/>
  <c r="O1587" i="17"/>
  <c r="L1587" i="17"/>
  <c r="G1587" i="17"/>
  <c r="P1586" i="17"/>
  <c r="O1586" i="17"/>
  <c r="L1586" i="17"/>
  <c r="G1586" i="17"/>
  <c r="P1585" i="17"/>
  <c r="O1585" i="17"/>
  <c r="L1585" i="17"/>
  <c r="G1585" i="17"/>
  <c r="P1584" i="17"/>
  <c r="O1584" i="17"/>
  <c r="L1584" i="17"/>
  <c r="G1584" i="17"/>
  <c r="P1583" i="17"/>
  <c r="O1583" i="17"/>
  <c r="L1583" i="17"/>
  <c r="G1583" i="17"/>
  <c r="P1582" i="17"/>
  <c r="O1582" i="17"/>
  <c r="L1582" i="17"/>
  <c r="G1582" i="17"/>
  <c r="P1581" i="17"/>
  <c r="O1581" i="17"/>
  <c r="L1581" i="17"/>
  <c r="G1581" i="17"/>
  <c r="P1580" i="17"/>
  <c r="O1580" i="17"/>
  <c r="L1580" i="17"/>
  <c r="G1580" i="17"/>
  <c r="P1579" i="17"/>
  <c r="O1579" i="17"/>
  <c r="L1579" i="17"/>
  <c r="G1579" i="17"/>
  <c r="P1578" i="17"/>
  <c r="O1578" i="17"/>
  <c r="L1578" i="17"/>
  <c r="G1578" i="17"/>
  <c r="P1577" i="17"/>
  <c r="O1577" i="17"/>
  <c r="L1577" i="17"/>
  <c r="G1577" i="17"/>
  <c r="P1576" i="17"/>
  <c r="O1576" i="17"/>
  <c r="L1576" i="17"/>
  <c r="G1576" i="17"/>
  <c r="P1575" i="17"/>
  <c r="O1575" i="17"/>
  <c r="L1575" i="17"/>
  <c r="G1575" i="17"/>
  <c r="P1574" i="17"/>
  <c r="O1574" i="17"/>
  <c r="L1574" i="17"/>
  <c r="G1574" i="17"/>
  <c r="P1573" i="17"/>
  <c r="O1573" i="17"/>
  <c r="L1573" i="17"/>
  <c r="G1573" i="17"/>
  <c r="P1572" i="17"/>
  <c r="O1572" i="17"/>
  <c r="L1572" i="17"/>
  <c r="G1572" i="17"/>
  <c r="P1571" i="17"/>
  <c r="O1571" i="17"/>
  <c r="L1571" i="17"/>
  <c r="G1571" i="17"/>
  <c r="P1570" i="17"/>
  <c r="O1570" i="17"/>
  <c r="L1570" i="17"/>
  <c r="G1570" i="17"/>
  <c r="P1569" i="17"/>
  <c r="O1569" i="17"/>
  <c r="L1569" i="17"/>
  <c r="G1569" i="17"/>
  <c r="P1568" i="17"/>
  <c r="O1568" i="17"/>
  <c r="L1568" i="17"/>
  <c r="G1568" i="17"/>
  <c r="P1567" i="17"/>
  <c r="O1567" i="17"/>
  <c r="L1567" i="17"/>
  <c r="G1567" i="17"/>
  <c r="P1566" i="17"/>
  <c r="O1566" i="17"/>
  <c r="L1566" i="17"/>
  <c r="G1566" i="17"/>
  <c r="P1565" i="17"/>
  <c r="O1565" i="17"/>
  <c r="L1565" i="17"/>
  <c r="G1565" i="17"/>
  <c r="P1564" i="17"/>
  <c r="O1564" i="17"/>
  <c r="L1564" i="17"/>
  <c r="G1564" i="17"/>
  <c r="P1563" i="17"/>
  <c r="O1563" i="17"/>
  <c r="L1563" i="17"/>
  <c r="G1563" i="17"/>
  <c r="P1562" i="17"/>
  <c r="O1562" i="17"/>
  <c r="L1562" i="17"/>
  <c r="G1562" i="17"/>
  <c r="P1561" i="17"/>
  <c r="O1561" i="17"/>
  <c r="L1561" i="17"/>
  <c r="G1561" i="17"/>
  <c r="P1560" i="17"/>
  <c r="O1560" i="17"/>
  <c r="L1560" i="17"/>
  <c r="G1560" i="17"/>
  <c r="P1559" i="17"/>
  <c r="O1559" i="17"/>
  <c r="L1559" i="17"/>
  <c r="G1559" i="17"/>
  <c r="P1558" i="17"/>
  <c r="O1558" i="17"/>
  <c r="L1558" i="17"/>
  <c r="G1558" i="17"/>
  <c r="P1557" i="17"/>
  <c r="O1557" i="17"/>
  <c r="L1557" i="17"/>
  <c r="G1557" i="17"/>
  <c r="P1556" i="17"/>
  <c r="O1556" i="17"/>
  <c r="L1556" i="17"/>
  <c r="G1556" i="17"/>
  <c r="P1555" i="17"/>
  <c r="O1555" i="17"/>
  <c r="L1555" i="17"/>
  <c r="G1555" i="17"/>
  <c r="P1554" i="17"/>
  <c r="O1554" i="17"/>
  <c r="L1554" i="17"/>
  <c r="G1554" i="17"/>
  <c r="P1553" i="17"/>
  <c r="O1553" i="17"/>
  <c r="L1553" i="17"/>
  <c r="G1553" i="17"/>
  <c r="P1552" i="17"/>
  <c r="O1552" i="17"/>
  <c r="L1552" i="17"/>
  <c r="G1552" i="17"/>
  <c r="P1551" i="17"/>
  <c r="O1551" i="17"/>
  <c r="L1551" i="17"/>
  <c r="G1551" i="17"/>
  <c r="P1550" i="17"/>
  <c r="O1550" i="17"/>
  <c r="L1550" i="17"/>
  <c r="G1550" i="17"/>
  <c r="P1549" i="17"/>
  <c r="O1549" i="17"/>
  <c r="L1549" i="17"/>
  <c r="G1549" i="17"/>
  <c r="P1548" i="17"/>
  <c r="O1548" i="17"/>
  <c r="L1548" i="17"/>
  <c r="G1548" i="17"/>
  <c r="P1547" i="17"/>
  <c r="O1547" i="17"/>
  <c r="L1547" i="17"/>
  <c r="G1547" i="17"/>
  <c r="P1546" i="17"/>
  <c r="O1546" i="17"/>
  <c r="L1546" i="17"/>
  <c r="G1546" i="17"/>
  <c r="P1545" i="17"/>
  <c r="O1545" i="17"/>
  <c r="L1545" i="17"/>
  <c r="G1545" i="17"/>
  <c r="P1544" i="17"/>
  <c r="O1544" i="17"/>
  <c r="L1544" i="17"/>
  <c r="G1544" i="17"/>
  <c r="P1543" i="17"/>
  <c r="O1543" i="17"/>
  <c r="L1543" i="17"/>
  <c r="G1543" i="17"/>
  <c r="P1542" i="17"/>
  <c r="O1542" i="17"/>
  <c r="L1542" i="17"/>
  <c r="G1542" i="17"/>
  <c r="P1541" i="17"/>
  <c r="O1541" i="17"/>
  <c r="L1541" i="17"/>
  <c r="G1541" i="17"/>
  <c r="P1540" i="17"/>
  <c r="O1540" i="17"/>
  <c r="L1540" i="17"/>
  <c r="G1540" i="17"/>
  <c r="P1539" i="17"/>
  <c r="O1539" i="17"/>
  <c r="L1539" i="17"/>
  <c r="G1539" i="17"/>
  <c r="P1538" i="17"/>
  <c r="O1538" i="17"/>
  <c r="L1538" i="17"/>
  <c r="G1538" i="17"/>
  <c r="P1537" i="17"/>
  <c r="O1537" i="17"/>
  <c r="L1537" i="17"/>
  <c r="G1537" i="17"/>
  <c r="P1536" i="17"/>
  <c r="O1536" i="17"/>
  <c r="L1536" i="17"/>
  <c r="G1536" i="17"/>
  <c r="P1535" i="17"/>
  <c r="O1535" i="17"/>
  <c r="L1535" i="17"/>
  <c r="G1535" i="17"/>
  <c r="P1534" i="17"/>
  <c r="O1534" i="17"/>
  <c r="L1534" i="17"/>
  <c r="G1534" i="17"/>
  <c r="P1533" i="17"/>
  <c r="O1533" i="17"/>
  <c r="L1533" i="17"/>
  <c r="G1533" i="17"/>
  <c r="P1532" i="17"/>
  <c r="O1532" i="17"/>
  <c r="L1532" i="17"/>
  <c r="G1532" i="17"/>
  <c r="P1531" i="17"/>
  <c r="O1531" i="17"/>
  <c r="L1531" i="17"/>
  <c r="G1531" i="17"/>
  <c r="P1530" i="17"/>
  <c r="O1530" i="17"/>
  <c r="L1530" i="17"/>
  <c r="G1530" i="17"/>
  <c r="P1529" i="17"/>
  <c r="O1529" i="17"/>
  <c r="L1529" i="17"/>
  <c r="G1529" i="17"/>
  <c r="P1528" i="17"/>
  <c r="O1528" i="17"/>
  <c r="L1528" i="17"/>
  <c r="G1528" i="17"/>
  <c r="P1527" i="17"/>
  <c r="O1527" i="17"/>
  <c r="L1527" i="17"/>
  <c r="G1527" i="17"/>
  <c r="P1526" i="17"/>
  <c r="O1526" i="17"/>
  <c r="L1526" i="17"/>
  <c r="G1526" i="17"/>
  <c r="P1525" i="17"/>
  <c r="O1525" i="17"/>
  <c r="L1525" i="17"/>
  <c r="G1525" i="17"/>
  <c r="P1524" i="17"/>
  <c r="O1524" i="17"/>
  <c r="L1524" i="17"/>
  <c r="G1524" i="17"/>
  <c r="P1523" i="17"/>
  <c r="O1523" i="17"/>
  <c r="L1523" i="17"/>
  <c r="G1523" i="17"/>
  <c r="P1522" i="17"/>
  <c r="O1522" i="17"/>
  <c r="L1522" i="17"/>
  <c r="G1522" i="17"/>
  <c r="P1521" i="17"/>
  <c r="O1521" i="17"/>
  <c r="L1521" i="17"/>
  <c r="G1521" i="17"/>
  <c r="P1520" i="17"/>
  <c r="O1520" i="17"/>
  <c r="L1520" i="17"/>
  <c r="G1520" i="17"/>
  <c r="P1519" i="17"/>
  <c r="O1519" i="17"/>
  <c r="L1519" i="17"/>
  <c r="G1519" i="17"/>
  <c r="P1518" i="17"/>
  <c r="O1518" i="17"/>
  <c r="L1518" i="17"/>
  <c r="G1518" i="17"/>
  <c r="P1517" i="17"/>
  <c r="O1517" i="17"/>
  <c r="L1517" i="17"/>
  <c r="G1517" i="17"/>
  <c r="P1516" i="17"/>
  <c r="O1516" i="17"/>
  <c r="L1516" i="17"/>
  <c r="G1516" i="17"/>
  <c r="P1515" i="17"/>
  <c r="O1515" i="17"/>
  <c r="L1515" i="17"/>
  <c r="G1515" i="17"/>
  <c r="P1514" i="17"/>
  <c r="O1514" i="17"/>
  <c r="L1514" i="17"/>
  <c r="G1514" i="17"/>
  <c r="P1513" i="17"/>
  <c r="O1513" i="17"/>
  <c r="L1513" i="17"/>
  <c r="G1513" i="17"/>
  <c r="P1512" i="17"/>
  <c r="O1512" i="17"/>
  <c r="L1512" i="17"/>
  <c r="G1512" i="17"/>
  <c r="P1511" i="17"/>
  <c r="O1511" i="17"/>
  <c r="L1511" i="17"/>
  <c r="G1511" i="17"/>
  <c r="P1510" i="17"/>
  <c r="O1510" i="17"/>
  <c r="L1510" i="17"/>
  <c r="G1510" i="17"/>
  <c r="P1509" i="17"/>
  <c r="O1509" i="17"/>
  <c r="L1509" i="17"/>
  <c r="G1509" i="17"/>
  <c r="P1508" i="17"/>
  <c r="O1508" i="17"/>
  <c r="L1508" i="17"/>
  <c r="G1508" i="17"/>
  <c r="P1507" i="17"/>
  <c r="O1507" i="17"/>
  <c r="L1507" i="17"/>
  <c r="G1507" i="17"/>
  <c r="P1506" i="17"/>
  <c r="O1506" i="17"/>
  <c r="L1506" i="17"/>
  <c r="G1506" i="17"/>
  <c r="P1505" i="17"/>
  <c r="O1505" i="17"/>
  <c r="L1505" i="17"/>
  <c r="G1505" i="17"/>
  <c r="P1504" i="17"/>
  <c r="O1504" i="17"/>
  <c r="L1504" i="17"/>
  <c r="G1504" i="17"/>
  <c r="P1503" i="17"/>
  <c r="O1503" i="17"/>
  <c r="L1503" i="17"/>
  <c r="G1503" i="17"/>
  <c r="P1502" i="17"/>
  <c r="O1502" i="17"/>
  <c r="L1502" i="17"/>
  <c r="G1502" i="17"/>
  <c r="P1501" i="17"/>
  <c r="O1501" i="17"/>
  <c r="L1501" i="17"/>
  <c r="G1501" i="17"/>
  <c r="P1500" i="17"/>
  <c r="O1500" i="17"/>
  <c r="L1500" i="17"/>
  <c r="G1500" i="17"/>
  <c r="P1499" i="17"/>
  <c r="O1499" i="17"/>
  <c r="L1499" i="17"/>
  <c r="G1499" i="17"/>
  <c r="P1498" i="17"/>
  <c r="O1498" i="17"/>
  <c r="L1498" i="17"/>
  <c r="G1498" i="17"/>
  <c r="P1497" i="17"/>
  <c r="O1497" i="17"/>
  <c r="L1497" i="17"/>
  <c r="G1497" i="17"/>
  <c r="P1496" i="17"/>
  <c r="O1496" i="17"/>
  <c r="L1496" i="17"/>
  <c r="G1496" i="17"/>
  <c r="P1495" i="17"/>
  <c r="O1495" i="17"/>
  <c r="L1495" i="17"/>
  <c r="G1495" i="17"/>
  <c r="P1494" i="17"/>
  <c r="O1494" i="17"/>
  <c r="L1494" i="17"/>
  <c r="G1494" i="17"/>
  <c r="P1493" i="17"/>
  <c r="O1493" i="17"/>
  <c r="L1493" i="17"/>
  <c r="G1493" i="17"/>
  <c r="P1492" i="17"/>
  <c r="O1492" i="17"/>
  <c r="L1492" i="17"/>
  <c r="G1492" i="17"/>
  <c r="P1491" i="17"/>
  <c r="O1491" i="17"/>
  <c r="L1491" i="17"/>
  <c r="G1491" i="17"/>
  <c r="P1490" i="17"/>
  <c r="O1490" i="17"/>
  <c r="L1490" i="17"/>
  <c r="G1490" i="17"/>
  <c r="P1489" i="17"/>
  <c r="O1489" i="17"/>
  <c r="L1489" i="17"/>
  <c r="G1489" i="17"/>
  <c r="P1488" i="17"/>
  <c r="O1488" i="17"/>
  <c r="L1488" i="17"/>
  <c r="G1488" i="17"/>
  <c r="P1487" i="17"/>
  <c r="O1487" i="17"/>
  <c r="L1487" i="17"/>
  <c r="G1487" i="17"/>
  <c r="P1486" i="17"/>
  <c r="O1486" i="17"/>
  <c r="L1486" i="17"/>
  <c r="G1486" i="17"/>
  <c r="P1485" i="17"/>
  <c r="O1485" i="17"/>
  <c r="L1485" i="17"/>
  <c r="G1485" i="17"/>
  <c r="P1484" i="17"/>
  <c r="O1484" i="17"/>
  <c r="L1484" i="17"/>
  <c r="G1484" i="17"/>
  <c r="P1483" i="17"/>
  <c r="O1483" i="17"/>
  <c r="L1483" i="17"/>
  <c r="G1483" i="17"/>
  <c r="P1482" i="17"/>
  <c r="O1482" i="17"/>
  <c r="L1482" i="17"/>
  <c r="G1482" i="17"/>
  <c r="P1481" i="17"/>
  <c r="O1481" i="17"/>
  <c r="L1481" i="17"/>
  <c r="G1481" i="17"/>
  <c r="P1480" i="17"/>
  <c r="O1480" i="17"/>
  <c r="L1480" i="17"/>
  <c r="G1480" i="17"/>
  <c r="P1479" i="17"/>
  <c r="O1479" i="17"/>
  <c r="L1479" i="17"/>
  <c r="G1479" i="17"/>
  <c r="P1478" i="17"/>
  <c r="O1478" i="17"/>
  <c r="L1478" i="17"/>
  <c r="G1478" i="17"/>
  <c r="P1477" i="17"/>
  <c r="O1477" i="17"/>
  <c r="L1477" i="17"/>
  <c r="G1477" i="17"/>
  <c r="P1476" i="17"/>
  <c r="O1476" i="17"/>
  <c r="L1476" i="17"/>
  <c r="G1476" i="17"/>
  <c r="P1475" i="17"/>
  <c r="O1475" i="17"/>
  <c r="L1475" i="17"/>
  <c r="G1475" i="17"/>
  <c r="P1474" i="17"/>
  <c r="O1474" i="17"/>
  <c r="L1474" i="17"/>
  <c r="G1474" i="17"/>
  <c r="P1473" i="17"/>
  <c r="O1473" i="17"/>
  <c r="L1473" i="17"/>
  <c r="G1473" i="17"/>
  <c r="P1472" i="17"/>
  <c r="O1472" i="17"/>
  <c r="L1472" i="17"/>
  <c r="G1472" i="17"/>
  <c r="P1471" i="17"/>
  <c r="O1471" i="17"/>
  <c r="L1471" i="17"/>
  <c r="G1471" i="17"/>
  <c r="P1470" i="17"/>
  <c r="O1470" i="17"/>
  <c r="L1470" i="17"/>
  <c r="G1470" i="17"/>
  <c r="P1469" i="17"/>
  <c r="O1469" i="17"/>
  <c r="L1469" i="17"/>
  <c r="G1469" i="17"/>
  <c r="P1468" i="17"/>
  <c r="O1468" i="17"/>
  <c r="L1468" i="17"/>
  <c r="G1468" i="17"/>
  <c r="P1467" i="17"/>
  <c r="O1467" i="17"/>
  <c r="L1467" i="17"/>
  <c r="G1467" i="17"/>
  <c r="P1466" i="17"/>
  <c r="O1466" i="17"/>
  <c r="L1466" i="17"/>
  <c r="G1466" i="17"/>
  <c r="P1465" i="17"/>
  <c r="O1465" i="17"/>
  <c r="L1465" i="17"/>
  <c r="G1465" i="17"/>
  <c r="P1464" i="17"/>
  <c r="O1464" i="17"/>
  <c r="L1464" i="17"/>
  <c r="G1464" i="17"/>
  <c r="P1463" i="17"/>
  <c r="O1463" i="17"/>
  <c r="L1463" i="17"/>
  <c r="G1463" i="17"/>
  <c r="P1462" i="17"/>
  <c r="O1462" i="17"/>
  <c r="L1462" i="17"/>
  <c r="G1462" i="17"/>
  <c r="P1461" i="17"/>
  <c r="O1461" i="17"/>
  <c r="L1461" i="17"/>
  <c r="G1461" i="17"/>
  <c r="P1460" i="17"/>
  <c r="O1460" i="17"/>
  <c r="L1460" i="17"/>
  <c r="G1460" i="17"/>
  <c r="P1459" i="17"/>
  <c r="O1459" i="17"/>
  <c r="L1459" i="17"/>
  <c r="G1459" i="17"/>
  <c r="P1458" i="17"/>
  <c r="O1458" i="17"/>
  <c r="L1458" i="17"/>
  <c r="G1458" i="17"/>
  <c r="P1457" i="17"/>
  <c r="O1457" i="17"/>
  <c r="L1457" i="17"/>
  <c r="G1457" i="17"/>
  <c r="P1456" i="17"/>
  <c r="O1456" i="17"/>
  <c r="L1456" i="17"/>
  <c r="G1456" i="17"/>
  <c r="P1455" i="17"/>
  <c r="O1455" i="17"/>
  <c r="L1455" i="17"/>
  <c r="G1455" i="17"/>
  <c r="P1454" i="17"/>
  <c r="O1454" i="17"/>
  <c r="L1454" i="17"/>
  <c r="G1454" i="17"/>
  <c r="P1453" i="17"/>
  <c r="O1453" i="17"/>
  <c r="L1453" i="17"/>
  <c r="G1453" i="17"/>
  <c r="P1452" i="17"/>
  <c r="O1452" i="17"/>
  <c r="L1452" i="17"/>
  <c r="G1452" i="17"/>
  <c r="P1451" i="17"/>
  <c r="O1451" i="17"/>
  <c r="L1451" i="17"/>
  <c r="G1451" i="17"/>
  <c r="P1450" i="17"/>
  <c r="O1450" i="17"/>
  <c r="L1450" i="17"/>
  <c r="G1450" i="17"/>
  <c r="P1449" i="17"/>
  <c r="O1449" i="17"/>
  <c r="L1449" i="17"/>
  <c r="G1449" i="17"/>
  <c r="P1448" i="17"/>
  <c r="O1448" i="17"/>
  <c r="L1448" i="17"/>
  <c r="G1448" i="17"/>
  <c r="P1447" i="17"/>
  <c r="O1447" i="17"/>
  <c r="L1447" i="17"/>
  <c r="G1447" i="17"/>
  <c r="P1446" i="17"/>
  <c r="O1446" i="17"/>
  <c r="L1446" i="17"/>
  <c r="G1446" i="17"/>
  <c r="P1445" i="17"/>
  <c r="O1445" i="17"/>
  <c r="L1445" i="17"/>
  <c r="G1445" i="17"/>
  <c r="P1444" i="17"/>
  <c r="O1444" i="17"/>
  <c r="L1444" i="17"/>
  <c r="G1444" i="17"/>
  <c r="P1443" i="17"/>
  <c r="O1443" i="17"/>
  <c r="L1443" i="17"/>
  <c r="G1443" i="17"/>
  <c r="P1442" i="17"/>
  <c r="O1442" i="17"/>
  <c r="L1442" i="17"/>
  <c r="G1442" i="17"/>
  <c r="P1441" i="17"/>
  <c r="O1441" i="17"/>
  <c r="L1441" i="17"/>
  <c r="G1441" i="17"/>
  <c r="P1440" i="17"/>
  <c r="O1440" i="17"/>
  <c r="L1440" i="17"/>
  <c r="G1440" i="17"/>
  <c r="P1439" i="17"/>
  <c r="O1439" i="17"/>
  <c r="L1439" i="17"/>
  <c r="G1439" i="17"/>
  <c r="P1438" i="17"/>
  <c r="O1438" i="17"/>
  <c r="L1438" i="17"/>
  <c r="G1438" i="17"/>
  <c r="P1437" i="17"/>
  <c r="O1437" i="17"/>
  <c r="L1437" i="17"/>
  <c r="G1437" i="17"/>
  <c r="P1436" i="17"/>
  <c r="O1436" i="17"/>
  <c r="L1436" i="17"/>
  <c r="G1436" i="17"/>
  <c r="P1435" i="17"/>
  <c r="O1435" i="17"/>
  <c r="L1435" i="17"/>
  <c r="G1435" i="17"/>
  <c r="P1434" i="17"/>
  <c r="O1434" i="17"/>
  <c r="L1434" i="17"/>
  <c r="G1434" i="17"/>
  <c r="P1433" i="17"/>
  <c r="O1433" i="17"/>
  <c r="L1433" i="17"/>
  <c r="G1433" i="17"/>
  <c r="P1432" i="17"/>
  <c r="O1432" i="17"/>
  <c r="L1432" i="17"/>
  <c r="G1432" i="17"/>
  <c r="P1431" i="17"/>
  <c r="O1431" i="17"/>
  <c r="L1431" i="17"/>
  <c r="G1431" i="17"/>
  <c r="P1430" i="17"/>
  <c r="O1430" i="17"/>
  <c r="L1430" i="17"/>
  <c r="G1430" i="17"/>
  <c r="P1429" i="17"/>
  <c r="O1429" i="17"/>
  <c r="L1429" i="17"/>
  <c r="G1429" i="17"/>
  <c r="P1428" i="17"/>
  <c r="O1428" i="17"/>
  <c r="L1428" i="17"/>
  <c r="G1428" i="17"/>
  <c r="P1427" i="17"/>
  <c r="O1427" i="17"/>
  <c r="L1427" i="17"/>
  <c r="G1427" i="17"/>
  <c r="P1426" i="17"/>
  <c r="O1426" i="17"/>
  <c r="L1426" i="17"/>
  <c r="G1426" i="17"/>
  <c r="P1425" i="17"/>
  <c r="O1425" i="17"/>
  <c r="L1425" i="17"/>
  <c r="G1425" i="17"/>
  <c r="P1424" i="17"/>
  <c r="O1424" i="17"/>
  <c r="L1424" i="17"/>
  <c r="G1424" i="17"/>
  <c r="P1423" i="17"/>
  <c r="O1423" i="17"/>
  <c r="L1423" i="17"/>
  <c r="G1423" i="17"/>
  <c r="P1422" i="17"/>
  <c r="O1422" i="17"/>
  <c r="L1422" i="17"/>
  <c r="G1422" i="17"/>
  <c r="P1421" i="17"/>
  <c r="O1421" i="17"/>
  <c r="L1421" i="17"/>
  <c r="G1421" i="17"/>
  <c r="P1420" i="17"/>
  <c r="O1420" i="17"/>
  <c r="L1420" i="17"/>
  <c r="G1420" i="17"/>
  <c r="P1419" i="17"/>
  <c r="O1419" i="17"/>
  <c r="L1419" i="17"/>
  <c r="G1419" i="17"/>
  <c r="P1418" i="17"/>
  <c r="O1418" i="17"/>
  <c r="L1418" i="17"/>
  <c r="G1418" i="17"/>
  <c r="P1417" i="17"/>
  <c r="O1417" i="17"/>
  <c r="L1417" i="17"/>
  <c r="G1417" i="17"/>
  <c r="P1416" i="17"/>
  <c r="O1416" i="17"/>
  <c r="L1416" i="17"/>
  <c r="G1416" i="17"/>
  <c r="P1415" i="17"/>
  <c r="O1415" i="17"/>
  <c r="L1415" i="17"/>
  <c r="G1415" i="17"/>
  <c r="P1414" i="17"/>
  <c r="O1414" i="17"/>
  <c r="L1414" i="17"/>
  <c r="G1414" i="17"/>
  <c r="P1413" i="17"/>
  <c r="O1413" i="17"/>
  <c r="L1413" i="17"/>
  <c r="G1413" i="17"/>
  <c r="P1412" i="17"/>
  <c r="O1412" i="17"/>
  <c r="L1412" i="17"/>
  <c r="G1412" i="17"/>
  <c r="P1411" i="17"/>
  <c r="O1411" i="17"/>
  <c r="L1411" i="17"/>
  <c r="G1411" i="17"/>
  <c r="P1410" i="17"/>
  <c r="O1410" i="17"/>
  <c r="L1410" i="17"/>
  <c r="G1410" i="17"/>
  <c r="P1409" i="17"/>
  <c r="O1409" i="17"/>
  <c r="L1409" i="17"/>
  <c r="G1409" i="17"/>
  <c r="P1408" i="17"/>
  <c r="O1408" i="17"/>
  <c r="L1408" i="17"/>
  <c r="G1408" i="17"/>
  <c r="P1407" i="17"/>
  <c r="O1407" i="17"/>
  <c r="L1407" i="17"/>
  <c r="G1407" i="17"/>
  <c r="P1406" i="17"/>
  <c r="O1406" i="17"/>
  <c r="L1406" i="17"/>
  <c r="G1406" i="17"/>
  <c r="P1405" i="17"/>
  <c r="O1405" i="17"/>
  <c r="L1405" i="17"/>
  <c r="G1405" i="17"/>
  <c r="P1404" i="17"/>
  <c r="O1404" i="17"/>
  <c r="L1404" i="17"/>
  <c r="G1404" i="17"/>
  <c r="P1403" i="17"/>
  <c r="O1403" i="17"/>
  <c r="L1403" i="17"/>
  <c r="G1403" i="17"/>
  <c r="P1402" i="17"/>
  <c r="O1402" i="17"/>
  <c r="L1402" i="17"/>
  <c r="G1402" i="17"/>
  <c r="P1401" i="17"/>
  <c r="O1401" i="17"/>
  <c r="L1401" i="17"/>
  <c r="G1401" i="17"/>
  <c r="P1400" i="17"/>
  <c r="O1400" i="17"/>
  <c r="L1400" i="17"/>
  <c r="G1400" i="17"/>
  <c r="P1399" i="17"/>
  <c r="O1399" i="17"/>
  <c r="L1399" i="17"/>
  <c r="G1399" i="17"/>
  <c r="P1398" i="17"/>
  <c r="O1398" i="17"/>
  <c r="L1398" i="17"/>
  <c r="G1398" i="17"/>
  <c r="P1397" i="17"/>
  <c r="O1397" i="17"/>
  <c r="L1397" i="17"/>
  <c r="G1397" i="17"/>
  <c r="P1396" i="17"/>
  <c r="O1396" i="17"/>
  <c r="L1396" i="17"/>
  <c r="G1396" i="17"/>
  <c r="P1395" i="17"/>
  <c r="O1395" i="17"/>
  <c r="L1395" i="17"/>
  <c r="G1395" i="17"/>
  <c r="P1394" i="17"/>
  <c r="O1394" i="17"/>
  <c r="L1394" i="17"/>
  <c r="G1394" i="17"/>
  <c r="P1393" i="17"/>
  <c r="O1393" i="17"/>
  <c r="L1393" i="17"/>
  <c r="G1393" i="17"/>
  <c r="P1392" i="17"/>
  <c r="O1392" i="17"/>
  <c r="L1392" i="17"/>
  <c r="G1392" i="17"/>
  <c r="P1391" i="17"/>
  <c r="O1391" i="17"/>
  <c r="L1391" i="17"/>
  <c r="G1391" i="17"/>
  <c r="P1390" i="17"/>
  <c r="O1390" i="17"/>
  <c r="L1390" i="17"/>
  <c r="G1390" i="17"/>
  <c r="P1389" i="17"/>
  <c r="O1389" i="17"/>
  <c r="L1389" i="17"/>
  <c r="G1389" i="17"/>
  <c r="P1388" i="17"/>
  <c r="O1388" i="17"/>
  <c r="L1388" i="17"/>
  <c r="G1388" i="17"/>
  <c r="P1387" i="17"/>
  <c r="O1387" i="17"/>
  <c r="L1387" i="17"/>
  <c r="G1387" i="17"/>
  <c r="P1386" i="17"/>
  <c r="O1386" i="17"/>
  <c r="L1386" i="17"/>
  <c r="G1386" i="17"/>
  <c r="P1385" i="17"/>
  <c r="O1385" i="17"/>
  <c r="L1385" i="17"/>
  <c r="G1385" i="17"/>
  <c r="P1384" i="17"/>
  <c r="O1384" i="17"/>
  <c r="L1384" i="17"/>
  <c r="G1384" i="17"/>
  <c r="P1383" i="17"/>
  <c r="O1383" i="17"/>
  <c r="L1383" i="17"/>
  <c r="G1383" i="17"/>
  <c r="P1382" i="17"/>
  <c r="O1382" i="17"/>
  <c r="L1382" i="17"/>
  <c r="G1382" i="17"/>
  <c r="P1381" i="17"/>
  <c r="O1381" i="17"/>
  <c r="L1381" i="17"/>
  <c r="G1381" i="17"/>
  <c r="P1380" i="17"/>
  <c r="O1380" i="17"/>
  <c r="L1380" i="17"/>
  <c r="G1380" i="17"/>
  <c r="P1379" i="17"/>
  <c r="O1379" i="17"/>
  <c r="L1379" i="17"/>
  <c r="G1379" i="17"/>
  <c r="P1378" i="17"/>
  <c r="O1378" i="17"/>
  <c r="L1378" i="17"/>
  <c r="G1378" i="17"/>
  <c r="P1377" i="17"/>
  <c r="O1377" i="17"/>
  <c r="L1377" i="17"/>
  <c r="G1377" i="17"/>
  <c r="P1376" i="17"/>
  <c r="O1376" i="17"/>
  <c r="L1376" i="17"/>
  <c r="G1376" i="17"/>
  <c r="P1375" i="17"/>
  <c r="O1375" i="17"/>
  <c r="L1375" i="17"/>
  <c r="G1375" i="17"/>
  <c r="P1374" i="17"/>
  <c r="O1374" i="17"/>
  <c r="L1374" i="17"/>
  <c r="G1374" i="17"/>
  <c r="P1373" i="17"/>
  <c r="O1373" i="17"/>
  <c r="L1373" i="17"/>
  <c r="G1373" i="17"/>
  <c r="P1372" i="17"/>
  <c r="O1372" i="17"/>
  <c r="L1372" i="17"/>
  <c r="G1372" i="17"/>
  <c r="P1371" i="17"/>
  <c r="O1371" i="17"/>
  <c r="L1371" i="17"/>
  <c r="G1371" i="17"/>
  <c r="P1370" i="17"/>
  <c r="O1370" i="17"/>
  <c r="L1370" i="17"/>
  <c r="G1370" i="17"/>
  <c r="P1369" i="17"/>
  <c r="O1369" i="17"/>
  <c r="L1369" i="17"/>
  <c r="G1369" i="17"/>
  <c r="P1368" i="17"/>
  <c r="O1368" i="17"/>
  <c r="L1368" i="17"/>
  <c r="G1368" i="17"/>
  <c r="P1367" i="17"/>
  <c r="O1367" i="17"/>
  <c r="L1367" i="17"/>
  <c r="G1367" i="17"/>
  <c r="P1366" i="17"/>
  <c r="O1366" i="17"/>
  <c r="L1366" i="17"/>
  <c r="G1366" i="17"/>
  <c r="P1365" i="17"/>
  <c r="O1365" i="17"/>
  <c r="L1365" i="17"/>
  <c r="G1365" i="17"/>
  <c r="P1364" i="17"/>
  <c r="O1364" i="17"/>
  <c r="L1364" i="17"/>
  <c r="G1364" i="17"/>
  <c r="P1363" i="17"/>
  <c r="O1363" i="17"/>
  <c r="L1363" i="17"/>
  <c r="G1363" i="17"/>
  <c r="P1362" i="17"/>
  <c r="O1362" i="17"/>
  <c r="L1362" i="17"/>
  <c r="G1362" i="17"/>
  <c r="P1361" i="17"/>
  <c r="O1361" i="17"/>
  <c r="L1361" i="17"/>
  <c r="G1361" i="17"/>
  <c r="P1360" i="17"/>
  <c r="O1360" i="17"/>
  <c r="L1360" i="17"/>
  <c r="G1360" i="17"/>
  <c r="P1359" i="17"/>
  <c r="O1359" i="17"/>
  <c r="L1359" i="17"/>
  <c r="G1359" i="17"/>
  <c r="P1358" i="17"/>
  <c r="O1358" i="17"/>
  <c r="L1358" i="17"/>
  <c r="G1358" i="17"/>
  <c r="P1357" i="17"/>
  <c r="O1357" i="17"/>
  <c r="L1357" i="17"/>
  <c r="G1357" i="17"/>
  <c r="P1356" i="17"/>
  <c r="O1356" i="17"/>
  <c r="L1356" i="17"/>
  <c r="G1356" i="17"/>
  <c r="P1355" i="17"/>
  <c r="O1355" i="17"/>
  <c r="L1355" i="17"/>
  <c r="G1355" i="17"/>
  <c r="P1354" i="17"/>
  <c r="O1354" i="17"/>
  <c r="L1354" i="17"/>
  <c r="G1354" i="17"/>
  <c r="P1353" i="17"/>
  <c r="O1353" i="17"/>
  <c r="L1353" i="17"/>
  <c r="G1353" i="17"/>
  <c r="P1352" i="17"/>
  <c r="O1352" i="17"/>
  <c r="L1352" i="17"/>
  <c r="G1352" i="17"/>
  <c r="P1350" i="17"/>
  <c r="O1350" i="17"/>
  <c r="L1350" i="17"/>
  <c r="G1350" i="17"/>
  <c r="P1349" i="17"/>
  <c r="O1349" i="17"/>
  <c r="L1349" i="17"/>
  <c r="G1349" i="17"/>
  <c r="P1348" i="17"/>
  <c r="O1348" i="17"/>
  <c r="L1348" i="17"/>
  <c r="G1348" i="17"/>
  <c r="P1347" i="17"/>
  <c r="O1347" i="17"/>
  <c r="L1347" i="17"/>
  <c r="G1347" i="17"/>
  <c r="P1346" i="17"/>
  <c r="O1346" i="17"/>
  <c r="L1346" i="17"/>
  <c r="G1346" i="17"/>
  <c r="P1345" i="17"/>
  <c r="O1345" i="17"/>
  <c r="L1345" i="17"/>
  <c r="G1345" i="17"/>
  <c r="P1344" i="17"/>
  <c r="O1344" i="17"/>
  <c r="L1344" i="17"/>
  <c r="G1344" i="17"/>
  <c r="P1343" i="17"/>
  <c r="O1343" i="17"/>
  <c r="L1343" i="17"/>
  <c r="G1343" i="17"/>
  <c r="P1342" i="17"/>
  <c r="O1342" i="17"/>
  <c r="L1342" i="17"/>
  <c r="G1342" i="17"/>
  <c r="P1341" i="17"/>
  <c r="O1341" i="17"/>
  <c r="L1341" i="17"/>
  <c r="G1341" i="17"/>
  <c r="P1340" i="17"/>
  <c r="O1340" i="17"/>
  <c r="L1340" i="17"/>
  <c r="G1340" i="17"/>
  <c r="P1339" i="17"/>
  <c r="O1339" i="17"/>
  <c r="L1339" i="17"/>
  <c r="G1339" i="17"/>
  <c r="P1338" i="17"/>
  <c r="O1338" i="17"/>
  <c r="L1338" i="17"/>
  <c r="G1338" i="17"/>
  <c r="P1337" i="17"/>
  <c r="O1337" i="17"/>
  <c r="L1337" i="17"/>
  <c r="G1337" i="17"/>
  <c r="P1336" i="17"/>
  <c r="O1336" i="17"/>
  <c r="L1336" i="17"/>
  <c r="G1336" i="17"/>
  <c r="P1335" i="17"/>
  <c r="O1335" i="17"/>
  <c r="L1335" i="17"/>
  <c r="G1335" i="17"/>
  <c r="P1334" i="17"/>
  <c r="O1334" i="17"/>
  <c r="L1334" i="17"/>
  <c r="G1334" i="17"/>
  <c r="P1333" i="17"/>
  <c r="O1333" i="17"/>
  <c r="L1333" i="17"/>
  <c r="G1333" i="17"/>
  <c r="P1332" i="17"/>
  <c r="O1332" i="17"/>
  <c r="L1332" i="17"/>
  <c r="G1332" i="17"/>
  <c r="P1331" i="17"/>
  <c r="O1331" i="17"/>
  <c r="L1331" i="17"/>
  <c r="G1331" i="17"/>
  <c r="P1330" i="17"/>
  <c r="O1330" i="17"/>
  <c r="L1330" i="17"/>
  <c r="G1330" i="17"/>
  <c r="P1329" i="17"/>
  <c r="O1329" i="17"/>
  <c r="L1329" i="17"/>
  <c r="G1329" i="17"/>
  <c r="P1328" i="17"/>
  <c r="O1328" i="17"/>
  <c r="L1328" i="17"/>
  <c r="G1328" i="17"/>
  <c r="P1327" i="17"/>
  <c r="O1327" i="17"/>
  <c r="L1327" i="17"/>
  <c r="G1327" i="17"/>
  <c r="P1326" i="17"/>
  <c r="O1326" i="17"/>
  <c r="L1326" i="17"/>
  <c r="G1326" i="17"/>
  <c r="P1325" i="17"/>
  <c r="O1325" i="17"/>
  <c r="L1325" i="17"/>
  <c r="G1325" i="17"/>
  <c r="P1324" i="17"/>
  <c r="O1324" i="17"/>
  <c r="L1324" i="17"/>
  <c r="G1324" i="17"/>
  <c r="P1323" i="17"/>
  <c r="O1323" i="17"/>
  <c r="L1323" i="17"/>
  <c r="G1323" i="17"/>
  <c r="P1322" i="17"/>
  <c r="O1322" i="17"/>
  <c r="L1322" i="17"/>
  <c r="G1322" i="17"/>
  <c r="P1321" i="17"/>
  <c r="O1321" i="17"/>
  <c r="L1321" i="17"/>
  <c r="G1321" i="17"/>
  <c r="P1320" i="17"/>
  <c r="O1320" i="17"/>
  <c r="L1320" i="17"/>
  <c r="G1320" i="17"/>
  <c r="P1319" i="17"/>
  <c r="O1319" i="17"/>
  <c r="L1319" i="17"/>
  <c r="G1319" i="17"/>
  <c r="P1318" i="17"/>
  <c r="O1318" i="17"/>
  <c r="L1318" i="17"/>
  <c r="G1318" i="17"/>
  <c r="P1317" i="17"/>
  <c r="O1317" i="17"/>
  <c r="L1317" i="17"/>
  <c r="G1317" i="17"/>
  <c r="P1316" i="17"/>
  <c r="O1316" i="17"/>
  <c r="L1316" i="17"/>
  <c r="G1316" i="17"/>
  <c r="P1315" i="17"/>
  <c r="O1315" i="17"/>
  <c r="L1315" i="17"/>
  <c r="G1315" i="17"/>
  <c r="P1314" i="17"/>
  <c r="O1314" i="17"/>
  <c r="L1314" i="17"/>
  <c r="G1314" i="17"/>
  <c r="P1313" i="17"/>
  <c r="O1313" i="17"/>
  <c r="L1313" i="17"/>
  <c r="G1313" i="17"/>
  <c r="P1312" i="17"/>
  <c r="O1312" i="17"/>
  <c r="L1312" i="17"/>
  <c r="G1312" i="17"/>
  <c r="P1311" i="17"/>
  <c r="O1311" i="17"/>
  <c r="L1311" i="17"/>
  <c r="G1311" i="17"/>
  <c r="P1310" i="17"/>
  <c r="O1310" i="17"/>
  <c r="L1310" i="17"/>
  <c r="G1310" i="17"/>
  <c r="P1309" i="17"/>
  <c r="O1309" i="17"/>
  <c r="L1309" i="17"/>
  <c r="G1309" i="17"/>
  <c r="P1308" i="17"/>
  <c r="O1308" i="17"/>
  <c r="L1308" i="17"/>
  <c r="G1308" i="17"/>
  <c r="P1307" i="17"/>
  <c r="O1307" i="17"/>
  <c r="L1307" i="17"/>
  <c r="G1307" i="17"/>
  <c r="P1306" i="17"/>
  <c r="O1306" i="17"/>
  <c r="L1306" i="17"/>
  <c r="G1306" i="17"/>
  <c r="P1305" i="17"/>
  <c r="O1305" i="17"/>
  <c r="L1305" i="17"/>
  <c r="G1305" i="17"/>
  <c r="P1304" i="17"/>
  <c r="O1304" i="17"/>
  <c r="L1304" i="17"/>
  <c r="G1304" i="17"/>
  <c r="P1303" i="17"/>
  <c r="O1303" i="17"/>
  <c r="L1303" i="17"/>
  <c r="G1303" i="17"/>
  <c r="P1302" i="17"/>
  <c r="O1302" i="17"/>
  <c r="L1302" i="17"/>
  <c r="G1302" i="17"/>
  <c r="P1301" i="17"/>
  <c r="O1301" i="17"/>
  <c r="L1301" i="17"/>
  <c r="G1301" i="17"/>
  <c r="P1300" i="17"/>
  <c r="O1300" i="17"/>
  <c r="L1300" i="17"/>
  <c r="G1300" i="17"/>
  <c r="P1299" i="17"/>
  <c r="O1299" i="17"/>
  <c r="L1299" i="17"/>
  <c r="G1299" i="17"/>
  <c r="P1298" i="17"/>
  <c r="O1298" i="17"/>
  <c r="L1298" i="17"/>
  <c r="G1298" i="17"/>
  <c r="P1297" i="17"/>
  <c r="O1297" i="17"/>
  <c r="L1297" i="17"/>
  <c r="G1297" i="17"/>
  <c r="P1296" i="17"/>
  <c r="O1296" i="17"/>
  <c r="L1296" i="17"/>
  <c r="G1296" i="17"/>
  <c r="P1295" i="17"/>
  <c r="O1295" i="17"/>
  <c r="L1295" i="17"/>
  <c r="G1295" i="17"/>
  <c r="P1294" i="17"/>
  <c r="O1294" i="17"/>
  <c r="L1294" i="17"/>
  <c r="G1294" i="17"/>
  <c r="P1293" i="17"/>
  <c r="O1293" i="17"/>
  <c r="L1293" i="17"/>
  <c r="G1293" i="17"/>
  <c r="P1292" i="17"/>
  <c r="O1292" i="17"/>
  <c r="L1292" i="17"/>
  <c r="G1292" i="17"/>
  <c r="P1291" i="17"/>
  <c r="O1291" i="17"/>
  <c r="L1291" i="17"/>
  <c r="G1291" i="17"/>
  <c r="P1290" i="17"/>
  <c r="O1290" i="17"/>
  <c r="L1290" i="17"/>
  <c r="G1290" i="17"/>
  <c r="P1289" i="17"/>
  <c r="O1289" i="17"/>
  <c r="L1289" i="17"/>
  <c r="G1289" i="17"/>
  <c r="P1288" i="17"/>
  <c r="O1288" i="17"/>
  <c r="L1288" i="17"/>
  <c r="G1288" i="17"/>
  <c r="P1287" i="17"/>
  <c r="O1287" i="17"/>
  <c r="L1287" i="17"/>
  <c r="G1287" i="17"/>
  <c r="P1286" i="17"/>
  <c r="O1286" i="17"/>
  <c r="L1286" i="17"/>
  <c r="G1286" i="17"/>
  <c r="P1285" i="17"/>
  <c r="O1285" i="17"/>
  <c r="L1285" i="17"/>
  <c r="G1285" i="17"/>
  <c r="P1284" i="17"/>
  <c r="O1284" i="17"/>
  <c r="L1284" i="17"/>
  <c r="G1284" i="17"/>
  <c r="P1283" i="17"/>
  <c r="O1283" i="17"/>
  <c r="L1283" i="17"/>
  <c r="G1283" i="17"/>
  <c r="P1282" i="17"/>
  <c r="O1282" i="17"/>
  <c r="L1282" i="17"/>
  <c r="G1282" i="17"/>
  <c r="P1281" i="17"/>
  <c r="O1281" i="17"/>
  <c r="L1281" i="17"/>
  <c r="G1281" i="17"/>
  <c r="P1280" i="17"/>
  <c r="O1280" i="17"/>
  <c r="L1280" i="17"/>
  <c r="G1280" i="17"/>
  <c r="P1279" i="17"/>
  <c r="O1279" i="17"/>
  <c r="L1279" i="17"/>
  <c r="G1279" i="17"/>
  <c r="P1278" i="17"/>
  <c r="O1278" i="17"/>
  <c r="L1278" i="17"/>
  <c r="G1278" i="17"/>
  <c r="P1277" i="17"/>
  <c r="O1277" i="17"/>
  <c r="L1277" i="17"/>
  <c r="G1277" i="17"/>
  <c r="P1276" i="17"/>
  <c r="O1276" i="17"/>
  <c r="L1276" i="17"/>
  <c r="G1276" i="17"/>
  <c r="P1275" i="17"/>
  <c r="O1275" i="17"/>
  <c r="L1275" i="17"/>
  <c r="G1275" i="17"/>
  <c r="P1274" i="17"/>
  <c r="O1274" i="17"/>
  <c r="L1274" i="17"/>
  <c r="G1274" i="17"/>
  <c r="P1273" i="17"/>
  <c r="O1273" i="17"/>
  <c r="L1273" i="17"/>
  <c r="G1273" i="17"/>
  <c r="P1272" i="17"/>
  <c r="O1272" i="17"/>
  <c r="L1272" i="17"/>
  <c r="G1272" i="17"/>
  <c r="P1271" i="17"/>
  <c r="O1271" i="17"/>
  <c r="L1271" i="17"/>
  <c r="G1271" i="17"/>
  <c r="P1270" i="17"/>
  <c r="O1270" i="17"/>
  <c r="L1270" i="17"/>
  <c r="G1270" i="17"/>
  <c r="P1269" i="17"/>
  <c r="O1269" i="17"/>
  <c r="L1269" i="17"/>
  <c r="G1269" i="17"/>
  <c r="P1268" i="17"/>
  <c r="O1268" i="17"/>
  <c r="L1268" i="17"/>
  <c r="G1268" i="17"/>
  <c r="P1267" i="17"/>
  <c r="O1267" i="17"/>
  <c r="L1267" i="17"/>
  <c r="G1267" i="17"/>
  <c r="P1266" i="17"/>
  <c r="O1266" i="17"/>
  <c r="L1266" i="17"/>
  <c r="G1266" i="17"/>
  <c r="P1265" i="17"/>
  <c r="O1265" i="17"/>
  <c r="L1265" i="17"/>
  <c r="G1265" i="17"/>
  <c r="P1264" i="17"/>
  <c r="O1264" i="17"/>
  <c r="L1264" i="17"/>
  <c r="G1264" i="17"/>
  <c r="P1263" i="17"/>
  <c r="O1263" i="17"/>
  <c r="L1263" i="17"/>
  <c r="G1263" i="17"/>
  <c r="P1262" i="17"/>
  <c r="O1262" i="17"/>
  <c r="L1262" i="17"/>
  <c r="G1262" i="17"/>
  <c r="P1261" i="17"/>
  <c r="O1261" i="17"/>
  <c r="L1261" i="17"/>
  <c r="G1261" i="17"/>
  <c r="P1260" i="17"/>
  <c r="O1260" i="17"/>
  <c r="L1260" i="17"/>
  <c r="G1260" i="17"/>
  <c r="P1259" i="17"/>
  <c r="O1259" i="17"/>
  <c r="L1259" i="17"/>
  <c r="G1259" i="17"/>
  <c r="P1258" i="17"/>
  <c r="O1258" i="17"/>
  <c r="L1258" i="17"/>
  <c r="G1258" i="17"/>
  <c r="P1257" i="17"/>
  <c r="O1257" i="17"/>
  <c r="L1257" i="17"/>
  <c r="G1257" i="17"/>
  <c r="P1256" i="17"/>
  <c r="O1256" i="17"/>
  <c r="L1256" i="17"/>
  <c r="G1256" i="17"/>
  <c r="P1255" i="17"/>
  <c r="O1255" i="17"/>
  <c r="L1255" i="17"/>
  <c r="G1255" i="17"/>
  <c r="P1254" i="17"/>
  <c r="O1254" i="17"/>
  <c r="L1254" i="17"/>
  <c r="G1254" i="17"/>
  <c r="P1253" i="17"/>
  <c r="O1253" i="17"/>
  <c r="L1253" i="17"/>
  <c r="G1253" i="17"/>
  <c r="P1252" i="17"/>
  <c r="O1252" i="17"/>
  <c r="L1252" i="17"/>
  <c r="G1252" i="17"/>
  <c r="P1251" i="17"/>
  <c r="O1251" i="17"/>
  <c r="L1251" i="17"/>
  <c r="G1251" i="17"/>
  <c r="P1250" i="17"/>
  <c r="O1250" i="17"/>
  <c r="L1250" i="17"/>
  <c r="G1250" i="17"/>
  <c r="P1249" i="17"/>
  <c r="O1249" i="17"/>
  <c r="L1249" i="17"/>
  <c r="G1249" i="17"/>
  <c r="P1248" i="17"/>
  <c r="O1248" i="17"/>
  <c r="L1248" i="17"/>
  <c r="G1248" i="17"/>
  <c r="P1247" i="17"/>
  <c r="O1247" i="17"/>
  <c r="L1247" i="17"/>
  <c r="G1247" i="17"/>
  <c r="P1246" i="17"/>
  <c r="O1246" i="17"/>
  <c r="L1246" i="17"/>
  <c r="G1246" i="17"/>
  <c r="P1245" i="17"/>
  <c r="O1245" i="17"/>
  <c r="L1245" i="17"/>
  <c r="G1245" i="17"/>
  <c r="P1244" i="17"/>
  <c r="O1244" i="17"/>
  <c r="L1244" i="17"/>
  <c r="G1244" i="17"/>
  <c r="P1243" i="17"/>
  <c r="O1243" i="17"/>
  <c r="L1243" i="17"/>
  <c r="G1243" i="17"/>
  <c r="P1242" i="17"/>
  <c r="O1242" i="17"/>
  <c r="L1242" i="17"/>
  <c r="G1242" i="17"/>
  <c r="P1241" i="17"/>
  <c r="O1241" i="17"/>
  <c r="L1241" i="17"/>
  <c r="G1241" i="17"/>
  <c r="P1240" i="17"/>
  <c r="O1240" i="17"/>
  <c r="L1240" i="17"/>
  <c r="G1240" i="17"/>
  <c r="P1239" i="17"/>
  <c r="O1239" i="17"/>
  <c r="L1239" i="17"/>
  <c r="G1239" i="17"/>
  <c r="P1238" i="17"/>
  <c r="O1238" i="17"/>
  <c r="L1238" i="17"/>
  <c r="G1238" i="17"/>
  <c r="P1237" i="17"/>
  <c r="O1237" i="17"/>
  <c r="L1237" i="17"/>
  <c r="G1237" i="17"/>
  <c r="P1236" i="17"/>
  <c r="O1236" i="17"/>
  <c r="L1236" i="17"/>
  <c r="G1236" i="17"/>
  <c r="P1235" i="17"/>
  <c r="O1235" i="17"/>
  <c r="L1235" i="17"/>
  <c r="G1235" i="17"/>
  <c r="P1234" i="17"/>
  <c r="O1234" i="17"/>
  <c r="L1234" i="17"/>
  <c r="G1234" i="17"/>
  <c r="P1233" i="17"/>
  <c r="O1233" i="17"/>
  <c r="L1233" i="17"/>
  <c r="G1233" i="17"/>
  <c r="P1232" i="17"/>
  <c r="O1232" i="17"/>
  <c r="L1232" i="17"/>
  <c r="G1232" i="17"/>
  <c r="P1231" i="17"/>
  <c r="O1231" i="17"/>
  <c r="L1231" i="17"/>
  <c r="G1231" i="17"/>
  <c r="P1230" i="17"/>
  <c r="O1230" i="17"/>
  <c r="L1230" i="17"/>
  <c r="G1230" i="17"/>
  <c r="P1229" i="17"/>
  <c r="O1229" i="17"/>
  <c r="L1229" i="17"/>
  <c r="G1229" i="17"/>
  <c r="P1228" i="17"/>
  <c r="O1228" i="17"/>
  <c r="L1228" i="17"/>
  <c r="G1228" i="17"/>
  <c r="P1227" i="17"/>
  <c r="O1227" i="17"/>
  <c r="L1227" i="17"/>
  <c r="G1227" i="17"/>
  <c r="P1226" i="17"/>
  <c r="O1226" i="17"/>
  <c r="L1226" i="17"/>
  <c r="G1226" i="17"/>
  <c r="P1225" i="17"/>
  <c r="O1225" i="17"/>
  <c r="L1225" i="17"/>
  <c r="G1225" i="17"/>
  <c r="P1224" i="17"/>
  <c r="O1224" i="17"/>
  <c r="L1224" i="17"/>
  <c r="G1224" i="17"/>
  <c r="P1223" i="17"/>
  <c r="O1223" i="17"/>
  <c r="L1223" i="17"/>
  <c r="G1223" i="17"/>
  <c r="P1222" i="17"/>
  <c r="O1222" i="17"/>
  <c r="L1222" i="17"/>
  <c r="G1222" i="17"/>
  <c r="P1221" i="17"/>
  <c r="O1221" i="17"/>
  <c r="L1221" i="17"/>
  <c r="G1221" i="17"/>
  <c r="P1220" i="17"/>
  <c r="O1220" i="17"/>
  <c r="L1220" i="17"/>
  <c r="G1220" i="17"/>
  <c r="P1219" i="17"/>
  <c r="O1219" i="17"/>
  <c r="L1219" i="17"/>
  <c r="G1219" i="17"/>
  <c r="P1218" i="17"/>
  <c r="O1218" i="17"/>
  <c r="L1218" i="17"/>
  <c r="G1218" i="17"/>
  <c r="P1217" i="17"/>
  <c r="O1217" i="17"/>
  <c r="L1217" i="17"/>
  <c r="G1217" i="17"/>
  <c r="P1216" i="17"/>
  <c r="O1216" i="17"/>
  <c r="L1216" i="17"/>
  <c r="G1216" i="17"/>
  <c r="P1215" i="17"/>
  <c r="O1215" i="17"/>
  <c r="L1215" i="17"/>
  <c r="G1215" i="17"/>
  <c r="P1214" i="17"/>
  <c r="O1214" i="17"/>
  <c r="L1214" i="17"/>
  <c r="G1214" i="17"/>
  <c r="P1213" i="17"/>
  <c r="O1213" i="17"/>
  <c r="L1213" i="17"/>
  <c r="G1213" i="17"/>
  <c r="P1212" i="17"/>
  <c r="O1212" i="17"/>
  <c r="L1212" i="17"/>
  <c r="G1212" i="17"/>
  <c r="P1211" i="17"/>
  <c r="O1211" i="17"/>
  <c r="L1211" i="17"/>
  <c r="G1211" i="17"/>
  <c r="P1210" i="17"/>
  <c r="O1210" i="17"/>
  <c r="L1210" i="17"/>
  <c r="G1210" i="17"/>
  <c r="P1209" i="17"/>
  <c r="O1209" i="17"/>
  <c r="L1209" i="17"/>
  <c r="G1209" i="17"/>
  <c r="P1208" i="17"/>
  <c r="O1208" i="17"/>
  <c r="L1208" i="17"/>
  <c r="G1208" i="17"/>
  <c r="P1207" i="17"/>
  <c r="O1207" i="17"/>
  <c r="L1207" i="17"/>
  <c r="G1207" i="17"/>
  <c r="P1206" i="17"/>
  <c r="O1206" i="17"/>
  <c r="L1206" i="17"/>
  <c r="G1206" i="17"/>
  <c r="P1205" i="17"/>
  <c r="O1205" i="17"/>
  <c r="L1205" i="17"/>
  <c r="G1205" i="17"/>
  <c r="P1204" i="17"/>
  <c r="O1204" i="17"/>
  <c r="L1204" i="17"/>
  <c r="G1204" i="17"/>
  <c r="P1203" i="17"/>
  <c r="O1203" i="17"/>
  <c r="L1203" i="17"/>
  <c r="G1203" i="17"/>
  <c r="P1202" i="17"/>
  <c r="O1202" i="17"/>
  <c r="L1202" i="17"/>
  <c r="G1202" i="17"/>
  <c r="P1201" i="17"/>
  <c r="O1201" i="17"/>
  <c r="L1201" i="17"/>
  <c r="G1201" i="17"/>
  <c r="P1200" i="17"/>
  <c r="O1200" i="17"/>
  <c r="L1200" i="17"/>
  <c r="G1200" i="17"/>
  <c r="P1199" i="17"/>
  <c r="O1199" i="17"/>
  <c r="L1199" i="17"/>
  <c r="G1199" i="17"/>
  <c r="P1198" i="17"/>
  <c r="O1198" i="17"/>
  <c r="L1198" i="17"/>
  <c r="G1198" i="17"/>
  <c r="P1197" i="17"/>
  <c r="O1197" i="17"/>
  <c r="L1197" i="17"/>
  <c r="G1197" i="17"/>
  <c r="P1196" i="17"/>
  <c r="O1196" i="17"/>
  <c r="L1196" i="17"/>
  <c r="G1196" i="17"/>
  <c r="P1195" i="17"/>
  <c r="O1195" i="17"/>
  <c r="L1195" i="17"/>
  <c r="G1195" i="17"/>
  <c r="P1194" i="17"/>
  <c r="O1194" i="17"/>
  <c r="L1194" i="17"/>
  <c r="G1194" i="17"/>
  <c r="P1193" i="17"/>
  <c r="O1193" i="17"/>
  <c r="L1193" i="17"/>
  <c r="G1193" i="17"/>
  <c r="P1192" i="17"/>
  <c r="O1192" i="17"/>
  <c r="L1192" i="17"/>
  <c r="G1192" i="17"/>
  <c r="P1191" i="17"/>
  <c r="O1191" i="17"/>
  <c r="L1191" i="17"/>
  <c r="G1191" i="17"/>
  <c r="P1190" i="17"/>
  <c r="O1190" i="17"/>
  <c r="L1190" i="17"/>
  <c r="G1190" i="17"/>
  <c r="P1189" i="17"/>
  <c r="O1189" i="17"/>
  <c r="L1189" i="17"/>
  <c r="G1189" i="17"/>
  <c r="P1188" i="17"/>
  <c r="O1188" i="17"/>
  <c r="L1188" i="17"/>
  <c r="G1188" i="17"/>
  <c r="P1187" i="17"/>
  <c r="O1187" i="17"/>
  <c r="L1187" i="17"/>
  <c r="G1187" i="17"/>
  <c r="P1186" i="17"/>
  <c r="O1186" i="17"/>
  <c r="L1186" i="17"/>
  <c r="G1186" i="17"/>
  <c r="P1185" i="17"/>
  <c r="O1185" i="17"/>
  <c r="L1185" i="17"/>
  <c r="G1185" i="17"/>
  <c r="P1184" i="17"/>
  <c r="O1184" i="17"/>
  <c r="L1184" i="17"/>
  <c r="G1184" i="17"/>
  <c r="P1183" i="17"/>
  <c r="O1183" i="17"/>
  <c r="L1183" i="17"/>
  <c r="G1183" i="17"/>
  <c r="P1182" i="17"/>
  <c r="O1182" i="17"/>
  <c r="L1182" i="17"/>
  <c r="G1182" i="17"/>
  <c r="P1181" i="17"/>
  <c r="O1181" i="17"/>
  <c r="L1181" i="17"/>
  <c r="G1181" i="17"/>
  <c r="P1180" i="17"/>
  <c r="O1180" i="17"/>
  <c r="L1180" i="17"/>
  <c r="G1180" i="17"/>
  <c r="P1179" i="17"/>
  <c r="O1179" i="17"/>
  <c r="L1179" i="17"/>
  <c r="G1179" i="17"/>
  <c r="P1178" i="17"/>
  <c r="O1178" i="17"/>
  <c r="L1178" i="17"/>
  <c r="G1178" i="17"/>
  <c r="P1177" i="17"/>
  <c r="O1177" i="17"/>
  <c r="L1177" i="17"/>
  <c r="G1177" i="17"/>
  <c r="P1176" i="17"/>
  <c r="O1176" i="17"/>
  <c r="L1176" i="17"/>
  <c r="G1176" i="17"/>
  <c r="P1175" i="17"/>
  <c r="O1175" i="17"/>
  <c r="L1175" i="17"/>
  <c r="G1175" i="17"/>
  <c r="P1174" i="17"/>
  <c r="O1174" i="17"/>
  <c r="L1174" i="17"/>
  <c r="G1174" i="17"/>
  <c r="P1173" i="17"/>
  <c r="O1173" i="17"/>
  <c r="L1173" i="17"/>
  <c r="G1173" i="17"/>
  <c r="P1172" i="17"/>
  <c r="O1172" i="17"/>
  <c r="L1172" i="17"/>
  <c r="G1172" i="17"/>
  <c r="P1171" i="17"/>
  <c r="O1171" i="17"/>
  <c r="L1171" i="17"/>
  <c r="G1171" i="17"/>
  <c r="P1170" i="17"/>
  <c r="O1170" i="17"/>
  <c r="L1170" i="17"/>
  <c r="G1170" i="17"/>
  <c r="P1169" i="17"/>
  <c r="O1169" i="17"/>
  <c r="L1169" i="17"/>
  <c r="G1169" i="17"/>
  <c r="P1168" i="17"/>
  <c r="O1168" i="17"/>
  <c r="L1168" i="17"/>
  <c r="G1168" i="17"/>
  <c r="P1167" i="17"/>
  <c r="O1167" i="17"/>
  <c r="L1167" i="17"/>
  <c r="G1167" i="17"/>
  <c r="P1166" i="17"/>
  <c r="O1166" i="17"/>
  <c r="L1166" i="17"/>
  <c r="G1166" i="17"/>
  <c r="P1165" i="17"/>
  <c r="O1165" i="17"/>
  <c r="L1165" i="17"/>
  <c r="G1165" i="17"/>
  <c r="P1164" i="17"/>
  <c r="O1164" i="17"/>
  <c r="L1164" i="17"/>
  <c r="G1164" i="17"/>
  <c r="P1163" i="17"/>
  <c r="O1163" i="17"/>
  <c r="L1163" i="17"/>
  <c r="G1163" i="17"/>
  <c r="P1162" i="17"/>
  <c r="O1162" i="17"/>
  <c r="L1162" i="17"/>
  <c r="G1162" i="17"/>
  <c r="P1161" i="17"/>
  <c r="O1161" i="17"/>
  <c r="L1161" i="17"/>
  <c r="G1161" i="17"/>
  <c r="P1160" i="17"/>
  <c r="O1160" i="17"/>
  <c r="L1160" i="17"/>
  <c r="G1160" i="17"/>
  <c r="P1159" i="17"/>
  <c r="O1159" i="17"/>
  <c r="L1159" i="17"/>
  <c r="G1159" i="17"/>
  <c r="P1158" i="17"/>
  <c r="O1158" i="17"/>
  <c r="L1158" i="17"/>
  <c r="G1158" i="17"/>
  <c r="P1157" i="17"/>
  <c r="O1157" i="17"/>
  <c r="L1157" i="17"/>
  <c r="G1157" i="17"/>
  <c r="P1156" i="17"/>
  <c r="O1156" i="17"/>
  <c r="L1156" i="17"/>
  <c r="G1156" i="17"/>
  <c r="P1155" i="17"/>
  <c r="O1155" i="17"/>
  <c r="L1155" i="17"/>
  <c r="G1155" i="17"/>
  <c r="P1154" i="17"/>
  <c r="O1154" i="17"/>
  <c r="L1154" i="17"/>
  <c r="G1154" i="17"/>
  <c r="P1153" i="17"/>
  <c r="O1153" i="17"/>
  <c r="L1153" i="17"/>
  <c r="G1153" i="17"/>
  <c r="P1152" i="17"/>
  <c r="O1152" i="17"/>
  <c r="L1152" i="17"/>
  <c r="G1152" i="17"/>
  <c r="P1151" i="17"/>
  <c r="O1151" i="17"/>
  <c r="L1151" i="17"/>
  <c r="G1151" i="17"/>
  <c r="P1150" i="17"/>
  <c r="O1150" i="17"/>
  <c r="L1150" i="17"/>
  <c r="G1150" i="17"/>
  <c r="P1149" i="17"/>
  <c r="O1149" i="17"/>
  <c r="L1149" i="17"/>
  <c r="G1149" i="17"/>
  <c r="P1148" i="17"/>
  <c r="O1148" i="17"/>
  <c r="L1148" i="17"/>
  <c r="G1148" i="17"/>
  <c r="P1147" i="17"/>
  <c r="O1147" i="17"/>
  <c r="L1147" i="17"/>
  <c r="G1147" i="17"/>
  <c r="P1146" i="17"/>
  <c r="O1146" i="17"/>
  <c r="L1146" i="17"/>
  <c r="G1146" i="17"/>
  <c r="P1145" i="17"/>
  <c r="O1145" i="17"/>
  <c r="L1145" i="17"/>
  <c r="G1145" i="17"/>
  <c r="P1144" i="17"/>
  <c r="O1144" i="17"/>
  <c r="L1144" i="17"/>
  <c r="G1144" i="17"/>
  <c r="P1143" i="17"/>
  <c r="O1143" i="17"/>
  <c r="L1143" i="17"/>
  <c r="G1143" i="17"/>
  <c r="P1142" i="17"/>
  <c r="O1142" i="17"/>
  <c r="L1142" i="17"/>
  <c r="G1142" i="17"/>
  <c r="P1141" i="17"/>
  <c r="O1141" i="17"/>
  <c r="L1141" i="17"/>
  <c r="G1141" i="17"/>
  <c r="P1140" i="17"/>
  <c r="O1140" i="17"/>
  <c r="L1140" i="17"/>
  <c r="G1140" i="17"/>
  <c r="P1139" i="17"/>
  <c r="O1139" i="17"/>
  <c r="L1139" i="17"/>
  <c r="G1139" i="17"/>
  <c r="P1138" i="17"/>
  <c r="O1138" i="17"/>
  <c r="L1138" i="17"/>
  <c r="G1138" i="17"/>
  <c r="P1137" i="17"/>
  <c r="O1137" i="17"/>
  <c r="L1137" i="17"/>
  <c r="G1137" i="17"/>
  <c r="P1136" i="17"/>
  <c r="O1136" i="17"/>
  <c r="L1136" i="17"/>
  <c r="G1136" i="17"/>
  <c r="P1135" i="17"/>
  <c r="O1135" i="17"/>
  <c r="L1135" i="17"/>
  <c r="G1135" i="17"/>
  <c r="P1134" i="17"/>
  <c r="O1134" i="17"/>
  <c r="L1134" i="17"/>
  <c r="G1134" i="17"/>
  <c r="P1133" i="17"/>
  <c r="O1133" i="17"/>
  <c r="L1133" i="17"/>
  <c r="G1133" i="17"/>
  <c r="P1132" i="17"/>
  <c r="O1132" i="17"/>
  <c r="L1132" i="17"/>
  <c r="G1132" i="17"/>
  <c r="P1131" i="17"/>
  <c r="O1131" i="17"/>
  <c r="L1131" i="17"/>
  <c r="G1131" i="17"/>
  <c r="P1130" i="17"/>
  <c r="O1130" i="17"/>
  <c r="L1130" i="17"/>
  <c r="G1130" i="17"/>
  <c r="P1129" i="17"/>
  <c r="O1129" i="17"/>
  <c r="L1129" i="17"/>
  <c r="G1129" i="17"/>
  <c r="P1128" i="17"/>
  <c r="O1128" i="17"/>
  <c r="L1128" i="17"/>
  <c r="G1128" i="17"/>
  <c r="P1127" i="17"/>
  <c r="O1127" i="17"/>
  <c r="L1127" i="17"/>
  <c r="G1127" i="17"/>
  <c r="P1126" i="17"/>
  <c r="O1126" i="17"/>
  <c r="L1126" i="17"/>
  <c r="G1126" i="17"/>
  <c r="P1125" i="17"/>
  <c r="O1125" i="17"/>
  <c r="L1125" i="17"/>
  <c r="G1125" i="17"/>
  <c r="P1124" i="17"/>
  <c r="O1124" i="17"/>
  <c r="L1124" i="17"/>
  <c r="G1124" i="17"/>
  <c r="P1123" i="17"/>
  <c r="O1123" i="17"/>
  <c r="L1123" i="17"/>
  <c r="G1123" i="17"/>
  <c r="P1122" i="17"/>
  <c r="O1122" i="17"/>
  <c r="L1122" i="17"/>
  <c r="G1122" i="17"/>
  <c r="P1121" i="17"/>
  <c r="O1121" i="17"/>
  <c r="L1121" i="17"/>
  <c r="G1121" i="17"/>
  <c r="P1120" i="17"/>
  <c r="O1120" i="17"/>
  <c r="L1120" i="17"/>
  <c r="G1120" i="17"/>
  <c r="P1119" i="17"/>
  <c r="O1119" i="17"/>
  <c r="L1119" i="17"/>
  <c r="G1119" i="17"/>
  <c r="P1118" i="17"/>
  <c r="O1118" i="17"/>
  <c r="L1118" i="17"/>
  <c r="G1118" i="17"/>
  <c r="P1117" i="17"/>
  <c r="O1117" i="17"/>
  <c r="L1117" i="17"/>
  <c r="G1117" i="17"/>
  <c r="P1116" i="17"/>
  <c r="O1116" i="17"/>
  <c r="L1116" i="17"/>
  <c r="G1116" i="17"/>
  <c r="P1115" i="17"/>
  <c r="O1115" i="17"/>
  <c r="L1115" i="17"/>
  <c r="G1115" i="17"/>
  <c r="P1114" i="17"/>
  <c r="O1114" i="17"/>
  <c r="L1114" i="17"/>
  <c r="G1114" i="17"/>
  <c r="P1113" i="17"/>
  <c r="O1113" i="17"/>
  <c r="L1113" i="17"/>
  <c r="G1113" i="17"/>
  <c r="P1112" i="17"/>
  <c r="O1112" i="17"/>
  <c r="L1112" i="17"/>
  <c r="G1112" i="17"/>
  <c r="P1111" i="17"/>
  <c r="O1111" i="17"/>
  <c r="L1111" i="17"/>
  <c r="G1111" i="17"/>
  <c r="P1110" i="17"/>
  <c r="O1110" i="17"/>
  <c r="L1110" i="17"/>
  <c r="G1110" i="17"/>
  <c r="P1109" i="17"/>
  <c r="O1109" i="17"/>
  <c r="L1109" i="17"/>
  <c r="G1109" i="17"/>
  <c r="P1108" i="17"/>
  <c r="O1108" i="17"/>
  <c r="L1108" i="17"/>
  <c r="G1108" i="17"/>
  <c r="P1107" i="17"/>
  <c r="O1107" i="17"/>
  <c r="L1107" i="17"/>
  <c r="G1107" i="17"/>
  <c r="P1106" i="17"/>
  <c r="O1106" i="17"/>
  <c r="L1106" i="17"/>
  <c r="G1106" i="17"/>
  <c r="P1105" i="17"/>
  <c r="O1105" i="17"/>
  <c r="L1105" i="17"/>
  <c r="G1105" i="17"/>
  <c r="P1104" i="17"/>
  <c r="O1104" i="17"/>
  <c r="L1104" i="17"/>
  <c r="G1104" i="17"/>
  <c r="P1103" i="17"/>
  <c r="O1103" i="17"/>
  <c r="L1103" i="17"/>
  <c r="G1103" i="17"/>
  <c r="P1102" i="17"/>
  <c r="O1102" i="17"/>
  <c r="L1102" i="17"/>
  <c r="G1102" i="17"/>
  <c r="P1101" i="17"/>
  <c r="O1101" i="17"/>
  <c r="L1101" i="17"/>
  <c r="G1101" i="17"/>
  <c r="P1100" i="17"/>
  <c r="O1100" i="17"/>
  <c r="L1100" i="17"/>
  <c r="G1100" i="17"/>
  <c r="P1099" i="17"/>
  <c r="O1099" i="17"/>
  <c r="L1099" i="17"/>
  <c r="G1099" i="17"/>
  <c r="P1098" i="17"/>
  <c r="O1098" i="17"/>
  <c r="L1098" i="17"/>
  <c r="G1098" i="17"/>
  <c r="P1097" i="17"/>
  <c r="O1097" i="17"/>
  <c r="L1097" i="17"/>
  <c r="G1097" i="17"/>
  <c r="P1096" i="17"/>
  <c r="O1096" i="17"/>
  <c r="L1096" i="17"/>
  <c r="G1096" i="17"/>
  <c r="P1095" i="17"/>
  <c r="O1095" i="17"/>
  <c r="L1095" i="17"/>
  <c r="G1095" i="17"/>
  <c r="P1094" i="17"/>
  <c r="O1094" i="17"/>
  <c r="L1094" i="17"/>
  <c r="G1094" i="17"/>
  <c r="P1093" i="17"/>
  <c r="O1093" i="17"/>
  <c r="L1093" i="17"/>
  <c r="G1093" i="17"/>
  <c r="P1092" i="17"/>
  <c r="O1092" i="17"/>
  <c r="L1092" i="17"/>
  <c r="G1092" i="17"/>
  <c r="P1091" i="17"/>
  <c r="O1091" i="17"/>
  <c r="L1091" i="17"/>
  <c r="G1091" i="17"/>
  <c r="P1090" i="17"/>
  <c r="O1090" i="17"/>
  <c r="L1090" i="17"/>
  <c r="G1090" i="17"/>
  <c r="P1089" i="17"/>
  <c r="O1089" i="17"/>
  <c r="L1089" i="17"/>
  <c r="G1089" i="17"/>
  <c r="P1088" i="17"/>
  <c r="O1088" i="17"/>
  <c r="L1088" i="17"/>
  <c r="G1088" i="17"/>
  <c r="P1087" i="17"/>
  <c r="O1087" i="17"/>
  <c r="L1087" i="17"/>
  <c r="G1087" i="17"/>
  <c r="P1086" i="17"/>
  <c r="O1086" i="17"/>
  <c r="L1086" i="17"/>
  <c r="G1086" i="17"/>
  <c r="P1085" i="17"/>
  <c r="O1085" i="17"/>
  <c r="L1085" i="17"/>
  <c r="G1085" i="17"/>
  <c r="P1084" i="17"/>
  <c r="O1084" i="17"/>
  <c r="L1084" i="17"/>
  <c r="G1084" i="17"/>
  <c r="P1083" i="17"/>
  <c r="O1083" i="17"/>
  <c r="L1083" i="17"/>
  <c r="G1083" i="17"/>
  <c r="P1082" i="17"/>
  <c r="O1082" i="17"/>
  <c r="L1082" i="17"/>
  <c r="G1082" i="17"/>
  <c r="P1081" i="17"/>
  <c r="O1081" i="17"/>
  <c r="L1081" i="17"/>
  <c r="G1081" i="17"/>
  <c r="P1080" i="17"/>
  <c r="O1080" i="17"/>
  <c r="L1080" i="17"/>
  <c r="G1080" i="17"/>
  <c r="P1079" i="17"/>
  <c r="O1079" i="17"/>
  <c r="L1079" i="17"/>
  <c r="G1079" i="17"/>
  <c r="P1078" i="17"/>
  <c r="O1078" i="17"/>
  <c r="L1078" i="17"/>
  <c r="G1078" i="17"/>
  <c r="P1077" i="17"/>
  <c r="O1077" i="17"/>
  <c r="L1077" i="17"/>
  <c r="G1077" i="17"/>
  <c r="P1076" i="17"/>
  <c r="O1076" i="17"/>
  <c r="L1076" i="17"/>
  <c r="G1076" i="17"/>
  <c r="P1075" i="17"/>
  <c r="O1075" i="17"/>
  <c r="L1075" i="17"/>
  <c r="G1075" i="17"/>
  <c r="P1074" i="17"/>
  <c r="O1074" i="17"/>
  <c r="L1074" i="17"/>
  <c r="G1074" i="17"/>
  <c r="P1073" i="17"/>
  <c r="O1073" i="17"/>
  <c r="L1073" i="17"/>
  <c r="G1073" i="17"/>
  <c r="P1072" i="17"/>
  <c r="O1072" i="17"/>
  <c r="L1072" i="17"/>
  <c r="G1072" i="17"/>
  <c r="P1071" i="17"/>
  <c r="O1071" i="17"/>
  <c r="L1071" i="17"/>
  <c r="G1071" i="17"/>
  <c r="P1070" i="17"/>
  <c r="O1070" i="17"/>
  <c r="L1070" i="17"/>
  <c r="G1070" i="17"/>
  <c r="P1069" i="17"/>
  <c r="O1069" i="17"/>
  <c r="L1069" i="17"/>
  <c r="G1069" i="17"/>
  <c r="P1068" i="17"/>
  <c r="O1068" i="17"/>
  <c r="L1068" i="17"/>
  <c r="G1068" i="17"/>
  <c r="P1067" i="17"/>
  <c r="O1067" i="17"/>
  <c r="L1067" i="17"/>
  <c r="G1067" i="17"/>
  <c r="P1066" i="17"/>
  <c r="O1066" i="17"/>
  <c r="L1066" i="17"/>
  <c r="G1066" i="17"/>
  <c r="P1065" i="17"/>
  <c r="O1065" i="17"/>
  <c r="L1065" i="17"/>
  <c r="G1065" i="17"/>
  <c r="P1064" i="17"/>
  <c r="O1064" i="17"/>
  <c r="L1064" i="17"/>
  <c r="G1064" i="17"/>
  <c r="P1063" i="17"/>
  <c r="O1063" i="17"/>
  <c r="L1063" i="17"/>
  <c r="G1063" i="17"/>
  <c r="P1062" i="17"/>
  <c r="O1062" i="17"/>
  <c r="L1062" i="17"/>
  <c r="G1062" i="17"/>
  <c r="P1061" i="17"/>
  <c r="O1061" i="17"/>
  <c r="L1061" i="17"/>
  <c r="G1061" i="17"/>
  <c r="P1060" i="17"/>
  <c r="O1060" i="17"/>
  <c r="L1060" i="17"/>
  <c r="G1060" i="17"/>
  <c r="P1059" i="17"/>
  <c r="O1059" i="17"/>
  <c r="L1059" i="17"/>
  <c r="G1059" i="17"/>
  <c r="P1058" i="17"/>
  <c r="O1058" i="17"/>
  <c r="L1058" i="17"/>
  <c r="G1058" i="17"/>
  <c r="P1057" i="17"/>
  <c r="O1057" i="17"/>
  <c r="L1057" i="17"/>
  <c r="G1057" i="17"/>
  <c r="P1056" i="17"/>
  <c r="O1056" i="17"/>
  <c r="L1056" i="17"/>
  <c r="G1056" i="17"/>
  <c r="P1055" i="17"/>
  <c r="O1055" i="17"/>
  <c r="L1055" i="17"/>
  <c r="G1055" i="17"/>
  <c r="P1054" i="17"/>
  <c r="O1054" i="17"/>
  <c r="L1054" i="17"/>
  <c r="G1054" i="17"/>
  <c r="P1053" i="17"/>
  <c r="O1053" i="17"/>
  <c r="L1053" i="17"/>
  <c r="G1053" i="17"/>
  <c r="P1052" i="17"/>
  <c r="O1052" i="17"/>
  <c r="L1052" i="17"/>
  <c r="G1052" i="17"/>
  <c r="P1051" i="17"/>
  <c r="O1051" i="17"/>
  <c r="L1051" i="17"/>
  <c r="G1051" i="17"/>
  <c r="P1050" i="17"/>
  <c r="O1050" i="17"/>
  <c r="L1050" i="17"/>
  <c r="G1050" i="17"/>
  <c r="P1049" i="17"/>
  <c r="O1049" i="17"/>
  <c r="L1049" i="17"/>
  <c r="G1049" i="17"/>
  <c r="P1048" i="17"/>
  <c r="O1048" i="17"/>
  <c r="L1048" i="17"/>
  <c r="G1048" i="17"/>
  <c r="P1047" i="17"/>
  <c r="O1047" i="17"/>
  <c r="L1047" i="17"/>
  <c r="G1047" i="17"/>
  <c r="P1046" i="17"/>
  <c r="O1046" i="17"/>
  <c r="L1046" i="17"/>
  <c r="G1046" i="17"/>
  <c r="P1045" i="17"/>
  <c r="O1045" i="17"/>
  <c r="L1045" i="17"/>
  <c r="G1045" i="17"/>
  <c r="P1044" i="17"/>
  <c r="O1044" i="17"/>
  <c r="L1044" i="17"/>
  <c r="G1044" i="17"/>
  <c r="P1043" i="17"/>
  <c r="O1043" i="17"/>
  <c r="L1043" i="17"/>
  <c r="G1043" i="17"/>
  <c r="P1042" i="17"/>
  <c r="O1042" i="17"/>
  <c r="L1042" i="17"/>
  <c r="G1042" i="17"/>
  <c r="P1041" i="17"/>
  <c r="O1041" i="17"/>
  <c r="L1041" i="17"/>
  <c r="G1041" i="17"/>
  <c r="P1040" i="17"/>
  <c r="O1040" i="17"/>
  <c r="L1040" i="17"/>
  <c r="G1040" i="17"/>
  <c r="P1039" i="17"/>
  <c r="O1039" i="17"/>
  <c r="L1039" i="17"/>
  <c r="G1039" i="17"/>
  <c r="P1038" i="17"/>
  <c r="O1038" i="17"/>
  <c r="L1038" i="17"/>
  <c r="G1038" i="17"/>
  <c r="P1037" i="17"/>
  <c r="O1037" i="17"/>
  <c r="L1037" i="17"/>
  <c r="G1037" i="17"/>
  <c r="P1036" i="17"/>
  <c r="O1036" i="17"/>
  <c r="L1036" i="17"/>
  <c r="G1036" i="17"/>
  <c r="P1035" i="17"/>
  <c r="O1035" i="17"/>
  <c r="L1035" i="17"/>
  <c r="G1035" i="17"/>
  <c r="P1034" i="17"/>
  <c r="O1034" i="17"/>
  <c r="L1034" i="17"/>
  <c r="G1034" i="17"/>
  <c r="P1033" i="17"/>
  <c r="O1033" i="17"/>
  <c r="L1033" i="17"/>
  <c r="G1033" i="17"/>
  <c r="P1032" i="17"/>
  <c r="O1032" i="17"/>
  <c r="L1032" i="17"/>
  <c r="G1032" i="17"/>
  <c r="P1031" i="17"/>
  <c r="O1031" i="17"/>
  <c r="L1031" i="17"/>
  <c r="G1031" i="17"/>
  <c r="P1030" i="17"/>
  <c r="O1030" i="17"/>
  <c r="L1030" i="17"/>
  <c r="G1030" i="17"/>
  <c r="P1029" i="17"/>
  <c r="O1029" i="17"/>
  <c r="L1029" i="17"/>
  <c r="G1029" i="17"/>
  <c r="P1028" i="17"/>
  <c r="O1028" i="17"/>
  <c r="L1028" i="17"/>
  <c r="G1028" i="17"/>
  <c r="P1027" i="17"/>
  <c r="O1027" i="17"/>
  <c r="L1027" i="17"/>
  <c r="G1027" i="17"/>
  <c r="P1026" i="17"/>
  <c r="O1026" i="17"/>
  <c r="L1026" i="17"/>
  <c r="G1026" i="17"/>
  <c r="P1025" i="17"/>
  <c r="O1025" i="17"/>
  <c r="L1025" i="17"/>
  <c r="G1025" i="17"/>
  <c r="P1024" i="17"/>
  <c r="O1024" i="17"/>
  <c r="L1024" i="17"/>
  <c r="G1024" i="17"/>
  <c r="P1023" i="17"/>
  <c r="O1023" i="17"/>
  <c r="L1023" i="17"/>
  <c r="G1023" i="17"/>
  <c r="P1022" i="17"/>
  <c r="O1022" i="17"/>
  <c r="L1022" i="17"/>
  <c r="G1022" i="17"/>
  <c r="P1021" i="17"/>
  <c r="O1021" i="17"/>
  <c r="L1021" i="17"/>
  <c r="G1021" i="17"/>
  <c r="P1020" i="17"/>
  <c r="O1020" i="17"/>
  <c r="L1020" i="17"/>
  <c r="G1020" i="17"/>
  <c r="P1019" i="17"/>
  <c r="O1019" i="17"/>
  <c r="L1019" i="17"/>
  <c r="G1019" i="17"/>
  <c r="P1018" i="17"/>
  <c r="O1018" i="17"/>
  <c r="L1018" i="17"/>
  <c r="G1018" i="17"/>
  <c r="P1017" i="17"/>
  <c r="O1017" i="17"/>
  <c r="L1017" i="17"/>
  <c r="G1017" i="17"/>
  <c r="P1016" i="17"/>
  <c r="O1016" i="17"/>
  <c r="L1016" i="17"/>
  <c r="G1016" i="17"/>
  <c r="P1015" i="17"/>
  <c r="O1015" i="17"/>
  <c r="L1015" i="17"/>
  <c r="G1015" i="17"/>
  <c r="P1014" i="17"/>
  <c r="O1014" i="17"/>
  <c r="L1014" i="17"/>
  <c r="G1014" i="17"/>
  <c r="P1013" i="17"/>
  <c r="O1013" i="17"/>
  <c r="L1013" i="17"/>
  <c r="G1013" i="17"/>
  <c r="P1012" i="17"/>
  <c r="O1012" i="17"/>
  <c r="L1012" i="17"/>
  <c r="G1012" i="17"/>
  <c r="P1011" i="17"/>
  <c r="O1011" i="17"/>
  <c r="L1011" i="17"/>
  <c r="G1011" i="17"/>
  <c r="P1010" i="17"/>
  <c r="O1010" i="17"/>
  <c r="L1010" i="17"/>
  <c r="G1010" i="17"/>
  <c r="P1009" i="17"/>
  <c r="O1009" i="17"/>
  <c r="L1009" i="17"/>
  <c r="G1009" i="17"/>
  <c r="P1008" i="17"/>
  <c r="O1008" i="17"/>
  <c r="L1008" i="17"/>
  <c r="G1008" i="17"/>
  <c r="P1007" i="17"/>
  <c r="O1007" i="17"/>
  <c r="L1007" i="17"/>
  <c r="G1007" i="17"/>
  <c r="P1006" i="17"/>
  <c r="O1006" i="17"/>
  <c r="L1006" i="17"/>
  <c r="G1006" i="17"/>
  <c r="P1005" i="17"/>
  <c r="O1005" i="17"/>
  <c r="L1005" i="17"/>
  <c r="G1005" i="17"/>
  <c r="P1004" i="17"/>
  <c r="O1004" i="17"/>
  <c r="L1004" i="17"/>
  <c r="G1004" i="17"/>
  <c r="P1003" i="17"/>
  <c r="O1003" i="17"/>
  <c r="L1003" i="17"/>
  <c r="G1003" i="17"/>
  <c r="P1002" i="17"/>
  <c r="O1002" i="17"/>
  <c r="L1002" i="17"/>
  <c r="G1002" i="17"/>
  <c r="P1001" i="17"/>
  <c r="O1001" i="17"/>
  <c r="L1001" i="17"/>
  <c r="G1001" i="17"/>
  <c r="P1000" i="17"/>
  <c r="O1000" i="17"/>
  <c r="L1000" i="17"/>
  <c r="G1000" i="17"/>
  <c r="P999" i="17"/>
  <c r="O999" i="17"/>
  <c r="L999" i="17"/>
  <c r="G999" i="17"/>
  <c r="P998" i="17"/>
  <c r="O998" i="17"/>
  <c r="L998" i="17"/>
  <c r="G998" i="17"/>
  <c r="P997" i="17"/>
  <c r="O997" i="17"/>
  <c r="L997" i="17"/>
  <c r="G997" i="17"/>
  <c r="P996" i="17"/>
  <c r="O996" i="17"/>
  <c r="L996" i="17"/>
  <c r="G996" i="17"/>
  <c r="P995" i="17"/>
  <c r="O995" i="17"/>
  <c r="L995" i="17"/>
  <c r="G995" i="17"/>
  <c r="P994" i="17"/>
  <c r="O994" i="17"/>
  <c r="L994" i="17"/>
  <c r="G994" i="17"/>
  <c r="P993" i="17"/>
  <c r="O993" i="17"/>
  <c r="L993" i="17"/>
  <c r="G993" i="17"/>
  <c r="P992" i="17"/>
  <c r="O992" i="17"/>
  <c r="L992" i="17"/>
  <c r="G992" i="17"/>
  <c r="P991" i="17"/>
  <c r="O991" i="17"/>
  <c r="L991" i="17"/>
  <c r="G991" i="17"/>
  <c r="P990" i="17"/>
  <c r="O990" i="17"/>
  <c r="L990" i="17"/>
  <c r="G990" i="17"/>
  <c r="P989" i="17"/>
  <c r="O989" i="17"/>
  <c r="L989" i="17"/>
  <c r="G989" i="17"/>
  <c r="P988" i="17"/>
  <c r="O988" i="17"/>
  <c r="L988" i="17"/>
  <c r="G988" i="17"/>
  <c r="P987" i="17"/>
  <c r="O987" i="17"/>
  <c r="L987" i="17"/>
  <c r="G987" i="17"/>
  <c r="P986" i="17"/>
  <c r="O986" i="17"/>
  <c r="L986" i="17"/>
  <c r="G986" i="17"/>
  <c r="P985" i="17"/>
  <c r="O985" i="17"/>
  <c r="L985" i="17"/>
  <c r="G985" i="17"/>
  <c r="P984" i="17"/>
  <c r="O984" i="17"/>
  <c r="L984" i="17"/>
  <c r="G984" i="17"/>
  <c r="P983" i="17"/>
  <c r="O983" i="17"/>
  <c r="L983" i="17"/>
  <c r="G983" i="17"/>
  <c r="P982" i="17"/>
  <c r="O982" i="17"/>
  <c r="L982" i="17"/>
  <c r="G982" i="17"/>
  <c r="P981" i="17"/>
  <c r="O981" i="17"/>
  <c r="L981" i="17"/>
  <c r="G981" i="17"/>
  <c r="P980" i="17"/>
  <c r="O980" i="17"/>
  <c r="L980" i="17"/>
  <c r="G980" i="17"/>
  <c r="P979" i="17"/>
  <c r="O979" i="17"/>
  <c r="L979" i="17"/>
  <c r="G979" i="17"/>
  <c r="P978" i="17"/>
  <c r="O978" i="17"/>
  <c r="L978" i="17"/>
  <c r="G978" i="17"/>
  <c r="P977" i="17"/>
  <c r="O977" i="17"/>
  <c r="L977" i="17"/>
  <c r="G977" i="17"/>
  <c r="P976" i="17"/>
  <c r="O976" i="17"/>
  <c r="L976" i="17"/>
  <c r="G976" i="17"/>
  <c r="P975" i="17"/>
  <c r="O975" i="17"/>
  <c r="L975" i="17"/>
  <c r="G975" i="17"/>
  <c r="P974" i="17"/>
  <c r="O974" i="17"/>
  <c r="L974" i="17"/>
  <c r="G974" i="17"/>
  <c r="P973" i="17"/>
  <c r="O973" i="17"/>
  <c r="L973" i="17"/>
  <c r="G973" i="17"/>
  <c r="P972" i="17"/>
  <c r="O972" i="17"/>
  <c r="L972" i="17"/>
  <c r="G972" i="17"/>
  <c r="P971" i="17"/>
  <c r="O971" i="17"/>
  <c r="L971" i="17"/>
  <c r="G971" i="17"/>
  <c r="P970" i="17"/>
  <c r="O970" i="17"/>
  <c r="L970" i="17"/>
  <c r="G970" i="17"/>
  <c r="P969" i="17"/>
  <c r="O969" i="17"/>
  <c r="L969" i="17"/>
  <c r="G969" i="17"/>
  <c r="P968" i="17"/>
  <c r="O968" i="17"/>
  <c r="L968" i="17"/>
  <c r="G968" i="17"/>
  <c r="P967" i="17"/>
  <c r="O967" i="17"/>
  <c r="L967" i="17"/>
  <c r="G967" i="17"/>
  <c r="P966" i="17"/>
  <c r="O966" i="17"/>
  <c r="L966" i="17"/>
  <c r="G966" i="17"/>
  <c r="P965" i="17"/>
  <c r="O965" i="17"/>
  <c r="L965" i="17"/>
  <c r="G965" i="17"/>
  <c r="P964" i="17"/>
  <c r="O964" i="17"/>
  <c r="L964" i="17"/>
  <c r="G964" i="17"/>
  <c r="P963" i="17"/>
  <c r="O963" i="17"/>
  <c r="L963" i="17"/>
  <c r="G963" i="17"/>
  <c r="P962" i="17"/>
  <c r="O962" i="17"/>
  <c r="L962" i="17"/>
  <c r="G962" i="17"/>
  <c r="P961" i="17"/>
  <c r="O961" i="17"/>
  <c r="L961" i="17"/>
  <c r="G961" i="17"/>
  <c r="P960" i="17"/>
  <c r="O960" i="17"/>
  <c r="L960" i="17"/>
  <c r="G960" i="17"/>
  <c r="P959" i="17"/>
  <c r="O959" i="17"/>
  <c r="L959" i="17"/>
  <c r="G959" i="17"/>
  <c r="P958" i="17"/>
  <c r="O958" i="17"/>
  <c r="L958" i="17"/>
  <c r="G958" i="17"/>
  <c r="P957" i="17"/>
  <c r="O957" i="17"/>
  <c r="L957" i="17"/>
  <c r="G957" i="17"/>
  <c r="P956" i="17"/>
  <c r="O956" i="17"/>
  <c r="L956" i="17"/>
  <c r="G956" i="17"/>
  <c r="P955" i="17"/>
  <c r="O955" i="17"/>
  <c r="L955" i="17"/>
  <c r="G955" i="17"/>
  <c r="P954" i="17"/>
  <c r="O954" i="17"/>
  <c r="L954" i="17"/>
  <c r="G954" i="17"/>
  <c r="P953" i="17"/>
  <c r="O953" i="17"/>
  <c r="L953" i="17"/>
  <c r="G953" i="17"/>
  <c r="P952" i="17"/>
  <c r="O952" i="17"/>
  <c r="L952" i="17"/>
  <c r="G952" i="17"/>
  <c r="P951" i="17"/>
  <c r="O951" i="17"/>
  <c r="L951" i="17"/>
  <c r="G951" i="17"/>
  <c r="P950" i="17"/>
  <c r="O950" i="17"/>
  <c r="L950" i="17"/>
  <c r="G950" i="17"/>
  <c r="P949" i="17"/>
  <c r="O949" i="17"/>
  <c r="L949" i="17"/>
  <c r="G949" i="17"/>
  <c r="P948" i="17"/>
  <c r="O948" i="17"/>
  <c r="L948" i="17"/>
  <c r="G948" i="17"/>
  <c r="P947" i="17"/>
  <c r="O947" i="17"/>
  <c r="L947" i="17"/>
  <c r="G947" i="17"/>
  <c r="P946" i="17"/>
  <c r="O946" i="17"/>
  <c r="L946" i="17"/>
  <c r="G946" i="17"/>
  <c r="P945" i="17"/>
  <c r="O945" i="17"/>
  <c r="L945" i="17"/>
  <c r="G945" i="17"/>
  <c r="P944" i="17"/>
  <c r="O944" i="17"/>
  <c r="L944" i="17"/>
  <c r="G944" i="17"/>
  <c r="P943" i="17"/>
  <c r="O943" i="17"/>
  <c r="L943" i="17"/>
  <c r="G943" i="17"/>
  <c r="P942" i="17"/>
  <c r="O942" i="17"/>
  <c r="L942" i="17"/>
  <c r="G942" i="17"/>
  <c r="P941" i="17"/>
  <c r="O941" i="17"/>
  <c r="L941" i="17"/>
  <c r="G941" i="17"/>
  <c r="P940" i="17"/>
  <c r="O940" i="17"/>
  <c r="L940" i="17"/>
  <c r="G940" i="17"/>
  <c r="P939" i="17"/>
  <c r="O939" i="17"/>
  <c r="L939" i="17"/>
  <c r="G939" i="17"/>
  <c r="P938" i="17"/>
  <c r="O938" i="17"/>
  <c r="L938" i="17"/>
  <c r="G938" i="17"/>
  <c r="P937" i="17"/>
  <c r="O937" i="17"/>
  <c r="L937" i="17"/>
  <c r="G937" i="17"/>
  <c r="P936" i="17"/>
  <c r="O936" i="17"/>
  <c r="L936" i="17"/>
  <c r="G936" i="17"/>
  <c r="P935" i="17"/>
  <c r="O935" i="17"/>
  <c r="L935" i="17"/>
  <c r="G935" i="17"/>
  <c r="P934" i="17"/>
  <c r="O934" i="17"/>
  <c r="L934" i="17"/>
  <c r="G934" i="17"/>
  <c r="P933" i="17"/>
  <c r="O933" i="17"/>
  <c r="L933" i="17"/>
  <c r="G933" i="17"/>
  <c r="P932" i="17"/>
  <c r="O932" i="17"/>
  <c r="L932" i="17"/>
  <c r="G932" i="17"/>
  <c r="P931" i="17"/>
  <c r="O931" i="17"/>
  <c r="L931" i="17"/>
  <c r="G931" i="17"/>
  <c r="P930" i="17"/>
  <c r="O930" i="17"/>
  <c r="L930" i="17"/>
  <c r="G930" i="17"/>
  <c r="P929" i="17"/>
  <c r="O929" i="17"/>
  <c r="L929" i="17"/>
  <c r="G929" i="17"/>
  <c r="P928" i="17"/>
  <c r="O928" i="17"/>
  <c r="L928" i="17"/>
  <c r="G928" i="17"/>
  <c r="P927" i="17"/>
  <c r="O927" i="17"/>
  <c r="L927" i="17"/>
  <c r="G927" i="17"/>
  <c r="P926" i="17"/>
  <c r="O926" i="17"/>
  <c r="L926" i="17"/>
  <c r="G926" i="17"/>
  <c r="P925" i="17"/>
  <c r="O925" i="17"/>
  <c r="L925" i="17"/>
  <c r="G925" i="17"/>
  <c r="P924" i="17"/>
  <c r="O924" i="17"/>
  <c r="L924" i="17"/>
  <c r="G924" i="17"/>
  <c r="P923" i="17"/>
  <c r="O923" i="17"/>
  <c r="L923" i="17"/>
  <c r="G923" i="17"/>
  <c r="P922" i="17"/>
  <c r="O922" i="17"/>
  <c r="L922" i="17"/>
  <c r="G922" i="17"/>
  <c r="P921" i="17"/>
  <c r="O921" i="17"/>
  <c r="L921" i="17"/>
  <c r="G921" i="17"/>
  <c r="P920" i="17"/>
  <c r="O920" i="17"/>
  <c r="L920" i="17"/>
  <c r="G920" i="17"/>
  <c r="P919" i="17"/>
  <c r="O919" i="17"/>
  <c r="L919" i="17"/>
  <c r="G919" i="17"/>
  <c r="P918" i="17"/>
  <c r="O918" i="17"/>
  <c r="L918" i="17"/>
  <c r="G918" i="17"/>
  <c r="P917" i="17"/>
  <c r="O917" i="17"/>
  <c r="L917" i="17"/>
  <c r="G917" i="17"/>
  <c r="P916" i="17"/>
  <c r="O916" i="17"/>
  <c r="L916" i="17"/>
  <c r="G916" i="17"/>
  <c r="P915" i="17"/>
  <c r="O915" i="17"/>
  <c r="L915" i="17"/>
  <c r="G915" i="17"/>
  <c r="P914" i="17"/>
  <c r="O914" i="17"/>
  <c r="L914" i="17"/>
  <c r="G914" i="17"/>
  <c r="P913" i="17"/>
  <c r="O913" i="17"/>
  <c r="L913" i="17"/>
  <c r="G913" i="17"/>
  <c r="P912" i="17"/>
  <c r="O912" i="17"/>
  <c r="L912" i="17"/>
  <c r="G912" i="17"/>
  <c r="P911" i="17"/>
  <c r="O911" i="17"/>
  <c r="L911" i="17"/>
  <c r="G911" i="17"/>
  <c r="P910" i="17"/>
  <c r="O910" i="17"/>
  <c r="L910" i="17"/>
  <c r="G910" i="17"/>
  <c r="P909" i="17"/>
  <c r="O909" i="17"/>
  <c r="L909" i="17"/>
  <c r="G909" i="17"/>
  <c r="P908" i="17"/>
  <c r="O908" i="17"/>
  <c r="L908" i="17"/>
  <c r="G908" i="17"/>
  <c r="P907" i="17"/>
  <c r="O907" i="17"/>
  <c r="L907" i="17"/>
  <c r="G907" i="17"/>
  <c r="P906" i="17"/>
  <c r="O906" i="17"/>
  <c r="L906" i="17"/>
  <c r="G906" i="17"/>
  <c r="P905" i="17"/>
  <c r="O905" i="17"/>
  <c r="L905" i="17"/>
  <c r="G905" i="17"/>
  <c r="P904" i="17"/>
  <c r="O904" i="17"/>
  <c r="L904" i="17"/>
  <c r="G904" i="17"/>
  <c r="P903" i="17"/>
  <c r="O903" i="17"/>
  <c r="L903" i="17"/>
  <c r="G903" i="17"/>
  <c r="P902" i="17"/>
  <c r="O902" i="17"/>
  <c r="L902" i="17"/>
  <c r="G902" i="17"/>
  <c r="P901" i="17"/>
  <c r="O901" i="17"/>
  <c r="L901" i="17"/>
  <c r="G901" i="17"/>
  <c r="P900" i="17"/>
  <c r="O900" i="17"/>
  <c r="L900" i="17"/>
  <c r="G900" i="17"/>
  <c r="P899" i="17"/>
  <c r="O899" i="17"/>
  <c r="L899" i="17"/>
  <c r="G899" i="17"/>
  <c r="P898" i="17"/>
  <c r="O898" i="17"/>
  <c r="L898" i="17"/>
  <c r="G898" i="17"/>
  <c r="P897" i="17"/>
  <c r="O897" i="17"/>
  <c r="L897" i="17"/>
  <c r="G897" i="17"/>
  <c r="P896" i="17"/>
  <c r="O896" i="17"/>
  <c r="L896" i="17"/>
  <c r="G896" i="17"/>
  <c r="P895" i="17"/>
  <c r="O895" i="17"/>
  <c r="L895" i="17"/>
  <c r="G895" i="17"/>
  <c r="P894" i="17"/>
  <c r="O894" i="17"/>
  <c r="L894" i="17"/>
  <c r="G894" i="17"/>
  <c r="P893" i="17"/>
  <c r="O893" i="17"/>
  <c r="L893" i="17"/>
  <c r="G893" i="17"/>
  <c r="P892" i="17"/>
  <c r="O892" i="17"/>
  <c r="L892" i="17"/>
  <c r="G892" i="17"/>
  <c r="P891" i="17"/>
  <c r="O891" i="17"/>
  <c r="L891" i="17"/>
  <c r="G891" i="17"/>
  <c r="P890" i="17"/>
  <c r="O890" i="17"/>
  <c r="L890" i="17"/>
  <c r="G890" i="17"/>
  <c r="P889" i="17"/>
  <c r="O889" i="17"/>
  <c r="L889" i="17"/>
  <c r="G889" i="17"/>
  <c r="P888" i="17"/>
  <c r="O888" i="17"/>
  <c r="L888" i="17"/>
  <c r="G888" i="17"/>
  <c r="P887" i="17"/>
  <c r="O887" i="17"/>
  <c r="L887" i="17"/>
  <c r="G887" i="17"/>
  <c r="P886" i="17"/>
  <c r="O886" i="17"/>
  <c r="L886" i="17"/>
  <c r="G886" i="17"/>
  <c r="P885" i="17"/>
  <c r="O885" i="17"/>
  <c r="L885" i="17"/>
  <c r="G885" i="17"/>
  <c r="P884" i="17"/>
  <c r="O884" i="17"/>
  <c r="L884" i="17"/>
  <c r="G884" i="17"/>
  <c r="P883" i="17"/>
  <c r="O883" i="17"/>
  <c r="L883" i="17"/>
  <c r="G883" i="17"/>
  <c r="P882" i="17"/>
  <c r="O882" i="17"/>
  <c r="L882" i="17"/>
  <c r="G882" i="17"/>
  <c r="P881" i="17"/>
  <c r="O881" i="17"/>
  <c r="L881" i="17"/>
  <c r="G881" i="17"/>
  <c r="P880" i="17"/>
  <c r="O880" i="17"/>
  <c r="L880" i="17"/>
  <c r="G880" i="17"/>
  <c r="P879" i="17"/>
  <c r="O879" i="17"/>
  <c r="L879" i="17"/>
  <c r="G879" i="17"/>
  <c r="P878" i="17"/>
  <c r="O878" i="17"/>
  <c r="L878" i="17"/>
  <c r="G878" i="17"/>
  <c r="P877" i="17"/>
  <c r="O877" i="17"/>
  <c r="L877" i="17"/>
  <c r="G877" i="17"/>
  <c r="P876" i="17"/>
  <c r="O876" i="17"/>
  <c r="L876" i="17"/>
  <c r="G876" i="17"/>
  <c r="P875" i="17"/>
  <c r="O875" i="17"/>
  <c r="L875" i="17"/>
  <c r="G875" i="17"/>
  <c r="P874" i="17"/>
  <c r="O874" i="17"/>
  <c r="L874" i="17"/>
  <c r="G874" i="17"/>
  <c r="P873" i="17"/>
  <c r="O873" i="17"/>
  <c r="L873" i="17"/>
  <c r="G873" i="17"/>
  <c r="P872" i="17"/>
  <c r="O872" i="17"/>
  <c r="L872" i="17"/>
  <c r="G872" i="17"/>
  <c r="P871" i="17"/>
  <c r="O871" i="17"/>
  <c r="L871" i="17"/>
  <c r="G871" i="17"/>
  <c r="P870" i="17"/>
  <c r="O870" i="17"/>
  <c r="L870" i="17"/>
  <c r="G870" i="17"/>
  <c r="P869" i="17"/>
  <c r="O869" i="17"/>
  <c r="L869" i="17"/>
  <c r="G869" i="17"/>
  <c r="P868" i="17"/>
  <c r="O868" i="17"/>
  <c r="L868" i="17"/>
  <c r="G868" i="17"/>
  <c r="P867" i="17"/>
  <c r="O867" i="17"/>
  <c r="L867" i="17"/>
  <c r="G867" i="17"/>
  <c r="P866" i="17"/>
  <c r="O866" i="17"/>
  <c r="L866" i="17"/>
  <c r="G866" i="17"/>
  <c r="P865" i="17"/>
  <c r="O865" i="17"/>
  <c r="L865" i="17"/>
  <c r="G865" i="17"/>
  <c r="P864" i="17"/>
  <c r="O864" i="17"/>
  <c r="L864" i="17"/>
  <c r="G864" i="17"/>
  <c r="P863" i="17"/>
  <c r="O863" i="17"/>
  <c r="L863" i="17"/>
  <c r="G863" i="17"/>
  <c r="P862" i="17"/>
  <c r="O862" i="17"/>
  <c r="L862" i="17"/>
  <c r="G862" i="17"/>
  <c r="P861" i="17"/>
  <c r="O861" i="17"/>
  <c r="L861" i="17"/>
  <c r="G861" i="17"/>
  <c r="P860" i="17"/>
  <c r="O860" i="17"/>
  <c r="L860" i="17"/>
  <c r="G860" i="17"/>
  <c r="P859" i="17"/>
  <c r="O859" i="17"/>
  <c r="L859" i="17"/>
  <c r="G859" i="17"/>
  <c r="P858" i="17"/>
  <c r="O858" i="17"/>
  <c r="L858" i="17"/>
  <c r="G858" i="17"/>
  <c r="P857" i="17"/>
  <c r="O857" i="17"/>
  <c r="L857" i="17"/>
  <c r="G857" i="17"/>
  <c r="P856" i="17"/>
  <c r="O856" i="17"/>
  <c r="L856" i="17"/>
  <c r="G856" i="17"/>
  <c r="P855" i="17"/>
  <c r="O855" i="17"/>
  <c r="L855" i="17"/>
  <c r="G855" i="17"/>
  <c r="P854" i="17"/>
  <c r="O854" i="17"/>
  <c r="L854" i="17"/>
  <c r="G854" i="17"/>
  <c r="P853" i="17"/>
  <c r="O853" i="17"/>
  <c r="L853" i="17"/>
  <c r="G853" i="17"/>
  <c r="P852" i="17"/>
  <c r="O852" i="17"/>
  <c r="L852" i="17"/>
  <c r="G852" i="17"/>
  <c r="P851" i="17"/>
  <c r="O851" i="17"/>
  <c r="L851" i="17"/>
  <c r="G851" i="17"/>
  <c r="P850" i="17"/>
  <c r="O850" i="17"/>
  <c r="L850" i="17"/>
  <c r="G850" i="17"/>
  <c r="P849" i="17"/>
  <c r="O849" i="17"/>
  <c r="L849" i="17"/>
  <c r="G849" i="17"/>
  <c r="P848" i="17"/>
  <c r="O848" i="17"/>
  <c r="L848" i="17"/>
  <c r="G848" i="17"/>
  <c r="P847" i="17"/>
  <c r="O847" i="17"/>
  <c r="L847" i="17"/>
  <c r="G847" i="17"/>
  <c r="P846" i="17"/>
  <c r="O846" i="17"/>
  <c r="L846" i="17"/>
  <c r="G846" i="17"/>
  <c r="P845" i="17"/>
  <c r="O845" i="17"/>
  <c r="L845" i="17"/>
  <c r="G845" i="17"/>
  <c r="P844" i="17"/>
  <c r="O844" i="17"/>
  <c r="L844" i="17"/>
  <c r="G844" i="17"/>
  <c r="P843" i="17"/>
  <c r="O843" i="17"/>
  <c r="L843" i="17"/>
  <c r="G843" i="17"/>
  <c r="P842" i="17"/>
  <c r="O842" i="17"/>
  <c r="L842" i="17"/>
  <c r="G842" i="17"/>
  <c r="P841" i="17"/>
  <c r="O841" i="17"/>
  <c r="L841" i="17"/>
  <c r="G841" i="17"/>
  <c r="P840" i="17"/>
  <c r="O840" i="17"/>
  <c r="L840" i="17"/>
  <c r="G840" i="17"/>
  <c r="P839" i="17"/>
  <c r="O839" i="17"/>
  <c r="L839" i="17"/>
  <c r="G839" i="17"/>
  <c r="P838" i="17"/>
  <c r="O838" i="17"/>
  <c r="L838" i="17"/>
  <c r="G838" i="17"/>
  <c r="P837" i="17"/>
  <c r="O837" i="17"/>
  <c r="L837" i="17"/>
  <c r="G837" i="17"/>
  <c r="P836" i="17"/>
  <c r="O836" i="17"/>
  <c r="L836" i="17"/>
  <c r="G836" i="17"/>
  <c r="P835" i="17"/>
  <c r="O835" i="17"/>
  <c r="L835" i="17"/>
  <c r="G835" i="17"/>
  <c r="P834" i="17"/>
  <c r="O834" i="17"/>
  <c r="L834" i="17"/>
  <c r="G834" i="17"/>
  <c r="P833" i="17"/>
  <c r="O833" i="17"/>
  <c r="L833" i="17"/>
  <c r="G833" i="17"/>
  <c r="P832" i="17"/>
  <c r="O832" i="17"/>
  <c r="L832" i="17"/>
  <c r="G832" i="17"/>
  <c r="P831" i="17"/>
  <c r="O831" i="17"/>
  <c r="L831" i="17"/>
  <c r="G831" i="17"/>
  <c r="P830" i="17"/>
  <c r="O830" i="17"/>
  <c r="L830" i="17"/>
  <c r="G830" i="17"/>
  <c r="P829" i="17"/>
  <c r="O829" i="17"/>
  <c r="L829" i="17"/>
  <c r="G829" i="17"/>
  <c r="P828" i="17"/>
  <c r="O828" i="17"/>
  <c r="L828" i="17"/>
  <c r="G828" i="17"/>
  <c r="P827" i="17"/>
  <c r="O827" i="17"/>
  <c r="L827" i="17"/>
  <c r="G827" i="17"/>
  <c r="P826" i="17"/>
  <c r="O826" i="17"/>
  <c r="L826" i="17"/>
  <c r="G826" i="17"/>
  <c r="P825" i="17"/>
  <c r="O825" i="17"/>
  <c r="L825" i="17"/>
  <c r="G825" i="17"/>
  <c r="P824" i="17"/>
  <c r="O824" i="17"/>
  <c r="L824" i="17"/>
  <c r="G824" i="17"/>
  <c r="P823" i="17"/>
  <c r="O823" i="17"/>
  <c r="L823" i="17"/>
  <c r="G823" i="17"/>
  <c r="P822" i="17"/>
  <c r="O822" i="17"/>
  <c r="L822" i="17"/>
  <c r="G822" i="17"/>
  <c r="P821" i="17"/>
  <c r="O821" i="17"/>
  <c r="L821" i="17"/>
  <c r="G821" i="17"/>
  <c r="P820" i="17"/>
  <c r="O820" i="17"/>
  <c r="L820" i="17"/>
  <c r="G820" i="17"/>
  <c r="P819" i="17"/>
  <c r="O819" i="17"/>
  <c r="L819" i="17"/>
  <c r="G819" i="17"/>
  <c r="P818" i="17"/>
  <c r="O818" i="17"/>
  <c r="L818" i="17"/>
  <c r="G818" i="17"/>
  <c r="P817" i="17"/>
  <c r="O817" i="17"/>
  <c r="L817" i="17"/>
  <c r="G817" i="17"/>
  <c r="P816" i="17"/>
  <c r="O816" i="17"/>
  <c r="L816" i="17"/>
  <c r="G816" i="17"/>
  <c r="P815" i="17"/>
  <c r="O815" i="17"/>
  <c r="L815" i="17"/>
  <c r="G815" i="17"/>
  <c r="P814" i="17"/>
  <c r="O814" i="17"/>
  <c r="L814" i="17"/>
  <c r="G814" i="17"/>
  <c r="P813" i="17"/>
  <c r="O813" i="17"/>
  <c r="L813" i="17"/>
  <c r="G813" i="17"/>
  <c r="P812" i="17"/>
  <c r="O812" i="17"/>
  <c r="L812" i="17"/>
  <c r="G812" i="17"/>
  <c r="P811" i="17"/>
  <c r="O811" i="17"/>
  <c r="L811" i="17"/>
  <c r="G811" i="17"/>
  <c r="P810" i="17"/>
  <c r="O810" i="17"/>
  <c r="L810" i="17"/>
  <c r="G810" i="17"/>
  <c r="P809" i="17"/>
  <c r="O809" i="17"/>
  <c r="L809" i="17"/>
  <c r="G809" i="17"/>
  <c r="P808" i="17"/>
  <c r="O808" i="17"/>
  <c r="L808" i="17"/>
  <c r="G808" i="17"/>
  <c r="P807" i="17"/>
  <c r="O807" i="17"/>
  <c r="L807" i="17"/>
  <c r="G807" i="17"/>
  <c r="P806" i="17"/>
  <c r="O806" i="17"/>
  <c r="L806" i="17"/>
  <c r="G806" i="17"/>
  <c r="P805" i="17"/>
  <c r="O805" i="17"/>
  <c r="L805" i="17"/>
  <c r="G805" i="17"/>
  <c r="P804" i="17"/>
  <c r="O804" i="17"/>
  <c r="L804" i="17"/>
  <c r="G804" i="17"/>
  <c r="P803" i="17"/>
  <c r="O803" i="17"/>
  <c r="L803" i="17"/>
  <c r="G803" i="17"/>
  <c r="P802" i="17"/>
  <c r="O802" i="17"/>
  <c r="L802" i="17"/>
  <c r="G802" i="17"/>
  <c r="P801" i="17"/>
  <c r="O801" i="17"/>
  <c r="L801" i="17"/>
  <c r="G801" i="17"/>
  <c r="P800" i="17"/>
  <c r="O800" i="17"/>
  <c r="L800" i="17"/>
  <c r="G800" i="17"/>
  <c r="P799" i="17"/>
  <c r="O799" i="17"/>
  <c r="L799" i="17"/>
  <c r="G799" i="17"/>
  <c r="P798" i="17"/>
  <c r="O798" i="17"/>
  <c r="L798" i="17"/>
  <c r="G798" i="17"/>
  <c r="P797" i="17"/>
  <c r="O797" i="17"/>
  <c r="L797" i="17"/>
  <c r="G797" i="17"/>
  <c r="P796" i="17"/>
  <c r="O796" i="17"/>
  <c r="L796" i="17"/>
  <c r="G796" i="17"/>
  <c r="P795" i="17"/>
  <c r="O795" i="17"/>
  <c r="L795" i="17"/>
  <c r="G795" i="17"/>
  <c r="P794" i="17"/>
  <c r="O794" i="17"/>
  <c r="L794" i="17"/>
  <c r="G794" i="17"/>
  <c r="P793" i="17"/>
  <c r="O793" i="17"/>
  <c r="L793" i="17"/>
  <c r="G793" i="17"/>
  <c r="P792" i="17"/>
  <c r="O792" i="17"/>
  <c r="L792" i="17"/>
  <c r="G792" i="17"/>
  <c r="P791" i="17"/>
  <c r="O791" i="17"/>
  <c r="L791" i="17"/>
  <c r="G791" i="17"/>
  <c r="P790" i="17"/>
  <c r="O790" i="17"/>
  <c r="L790" i="17"/>
  <c r="G790" i="17"/>
  <c r="P789" i="17"/>
  <c r="O789" i="17"/>
  <c r="L789" i="17"/>
  <c r="G789" i="17"/>
  <c r="P788" i="17"/>
  <c r="O788" i="17"/>
  <c r="L788" i="17"/>
  <c r="G788" i="17"/>
  <c r="P787" i="17"/>
  <c r="O787" i="17"/>
  <c r="L787" i="17"/>
  <c r="G787" i="17"/>
  <c r="P786" i="17"/>
  <c r="O786" i="17"/>
  <c r="L786" i="17"/>
  <c r="G786" i="17"/>
  <c r="P785" i="17"/>
  <c r="O785" i="17"/>
  <c r="L785" i="17"/>
  <c r="G785" i="17"/>
  <c r="P784" i="17"/>
  <c r="O784" i="17"/>
  <c r="L784" i="17"/>
  <c r="G784" i="17"/>
  <c r="P783" i="17"/>
  <c r="O783" i="17"/>
  <c r="L783" i="17"/>
  <c r="G783" i="17"/>
  <c r="P782" i="17"/>
  <c r="O782" i="17"/>
  <c r="L782" i="17"/>
  <c r="G782" i="17"/>
  <c r="P781" i="17"/>
  <c r="O781" i="17"/>
  <c r="L781" i="17"/>
  <c r="G781" i="17"/>
  <c r="P780" i="17"/>
  <c r="O780" i="17"/>
  <c r="L780" i="17"/>
  <c r="G780" i="17"/>
  <c r="P779" i="17"/>
  <c r="O779" i="17"/>
  <c r="L779" i="17"/>
  <c r="G779" i="17"/>
  <c r="P778" i="17"/>
  <c r="O778" i="17"/>
  <c r="L778" i="17"/>
  <c r="G778" i="17"/>
  <c r="P777" i="17"/>
  <c r="O777" i="17"/>
  <c r="L777" i="17"/>
  <c r="G777" i="17"/>
  <c r="P776" i="17"/>
  <c r="O776" i="17"/>
  <c r="L776" i="17"/>
  <c r="G776" i="17"/>
  <c r="P775" i="17"/>
  <c r="O775" i="17"/>
  <c r="L775" i="17"/>
  <c r="G775" i="17"/>
  <c r="P774" i="17"/>
  <c r="O774" i="17"/>
  <c r="L774" i="17"/>
  <c r="G774" i="17"/>
  <c r="P773" i="17"/>
  <c r="O773" i="17"/>
  <c r="L773" i="17"/>
  <c r="G773" i="17"/>
  <c r="P772" i="17"/>
  <c r="O772" i="17"/>
  <c r="L772" i="17"/>
  <c r="G772" i="17"/>
  <c r="P771" i="17"/>
  <c r="O771" i="17"/>
  <c r="L771" i="17"/>
  <c r="G771" i="17"/>
  <c r="P770" i="17"/>
  <c r="O770" i="17"/>
  <c r="L770" i="17"/>
  <c r="G770" i="17"/>
  <c r="P769" i="17"/>
  <c r="O769" i="17"/>
  <c r="L769" i="17"/>
  <c r="G769" i="17"/>
  <c r="P768" i="17"/>
  <c r="O768" i="17"/>
  <c r="L768" i="17"/>
  <c r="G768" i="17"/>
  <c r="P767" i="17"/>
  <c r="O767" i="17"/>
  <c r="L767" i="17"/>
  <c r="G767" i="17"/>
  <c r="P766" i="17"/>
  <c r="O766" i="17"/>
  <c r="L766" i="17"/>
  <c r="G766" i="17"/>
  <c r="P765" i="17"/>
  <c r="O765" i="17"/>
  <c r="L765" i="17"/>
  <c r="G765" i="17"/>
  <c r="P764" i="17"/>
  <c r="O764" i="17"/>
  <c r="L764" i="17"/>
  <c r="G764" i="17"/>
  <c r="P763" i="17"/>
  <c r="O763" i="17"/>
  <c r="L763" i="17"/>
  <c r="G763" i="17"/>
  <c r="P762" i="17"/>
  <c r="O762" i="17"/>
  <c r="L762" i="17"/>
  <c r="G762" i="17"/>
  <c r="P761" i="17"/>
  <c r="O761" i="17"/>
  <c r="L761" i="17"/>
  <c r="G761" i="17"/>
  <c r="P760" i="17"/>
  <c r="O760" i="17"/>
  <c r="L760" i="17"/>
  <c r="G760" i="17"/>
  <c r="P759" i="17"/>
  <c r="O759" i="17"/>
  <c r="L759" i="17"/>
  <c r="G759" i="17"/>
  <c r="P758" i="17"/>
  <c r="O758" i="17"/>
  <c r="L758" i="17"/>
  <c r="G758" i="17"/>
  <c r="P757" i="17"/>
  <c r="O757" i="17"/>
  <c r="L757" i="17"/>
  <c r="G757" i="17"/>
  <c r="P756" i="17"/>
  <c r="O756" i="17"/>
  <c r="L756" i="17"/>
  <c r="G756" i="17"/>
  <c r="P755" i="17"/>
  <c r="O755" i="17"/>
  <c r="L755" i="17"/>
  <c r="G755" i="17"/>
  <c r="P754" i="17"/>
  <c r="O754" i="17"/>
  <c r="L754" i="17"/>
  <c r="G754" i="17"/>
  <c r="P753" i="17"/>
  <c r="O753" i="17"/>
  <c r="L753" i="17"/>
  <c r="G753" i="17"/>
  <c r="P752" i="17"/>
  <c r="O752" i="17"/>
  <c r="L752" i="17"/>
  <c r="G752" i="17"/>
  <c r="P751" i="17"/>
  <c r="O751" i="17"/>
  <c r="L751" i="17"/>
  <c r="G751" i="17"/>
  <c r="P750" i="17"/>
  <c r="O750" i="17"/>
  <c r="L750" i="17"/>
  <c r="G750" i="17"/>
  <c r="P749" i="17"/>
  <c r="O749" i="17"/>
  <c r="L749" i="17"/>
  <c r="G749" i="17"/>
  <c r="P748" i="17"/>
  <c r="O748" i="17"/>
  <c r="L748" i="17"/>
  <c r="G748" i="17"/>
  <c r="P747" i="17"/>
  <c r="O747" i="17"/>
  <c r="L747" i="17"/>
  <c r="G747" i="17"/>
  <c r="P746" i="17"/>
  <c r="O746" i="17"/>
  <c r="L746" i="17"/>
  <c r="G746" i="17"/>
  <c r="P745" i="17"/>
  <c r="O745" i="17"/>
  <c r="L745" i="17"/>
  <c r="G745" i="17"/>
  <c r="P744" i="17"/>
  <c r="O744" i="17"/>
  <c r="L744" i="17"/>
  <c r="G744" i="17"/>
  <c r="P743" i="17"/>
  <c r="O743" i="17"/>
  <c r="L743" i="17"/>
  <c r="G743" i="17"/>
  <c r="P742" i="17"/>
  <c r="O742" i="17"/>
  <c r="L742" i="17"/>
  <c r="G742" i="17"/>
  <c r="P741" i="17"/>
  <c r="O741" i="17"/>
  <c r="L741" i="17"/>
  <c r="G741" i="17"/>
  <c r="P740" i="17"/>
  <c r="O740" i="17"/>
  <c r="L740" i="17"/>
  <c r="G740" i="17"/>
  <c r="P739" i="17"/>
  <c r="O739" i="17"/>
  <c r="L739" i="17"/>
  <c r="G739" i="17"/>
  <c r="P738" i="17"/>
  <c r="O738" i="17"/>
  <c r="L738" i="17"/>
  <c r="G738" i="17"/>
  <c r="P737" i="17"/>
  <c r="O737" i="17"/>
  <c r="L737" i="17"/>
  <c r="G737" i="17"/>
  <c r="P736" i="17"/>
  <c r="O736" i="17"/>
  <c r="L736" i="17"/>
  <c r="G736" i="17"/>
  <c r="P735" i="17"/>
  <c r="O735" i="17"/>
  <c r="L735" i="17"/>
  <c r="G735" i="17"/>
  <c r="P734" i="17"/>
  <c r="O734" i="17"/>
  <c r="L734" i="17"/>
  <c r="G734" i="17"/>
  <c r="P733" i="17"/>
  <c r="O733" i="17"/>
  <c r="L733" i="17"/>
  <c r="G733" i="17"/>
  <c r="P732" i="17"/>
  <c r="O732" i="17"/>
  <c r="L732" i="17"/>
  <c r="G732" i="17"/>
  <c r="P731" i="17"/>
  <c r="O731" i="17"/>
  <c r="L731" i="17"/>
  <c r="G731" i="17"/>
  <c r="P730" i="17"/>
  <c r="O730" i="17"/>
  <c r="L730" i="17"/>
  <c r="G730" i="17"/>
  <c r="P729" i="17"/>
  <c r="O729" i="17"/>
  <c r="L729" i="17"/>
  <c r="G729" i="17"/>
  <c r="P728" i="17"/>
  <c r="O728" i="17"/>
  <c r="L728" i="17"/>
  <c r="G728" i="17"/>
  <c r="P727" i="17"/>
  <c r="O727" i="17"/>
  <c r="L727" i="17"/>
  <c r="G727" i="17"/>
  <c r="P726" i="17"/>
  <c r="O726" i="17"/>
  <c r="L726" i="17"/>
  <c r="G726" i="17"/>
  <c r="P725" i="17"/>
  <c r="O725" i="17"/>
  <c r="L725" i="17"/>
  <c r="G725" i="17"/>
  <c r="P724" i="17"/>
  <c r="O724" i="17"/>
  <c r="L724" i="17"/>
  <c r="G724" i="17"/>
  <c r="P723" i="17"/>
  <c r="O723" i="17"/>
  <c r="L723" i="17"/>
  <c r="G723" i="17"/>
  <c r="P722" i="17"/>
  <c r="O722" i="17"/>
  <c r="L722" i="17"/>
  <c r="G722" i="17"/>
  <c r="P721" i="17"/>
  <c r="O721" i="17"/>
  <c r="L721" i="17"/>
  <c r="G721" i="17"/>
  <c r="P720" i="17"/>
  <c r="O720" i="17"/>
  <c r="L720" i="17"/>
  <c r="G720" i="17"/>
  <c r="P719" i="17"/>
  <c r="O719" i="17"/>
  <c r="L719" i="17"/>
  <c r="G719" i="17"/>
  <c r="P718" i="17"/>
  <c r="O718" i="17"/>
  <c r="L718" i="17"/>
  <c r="G718" i="17"/>
  <c r="P717" i="17"/>
  <c r="O717" i="17"/>
  <c r="L717" i="17"/>
  <c r="G717" i="17"/>
  <c r="P716" i="17"/>
  <c r="O716" i="17"/>
  <c r="L716" i="17"/>
  <c r="G716" i="17"/>
  <c r="P715" i="17"/>
  <c r="O715" i="17"/>
  <c r="L715" i="17"/>
  <c r="G715" i="17"/>
  <c r="P714" i="17"/>
  <c r="O714" i="17"/>
  <c r="L714" i="17"/>
  <c r="G714" i="17"/>
  <c r="P713" i="17"/>
  <c r="O713" i="17"/>
  <c r="L713" i="17"/>
  <c r="G713" i="17"/>
  <c r="P712" i="17"/>
  <c r="O712" i="17"/>
  <c r="L712" i="17"/>
  <c r="G712" i="17"/>
  <c r="P711" i="17"/>
  <c r="O711" i="17"/>
  <c r="L711" i="17"/>
  <c r="G711" i="17"/>
  <c r="P710" i="17"/>
  <c r="O710" i="17"/>
  <c r="L710" i="17"/>
  <c r="G710" i="17"/>
  <c r="P709" i="17"/>
  <c r="O709" i="17"/>
  <c r="L709" i="17"/>
  <c r="G709" i="17"/>
  <c r="P708" i="17"/>
  <c r="O708" i="17"/>
  <c r="L708" i="17"/>
  <c r="G708" i="17"/>
  <c r="P707" i="17"/>
  <c r="O707" i="17"/>
  <c r="L707" i="17"/>
  <c r="G707" i="17"/>
  <c r="P706" i="17"/>
  <c r="O706" i="17"/>
  <c r="L706" i="17"/>
  <c r="G706" i="17"/>
  <c r="P705" i="17"/>
  <c r="O705" i="17"/>
  <c r="L705" i="17"/>
  <c r="G705" i="17"/>
  <c r="P704" i="17"/>
  <c r="O704" i="17"/>
  <c r="L704" i="17"/>
  <c r="G704" i="17"/>
  <c r="P703" i="17"/>
  <c r="O703" i="17"/>
  <c r="L703" i="17"/>
  <c r="G703" i="17"/>
  <c r="P702" i="17"/>
  <c r="O702" i="17"/>
  <c r="L702" i="17"/>
  <c r="G702" i="17"/>
  <c r="P701" i="17"/>
  <c r="O701" i="17"/>
  <c r="L701" i="17"/>
  <c r="G701" i="17"/>
  <c r="P700" i="17"/>
  <c r="O700" i="17"/>
  <c r="L700" i="17"/>
  <c r="G700" i="17"/>
  <c r="P699" i="17"/>
  <c r="O699" i="17"/>
  <c r="L699" i="17"/>
  <c r="G699" i="17"/>
  <c r="P698" i="17"/>
  <c r="O698" i="17"/>
  <c r="L698" i="17"/>
  <c r="G698" i="17"/>
  <c r="P697" i="17"/>
  <c r="O697" i="17"/>
  <c r="L697" i="17"/>
  <c r="G697" i="17"/>
  <c r="P696" i="17"/>
  <c r="O696" i="17"/>
  <c r="L696" i="17"/>
  <c r="G696" i="17"/>
  <c r="P695" i="17"/>
  <c r="O695" i="17"/>
  <c r="L695" i="17"/>
  <c r="G695" i="17"/>
  <c r="P694" i="17"/>
  <c r="O694" i="17"/>
  <c r="L694" i="17"/>
  <c r="G694" i="17"/>
  <c r="P693" i="17"/>
  <c r="O693" i="17"/>
  <c r="L693" i="17"/>
  <c r="G693" i="17"/>
  <c r="P692" i="17"/>
  <c r="O692" i="17"/>
  <c r="L692" i="17"/>
  <c r="G692" i="17"/>
  <c r="P691" i="17"/>
  <c r="O691" i="17"/>
  <c r="L691" i="17"/>
  <c r="G691" i="17"/>
  <c r="P690" i="17"/>
  <c r="O690" i="17"/>
  <c r="L690" i="17"/>
  <c r="G690" i="17"/>
  <c r="P689" i="17"/>
  <c r="O689" i="17"/>
  <c r="L689" i="17"/>
  <c r="G689" i="17"/>
  <c r="P688" i="17"/>
  <c r="O688" i="17"/>
  <c r="L688" i="17"/>
  <c r="G688" i="17"/>
  <c r="P687" i="17"/>
  <c r="O687" i="17"/>
  <c r="L687" i="17"/>
  <c r="G687" i="17"/>
  <c r="P686" i="17"/>
  <c r="O686" i="17"/>
  <c r="L686" i="17"/>
  <c r="G686" i="17"/>
  <c r="P685" i="17"/>
  <c r="O685" i="17"/>
  <c r="L685" i="17"/>
  <c r="G685" i="17"/>
  <c r="P684" i="17"/>
  <c r="O684" i="17"/>
  <c r="L684" i="17"/>
  <c r="G684" i="17"/>
  <c r="P683" i="17"/>
  <c r="O683" i="17"/>
  <c r="L683" i="17"/>
  <c r="G683" i="17"/>
  <c r="P682" i="17"/>
  <c r="O682" i="17"/>
  <c r="L682" i="17"/>
  <c r="G682" i="17"/>
  <c r="P681" i="17"/>
  <c r="O681" i="17"/>
  <c r="L681" i="17"/>
  <c r="G681" i="17"/>
  <c r="P680" i="17"/>
  <c r="O680" i="17"/>
  <c r="L680" i="17"/>
  <c r="G680" i="17"/>
  <c r="P679" i="17"/>
  <c r="O679" i="17"/>
  <c r="L679" i="17"/>
  <c r="G679" i="17"/>
  <c r="P678" i="17"/>
  <c r="O678" i="17"/>
  <c r="L678" i="17"/>
  <c r="G678" i="17"/>
  <c r="P677" i="17"/>
  <c r="O677" i="17"/>
  <c r="L677" i="17"/>
  <c r="G677" i="17"/>
  <c r="P675" i="17"/>
  <c r="O675" i="17"/>
  <c r="L675" i="17"/>
  <c r="G675" i="17"/>
  <c r="P674" i="17"/>
  <c r="O674" i="17"/>
  <c r="L674" i="17"/>
  <c r="G674" i="17"/>
  <c r="P673" i="17"/>
  <c r="O673" i="17"/>
  <c r="L673" i="17"/>
  <c r="G673" i="17"/>
  <c r="P672" i="17"/>
  <c r="O672" i="17"/>
  <c r="L672" i="17"/>
  <c r="G672" i="17"/>
  <c r="P671" i="17"/>
  <c r="O671" i="17"/>
  <c r="L671" i="17"/>
  <c r="G671" i="17"/>
  <c r="P670" i="17"/>
  <c r="O670" i="17"/>
  <c r="L670" i="17"/>
  <c r="G670" i="17"/>
  <c r="P669" i="17"/>
  <c r="O669" i="17"/>
  <c r="L669" i="17"/>
  <c r="G669" i="17"/>
  <c r="P668" i="17"/>
  <c r="O668" i="17"/>
  <c r="L668" i="17"/>
  <c r="G668" i="17"/>
  <c r="P667" i="17"/>
  <c r="O667" i="17"/>
  <c r="L667" i="17"/>
  <c r="G667" i="17"/>
  <c r="P666" i="17"/>
  <c r="O666" i="17"/>
  <c r="L666" i="17"/>
  <c r="G666" i="17"/>
  <c r="P665" i="17"/>
  <c r="O665" i="17"/>
  <c r="L665" i="17"/>
  <c r="G665" i="17"/>
  <c r="P664" i="17"/>
  <c r="O664" i="17"/>
  <c r="L664" i="17"/>
  <c r="G664" i="17"/>
  <c r="P663" i="17"/>
  <c r="O663" i="17"/>
  <c r="L663" i="17"/>
  <c r="G663" i="17"/>
  <c r="P662" i="17"/>
  <c r="O662" i="17"/>
  <c r="L662" i="17"/>
  <c r="G662" i="17"/>
  <c r="P661" i="17"/>
  <c r="O661" i="17"/>
  <c r="L661" i="17"/>
  <c r="G661" i="17"/>
  <c r="P660" i="17"/>
  <c r="O660" i="17"/>
  <c r="L660" i="17"/>
  <c r="G660" i="17"/>
  <c r="P659" i="17"/>
  <c r="O659" i="17"/>
  <c r="L659" i="17"/>
  <c r="G659" i="17"/>
  <c r="P658" i="17"/>
  <c r="O658" i="17"/>
  <c r="L658" i="17"/>
  <c r="G658" i="17"/>
  <c r="P657" i="17"/>
  <c r="O657" i="17"/>
  <c r="L657" i="17"/>
  <c r="G657" i="17"/>
  <c r="P656" i="17"/>
  <c r="O656" i="17"/>
  <c r="L656" i="17"/>
  <c r="G656" i="17"/>
  <c r="P655" i="17"/>
  <c r="O655" i="17"/>
  <c r="L655" i="17"/>
  <c r="G655" i="17"/>
  <c r="P654" i="17"/>
  <c r="O654" i="17"/>
  <c r="L654" i="17"/>
  <c r="G654" i="17"/>
  <c r="P653" i="17"/>
  <c r="O653" i="17"/>
  <c r="L653" i="17"/>
  <c r="G653" i="17"/>
  <c r="P652" i="17"/>
  <c r="O652" i="17"/>
  <c r="L652" i="17"/>
  <c r="G652" i="17"/>
  <c r="P651" i="17"/>
  <c r="O651" i="17"/>
  <c r="L651" i="17"/>
  <c r="G651" i="17"/>
  <c r="P650" i="17"/>
  <c r="O650" i="17"/>
  <c r="L650" i="17"/>
  <c r="G650" i="17"/>
  <c r="P649" i="17"/>
  <c r="O649" i="17"/>
  <c r="L649" i="17"/>
  <c r="G649" i="17"/>
  <c r="P648" i="17"/>
  <c r="O648" i="17"/>
  <c r="L648" i="17"/>
  <c r="G648" i="17"/>
  <c r="P647" i="17"/>
  <c r="O647" i="17"/>
  <c r="L647" i="17"/>
  <c r="G647" i="17"/>
  <c r="P646" i="17"/>
  <c r="O646" i="17"/>
  <c r="L646" i="17"/>
  <c r="G646" i="17"/>
  <c r="P645" i="17"/>
  <c r="O645" i="17"/>
  <c r="L645" i="17"/>
  <c r="G645" i="17"/>
  <c r="P644" i="17"/>
  <c r="O644" i="17"/>
  <c r="L644" i="17"/>
  <c r="G644" i="17"/>
  <c r="P643" i="17"/>
  <c r="O643" i="17"/>
  <c r="L643" i="17"/>
  <c r="G643" i="17"/>
  <c r="P642" i="17"/>
  <c r="O642" i="17"/>
  <c r="L642" i="17"/>
  <c r="G642" i="17"/>
  <c r="P641" i="17"/>
  <c r="O641" i="17"/>
  <c r="L641" i="17"/>
  <c r="G641" i="17"/>
  <c r="P640" i="17"/>
  <c r="O640" i="17"/>
  <c r="L640" i="17"/>
  <c r="G640" i="17"/>
  <c r="P639" i="17"/>
  <c r="O639" i="17"/>
  <c r="L639" i="17"/>
  <c r="G639" i="17"/>
  <c r="P638" i="17"/>
  <c r="O638" i="17"/>
  <c r="L638" i="17"/>
  <c r="G638" i="17"/>
  <c r="P637" i="17"/>
  <c r="O637" i="17"/>
  <c r="L637" i="17"/>
  <c r="G637" i="17"/>
  <c r="P636" i="17"/>
  <c r="O636" i="17"/>
  <c r="L636" i="17"/>
  <c r="G636" i="17"/>
  <c r="P635" i="17"/>
  <c r="O635" i="17"/>
  <c r="L635" i="17"/>
  <c r="G635" i="17"/>
  <c r="P634" i="17"/>
  <c r="O634" i="17"/>
  <c r="L634" i="17"/>
  <c r="G634" i="17"/>
  <c r="P633" i="17"/>
  <c r="O633" i="17"/>
  <c r="L633" i="17"/>
  <c r="G633" i="17"/>
  <c r="P632" i="17"/>
  <c r="O632" i="17"/>
  <c r="L632" i="17"/>
  <c r="G632" i="17"/>
  <c r="P631" i="17"/>
  <c r="O631" i="17"/>
  <c r="L631" i="17"/>
  <c r="G631" i="17"/>
  <c r="P630" i="17"/>
  <c r="O630" i="17"/>
  <c r="L630" i="17"/>
  <c r="G630" i="17"/>
  <c r="P629" i="17"/>
  <c r="O629" i="17"/>
  <c r="L629" i="17"/>
  <c r="G629" i="17"/>
  <c r="P628" i="17"/>
  <c r="O628" i="17"/>
  <c r="L628" i="17"/>
  <c r="G628" i="17"/>
  <c r="P627" i="17"/>
  <c r="O627" i="17"/>
  <c r="L627" i="17"/>
  <c r="G627" i="17"/>
  <c r="P626" i="17"/>
  <c r="O626" i="17"/>
  <c r="L626" i="17"/>
  <c r="G626" i="17"/>
  <c r="P625" i="17"/>
  <c r="O625" i="17"/>
  <c r="L625" i="17"/>
  <c r="G625" i="17"/>
  <c r="P624" i="17"/>
  <c r="O624" i="17"/>
  <c r="L624" i="17"/>
  <c r="G624" i="17"/>
  <c r="P623" i="17"/>
  <c r="O623" i="17"/>
  <c r="L623" i="17"/>
  <c r="G623" i="17"/>
  <c r="P622" i="17"/>
  <c r="O622" i="17"/>
  <c r="L622" i="17"/>
  <c r="G622" i="17"/>
  <c r="P621" i="17"/>
  <c r="O621" i="17"/>
  <c r="L621" i="17"/>
  <c r="G621" i="17"/>
  <c r="P620" i="17"/>
  <c r="O620" i="17"/>
  <c r="L620" i="17"/>
  <c r="G620" i="17"/>
  <c r="P619" i="17"/>
  <c r="O619" i="17"/>
  <c r="L619" i="17"/>
  <c r="G619" i="17"/>
  <c r="P618" i="17"/>
  <c r="O618" i="17"/>
  <c r="L618" i="17"/>
  <c r="G618" i="17"/>
  <c r="P617" i="17"/>
  <c r="O617" i="17"/>
  <c r="L617" i="17"/>
  <c r="G617" i="17"/>
  <c r="P616" i="17"/>
  <c r="O616" i="17"/>
  <c r="L616" i="17"/>
  <c r="G616" i="17"/>
  <c r="P615" i="17"/>
  <c r="O615" i="17"/>
  <c r="L615" i="17"/>
  <c r="G615" i="17"/>
  <c r="P614" i="17"/>
  <c r="O614" i="17"/>
  <c r="L614" i="17"/>
  <c r="G614" i="17"/>
  <c r="P613" i="17"/>
  <c r="O613" i="17"/>
  <c r="L613" i="17"/>
  <c r="G613" i="17"/>
  <c r="P612" i="17"/>
  <c r="O612" i="17"/>
  <c r="L612" i="17"/>
  <c r="G612" i="17"/>
  <c r="P611" i="17"/>
  <c r="O611" i="17"/>
  <c r="L611" i="17"/>
  <c r="G611" i="17"/>
  <c r="P610" i="17"/>
  <c r="O610" i="17"/>
  <c r="L610" i="17"/>
  <c r="G610" i="17"/>
  <c r="P609" i="17"/>
  <c r="O609" i="17"/>
  <c r="L609" i="17"/>
  <c r="G609" i="17"/>
  <c r="P608" i="17"/>
  <c r="O608" i="17"/>
  <c r="L608" i="17"/>
  <c r="G608" i="17"/>
  <c r="P607" i="17"/>
  <c r="O607" i="17"/>
  <c r="L607" i="17"/>
  <c r="G607" i="17"/>
  <c r="P606" i="17"/>
  <c r="O606" i="17"/>
  <c r="L606" i="17"/>
  <c r="G606" i="17"/>
  <c r="P605" i="17"/>
  <c r="O605" i="17"/>
  <c r="L605" i="17"/>
  <c r="G605" i="17"/>
  <c r="P604" i="17"/>
  <c r="O604" i="17"/>
  <c r="L604" i="17"/>
  <c r="G604" i="17"/>
  <c r="P603" i="17"/>
  <c r="O603" i="17"/>
  <c r="L603" i="17"/>
  <c r="G603" i="17"/>
  <c r="P602" i="17"/>
  <c r="O602" i="17"/>
  <c r="L602" i="17"/>
  <c r="G602" i="17"/>
  <c r="P601" i="17"/>
  <c r="O601" i="17"/>
  <c r="L601" i="17"/>
  <c r="G601" i="17"/>
  <c r="P600" i="17"/>
  <c r="O600" i="17"/>
  <c r="L600" i="17"/>
  <c r="G600" i="17"/>
  <c r="P599" i="17"/>
  <c r="O599" i="17"/>
  <c r="L599" i="17"/>
  <c r="G599" i="17"/>
  <c r="P598" i="17"/>
  <c r="O598" i="17"/>
  <c r="L598" i="17"/>
  <c r="G598" i="17"/>
  <c r="P597" i="17"/>
  <c r="O597" i="17"/>
  <c r="L597" i="17"/>
  <c r="G597" i="17"/>
  <c r="P596" i="17"/>
  <c r="O596" i="17"/>
  <c r="L596" i="17"/>
  <c r="G596" i="17"/>
  <c r="P595" i="17"/>
  <c r="O595" i="17"/>
  <c r="L595" i="17"/>
  <c r="G595" i="17"/>
  <c r="P594" i="17"/>
  <c r="O594" i="17"/>
  <c r="L594" i="17"/>
  <c r="G594" i="17"/>
  <c r="P593" i="17"/>
  <c r="O593" i="17"/>
  <c r="L593" i="17"/>
  <c r="G593" i="17"/>
  <c r="P592" i="17"/>
  <c r="O592" i="17"/>
  <c r="L592" i="17"/>
  <c r="G592" i="17"/>
  <c r="P591" i="17"/>
  <c r="O591" i="17"/>
  <c r="L591" i="17"/>
  <c r="G591" i="17"/>
  <c r="P590" i="17"/>
  <c r="O590" i="17"/>
  <c r="L590" i="17"/>
  <c r="G590" i="17"/>
  <c r="P589" i="17"/>
  <c r="O589" i="17"/>
  <c r="L589" i="17"/>
  <c r="G589" i="17"/>
  <c r="P588" i="17"/>
  <c r="O588" i="17"/>
  <c r="L588" i="17"/>
  <c r="G588" i="17"/>
  <c r="P587" i="17"/>
  <c r="O587" i="17"/>
  <c r="L587" i="17"/>
  <c r="G587" i="17"/>
  <c r="P586" i="17"/>
  <c r="O586" i="17"/>
  <c r="L586" i="17"/>
  <c r="G586" i="17"/>
  <c r="P585" i="17"/>
  <c r="O585" i="17"/>
  <c r="L585" i="17"/>
  <c r="G585" i="17"/>
  <c r="P584" i="17"/>
  <c r="O584" i="17"/>
  <c r="L584" i="17"/>
  <c r="G584" i="17"/>
  <c r="P583" i="17"/>
  <c r="O583" i="17"/>
  <c r="L583" i="17"/>
  <c r="G583" i="17"/>
  <c r="P582" i="17"/>
  <c r="O582" i="17"/>
  <c r="L582" i="17"/>
  <c r="G582" i="17"/>
  <c r="P581" i="17"/>
  <c r="O581" i="17"/>
  <c r="L581" i="17"/>
  <c r="G581" i="17"/>
  <c r="P580" i="17"/>
  <c r="O580" i="17"/>
  <c r="L580" i="17"/>
  <c r="G580" i="17"/>
  <c r="P579" i="17"/>
  <c r="O579" i="17"/>
  <c r="L579" i="17"/>
  <c r="G579" i="17"/>
  <c r="P578" i="17"/>
  <c r="O578" i="17"/>
  <c r="L578" i="17"/>
  <c r="G578" i="17"/>
  <c r="P577" i="17"/>
  <c r="O577" i="17"/>
  <c r="L577" i="17"/>
  <c r="G577" i="17"/>
  <c r="P576" i="17"/>
  <c r="O576" i="17"/>
  <c r="L576" i="17"/>
  <c r="G576" i="17"/>
  <c r="P575" i="17"/>
  <c r="O575" i="17"/>
  <c r="L575" i="17"/>
  <c r="G575" i="17"/>
  <c r="P574" i="17"/>
  <c r="O574" i="17"/>
  <c r="L574" i="17"/>
  <c r="G574" i="17"/>
  <c r="P573" i="17"/>
  <c r="O573" i="17"/>
  <c r="L573" i="17"/>
  <c r="G573" i="17"/>
  <c r="P572" i="17"/>
  <c r="O572" i="17"/>
  <c r="L572" i="17"/>
  <c r="G572" i="17"/>
  <c r="P571" i="17"/>
  <c r="O571" i="17"/>
  <c r="L571" i="17"/>
  <c r="G571" i="17"/>
  <c r="P570" i="17"/>
  <c r="O570" i="17"/>
  <c r="L570" i="17"/>
  <c r="G570" i="17"/>
  <c r="P569" i="17"/>
  <c r="O569" i="17"/>
  <c r="L569" i="17"/>
  <c r="G569" i="17"/>
  <c r="P568" i="17"/>
  <c r="O568" i="17"/>
  <c r="L568" i="17"/>
  <c r="G568" i="17"/>
  <c r="P567" i="17"/>
  <c r="O567" i="17"/>
  <c r="L567" i="17"/>
  <c r="G567" i="17"/>
  <c r="P566" i="17"/>
  <c r="O566" i="17"/>
  <c r="L566" i="17"/>
  <c r="G566" i="17"/>
  <c r="P565" i="17"/>
  <c r="O565" i="17"/>
  <c r="L565" i="17"/>
  <c r="G565" i="17"/>
  <c r="P564" i="17"/>
  <c r="O564" i="17"/>
  <c r="L564" i="17"/>
  <c r="G564" i="17"/>
  <c r="P563" i="17"/>
  <c r="O563" i="17"/>
  <c r="L563" i="17"/>
  <c r="G563" i="17"/>
  <c r="P562" i="17"/>
  <c r="O562" i="17"/>
  <c r="L562" i="17"/>
  <c r="G562" i="17"/>
  <c r="P561" i="17"/>
  <c r="O561" i="17"/>
  <c r="L561" i="17"/>
  <c r="G561" i="17"/>
  <c r="P560" i="17"/>
  <c r="O560" i="17"/>
  <c r="L560" i="17"/>
  <c r="G560" i="17"/>
  <c r="P559" i="17"/>
  <c r="O559" i="17"/>
  <c r="L559" i="17"/>
  <c r="G559" i="17"/>
  <c r="P558" i="17"/>
  <c r="O558" i="17"/>
  <c r="L558" i="17"/>
  <c r="G558" i="17"/>
  <c r="P557" i="17"/>
  <c r="O557" i="17"/>
  <c r="L557" i="17"/>
  <c r="G557" i="17"/>
  <c r="P556" i="17"/>
  <c r="O556" i="17"/>
  <c r="L556" i="17"/>
  <c r="G556" i="17"/>
  <c r="P555" i="17"/>
  <c r="O555" i="17"/>
  <c r="L555" i="17"/>
  <c r="G555" i="17"/>
  <c r="P554" i="17"/>
  <c r="O554" i="17"/>
  <c r="L554" i="17"/>
  <c r="G554" i="17"/>
  <c r="P553" i="17"/>
  <c r="O553" i="17"/>
  <c r="L553" i="17"/>
  <c r="G553" i="17"/>
  <c r="P552" i="17"/>
  <c r="O552" i="17"/>
  <c r="L552" i="17"/>
  <c r="G552" i="17"/>
  <c r="P551" i="17"/>
  <c r="O551" i="17"/>
  <c r="L551" i="17"/>
  <c r="G551" i="17"/>
  <c r="P550" i="17"/>
  <c r="O550" i="17"/>
  <c r="L550" i="17"/>
  <c r="G550" i="17"/>
  <c r="P549" i="17"/>
  <c r="O549" i="17"/>
  <c r="L549" i="17"/>
  <c r="G549" i="17"/>
  <c r="P548" i="17"/>
  <c r="O548" i="17"/>
  <c r="L548" i="17"/>
  <c r="G548" i="17"/>
  <c r="P547" i="17"/>
  <c r="O547" i="17"/>
  <c r="L547" i="17"/>
  <c r="G547" i="17"/>
  <c r="P546" i="17"/>
  <c r="O546" i="17"/>
  <c r="L546" i="17"/>
  <c r="G546" i="17"/>
  <c r="P545" i="17"/>
  <c r="O545" i="17"/>
  <c r="L545" i="17"/>
  <c r="G545" i="17"/>
  <c r="P544" i="17"/>
  <c r="O544" i="17"/>
  <c r="L544" i="17"/>
  <c r="G544" i="17"/>
  <c r="P543" i="17"/>
  <c r="O543" i="17"/>
  <c r="L543" i="17"/>
  <c r="G543" i="17"/>
  <c r="P542" i="17"/>
  <c r="O542" i="17"/>
  <c r="L542" i="17"/>
  <c r="G542" i="17"/>
  <c r="P541" i="17"/>
  <c r="O541" i="17"/>
  <c r="L541" i="17"/>
  <c r="G541" i="17"/>
  <c r="P540" i="17"/>
  <c r="O540" i="17"/>
  <c r="L540" i="17"/>
  <c r="G540" i="17"/>
  <c r="P539" i="17"/>
  <c r="O539" i="17"/>
  <c r="L539" i="17"/>
  <c r="G539" i="17"/>
  <c r="P538" i="17"/>
  <c r="O538" i="17"/>
  <c r="L538" i="17"/>
  <c r="G538" i="17"/>
  <c r="P537" i="17"/>
  <c r="O537" i="17"/>
  <c r="L537" i="17"/>
  <c r="G537" i="17"/>
  <c r="P536" i="17"/>
  <c r="O536" i="17"/>
  <c r="L536" i="17"/>
  <c r="G536" i="17"/>
  <c r="P535" i="17"/>
  <c r="O535" i="17"/>
  <c r="L535" i="17"/>
  <c r="G535" i="17"/>
  <c r="P534" i="17"/>
  <c r="O534" i="17"/>
  <c r="L534" i="17"/>
  <c r="G534" i="17"/>
  <c r="P533" i="17"/>
  <c r="O533" i="17"/>
  <c r="L533" i="17"/>
  <c r="G533" i="17"/>
  <c r="P532" i="17"/>
  <c r="O532" i="17"/>
  <c r="L532" i="17"/>
  <c r="G532" i="17"/>
  <c r="P531" i="17"/>
  <c r="O531" i="17"/>
  <c r="L531" i="17"/>
  <c r="G531" i="17"/>
  <c r="P530" i="17"/>
  <c r="O530" i="17"/>
  <c r="L530" i="17"/>
  <c r="G530" i="17"/>
  <c r="P529" i="17"/>
  <c r="O529" i="17"/>
  <c r="L529" i="17"/>
  <c r="G529" i="17"/>
  <c r="P528" i="17"/>
  <c r="O528" i="17"/>
  <c r="L528" i="17"/>
  <c r="G528" i="17"/>
  <c r="P527" i="17"/>
  <c r="O527" i="17"/>
  <c r="L527" i="17"/>
  <c r="G527" i="17"/>
  <c r="P526" i="17"/>
  <c r="O526" i="17"/>
  <c r="L526" i="17"/>
  <c r="G526" i="17"/>
  <c r="P525" i="17"/>
  <c r="O525" i="17"/>
  <c r="L525" i="17"/>
  <c r="G525" i="17"/>
  <c r="P524" i="17"/>
  <c r="O524" i="17"/>
  <c r="L524" i="17"/>
  <c r="G524" i="17"/>
  <c r="P523" i="17"/>
  <c r="O523" i="17"/>
  <c r="L523" i="17"/>
  <c r="G523" i="17"/>
  <c r="P522" i="17"/>
  <c r="O522" i="17"/>
  <c r="L522" i="17"/>
  <c r="G522" i="17"/>
  <c r="P521" i="17"/>
  <c r="O521" i="17"/>
  <c r="L521" i="17"/>
  <c r="G521" i="17"/>
  <c r="P520" i="17"/>
  <c r="O520" i="17"/>
  <c r="L520" i="17"/>
  <c r="G520" i="17"/>
  <c r="P519" i="17"/>
  <c r="O519" i="17"/>
  <c r="L519" i="17"/>
  <c r="G519" i="17"/>
  <c r="P518" i="17"/>
  <c r="O518" i="17"/>
  <c r="L518" i="17"/>
  <c r="G518" i="17"/>
  <c r="P517" i="17"/>
  <c r="O517" i="17"/>
  <c r="L517" i="17"/>
  <c r="G517" i="17"/>
  <c r="P516" i="17"/>
  <c r="O516" i="17"/>
  <c r="L516" i="17"/>
  <c r="G516" i="17"/>
  <c r="P515" i="17"/>
  <c r="O515" i="17"/>
  <c r="L515" i="17"/>
  <c r="G515" i="17"/>
  <c r="P514" i="17"/>
  <c r="O514" i="17"/>
  <c r="L514" i="17"/>
  <c r="G514" i="17"/>
  <c r="P513" i="17"/>
  <c r="O513" i="17"/>
  <c r="L513" i="17"/>
  <c r="G513" i="17"/>
  <c r="P512" i="17"/>
  <c r="O512" i="17"/>
  <c r="L512" i="17"/>
  <c r="G512" i="17"/>
  <c r="P511" i="17"/>
  <c r="O511" i="17"/>
  <c r="L511" i="17"/>
  <c r="G511" i="17"/>
  <c r="P510" i="17"/>
  <c r="O510" i="17"/>
  <c r="L510" i="17"/>
  <c r="G510" i="17"/>
  <c r="P509" i="17"/>
  <c r="O509" i="17"/>
  <c r="L509" i="17"/>
  <c r="G509" i="17"/>
  <c r="P508" i="17"/>
  <c r="O508" i="17"/>
  <c r="L508" i="17"/>
  <c r="G508" i="17"/>
  <c r="P507" i="17"/>
  <c r="O507" i="17"/>
  <c r="L507" i="17"/>
  <c r="G507" i="17"/>
  <c r="P506" i="17"/>
  <c r="O506" i="17"/>
  <c r="L506" i="17"/>
  <c r="G506" i="17"/>
  <c r="P505" i="17"/>
  <c r="O505" i="17"/>
  <c r="L505" i="17"/>
  <c r="G505" i="17"/>
  <c r="P504" i="17"/>
  <c r="O504" i="17"/>
  <c r="L504" i="17"/>
  <c r="G504" i="17"/>
  <c r="P503" i="17"/>
  <c r="O503" i="17"/>
  <c r="L503" i="17"/>
  <c r="G503" i="17"/>
  <c r="P502" i="17"/>
  <c r="O502" i="17"/>
  <c r="L502" i="17"/>
  <c r="G502" i="17"/>
  <c r="P501" i="17"/>
  <c r="O501" i="17"/>
  <c r="L501" i="17"/>
  <c r="G501" i="17"/>
  <c r="P500" i="17"/>
  <c r="O500" i="17"/>
  <c r="L500" i="17"/>
  <c r="G500" i="17"/>
  <c r="P499" i="17"/>
  <c r="O499" i="17"/>
  <c r="L499" i="17"/>
  <c r="G499" i="17"/>
  <c r="P498" i="17"/>
  <c r="O498" i="17"/>
  <c r="L498" i="17"/>
  <c r="G498" i="17"/>
  <c r="P497" i="17"/>
  <c r="O497" i="17"/>
  <c r="L497" i="17"/>
  <c r="G497" i="17"/>
  <c r="P496" i="17"/>
  <c r="O496" i="17"/>
  <c r="L496" i="17"/>
  <c r="G496" i="17"/>
  <c r="P495" i="17"/>
  <c r="O495" i="17"/>
  <c r="L495" i="17"/>
  <c r="G495" i="17"/>
  <c r="P494" i="17"/>
  <c r="O494" i="17"/>
  <c r="L494" i="17"/>
  <c r="G494" i="17"/>
  <c r="P493" i="17"/>
  <c r="O493" i="17"/>
  <c r="L493" i="17"/>
  <c r="G493" i="17"/>
  <c r="P492" i="17"/>
  <c r="O492" i="17"/>
  <c r="L492" i="17"/>
  <c r="G492" i="17"/>
  <c r="P491" i="17"/>
  <c r="O491" i="17"/>
  <c r="L491" i="17"/>
  <c r="G491" i="17"/>
  <c r="P490" i="17"/>
  <c r="O490" i="17"/>
  <c r="L490" i="17"/>
  <c r="G490" i="17"/>
  <c r="P489" i="17"/>
  <c r="O489" i="17"/>
  <c r="L489" i="17"/>
  <c r="G489" i="17"/>
  <c r="P488" i="17"/>
  <c r="O488" i="17"/>
  <c r="L488" i="17"/>
  <c r="G488" i="17"/>
  <c r="P487" i="17"/>
  <c r="O487" i="17"/>
  <c r="L487" i="17"/>
  <c r="G487" i="17"/>
  <c r="P486" i="17"/>
  <c r="O486" i="17"/>
  <c r="L486" i="17"/>
  <c r="G486" i="17"/>
  <c r="P485" i="17"/>
  <c r="O485" i="17"/>
  <c r="L485" i="17"/>
  <c r="G485" i="17"/>
  <c r="P484" i="17"/>
  <c r="O484" i="17"/>
  <c r="L484" i="17"/>
  <c r="G484" i="17"/>
  <c r="P483" i="17"/>
  <c r="O483" i="17"/>
  <c r="L483" i="17"/>
  <c r="G483" i="17"/>
  <c r="P482" i="17"/>
  <c r="O482" i="17"/>
  <c r="L482" i="17"/>
  <c r="G482" i="17"/>
  <c r="P481" i="17"/>
  <c r="O481" i="17"/>
  <c r="L481" i="17"/>
  <c r="G481" i="17"/>
  <c r="P480" i="17"/>
  <c r="O480" i="17"/>
  <c r="L480" i="17"/>
  <c r="G480" i="17"/>
  <c r="P479" i="17"/>
  <c r="O479" i="17"/>
  <c r="L479" i="17"/>
  <c r="G479" i="17"/>
  <c r="P478" i="17"/>
  <c r="O478" i="17"/>
  <c r="L478" i="17"/>
  <c r="G478" i="17"/>
  <c r="P477" i="17"/>
  <c r="O477" i="17"/>
  <c r="L477" i="17"/>
  <c r="G477" i="17"/>
  <c r="P476" i="17"/>
  <c r="O476" i="17"/>
  <c r="L476" i="17"/>
  <c r="G476" i="17"/>
  <c r="P475" i="17"/>
  <c r="O475" i="17"/>
  <c r="L475" i="17"/>
  <c r="G475" i="17"/>
  <c r="P474" i="17"/>
  <c r="O474" i="17"/>
  <c r="L474" i="17"/>
  <c r="G474" i="17"/>
  <c r="P473" i="17"/>
  <c r="O473" i="17"/>
  <c r="L473" i="17"/>
  <c r="G473" i="17"/>
  <c r="P472" i="17"/>
  <c r="O472" i="17"/>
  <c r="L472" i="17"/>
  <c r="G472" i="17"/>
  <c r="P471" i="17"/>
  <c r="O471" i="17"/>
  <c r="L471" i="17"/>
  <c r="G471" i="17"/>
  <c r="P470" i="17"/>
  <c r="O470" i="17"/>
  <c r="L470" i="17"/>
  <c r="G470" i="17"/>
  <c r="P469" i="17"/>
  <c r="O469" i="17"/>
  <c r="L469" i="17"/>
  <c r="G469" i="17"/>
  <c r="P468" i="17"/>
  <c r="O468" i="17"/>
  <c r="L468" i="17"/>
  <c r="G468" i="17"/>
  <c r="P467" i="17"/>
  <c r="O467" i="17"/>
  <c r="L467" i="17"/>
  <c r="G467" i="17"/>
  <c r="P466" i="17"/>
  <c r="O466" i="17"/>
  <c r="L466" i="17"/>
  <c r="G466" i="17"/>
  <c r="P465" i="17"/>
  <c r="O465" i="17"/>
  <c r="L465" i="17"/>
  <c r="G465" i="17"/>
  <c r="P464" i="17"/>
  <c r="O464" i="17"/>
  <c r="L464" i="17"/>
  <c r="G464" i="17"/>
  <c r="P463" i="17"/>
  <c r="O463" i="17"/>
  <c r="L463" i="17"/>
  <c r="G463" i="17"/>
  <c r="P462" i="17"/>
  <c r="O462" i="17"/>
  <c r="L462" i="17"/>
  <c r="G462" i="17"/>
  <c r="P461" i="17"/>
  <c r="O461" i="17"/>
  <c r="L461" i="17"/>
  <c r="G461" i="17"/>
  <c r="P460" i="17"/>
  <c r="O460" i="17"/>
  <c r="L460" i="17"/>
  <c r="G460" i="17"/>
  <c r="P459" i="17"/>
  <c r="O459" i="17"/>
  <c r="L459" i="17"/>
  <c r="G459" i="17"/>
  <c r="P458" i="17"/>
  <c r="O458" i="17"/>
  <c r="L458" i="17"/>
  <c r="G458" i="17"/>
  <c r="P457" i="17"/>
  <c r="O457" i="17"/>
  <c r="L457" i="17"/>
  <c r="G457" i="17"/>
  <c r="P456" i="17"/>
  <c r="O456" i="17"/>
  <c r="L456" i="17"/>
  <c r="G456" i="17"/>
  <c r="P455" i="17"/>
  <c r="O455" i="17"/>
  <c r="L455" i="17"/>
  <c r="G455" i="17"/>
  <c r="P454" i="17"/>
  <c r="O454" i="17"/>
  <c r="L454" i="17"/>
  <c r="G454" i="17"/>
  <c r="P453" i="17"/>
  <c r="O453" i="17"/>
  <c r="L453" i="17"/>
  <c r="G453" i="17"/>
  <c r="P452" i="17"/>
  <c r="O452" i="17"/>
  <c r="L452" i="17"/>
  <c r="G452" i="17"/>
  <c r="P451" i="17"/>
  <c r="O451" i="17"/>
  <c r="L451" i="17"/>
  <c r="G451" i="17"/>
  <c r="P450" i="17"/>
  <c r="O450" i="17"/>
  <c r="L450" i="17"/>
  <c r="G450" i="17"/>
  <c r="P449" i="17"/>
  <c r="O449" i="17"/>
  <c r="L449" i="17"/>
  <c r="G449" i="17"/>
  <c r="P448" i="17"/>
  <c r="O448" i="17"/>
  <c r="L448" i="17"/>
  <c r="G448" i="17"/>
  <c r="P447" i="17"/>
  <c r="O447" i="17"/>
  <c r="L447" i="17"/>
  <c r="G447" i="17"/>
  <c r="P446" i="17"/>
  <c r="O446" i="17"/>
  <c r="L446" i="17"/>
  <c r="G446" i="17"/>
  <c r="P445" i="17"/>
  <c r="O445" i="17"/>
  <c r="L445" i="17"/>
  <c r="G445" i="17"/>
  <c r="P444" i="17"/>
  <c r="O444" i="17"/>
  <c r="L444" i="17"/>
  <c r="G444" i="17"/>
  <c r="P443" i="17"/>
  <c r="O443" i="17"/>
  <c r="L443" i="17"/>
  <c r="G443" i="17"/>
  <c r="P442" i="17"/>
  <c r="O442" i="17"/>
  <c r="L442" i="17"/>
  <c r="G442" i="17"/>
  <c r="P441" i="17"/>
  <c r="O441" i="17"/>
  <c r="L441" i="17"/>
  <c r="G441" i="17"/>
  <c r="P440" i="17"/>
  <c r="O440" i="17"/>
  <c r="L440" i="17"/>
  <c r="G440" i="17"/>
  <c r="P439" i="17"/>
  <c r="O439" i="17"/>
  <c r="L439" i="17"/>
  <c r="G439" i="17"/>
  <c r="P438" i="17"/>
  <c r="O438" i="17"/>
  <c r="L438" i="17"/>
  <c r="G438" i="17"/>
  <c r="P437" i="17"/>
  <c r="O437" i="17"/>
  <c r="L437" i="17"/>
  <c r="G437" i="17"/>
  <c r="P436" i="17"/>
  <c r="O436" i="17"/>
  <c r="L436" i="17"/>
  <c r="G436" i="17"/>
  <c r="P435" i="17"/>
  <c r="O435" i="17"/>
  <c r="L435" i="17"/>
  <c r="G435" i="17"/>
  <c r="P434" i="17"/>
  <c r="O434" i="17"/>
  <c r="L434" i="17"/>
  <c r="G434" i="17"/>
  <c r="P433" i="17"/>
  <c r="O433" i="17"/>
  <c r="L433" i="17"/>
  <c r="G433" i="17"/>
  <c r="P432" i="17"/>
  <c r="O432" i="17"/>
  <c r="L432" i="17"/>
  <c r="G432" i="17"/>
  <c r="P431" i="17"/>
  <c r="O431" i="17"/>
  <c r="L431" i="17"/>
  <c r="G431" i="17"/>
  <c r="P430" i="17"/>
  <c r="O430" i="17"/>
  <c r="L430" i="17"/>
  <c r="G430" i="17"/>
  <c r="P429" i="17"/>
  <c r="O429" i="17"/>
  <c r="L429" i="17"/>
  <c r="G429" i="17"/>
  <c r="P428" i="17"/>
  <c r="O428" i="17"/>
  <c r="L428" i="17"/>
  <c r="G428" i="17"/>
  <c r="P427" i="17"/>
  <c r="O427" i="17"/>
  <c r="L427" i="17"/>
  <c r="G427" i="17"/>
  <c r="P426" i="17"/>
  <c r="O426" i="17"/>
  <c r="L426" i="17"/>
  <c r="G426" i="17"/>
  <c r="P425" i="17"/>
  <c r="O425" i="17"/>
  <c r="L425" i="17"/>
  <c r="G425" i="17"/>
  <c r="P424" i="17"/>
  <c r="O424" i="17"/>
  <c r="L424" i="17"/>
  <c r="G424" i="17"/>
  <c r="P423" i="17"/>
  <c r="O423" i="17"/>
  <c r="L423" i="17"/>
  <c r="G423" i="17"/>
  <c r="P422" i="17"/>
  <c r="O422" i="17"/>
  <c r="L422" i="17"/>
  <c r="G422" i="17"/>
  <c r="P421" i="17"/>
  <c r="O421" i="17"/>
  <c r="L421" i="17"/>
  <c r="G421" i="17"/>
  <c r="P420" i="17"/>
  <c r="O420" i="17"/>
  <c r="L420" i="17"/>
  <c r="G420" i="17"/>
  <c r="P419" i="17"/>
  <c r="O419" i="17"/>
  <c r="L419" i="17"/>
  <c r="G419" i="17"/>
  <c r="P418" i="17"/>
  <c r="O418" i="17"/>
  <c r="L418" i="17"/>
  <c r="G418" i="17"/>
  <c r="P417" i="17"/>
  <c r="O417" i="17"/>
  <c r="L417" i="17"/>
  <c r="G417" i="17"/>
  <c r="P416" i="17"/>
  <c r="O416" i="17"/>
  <c r="L416" i="17"/>
  <c r="G416" i="17"/>
  <c r="P415" i="17"/>
  <c r="O415" i="17"/>
  <c r="L415" i="17"/>
  <c r="G415" i="17"/>
  <c r="P414" i="17"/>
  <c r="O414" i="17"/>
  <c r="L414" i="17"/>
  <c r="G414" i="17"/>
  <c r="P413" i="17"/>
  <c r="O413" i="17"/>
  <c r="L413" i="17"/>
  <c r="G413" i="17"/>
  <c r="P412" i="17"/>
  <c r="O412" i="17"/>
  <c r="L412" i="17"/>
  <c r="G412" i="17"/>
  <c r="P411" i="17"/>
  <c r="O411" i="17"/>
  <c r="L411" i="17"/>
  <c r="G411" i="17"/>
  <c r="P410" i="17"/>
  <c r="O410" i="17"/>
  <c r="L410" i="17"/>
  <c r="G410" i="17"/>
  <c r="P409" i="17"/>
  <c r="O409" i="17"/>
  <c r="L409" i="17"/>
  <c r="G409" i="17"/>
  <c r="P408" i="17"/>
  <c r="O408" i="17"/>
  <c r="L408" i="17"/>
  <c r="G408" i="17"/>
  <c r="P407" i="17"/>
  <c r="O407" i="17"/>
  <c r="L407" i="17"/>
  <c r="G407" i="17"/>
  <c r="P406" i="17"/>
  <c r="O406" i="17"/>
  <c r="L406" i="17"/>
  <c r="G406" i="17"/>
  <c r="P405" i="17"/>
  <c r="O405" i="17"/>
  <c r="L405" i="17"/>
  <c r="G405" i="17"/>
  <c r="P404" i="17"/>
  <c r="O404" i="17"/>
  <c r="L404" i="17"/>
  <c r="G404" i="17"/>
  <c r="P403" i="17"/>
  <c r="O403" i="17"/>
  <c r="L403" i="17"/>
  <c r="G403" i="17"/>
  <c r="P402" i="17"/>
  <c r="O402" i="17"/>
  <c r="L402" i="17"/>
  <c r="G402" i="17"/>
  <c r="P401" i="17"/>
  <c r="O401" i="17"/>
  <c r="L401" i="17"/>
  <c r="G401" i="17"/>
  <c r="P400" i="17"/>
  <c r="O400" i="17"/>
  <c r="L400" i="17"/>
  <c r="G400" i="17"/>
  <c r="P399" i="17"/>
  <c r="O399" i="17"/>
  <c r="L399" i="17"/>
  <c r="G399" i="17"/>
  <c r="P398" i="17"/>
  <c r="O398" i="17"/>
  <c r="L398" i="17"/>
  <c r="G398" i="17"/>
  <c r="P397" i="17"/>
  <c r="O397" i="17"/>
  <c r="L397" i="17"/>
  <c r="G397" i="17"/>
  <c r="P396" i="17"/>
  <c r="O396" i="17"/>
  <c r="L396" i="17"/>
  <c r="G396" i="17"/>
  <c r="P395" i="17"/>
  <c r="O395" i="17"/>
  <c r="L395" i="17"/>
  <c r="G395" i="17"/>
  <c r="P394" i="17"/>
  <c r="O394" i="17"/>
  <c r="L394" i="17"/>
  <c r="G394" i="17"/>
  <c r="P393" i="17"/>
  <c r="O393" i="17"/>
  <c r="L393" i="17"/>
  <c r="G393" i="17"/>
  <c r="P392" i="17"/>
  <c r="O392" i="17"/>
  <c r="L392" i="17"/>
  <c r="G392" i="17"/>
  <c r="P391" i="17"/>
  <c r="O391" i="17"/>
  <c r="L391" i="17"/>
  <c r="G391" i="17"/>
  <c r="P390" i="17"/>
  <c r="O390" i="17"/>
  <c r="L390" i="17"/>
  <c r="G390" i="17"/>
  <c r="P389" i="17"/>
  <c r="O389" i="17"/>
  <c r="L389" i="17"/>
  <c r="G389" i="17"/>
  <c r="P388" i="17"/>
  <c r="O388" i="17"/>
  <c r="L388" i="17"/>
  <c r="G388" i="17"/>
  <c r="P387" i="17"/>
  <c r="O387" i="17"/>
  <c r="L387" i="17"/>
  <c r="G387" i="17"/>
  <c r="P386" i="17"/>
  <c r="O386" i="17"/>
  <c r="L386" i="17"/>
  <c r="G386" i="17"/>
  <c r="P385" i="17"/>
  <c r="O385" i="17"/>
  <c r="L385" i="17"/>
  <c r="G385" i="17"/>
  <c r="P384" i="17"/>
  <c r="O384" i="17"/>
  <c r="L384" i="17"/>
  <c r="G384" i="17"/>
  <c r="P383" i="17"/>
  <c r="O383" i="17"/>
  <c r="L383" i="17"/>
  <c r="G383" i="17"/>
  <c r="P382" i="17"/>
  <c r="O382" i="17"/>
  <c r="L382" i="17"/>
  <c r="G382" i="17"/>
  <c r="P381" i="17"/>
  <c r="O381" i="17"/>
  <c r="L381" i="17"/>
  <c r="G381" i="17"/>
  <c r="P380" i="17"/>
  <c r="O380" i="17"/>
  <c r="L380" i="17"/>
  <c r="G380" i="17"/>
  <c r="P379" i="17"/>
  <c r="O379" i="17"/>
  <c r="L379" i="17"/>
  <c r="G379" i="17"/>
  <c r="P378" i="17"/>
  <c r="O378" i="17"/>
  <c r="L378" i="17"/>
  <c r="G378" i="17"/>
  <c r="P377" i="17"/>
  <c r="O377" i="17"/>
  <c r="L377" i="17"/>
  <c r="G377" i="17"/>
  <c r="P376" i="17"/>
  <c r="O376" i="17"/>
  <c r="L376" i="17"/>
  <c r="G376" i="17"/>
  <c r="P375" i="17"/>
  <c r="O375" i="17"/>
  <c r="L375" i="17"/>
  <c r="G375" i="17"/>
  <c r="P374" i="17"/>
  <c r="O374" i="17"/>
  <c r="L374" i="17"/>
  <c r="G374" i="17"/>
  <c r="P373" i="17"/>
  <c r="O373" i="17"/>
  <c r="L373" i="17"/>
  <c r="G373" i="17"/>
  <c r="P372" i="17"/>
  <c r="O372" i="17"/>
  <c r="L372" i="17"/>
  <c r="G372" i="17"/>
  <c r="P371" i="17"/>
  <c r="O371" i="17"/>
  <c r="L371" i="17"/>
  <c r="G371" i="17"/>
  <c r="P370" i="17"/>
  <c r="O370" i="17"/>
  <c r="L370" i="17"/>
  <c r="G370" i="17"/>
  <c r="P369" i="17"/>
  <c r="O369" i="17"/>
  <c r="L369" i="17"/>
  <c r="G369" i="17"/>
  <c r="P368" i="17"/>
  <c r="O368" i="17"/>
  <c r="L368" i="17"/>
  <c r="G368" i="17"/>
  <c r="P367" i="17"/>
  <c r="O367" i="17"/>
  <c r="L367" i="17"/>
  <c r="G367" i="17"/>
  <c r="P366" i="17"/>
  <c r="O366" i="17"/>
  <c r="L366" i="17"/>
  <c r="G366" i="17"/>
  <c r="P365" i="17"/>
  <c r="O365" i="17"/>
  <c r="L365" i="17"/>
  <c r="G365" i="17"/>
  <c r="P364" i="17"/>
  <c r="O364" i="17"/>
  <c r="L364" i="17"/>
  <c r="G364" i="17"/>
  <c r="P363" i="17"/>
  <c r="O363" i="17"/>
  <c r="L363" i="17"/>
  <c r="G363" i="17"/>
  <c r="P362" i="17"/>
  <c r="O362" i="17"/>
  <c r="L362" i="17"/>
  <c r="G362" i="17"/>
  <c r="P361" i="17"/>
  <c r="O361" i="17"/>
  <c r="L361" i="17"/>
  <c r="G361" i="17"/>
  <c r="P360" i="17"/>
  <c r="O360" i="17"/>
  <c r="L360" i="17"/>
  <c r="G360" i="17"/>
  <c r="P359" i="17"/>
  <c r="O359" i="17"/>
  <c r="L359" i="17"/>
  <c r="G359" i="17"/>
  <c r="P358" i="17"/>
  <c r="O358" i="17"/>
  <c r="L358" i="17"/>
  <c r="G358" i="17"/>
  <c r="P357" i="17"/>
  <c r="O357" i="17"/>
  <c r="L357" i="17"/>
  <c r="G357" i="17"/>
  <c r="P356" i="17"/>
  <c r="O356" i="17"/>
  <c r="L356" i="17"/>
  <c r="G356" i="17"/>
  <c r="P355" i="17"/>
  <c r="O355" i="17"/>
  <c r="L355" i="17"/>
  <c r="G355" i="17"/>
  <c r="P354" i="17"/>
  <c r="O354" i="17"/>
  <c r="L354" i="17"/>
  <c r="G354" i="17"/>
  <c r="P353" i="17"/>
  <c r="O353" i="17"/>
  <c r="L353" i="17"/>
  <c r="G353" i="17"/>
  <c r="P352" i="17"/>
  <c r="O352" i="17"/>
  <c r="L352" i="17"/>
  <c r="G352" i="17"/>
  <c r="P351" i="17"/>
  <c r="O351" i="17"/>
  <c r="L351" i="17"/>
  <c r="G351" i="17"/>
  <c r="P350" i="17"/>
  <c r="O350" i="17"/>
  <c r="L350" i="17"/>
  <c r="G350" i="17"/>
  <c r="P349" i="17"/>
  <c r="O349" i="17"/>
  <c r="L349" i="17"/>
  <c r="G349" i="17"/>
  <c r="P348" i="17"/>
  <c r="O348" i="17"/>
  <c r="L348" i="17"/>
  <c r="G348" i="17"/>
  <c r="P347" i="17"/>
  <c r="O347" i="17"/>
  <c r="L347" i="17"/>
  <c r="G347" i="17"/>
  <c r="P346" i="17"/>
  <c r="O346" i="17"/>
  <c r="L346" i="17"/>
  <c r="G346" i="17"/>
  <c r="P345" i="17"/>
  <c r="O345" i="17"/>
  <c r="L345" i="17"/>
  <c r="G345" i="17"/>
  <c r="P344" i="17"/>
  <c r="O344" i="17"/>
  <c r="L344" i="17"/>
  <c r="G344" i="17"/>
  <c r="P343" i="17"/>
  <c r="O343" i="17"/>
  <c r="L343" i="17"/>
  <c r="G343" i="17"/>
  <c r="P342" i="17"/>
  <c r="O342" i="17"/>
  <c r="L342" i="17"/>
  <c r="G342" i="17"/>
  <c r="P341" i="17"/>
  <c r="O341" i="17"/>
  <c r="L341" i="17"/>
  <c r="G341" i="17"/>
  <c r="P340" i="17"/>
  <c r="O340" i="17"/>
  <c r="L340" i="17"/>
  <c r="G340" i="17"/>
  <c r="P339" i="17"/>
  <c r="O339" i="17"/>
  <c r="L339" i="17"/>
  <c r="G339" i="17"/>
  <c r="P338" i="17"/>
  <c r="O338" i="17"/>
  <c r="L338" i="17"/>
  <c r="G338" i="17"/>
  <c r="P337" i="17"/>
  <c r="O337" i="17"/>
  <c r="L337" i="17"/>
  <c r="G337" i="17"/>
  <c r="P336" i="17"/>
  <c r="O336" i="17"/>
  <c r="L336" i="17"/>
  <c r="G336" i="17"/>
  <c r="P335" i="17"/>
  <c r="O335" i="17"/>
  <c r="L335" i="17"/>
  <c r="G335" i="17"/>
  <c r="P334" i="17"/>
  <c r="O334" i="17"/>
  <c r="L334" i="17"/>
  <c r="G334" i="17"/>
  <c r="P333" i="17"/>
  <c r="O333" i="17"/>
  <c r="L333" i="17"/>
  <c r="G333" i="17"/>
  <c r="P332" i="17"/>
  <c r="O332" i="17"/>
  <c r="L332" i="17"/>
  <c r="G332" i="17"/>
  <c r="P331" i="17"/>
  <c r="O331" i="17"/>
  <c r="L331" i="17"/>
  <c r="G331" i="17"/>
  <c r="P330" i="17"/>
  <c r="O330" i="17"/>
  <c r="L330" i="17"/>
  <c r="G330" i="17"/>
  <c r="P329" i="17"/>
  <c r="O329" i="17"/>
  <c r="L329" i="17"/>
  <c r="G329" i="17"/>
  <c r="P328" i="17"/>
  <c r="O328" i="17"/>
  <c r="L328" i="17"/>
  <c r="G328" i="17"/>
  <c r="P327" i="17"/>
  <c r="O327" i="17"/>
  <c r="L327" i="17"/>
  <c r="G327" i="17"/>
  <c r="P326" i="17"/>
  <c r="O326" i="17"/>
  <c r="L326" i="17"/>
  <c r="G326" i="17"/>
  <c r="P325" i="17"/>
  <c r="O325" i="17"/>
  <c r="L325" i="17"/>
  <c r="G325" i="17"/>
  <c r="P324" i="17"/>
  <c r="O324" i="17"/>
  <c r="L324" i="17"/>
  <c r="G324" i="17"/>
  <c r="P323" i="17"/>
  <c r="O323" i="17"/>
  <c r="L323" i="17"/>
  <c r="G323" i="17"/>
  <c r="P322" i="17"/>
  <c r="O322" i="17"/>
  <c r="L322" i="17"/>
  <c r="G322" i="17"/>
  <c r="P321" i="17"/>
  <c r="O321" i="17"/>
  <c r="L321" i="17"/>
  <c r="G321" i="17"/>
  <c r="P320" i="17"/>
  <c r="O320" i="17"/>
  <c r="L320" i="17"/>
  <c r="G320" i="17"/>
  <c r="P319" i="17"/>
  <c r="O319" i="17"/>
  <c r="L319" i="17"/>
  <c r="G319" i="17"/>
  <c r="P318" i="17"/>
  <c r="O318" i="17"/>
  <c r="L318" i="17"/>
  <c r="G318" i="17"/>
  <c r="P317" i="17"/>
  <c r="O317" i="17"/>
  <c r="L317" i="17"/>
  <c r="G317" i="17"/>
  <c r="P316" i="17"/>
  <c r="O316" i="17"/>
  <c r="L316" i="17"/>
  <c r="G316" i="17"/>
  <c r="P315" i="17"/>
  <c r="O315" i="17"/>
  <c r="L315" i="17"/>
  <c r="G315" i="17"/>
  <c r="P314" i="17"/>
  <c r="O314" i="17"/>
  <c r="L314" i="17"/>
  <c r="G314" i="17"/>
  <c r="P313" i="17"/>
  <c r="O313" i="17"/>
  <c r="L313" i="17"/>
  <c r="G313" i="17"/>
  <c r="P312" i="17"/>
  <c r="O312" i="17"/>
  <c r="L312" i="17"/>
  <c r="G312" i="17"/>
  <c r="P311" i="17"/>
  <c r="O311" i="17"/>
  <c r="L311" i="17"/>
  <c r="G311" i="17"/>
  <c r="P310" i="17"/>
  <c r="O310" i="17"/>
  <c r="L310" i="17"/>
  <c r="G310" i="17"/>
  <c r="P309" i="17"/>
  <c r="O309" i="17"/>
  <c r="L309" i="17"/>
  <c r="G309" i="17"/>
  <c r="P308" i="17"/>
  <c r="O308" i="17"/>
  <c r="L308" i="17"/>
  <c r="G308" i="17"/>
  <c r="P307" i="17"/>
  <c r="O307" i="17"/>
  <c r="L307" i="17"/>
  <c r="G307" i="17"/>
  <c r="P306" i="17"/>
  <c r="O306" i="17"/>
  <c r="L306" i="17"/>
  <c r="G306" i="17"/>
  <c r="P305" i="17"/>
  <c r="O305" i="17"/>
  <c r="L305" i="17"/>
  <c r="G305" i="17"/>
  <c r="P304" i="17"/>
  <c r="O304" i="17"/>
  <c r="L304" i="17"/>
  <c r="G304" i="17"/>
  <c r="P303" i="17"/>
  <c r="O303" i="17"/>
  <c r="L303" i="17"/>
  <c r="G303" i="17"/>
  <c r="P302" i="17"/>
  <c r="O302" i="17"/>
  <c r="L302" i="17"/>
  <c r="G302" i="17"/>
  <c r="P301" i="17"/>
  <c r="O301" i="17"/>
  <c r="L301" i="17"/>
  <c r="G301" i="17"/>
  <c r="P300" i="17"/>
  <c r="O300" i="17"/>
  <c r="L300" i="17"/>
  <c r="G300" i="17"/>
  <c r="P299" i="17"/>
  <c r="O299" i="17"/>
  <c r="L299" i="17"/>
  <c r="G299" i="17"/>
  <c r="P298" i="17"/>
  <c r="O298" i="17"/>
  <c r="L298" i="17"/>
  <c r="G298" i="17"/>
  <c r="P297" i="17"/>
  <c r="O297" i="17"/>
  <c r="L297" i="17"/>
  <c r="G297" i="17"/>
  <c r="P296" i="17"/>
  <c r="O296" i="17"/>
  <c r="L296" i="17"/>
  <c r="G296" i="17"/>
  <c r="P295" i="17"/>
  <c r="O295" i="17"/>
  <c r="L295" i="17"/>
  <c r="G295" i="17"/>
  <c r="P294" i="17"/>
  <c r="O294" i="17"/>
  <c r="L294" i="17"/>
  <c r="G294" i="17"/>
  <c r="P293" i="17"/>
  <c r="O293" i="17"/>
  <c r="L293" i="17"/>
  <c r="G293" i="17"/>
  <c r="P292" i="17"/>
  <c r="O292" i="17"/>
  <c r="L292" i="17"/>
  <c r="G292" i="17"/>
  <c r="P291" i="17"/>
  <c r="O291" i="17"/>
  <c r="L291" i="17"/>
  <c r="G291" i="17"/>
  <c r="P290" i="17"/>
  <c r="O290" i="17"/>
  <c r="L290" i="17"/>
  <c r="G290" i="17"/>
  <c r="P289" i="17"/>
  <c r="O289" i="17"/>
  <c r="L289" i="17"/>
  <c r="G289" i="17"/>
  <c r="P288" i="17"/>
  <c r="O288" i="17"/>
  <c r="L288" i="17"/>
  <c r="G288" i="17"/>
  <c r="P287" i="17"/>
  <c r="O287" i="17"/>
  <c r="L287" i="17"/>
  <c r="G287" i="17"/>
  <c r="P286" i="17"/>
  <c r="O286" i="17"/>
  <c r="L286" i="17"/>
  <c r="G286" i="17"/>
  <c r="P285" i="17"/>
  <c r="O285" i="17"/>
  <c r="L285" i="17"/>
  <c r="G285" i="17"/>
  <c r="P284" i="17"/>
  <c r="O284" i="17"/>
  <c r="L284" i="17"/>
  <c r="G284" i="17"/>
  <c r="P283" i="17"/>
  <c r="O283" i="17"/>
  <c r="L283" i="17"/>
  <c r="G283" i="17"/>
  <c r="P282" i="17"/>
  <c r="O282" i="17"/>
  <c r="L282" i="17"/>
  <c r="G282" i="17"/>
  <c r="P281" i="17"/>
  <c r="O281" i="17"/>
  <c r="L281" i="17"/>
  <c r="G281" i="17"/>
  <c r="P280" i="17"/>
  <c r="O280" i="17"/>
  <c r="L280" i="17"/>
  <c r="G280" i="17"/>
  <c r="P279" i="17"/>
  <c r="O279" i="17"/>
  <c r="L279" i="17"/>
  <c r="G279" i="17"/>
  <c r="P278" i="17"/>
  <c r="O278" i="17"/>
  <c r="L278" i="17"/>
  <c r="G278" i="17"/>
  <c r="P277" i="17"/>
  <c r="O277" i="17"/>
  <c r="L277" i="17"/>
  <c r="G277" i="17"/>
  <c r="P276" i="17"/>
  <c r="O276" i="17"/>
  <c r="L276" i="17"/>
  <c r="G276" i="17"/>
  <c r="P275" i="17"/>
  <c r="O275" i="17"/>
  <c r="L275" i="17"/>
  <c r="G275" i="17"/>
  <c r="P274" i="17"/>
  <c r="O274" i="17"/>
  <c r="L274" i="17"/>
  <c r="G274" i="17"/>
  <c r="P273" i="17"/>
  <c r="O273" i="17"/>
  <c r="L273" i="17"/>
  <c r="G273" i="17"/>
  <c r="P272" i="17"/>
  <c r="O272" i="17"/>
  <c r="L272" i="17"/>
  <c r="G272" i="17"/>
  <c r="P271" i="17"/>
  <c r="O271" i="17"/>
  <c r="L271" i="17"/>
  <c r="G271" i="17"/>
  <c r="P270" i="17"/>
  <c r="O270" i="17"/>
  <c r="L270" i="17"/>
  <c r="G270" i="17"/>
  <c r="P269" i="17"/>
  <c r="O269" i="17"/>
  <c r="L269" i="17"/>
  <c r="G269" i="17"/>
  <c r="P268" i="17"/>
  <c r="O268" i="17"/>
  <c r="L268" i="17"/>
  <c r="G268" i="17"/>
  <c r="P267" i="17"/>
  <c r="O267" i="17"/>
  <c r="L267" i="17"/>
  <c r="G267" i="17"/>
  <c r="P266" i="17"/>
  <c r="O266" i="17"/>
  <c r="L266" i="17"/>
  <c r="G266" i="17"/>
  <c r="P265" i="17"/>
  <c r="O265" i="17"/>
  <c r="L265" i="17"/>
  <c r="G265" i="17"/>
  <c r="P264" i="17"/>
  <c r="O264" i="17"/>
  <c r="L264" i="17"/>
  <c r="G264" i="17"/>
  <c r="P263" i="17"/>
  <c r="O263" i="17"/>
  <c r="L263" i="17"/>
  <c r="G263" i="17"/>
  <c r="P262" i="17"/>
  <c r="O262" i="17"/>
  <c r="L262" i="17"/>
  <c r="G262" i="17"/>
  <c r="P261" i="17"/>
  <c r="O261" i="17"/>
  <c r="L261" i="17"/>
  <c r="G261" i="17"/>
  <c r="P260" i="17"/>
  <c r="O260" i="17"/>
  <c r="L260" i="17"/>
  <c r="G260" i="17"/>
  <c r="P259" i="17"/>
  <c r="O259" i="17"/>
  <c r="L259" i="17"/>
  <c r="G259" i="17"/>
  <c r="P258" i="17"/>
  <c r="O258" i="17"/>
  <c r="L258" i="17"/>
  <c r="G258" i="17"/>
  <c r="P257" i="17"/>
  <c r="O257" i="17"/>
  <c r="L257" i="17"/>
  <c r="G257" i="17"/>
  <c r="P256" i="17"/>
  <c r="O256" i="17"/>
  <c r="L256" i="17"/>
  <c r="G256" i="17"/>
  <c r="P255" i="17"/>
  <c r="O255" i="17"/>
  <c r="L255" i="17"/>
  <c r="G255" i="17"/>
  <c r="P254" i="17"/>
  <c r="O254" i="17"/>
  <c r="L254" i="17"/>
  <c r="G254" i="17"/>
  <c r="P253" i="17"/>
  <c r="O253" i="17"/>
  <c r="L253" i="17"/>
  <c r="G253" i="17"/>
  <c r="P252" i="17"/>
  <c r="O252" i="17"/>
  <c r="L252" i="17"/>
  <c r="G252" i="17"/>
  <c r="P251" i="17"/>
  <c r="O251" i="17"/>
  <c r="L251" i="17"/>
  <c r="G251" i="17"/>
  <c r="P250" i="17"/>
  <c r="O250" i="17"/>
  <c r="L250" i="17"/>
  <c r="G250" i="17"/>
  <c r="P249" i="17"/>
  <c r="O249" i="17"/>
  <c r="L249" i="17"/>
  <c r="G249" i="17"/>
  <c r="P248" i="17"/>
  <c r="O248" i="17"/>
  <c r="L248" i="17"/>
  <c r="G248" i="17"/>
  <c r="P247" i="17"/>
  <c r="O247" i="17"/>
  <c r="L247" i="17"/>
  <c r="G247" i="17"/>
  <c r="P246" i="17"/>
  <c r="O246" i="17"/>
  <c r="L246" i="17"/>
  <c r="G246" i="17"/>
  <c r="P245" i="17"/>
  <c r="O245" i="17"/>
  <c r="L245" i="17"/>
  <c r="G245" i="17"/>
  <c r="P244" i="17"/>
  <c r="O244" i="17"/>
  <c r="L244" i="17"/>
  <c r="G244" i="17"/>
  <c r="P243" i="17"/>
  <c r="O243" i="17"/>
  <c r="L243" i="17"/>
  <c r="G243" i="17"/>
  <c r="P242" i="17"/>
  <c r="O242" i="17"/>
  <c r="L242" i="17"/>
  <c r="G242" i="17"/>
  <c r="P241" i="17"/>
  <c r="O241" i="17"/>
  <c r="L241" i="17"/>
  <c r="G241" i="17"/>
  <c r="P240" i="17"/>
  <c r="O240" i="17"/>
  <c r="L240" i="17"/>
  <c r="G240" i="17"/>
  <c r="P239" i="17"/>
  <c r="O239" i="17"/>
  <c r="L239" i="17"/>
  <c r="G239" i="17"/>
  <c r="P238" i="17"/>
  <c r="O238" i="17"/>
  <c r="L238" i="17"/>
  <c r="G238" i="17"/>
  <c r="P237" i="17"/>
  <c r="O237" i="17"/>
  <c r="L237" i="17"/>
  <c r="G237" i="17"/>
  <c r="P236" i="17"/>
  <c r="O236" i="17"/>
  <c r="L236" i="17"/>
  <c r="G236" i="17"/>
  <c r="P235" i="17"/>
  <c r="O235" i="17"/>
  <c r="L235" i="17"/>
  <c r="G235" i="17"/>
  <c r="P234" i="17"/>
  <c r="O234" i="17"/>
  <c r="L234" i="17"/>
  <c r="G234" i="17"/>
  <c r="P233" i="17"/>
  <c r="O233" i="17"/>
  <c r="L233" i="17"/>
  <c r="G233" i="17"/>
  <c r="P232" i="17"/>
  <c r="O232" i="17"/>
  <c r="L232" i="17"/>
  <c r="G232" i="17"/>
  <c r="P231" i="17"/>
  <c r="O231" i="17"/>
  <c r="L231" i="17"/>
  <c r="G231" i="17"/>
  <c r="P230" i="17"/>
  <c r="O230" i="17"/>
  <c r="L230" i="17"/>
  <c r="G230" i="17"/>
  <c r="P229" i="17"/>
  <c r="O229" i="17"/>
  <c r="L229" i="17"/>
  <c r="G229" i="17"/>
  <c r="P228" i="17"/>
  <c r="O228" i="17"/>
  <c r="L228" i="17"/>
  <c r="G228" i="17"/>
  <c r="P227" i="17"/>
  <c r="O227" i="17"/>
  <c r="L227" i="17"/>
  <c r="G227" i="17"/>
  <c r="P226" i="17"/>
  <c r="O226" i="17"/>
  <c r="L226" i="17"/>
  <c r="G226" i="17"/>
  <c r="P225" i="17"/>
  <c r="O225" i="17"/>
  <c r="L225" i="17"/>
  <c r="G225" i="17"/>
  <c r="P224" i="17"/>
  <c r="O224" i="17"/>
  <c r="L224" i="17"/>
  <c r="G224" i="17"/>
  <c r="P223" i="17"/>
  <c r="O223" i="17"/>
  <c r="L223" i="17"/>
  <c r="G223" i="17"/>
  <c r="P222" i="17"/>
  <c r="O222" i="17"/>
  <c r="L222" i="17"/>
  <c r="G222" i="17"/>
  <c r="P221" i="17"/>
  <c r="O221" i="17"/>
  <c r="L221" i="17"/>
  <c r="G221" i="17"/>
  <c r="P220" i="17"/>
  <c r="O220" i="17"/>
  <c r="L220" i="17"/>
  <c r="G220" i="17"/>
  <c r="P219" i="17"/>
  <c r="O219" i="17"/>
  <c r="L219" i="17"/>
  <c r="G219" i="17"/>
  <c r="P218" i="17"/>
  <c r="O218" i="17"/>
  <c r="L218" i="17"/>
  <c r="G218" i="17"/>
  <c r="P217" i="17"/>
  <c r="O217" i="17"/>
  <c r="L217" i="17"/>
  <c r="G217" i="17"/>
  <c r="P216" i="17"/>
  <c r="O216" i="17"/>
  <c r="L216" i="17"/>
  <c r="G216" i="17"/>
  <c r="P215" i="17"/>
  <c r="O215" i="17"/>
  <c r="L215" i="17"/>
  <c r="G215" i="17"/>
  <c r="P214" i="17"/>
  <c r="O214" i="17"/>
  <c r="L214" i="17"/>
  <c r="G214" i="17"/>
  <c r="P213" i="17"/>
  <c r="O213" i="17"/>
  <c r="L213" i="17"/>
  <c r="G213" i="17"/>
  <c r="P212" i="17"/>
  <c r="O212" i="17"/>
  <c r="L212" i="17"/>
  <c r="G212" i="17"/>
  <c r="P211" i="17"/>
  <c r="O211" i="17"/>
  <c r="L211" i="17"/>
  <c r="G211" i="17"/>
  <c r="P210" i="17"/>
  <c r="O210" i="17"/>
  <c r="L210" i="17"/>
  <c r="G210" i="17"/>
  <c r="P209" i="17"/>
  <c r="O209" i="17"/>
  <c r="L209" i="17"/>
  <c r="G209" i="17"/>
  <c r="P208" i="17"/>
  <c r="O208" i="17"/>
  <c r="L208" i="17"/>
  <c r="G208" i="17"/>
  <c r="P207" i="17"/>
  <c r="O207" i="17"/>
  <c r="L207" i="17"/>
  <c r="G207" i="17"/>
  <c r="P206" i="17"/>
  <c r="O206" i="17"/>
  <c r="L206" i="17"/>
  <c r="G206" i="17"/>
  <c r="P205" i="17"/>
  <c r="O205" i="17"/>
  <c r="L205" i="17"/>
  <c r="G205" i="17"/>
  <c r="P204" i="17"/>
  <c r="O204" i="17"/>
  <c r="L204" i="17"/>
  <c r="G204" i="17"/>
  <c r="P203" i="17"/>
  <c r="O203" i="17"/>
  <c r="L203" i="17"/>
  <c r="G203" i="17"/>
  <c r="P202" i="17"/>
  <c r="O202" i="17"/>
  <c r="L202" i="17"/>
  <c r="G202" i="17"/>
  <c r="P201" i="17"/>
  <c r="O201" i="17"/>
  <c r="L201" i="17"/>
  <c r="G201" i="17"/>
  <c r="P200" i="17"/>
  <c r="O200" i="17"/>
  <c r="L200" i="17"/>
  <c r="G200" i="17"/>
  <c r="P199" i="17"/>
  <c r="O199" i="17"/>
  <c r="L199" i="17"/>
  <c r="G199" i="17"/>
  <c r="P198" i="17"/>
  <c r="O198" i="17"/>
  <c r="L198" i="17"/>
  <c r="G198" i="17"/>
  <c r="P197" i="17"/>
  <c r="O197" i="17"/>
  <c r="L197" i="17"/>
  <c r="G197" i="17"/>
  <c r="P196" i="17"/>
  <c r="O196" i="17"/>
  <c r="L196" i="17"/>
  <c r="G196" i="17"/>
  <c r="P195" i="17"/>
  <c r="O195" i="17"/>
  <c r="L195" i="17"/>
  <c r="G195" i="17"/>
  <c r="P194" i="17"/>
  <c r="O194" i="17"/>
  <c r="L194" i="17"/>
  <c r="G194" i="17"/>
  <c r="P193" i="17"/>
  <c r="O193" i="17"/>
  <c r="L193" i="17"/>
  <c r="G193" i="17"/>
  <c r="P192" i="17"/>
  <c r="O192" i="17"/>
  <c r="L192" i="17"/>
  <c r="G192" i="17"/>
  <c r="P191" i="17"/>
  <c r="O191" i="17"/>
  <c r="L191" i="17"/>
  <c r="G191" i="17"/>
  <c r="P190" i="17"/>
  <c r="O190" i="17"/>
  <c r="L190" i="17"/>
  <c r="G190" i="17"/>
  <c r="P189" i="17"/>
  <c r="O189" i="17"/>
  <c r="L189" i="17"/>
  <c r="G189" i="17"/>
  <c r="P188" i="17"/>
  <c r="O188" i="17"/>
  <c r="L188" i="17"/>
  <c r="G188" i="17"/>
  <c r="P187" i="17"/>
  <c r="O187" i="17"/>
  <c r="L187" i="17"/>
  <c r="G187" i="17"/>
  <c r="P186" i="17"/>
  <c r="O186" i="17"/>
  <c r="L186" i="17"/>
  <c r="G186" i="17"/>
  <c r="P185" i="17"/>
  <c r="O185" i="17"/>
  <c r="L185" i="17"/>
  <c r="G185" i="17"/>
  <c r="P184" i="17"/>
  <c r="O184" i="17"/>
  <c r="L184" i="17"/>
  <c r="G184" i="17"/>
  <c r="P183" i="17"/>
  <c r="O183" i="17"/>
  <c r="L183" i="17"/>
  <c r="G183" i="17"/>
  <c r="P182" i="17"/>
  <c r="O182" i="17"/>
  <c r="L182" i="17"/>
  <c r="G182" i="17"/>
  <c r="P181" i="17"/>
  <c r="O181" i="17"/>
  <c r="L181" i="17"/>
  <c r="G181" i="17"/>
  <c r="P180" i="17"/>
  <c r="O180" i="17"/>
  <c r="L180" i="17"/>
  <c r="G180" i="17"/>
  <c r="P179" i="17"/>
  <c r="O179" i="17"/>
  <c r="L179" i="17"/>
  <c r="G179" i="17"/>
  <c r="P178" i="17"/>
  <c r="O178" i="17"/>
  <c r="L178" i="17"/>
  <c r="G178" i="17"/>
  <c r="P177" i="17"/>
  <c r="O177" i="17"/>
  <c r="L177" i="17"/>
  <c r="G177" i="17"/>
  <c r="P176" i="17"/>
  <c r="O176" i="17"/>
  <c r="L176" i="17"/>
  <c r="G176" i="17"/>
  <c r="P175" i="17"/>
  <c r="O175" i="17"/>
  <c r="L175" i="17"/>
  <c r="G175" i="17"/>
  <c r="P174" i="17"/>
  <c r="O174" i="17"/>
  <c r="L174" i="17"/>
  <c r="G174" i="17"/>
  <c r="P173" i="17"/>
  <c r="O173" i="17"/>
  <c r="L173" i="17"/>
  <c r="G173" i="17"/>
  <c r="P172" i="17"/>
  <c r="O172" i="17"/>
  <c r="L172" i="17"/>
  <c r="G172" i="17"/>
  <c r="P171" i="17"/>
  <c r="O171" i="17"/>
  <c r="L171" i="17"/>
  <c r="G171" i="17"/>
  <c r="P170" i="17"/>
  <c r="O170" i="17"/>
  <c r="L170" i="17"/>
  <c r="G170" i="17"/>
  <c r="P169" i="17"/>
  <c r="O169" i="17"/>
  <c r="L169" i="17"/>
  <c r="G169" i="17"/>
  <c r="P168" i="17"/>
  <c r="O168" i="17"/>
  <c r="L168" i="17"/>
  <c r="G168" i="17"/>
  <c r="P167" i="17"/>
  <c r="O167" i="17"/>
  <c r="L167" i="17"/>
  <c r="G167" i="17"/>
  <c r="P166" i="17"/>
  <c r="O166" i="17"/>
  <c r="L166" i="17"/>
  <c r="G166" i="17"/>
  <c r="P165" i="17"/>
  <c r="O165" i="17"/>
  <c r="L165" i="17"/>
  <c r="G165" i="17"/>
  <c r="P164" i="17"/>
  <c r="O164" i="17"/>
  <c r="L164" i="17"/>
  <c r="G164" i="17"/>
  <c r="P163" i="17"/>
  <c r="O163" i="17"/>
  <c r="L163" i="17"/>
  <c r="G163" i="17"/>
  <c r="P162" i="17"/>
  <c r="O162" i="17"/>
  <c r="L162" i="17"/>
  <c r="G162" i="17"/>
  <c r="P161" i="17"/>
  <c r="O161" i="17"/>
  <c r="L161" i="17"/>
  <c r="G161" i="17"/>
  <c r="P160" i="17"/>
  <c r="O160" i="17"/>
  <c r="L160" i="17"/>
  <c r="G160" i="17"/>
  <c r="P159" i="17"/>
  <c r="O159" i="17"/>
  <c r="L159" i="17"/>
  <c r="G159" i="17"/>
  <c r="P158" i="17"/>
  <c r="O158" i="17"/>
  <c r="L158" i="17"/>
  <c r="G158" i="17"/>
  <c r="P157" i="17"/>
  <c r="O157" i="17"/>
  <c r="L157" i="17"/>
  <c r="G157" i="17"/>
  <c r="P156" i="17"/>
  <c r="O156" i="17"/>
  <c r="L156" i="17"/>
  <c r="G156" i="17"/>
  <c r="P155" i="17"/>
  <c r="O155" i="17"/>
  <c r="L155" i="17"/>
  <c r="G155" i="17"/>
  <c r="P154" i="17"/>
  <c r="O154" i="17"/>
  <c r="L154" i="17"/>
  <c r="G154" i="17"/>
  <c r="P153" i="17"/>
  <c r="O153" i="17"/>
  <c r="L153" i="17"/>
  <c r="G153" i="17"/>
  <c r="P152" i="17"/>
  <c r="O152" i="17"/>
  <c r="L152" i="17"/>
  <c r="G152" i="17"/>
  <c r="P151" i="17"/>
  <c r="O151" i="17"/>
  <c r="L151" i="17"/>
  <c r="G151" i="17"/>
  <c r="P150" i="17"/>
  <c r="O150" i="17"/>
  <c r="L150" i="17"/>
  <c r="G150" i="17"/>
  <c r="P149" i="17"/>
  <c r="O149" i="17"/>
  <c r="L149" i="17"/>
  <c r="G149" i="17"/>
  <c r="P148" i="17"/>
  <c r="O148" i="17"/>
  <c r="L148" i="17"/>
  <c r="G148" i="17"/>
  <c r="P147" i="17"/>
  <c r="O147" i="17"/>
  <c r="L147" i="17"/>
  <c r="G147" i="17"/>
  <c r="P146" i="17"/>
  <c r="O146" i="17"/>
  <c r="L146" i="17"/>
  <c r="G146" i="17"/>
  <c r="P145" i="17"/>
  <c r="O145" i="17"/>
  <c r="L145" i="17"/>
  <c r="G145" i="17"/>
  <c r="P144" i="17"/>
  <c r="O144" i="17"/>
  <c r="L144" i="17"/>
  <c r="G144" i="17"/>
  <c r="P143" i="17"/>
  <c r="O143" i="17"/>
  <c r="L143" i="17"/>
  <c r="G143" i="17"/>
  <c r="P142" i="17"/>
  <c r="O142" i="17"/>
  <c r="L142" i="17"/>
  <c r="G142" i="17"/>
  <c r="P141" i="17"/>
  <c r="O141" i="17"/>
  <c r="L141" i="17"/>
  <c r="G141" i="17"/>
  <c r="P140" i="17"/>
  <c r="O140" i="17"/>
  <c r="L140" i="17"/>
  <c r="G140" i="17"/>
  <c r="P139" i="17"/>
  <c r="O139" i="17"/>
  <c r="L139" i="17"/>
  <c r="G139" i="17"/>
  <c r="P138" i="17"/>
  <c r="O138" i="17"/>
  <c r="L138" i="17"/>
  <c r="G138" i="17"/>
  <c r="P137" i="17"/>
  <c r="O137" i="17"/>
  <c r="L137" i="17"/>
  <c r="G137" i="17"/>
  <c r="P136" i="17"/>
  <c r="O136" i="17"/>
  <c r="L136" i="17"/>
  <c r="G136" i="17"/>
  <c r="P135" i="17"/>
  <c r="O135" i="17"/>
  <c r="L135" i="17"/>
  <c r="G135" i="17"/>
  <c r="P134" i="17"/>
  <c r="O134" i="17"/>
  <c r="L134" i="17"/>
  <c r="G134" i="17"/>
  <c r="P133" i="17"/>
  <c r="O133" i="17"/>
  <c r="L133" i="17"/>
  <c r="G133" i="17"/>
  <c r="P132" i="17"/>
  <c r="O132" i="17"/>
  <c r="L132" i="17"/>
  <c r="G132" i="17"/>
  <c r="P131" i="17"/>
  <c r="O131" i="17"/>
  <c r="L131" i="17"/>
  <c r="G131" i="17"/>
  <c r="P130" i="17"/>
  <c r="O130" i="17"/>
  <c r="L130" i="17"/>
  <c r="G130" i="17"/>
  <c r="P129" i="17"/>
  <c r="O129" i="17"/>
  <c r="L129" i="17"/>
  <c r="G129" i="17"/>
  <c r="P128" i="17"/>
  <c r="O128" i="17"/>
  <c r="L128" i="17"/>
  <c r="G128" i="17"/>
  <c r="P127" i="17"/>
  <c r="O127" i="17"/>
  <c r="L127" i="17"/>
  <c r="G127" i="17"/>
  <c r="P126" i="17"/>
  <c r="O126" i="17"/>
  <c r="L126" i="17"/>
  <c r="G126" i="17"/>
  <c r="P125" i="17"/>
  <c r="O125" i="17"/>
  <c r="L125" i="17"/>
  <c r="G125" i="17"/>
  <c r="P124" i="17"/>
  <c r="O124" i="17"/>
  <c r="L124" i="17"/>
  <c r="G124" i="17"/>
  <c r="P123" i="17"/>
  <c r="O123" i="17"/>
  <c r="L123" i="17"/>
  <c r="G123" i="17"/>
  <c r="P122" i="17"/>
  <c r="O122" i="17"/>
  <c r="L122" i="17"/>
  <c r="G122" i="17"/>
  <c r="P121" i="17"/>
  <c r="O121" i="17"/>
  <c r="L121" i="17"/>
  <c r="G121" i="17"/>
  <c r="P120" i="17"/>
  <c r="O120" i="17"/>
  <c r="L120" i="17"/>
  <c r="G120" i="17"/>
  <c r="P119" i="17"/>
  <c r="O119" i="17"/>
  <c r="L119" i="17"/>
  <c r="G119" i="17"/>
  <c r="P118" i="17"/>
  <c r="O118" i="17"/>
  <c r="L118" i="17"/>
  <c r="G118" i="17"/>
  <c r="P117" i="17"/>
  <c r="O117" i="17"/>
  <c r="L117" i="17"/>
  <c r="G117" i="17"/>
  <c r="P116" i="17"/>
  <c r="O116" i="17"/>
  <c r="L116" i="17"/>
  <c r="G116" i="17"/>
  <c r="P115" i="17"/>
  <c r="O115" i="17"/>
  <c r="L115" i="17"/>
  <c r="G115" i="17"/>
  <c r="P114" i="17"/>
  <c r="O114" i="17"/>
  <c r="L114" i="17"/>
  <c r="G114" i="17"/>
  <c r="P113" i="17"/>
  <c r="O113" i="17"/>
  <c r="L113" i="17"/>
  <c r="G113" i="17"/>
  <c r="P112" i="17"/>
  <c r="O112" i="17"/>
  <c r="L112" i="17"/>
  <c r="G112" i="17"/>
  <c r="P111" i="17"/>
  <c r="O111" i="17"/>
  <c r="L111" i="17"/>
  <c r="G111" i="17"/>
  <c r="P110" i="17"/>
  <c r="O110" i="17"/>
  <c r="L110" i="17"/>
  <c r="G110" i="17"/>
  <c r="P109" i="17"/>
  <c r="O109" i="17"/>
  <c r="L109" i="17"/>
  <c r="G109" i="17"/>
  <c r="P108" i="17"/>
  <c r="O108" i="17"/>
  <c r="L108" i="17"/>
  <c r="G108" i="17"/>
  <c r="P107" i="17"/>
  <c r="O107" i="17"/>
  <c r="L107" i="17"/>
  <c r="G107" i="17"/>
  <c r="P106" i="17"/>
  <c r="O106" i="17"/>
  <c r="L106" i="17"/>
  <c r="G106" i="17"/>
  <c r="P105" i="17"/>
  <c r="O105" i="17"/>
  <c r="L105" i="17"/>
  <c r="G105" i="17"/>
  <c r="P104" i="17"/>
  <c r="O104" i="17"/>
  <c r="L104" i="17"/>
  <c r="G104" i="17"/>
  <c r="P103" i="17"/>
  <c r="O103" i="17"/>
  <c r="L103" i="17"/>
  <c r="G103" i="17"/>
  <c r="P102" i="17"/>
  <c r="O102" i="17"/>
  <c r="L102" i="17"/>
  <c r="G102" i="17"/>
  <c r="P101" i="17"/>
  <c r="O101" i="17"/>
  <c r="L101" i="17"/>
  <c r="G101" i="17"/>
  <c r="P100" i="17"/>
  <c r="O100" i="17"/>
  <c r="L100" i="17"/>
  <c r="G100" i="17"/>
  <c r="P99" i="17"/>
  <c r="O99" i="17"/>
  <c r="L99" i="17"/>
  <c r="G99" i="17"/>
  <c r="P98" i="17"/>
  <c r="O98" i="17"/>
  <c r="L98" i="17"/>
  <c r="G98" i="17"/>
  <c r="P97" i="17"/>
  <c r="O97" i="17"/>
  <c r="L97" i="17"/>
  <c r="G97" i="17"/>
  <c r="P96" i="17"/>
  <c r="O96" i="17"/>
  <c r="L96" i="17"/>
  <c r="G96" i="17"/>
  <c r="P95" i="17"/>
  <c r="O95" i="17"/>
  <c r="L95" i="17"/>
  <c r="G95" i="17"/>
  <c r="P94" i="17"/>
  <c r="O94" i="17"/>
  <c r="L94" i="17"/>
  <c r="G94" i="17"/>
  <c r="P93" i="17"/>
  <c r="O93" i="17"/>
  <c r="L93" i="17"/>
  <c r="G93" i="17"/>
  <c r="P92" i="17"/>
  <c r="O92" i="17"/>
  <c r="L92" i="17"/>
  <c r="G92" i="17"/>
  <c r="P91" i="17"/>
  <c r="O91" i="17"/>
  <c r="L91" i="17"/>
  <c r="G91" i="17"/>
  <c r="P90" i="17"/>
  <c r="O90" i="17"/>
  <c r="L90" i="17"/>
  <c r="G90" i="17"/>
  <c r="P89" i="17"/>
  <c r="O89" i="17"/>
  <c r="L89" i="17"/>
  <c r="G89" i="17"/>
  <c r="P88" i="17"/>
  <c r="O88" i="17"/>
  <c r="L88" i="17"/>
  <c r="G88" i="17"/>
  <c r="P87" i="17"/>
  <c r="O87" i="17"/>
  <c r="L87" i="17"/>
  <c r="G87" i="17"/>
  <c r="P86" i="17"/>
  <c r="O86" i="17"/>
  <c r="L86" i="17"/>
  <c r="G86" i="17"/>
  <c r="P85" i="17"/>
  <c r="O85" i="17"/>
  <c r="L85" i="17"/>
  <c r="G85" i="17"/>
  <c r="P84" i="17"/>
  <c r="O84" i="17"/>
  <c r="L84" i="17"/>
  <c r="G84" i="17"/>
  <c r="P83" i="17"/>
  <c r="O83" i="17"/>
  <c r="L83" i="17"/>
  <c r="G83" i="17"/>
  <c r="P82" i="17"/>
  <c r="O82" i="17"/>
  <c r="L82" i="17"/>
  <c r="G82" i="17"/>
  <c r="P81" i="17"/>
  <c r="O81" i="17"/>
  <c r="L81" i="17"/>
  <c r="G81" i="17"/>
  <c r="P80" i="17"/>
  <c r="O80" i="17"/>
  <c r="L80" i="17"/>
  <c r="G80" i="17"/>
  <c r="P79" i="17"/>
  <c r="O79" i="17"/>
  <c r="L79" i="17"/>
  <c r="G79" i="17"/>
  <c r="P78" i="17"/>
  <c r="O78" i="17"/>
  <c r="L78" i="17"/>
  <c r="G78" i="17"/>
  <c r="P77" i="17"/>
  <c r="O77" i="17"/>
  <c r="L77" i="17"/>
  <c r="G77" i="17"/>
  <c r="P76" i="17"/>
  <c r="O76" i="17"/>
  <c r="L76" i="17"/>
  <c r="G76" i="17"/>
  <c r="P75" i="17"/>
  <c r="O75" i="17"/>
  <c r="L75" i="17"/>
  <c r="G75" i="17"/>
  <c r="P74" i="17"/>
  <c r="O74" i="17"/>
  <c r="L74" i="17"/>
  <c r="G74" i="17"/>
  <c r="P73" i="17"/>
  <c r="O73" i="17"/>
  <c r="L73" i="17"/>
  <c r="G73" i="17"/>
  <c r="P72" i="17"/>
  <c r="O72" i="17"/>
  <c r="L72" i="17"/>
  <c r="G72" i="17"/>
  <c r="P71" i="17"/>
  <c r="O71" i="17"/>
  <c r="L71" i="17"/>
  <c r="G71" i="17"/>
  <c r="P70" i="17"/>
  <c r="O70" i="17"/>
  <c r="L70" i="17"/>
  <c r="G70" i="17"/>
  <c r="P69" i="17"/>
  <c r="O69" i="17"/>
  <c r="L69" i="17"/>
  <c r="G69" i="17"/>
  <c r="P68" i="17"/>
  <c r="O68" i="17"/>
  <c r="L68" i="17"/>
  <c r="G68" i="17"/>
  <c r="P67" i="17"/>
  <c r="O67" i="17"/>
  <c r="L67" i="17"/>
  <c r="G67" i="17"/>
  <c r="P66" i="17"/>
  <c r="O66" i="17"/>
  <c r="L66" i="17"/>
  <c r="G66" i="17"/>
  <c r="P65" i="17"/>
  <c r="O65" i="17"/>
  <c r="L65" i="17"/>
  <c r="G65" i="17"/>
  <c r="P64" i="17"/>
  <c r="O64" i="17"/>
  <c r="L64" i="17"/>
  <c r="G64" i="17"/>
  <c r="P63" i="17"/>
  <c r="O63" i="17"/>
  <c r="L63" i="17"/>
  <c r="G63" i="17"/>
  <c r="P62" i="17"/>
  <c r="O62" i="17"/>
  <c r="L62" i="17"/>
  <c r="G62" i="17"/>
  <c r="P61" i="17"/>
  <c r="O61" i="17"/>
  <c r="L61" i="17"/>
  <c r="G61" i="17"/>
  <c r="P60" i="17"/>
  <c r="O60" i="17"/>
  <c r="L60" i="17"/>
  <c r="G60" i="17"/>
  <c r="P59" i="17"/>
  <c r="O59" i="17"/>
  <c r="L59" i="17"/>
  <c r="G59" i="17"/>
  <c r="P58" i="17"/>
  <c r="O58" i="17"/>
  <c r="L58" i="17"/>
  <c r="G58" i="17"/>
  <c r="P57" i="17"/>
  <c r="O57" i="17"/>
  <c r="L57" i="17"/>
  <c r="G57" i="17"/>
  <c r="P56" i="17"/>
  <c r="O56" i="17"/>
  <c r="L56" i="17"/>
  <c r="G56" i="17"/>
  <c r="P55" i="17"/>
  <c r="O55" i="17"/>
  <c r="L55" i="17"/>
  <c r="G55" i="17"/>
  <c r="P54" i="17"/>
  <c r="O54" i="17"/>
  <c r="L54" i="17"/>
  <c r="G54" i="17"/>
  <c r="P53" i="17"/>
  <c r="O53" i="17"/>
  <c r="L53" i="17"/>
  <c r="G53" i="17"/>
  <c r="P52" i="17"/>
  <c r="O52" i="17"/>
  <c r="L52" i="17"/>
  <c r="G52" i="17"/>
  <c r="P51" i="17"/>
  <c r="O51" i="17"/>
  <c r="L51" i="17"/>
  <c r="G51" i="17"/>
  <c r="P50" i="17"/>
  <c r="O50" i="17"/>
  <c r="L50" i="17"/>
  <c r="G50" i="17"/>
  <c r="P49" i="17"/>
  <c r="O49" i="17"/>
  <c r="L49" i="17"/>
  <c r="G49" i="17"/>
  <c r="P48" i="17"/>
  <c r="O48" i="17"/>
  <c r="L48" i="17"/>
  <c r="G48" i="17"/>
  <c r="P47" i="17"/>
  <c r="O47" i="17"/>
  <c r="L47" i="17"/>
  <c r="G47" i="17"/>
  <c r="P46" i="17"/>
  <c r="O46" i="17"/>
  <c r="L46" i="17"/>
  <c r="G46" i="17"/>
  <c r="P45" i="17"/>
  <c r="O45" i="17"/>
  <c r="L45" i="17"/>
  <c r="G45" i="17"/>
  <c r="P44" i="17"/>
  <c r="O44" i="17"/>
  <c r="L44" i="17"/>
  <c r="G44" i="17"/>
  <c r="P43" i="17"/>
  <c r="O43" i="17"/>
  <c r="L43" i="17"/>
  <c r="G43" i="17"/>
  <c r="P42" i="17"/>
  <c r="O42" i="17"/>
  <c r="L42" i="17"/>
  <c r="G42" i="17"/>
  <c r="P41" i="17"/>
  <c r="O41" i="17"/>
  <c r="L41" i="17"/>
  <c r="G41" i="17"/>
  <c r="P40" i="17"/>
  <c r="O40" i="17"/>
  <c r="L40" i="17"/>
  <c r="G40" i="17"/>
  <c r="P39" i="17"/>
  <c r="O39" i="17"/>
  <c r="L39" i="17"/>
  <c r="G39" i="17"/>
  <c r="P38" i="17"/>
  <c r="O38" i="17"/>
  <c r="L38" i="17"/>
  <c r="G38" i="17"/>
  <c r="P37" i="17"/>
  <c r="O37" i="17"/>
  <c r="L37" i="17"/>
  <c r="G37" i="17"/>
  <c r="P36" i="17"/>
  <c r="O36" i="17"/>
  <c r="L36" i="17"/>
  <c r="G36" i="17"/>
  <c r="P35" i="17"/>
  <c r="O35" i="17"/>
  <c r="L35" i="17"/>
  <c r="G35" i="17"/>
  <c r="P34" i="17"/>
  <c r="O34" i="17"/>
  <c r="L34" i="17"/>
  <c r="G34" i="17"/>
  <c r="P33" i="17"/>
  <c r="O33" i="17"/>
  <c r="L33" i="17"/>
  <c r="G33" i="17"/>
  <c r="P32" i="17"/>
  <c r="O32" i="17"/>
  <c r="L32" i="17"/>
  <c r="G32" i="17"/>
  <c r="P31" i="17"/>
  <c r="O31" i="17"/>
  <c r="L31" i="17"/>
  <c r="G31" i="17"/>
  <c r="P30" i="17"/>
  <c r="O30" i="17"/>
  <c r="L30" i="17"/>
  <c r="G30" i="17"/>
  <c r="P29" i="17"/>
  <c r="O29" i="17"/>
  <c r="L29" i="17"/>
  <c r="G29" i="17"/>
  <c r="P28" i="17"/>
  <c r="O28" i="17"/>
  <c r="L28" i="17"/>
  <c r="G28" i="17"/>
  <c r="P27" i="17"/>
  <c r="O27" i="17"/>
  <c r="L27" i="17"/>
  <c r="G27" i="17"/>
  <c r="P26" i="17"/>
  <c r="O26" i="17"/>
  <c r="L26" i="17"/>
  <c r="G26" i="17"/>
  <c r="P25" i="17"/>
  <c r="O25" i="17"/>
  <c r="L25" i="17"/>
  <c r="G25" i="17"/>
  <c r="P24" i="17"/>
  <c r="O24" i="17"/>
  <c r="L24" i="17"/>
  <c r="G24" i="17"/>
  <c r="P23" i="17"/>
  <c r="O23" i="17"/>
  <c r="L23" i="17"/>
  <c r="G23" i="17"/>
  <c r="P22" i="17"/>
  <c r="O22" i="17"/>
  <c r="L22" i="17"/>
  <c r="G22" i="17"/>
  <c r="P21" i="17"/>
  <c r="O21" i="17"/>
  <c r="L21" i="17"/>
  <c r="G21" i="17"/>
  <c r="P20" i="17"/>
  <c r="O20" i="17"/>
  <c r="L20" i="17"/>
  <c r="G20" i="17"/>
  <c r="P19" i="17"/>
  <c r="O19" i="17"/>
  <c r="L19" i="17"/>
  <c r="G19" i="17"/>
  <c r="P18" i="17"/>
  <c r="O18" i="17"/>
  <c r="L18" i="17"/>
  <c r="G18" i="17"/>
  <c r="P17" i="17"/>
  <c r="O17" i="17"/>
  <c r="L17" i="17"/>
  <c r="G17" i="17"/>
  <c r="P16" i="17"/>
  <c r="O16" i="17"/>
  <c r="L16" i="17"/>
  <c r="G16" i="17"/>
  <c r="P15" i="17"/>
  <c r="O15" i="17"/>
  <c r="L15" i="17"/>
  <c r="G15" i="17"/>
  <c r="P14" i="17"/>
  <c r="O14" i="17"/>
  <c r="L14" i="17"/>
  <c r="G14" i="17"/>
  <c r="P13" i="17"/>
  <c r="O13" i="17"/>
  <c r="L13" i="17"/>
  <c r="G13" i="17"/>
  <c r="P12" i="17"/>
  <c r="O12" i="17"/>
  <c r="L12" i="17"/>
  <c r="G12" i="17"/>
  <c r="P11" i="17"/>
  <c r="O11" i="17"/>
  <c r="L11" i="17"/>
  <c r="G11" i="17"/>
  <c r="P10" i="17"/>
  <c r="O10" i="17"/>
  <c r="L10" i="17"/>
  <c r="G10" i="17"/>
  <c r="P9" i="17"/>
  <c r="O9" i="17"/>
  <c r="L9" i="17"/>
  <c r="G9" i="17"/>
  <c r="P8" i="17"/>
  <c r="O8" i="17"/>
  <c r="L8" i="17"/>
  <c r="G8" i="17"/>
  <c r="P7" i="17"/>
  <c r="O7" i="17"/>
  <c r="L7" i="17"/>
  <c r="G7" i="17"/>
  <c r="P6" i="17"/>
  <c r="O6" i="17"/>
  <c r="L6" i="17"/>
  <c r="G6" i="17"/>
  <c r="P5" i="17"/>
  <c r="O5" i="17"/>
  <c r="L5" i="17"/>
  <c r="G5" i="17"/>
  <c r="P4" i="17"/>
  <c r="O4" i="17"/>
  <c r="L4" i="17"/>
  <c r="G4" i="17"/>
  <c r="P3" i="17"/>
  <c r="O3" i="17"/>
  <c r="L3" i="17"/>
  <c r="G3" i="17"/>
  <c r="P2" i="17"/>
  <c r="O2" i="17"/>
  <c r="L2" i="17"/>
  <c r="G2" i="17"/>
  <c r="L182" i="1"/>
  <c r="N10" i="3"/>
  <c r="O10" i="3"/>
  <c r="F10" i="3"/>
  <c r="O3" i="3"/>
  <c r="O4" i="3"/>
  <c r="O5" i="3"/>
  <c r="O6" i="3"/>
  <c r="O7" i="3"/>
  <c r="O8" i="3"/>
  <c r="O9" i="3"/>
  <c r="N9" i="3"/>
  <c r="N4" i="3"/>
  <c r="N5" i="3"/>
  <c r="N6" i="3"/>
  <c r="N7" i="3"/>
  <c r="N8" i="3"/>
  <c r="N3" i="3"/>
  <c r="F3" i="3"/>
  <c r="F4" i="3"/>
  <c r="F5" i="3"/>
  <c r="F6" i="3"/>
  <c r="F7" i="3"/>
  <c r="F8" i="3"/>
  <c r="F9" i="3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20" i="16"/>
  <c r="N21" i="16"/>
  <c r="N22" i="16"/>
  <c r="N19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2" i="16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16" i="12"/>
  <c r="N3" i="12"/>
  <c r="N4" i="12"/>
  <c r="N5" i="12"/>
  <c r="N6" i="12"/>
  <c r="N7" i="12"/>
  <c r="N8" i="12"/>
  <c r="N9" i="12"/>
  <c r="N10" i="12"/>
  <c r="N11" i="12"/>
  <c r="N12" i="12"/>
  <c r="N13" i="12"/>
  <c r="N14" i="12"/>
  <c r="N2" i="12"/>
  <c r="F17" i="16"/>
  <c r="Q17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F15" i="16"/>
  <c r="F16" i="16"/>
  <c r="Q2" i="16"/>
  <c r="Q20" i="16"/>
  <c r="Q21" i="16"/>
  <c r="Q22" i="16"/>
  <c r="Q19" i="16"/>
  <c r="F22" i="16"/>
  <c r="F21" i="16"/>
  <c r="F20" i="16"/>
  <c r="F19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61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39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2" i="11"/>
  <c r="M129" i="11"/>
  <c r="N129" i="11"/>
  <c r="E129" i="11"/>
  <c r="F2" i="15"/>
  <c r="N2" i="15"/>
  <c r="G40" i="7"/>
  <c r="P56" i="7"/>
  <c r="O56" i="7"/>
  <c r="G56" i="7"/>
  <c r="P55" i="7"/>
  <c r="O55" i="7"/>
  <c r="G55" i="7"/>
  <c r="P54" i="7"/>
  <c r="O54" i="7"/>
  <c r="G54" i="7"/>
  <c r="P53" i="7"/>
  <c r="O53" i="7"/>
  <c r="G53" i="7"/>
  <c r="P52" i="7"/>
  <c r="O52" i="7"/>
  <c r="G52" i="7"/>
  <c r="P51" i="7"/>
  <c r="O51" i="7"/>
  <c r="G51" i="7"/>
  <c r="P50" i="7"/>
  <c r="O50" i="7"/>
  <c r="G50" i="7"/>
  <c r="P49" i="7"/>
  <c r="O49" i="7"/>
  <c r="G49" i="7"/>
  <c r="P48" i="7"/>
  <c r="O48" i="7"/>
  <c r="G48" i="7"/>
  <c r="P47" i="7"/>
  <c r="O47" i="7"/>
  <c r="G47" i="7"/>
  <c r="P46" i="7"/>
  <c r="O46" i="7"/>
  <c r="G46" i="7"/>
  <c r="P45" i="7"/>
  <c r="O45" i="7"/>
  <c r="G45" i="7"/>
  <c r="P44" i="7"/>
  <c r="O44" i="7"/>
  <c r="G44" i="7"/>
  <c r="P43" i="7"/>
  <c r="O43" i="7"/>
  <c r="G43" i="7"/>
  <c r="P42" i="7"/>
  <c r="O42" i="7"/>
  <c r="G42" i="7"/>
  <c r="P41" i="7"/>
  <c r="O41" i="7"/>
  <c r="G41" i="7"/>
  <c r="P40" i="7"/>
  <c r="O40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2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2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22" i="7"/>
  <c r="T2" i="14"/>
  <c r="S2" i="14"/>
  <c r="I2" i="14"/>
  <c r="N2" i="3"/>
  <c r="O2" i="2"/>
  <c r="F17" i="12"/>
  <c r="P17" i="12"/>
  <c r="Q17" i="12"/>
  <c r="F18" i="12"/>
  <c r="P18" i="12"/>
  <c r="Q18" i="12"/>
  <c r="F19" i="12"/>
  <c r="P19" i="12"/>
  <c r="Q19" i="12"/>
  <c r="F20" i="12"/>
  <c r="P20" i="12"/>
  <c r="Q20" i="12"/>
  <c r="F21" i="12"/>
  <c r="P21" i="12"/>
  <c r="Q21" i="12"/>
  <c r="F22" i="12"/>
  <c r="P22" i="12"/>
  <c r="Q22" i="12"/>
  <c r="F23" i="12"/>
  <c r="P23" i="12"/>
  <c r="Q23" i="12"/>
  <c r="F24" i="12"/>
  <c r="P24" i="12"/>
  <c r="Q24" i="12"/>
  <c r="F25" i="12"/>
  <c r="P25" i="12"/>
  <c r="Q25" i="12"/>
  <c r="F26" i="12"/>
  <c r="P26" i="12"/>
  <c r="Q26" i="12"/>
  <c r="F27" i="12"/>
  <c r="P27" i="12"/>
  <c r="Q27" i="12"/>
  <c r="F28" i="12"/>
  <c r="P28" i="12"/>
  <c r="Q28" i="12"/>
  <c r="F29" i="12"/>
  <c r="P29" i="12"/>
  <c r="Q29" i="12"/>
  <c r="P16" i="12"/>
  <c r="Q16" i="12"/>
  <c r="F16" i="12"/>
  <c r="Q3" i="12"/>
  <c r="Q4" i="12"/>
  <c r="Q5" i="12"/>
  <c r="Q6" i="12"/>
  <c r="Q7" i="12"/>
  <c r="Q8" i="12"/>
  <c r="Q9" i="12"/>
  <c r="Q10" i="12"/>
  <c r="Q11" i="12"/>
  <c r="Q12" i="12"/>
  <c r="Q13" i="12"/>
  <c r="Q14" i="12"/>
  <c r="Q2" i="12"/>
  <c r="F3" i="12"/>
  <c r="F4" i="12"/>
  <c r="F5" i="12"/>
  <c r="F6" i="12"/>
  <c r="F7" i="12"/>
  <c r="F8" i="12"/>
  <c r="F9" i="12"/>
  <c r="F10" i="12"/>
  <c r="F11" i="12"/>
  <c r="F12" i="12"/>
  <c r="F13" i="12"/>
  <c r="F14" i="12"/>
  <c r="F2" i="12"/>
  <c r="P3" i="12"/>
  <c r="P4" i="12"/>
  <c r="P5" i="12"/>
  <c r="P6" i="12"/>
  <c r="P7" i="12"/>
  <c r="P8" i="12"/>
  <c r="P9" i="12"/>
  <c r="P10" i="12"/>
  <c r="P11" i="12"/>
  <c r="P12" i="12"/>
  <c r="P13" i="12"/>
  <c r="P14" i="12"/>
  <c r="P2" i="12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N84" i="11"/>
  <c r="E84" i="11"/>
  <c r="N83" i="11"/>
  <c r="E83" i="11"/>
  <c r="N82" i="11"/>
  <c r="E82" i="11"/>
  <c r="N81" i="11"/>
  <c r="E81" i="11"/>
  <c r="N80" i="11"/>
  <c r="E80" i="11"/>
  <c r="N79" i="11"/>
  <c r="E79" i="11"/>
  <c r="N78" i="11"/>
  <c r="E78" i="11"/>
  <c r="N77" i="11"/>
  <c r="E77" i="11"/>
  <c r="N76" i="11"/>
  <c r="E76" i="11"/>
  <c r="N75" i="11"/>
  <c r="E75" i="11"/>
  <c r="N74" i="11"/>
  <c r="E74" i="11"/>
  <c r="N73" i="11"/>
  <c r="E73" i="11"/>
  <c r="N72" i="11"/>
  <c r="E72" i="11"/>
  <c r="N71" i="11"/>
  <c r="E71" i="11"/>
  <c r="N70" i="11"/>
  <c r="E70" i="11"/>
  <c r="N69" i="11"/>
  <c r="E69" i="11"/>
  <c r="N68" i="11"/>
  <c r="E68" i="11"/>
  <c r="N67" i="11"/>
  <c r="E67" i="11"/>
  <c r="N66" i="11"/>
  <c r="E66" i="11"/>
  <c r="N65" i="11"/>
  <c r="E65" i="11"/>
  <c r="N64" i="11"/>
  <c r="E64" i="11"/>
  <c r="N63" i="11"/>
  <c r="E63" i="11"/>
  <c r="N62" i="11"/>
  <c r="E62" i="11"/>
  <c r="N61" i="11"/>
  <c r="E61" i="11"/>
  <c r="N59" i="11"/>
  <c r="E59" i="11"/>
  <c r="N58" i="11"/>
  <c r="E58" i="11"/>
  <c r="N57" i="11"/>
  <c r="E57" i="11"/>
  <c r="N56" i="11"/>
  <c r="E56" i="11"/>
  <c r="N55" i="11"/>
  <c r="E55" i="11"/>
  <c r="N54" i="11"/>
  <c r="E54" i="11"/>
  <c r="N53" i="11"/>
  <c r="E53" i="11"/>
  <c r="N52" i="11"/>
  <c r="E52" i="11"/>
  <c r="N51" i="11"/>
  <c r="E51" i="11"/>
  <c r="N50" i="11"/>
  <c r="E50" i="11"/>
  <c r="N49" i="11"/>
  <c r="E49" i="11"/>
  <c r="N48" i="11"/>
  <c r="E48" i="11"/>
  <c r="N47" i="11"/>
  <c r="E47" i="11"/>
  <c r="N46" i="11"/>
  <c r="E46" i="11"/>
  <c r="N45" i="11"/>
  <c r="E45" i="11"/>
  <c r="N44" i="11"/>
  <c r="E44" i="11"/>
  <c r="N43" i="11"/>
  <c r="E43" i="11"/>
  <c r="N42" i="11"/>
  <c r="E42" i="11"/>
  <c r="N41" i="11"/>
  <c r="E41" i="11"/>
  <c r="N40" i="11"/>
  <c r="E40" i="11"/>
  <c r="N39" i="11"/>
  <c r="E39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2" i="11"/>
  <c r="P1319" i="1"/>
  <c r="O1319" i="1"/>
  <c r="L1319" i="1"/>
  <c r="G1319" i="1"/>
  <c r="P1140" i="1"/>
  <c r="O1140" i="1"/>
  <c r="L1140" i="1"/>
  <c r="G1140" i="1"/>
  <c r="P961" i="1"/>
  <c r="O961" i="1"/>
  <c r="L961" i="1"/>
  <c r="G961" i="1"/>
  <c r="G960" i="1"/>
  <c r="L960" i="1"/>
  <c r="O960" i="1"/>
  <c r="P960" i="1"/>
  <c r="P782" i="1"/>
  <c r="O782" i="1"/>
  <c r="L782" i="1"/>
  <c r="G782" i="1"/>
  <c r="P603" i="1"/>
  <c r="O603" i="1"/>
  <c r="L603" i="1"/>
  <c r="G603" i="1"/>
  <c r="P424" i="1"/>
  <c r="O424" i="1"/>
  <c r="L424" i="1"/>
  <c r="G424" i="1"/>
  <c r="P245" i="1"/>
  <c r="O245" i="1"/>
  <c r="L245" i="1"/>
  <c r="G245" i="1"/>
  <c r="P67" i="1"/>
  <c r="O67" i="1"/>
  <c r="L67" i="1"/>
  <c r="G67" i="1"/>
  <c r="O2" i="1"/>
  <c r="G2" i="1"/>
  <c r="O23" i="2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779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31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35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587" i="1"/>
  <c r="L1434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39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491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4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63" i="1"/>
  <c r="O2" i="9"/>
  <c r="F2" i="9"/>
  <c r="N2" i="9"/>
  <c r="O3" i="8"/>
  <c r="O4" i="8"/>
  <c r="O5" i="8"/>
  <c r="O6" i="8"/>
  <c r="O7" i="8"/>
  <c r="O8" i="8"/>
  <c r="O9" i="8"/>
  <c r="O10" i="8"/>
  <c r="O11" i="8"/>
  <c r="O2" i="8"/>
  <c r="N2" i="8"/>
  <c r="F3" i="8"/>
  <c r="F4" i="8"/>
  <c r="F5" i="8"/>
  <c r="F6" i="8"/>
  <c r="F7" i="8"/>
  <c r="F8" i="8"/>
  <c r="F9" i="8"/>
  <c r="F10" i="8"/>
  <c r="F11" i="8"/>
  <c r="F2" i="8"/>
  <c r="N3" i="8"/>
  <c r="N4" i="8"/>
  <c r="N5" i="8"/>
  <c r="N6" i="8"/>
  <c r="N7" i="8"/>
  <c r="N8" i="8"/>
  <c r="N9" i="8"/>
  <c r="N10" i="8"/>
  <c r="N11" i="8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142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2" i="2"/>
  <c r="O133" i="2"/>
  <c r="O134" i="2"/>
  <c r="O135" i="2"/>
  <c r="O136" i="2"/>
  <c r="O137" i="2"/>
  <c r="O138" i="2"/>
  <c r="O139" i="2"/>
  <c r="O140" i="2"/>
  <c r="O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M5" i="5"/>
  <c r="D5" i="5"/>
  <c r="F5" i="5"/>
  <c r="I5" i="5"/>
  <c r="O2" i="3"/>
  <c r="F2" i="3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59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11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67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15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19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71" i="1"/>
  <c r="L1435" i="1"/>
  <c r="L1436" i="1"/>
  <c r="L1437" i="1"/>
  <c r="L1438" i="1"/>
  <c r="L1439" i="1"/>
  <c r="L1440" i="1"/>
  <c r="L1441" i="1"/>
  <c r="L1442" i="1"/>
  <c r="L8" i="1"/>
  <c r="Q5" i="6"/>
  <c r="F5" i="6"/>
  <c r="I5" i="6"/>
  <c r="G5" i="6"/>
  <c r="M5" i="6"/>
  <c r="Q4" i="6"/>
  <c r="M4" i="6"/>
  <c r="G4" i="6"/>
  <c r="F4" i="6"/>
  <c r="I4" i="6"/>
  <c r="F3" i="6"/>
  <c r="I3" i="6"/>
  <c r="G3" i="6"/>
  <c r="M3" i="6"/>
  <c r="Q3" i="6"/>
  <c r="F2" i="6"/>
  <c r="I2" i="6"/>
  <c r="Q2" i="6"/>
  <c r="G2" i="6"/>
  <c r="R4" i="6"/>
  <c r="R5" i="6"/>
  <c r="R3" i="6"/>
  <c r="R2" i="6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61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18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594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56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00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362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39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07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17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13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068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03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93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878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784" i="5"/>
  <c r="S776" i="5"/>
  <c r="S777" i="5"/>
  <c r="S778" i="5"/>
  <c r="S779" i="5"/>
  <c r="S780" i="5"/>
  <c r="S781" i="5"/>
  <c r="S782" i="5"/>
  <c r="S775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654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505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414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31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2" i="5"/>
  <c r="M1674" i="5"/>
  <c r="F1674" i="5"/>
  <c r="G1674" i="5"/>
  <c r="T1674" i="5"/>
  <c r="M1673" i="5"/>
  <c r="O1673" i="5"/>
  <c r="N1673" i="5"/>
  <c r="F1673" i="5"/>
  <c r="I1673" i="5"/>
  <c r="G1673" i="5"/>
  <c r="T1673" i="5"/>
  <c r="M1672" i="5"/>
  <c r="O1672" i="5"/>
  <c r="N1672" i="5"/>
  <c r="D1672" i="5"/>
  <c r="F1672" i="5"/>
  <c r="I1672" i="5"/>
  <c r="G1672" i="5"/>
  <c r="T1672" i="5"/>
  <c r="M1671" i="5"/>
  <c r="O1671" i="5"/>
  <c r="N1671" i="5"/>
  <c r="G1671" i="5"/>
  <c r="F1671" i="5"/>
  <c r="T1671" i="5"/>
  <c r="M1670" i="5"/>
  <c r="O1670" i="5"/>
  <c r="N1670" i="5"/>
  <c r="G1670" i="5"/>
  <c r="F1670" i="5"/>
  <c r="T1670" i="5"/>
  <c r="M1669" i="5"/>
  <c r="O1669" i="5"/>
  <c r="N1669" i="5"/>
  <c r="G1669" i="5"/>
  <c r="F1669" i="5"/>
  <c r="D1669" i="5"/>
  <c r="T1669" i="5"/>
  <c r="M1668" i="5"/>
  <c r="O1668" i="5"/>
  <c r="G1668" i="5"/>
  <c r="F1668" i="5"/>
  <c r="D1668" i="5"/>
  <c r="I1668" i="5"/>
  <c r="M1667" i="5"/>
  <c r="O1667" i="5"/>
  <c r="G1667" i="5"/>
  <c r="F1667" i="5"/>
  <c r="M1666" i="5"/>
  <c r="O1666" i="5"/>
  <c r="G1666" i="5"/>
  <c r="F1666" i="5"/>
  <c r="D1666" i="5"/>
  <c r="M1665" i="5"/>
  <c r="D1665" i="5"/>
  <c r="F1665" i="5"/>
  <c r="I1665" i="5"/>
  <c r="G1665" i="5"/>
  <c r="M1664" i="5"/>
  <c r="N1664" i="5"/>
  <c r="D1664" i="5"/>
  <c r="F1664" i="5"/>
  <c r="I1664" i="5"/>
  <c r="G1664" i="5"/>
  <c r="M1663" i="5"/>
  <c r="G1663" i="5"/>
  <c r="F1663" i="5"/>
  <c r="D1663" i="5"/>
  <c r="M1662" i="5"/>
  <c r="N1662" i="5"/>
  <c r="O1662" i="5"/>
  <c r="G1662" i="5"/>
  <c r="F1662" i="5"/>
  <c r="D1662" i="5"/>
  <c r="T1662" i="5"/>
  <c r="M1661" i="5"/>
  <c r="O1661" i="5"/>
  <c r="N1661" i="5"/>
  <c r="D1661" i="5"/>
  <c r="F1661" i="5"/>
  <c r="I1661" i="5"/>
  <c r="G1661" i="5"/>
  <c r="T1661" i="5"/>
  <c r="M1659" i="5"/>
  <c r="O1659" i="5"/>
  <c r="N1659" i="5"/>
  <c r="D1659" i="5"/>
  <c r="F1659" i="5"/>
  <c r="I1659" i="5"/>
  <c r="G1659" i="5"/>
  <c r="T1659" i="5"/>
  <c r="M1658" i="5"/>
  <c r="D1658" i="5"/>
  <c r="F1658" i="5"/>
  <c r="G1658" i="5"/>
  <c r="T1658" i="5"/>
  <c r="O1658" i="5"/>
  <c r="N1658" i="5"/>
  <c r="I1658" i="5"/>
  <c r="M1657" i="5"/>
  <c r="O1657" i="5"/>
  <c r="G1657" i="5"/>
  <c r="F1657" i="5"/>
  <c r="D1657" i="5"/>
  <c r="I1657" i="5"/>
  <c r="T1657" i="5"/>
  <c r="M1656" i="5"/>
  <c r="F1656" i="5"/>
  <c r="I1656" i="5"/>
  <c r="G1656" i="5"/>
  <c r="M1655" i="5"/>
  <c r="F1655" i="5"/>
  <c r="I1655" i="5"/>
  <c r="G1655" i="5"/>
  <c r="M1654" i="5"/>
  <c r="F1654" i="5"/>
  <c r="I1654" i="5"/>
  <c r="G1654" i="5"/>
  <c r="M1653" i="5"/>
  <c r="D1653" i="5"/>
  <c r="F1653" i="5"/>
  <c r="I1653" i="5"/>
  <c r="G1653" i="5"/>
  <c r="M1652" i="5"/>
  <c r="N1652" i="5"/>
  <c r="O1652" i="5"/>
  <c r="D1652" i="5"/>
  <c r="F1652" i="5"/>
  <c r="I1652" i="5"/>
  <c r="G1652" i="5"/>
  <c r="T1652" i="5"/>
  <c r="M1651" i="5"/>
  <c r="G1651" i="5"/>
  <c r="F1651" i="5"/>
  <c r="D1651" i="5"/>
  <c r="M1650" i="5"/>
  <c r="N1650" i="5"/>
  <c r="O1650" i="5"/>
  <c r="G1650" i="5"/>
  <c r="F1650" i="5"/>
  <c r="D1650" i="5"/>
  <c r="M1649" i="5"/>
  <c r="O1649" i="5"/>
  <c r="N1649" i="5"/>
  <c r="D1649" i="5"/>
  <c r="F1649" i="5"/>
  <c r="I1649" i="5"/>
  <c r="G1649" i="5"/>
  <c r="T1649" i="5"/>
  <c r="M1648" i="5"/>
  <c r="D1648" i="5"/>
  <c r="F1648" i="5"/>
  <c r="G1648" i="5"/>
  <c r="T1648" i="5"/>
  <c r="M1647" i="5"/>
  <c r="F1647" i="5"/>
  <c r="G1647" i="5"/>
  <c r="T1647" i="5"/>
  <c r="O1647" i="5"/>
  <c r="N1647" i="5"/>
  <c r="I1647" i="5"/>
  <c r="M1646" i="5"/>
  <c r="F1646" i="5"/>
  <c r="G1646" i="5"/>
  <c r="T1646" i="5"/>
  <c r="O1646" i="5"/>
  <c r="N1646" i="5"/>
  <c r="I1646" i="5"/>
  <c r="M1645" i="5"/>
  <c r="O1645" i="5"/>
  <c r="N1645" i="5"/>
  <c r="G1645" i="5"/>
  <c r="F1645" i="5"/>
  <c r="D1645" i="5"/>
  <c r="I1645" i="5"/>
  <c r="M1644" i="5"/>
  <c r="O1644" i="5"/>
  <c r="N1644" i="5"/>
  <c r="G1644" i="5"/>
  <c r="F1644" i="5"/>
  <c r="D1644" i="5"/>
  <c r="I1644" i="5"/>
  <c r="M1643" i="5"/>
  <c r="D1643" i="5"/>
  <c r="F1643" i="5"/>
  <c r="G1643" i="5"/>
  <c r="T1643" i="5"/>
  <c r="I1643" i="5"/>
  <c r="M1642" i="5"/>
  <c r="N1642" i="5"/>
  <c r="D1642" i="5"/>
  <c r="F1642" i="5"/>
  <c r="I1642" i="5"/>
  <c r="G1642" i="5"/>
  <c r="T1642" i="5"/>
  <c r="M1641" i="5"/>
  <c r="G1641" i="5"/>
  <c r="F1641" i="5"/>
  <c r="D1641" i="5"/>
  <c r="M1640" i="5"/>
  <c r="N1640" i="5"/>
  <c r="O1640" i="5"/>
  <c r="G1640" i="5"/>
  <c r="F1640" i="5"/>
  <c r="M1639" i="5"/>
  <c r="N1639" i="5"/>
  <c r="O1639" i="5"/>
  <c r="G1639" i="5"/>
  <c r="F1639" i="5"/>
  <c r="D1639" i="5"/>
  <c r="M1638" i="5"/>
  <c r="O1638" i="5"/>
  <c r="N1638" i="5"/>
  <c r="G1638" i="5"/>
  <c r="F1638" i="5"/>
  <c r="D1638" i="5"/>
  <c r="T1638" i="5"/>
  <c r="M1637" i="5"/>
  <c r="O1637" i="5"/>
  <c r="D1637" i="5"/>
  <c r="F1637" i="5"/>
  <c r="G1637" i="5"/>
  <c r="T1637" i="5"/>
  <c r="M1636" i="5"/>
  <c r="O1636" i="5"/>
  <c r="N1636" i="5"/>
  <c r="G1636" i="5"/>
  <c r="F1636" i="5"/>
  <c r="D1636" i="5"/>
  <c r="M1635" i="5"/>
  <c r="O1635" i="5"/>
  <c r="N1635" i="5"/>
  <c r="G1635" i="5"/>
  <c r="F1635" i="5"/>
  <c r="D1635" i="5"/>
  <c r="M1634" i="5"/>
  <c r="D1634" i="5"/>
  <c r="F1634" i="5"/>
  <c r="I1634" i="5"/>
  <c r="G1634" i="5"/>
  <c r="M1633" i="5"/>
  <c r="N1633" i="5"/>
  <c r="O1633" i="5"/>
  <c r="D1633" i="5"/>
  <c r="F1633" i="5"/>
  <c r="I1633" i="5"/>
  <c r="G1633" i="5"/>
  <c r="T1633" i="5"/>
  <c r="M1632" i="5"/>
  <c r="G1632" i="5"/>
  <c r="F1632" i="5"/>
  <c r="D1632" i="5"/>
  <c r="M1631" i="5"/>
  <c r="N1631" i="5"/>
  <c r="O1631" i="5"/>
  <c r="G1631" i="5"/>
  <c r="F1631" i="5"/>
  <c r="D1631" i="5"/>
  <c r="M1630" i="5"/>
  <c r="O1630" i="5"/>
  <c r="N1630" i="5"/>
  <c r="G1630" i="5"/>
  <c r="F1630" i="5"/>
  <c r="D1630" i="5"/>
  <c r="T1630" i="5"/>
  <c r="M1629" i="5"/>
  <c r="O1629" i="5"/>
  <c r="D1629" i="5"/>
  <c r="F1629" i="5"/>
  <c r="G1629" i="5"/>
  <c r="T1629" i="5"/>
  <c r="M1628" i="5"/>
  <c r="O1628" i="5"/>
  <c r="N1628" i="5"/>
  <c r="G1628" i="5"/>
  <c r="F1628" i="5"/>
  <c r="D1628" i="5"/>
  <c r="I1628" i="5"/>
  <c r="M1627" i="5"/>
  <c r="O1627" i="5"/>
  <c r="N1627" i="5"/>
  <c r="G1627" i="5"/>
  <c r="F1627" i="5"/>
  <c r="D1627" i="5"/>
  <c r="I1627" i="5"/>
  <c r="M1626" i="5"/>
  <c r="D1626" i="5"/>
  <c r="F1626" i="5"/>
  <c r="I1626" i="5"/>
  <c r="G1626" i="5"/>
  <c r="M1625" i="5"/>
  <c r="N1625" i="5"/>
  <c r="O1625" i="5"/>
  <c r="D1625" i="5"/>
  <c r="F1625" i="5"/>
  <c r="I1625" i="5"/>
  <c r="G1625" i="5"/>
  <c r="T1625" i="5"/>
  <c r="M1624" i="5"/>
  <c r="G1624" i="5"/>
  <c r="F1624" i="5"/>
  <c r="D1624" i="5"/>
  <c r="M1623" i="5"/>
  <c r="N1623" i="5"/>
  <c r="O1623" i="5"/>
  <c r="G1623" i="5"/>
  <c r="F1623" i="5"/>
  <c r="D1623" i="5"/>
  <c r="M1622" i="5"/>
  <c r="O1622" i="5"/>
  <c r="N1622" i="5"/>
  <c r="D1622" i="5"/>
  <c r="F1622" i="5"/>
  <c r="I1622" i="5"/>
  <c r="G1622" i="5"/>
  <c r="T1622" i="5"/>
  <c r="M1621" i="5"/>
  <c r="O1621" i="5"/>
  <c r="D1621" i="5"/>
  <c r="G1621" i="5"/>
  <c r="T1621" i="5"/>
  <c r="M1620" i="5"/>
  <c r="O1620" i="5"/>
  <c r="D1620" i="5"/>
  <c r="G1620" i="5"/>
  <c r="T1620" i="5"/>
  <c r="M1619" i="5"/>
  <c r="O1619" i="5"/>
  <c r="D1619" i="5"/>
  <c r="G1619" i="5"/>
  <c r="T1619" i="5"/>
  <c r="M1618" i="5"/>
  <c r="O1618" i="5"/>
  <c r="D1618" i="5"/>
  <c r="G1618" i="5"/>
  <c r="T1618" i="5"/>
  <c r="M1616" i="5"/>
  <c r="F1616" i="5"/>
  <c r="G1616" i="5"/>
  <c r="T1616" i="5"/>
  <c r="M1615" i="5"/>
  <c r="F1615" i="5"/>
  <c r="G1615" i="5"/>
  <c r="T1615" i="5"/>
  <c r="M1614" i="5"/>
  <c r="F1614" i="5"/>
  <c r="G1614" i="5"/>
  <c r="T1614" i="5"/>
  <c r="M1613" i="5"/>
  <c r="D1613" i="5"/>
  <c r="F1613" i="5"/>
  <c r="G1613" i="5"/>
  <c r="T1613" i="5"/>
  <c r="M1612" i="5"/>
  <c r="F1612" i="5"/>
  <c r="G1612" i="5"/>
  <c r="T1612" i="5"/>
  <c r="O1612" i="5"/>
  <c r="N1612" i="5"/>
  <c r="I1612" i="5"/>
  <c r="M1611" i="5"/>
  <c r="F1611" i="5"/>
  <c r="G1611" i="5"/>
  <c r="T1611" i="5"/>
  <c r="O1611" i="5"/>
  <c r="N1611" i="5"/>
  <c r="I1611" i="5"/>
  <c r="M1610" i="5"/>
  <c r="F1610" i="5"/>
  <c r="G1610" i="5"/>
  <c r="T1610" i="5"/>
  <c r="O1610" i="5"/>
  <c r="N1610" i="5"/>
  <c r="I1610" i="5"/>
  <c r="M1609" i="5"/>
  <c r="N1609" i="5"/>
  <c r="O1609" i="5"/>
  <c r="G1609" i="5"/>
  <c r="F1609" i="5"/>
  <c r="D1609" i="5"/>
  <c r="M1608" i="5"/>
  <c r="O1608" i="5"/>
  <c r="N1608" i="5"/>
  <c r="G1608" i="5"/>
  <c r="F1608" i="5"/>
  <c r="D1608" i="5"/>
  <c r="M1607" i="5"/>
  <c r="F1607" i="5"/>
  <c r="I1607" i="5"/>
  <c r="G1607" i="5"/>
  <c r="M1606" i="5"/>
  <c r="F1606" i="5"/>
  <c r="I1606" i="5"/>
  <c r="G1606" i="5"/>
  <c r="M1605" i="5"/>
  <c r="D1605" i="5"/>
  <c r="F1605" i="5"/>
  <c r="I1605" i="5"/>
  <c r="G1605" i="5"/>
  <c r="M1604" i="5"/>
  <c r="N1604" i="5"/>
  <c r="O1604" i="5"/>
  <c r="D1604" i="5"/>
  <c r="F1604" i="5"/>
  <c r="I1604" i="5"/>
  <c r="G1604" i="5"/>
  <c r="T1604" i="5"/>
  <c r="M1603" i="5"/>
  <c r="G1603" i="5"/>
  <c r="F1603" i="5"/>
  <c r="D1603" i="5"/>
  <c r="M1602" i="5"/>
  <c r="N1602" i="5"/>
  <c r="O1602" i="5"/>
  <c r="G1602" i="5"/>
  <c r="F1602" i="5"/>
  <c r="M1601" i="5"/>
  <c r="N1601" i="5"/>
  <c r="O1601" i="5"/>
  <c r="G1601" i="5"/>
  <c r="F1601" i="5"/>
  <c r="D1601" i="5"/>
  <c r="M1600" i="5"/>
  <c r="O1600" i="5"/>
  <c r="N1600" i="5"/>
  <c r="D1600" i="5"/>
  <c r="F1600" i="5"/>
  <c r="I1600" i="5"/>
  <c r="G1600" i="5"/>
  <c r="T1600" i="5"/>
  <c r="M1599" i="5"/>
  <c r="O1599" i="5"/>
  <c r="D1599" i="5"/>
  <c r="F1599" i="5"/>
  <c r="G1599" i="5"/>
  <c r="T1599" i="5"/>
  <c r="M1598" i="5"/>
  <c r="D1598" i="5"/>
  <c r="F1598" i="5"/>
  <c r="G1598" i="5"/>
  <c r="T1598" i="5"/>
  <c r="N1598" i="5"/>
  <c r="O1598" i="5"/>
  <c r="I1598" i="5"/>
  <c r="M1597" i="5"/>
  <c r="O1597" i="5"/>
  <c r="N1597" i="5"/>
  <c r="G1597" i="5"/>
  <c r="F1597" i="5"/>
  <c r="D1597" i="5"/>
  <c r="I1597" i="5"/>
  <c r="M1596" i="5"/>
  <c r="D1596" i="5"/>
  <c r="F1596" i="5"/>
  <c r="I1596" i="5"/>
  <c r="G1596" i="5"/>
  <c r="M1595" i="5"/>
  <c r="N1595" i="5"/>
  <c r="O1595" i="5"/>
  <c r="D1595" i="5"/>
  <c r="F1595" i="5"/>
  <c r="I1595" i="5"/>
  <c r="G1595" i="5"/>
  <c r="T1595" i="5"/>
  <c r="M1594" i="5"/>
  <c r="G1594" i="5"/>
  <c r="D1594" i="5"/>
  <c r="M1592" i="5"/>
  <c r="G1592" i="5"/>
  <c r="F1592" i="5"/>
  <c r="D1592" i="5"/>
  <c r="M1591" i="5"/>
  <c r="N1591" i="5"/>
  <c r="O1591" i="5"/>
  <c r="G1591" i="5"/>
  <c r="F1591" i="5"/>
  <c r="D1591" i="5"/>
  <c r="M1590" i="5"/>
  <c r="O1590" i="5"/>
  <c r="N1590" i="5"/>
  <c r="D1590" i="5"/>
  <c r="F1590" i="5"/>
  <c r="I1590" i="5"/>
  <c r="G1590" i="5"/>
  <c r="T1590" i="5"/>
  <c r="M1589" i="5"/>
  <c r="O1589" i="5"/>
  <c r="D1589" i="5"/>
  <c r="F1589" i="5"/>
  <c r="G1589" i="5"/>
  <c r="T1589" i="5"/>
  <c r="M1588" i="5"/>
  <c r="F1588" i="5"/>
  <c r="G1588" i="5"/>
  <c r="T1588" i="5"/>
  <c r="N1588" i="5"/>
  <c r="O1588" i="5"/>
  <c r="I1588" i="5"/>
  <c r="M1587" i="5"/>
  <c r="F1587" i="5"/>
  <c r="G1587" i="5"/>
  <c r="T1587" i="5"/>
  <c r="N1587" i="5"/>
  <c r="O1587" i="5"/>
  <c r="I1587" i="5"/>
  <c r="M1586" i="5"/>
  <c r="F1586" i="5"/>
  <c r="G1586" i="5"/>
  <c r="T1586" i="5"/>
  <c r="N1586" i="5"/>
  <c r="O1586" i="5"/>
  <c r="I1586" i="5"/>
  <c r="M1585" i="5"/>
  <c r="D1585" i="5"/>
  <c r="F1585" i="5"/>
  <c r="G1585" i="5"/>
  <c r="T1585" i="5"/>
  <c r="N1585" i="5"/>
  <c r="O1585" i="5"/>
  <c r="I1585" i="5"/>
  <c r="M1584" i="5"/>
  <c r="O1584" i="5"/>
  <c r="N1584" i="5"/>
  <c r="G1584" i="5"/>
  <c r="F1584" i="5"/>
  <c r="D1584" i="5"/>
  <c r="I1584" i="5"/>
  <c r="M1583" i="5"/>
  <c r="D1583" i="5"/>
  <c r="F1583" i="5"/>
  <c r="I1583" i="5"/>
  <c r="G1583" i="5"/>
  <c r="M1582" i="5"/>
  <c r="N1582" i="5"/>
  <c r="O1582" i="5"/>
  <c r="D1582" i="5"/>
  <c r="F1582" i="5"/>
  <c r="I1582" i="5"/>
  <c r="G1582" i="5"/>
  <c r="T1582" i="5"/>
  <c r="M1581" i="5"/>
  <c r="G1581" i="5"/>
  <c r="F1581" i="5"/>
  <c r="D1581" i="5"/>
  <c r="M1580" i="5"/>
  <c r="N1580" i="5"/>
  <c r="O1580" i="5"/>
  <c r="G1580" i="5"/>
  <c r="F1580" i="5"/>
  <c r="D1580" i="5"/>
  <c r="M1579" i="5"/>
  <c r="O1579" i="5"/>
  <c r="N1579" i="5"/>
  <c r="D1579" i="5"/>
  <c r="F1579" i="5"/>
  <c r="I1579" i="5"/>
  <c r="G1579" i="5"/>
  <c r="T1579" i="5"/>
  <c r="M1578" i="5"/>
  <c r="O1578" i="5"/>
  <c r="D1578" i="5"/>
  <c r="F1578" i="5"/>
  <c r="G1578" i="5"/>
  <c r="T1578" i="5"/>
  <c r="M1577" i="5"/>
  <c r="N1577" i="5"/>
  <c r="O1577" i="5"/>
  <c r="G1577" i="5"/>
  <c r="F1577" i="5"/>
  <c r="D1577" i="5"/>
  <c r="I1577" i="5"/>
  <c r="M1576" i="5"/>
  <c r="O1576" i="5"/>
  <c r="N1576" i="5"/>
  <c r="G1576" i="5"/>
  <c r="F1576" i="5"/>
  <c r="D1576" i="5"/>
  <c r="M1575" i="5"/>
  <c r="D1575" i="5"/>
  <c r="F1575" i="5"/>
  <c r="I1575" i="5"/>
  <c r="G1575" i="5"/>
  <c r="M1574" i="5"/>
  <c r="N1574" i="5"/>
  <c r="O1574" i="5"/>
  <c r="D1574" i="5"/>
  <c r="F1574" i="5"/>
  <c r="I1574" i="5"/>
  <c r="G1574" i="5"/>
  <c r="M1573" i="5"/>
  <c r="D1573" i="5"/>
  <c r="F1573" i="5"/>
  <c r="I1573" i="5"/>
  <c r="G1573" i="5"/>
  <c r="M1572" i="5"/>
  <c r="G1572" i="5"/>
  <c r="F1572" i="5"/>
  <c r="D1572" i="5"/>
  <c r="M1571" i="5"/>
  <c r="O1571" i="5"/>
  <c r="N1571" i="5"/>
  <c r="D1571" i="5"/>
  <c r="F1571" i="5"/>
  <c r="I1571" i="5"/>
  <c r="G1571" i="5"/>
  <c r="T1571" i="5"/>
  <c r="M1570" i="5"/>
  <c r="O1570" i="5"/>
  <c r="D1570" i="5"/>
  <c r="F1570" i="5"/>
  <c r="G1570" i="5"/>
  <c r="T1570" i="5"/>
  <c r="M1569" i="5"/>
  <c r="N1569" i="5"/>
  <c r="O1569" i="5"/>
  <c r="G1569" i="5"/>
  <c r="F1569" i="5"/>
  <c r="D1569" i="5"/>
  <c r="I1569" i="5"/>
  <c r="M1568" i="5"/>
  <c r="O1568" i="5"/>
  <c r="N1568" i="5"/>
  <c r="G1568" i="5"/>
  <c r="F1568" i="5"/>
  <c r="D1568" i="5"/>
  <c r="I1568" i="5"/>
  <c r="M1567" i="5"/>
  <c r="G1567" i="5"/>
  <c r="F1567" i="5"/>
  <c r="D1567" i="5"/>
  <c r="M1566" i="5"/>
  <c r="N1566" i="5"/>
  <c r="O1566" i="5"/>
  <c r="D1566" i="5"/>
  <c r="F1566" i="5"/>
  <c r="I1566" i="5"/>
  <c r="G1566" i="5"/>
  <c r="T1566" i="5"/>
  <c r="M1565" i="5"/>
  <c r="D1565" i="5"/>
  <c r="F1565" i="5"/>
  <c r="I1565" i="5"/>
  <c r="G1565" i="5"/>
  <c r="M1564" i="5"/>
  <c r="N1564" i="5"/>
  <c r="G1564" i="5"/>
  <c r="F1564" i="5"/>
  <c r="D1564" i="5"/>
  <c r="M1563" i="5"/>
  <c r="O1563" i="5"/>
  <c r="N1563" i="5"/>
  <c r="D1563" i="5"/>
  <c r="F1563" i="5"/>
  <c r="I1563" i="5"/>
  <c r="G1563" i="5"/>
  <c r="T1563" i="5"/>
  <c r="M1562" i="5"/>
  <c r="O1562" i="5"/>
  <c r="D1562" i="5"/>
  <c r="G1562" i="5"/>
  <c r="T1562" i="5"/>
  <c r="M1561" i="5"/>
  <c r="O1561" i="5"/>
  <c r="D1561" i="5"/>
  <c r="G1561" i="5"/>
  <c r="T1561" i="5"/>
  <c r="M1560" i="5"/>
  <c r="O1560" i="5"/>
  <c r="D1560" i="5"/>
  <c r="G1560" i="5"/>
  <c r="T1560" i="5"/>
  <c r="M1559" i="5"/>
  <c r="O1559" i="5"/>
  <c r="D1559" i="5"/>
  <c r="G1559" i="5"/>
  <c r="T1559" i="5"/>
  <c r="M1558" i="5"/>
  <c r="O1558" i="5"/>
  <c r="G1558" i="5"/>
  <c r="D1558" i="5"/>
  <c r="M1557" i="5"/>
  <c r="G1557" i="5"/>
  <c r="D1557" i="5"/>
  <c r="M1556" i="5"/>
  <c r="G1556" i="5"/>
  <c r="D1556" i="5"/>
  <c r="M1554" i="5"/>
  <c r="O1554" i="5"/>
  <c r="G1554" i="5"/>
  <c r="F1554" i="5"/>
  <c r="D1554" i="5"/>
  <c r="B1554" i="5"/>
  <c r="M1553" i="5"/>
  <c r="O1553" i="5"/>
  <c r="N1553" i="5"/>
  <c r="G1553" i="5"/>
  <c r="F1553" i="5"/>
  <c r="D1553" i="5"/>
  <c r="I1553" i="5"/>
  <c r="B1553" i="5"/>
  <c r="M1552" i="5"/>
  <c r="D1552" i="5"/>
  <c r="F1552" i="5"/>
  <c r="G1552" i="5"/>
  <c r="T1552" i="5"/>
  <c r="N1552" i="5"/>
  <c r="O1552" i="5"/>
  <c r="I1552" i="5"/>
  <c r="B1552" i="5"/>
  <c r="M1551" i="5"/>
  <c r="N1551" i="5"/>
  <c r="G1551" i="5"/>
  <c r="F1551" i="5"/>
  <c r="D1551" i="5"/>
  <c r="B1551" i="5"/>
  <c r="M1550" i="5"/>
  <c r="O1550" i="5"/>
  <c r="G1550" i="5"/>
  <c r="F1550" i="5"/>
  <c r="D1550" i="5"/>
  <c r="B1550" i="5"/>
  <c r="M1549" i="5"/>
  <c r="O1549" i="5"/>
  <c r="N1549" i="5"/>
  <c r="G1549" i="5"/>
  <c r="F1549" i="5"/>
  <c r="D1549" i="5"/>
  <c r="I1549" i="5"/>
  <c r="B1549" i="5"/>
  <c r="M1548" i="5"/>
  <c r="D1548" i="5"/>
  <c r="F1548" i="5"/>
  <c r="G1548" i="5"/>
  <c r="T1548" i="5"/>
  <c r="N1548" i="5"/>
  <c r="O1548" i="5"/>
  <c r="I1548" i="5"/>
  <c r="B1548" i="5"/>
  <c r="M1547" i="5"/>
  <c r="N1547" i="5"/>
  <c r="G1547" i="5"/>
  <c r="F1547" i="5"/>
  <c r="D1547" i="5"/>
  <c r="B1547" i="5"/>
  <c r="M1546" i="5"/>
  <c r="O1546" i="5"/>
  <c r="G1546" i="5"/>
  <c r="F1546" i="5"/>
  <c r="B1546" i="5"/>
  <c r="M1545" i="5"/>
  <c r="N1545" i="5"/>
  <c r="O1545" i="5"/>
  <c r="G1545" i="5"/>
  <c r="F1545" i="5"/>
  <c r="T1545" i="5"/>
  <c r="B1545" i="5"/>
  <c r="M1544" i="5"/>
  <c r="F1544" i="5"/>
  <c r="G1544" i="5"/>
  <c r="T1544" i="5"/>
  <c r="O1544" i="5"/>
  <c r="N1544" i="5"/>
  <c r="I1544" i="5"/>
  <c r="B1544" i="5"/>
  <c r="M1543" i="5"/>
  <c r="G1543" i="5"/>
  <c r="F1543" i="5"/>
  <c r="D1543" i="5"/>
  <c r="B1543" i="5"/>
  <c r="M1542" i="5"/>
  <c r="O1542" i="5"/>
  <c r="G1542" i="5"/>
  <c r="F1542" i="5"/>
  <c r="D1542" i="5"/>
  <c r="I1542" i="5"/>
  <c r="B1542" i="5"/>
  <c r="M1541" i="5"/>
  <c r="O1541" i="5"/>
  <c r="N1541" i="5"/>
  <c r="D1541" i="5"/>
  <c r="F1541" i="5"/>
  <c r="I1541" i="5"/>
  <c r="G1541" i="5"/>
  <c r="T1541" i="5"/>
  <c r="B1541" i="5"/>
  <c r="M1540" i="5"/>
  <c r="O1540" i="5"/>
  <c r="N1540" i="5"/>
  <c r="G1540" i="5"/>
  <c r="F1540" i="5"/>
  <c r="D1540" i="5"/>
  <c r="I1540" i="5"/>
  <c r="B1540" i="5"/>
  <c r="M1539" i="5"/>
  <c r="G1539" i="5"/>
  <c r="F1539" i="5"/>
  <c r="D1539" i="5"/>
  <c r="B1539" i="5"/>
  <c r="M1538" i="5"/>
  <c r="D1538" i="5"/>
  <c r="F1538" i="5"/>
  <c r="I1538" i="5"/>
  <c r="G1538" i="5"/>
  <c r="B1538" i="5"/>
  <c r="M1537" i="5"/>
  <c r="O1537" i="5"/>
  <c r="N1537" i="5"/>
  <c r="G1537" i="5"/>
  <c r="F1537" i="5"/>
  <c r="D1537" i="5"/>
  <c r="I1537" i="5"/>
  <c r="B1537" i="5"/>
  <c r="M1536" i="5"/>
  <c r="O1536" i="5"/>
  <c r="N1536" i="5"/>
  <c r="G1536" i="5"/>
  <c r="F1536" i="5"/>
  <c r="D1536" i="5"/>
  <c r="T1536" i="5"/>
  <c r="B1536" i="5"/>
  <c r="M1535" i="5"/>
  <c r="D1535" i="5"/>
  <c r="F1535" i="5"/>
  <c r="I1535" i="5"/>
  <c r="G1535" i="5"/>
  <c r="B1535" i="5"/>
  <c r="M1534" i="5"/>
  <c r="O1534" i="5"/>
  <c r="N1534" i="5"/>
  <c r="D1534" i="5"/>
  <c r="F1534" i="5"/>
  <c r="I1534" i="5"/>
  <c r="G1534" i="5"/>
  <c r="B1534" i="5"/>
  <c r="M1533" i="5"/>
  <c r="O1533" i="5"/>
  <c r="N1533" i="5"/>
  <c r="G1533" i="5"/>
  <c r="F1533" i="5"/>
  <c r="D1533" i="5"/>
  <c r="I1533" i="5"/>
  <c r="B1533" i="5"/>
  <c r="M1532" i="5"/>
  <c r="O1532" i="5"/>
  <c r="N1532" i="5"/>
  <c r="G1532" i="5"/>
  <c r="F1532" i="5"/>
  <c r="D1532" i="5"/>
  <c r="T1532" i="5"/>
  <c r="B1532" i="5"/>
  <c r="M1531" i="5"/>
  <c r="N1531" i="5"/>
  <c r="G1531" i="5"/>
  <c r="F1531" i="5"/>
  <c r="D1531" i="5"/>
  <c r="I1531" i="5"/>
  <c r="B1531" i="5"/>
  <c r="M1530" i="5"/>
  <c r="O1530" i="5"/>
  <c r="D1530" i="5"/>
  <c r="F1530" i="5"/>
  <c r="I1530" i="5"/>
  <c r="G1530" i="5"/>
  <c r="B1530" i="5"/>
  <c r="M1529" i="5"/>
  <c r="O1529" i="5"/>
  <c r="N1529" i="5"/>
  <c r="G1529" i="5"/>
  <c r="F1529" i="5"/>
  <c r="D1529" i="5"/>
  <c r="I1529" i="5"/>
  <c r="B1529" i="5"/>
  <c r="M1528" i="5"/>
  <c r="O1528" i="5"/>
  <c r="N1528" i="5"/>
  <c r="D1528" i="5"/>
  <c r="F1528" i="5"/>
  <c r="I1528" i="5"/>
  <c r="G1528" i="5"/>
  <c r="T1528" i="5"/>
  <c r="B1528" i="5"/>
  <c r="M1527" i="5"/>
  <c r="N1527" i="5"/>
  <c r="D1527" i="5"/>
  <c r="F1527" i="5"/>
  <c r="I1527" i="5"/>
  <c r="G1527" i="5"/>
  <c r="B1527" i="5"/>
  <c r="M1526" i="5"/>
  <c r="D1526" i="5"/>
  <c r="F1526" i="5"/>
  <c r="G1526" i="5"/>
  <c r="T1526" i="5"/>
  <c r="B1526" i="5"/>
  <c r="M1525" i="5"/>
  <c r="O1525" i="5"/>
  <c r="N1525" i="5"/>
  <c r="G1525" i="5"/>
  <c r="F1525" i="5"/>
  <c r="D1525" i="5"/>
  <c r="T1525" i="5"/>
  <c r="B1525" i="5"/>
  <c r="M1524" i="5"/>
  <c r="O1524" i="5"/>
  <c r="N1524" i="5"/>
  <c r="D1524" i="5"/>
  <c r="F1524" i="5"/>
  <c r="I1524" i="5"/>
  <c r="G1524" i="5"/>
  <c r="T1524" i="5"/>
  <c r="B1524" i="5"/>
  <c r="M1523" i="5"/>
  <c r="G1523" i="5"/>
  <c r="F1523" i="5"/>
  <c r="D1523" i="5"/>
  <c r="B1523" i="5"/>
  <c r="M1522" i="5"/>
  <c r="N1522" i="5"/>
  <c r="D1522" i="5"/>
  <c r="F1522" i="5"/>
  <c r="G1522" i="5"/>
  <c r="T1522" i="5"/>
  <c r="B1522" i="5"/>
  <c r="M1521" i="5"/>
  <c r="O1521" i="5"/>
  <c r="N1521" i="5"/>
  <c r="D1521" i="5"/>
  <c r="F1521" i="5"/>
  <c r="I1521" i="5"/>
  <c r="G1521" i="5"/>
  <c r="T1521" i="5"/>
  <c r="B1521" i="5"/>
  <c r="M1520" i="5"/>
  <c r="O1520" i="5"/>
  <c r="N1520" i="5"/>
  <c r="G1520" i="5"/>
  <c r="F1520" i="5"/>
  <c r="D1520" i="5"/>
  <c r="B1520" i="5"/>
  <c r="M1519" i="5"/>
  <c r="N1519" i="5"/>
  <c r="O1519" i="5"/>
  <c r="G1519" i="5"/>
  <c r="F1519" i="5"/>
  <c r="D1519" i="5"/>
  <c r="B1519" i="5"/>
  <c r="M1518" i="5"/>
  <c r="O1518" i="5"/>
  <c r="N1518" i="5"/>
  <c r="D1518" i="5"/>
  <c r="F1518" i="5"/>
  <c r="I1518" i="5"/>
  <c r="G1518" i="5"/>
  <c r="B1518" i="5"/>
  <c r="M1517" i="5"/>
  <c r="N1517" i="5"/>
  <c r="D1517" i="5"/>
  <c r="F1517" i="5"/>
  <c r="I1517" i="5"/>
  <c r="G1517" i="5"/>
  <c r="B1517" i="5"/>
  <c r="M1516" i="5"/>
  <c r="O1516" i="5"/>
  <c r="N1516" i="5"/>
  <c r="D1516" i="5"/>
  <c r="F1516" i="5"/>
  <c r="I1516" i="5"/>
  <c r="G1516" i="5"/>
  <c r="T1516" i="5"/>
  <c r="B1516" i="5"/>
  <c r="M1515" i="5"/>
  <c r="O1515" i="5"/>
  <c r="G1515" i="5"/>
  <c r="F1515" i="5"/>
  <c r="D1515" i="5"/>
  <c r="T1515" i="5"/>
  <c r="B1515" i="5"/>
  <c r="M1514" i="5"/>
  <c r="N1514" i="5"/>
  <c r="G1514" i="5"/>
  <c r="F1514" i="5"/>
  <c r="D1514" i="5"/>
  <c r="B1514" i="5"/>
  <c r="M1513" i="5"/>
  <c r="O1513" i="5"/>
  <c r="N1513" i="5"/>
  <c r="D1513" i="5"/>
  <c r="F1513" i="5"/>
  <c r="G1513" i="5"/>
  <c r="T1513" i="5"/>
  <c r="I1513" i="5"/>
  <c r="B1513" i="5"/>
  <c r="M1512" i="5"/>
  <c r="O1512" i="5"/>
  <c r="N1512" i="5"/>
  <c r="G1512" i="5"/>
  <c r="F1512" i="5"/>
  <c r="D1512" i="5"/>
  <c r="I1512" i="5"/>
  <c r="T1512" i="5"/>
  <c r="B1512" i="5"/>
  <c r="M1511" i="5"/>
  <c r="N1511" i="5"/>
  <c r="O1511" i="5"/>
  <c r="G1511" i="5"/>
  <c r="F1511" i="5"/>
  <c r="D1511" i="5"/>
  <c r="B1511" i="5"/>
  <c r="M1510" i="5"/>
  <c r="O1510" i="5"/>
  <c r="G1510" i="5"/>
  <c r="F1510" i="5"/>
  <c r="D1510" i="5"/>
  <c r="T1510" i="5"/>
  <c r="B1510" i="5"/>
  <c r="M1509" i="5"/>
  <c r="O1509" i="5"/>
  <c r="N1509" i="5"/>
  <c r="G1509" i="5"/>
  <c r="F1509" i="5"/>
  <c r="D1509" i="5"/>
  <c r="B1509" i="5"/>
  <c r="M1508" i="5"/>
  <c r="G1508" i="5"/>
  <c r="F1508" i="5"/>
  <c r="D1508" i="5"/>
  <c r="B1508" i="5"/>
  <c r="M1507" i="5"/>
  <c r="O1507" i="5"/>
  <c r="N1507" i="5"/>
  <c r="D1507" i="5"/>
  <c r="F1507" i="5"/>
  <c r="I1507" i="5"/>
  <c r="G1507" i="5"/>
  <c r="B1507" i="5"/>
  <c r="M1506" i="5"/>
  <c r="D1506" i="5"/>
  <c r="F1506" i="5"/>
  <c r="G1506" i="5"/>
  <c r="T1506" i="5"/>
  <c r="O1506" i="5"/>
  <c r="B1506" i="5"/>
  <c r="M1505" i="5"/>
  <c r="O1505" i="5"/>
  <c r="N1505" i="5"/>
  <c r="D1505" i="5"/>
  <c r="F1505" i="5"/>
  <c r="I1505" i="5"/>
  <c r="G1505" i="5"/>
  <c r="B1505" i="5"/>
  <c r="M1504" i="5"/>
  <c r="G1504" i="5"/>
  <c r="F1504" i="5"/>
  <c r="D1504" i="5"/>
  <c r="B1504" i="5"/>
  <c r="M1503" i="5"/>
  <c r="O1503" i="5"/>
  <c r="N1503" i="5"/>
  <c r="D1503" i="5"/>
  <c r="F1503" i="5"/>
  <c r="I1503" i="5"/>
  <c r="G1503" i="5"/>
  <c r="B1503" i="5"/>
  <c r="M1502" i="5"/>
  <c r="O1502" i="5"/>
  <c r="G1502" i="5"/>
  <c r="F1502" i="5"/>
  <c r="D1502" i="5"/>
  <c r="T1502" i="5"/>
  <c r="B1502" i="5"/>
  <c r="M1501" i="5"/>
  <c r="O1501" i="5"/>
  <c r="N1501" i="5"/>
  <c r="D1501" i="5"/>
  <c r="F1501" i="5"/>
  <c r="I1501" i="5"/>
  <c r="G1501" i="5"/>
  <c r="B1501" i="5"/>
  <c r="M1500" i="5"/>
  <c r="G1500" i="5"/>
  <c r="F1500" i="5"/>
  <c r="D1500" i="5"/>
  <c r="B1500" i="5"/>
  <c r="M1498" i="5"/>
  <c r="O1498" i="5"/>
  <c r="N1498" i="5"/>
  <c r="D1498" i="5"/>
  <c r="F1498" i="5"/>
  <c r="I1498" i="5"/>
  <c r="B1498" i="5"/>
  <c r="G1498" i="5"/>
  <c r="M1497" i="5"/>
  <c r="O1497" i="5"/>
  <c r="F1497" i="5"/>
  <c r="D1497" i="5"/>
  <c r="B1497" i="5"/>
  <c r="G1497" i="5"/>
  <c r="T1497" i="5"/>
  <c r="M1496" i="5"/>
  <c r="O1496" i="5"/>
  <c r="N1496" i="5"/>
  <c r="B1496" i="5"/>
  <c r="G1496" i="5"/>
  <c r="F1496" i="5"/>
  <c r="D1496" i="5"/>
  <c r="T1496" i="5"/>
  <c r="M1495" i="5"/>
  <c r="F1495" i="5"/>
  <c r="B1495" i="5"/>
  <c r="G1495" i="5"/>
  <c r="M1494" i="5"/>
  <c r="N1494" i="5"/>
  <c r="F1494" i="5"/>
  <c r="I1494" i="5"/>
  <c r="B1494" i="5"/>
  <c r="G1494" i="5"/>
  <c r="M1493" i="5"/>
  <c r="O1493" i="5"/>
  <c r="N1493" i="5"/>
  <c r="F1493" i="5"/>
  <c r="I1493" i="5"/>
  <c r="B1493" i="5"/>
  <c r="G1493" i="5"/>
  <c r="T1493" i="5"/>
  <c r="M1492" i="5"/>
  <c r="O1492" i="5"/>
  <c r="N1492" i="5"/>
  <c r="D1492" i="5"/>
  <c r="F1492" i="5"/>
  <c r="I1492" i="5"/>
  <c r="B1492" i="5"/>
  <c r="G1492" i="5"/>
  <c r="T1492" i="5"/>
  <c r="M1491" i="5"/>
  <c r="O1491" i="5"/>
  <c r="F1491" i="5"/>
  <c r="D1491" i="5"/>
  <c r="B1491" i="5"/>
  <c r="G1491" i="5"/>
  <c r="M1490" i="5"/>
  <c r="O1490" i="5"/>
  <c r="N1490" i="5"/>
  <c r="D1490" i="5"/>
  <c r="F1490" i="5"/>
  <c r="B1490" i="5"/>
  <c r="G1490" i="5"/>
  <c r="T1490" i="5"/>
  <c r="I1490" i="5"/>
  <c r="M1489" i="5"/>
  <c r="N1489" i="5"/>
  <c r="D1489" i="5"/>
  <c r="F1489" i="5"/>
  <c r="I1489" i="5"/>
  <c r="B1489" i="5"/>
  <c r="G1489" i="5"/>
  <c r="M1488" i="5"/>
  <c r="O1488" i="5"/>
  <c r="N1488" i="5"/>
  <c r="D1488" i="5"/>
  <c r="F1488" i="5"/>
  <c r="I1488" i="5"/>
  <c r="B1488" i="5"/>
  <c r="G1488" i="5"/>
  <c r="M1487" i="5"/>
  <c r="N1487" i="5"/>
  <c r="O1487" i="5"/>
  <c r="F1487" i="5"/>
  <c r="B1487" i="5"/>
  <c r="G1487" i="5"/>
  <c r="M1486" i="5"/>
  <c r="O1486" i="5"/>
  <c r="N1486" i="5"/>
  <c r="F1486" i="5"/>
  <c r="I1486" i="5"/>
  <c r="B1486" i="5"/>
  <c r="G1486" i="5"/>
  <c r="T1486" i="5"/>
  <c r="M1485" i="5"/>
  <c r="O1485" i="5"/>
  <c r="N1485" i="5"/>
  <c r="F1485" i="5"/>
  <c r="B1485" i="5"/>
  <c r="G1485" i="5"/>
  <c r="T1485" i="5"/>
  <c r="I1485" i="5"/>
  <c r="M1484" i="5"/>
  <c r="F1484" i="5"/>
  <c r="D1484" i="5"/>
  <c r="B1484" i="5"/>
  <c r="G1484" i="5"/>
  <c r="M1483" i="5"/>
  <c r="O1483" i="5"/>
  <c r="N1483" i="5"/>
  <c r="D1483" i="5"/>
  <c r="F1483" i="5"/>
  <c r="I1483" i="5"/>
  <c r="B1483" i="5"/>
  <c r="G1483" i="5"/>
  <c r="M1482" i="5"/>
  <c r="O1482" i="5"/>
  <c r="F1482" i="5"/>
  <c r="D1482" i="5"/>
  <c r="B1482" i="5"/>
  <c r="G1482" i="5"/>
  <c r="T1482" i="5"/>
  <c r="M1481" i="5"/>
  <c r="O1481" i="5"/>
  <c r="N1481" i="5"/>
  <c r="D1481" i="5"/>
  <c r="F1481" i="5"/>
  <c r="I1481" i="5"/>
  <c r="B1481" i="5"/>
  <c r="G1481" i="5"/>
  <c r="T1481" i="5"/>
  <c r="M1480" i="5"/>
  <c r="F1480" i="5"/>
  <c r="D1480" i="5"/>
  <c r="B1480" i="5"/>
  <c r="G1480" i="5"/>
  <c r="M1479" i="5"/>
  <c r="O1479" i="5"/>
  <c r="N1479" i="5"/>
  <c r="F1479" i="5"/>
  <c r="I1479" i="5"/>
  <c r="B1479" i="5"/>
  <c r="G1479" i="5"/>
  <c r="M1478" i="5"/>
  <c r="O1478" i="5"/>
  <c r="N1478" i="5"/>
  <c r="F1478" i="5"/>
  <c r="I1478" i="5"/>
  <c r="B1478" i="5"/>
  <c r="G1478" i="5"/>
  <c r="T1478" i="5"/>
  <c r="M1477" i="5"/>
  <c r="O1477" i="5"/>
  <c r="F1477" i="5"/>
  <c r="I1477" i="5"/>
  <c r="B1477" i="5"/>
  <c r="G1477" i="5"/>
  <c r="T1477" i="5"/>
  <c r="M1476" i="5"/>
  <c r="O1476" i="5"/>
  <c r="F1476" i="5"/>
  <c r="D1476" i="5"/>
  <c r="B1476" i="5"/>
  <c r="G1476" i="5"/>
  <c r="M1475" i="5"/>
  <c r="O1475" i="5"/>
  <c r="D1475" i="5"/>
  <c r="F1475" i="5"/>
  <c r="B1475" i="5"/>
  <c r="G1475" i="5"/>
  <c r="T1475" i="5"/>
  <c r="I1475" i="5"/>
  <c r="M1474" i="5"/>
  <c r="N1474" i="5"/>
  <c r="D1474" i="5"/>
  <c r="F1474" i="5"/>
  <c r="I1474" i="5"/>
  <c r="B1474" i="5"/>
  <c r="G1474" i="5"/>
  <c r="M1473" i="5"/>
  <c r="O1473" i="5"/>
  <c r="N1473" i="5"/>
  <c r="D1473" i="5"/>
  <c r="F1473" i="5"/>
  <c r="I1473" i="5"/>
  <c r="B1473" i="5"/>
  <c r="G1473" i="5"/>
  <c r="T1473" i="5"/>
  <c r="M1472" i="5"/>
  <c r="N1472" i="5"/>
  <c r="O1472" i="5"/>
  <c r="F1472" i="5"/>
  <c r="D1472" i="5"/>
  <c r="B1472" i="5"/>
  <c r="G1472" i="5"/>
  <c r="T1472" i="5"/>
  <c r="M1471" i="5"/>
  <c r="O1471" i="5"/>
  <c r="N1471" i="5"/>
  <c r="D1471" i="5"/>
  <c r="F1471" i="5"/>
  <c r="B1471" i="5"/>
  <c r="G1471" i="5"/>
  <c r="T1471" i="5"/>
  <c r="I1471" i="5"/>
  <c r="M1470" i="5"/>
  <c r="N1470" i="5"/>
  <c r="F1470" i="5"/>
  <c r="I1470" i="5"/>
  <c r="B1470" i="5"/>
  <c r="G1470" i="5"/>
  <c r="M1469" i="5"/>
  <c r="O1469" i="5"/>
  <c r="N1469" i="5"/>
  <c r="F1469" i="5"/>
  <c r="I1469" i="5"/>
  <c r="B1469" i="5"/>
  <c r="G1469" i="5"/>
  <c r="M1468" i="5"/>
  <c r="O1468" i="5"/>
  <c r="N1468" i="5"/>
  <c r="F1468" i="5"/>
  <c r="I1468" i="5"/>
  <c r="B1468" i="5"/>
  <c r="G1468" i="5"/>
  <c r="T1468" i="5"/>
  <c r="M1467" i="5"/>
  <c r="O1467" i="5"/>
  <c r="F1467" i="5"/>
  <c r="D1467" i="5"/>
  <c r="B1467" i="5"/>
  <c r="G1467" i="5"/>
  <c r="T1467" i="5"/>
  <c r="M1466" i="5"/>
  <c r="O1466" i="5"/>
  <c r="N1466" i="5"/>
  <c r="D1466" i="5"/>
  <c r="F1466" i="5"/>
  <c r="I1466" i="5"/>
  <c r="B1466" i="5"/>
  <c r="G1466" i="5"/>
  <c r="T1466" i="5"/>
  <c r="M1465" i="5"/>
  <c r="F1465" i="5"/>
  <c r="D1465" i="5"/>
  <c r="B1465" i="5"/>
  <c r="G1465" i="5"/>
  <c r="M1464" i="5"/>
  <c r="O1464" i="5"/>
  <c r="N1464" i="5"/>
  <c r="D1464" i="5"/>
  <c r="F1464" i="5"/>
  <c r="I1464" i="5"/>
  <c r="B1464" i="5"/>
  <c r="G1464" i="5"/>
  <c r="M1463" i="5"/>
  <c r="D1463" i="5"/>
  <c r="F1463" i="5"/>
  <c r="B1463" i="5"/>
  <c r="G1463" i="5"/>
  <c r="T1463" i="5"/>
  <c r="O1463" i="5"/>
  <c r="M1462" i="5"/>
  <c r="O1462" i="5"/>
  <c r="N1462" i="5"/>
  <c r="B1462" i="5"/>
  <c r="G1462" i="5"/>
  <c r="F1462" i="5"/>
  <c r="D1462" i="5"/>
  <c r="M1461" i="5"/>
  <c r="F1461" i="5"/>
  <c r="D1461" i="5"/>
  <c r="B1461" i="5"/>
  <c r="G1461" i="5"/>
  <c r="M1460" i="5"/>
  <c r="O1460" i="5"/>
  <c r="N1460" i="5"/>
  <c r="F1460" i="5"/>
  <c r="I1460" i="5"/>
  <c r="B1460" i="5"/>
  <c r="G1460" i="5"/>
  <c r="M1459" i="5"/>
  <c r="O1459" i="5"/>
  <c r="N1459" i="5"/>
  <c r="F1459" i="5"/>
  <c r="I1459" i="5"/>
  <c r="B1459" i="5"/>
  <c r="G1459" i="5"/>
  <c r="T1459" i="5"/>
  <c r="M1458" i="5"/>
  <c r="F1458" i="5"/>
  <c r="B1458" i="5"/>
  <c r="G1458" i="5"/>
  <c r="T1458" i="5"/>
  <c r="O1458" i="5"/>
  <c r="I1458" i="5"/>
  <c r="M1457" i="5"/>
  <c r="O1457" i="5"/>
  <c r="F1457" i="5"/>
  <c r="D1457" i="5"/>
  <c r="B1457" i="5"/>
  <c r="G1457" i="5"/>
  <c r="M1456" i="5"/>
  <c r="O1456" i="5"/>
  <c r="D1456" i="5"/>
  <c r="F1456" i="5"/>
  <c r="B1456" i="5"/>
  <c r="G1456" i="5"/>
  <c r="T1456" i="5"/>
  <c r="I1456" i="5"/>
  <c r="M1455" i="5"/>
  <c r="N1455" i="5"/>
  <c r="D1455" i="5"/>
  <c r="F1455" i="5"/>
  <c r="I1455" i="5"/>
  <c r="B1455" i="5"/>
  <c r="G1455" i="5"/>
  <c r="M1454" i="5"/>
  <c r="O1454" i="5"/>
  <c r="N1454" i="5"/>
  <c r="D1454" i="5"/>
  <c r="F1454" i="5"/>
  <c r="I1454" i="5"/>
  <c r="B1454" i="5"/>
  <c r="G1454" i="5"/>
  <c r="M1453" i="5"/>
  <c r="N1453" i="5"/>
  <c r="O1453" i="5"/>
  <c r="F1453" i="5"/>
  <c r="D1453" i="5"/>
  <c r="B1453" i="5"/>
  <c r="G1453" i="5"/>
  <c r="M1452" i="5"/>
  <c r="O1452" i="5"/>
  <c r="N1452" i="5"/>
  <c r="D1452" i="5"/>
  <c r="F1452" i="5"/>
  <c r="B1452" i="5"/>
  <c r="G1452" i="5"/>
  <c r="T1452" i="5"/>
  <c r="I1452" i="5"/>
  <c r="M1451" i="5"/>
  <c r="N1451" i="5"/>
  <c r="D1451" i="5"/>
  <c r="F1451" i="5"/>
  <c r="I1451" i="5"/>
  <c r="B1451" i="5"/>
  <c r="G1451" i="5"/>
  <c r="M1450" i="5"/>
  <c r="O1450" i="5"/>
  <c r="N1450" i="5"/>
  <c r="D1450" i="5"/>
  <c r="F1450" i="5"/>
  <c r="I1450" i="5"/>
  <c r="B1450" i="5"/>
  <c r="G1450" i="5"/>
  <c r="T1450" i="5"/>
  <c r="M1449" i="5"/>
  <c r="N1449" i="5"/>
  <c r="O1449" i="5"/>
  <c r="F1449" i="5"/>
  <c r="B1449" i="5"/>
  <c r="G1449" i="5"/>
  <c r="T1449" i="5"/>
  <c r="M1448" i="5"/>
  <c r="O1448" i="5"/>
  <c r="N1448" i="5"/>
  <c r="F1448" i="5"/>
  <c r="I1448" i="5"/>
  <c r="B1448" i="5"/>
  <c r="G1448" i="5"/>
  <c r="T1448" i="5"/>
  <c r="M1447" i="5"/>
  <c r="O1447" i="5"/>
  <c r="N1447" i="5"/>
  <c r="F1447" i="5"/>
  <c r="B1447" i="5"/>
  <c r="G1447" i="5"/>
  <c r="T1447" i="5"/>
  <c r="I1447" i="5"/>
  <c r="M1446" i="5"/>
  <c r="F1446" i="5"/>
  <c r="D1446" i="5"/>
  <c r="B1446" i="5"/>
  <c r="G1446" i="5"/>
  <c r="M1445" i="5"/>
  <c r="O1445" i="5"/>
  <c r="N1445" i="5"/>
  <c r="D1445" i="5"/>
  <c r="F1445" i="5"/>
  <c r="I1445" i="5"/>
  <c r="B1445" i="5"/>
  <c r="G1445" i="5"/>
  <c r="M1444" i="5"/>
  <c r="O1444" i="5"/>
  <c r="F1444" i="5"/>
  <c r="D1444" i="5"/>
  <c r="B1444" i="5"/>
  <c r="G1444" i="5"/>
  <c r="T1444" i="5"/>
  <c r="M1443" i="5"/>
  <c r="O1443" i="5"/>
  <c r="N1443" i="5"/>
  <c r="D1443" i="5"/>
  <c r="F1443" i="5"/>
  <c r="I1443" i="5"/>
  <c r="B1443" i="5"/>
  <c r="G1443" i="5"/>
  <c r="M1442" i="5"/>
  <c r="F1442" i="5"/>
  <c r="D1442" i="5"/>
  <c r="B1442" i="5"/>
  <c r="G1442" i="5"/>
  <c r="M1441" i="5"/>
  <c r="O1441" i="5"/>
  <c r="N1441" i="5"/>
  <c r="D1441" i="5"/>
  <c r="F1441" i="5"/>
  <c r="I1441" i="5"/>
  <c r="B1441" i="5"/>
  <c r="G1441" i="5"/>
  <c r="M1440" i="5"/>
  <c r="O1440" i="5"/>
  <c r="F1440" i="5"/>
  <c r="D1440" i="5"/>
  <c r="B1440" i="5"/>
  <c r="G1440" i="5"/>
  <c r="T1440" i="5"/>
  <c r="M1439" i="5"/>
  <c r="O1439" i="5"/>
  <c r="N1439" i="5"/>
  <c r="B1439" i="5"/>
  <c r="G1439" i="5"/>
  <c r="F1439" i="5"/>
  <c r="D1439" i="5"/>
  <c r="T1439" i="5"/>
  <c r="M1438" i="5"/>
  <c r="D1438" i="5"/>
  <c r="F1438" i="5"/>
  <c r="I1438" i="5"/>
  <c r="B1438" i="5"/>
  <c r="G1438" i="5"/>
  <c r="M1437" i="5"/>
  <c r="O1437" i="5"/>
  <c r="N1437" i="5"/>
  <c r="F1437" i="5"/>
  <c r="I1437" i="5"/>
  <c r="B1437" i="5"/>
  <c r="G1437" i="5"/>
  <c r="M1436" i="5"/>
  <c r="O1436" i="5"/>
  <c r="N1436" i="5"/>
  <c r="F1436" i="5"/>
  <c r="I1436" i="5"/>
  <c r="B1436" i="5"/>
  <c r="G1436" i="5"/>
  <c r="T1436" i="5"/>
  <c r="M1435" i="5"/>
  <c r="F1435" i="5"/>
  <c r="B1435" i="5"/>
  <c r="G1435" i="5"/>
  <c r="T1435" i="5"/>
  <c r="O1435" i="5"/>
  <c r="I1435" i="5"/>
  <c r="M1434" i="5"/>
  <c r="O1434" i="5"/>
  <c r="F1434" i="5"/>
  <c r="D1434" i="5"/>
  <c r="B1434" i="5"/>
  <c r="G1434" i="5"/>
  <c r="T1434" i="5"/>
  <c r="M1433" i="5"/>
  <c r="O1433" i="5"/>
  <c r="D1433" i="5"/>
  <c r="F1433" i="5"/>
  <c r="B1433" i="5"/>
  <c r="G1433" i="5"/>
  <c r="T1433" i="5"/>
  <c r="I1433" i="5"/>
  <c r="M1432" i="5"/>
  <c r="F1432" i="5"/>
  <c r="D1432" i="5"/>
  <c r="B1432" i="5"/>
  <c r="G1432" i="5"/>
  <c r="M1431" i="5"/>
  <c r="O1431" i="5"/>
  <c r="N1431" i="5"/>
  <c r="D1431" i="5"/>
  <c r="F1431" i="5"/>
  <c r="I1431" i="5"/>
  <c r="B1431" i="5"/>
  <c r="G1431" i="5"/>
  <c r="M1430" i="5"/>
  <c r="N1430" i="5"/>
  <c r="O1430" i="5"/>
  <c r="F1430" i="5"/>
  <c r="D1430" i="5"/>
  <c r="B1430" i="5"/>
  <c r="G1430" i="5"/>
  <c r="T1430" i="5"/>
  <c r="M1429" i="5"/>
  <c r="O1429" i="5"/>
  <c r="D1429" i="5"/>
  <c r="F1429" i="5"/>
  <c r="I1429" i="5"/>
  <c r="B1429" i="5"/>
  <c r="G1429" i="5"/>
  <c r="M1428" i="5"/>
  <c r="F1428" i="5"/>
  <c r="D1428" i="5"/>
  <c r="B1428" i="5"/>
  <c r="G1428" i="5"/>
  <c r="M1427" i="5"/>
  <c r="O1427" i="5"/>
  <c r="N1427" i="5"/>
  <c r="D1427" i="5"/>
  <c r="F1427" i="5"/>
  <c r="I1427" i="5"/>
  <c r="B1427" i="5"/>
  <c r="G1427" i="5"/>
  <c r="M1426" i="5"/>
  <c r="N1426" i="5"/>
  <c r="O1426" i="5"/>
  <c r="F1426" i="5"/>
  <c r="D1426" i="5"/>
  <c r="B1426" i="5"/>
  <c r="G1426" i="5"/>
  <c r="T1426" i="5"/>
  <c r="M1425" i="5"/>
  <c r="O1425" i="5"/>
  <c r="N1425" i="5"/>
  <c r="D1425" i="5"/>
  <c r="F1425" i="5"/>
  <c r="B1425" i="5"/>
  <c r="G1425" i="5"/>
  <c r="T1425" i="5"/>
  <c r="I1425" i="5"/>
  <c r="M1424" i="5"/>
  <c r="N1424" i="5"/>
  <c r="F1424" i="5"/>
  <c r="D1424" i="5"/>
  <c r="B1424" i="5"/>
  <c r="G1424" i="5"/>
  <c r="M1423" i="5"/>
  <c r="O1423" i="5"/>
  <c r="N1423" i="5"/>
  <c r="D1423" i="5"/>
  <c r="F1423" i="5"/>
  <c r="I1423" i="5"/>
  <c r="B1423" i="5"/>
  <c r="G1423" i="5"/>
  <c r="T1423" i="5"/>
  <c r="M1422" i="5"/>
  <c r="D1422" i="5"/>
  <c r="F1422" i="5"/>
  <c r="B1422" i="5"/>
  <c r="G1422" i="5"/>
  <c r="T1422" i="5"/>
  <c r="M1421" i="5"/>
  <c r="O1421" i="5"/>
  <c r="N1421" i="5"/>
  <c r="D1421" i="5"/>
  <c r="F1421" i="5"/>
  <c r="I1421" i="5"/>
  <c r="B1421" i="5"/>
  <c r="G1421" i="5"/>
  <c r="M1420" i="5"/>
  <c r="O1420" i="5"/>
  <c r="F1420" i="5"/>
  <c r="D1420" i="5"/>
  <c r="B1420" i="5"/>
  <c r="G1420" i="5"/>
  <c r="M1419" i="5"/>
  <c r="O1419" i="5"/>
  <c r="N1419" i="5"/>
  <c r="B1419" i="5"/>
  <c r="G1419" i="5"/>
  <c r="F1419" i="5"/>
  <c r="D1419" i="5"/>
  <c r="I1419" i="5"/>
  <c r="M1418" i="5"/>
  <c r="N1418" i="5"/>
  <c r="O1418" i="5"/>
  <c r="D1418" i="5"/>
  <c r="F1418" i="5"/>
  <c r="I1418" i="5"/>
  <c r="B1418" i="5"/>
  <c r="G1418" i="5"/>
  <c r="T1418" i="5"/>
  <c r="M1417" i="5"/>
  <c r="O1417" i="5"/>
  <c r="N1417" i="5"/>
  <c r="D1417" i="5"/>
  <c r="F1417" i="5"/>
  <c r="I1417" i="5"/>
  <c r="B1417" i="5"/>
  <c r="G1417" i="5"/>
  <c r="M1416" i="5"/>
  <c r="O1416" i="5"/>
  <c r="F1416" i="5"/>
  <c r="D1416" i="5"/>
  <c r="B1416" i="5"/>
  <c r="G1416" i="5"/>
  <c r="M1415" i="5"/>
  <c r="O1415" i="5"/>
  <c r="N1415" i="5"/>
  <c r="B1415" i="5"/>
  <c r="G1415" i="5"/>
  <c r="F1415" i="5"/>
  <c r="D1415" i="5"/>
  <c r="I1415" i="5"/>
  <c r="M1414" i="5"/>
  <c r="D1414" i="5"/>
  <c r="F1414" i="5"/>
  <c r="B1414" i="5"/>
  <c r="G1414" i="5"/>
  <c r="T1414" i="5"/>
  <c r="N1414" i="5"/>
  <c r="O1414" i="5"/>
  <c r="M1413" i="5"/>
  <c r="O1413" i="5"/>
  <c r="N1413" i="5"/>
  <c r="B1413" i="5"/>
  <c r="G1413" i="5"/>
  <c r="F1413" i="5"/>
  <c r="I1413" i="5"/>
  <c r="M1412" i="5"/>
  <c r="F1412" i="5"/>
  <c r="B1412" i="5"/>
  <c r="G1412" i="5"/>
  <c r="T1412" i="5"/>
  <c r="O1412" i="5"/>
  <c r="N1412" i="5"/>
  <c r="M1411" i="5"/>
  <c r="F1411" i="5"/>
  <c r="B1411" i="5"/>
  <c r="G1411" i="5"/>
  <c r="T1411" i="5"/>
  <c r="N1411" i="5"/>
  <c r="O1411" i="5"/>
  <c r="M1410" i="5"/>
  <c r="O1410" i="5"/>
  <c r="N1410" i="5"/>
  <c r="D1410" i="5"/>
  <c r="F1410" i="5"/>
  <c r="B1410" i="5"/>
  <c r="G1410" i="5"/>
  <c r="T1410" i="5"/>
  <c r="M1409" i="5"/>
  <c r="O1409" i="5"/>
  <c r="N1409" i="5"/>
  <c r="F1409" i="5"/>
  <c r="D1409" i="5"/>
  <c r="B1409" i="5"/>
  <c r="G1409" i="5"/>
  <c r="T1409" i="5"/>
  <c r="M1408" i="5"/>
  <c r="B1408" i="5"/>
  <c r="G1408" i="5"/>
  <c r="F1408" i="5"/>
  <c r="D1408" i="5"/>
  <c r="T1408" i="5"/>
  <c r="M1407" i="5"/>
  <c r="N1407" i="5"/>
  <c r="F1407" i="5"/>
  <c r="D1407" i="5"/>
  <c r="B1407" i="5"/>
  <c r="G1407" i="5"/>
  <c r="T1407" i="5"/>
  <c r="M1406" i="5"/>
  <c r="O1406" i="5"/>
  <c r="N1406" i="5"/>
  <c r="B1406" i="5"/>
  <c r="G1406" i="5"/>
  <c r="F1406" i="5"/>
  <c r="D1406" i="5"/>
  <c r="T1406" i="5"/>
  <c r="M1405" i="5"/>
  <c r="O1405" i="5"/>
  <c r="N1405" i="5"/>
  <c r="D1405" i="5"/>
  <c r="F1405" i="5"/>
  <c r="I1405" i="5"/>
  <c r="B1405" i="5"/>
  <c r="G1405" i="5"/>
  <c r="M1404" i="5"/>
  <c r="N1404" i="5"/>
  <c r="D1404" i="5"/>
  <c r="F1404" i="5"/>
  <c r="I1404" i="5"/>
  <c r="B1404" i="5"/>
  <c r="G1404" i="5"/>
  <c r="M1403" i="5"/>
  <c r="O1403" i="5"/>
  <c r="N1403" i="5"/>
  <c r="B1403" i="5"/>
  <c r="G1403" i="5"/>
  <c r="F1403" i="5"/>
  <c r="D1403" i="5"/>
  <c r="M1402" i="5"/>
  <c r="O1402" i="5"/>
  <c r="F1402" i="5"/>
  <c r="D1402" i="5"/>
  <c r="B1402" i="5"/>
  <c r="G1402" i="5"/>
  <c r="M1401" i="5"/>
  <c r="N1401" i="5"/>
  <c r="F1401" i="5"/>
  <c r="D1401" i="5"/>
  <c r="B1401" i="5"/>
  <c r="G1401" i="5"/>
  <c r="T1401" i="5"/>
  <c r="M1400" i="5"/>
  <c r="O1400" i="5"/>
  <c r="B1400" i="5"/>
  <c r="G1400" i="5"/>
  <c r="F1400" i="5"/>
  <c r="D1400" i="5"/>
  <c r="T1400" i="5"/>
  <c r="M1399" i="5"/>
  <c r="O1399" i="5"/>
  <c r="N1399" i="5"/>
  <c r="D1399" i="5"/>
  <c r="F1399" i="5"/>
  <c r="I1399" i="5"/>
  <c r="B1399" i="5"/>
  <c r="G1399" i="5"/>
  <c r="T1399" i="5"/>
  <c r="M1398" i="5"/>
  <c r="N1398" i="5"/>
  <c r="D1398" i="5"/>
  <c r="F1398" i="5"/>
  <c r="I1398" i="5"/>
  <c r="B1398" i="5"/>
  <c r="G1398" i="5"/>
  <c r="M1397" i="5"/>
  <c r="O1397" i="5"/>
  <c r="N1397" i="5"/>
  <c r="F1397" i="5"/>
  <c r="D1397" i="5"/>
  <c r="I1397" i="5"/>
  <c r="B1397" i="5"/>
  <c r="G1397" i="5"/>
  <c r="M1396" i="5"/>
  <c r="O1396" i="5"/>
  <c r="N1396" i="5"/>
  <c r="F1396" i="5"/>
  <c r="D1396" i="5"/>
  <c r="B1396" i="5"/>
  <c r="G1396" i="5"/>
  <c r="T1396" i="5"/>
  <c r="M1395" i="5"/>
  <c r="N1395" i="5"/>
  <c r="D1395" i="5"/>
  <c r="F1395" i="5"/>
  <c r="B1395" i="5"/>
  <c r="G1395" i="5"/>
  <c r="T1395" i="5"/>
  <c r="M1394" i="5"/>
  <c r="D1394" i="5"/>
  <c r="F1394" i="5"/>
  <c r="I1394" i="5"/>
  <c r="B1394" i="5"/>
  <c r="G1394" i="5"/>
  <c r="M1393" i="5"/>
  <c r="O1393" i="5"/>
  <c r="N1393" i="5"/>
  <c r="F1393" i="5"/>
  <c r="D1393" i="5"/>
  <c r="I1393" i="5"/>
  <c r="B1393" i="5"/>
  <c r="G1393" i="5"/>
  <c r="M1392" i="5"/>
  <c r="O1392" i="5"/>
  <c r="N1392" i="5"/>
  <c r="F1392" i="5"/>
  <c r="D1392" i="5"/>
  <c r="B1392" i="5"/>
  <c r="G1392" i="5"/>
  <c r="T1392" i="5"/>
  <c r="M1391" i="5"/>
  <c r="N1391" i="5"/>
  <c r="D1391" i="5"/>
  <c r="F1391" i="5"/>
  <c r="B1391" i="5"/>
  <c r="G1391" i="5"/>
  <c r="T1391" i="5"/>
  <c r="I1391" i="5"/>
  <c r="M1390" i="5"/>
  <c r="D1390" i="5"/>
  <c r="F1390" i="5"/>
  <c r="I1390" i="5"/>
  <c r="B1390" i="5"/>
  <c r="G1390" i="5"/>
  <c r="M1389" i="5"/>
  <c r="O1389" i="5"/>
  <c r="N1389" i="5"/>
  <c r="F1389" i="5"/>
  <c r="D1389" i="5"/>
  <c r="I1389" i="5"/>
  <c r="B1389" i="5"/>
  <c r="G1389" i="5"/>
  <c r="T1389" i="5"/>
  <c r="M1388" i="5"/>
  <c r="O1388" i="5"/>
  <c r="N1388" i="5"/>
  <c r="F1388" i="5"/>
  <c r="D1388" i="5"/>
  <c r="B1388" i="5"/>
  <c r="G1388" i="5"/>
  <c r="T1388" i="5"/>
  <c r="M1387" i="5"/>
  <c r="N1387" i="5"/>
  <c r="D1387" i="5"/>
  <c r="F1387" i="5"/>
  <c r="B1387" i="5"/>
  <c r="G1387" i="5"/>
  <c r="T1387" i="5"/>
  <c r="I1387" i="5"/>
  <c r="M1386" i="5"/>
  <c r="D1386" i="5"/>
  <c r="F1386" i="5"/>
  <c r="I1386" i="5"/>
  <c r="B1386" i="5"/>
  <c r="G1386" i="5"/>
  <c r="M1385" i="5"/>
  <c r="O1385" i="5"/>
  <c r="N1385" i="5"/>
  <c r="F1385" i="5"/>
  <c r="D1385" i="5"/>
  <c r="I1385" i="5"/>
  <c r="B1385" i="5"/>
  <c r="G1385" i="5"/>
  <c r="T1385" i="5"/>
  <c r="M1384" i="5"/>
  <c r="O1384" i="5"/>
  <c r="N1384" i="5"/>
  <c r="F1384" i="5"/>
  <c r="D1384" i="5"/>
  <c r="B1384" i="5"/>
  <c r="G1384" i="5"/>
  <c r="T1384" i="5"/>
  <c r="M1383" i="5"/>
  <c r="N1383" i="5"/>
  <c r="D1383" i="5"/>
  <c r="F1383" i="5"/>
  <c r="B1383" i="5"/>
  <c r="G1383" i="5"/>
  <c r="T1383" i="5"/>
  <c r="I1383" i="5"/>
  <c r="M1382" i="5"/>
  <c r="D1382" i="5"/>
  <c r="F1382" i="5"/>
  <c r="B1382" i="5"/>
  <c r="G1382" i="5"/>
  <c r="T1382" i="5"/>
  <c r="I1382" i="5"/>
  <c r="M1381" i="5"/>
  <c r="O1381" i="5"/>
  <c r="N1381" i="5"/>
  <c r="F1381" i="5"/>
  <c r="D1381" i="5"/>
  <c r="I1381" i="5"/>
  <c r="B1381" i="5"/>
  <c r="G1381" i="5"/>
  <c r="M1380" i="5"/>
  <c r="O1380" i="5"/>
  <c r="N1380" i="5"/>
  <c r="F1380" i="5"/>
  <c r="D1380" i="5"/>
  <c r="B1380" i="5"/>
  <c r="G1380" i="5"/>
  <c r="T1380" i="5"/>
  <c r="M1379" i="5"/>
  <c r="N1379" i="5"/>
  <c r="F1379" i="5"/>
  <c r="D1379" i="5"/>
  <c r="I1379" i="5"/>
  <c r="B1379" i="5"/>
  <c r="G1379" i="5"/>
  <c r="M1378" i="5"/>
  <c r="D1378" i="5"/>
  <c r="F1378" i="5"/>
  <c r="I1378" i="5"/>
  <c r="B1378" i="5"/>
  <c r="G1378" i="5"/>
  <c r="M1377" i="5"/>
  <c r="O1377" i="5"/>
  <c r="N1377" i="5"/>
  <c r="F1377" i="5"/>
  <c r="D1377" i="5"/>
  <c r="I1377" i="5"/>
  <c r="B1377" i="5"/>
  <c r="G1377" i="5"/>
  <c r="T1377" i="5"/>
  <c r="M1376" i="5"/>
  <c r="O1376" i="5"/>
  <c r="N1376" i="5"/>
  <c r="D1376" i="5"/>
  <c r="F1376" i="5"/>
  <c r="I1376" i="5"/>
  <c r="B1376" i="5"/>
  <c r="G1376" i="5"/>
  <c r="T1376" i="5"/>
  <c r="M1375" i="5"/>
  <c r="N1375" i="5"/>
  <c r="F1375" i="5"/>
  <c r="D1375" i="5"/>
  <c r="I1375" i="5"/>
  <c r="B1375" i="5"/>
  <c r="G1375" i="5"/>
  <c r="M1374" i="5"/>
  <c r="D1374" i="5"/>
  <c r="F1374" i="5"/>
  <c r="I1374" i="5"/>
  <c r="B1374" i="5"/>
  <c r="G1374" i="5"/>
  <c r="M1373" i="5"/>
  <c r="O1373" i="5"/>
  <c r="N1373" i="5"/>
  <c r="F1373" i="5"/>
  <c r="D1373" i="5"/>
  <c r="I1373" i="5"/>
  <c r="B1373" i="5"/>
  <c r="G1373" i="5"/>
  <c r="T1373" i="5"/>
  <c r="M1372" i="5"/>
  <c r="O1372" i="5"/>
  <c r="N1372" i="5"/>
  <c r="D1372" i="5"/>
  <c r="F1372" i="5"/>
  <c r="I1372" i="5"/>
  <c r="B1372" i="5"/>
  <c r="G1372" i="5"/>
  <c r="T1372" i="5"/>
  <c r="M1371" i="5"/>
  <c r="N1371" i="5"/>
  <c r="F1371" i="5"/>
  <c r="D1371" i="5"/>
  <c r="I1371" i="5"/>
  <c r="B1371" i="5"/>
  <c r="G1371" i="5"/>
  <c r="M1370" i="5"/>
  <c r="D1370" i="5"/>
  <c r="F1370" i="5"/>
  <c r="B1370" i="5"/>
  <c r="G1370" i="5"/>
  <c r="T1370" i="5"/>
  <c r="I1370" i="5"/>
  <c r="M1369" i="5"/>
  <c r="O1369" i="5"/>
  <c r="N1369" i="5"/>
  <c r="F1369" i="5"/>
  <c r="D1369" i="5"/>
  <c r="I1369" i="5"/>
  <c r="B1369" i="5"/>
  <c r="G1369" i="5"/>
  <c r="M1368" i="5"/>
  <c r="O1368" i="5"/>
  <c r="N1368" i="5"/>
  <c r="D1368" i="5"/>
  <c r="F1368" i="5"/>
  <c r="I1368" i="5"/>
  <c r="B1368" i="5"/>
  <c r="G1368" i="5"/>
  <c r="M1367" i="5"/>
  <c r="N1367" i="5"/>
  <c r="D1367" i="5"/>
  <c r="F1367" i="5"/>
  <c r="B1367" i="5"/>
  <c r="G1367" i="5"/>
  <c r="T1367" i="5"/>
  <c r="I1367" i="5"/>
  <c r="M1366" i="5"/>
  <c r="N1366" i="5"/>
  <c r="D1366" i="5"/>
  <c r="F1366" i="5"/>
  <c r="I1366" i="5"/>
  <c r="B1366" i="5"/>
  <c r="G1366" i="5"/>
  <c r="M1365" i="5"/>
  <c r="O1365" i="5"/>
  <c r="N1365" i="5"/>
  <c r="F1365" i="5"/>
  <c r="D1365" i="5"/>
  <c r="I1365" i="5"/>
  <c r="B1365" i="5"/>
  <c r="G1365" i="5"/>
  <c r="T1365" i="5"/>
  <c r="M1364" i="5"/>
  <c r="O1364" i="5"/>
  <c r="N1364" i="5"/>
  <c r="D1364" i="5"/>
  <c r="F1364" i="5"/>
  <c r="I1364" i="5"/>
  <c r="B1364" i="5"/>
  <c r="G1364" i="5"/>
  <c r="T1364" i="5"/>
  <c r="M1363" i="5"/>
  <c r="N1363" i="5"/>
  <c r="F1363" i="5"/>
  <c r="D1363" i="5"/>
  <c r="I1363" i="5"/>
  <c r="B1363" i="5"/>
  <c r="G1363" i="5"/>
  <c r="M1362" i="5"/>
  <c r="N1362" i="5"/>
  <c r="D1362" i="5"/>
  <c r="F1362" i="5"/>
  <c r="B1362" i="5"/>
  <c r="G1362" i="5"/>
  <c r="T1362" i="5"/>
  <c r="I1362" i="5"/>
  <c r="M1360" i="5"/>
  <c r="O1360" i="5"/>
  <c r="N1360" i="5"/>
  <c r="F1360" i="5"/>
  <c r="D1360" i="5"/>
  <c r="I1360" i="5"/>
  <c r="B1360" i="5"/>
  <c r="G1360" i="5"/>
  <c r="M1359" i="5"/>
  <c r="O1359" i="5"/>
  <c r="N1359" i="5"/>
  <c r="D1359" i="5"/>
  <c r="F1359" i="5"/>
  <c r="I1359" i="5"/>
  <c r="B1359" i="5"/>
  <c r="G1359" i="5"/>
  <c r="M1358" i="5"/>
  <c r="N1358" i="5"/>
  <c r="D1358" i="5"/>
  <c r="F1358" i="5"/>
  <c r="B1358" i="5"/>
  <c r="G1358" i="5"/>
  <c r="T1358" i="5"/>
  <c r="I1358" i="5"/>
  <c r="M1357" i="5"/>
  <c r="N1357" i="5"/>
  <c r="D1357" i="5"/>
  <c r="F1357" i="5"/>
  <c r="I1357" i="5"/>
  <c r="B1357" i="5"/>
  <c r="G1357" i="5"/>
  <c r="M1356" i="5"/>
  <c r="O1356" i="5"/>
  <c r="N1356" i="5"/>
  <c r="F1356" i="5"/>
  <c r="D1356" i="5"/>
  <c r="I1356" i="5"/>
  <c r="B1356" i="5"/>
  <c r="G1356" i="5"/>
  <c r="T1356" i="5"/>
  <c r="M1355" i="5"/>
  <c r="O1355" i="5"/>
  <c r="N1355" i="5"/>
  <c r="F1355" i="5"/>
  <c r="I1355" i="5"/>
  <c r="B1355" i="5"/>
  <c r="G1355" i="5"/>
  <c r="M1354" i="5"/>
  <c r="O1354" i="5"/>
  <c r="F1354" i="5"/>
  <c r="B1354" i="5"/>
  <c r="G1354" i="5"/>
  <c r="T1354" i="5"/>
  <c r="M1353" i="5"/>
  <c r="N1353" i="5"/>
  <c r="O1353" i="5"/>
  <c r="B1353" i="5"/>
  <c r="G1353" i="5"/>
  <c r="F1353" i="5"/>
  <c r="M1352" i="5"/>
  <c r="O1352" i="5"/>
  <c r="D1352" i="5"/>
  <c r="F1352" i="5"/>
  <c r="I1352" i="5"/>
  <c r="B1352" i="5"/>
  <c r="G1352" i="5"/>
  <c r="T1352" i="5"/>
  <c r="M1351" i="5"/>
  <c r="B1351" i="5"/>
  <c r="G1351" i="5"/>
  <c r="F1351" i="5"/>
  <c r="D1351" i="5"/>
  <c r="M1350" i="5"/>
  <c r="O1350" i="5"/>
  <c r="N1350" i="5"/>
  <c r="B1350" i="5"/>
  <c r="G1350" i="5"/>
  <c r="F1350" i="5"/>
  <c r="D1350" i="5"/>
  <c r="M1349" i="5"/>
  <c r="D1349" i="5"/>
  <c r="F1349" i="5"/>
  <c r="B1349" i="5"/>
  <c r="G1349" i="5"/>
  <c r="T1349" i="5"/>
  <c r="O1349" i="5"/>
  <c r="N1349" i="5"/>
  <c r="M1348" i="5"/>
  <c r="O1348" i="5"/>
  <c r="D1348" i="5"/>
  <c r="F1348" i="5"/>
  <c r="I1348" i="5"/>
  <c r="B1348" i="5"/>
  <c r="G1348" i="5"/>
  <c r="M1347" i="5"/>
  <c r="B1347" i="5"/>
  <c r="G1347" i="5"/>
  <c r="F1347" i="5"/>
  <c r="D1347" i="5"/>
  <c r="M1346" i="5"/>
  <c r="O1346" i="5"/>
  <c r="N1346" i="5"/>
  <c r="B1346" i="5"/>
  <c r="G1346" i="5"/>
  <c r="F1346" i="5"/>
  <c r="D1346" i="5"/>
  <c r="M1345" i="5"/>
  <c r="O1345" i="5"/>
  <c r="N1345" i="5"/>
  <c r="B1345" i="5"/>
  <c r="G1345" i="5"/>
  <c r="F1345" i="5"/>
  <c r="D1345" i="5"/>
  <c r="T1345" i="5"/>
  <c r="M1344" i="5"/>
  <c r="O1344" i="5"/>
  <c r="D1344" i="5"/>
  <c r="F1344" i="5"/>
  <c r="I1344" i="5"/>
  <c r="B1344" i="5"/>
  <c r="G1344" i="5"/>
  <c r="T1344" i="5"/>
  <c r="M1343" i="5"/>
  <c r="B1343" i="5"/>
  <c r="G1343" i="5"/>
  <c r="F1343" i="5"/>
  <c r="D1343" i="5"/>
  <c r="M1342" i="5"/>
  <c r="O1342" i="5"/>
  <c r="N1342" i="5"/>
  <c r="B1342" i="5"/>
  <c r="G1342" i="5"/>
  <c r="F1342" i="5"/>
  <c r="D1342" i="5"/>
  <c r="M1341" i="5"/>
  <c r="D1341" i="5"/>
  <c r="F1341" i="5"/>
  <c r="B1341" i="5"/>
  <c r="G1341" i="5"/>
  <c r="T1341" i="5"/>
  <c r="O1341" i="5"/>
  <c r="N1341" i="5"/>
  <c r="M1340" i="5"/>
  <c r="O1340" i="5"/>
  <c r="D1340" i="5"/>
  <c r="F1340" i="5"/>
  <c r="I1340" i="5"/>
  <c r="B1340" i="5"/>
  <c r="G1340" i="5"/>
  <c r="M1339" i="5"/>
  <c r="B1339" i="5"/>
  <c r="G1339" i="5"/>
  <c r="F1339" i="5"/>
  <c r="D1339" i="5"/>
  <c r="M1337" i="5"/>
  <c r="O1337" i="5"/>
  <c r="N1337" i="5"/>
  <c r="B1337" i="5"/>
  <c r="G1337" i="5"/>
  <c r="F1337" i="5"/>
  <c r="D1337" i="5"/>
  <c r="M1336" i="5"/>
  <c r="O1336" i="5"/>
  <c r="N1336" i="5"/>
  <c r="B1336" i="5"/>
  <c r="G1336" i="5"/>
  <c r="F1336" i="5"/>
  <c r="D1336" i="5"/>
  <c r="T1336" i="5"/>
  <c r="M1335" i="5"/>
  <c r="O1335" i="5"/>
  <c r="D1335" i="5"/>
  <c r="F1335" i="5"/>
  <c r="I1335" i="5"/>
  <c r="B1335" i="5"/>
  <c r="G1335" i="5"/>
  <c r="T1335" i="5"/>
  <c r="M1334" i="5"/>
  <c r="B1334" i="5"/>
  <c r="G1334" i="5"/>
  <c r="F1334" i="5"/>
  <c r="D1334" i="5"/>
  <c r="M1333" i="5"/>
  <c r="O1333" i="5"/>
  <c r="N1333" i="5"/>
  <c r="B1333" i="5"/>
  <c r="G1333" i="5"/>
  <c r="F1333" i="5"/>
  <c r="M1332" i="5"/>
  <c r="O1332" i="5"/>
  <c r="N1332" i="5"/>
  <c r="F1332" i="5"/>
  <c r="I1332" i="5"/>
  <c r="B1332" i="5"/>
  <c r="G1332" i="5"/>
  <c r="M1331" i="5"/>
  <c r="O1331" i="5"/>
  <c r="N1331" i="5"/>
  <c r="F1331" i="5"/>
  <c r="B1331" i="5"/>
  <c r="G1331" i="5"/>
  <c r="T1331" i="5"/>
  <c r="M1330" i="5"/>
  <c r="N1330" i="5"/>
  <c r="O1330" i="5"/>
  <c r="B1330" i="5"/>
  <c r="G1330" i="5"/>
  <c r="F1330" i="5"/>
  <c r="M1329" i="5"/>
  <c r="O1329" i="5"/>
  <c r="N1329" i="5"/>
  <c r="F1329" i="5"/>
  <c r="I1329" i="5"/>
  <c r="B1329" i="5"/>
  <c r="G1329" i="5"/>
  <c r="T1329" i="5"/>
  <c r="M1328" i="5"/>
  <c r="D1328" i="5"/>
  <c r="F1328" i="5"/>
  <c r="B1328" i="5"/>
  <c r="G1328" i="5"/>
  <c r="T1328" i="5"/>
  <c r="I1328" i="5"/>
  <c r="M1327" i="5"/>
  <c r="O1327" i="5"/>
  <c r="N1327" i="5"/>
  <c r="D1327" i="5"/>
  <c r="F1327" i="5"/>
  <c r="B1327" i="5"/>
  <c r="G1327" i="5"/>
  <c r="T1327" i="5"/>
  <c r="I1327" i="5"/>
  <c r="M1326" i="5"/>
  <c r="O1326" i="5"/>
  <c r="N1326" i="5"/>
  <c r="D1326" i="5"/>
  <c r="F1326" i="5"/>
  <c r="I1326" i="5"/>
  <c r="B1326" i="5"/>
  <c r="G1326" i="5"/>
  <c r="M1325" i="5"/>
  <c r="N1325" i="5"/>
  <c r="O1325" i="5"/>
  <c r="F1325" i="5"/>
  <c r="D1325" i="5"/>
  <c r="I1325" i="5"/>
  <c r="B1325" i="5"/>
  <c r="G1325" i="5"/>
  <c r="T1325" i="5"/>
  <c r="M1324" i="5"/>
  <c r="N1324" i="5"/>
  <c r="F1324" i="5"/>
  <c r="B1324" i="5"/>
  <c r="G1324" i="5"/>
  <c r="T1324" i="5"/>
  <c r="I1324" i="5"/>
  <c r="M1323" i="5"/>
  <c r="B1323" i="5"/>
  <c r="G1323" i="5"/>
  <c r="F1323" i="5"/>
  <c r="D1323" i="5"/>
  <c r="M1322" i="5"/>
  <c r="B1322" i="5"/>
  <c r="G1322" i="5"/>
  <c r="F1322" i="5"/>
  <c r="D1322" i="5"/>
  <c r="M1321" i="5"/>
  <c r="B1321" i="5"/>
  <c r="G1321" i="5"/>
  <c r="F1321" i="5"/>
  <c r="D1321" i="5"/>
  <c r="M1320" i="5"/>
  <c r="O1320" i="5"/>
  <c r="N1320" i="5"/>
  <c r="B1320" i="5"/>
  <c r="G1320" i="5"/>
  <c r="F1320" i="5"/>
  <c r="D1320" i="5"/>
  <c r="I1320" i="5"/>
  <c r="M1319" i="5"/>
  <c r="B1319" i="5"/>
  <c r="G1319" i="5"/>
  <c r="F1319" i="5"/>
  <c r="D1319" i="5"/>
  <c r="T1319" i="5"/>
  <c r="M1318" i="5"/>
  <c r="O1318" i="5"/>
  <c r="F1318" i="5"/>
  <c r="D1318" i="5"/>
  <c r="B1318" i="5"/>
  <c r="G1318" i="5"/>
  <c r="M1317" i="5"/>
  <c r="D1317" i="5"/>
  <c r="F1317" i="5"/>
  <c r="B1317" i="5"/>
  <c r="G1317" i="5"/>
  <c r="T1317" i="5"/>
  <c r="M1316" i="5"/>
  <c r="D1316" i="5"/>
  <c r="F1316" i="5"/>
  <c r="B1316" i="5"/>
  <c r="G1316" i="5"/>
  <c r="T1316" i="5"/>
  <c r="O1316" i="5"/>
  <c r="N1316" i="5"/>
  <c r="I1316" i="5"/>
  <c r="M1315" i="5"/>
  <c r="N1315" i="5"/>
  <c r="B1315" i="5"/>
  <c r="G1315" i="5"/>
  <c r="F1315" i="5"/>
  <c r="D1315" i="5"/>
  <c r="T1315" i="5"/>
  <c r="M1314" i="5"/>
  <c r="F1314" i="5"/>
  <c r="D1314" i="5"/>
  <c r="B1314" i="5"/>
  <c r="G1314" i="5"/>
  <c r="M1313" i="5"/>
  <c r="D1313" i="5"/>
  <c r="F1313" i="5"/>
  <c r="B1313" i="5"/>
  <c r="G1313" i="5"/>
  <c r="T1313" i="5"/>
  <c r="M1312" i="5"/>
  <c r="D1312" i="5"/>
  <c r="F1312" i="5"/>
  <c r="B1312" i="5"/>
  <c r="G1312" i="5"/>
  <c r="T1312" i="5"/>
  <c r="O1312" i="5"/>
  <c r="N1312" i="5"/>
  <c r="I1312" i="5"/>
  <c r="M1311" i="5"/>
  <c r="N1311" i="5"/>
  <c r="B1311" i="5"/>
  <c r="G1311" i="5"/>
  <c r="F1311" i="5"/>
  <c r="D1311" i="5"/>
  <c r="T1311" i="5"/>
  <c r="M1310" i="5"/>
  <c r="F1310" i="5"/>
  <c r="D1310" i="5"/>
  <c r="B1310" i="5"/>
  <c r="G1310" i="5"/>
  <c r="M1309" i="5"/>
  <c r="D1309" i="5"/>
  <c r="F1309" i="5"/>
  <c r="B1309" i="5"/>
  <c r="G1309" i="5"/>
  <c r="T1309" i="5"/>
  <c r="M1308" i="5"/>
  <c r="D1308" i="5"/>
  <c r="F1308" i="5"/>
  <c r="B1308" i="5"/>
  <c r="G1308" i="5"/>
  <c r="T1308" i="5"/>
  <c r="N1308" i="5"/>
  <c r="M1307" i="5"/>
  <c r="O1307" i="5"/>
  <c r="B1307" i="5"/>
  <c r="G1307" i="5"/>
  <c r="F1307" i="5"/>
  <c r="D1307" i="5"/>
  <c r="T1307" i="5"/>
  <c r="M1305" i="5"/>
  <c r="D1305" i="5"/>
  <c r="F1305" i="5"/>
  <c r="I1305" i="5"/>
  <c r="B1305" i="5"/>
  <c r="G1305" i="5"/>
  <c r="M1304" i="5"/>
  <c r="B1304" i="5"/>
  <c r="G1304" i="5"/>
  <c r="F1304" i="5"/>
  <c r="D1304" i="5"/>
  <c r="M1303" i="5"/>
  <c r="N1303" i="5"/>
  <c r="D1303" i="5"/>
  <c r="F1303" i="5"/>
  <c r="I1303" i="5"/>
  <c r="B1303" i="5"/>
  <c r="G1303" i="5"/>
  <c r="M1302" i="5"/>
  <c r="O1302" i="5"/>
  <c r="N1302" i="5"/>
  <c r="F1302" i="5"/>
  <c r="I1302" i="5"/>
  <c r="B1302" i="5"/>
  <c r="G1302" i="5"/>
  <c r="M1301" i="5"/>
  <c r="O1301" i="5"/>
  <c r="N1301" i="5"/>
  <c r="F1301" i="5"/>
  <c r="B1301" i="5"/>
  <c r="G1301" i="5"/>
  <c r="T1301" i="5"/>
  <c r="I1301" i="5"/>
  <c r="M1300" i="5"/>
  <c r="O1300" i="5"/>
  <c r="N1300" i="5"/>
  <c r="F1300" i="5"/>
  <c r="I1300" i="5"/>
  <c r="B1300" i="5"/>
  <c r="G1300" i="5"/>
  <c r="M1299" i="5"/>
  <c r="O1299" i="5"/>
  <c r="N1299" i="5"/>
  <c r="F1299" i="5"/>
  <c r="D1299" i="5"/>
  <c r="I1299" i="5"/>
  <c r="B1299" i="5"/>
  <c r="G1299" i="5"/>
  <c r="T1299" i="5"/>
  <c r="M1298" i="5"/>
  <c r="O1298" i="5"/>
  <c r="F1298" i="5"/>
  <c r="D1298" i="5"/>
  <c r="B1298" i="5"/>
  <c r="G1298" i="5"/>
  <c r="M1297" i="5"/>
  <c r="O1297" i="5"/>
  <c r="N1297" i="5"/>
  <c r="F1297" i="5"/>
  <c r="D1297" i="5"/>
  <c r="I1297" i="5"/>
  <c r="B1297" i="5"/>
  <c r="G1297" i="5"/>
  <c r="M1296" i="5"/>
  <c r="O1296" i="5"/>
  <c r="N1296" i="5"/>
  <c r="D1296" i="5"/>
  <c r="F1296" i="5"/>
  <c r="I1296" i="5"/>
  <c r="B1296" i="5"/>
  <c r="G1296" i="5"/>
  <c r="T1296" i="5"/>
  <c r="M1295" i="5"/>
  <c r="F1295" i="5"/>
  <c r="B1295" i="5"/>
  <c r="G1295" i="5"/>
  <c r="T1295" i="5"/>
  <c r="M1294" i="5"/>
  <c r="N1294" i="5"/>
  <c r="F1294" i="5"/>
  <c r="I1294" i="5"/>
  <c r="B1294" i="5"/>
  <c r="G1294" i="5"/>
  <c r="M1293" i="5"/>
  <c r="O1293" i="5"/>
  <c r="N1293" i="5"/>
  <c r="F1293" i="5"/>
  <c r="I1293" i="5"/>
  <c r="B1293" i="5"/>
  <c r="G1293" i="5"/>
  <c r="M1292" i="5"/>
  <c r="O1292" i="5"/>
  <c r="N1292" i="5"/>
  <c r="F1292" i="5"/>
  <c r="D1292" i="5"/>
  <c r="I1292" i="5"/>
  <c r="B1292" i="5"/>
  <c r="G1292" i="5"/>
  <c r="M1291" i="5"/>
  <c r="N1291" i="5"/>
  <c r="O1291" i="5"/>
  <c r="F1291" i="5"/>
  <c r="D1291" i="5"/>
  <c r="I1291" i="5"/>
  <c r="B1291" i="5"/>
  <c r="G1291" i="5"/>
  <c r="M1290" i="5"/>
  <c r="O1290" i="5"/>
  <c r="N1290" i="5"/>
  <c r="D1290" i="5"/>
  <c r="F1290" i="5"/>
  <c r="B1290" i="5"/>
  <c r="G1290" i="5"/>
  <c r="T1290" i="5"/>
  <c r="I1290" i="5"/>
  <c r="M1289" i="5"/>
  <c r="N1289" i="5"/>
  <c r="D1289" i="5"/>
  <c r="F1289" i="5"/>
  <c r="I1289" i="5"/>
  <c r="B1289" i="5"/>
  <c r="G1289" i="5"/>
  <c r="M1288" i="5"/>
  <c r="O1288" i="5"/>
  <c r="N1288" i="5"/>
  <c r="F1288" i="5"/>
  <c r="D1288" i="5"/>
  <c r="I1288" i="5"/>
  <c r="B1288" i="5"/>
  <c r="G1288" i="5"/>
  <c r="M1287" i="5"/>
  <c r="N1287" i="5"/>
  <c r="O1287" i="5"/>
  <c r="F1287" i="5"/>
  <c r="I1287" i="5"/>
  <c r="B1287" i="5"/>
  <c r="G1287" i="5"/>
  <c r="M1286" i="5"/>
  <c r="O1286" i="5"/>
  <c r="B1286" i="5"/>
  <c r="G1286" i="5"/>
  <c r="F1286" i="5"/>
  <c r="T1286" i="5"/>
  <c r="M1285" i="5"/>
  <c r="O1285" i="5"/>
  <c r="N1285" i="5"/>
  <c r="F1285" i="5"/>
  <c r="I1285" i="5"/>
  <c r="B1285" i="5"/>
  <c r="G1285" i="5"/>
  <c r="T1285" i="5"/>
  <c r="M1284" i="5"/>
  <c r="D1284" i="5"/>
  <c r="F1284" i="5"/>
  <c r="B1284" i="5"/>
  <c r="G1284" i="5"/>
  <c r="T1284" i="5"/>
  <c r="M1283" i="5"/>
  <c r="O1283" i="5"/>
  <c r="D1283" i="5"/>
  <c r="F1283" i="5"/>
  <c r="I1283" i="5"/>
  <c r="B1283" i="5"/>
  <c r="G1283" i="5"/>
  <c r="M1282" i="5"/>
  <c r="O1282" i="5"/>
  <c r="N1282" i="5"/>
  <c r="F1282" i="5"/>
  <c r="D1282" i="5"/>
  <c r="B1282" i="5"/>
  <c r="G1282" i="5"/>
  <c r="T1282" i="5"/>
  <c r="M1281" i="5"/>
  <c r="O1281" i="5"/>
  <c r="B1281" i="5"/>
  <c r="G1281" i="5"/>
  <c r="F1281" i="5"/>
  <c r="D1281" i="5"/>
  <c r="T1281" i="5"/>
  <c r="M1280" i="5"/>
  <c r="D1280" i="5"/>
  <c r="F1280" i="5"/>
  <c r="B1280" i="5"/>
  <c r="G1280" i="5"/>
  <c r="T1280" i="5"/>
  <c r="M1279" i="5"/>
  <c r="O1279" i="5"/>
  <c r="F1279" i="5"/>
  <c r="I1279" i="5"/>
  <c r="B1279" i="5"/>
  <c r="G1279" i="5"/>
  <c r="M1278" i="5"/>
  <c r="O1278" i="5"/>
  <c r="N1278" i="5"/>
  <c r="F1278" i="5"/>
  <c r="B1278" i="5"/>
  <c r="G1278" i="5"/>
  <c r="T1278" i="5"/>
  <c r="I1278" i="5"/>
  <c r="M1277" i="5"/>
  <c r="O1277" i="5"/>
  <c r="N1277" i="5"/>
  <c r="F1277" i="5"/>
  <c r="B1277" i="5"/>
  <c r="G1277" i="5"/>
  <c r="T1277" i="5"/>
  <c r="M1276" i="5"/>
  <c r="N1276" i="5"/>
  <c r="O1276" i="5"/>
  <c r="F1276" i="5"/>
  <c r="D1276" i="5"/>
  <c r="I1276" i="5"/>
  <c r="B1276" i="5"/>
  <c r="G1276" i="5"/>
  <c r="M1275" i="5"/>
  <c r="O1275" i="5"/>
  <c r="N1275" i="5"/>
  <c r="D1275" i="5"/>
  <c r="F1275" i="5"/>
  <c r="B1275" i="5"/>
  <c r="G1275" i="5"/>
  <c r="T1275" i="5"/>
  <c r="I1275" i="5"/>
  <c r="M1274" i="5"/>
  <c r="N1274" i="5"/>
  <c r="D1274" i="5"/>
  <c r="F1274" i="5"/>
  <c r="I1274" i="5"/>
  <c r="B1274" i="5"/>
  <c r="G1274" i="5"/>
  <c r="M1273" i="5"/>
  <c r="O1273" i="5"/>
  <c r="N1273" i="5"/>
  <c r="F1273" i="5"/>
  <c r="D1273" i="5"/>
  <c r="I1273" i="5"/>
  <c r="B1273" i="5"/>
  <c r="G1273" i="5"/>
  <c r="M1272" i="5"/>
  <c r="N1272" i="5"/>
  <c r="O1272" i="5"/>
  <c r="F1272" i="5"/>
  <c r="D1272" i="5"/>
  <c r="I1272" i="5"/>
  <c r="B1272" i="5"/>
  <c r="G1272" i="5"/>
  <c r="M1271" i="5"/>
  <c r="O1271" i="5"/>
  <c r="N1271" i="5"/>
  <c r="D1271" i="5"/>
  <c r="F1271" i="5"/>
  <c r="B1271" i="5"/>
  <c r="G1271" i="5"/>
  <c r="T1271" i="5"/>
  <c r="I1271" i="5"/>
  <c r="M1270" i="5"/>
  <c r="N1270" i="5"/>
  <c r="F1270" i="5"/>
  <c r="I1270" i="5"/>
  <c r="B1270" i="5"/>
  <c r="G1270" i="5"/>
  <c r="M1269" i="5"/>
  <c r="O1269" i="5"/>
  <c r="F1269" i="5"/>
  <c r="I1269" i="5"/>
  <c r="B1269" i="5"/>
  <c r="G1269" i="5"/>
  <c r="M1268" i="5"/>
  <c r="O1268" i="5"/>
  <c r="N1268" i="5"/>
  <c r="F1268" i="5"/>
  <c r="I1268" i="5"/>
  <c r="B1268" i="5"/>
  <c r="G1268" i="5"/>
  <c r="M1267" i="5"/>
  <c r="O1267" i="5"/>
  <c r="N1267" i="5"/>
  <c r="F1267" i="5"/>
  <c r="D1267" i="5"/>
  <c r="B1267" i="5"/>
  <c r="G1267" i="5"/>
  <c r="T1267" i="5"/>
  <c r="M1266" i="5"/>
  <c r="O1266" i="5"/>
  <c r="B1266" i="5"/>
  <c r="G1266" i="5"/>
  <c r="F1266" i="5"/>
  <c r="D1266" i="5"/>
  <c r="T1266" i="5"/>
  <c r="M1265" i="5"/>
  <c r="D1265" i="5"/>
  <c r="F1265" i="5"/>
  <c r="B1265" i="5"/>
  <c r="G1265" i="5"/>
  <c r="T1265" i="5"/>
  <c r="M1264" i="5"/>
  <c r="O1264" i="5"/>
  <c r="D1264" i="5"/>
  <c r="F1264" i="5"/>
  <c r="I1264" i="5"/>
  <c r="B1264" i="5"/>
  <c r="G1264" i="5"/>
  <c r="M1263" i="5"/>
  <c r="O1263" i="5"/>
  <c r="N1263" i="5"/>
  <c r="F1263" i="5"/>
  <c r="D1263" i="5"/>
  <c r="B1263" i="5"/>
  <c r="G1263" i="5"/>
  <c r="T1263" i="5"/>
  <c r="M1262" i="5"/>
  <c r="O1262" i="5"/>
  <c r="B1262" i="5"/>
  <c r="G1262" i="5"/>
  <c r="F1262" i="5"/>
  <c r="D1262" i="5"/>
  <c r="T1262" i="5"/>
  <c r="M1261" i="5"/>
  <c r="D1261" i="5"/>
  <c r="F1261" i="5"/>
  <c r="B1261" i="5"/>
  <c r="G1261" i="5"/>
  <c r="T1261" i="5"/>
  <c r="M1260" i="5"/>
  <c r="O1260" i="5"/>
  <c r="N1260" i="5"/>
  <c r="F1260" i="5"/>
  <c r="I1260" i="5"/>
  <c r="B1260" i="5"/>
  <c r="G1260" i="5"/>
  <c r="M1259" i="5"/>
  <c r="O1259" i="5"/>
  <c r="N1259" i="5"/>
  <c r="F1259" i="5"/>
  <c r="I1259" i="5"/>
  <c r="B1259" i="5"/>
  <c r="G1259" i="5"/>
  <c r="M1258" i="5"/>
  <c r="O1258" i="5"/>
  <c r="N1258" i="5"/>
  <c r="F1258" i="5"/>
  <c r="B1258" i="5"/>
  <c r="G1258" i="5"/>
  <c r="T1258" i="5"/>
  <c r="M1257" i="5"/>
  <c r="N1257" i="5"/>
  <c r="O1257" i="5"/>
  <c r="F1257" i="5"/>
  <c r="D1257" i="5"/>
  <c r="I1257" i="5"/>
  <c r="B1257" i="5"/>
  <c r="G1257" i="5"/>
  <c r="M1256" i="5"/>
  <c r="N1256" i="5"/>
  <c r="D1256" i="5"/>
  <c r="F1256" i="5"/>
  <c r="B1256" i="5"/>
  <c r="G1256" i="5"/>
  <c r="T1256" i="5"/>
  <c r="I1256" i="5"/>
  <c r="M1255" i="5"/>
  <c r="N1255" i="5"/>
  <c r="D1255" i="5"/>
  <c r="F1255" i="5"/>
  <c r="I1255" i="5"/>
  <c r="B1255" i="5"/>
  <c r="G1255" i="5"/>
  <c r="M1254" i="5"/>
  <c r="O1254" i="5"/>
  <c r="N1254" i="5"/>
  <c r="F1254" i="5"/>
  <c r="D1254" i="5"/>
  <c r="I1254" i="5"/>
  <c r="B1254" i="5"/>
  <c r="G1254" i="5"/>
  <c r="T1254" i="5"/>
  <c r="M1253" i="5"/>
  <c r="N1253" i="5"/>
  <c r="O1253" i="5"/>
  <c r="F1253" i="5"/>
  <c r="D1253" i="5"/>
  <c r="I1253" i="5"/>
  <c r="B1253" i="5"/>
  <c r="G1253" i="5"/>
  <c r="M1252" i="5"/>
  <c r="N1252" i="5"/>
  <c r="D1252" i="5"/>
  <c r="F1252" i="5"/>
  <c r="B1252" i="5"/>
  <c r="G1252" i="5"/>
  <c r="T1252" i="5"/>
  <c r="I1252" i="5"/>
  <c r="M1251" i="5"/>
  <c r="N1251" i="5"/>
  <c r="D1251" i="5"/>
  <c r="F1251" i="5"/>
  <c r="I1251" i="5"/>
  <c r="B1251" i="5"/>
  <c r="G1251" i="5"/>
  <c r="M1250" i="5"/>
  <c r="O1250" i="5"/>
  <c r="N1250" i="5"/>
  <c r="F1250" i="5"/>
  <c r="D1250" i="5"/>
  <c r="I1250" i="5"/>
  <c r="B1250" i="5"/>
  <c r="G1250" i="5"/>
  <c r="M1249" i="5"/>
  <c r="N1249" i="5"/>
  <c r="O1249" i="5"/>
  <c r="F1249" i="5"/>
  <c r="D1249" i="5"/>
  <c r="I1249" i="5"/>
  <c r="B1249" i="5"/>
  <c r="G1249" i="5"/>
  <c r="M1248" i="5"/>
  <c r="N1248" i="5"/>
  <c r="F1248" i="5"/>
  <c r="B1248" i="5"/>
  <c r="G1248" i="5"/>
  <c r="T1248" i="5"/>
  <c r="I1248" i="5"/>
  <c r="M1247" i="5"/>
  <c r="F1247" i="5"/>
  <c r="B1247" i="5"/>
  <c r="G1247" i="5"/>
  <c r="T1247" i="5"/>
  <c r="M1246" i="5"/>
  <c r="N1246" i="5"/>
  <c r="F1246" i="5"/>
  <c r="B1246" i="5"/>
  <c r="G1246" i="5"/>
  <c r="T1246" i="5"/>
  <c r="I1246" i="5"/>
  <c r="M1245" i="5"/>
  <c r="O1245" i="5"/>
  <c r="D1245" i="5"/>
  <c r="F1245" i="5"/>
  <c r="I1245" i="5"/>
  <c r="B1245" i="5"/>
  <c r="G1245" i="5"/>
  <c r="M1244" i="5"/>
  <c r="O1244" i="5"/>
  <c r="N1244" i="5"/>
  <c r="F1244" i="5"/>
  <c r="D1244" i="5"/>
  <c r="B1244" i="5"/>
  <c r="G1244" i="5"/>
  <c r="M1243" i="5"/>
  <c r="O1243" i="5"/>
  <c r="B1243" i="5"/>
  <c r="G1243" i="5"/>
  <c r="F1243" i="5"/>
  <c r="D1243" i="5"/>
  <c r="T1243" i="5"/>
  <c r="M1242" i="5"/>
  <c r="D1242" i="5"/>
  <c r="F1242" i="5"/>
  <c r="B1242" i="5"/>
  <c r="G1242" i="5"/>
  <c r="T1242" i="5"/>
  <c r="M1241" i="5"/>
  <c r="O1241" i="5"/>
  <c r="D1241" i="5"/>
  <c r="F1241" i="5"/>
  <c r="I1241" i="5"/>
  <c r="B1241" i="5"/>
  <c r="G1241" i="5"/>
  <c r="M1240" i="5"/>
  <c r="O1240" i="5"/>
  <c r="N1240" i="5"/>
  <c r="F1240" i="5"/>
  <c r="D1240" i="5"/>
  <c r="B1240" i="5"/>
  <c r="G1240" i="5"/>
  <c r="T1240" i="5"/>
  <c r="M1239" i="5"/>
  <c r="O1239" i="5"/>
  <c r="B1239" i="5"/>
  <c r="G1239" i="5"/>
  <c r="F1239" i="5"/>
  <c r="D1239" i="5"/>
  <c r="T1239" i="5"/>
  <c r="M1238" i="5"/>
  <c r="D1238" i="5"/>
  <c r="F1238" i="5"/>
  <c r="B1238" i="5"/>
  <c r="G1238" i="5"/>
  <c r="T1238" i="5"/>
  <c r="M1237" i="5"/>
  <c r="O1237" i="5"/>
  <c r="D1237" i="5"/>
  <c r="F1237" i="5"/>
  <c r="I1237" i="5"/>
  <c r="B1237" i="5"/>
  <c r="G1237" i="5"/>
  <c r="M1236" i="5"/>
  <c r="O1236" i="5"/>
  <c r="N1236" i="5"/>
  <c r="F1236" i="5"/>
  <c r="D1236" i="5"/>
  <c r="B1236" i="5"/>
  <c r="G1236" i="5"/>
  <c r="T1236" i="5"/>
  <c r="M1235" i="5"/>
  <c r="O1235" i="5"/>
  <c r="B1235" i="5"/>
  <c r="G1235" i="5"/>
  <c r="F1235" i="5"/>
  <c r="D1235" i="5"/>
  <c r="M1234" i="5"/>
  <c r="B1234" i="5"/>
  <c r="G1234" i="5"/>
  <c r="F1234" i="5"/>
  <c r="D1234" i="5"/>
  <c r="M1233" i="5"/>
  <c r="O1233" i="5"/>
  <c r="N1233" i="5"/>
  <c r="D1233" i="5"/>
  <c r="F1233" i="5"/>
  <c r="I1233" i="5"/>
  <c r="B1233" i="5"/>
  <c r="G1233" i="5"/>
  <c r="M1232" i="5"/>
  <c r="O1232" i="5"/>
  <c r="N1232" i="5"/>
  <c r="F1232" i="5"/>
  <c r="D1232" i="5"/>
  <c r="I1232" i="5"/>
  <c r="B1232" i="5"/>
  <c r="G1232" i="5"/>
  <c r="T1232" i="5"/>
  <c r="M1231" i="5"/>
  <c r="O1231" i="5"/>
  <c r="B1231" i="5"/>
  <c r="G1231" i="5"/>
  <c r="F1231" i="5"/>
  <c r="D1231" i="5"/>
  <c r="T1231" i="5"/>
  <c r="M1230" i="5"/>
  <c r="B1230" i="5"/>
  <c r="G1230" i="5"/>
  <c r="F1230" i="5"/>
  <c r="D1230" i="5"/>
  <c r="M1229" i="5"/>
  <c r="O1229" i="5"/>
  <c r="N1229" i="5"/>
  <c r="D1229" i="5"/>
  <c r="F1229" i="5"/>
  <c r="I1229" i="5"/>
  <c r="B1229" i="5"/>
  <c r="G1229" i="5"/>
  <c r="M1228" i="5"/>
  <c r="O1228" i="5"/>
  <c r="N1228" i="5"/>
  <c r="F1228" i="5"/>
  <c r="D1228" i="5"/>
  <c r="I1228" i="5"/>
  <c r="B1228" i="5"/>
  <c r="G1228" i="5"/>
  <c r="M1227" i="5"/>
  <c r="N1227" i="5"/>
  <c r="O1227" i="5"/>
  <c r="B1227" i="5"/>
  <c r="G1227" i="5"/>
  <c r="F1227" i="5"/>
  <c r="D1227" i="5"/>
  <c r="T1227" i="5"/>
  <c r="M1226" i="5"/>
  <c r="D1226" i="5"/>
  <c r="F1226" i="5"/>
  <c r="I1226" i="5"/>
  <c r="B1226" i="5"/>
  <c r="G1226" i="5"/>
  <c r="M1225" i="5"/>
  <c r="O1225" i="5"/>
  <c r="N1225" i="5"/>
  <c r="D1225" i="5"/>
  <c r="F1225" i="5"/>
  <c r="I1225" i="5"/>
  <c r="B1225" i="5"/>
  <c r="G1225" i="5"/>
  <c r="M1224" i="5"/>
  <c r="F1224" i="5"/>
  <c r="B1224" i="5"/>
  <c r="G1224" i="5"/>
  <c r="T1224" i="5"/>
  <c r="O1224" i="5"/>
  <c r="N1224" i="5"/>
  <c r="I1224" i="5"/>
  <c r="M1223" i="5"/>
  <c r="O1223" i="5"/>
  <c r="F1223" i="5"/>
  <c r="B1223" i="5"/>
  <c r="G1223" i="5"/>
  <c r="T1223" i="5"/>
  <c r="M1222" i="5"/>
  <c r="N1222" i="5"/>
  <c r="O1222" i="5"/>
  <c r="F1222" i="5"/>
  <c r="B1222" i="5"/>
  <c r="G1222" i="5"/>
  <c r="M1221" i="5"/>
  <c r="B1221" i="5"/>
  <c r="G1221" i="5"/>
  <c r="F1221" i="5"/>
  <c r="D1221" i="5"/>
  <c r="I1221" i="5"/>
  <c r="M1220" i="5"/>
  <c r="D1220" i="5"/>
  <c r="F1220" i="5"/>
  <c r="I1220" i="5"/>
  <c r="B1220" i="5"/>
  <c r="G1220" i="5"/>
  <c r="M1219" i="5"/>
  <c r="O1219" i="5"/>
  <c r="N1219" i="5"/>
  <c r="D1219" i="5"/>
  <c r="F1219" i="5"/>
  <c r="I1219" i="5"/>
  <c r="B1219" i="5"/>
  <c r="G1219" i="5"/>
  <c r="T1219" i="5"/>
  <c r="M1218" i="5"/>
  <c r="O1218" i="5"/>
  <c r="F1218" i="5"/>
  <c r="D1218" i="5"/>
  <c r="B1218" i="5"/>
  <c r="G1218" i="5"/>
  <c r="T1218" i="5"/>
  <c r="M1217" i="5"/>
  <c r="D1217" i="5"/>
  <c r="F1217" i="5"/>
  <c r="I1217" i="5"/>
  <c r="B1217" i="5"/>
  <c r="G1217" i="5"/>
  <c r="M1216" i="5"/>
  <c r="N1216" i="5"/>
  <c r="D1216" i="5"/>
  <c r="F1216" i="5"/>
  <c r="I1216" i="5"/>
  <c r="B1216" i="5"/>
  <c r="G1216" i="5"/>
  <c r="M1215" i="5"/>
  <c r="O1215" i="5"/>
  <c r="N1215" i="5"/>
  <c r="F1215" i="5"/>
  <c r="D1215" i="5"/>
  <c r="I1215" i="5"/>
  <c r="B1215" i="5"/>
  <c r="G1215" i="5"/>
  <c r="M1214" i="5"/>
  <c r="O1214" i="5"/>
  <c r="F1214" i="5"/>
  <c r="D1214" i="5"/>
  <c r="B1214" i="5"/>
  <c r="G1214" i="5"/>
  <c r="T1214" i="5"/>
  <c r="M1213" i="5"/>
  <c r="B1213" i="5"/>
  <c r="G1213" i="5"/>
  <c r="F1213" i="5"/>
  <c r="D1213" i="5"/>
  <c r="I1213" i="5"/>
  <c r="M1212" i="5"/>
  <c r="N1212" i="5"/>
  <c r="D1212" i="5"/>
  <c r="F1212" i="5"/>
  <c r="I1212" i="5"/>
  <c r="B1212" i="5"/>
  <c r="G1212" i="5"/>
  <c r="M1211" i="5"/>
  <c r="O1211" i="5"/>
  <c r="N1211" i="5"/>
  <c r="D1211" i="5"/>
  <c r="F1211" i="5"/>
  <c r="I1211" i="5"/>
  <c r="B1211" i="5"/>
  <c r="G1211" i="5"/>
  <c r="M1210" i="5"/>
  <c r="N1210" i="5"/>
  <c r="O1210" i="5"/>
  <c r="F1210" i="5"/>
  <c r="D1210" i="5"/>
  <c r="I1210" i="5"/>
  <c r="B1210" i="5"/>
  <c r="G1210" i="5"/>
  <c r="M1209" i="5"/>
  <c r="N1209" i="5"/>
  <c r="D1209" i="5"/>
  <c r="F1209" i="5"/>
  <c r="I1209" i="5"/>
  <c r="B1209" i="5"/>
  <c r="G1209" i="5"/>
  <c r="M1208" i="5"/>
  <c r="D1208" i="5"/>
  <c r="F1208" i="5"/>
  <c r="I1208" i="5"/>
  <c r="B1208" i="5"/>
  <c r="G1208" i="5"/>
  <c r="M1207" i="5"/>
  <c r="O1207" i="5"/>
  <c r="N1207" i="5"/>
  <c r="D1207" i="5"/>
  <c r="F1207" i="5"/>
  <c r="I1207" i="5"/>
  <c r="B1207" i="5"/>
  <c r="G1207" i="5"/>
  <c r="M1206" i="5"/>
  <c r="D1206" i="5"/>
  <c r="F1206" i="5"/>
  <c r="B1206" i="5"/>
  <c r="G1206" i="5"/>
  <c r="T1206" i="5"/>
  <c r="N1206" i="5"/>
  <c r="O1206" i="5"/>
  <c r="I1206" i="5"/>
  <c r="M1205" i="5"/>
  <c r="N1205" i="5"/>
  <c r="D1205" i="5"/>
  <c r="F1205" i="5"/>
  <c r="I1205" i="5"/>
  <c r="B1205" i="5"/>
  <c r="G1205" i="5"/>
  <c r="M1204" i="5"/>
  <c r="N1204" i="5"/>
  <c r="F1204" i="5"/>
  <c r="D1204" i="5"/>
  <c r="I1204" i="5"/>
  <c r="B1204" i="5"/>
  <c r="G1204" i="5"/>
  <c r="M1203" i="5"/>
  <c r="O1203" i="5"/>
  <c r="N1203" i="5"/>
  <c r="F1203" i="5"/>
  <c r="D1203" i="5"/>
  <c r="I1203" i="5"/>
  <c r="B1203" i="5"/>
  <c r="G1203" i="5"/>
  <c r="M1202" i="5"/>
  <c r="N1202" i="5"/>
  <c r="O1202" i="5"/>
  <c r="D1202" i="5"/>
  <c r="F1202" i="5"/>
  <c r="I1202" i="5"/>
  <c r="B1202" i="5"/>
  <c r="G1202" i="5"/>
  <c r="T1202" i="5"/>
  <c r="M1201" i="5"/>
  <c r="N1201" i="5"/>
  <c r="D1201" i="5"/>
  <c r="F1201" i="5"/>
  <c r="I1201" i="5"/>
  <c r="B1201" i="5"/>
  <c r="G1201" i="5"/>
  <c r="M1200" i="5"/>
  <c r="O1200" i="5"/>
  <c r="D1200" i="5"/>
  <c r="F1200" i="5"/>
  <c r="I1200" i="5"/>
  <c r="B1200" i="5"/>
  <c r="G1200" i="5"/>
  <c r="M1199" i="5"/>
  <c r="O1199" i="5"/>
  <c r="N1199" i="5"/>
  <c r="F1199" i="5"/>
  <c r="D1199" i="5"/>
  <c r="I1199" i="5"/>
  <c r="B1199" i="5"/>
  <c r="G1199" i="5"/>
  <c r="T1199" i="5"/>
  <c r="M1198" i="5"/>
  <c r="N1198" i="5"/>
  <c r="O1198" i="5"/>
  <c r="F1198" i="5"/>
  <c r="D1198" i="5"/>
  <c r="B1198" i="5"/>
  <c r="G1198" i="5"/>
  <c r="M1197" i="5"/>
  <c r="D1197" i="5"/>
  <c r="F1197" i="5"/>
  <c r="I1197" i="5"/>
  <c r="B1197" i="5"/>
  <c r="G1197" i="5"/>
  <c r="M1196" i="5"/>
  <c r="O1196" i="5"/>
  <c r="N1196" i="5"/>
  <c r="D1196" i="5"/>
  <c r="F1196" i="5"/>
  <c r="I1196" i="5"/>
  <c r="B1196" i="5"/>
  <c r="G1196" i="5"/>
  <c r="M1195" i="5"/>
  <c r="O1195" i="5"/>
  <c r="N1195" i="5"/>
  <c r="F1195" i="5"/>
  <c r="D1195" i="5"/>
  <c r="B1195" i="5"/>
  <c r="G1195" i="5"/>
  <c r="T1195" i="5"/>
  <c r="M1194" i="5"/>
  <c r="N1194" i="5"/>
  <c r="O1194" i="5"/>
  <c r="B1194" i="5"/>
  <c r="G1194" i="5"/>
  <c r="F1194" i="5"/>
  <c r="D1194" i="5"/>
  <c r="T1194" i="5"/>
  <c r="I1194" i="5"/>
  <c r="M1193" i="5"/>
  <c r="D1193" i="5"/>
  <c r="F1193" i="5"/>
  <c r="I1193" i="5"/>
  <c r="B1193" i="5"/>
  <c r="G1193" i="5"/>
  <c r="M1192" i="5"/>
  <c r="N1192" i="5"/>
  <c r="D1192" i="5"/>
  <c r="F1192" i="5"/>
  <c r="I1192" i="5"/>
  <c r="B1192" i="5"/>
  <c r="G1192" i="5"/>
  <c r="M1191" i="5"/>
  <c r="O1191" i="5"/>
  <c r="N1191" i="5"/>
  <c r="D1191" i="5"/>
  <c r="F1191" i="5"/>
  <c r="I1191" i="5"/>
  <c r="B1191" i="5"/>
  <c r="G1191" i="5"/>
  <c r="T1191" i="5"/>
  <c r="M1190" i="5"/>
  <c r="O1190" i="5"/>
  <c r="D1190" i="5"/>
  <c r="F1190" i="5"/>
  <c r="I1190" i="5"/>
  <c r="B1190" i="5"/>
  <c r="G1190" i="5"/>
  <c r="T1190" i="5"/>
  <c r="M1189" i="5"/>
  <c r="D1189" i="5"/>
  <c r="F1189" i="5"/>
  <c r="I1189" i="5"/>
  <c r="B1189" i="5"/>
  <c r="G1189" i="5"/>
  <c r="M1188" i="5"/>
  <c r="O1188" i="5"/>
  <c r="N1188" i="5"/>
  <c r="B1188" i="5"/>
  <c r="G1188" i="5"/>
  <c r="F1188" i="5"/>
  <c r="D1188" i="5"/>
  <c r="I1188" i="5"/>
  <c r="T1188" i="5"/>
  <c r="M1187" i="5"/>
  <c r="D1187" i="5"/>
  <c r="F1187" i="5"/>
  <c r="I1187" i="5"/>
  <c r="B1187" i="5"/>
  <c r="G1187" i="5"/>
  <c r="M1186" i="5"/>
  <c r="O1186" i="5"/>
  <c r="N1186" i="5"/>
  <c r="D1186" i="5"/>
  <c r="F1186" i="5"/>
  <c r="B1186" i="5"/>
  <c r="G1186" i="5"/>
  <c r="T1186" i="5"/>
  <c r="I1186" i="5"/>
  <c r="M1185" i="5"/>
  <c r="D1185" i="5"/>
  <c r="F1185" i="5"/>
  <c r="B1185" i="5"/>
  <c r="G1185" i="5"/>
  <c r="T1185" i="5"/>
  <c r="M1184" i="5"/>
  <c r="O1184" i="5"/>
  <c r="N1184" i="5"/>
  <c r="B1184" i="5"/>
  <c r="G1184" i="5"/>
  <c r="F1184" i="5"/>
  <c r="D1184" i="5"/>
  <c r="I1184" i="5"/>
  <c r="T1184" i="5"/>
  <c r="M1183" i="5"/>
  <c r="D1183" i="5"/>
  <c r="F1183" i="5"/>
  <c r="B1183" i="5"/>
  <c r="G1183" i="5"/>
  <c r="T1183" i="5"/>
  <c r="I1183" i="5"/>
  <c r="M1182" i="5"/>
  <c r="O1182" i="5"/>
  <c r="N1182" i="5"/>
  <c r="D1182" i="5"/>
  <c r="F1182" i="5"/>
  <c r="B1182" i="5"/>
  <c r="G1182" i="5"/>
  <c r="T1182" i="5"/>
  <c r="I1182" i="5"/>
  <c r="M1181" i="5"/>
  <c r="D1181" i="5"/>
  <c r="F1181" i="5"/>
  <c r="B1181" i="5"/>
  <c r="G1181" i="5"/>
  <c r="T1181" i="5"/>
  <c r="M1180" i="5"/>
  <c r="O1180" i="5"/>
  <c r="N1180" i="5"/>
  <c r="B1180" i="5"/>
  <c r="G1180" i="5"/>
  <c r="F1180" i="5"/>
  <c r="D1180" i="5"/>
  <c r="I1180" i="5"/>
  <c r="T1180" i="5"/>
  <c r="M1179" i="5"/>
  <c r="D1179" i="5"/>
  <c r="F1179" i="5"/>
  <c r="B1179" i="5"/>
  <c r="G1179" i="5"/>
  <c r="T1179" i="5"/>
  <c r="I1179" i="5"/>
  <c r="M1178" i="5"/>
  <c r="O1178" i="5"/>
  <c r="N1178" i="5"/>
  <c r="D1178" i="5"/>
  <c r="F1178" i="5"/>
  <c r="B1178" i="5"/>
  <c r="G1178" i="5"/>
  <c r="T1178" i="5"/>
  <c r="I1178" i="5"/>
  <c r="M1177" i="5"/>
  <c r="D1177" i="5"/>
  <c r="F1177" i="5"/>
  <c r="B1177" i="5"/>
  <c r="G1177" i="5"/>
  <c r="T1177" i="5"/>
  <c r="M1176" i="5"/>
  <c r="O1176" i="5"/>
  <c r="N1176" i="5"/>
  <c r="B1176" i="5"/>
  <c r="G1176" i="5"/>
  <c r="F1176" i="5"/>
  <c r="D1176" i="5"/>
  <c r="I1176" i="5"/>
  <c r="T1176" i="5"/>
  <c r="M1175" i="5"/>
  <c r="D1175" i="5"/>
  <c r="F1175" i="5"/>
  <c r="B1175" i="5"/>
  <c r="G1175" i="5"/>
  <c r="T1175" i="5"/>
  <c r="I1175" i="5"/>
  <c r="M1174" i="5"/>
  <c r="O1174" i="5"/>
  <c r="N1174" i="5"/>
  <c r="D1174" i="5"/>
  <c r="F1174" i="5"/>
  <c r="B1174" i="5"/>
  <c r="G1174" i="5"/>
  <c r="T1174" i="5"/>
  <c r="I1174" i="5"/>
  <c r="M1173" i="5"/>
  <c r="F1173" i="5"/>
  <c r="D1173" i="5"/>
  <c r="B1173" i="5"/>
  <c r="G1173" i="5"/>
  <c r="M1171" i="5"/>
  <c r="O1171" i="5"/>
  <c r="N1171" i="5"/>
  <c r="F1171" i="5"/>
  <c r="D1171" i="5"/>
  <c r="I1171" i="5"/>
  <c r="B1171" i="5"/>
  <c r="G1171" i="5"/>
  <c r="T1171" i="5"/>
  <c r="M1170" i="5"/>
  <c r="D1170" i="5"/>
  <c r="F1170" i="5"/>
  <c r="B1170" i="5"/>
  <c r="G1170" i="5"/>
  <c r="T1170" i="5"/>
  <c r="I1170" i="5"/>
  <c r="M1169" i="5"/>
  <c r="O1169" i="5"/>
  <c r="N1169" i="5"/>
  <c r="D1169" i="5"/>
  <c r="F1169" i="5"/>
  <c r="B1169" i="5"/>
  <c r="G1169" i="5"/>
  <c r="T1169" i="5"/>
  <c r="I1169" i="5"/>
  <c r="M1168" i="5"/>
  <c r="N1168" i="5"/>
  <c r="D1168" i="5"/>
  <c r="F1168" i="5"/>
  <c r="B1168" i="5"/>
  <c r="G1168" i="5"/>
  <c r="T1168" i="5"/>
  <c r="M1167" i="5"/>
  <c r="O1167" i="5"/>
  <c r="N1167" i="5"/>
  <c r="F1167" i="5"/>
  <c r="D1167" i="5"/>
  <c r="I1167" i="5"/>
  <c r="B1167" i="5"/>
  <c r="G1167" i="5"/>
  <c r="T1167" i="5"/>
  <c r="M1166" i="5"/>
  <c r="N1166" i="5"/>
  <c r="D1166" i="5"/>
  <c r="F1166" i="5"/>
  <c r="I1166" i="5"/>
  <c r="B1166" i="5"/>
  <c r="G1166" i="5"/>
  <c r="M1165" i="5"/>
  <c r="O1165" i="5"/>
  <c r="N1165" i="5"/>
  <c r="D1165" i="5"/>
  <c r="F1165" i="5"/>
  <c r="I1165" i="5"/>
  <c r="B1165" i="5"/>
  <c r="G1165" i="5"/>
  <c r="M1164" i="5"/>
  <c r="N1164" i="5"/>
  <c r="D1164" i="5"/>
  <c r="F1164" i="5"/>
  <c r="B1164" i="5"/>
  <c r="G1164" i="5"/>
  <c r="T1164" i="5"/>
  <c r="M1163" i="5"/>
  <c r="O1163" i="5"/>
  <c r="N1163" i="5"/>
  <c r="F1163" i="5"/>
  <c r="D1163" i="5"/>
  <c r="I1163" i="5"/>
  <c r="B1163" i="5"/>
  <c r="G1163" i="5"/>
  <c r="M1162" i="5"/>
  <c r="N1162" i="5"/>
  <c r="D1162" i="5"/>
  <c r="F1162" i="5"/>
  <c r="B1162" i="5"/>
  <c r="G1162" i="5"/>
  <c r="T1162" i="5"/>
  <c r="I1162" i="5"/>
  <c r="M1161" i="5"/>
  <c r="O1161" i="5"/>
  <c r="N1161" i="5"/>
  <c r="D1161" i="5"/>
  <c r="F1161" i="5"/>
  <c r="B1161" i="5"/>
  <c r="G1161" i="5"/>
  <c r="T1161" i="5"/>
  <c r="I1161" i="5"/>
  <c r="M1160" i="5"/>
  <c r="N1160" i="5"/>
  <c r="D1160" i="5"/>
  <c r="F1160" i="5"/>
  <c r="B1160" i="5"/>
  <c r="G1160" i="5"/>
  <c r="T1160" i="5"/>
  <c r="M1159" i="5"/>
  <c r="O1159" i="5"/>
  <c r="N1159" i="5"/>
  <c r="F1159" i="5"/>
  <c r="D1159" i="5"/>
  <c r="I1159" i="5"/>
  <c r="B1159" i="5"/>
  <c r="G1159" i="5"/>
  <c r="M1158" i="5"/>
  <c r="N1158" i="5"/>
  <c r="O1158" i="5"/>
  <c r="D1158" i="5"/>
  <c r="F1158" i="5"/>
  <c r="I1158" i="5"/>
  <c r="B1158" i="5"/>
  <c r="G1158" i="5"/>
  <c r="T1158" i="5"/>
  <c r="M1157" i="5"/>
  <c r="O1157" i="5"/>
  <c r="N1157" i="5"/>
  <c r="F1157" i="5"/>
  <c r="B1157" i="5"/>
  <c r="G1157" i="5"/>
  <c r="T1157" i="5"/>
  <c r="I1157" i="5"/>
  <c r="M1156" i="5"/>
  <c r="O1156" i="5"/>
  <c r="N1156" i="5"/>
  <c r="F1156" i="5"/>
  <c r="B1156" i="5"/>
  <c r="G1156" i="5"/>
  <c r="M1155" i="5"/>
  <c r="N1155" i="5"/>
  <c r="O1155" i="5"/>
  <c r="F1155" i="5"/>
  <c r="B1155" i="5"/>
  <c r="G1155" i="5"/>
  <c r="M1154" i="5"/>
  <c r="D1154" i="5"/>
  <c r="F1154" i="5"/>
  <c r="B1154" i="5"/>
  <c r="G1154" i="5"/>
  <c r="T1154" i="5"/>
  <c r="O1154" i="5"/>
  <c r="N1154" i="5"/>
  <c r="I1154" i="5"/>
  <c r="M1153" i="5"/>
  <c r="D1153" i="5"/>
  <c r="F1153" i="5"/>
  <c r="I1153" i="5"/>
  <c r="B1153" i="5"/>
  <c r="G1153" i="5"/>
  <c r="T1153" i="5"/>
  <c r="M1152" i="5"/>
  <c r="B1152" i="5"/>
  <c r="G1152" i="5"/>
  <c r="F1152" i="5"/>
  <c r="D1152" i="5"/>
  <c r="M1151" i="5"/>
  <c r="O1151" i="5"/>
  <c r="N1151" i="5"/>
  <c r="F1151" i="5"/>
  <c r="D1151" i="5"/>
  <c r="B1151" i="5"/>
  <c r="G1151" i="5"/>
  <c r="M1150" i="5"/>
  <c r="O1150" i="5"/>
  <c r="N1150" i="5"/>
  <c r="B1150" i="5"/>
  <c r="G1150" i="5"/>
  <c r="F1150" i="5"/>
  <c r="D1150" i="5"/>
  <c r="T1150" i="5"/>
  <c r="M1149" i="5"/>
  <c r="D1149" i="5"/>
  <c r="F1149" i="5"/>
  <c r="I1149" i="5"/>
  <c r="B1149" i="5"/>
  <c r="G1149" i="5"/>
  <c r="T1149" i="5"/>
  <c r="M1148" i="5"/>
  <c r="B1148" i="5"/>
  <c r="G1148" i="5"/>
  <c r="F1148" i="5"/>
  <c r="D1148" i="5"/>
  <c r="M1147" i="5"/>
  <c r="O1147" i="5"/>
  <c r="N1147" i="5"/>
  <c r="F1147" i="5"/>
  <c r="D1147" i="5"/>
  <c r="B1147" i="5"/>
  <c r="G1147" i="5"/>
  <c r="M1146" i="5"/>
  <c r="O1146" i="5"/>
  <c r="N1146" i="5"/>
  <c r="B1146" i="5"/>
  <c r="G1146" i="5"/>
  <c r="F1146" i="5"/>
  <c r="D1146" i="5"/>
  <c r="T1146" i="5"/>
  <c r="M1145" i="5"/>
  <c r="D1145" i="5"/>
  <c r="F1145" i="5"/>
  <c r="I1145" i="5"/>
  <c r="B1145" i="5"/>
  <c r="G1145" i="5"/>
  <c r="M1144" i="5"/>
  <c r="B1144" i="5"/>
  <c r="G1144" i="5"/>
  <c r="F1144" i="5"/>
  <c r="D1144" i="5"/>
  <c r="M1143" i="5"/>
  <c r="O1143" i="5"/>
  <c r="N1143" i="5"/>
  <c r="F1143" i="5"/>
  <c r="D1143" i="5"/>
  <c r="B1143" i="5"/>
  <c r="G1143" i="5"/>
  <c r="M1142" i="5"/>
  <c r="D1142" i="5"/>
  <c r="F1142" i="5"/>
  <c r="B1142" i="5"/>
  <c r="G1142" i="5"/>
  <c r="T1142" i="5"/>
  <c r="O1142" i="5"/>
  <c r="N1142" i="5"/>
  <c r="I1142" i="5"/>
  <c r="M1141" i="5"/>
  <c r="O1141" i="5"/>
  <c r="B1141" i="5"/>
  <c r="G1141" i="5"/>
  <c r="D1141" i="5"/>
  <c r="F1141" i="5"/>
  <c r="T1141" i="5"/>
  <c r="I1141" i="5"/>
  <c r="M1140" i="5"/>
  <c r="B1140" i="5"/>
  <c r="G1140" i="5"/>
  <c r="F1140" i="5"/>
  <c r="D1140" i="5"/>
  <c r="M1139" i="5"/>
  <c r="O1139" i="5"/>
  <c r="F1139" i="5"/>
  <c r="D1139" i="5"/>
  <c r="B1139" i="5"/>
  <c r="G1139" i="5"/>
  <c r="M1138" i="5"/>
  <c r="O1138" i="5"/>
  <c r="N1138" i="5"/>
  <c r="B1138" i="5"/>
  <c r="G1138" i="5"/>
  <c r="F1138" i="5"/>
  <c r="D1138" i="5"/>
  <c r="T1138" i="5"/>
  <c r="M1137" i="5"/>
  <c r="O1137" i="5"/>
  <c r="F1137" i="5"/>
  <c r="D1137" i="5"/>
  <c r="I1137" i="5"/>
  <c r="B1137" i="5"/>
  <c r="G1137" i="5"/>
  <c r="M1136" i="5"/>
  <c r="B1136" i="5"/>
  <c r="G1136" i="5"/>
  <c r="F1136" i="5"/>
  <c r="D1136" i="5"/>
  <c r="M1135" i="5"/>
  <c r="D1135" i="5"/>
  <c r="F1135" i="5"/>
  <c r="I1135" i="5"/>
  <c r="B1135" i="5"/>
  <c r="G1135" i="5"/>
  <c r="M1134" i="5"/>
  <c r="D1134" i="5"/>
  <c r="F1134" i="5"/>
  <c r="B1134" i="5"/>
  <c r="G1134" i="5"/>
  <c r="T1134" i="5"/>
  <c r="O1134" i="5"/>
  <c r="N1134" i="5"/>
  <c r="M1133" i="5"/>
  <c r="F1133" i="5"/>
  <c r="D1133" i="5"/>
  <c r="I1133" i="5"/>
  <c r="B1133" i="5"/>
  <c r="G1133" i="5"/>
  <c r="T1133" i="5"/>
  <c r="M1132" i="5"/>
  <c r="O1132" i="5"/>
  <c r="B1132" i="5"/>
  <c r="G1132" i="5"/>
  <c r="F1132" i="5"/>
  <c r="D1132" i="5"/>
  <c r="M1131" i="5"/>
  <c r="N1131" i="5"/>
  <c r="D1131" i="5"/>
  <c r="F1131" i="5"/>
  <c r="I1131" i="5"/>
  <c r="B1131" i="5"/>
  <c r="G1131" i="5"/>
  <c r="T1131" i="5"/>
  <c r="M1130" i="5"/>
  <c r="O1130" i="5"/>
  <c r="N1130" i="5"/>
  <c r="B1130" i="5"/>
  <c r="G1130" i="5"/>
  <c r="F1130" i="5"/>
  <c r="D1130" i="5"/>
  <c r="T1130" i="5"/>
  <c r="M1129" i="5"/>
  <c r="F1129" i="5"/>
  <c r="D1129" i="5"/>
  <c r="I1129" i="5"/>
  <c r="B1129" i="5"/>
  <c r="G1129" i="5"/>
  <c r="M1128" i="5"/>
  <c r="O1128" i="5"/>
  <c r="B1128" i="5"/>
  <c r="G1128" i="5"/>
  <c r="F1128" i="5"/>
  <c r="D1128" i="5"/>
  <c r="M1127" i="5"/>
  <c r="N1127" i="5"/>
  <c r="F1127" i="5"/>
  <c r="D1127" i="5"/>
  <c r="B1127" i="5"/>
  <c r="G1127" i="5"/>
  <c r="M1126" i="5"/>
  <c r="O1126" i="5"/>
  <c r="N1126" i="5"/>
  <c r="B1126" i="5"/>
  <c r="G1126" i="5"/>
  <c r="F1126" i="5"/>
  <c r="D1126" i="5"/>
  <c r="T1126" i="5"/>
  <c r="M1125" i="5"/>
  <c r="D1125" i="5"/>
  <c r="F1125" i="5"/>
  <c r="I1125" i="5"/>
  <c r="B1125" i="5"/>
  <c r="G1125" i="5"/>
  <c r="M1124" i="5"/>
  <c r="O1124" i="5"/>
  <c r="N1124" i="5"/>
  <c r="B1124" i="5"/>
  <c r="G1124" i="5"/>
  <c r="F1124" i="5"/>
  <c r="D1124" i="5"/>
  <c r="M1123" i="5"/>
  <c r="O1123" i="5"/>
  <c r="N1123" i="5"/>
  <c r="F1123" i="5"/>
  <c r="D1123" i="5"/>
  <c r="I1123" i="5"/>
  <c r="B1123" i="5"/>
  <c r="G1123" i="5"/>
  <c r="M1122" i="5"/>
  <c r="O1122" i="5"/>
  <c r="N1122" i="5"/>
  <c r="B1122" i="5"/>
  <c r="G1122" i="5"/>
  <c r="F1122" i="5"/>
  <c r="D1122" i="5"/>
  <c r="T1122" i="5"/>
  <c r="M1121" i="5"/>
  <c r="D1121" i="5"/>
  <c r="F1121" i="5"/>
  <c r="I1121" i="5"/>
  <c r="B1121" i="5"/>
  <c r="G1121" i="5"/>
  <c r="T1121" i="5"/>
  <c r="M1120" i="5"/>
  <c r="O1120" i="5"/>
  <c r="N1120" i="5"/>
  <c r="D1120" i="5"/>
  <c r="F1120" i="5"/>
  <c r="I1120" i="5"/>
  <c r="B1120" i="5"/>
  <c r="G1120" i="5"/>
  <c r="M1119" i="5"/>
  <c r="N1119" i="5"/>
  <c r="O1119" i="5"/>
  <c r="F1119" i="5"/>
  <c r="D1119" i="5"/>
  <c r="B1119" i="5"/>
  <c r="G1119" i="5"/>
  <c r="T1119" i="5"/>
  <c r="M1118" i="5"/>
  <c r="O1118" i="5"/>
  <c r="N1118" i="5"/>
  <c r="F1118" i="5"/>
  <c r="D1118" i="5"/>
  <c r="I1118" i="5"/>
  <c r="B1118" i="5"/>
  <c r="G1118" i="5"/>
  <c r="M1117" i="5"/>
  <c r="D1117" i="5"/>
  <c r="F1117" i="5"/>
  <c r="I1117" i="5"/>
  <c r="B1117" i="5"/>
  <c r="G1117" i="5"/>
  <c r="M1116" i="5"/>
  <c r="O1116" i="5"/>
  <c r="N1116" i="5"/>
  <c r="D1116" i="5"/>
  <c r="F1116" i="5"/>
  <c r="I1116" i="5"/>
  <c r="B1116" i="5"/>
  <c r="G1116" i="5"/>
  <c r="M1115" i="5"/>
  <c r="O1115" i="5"/>
  <c r="D1115" i="5"/>
  <c r="F1115" i="5"/>
  <c r="I1115" i="5"/>
  <c r="B1115" i="5"/>
  <c r="G1115" i="5"/>
  <c r="T1115" i="5"/>
  <c r="M1114" i="5"/>
  <c r="O1114" i="5"/>
  <c r="N1114" i="5"/>
  <c r="F1114" i="5"/>
  <c r="D1114" i="5"/>
  <c r="I1114" i="5"/>
  <c r="B1114" i="5"/>
  <c r="G1114" i="5"/>
  <c r="M1113" i="5"/>
  <c r="F1113" i="5"/>
  <c r="D1113" i="5"/>
  <c r="I1113" i="5"/>
  <c r="B1113" i="5"/>
  <c r="G1113" i="5"/>
  <c r="M1111" i="5"/>
  <c r="D1111" i="5"/>
  <c r="F1111" i="5"/>
  <c r="I1111" i="5"/>
  <c r="B1111" i="5"/>
  <c r="G1111" i="5"/>
  <c r="M1110" i="5"/>
  <c r="O1110" i="5"/>
  <c r="N1110" i="5"/>
  <c r="D1110" i="5"/>
  <c r="F1110" i="5"/>
  <c r="I1110" i="5"/>
  <c r="B1110" i="5"/>
  <c r="G1110" i="5"/>
  <c r="M1109" i="5"/>
  <c r="O1109" i="5"/>
  <c r="N1109" i="5"/>
  <c r="D1109" i="5"/>
  <c r="F1109" i="5"/>
  <c r="I1109" i="5"/>
  <c r="B1109" i="5"/>
  <c r="G1109" i="5"/>
  <c r="T1109" i="5"/>
  <c r="M1108" i="5"/>
  <c r="N1108" i="5"/>
  <c r="O1108" i="5"/>
  <c r="F1108" i="5"/>
  <c r="D1108" i="5"/>
  <c r="B1108" i="5"/>
  <c r="G1108" i="5"/>
  <c r="M1107" i="5"/>
  <c r="O1107" i="5"/>
  <c r="N1107" i="5"/>
  <c r="D1107" i="5"/>
  <c r="F1107" i="5"/>
  <c r="I1107" i="5"/>
  <c r="B1107" i="5"/>
  <c r="G1107" i="5"/>
  <c r="M1106" i="5"/>
  <c r="O1106" i="5"/>
  <c r="D1106" i="5"/>
  <c r="F1106" i="5"/>
  <c r="I1106" i="5"/>
  <c r="B1106" i="5"/>
  <c r="G1106" i="5"/>
  <c r="T1106" i="5"/>
  <c r="M1105" i="5"/>
  <c r="O1105" i="5"/>
  <c r="N1105" i="5"/>
  <c r="B1105" i="5"/>
  <c r="G1105" i="5"/>
  <c r="F1105" i="5"/>
  <c r="D1105" i="5"/>
  <c r="I1105" i="5"/>
  <c r="M1104" i="5"/>
  <c r="N1104" i="5"/>
  <c r="O1104" i="5"/>
  <c r="B1104" i="5"/>
  <c r="G1104" i="5"/>
  <c r="F1104" i="5"/>
  <c r="D1104" i="5"/>
  <c r="I1104" i="5"/>
  <c r="M1103" i="5"/>
  <c r="O1103" i="5"/>
  <c r="D1103" i="5"/>
  <c r="F1103" i="5"/>
  <c r="I1103" i="5"/>
  <c r="B1103" i="5"/>
  <c r="G1103" i="5"/>
  <c r="M1102" i="5"/>
  <c r="D1102" i="5"/>
  <c r="F1102" i="5"/>
  <c r="B1102" i="5"/>
  <c r="G1102" i="5"/>
  <c r="T1102" i="5"/>
  <c r="M1101" i="5"/>
  <c r="O1101" i="5"/>
  <c r="N1101" i="5"/>
  <c r="B1101" i="5"/>
  <c r="G1101" i="5"/>
  <c r="F1101" i="5"/>
  <c r="D1101" i="5"/>
  <c r="T1101" i="5"/>
  <c r="M1100" i="5"/>
  <c r="N1100" i="5"/>
  <c r="O1100" i="5"/>
  <c r="D1100" i="5"/>
  <c r="F1100" i="5"/>
  <c r="I1100" i="5"/>
  <c r="B1100" i="5"/>
  <c r="G1100" i="5"/>
  <c r="T1100" i="5"/>
  <c r="M1099" i="5"/>
  <c r="D1099" i="5"/>
  <c r="F1099" i="5"/>
  <c r="I1099" i="5"/>
  <c r="B1099" i="5"/>
  <c r="G1099" i="5"/>
  <c r="M1098" i="5"/>
  <c r="O1098" i="5"/>
  <c r="N1098" i="5"/>
  <c r="F1098" i="5"/>
  <c r="D1098" i="5"/>
  <c r="I1098" i="5"/>
  <c r="B1098" i="5"/>
  <c r="G1098" i="5"/>
  <c r="M1097" i="5"/>
  <c r="O1097" i="5"/>
  <c r="N1097" i="5"/>
  <c r="D1097" i="5"/>
  <c r="F1097" i="5"/>
  <c r="I1097" i="5"/>
  <c r="B1097" i="5"/>
  <c r="G1097" i="5"/>
  <c r="T1097" i="5"/>
  <c r="M1096" i="5"/>
  <c r="O1096" i="5"/>
  <c r="D1096" i="5"/>
  <c r="F1096" i="5"/>
  <c r="I1096" i="5"/>
  <c r="B1096" i="5"/>
  <c r="G1096" i="5"/>
  <c r="M1095" i="5"/>
  <c r="D1095" i="5"/>
  <c r="F1095" i="5"/>
  <c r="I1095" i="5"/>
  <c r="B1095" i="5"/>
  <c r="G1095" i="5"/>
  <c r="M1094" i="5"/>
  <c r="O1094" i="5"/>
  <c r="N1094" i="5"/>
  <c r="D1094" i="5"/>
  <c r="F1094" i="5"/>
  <c r="I1094" i="5"/>
  <c r="B1094" i="5"/>
  <c r="G1094" i="5"/>
  <c r="T1094" i="5"/>
  <c r="M1093" i="5"/>
  <c r="O1093" i="5"/>
  <c r="N1093" i="5"/>
  <c r="F1093" i="5"/>
  <c r="D1093" i="5"/>
  <c r="I1093" i="5"/>
  <c r="B1093" i="5"/>
  <c r="G1093" i="5"/>
  <c r="M1092" i="5"/>
  <c r="N1092" i="5"/>
  <c r="O1092" i="5"/>
  <c r="B1092" i="5"/>
  <c r="G1092" i="5"/>
  <c r="F1092" i="5"/>
  <c r="D1092" i="5"/>
  <c r="M1091" i="5"/>
  <c r="O1091" i="5"/>
  <c r="N1091" i="5"/>
  <c r="B1091" i="5"/>
  <c r="G1091" i="5"/>
  <c r="F1091" i="5"/>
  <c r="D1091" i="5"/>
  <c r="I1091" i="5"/>
  <c r="M1090" i="5"/>
  <c r="O1090" i="5"/>
  <c r="D1090" i="5"/>
  <c r="F1090" i="5"/>
  <c r="I1090" i="5"/>
  <c r="B1090" i="5"/>
  <c r="G1090" i="5"/>
  <c r="T1090" i="5"/>
  <c r="M1089" i="5"/>
  <c r="O1089" i="5"/>
  <c r="N1089" i="5"/>
  <c r="F1089" i="5"/>
  <c r="D1089" i="5"/>
  <c r="B1089" i="5"/>
  <c r="G1089" i="5"/>
  <c r="M1088" i="5"/>
  <c r="N1088" i="5"/>
  <c r="O1088" i="5"/>
  <c r="B1088" i="5"/>
  <c r="G1088" i="5"/>
  <c r="F1088" i="5"/>
  <c r="D1088" i="5"/>
  <c r="T1088" i="5"/>
  <c r="M1087" i="5"/>
  <c r="O1087" i="5"/>
  <c r="D1087" i="5"/>
  <c r="F1087" i="5"/>
  <c r="I1087" i="5"/>
  <c r="B1087" i="5"/>
  <c r="G1087" i="5"/>
  <c r="M1086" i="5"/>
  <c r="D1086" i="5"/>
  <c r="F1086" i="5"/>
  <c r="I1086" i="5"/>
  <c r="B1086" i="5"/>
  <c r="G1086" i="5"/>
  <c r="T1086" i="5"/>
  <c r="M1085" i="5"/>
  <c r="O1085" i="5"/>
  <c r="N1085" i="5"/>
  <c r="B1085" i="5"/>
  <c r="G1085" i="5"/>
  <c r="F1085" i="5"/>
  <c r="D1085" i="5"/>
  <c r="I1085" i="5"/>
  <c r="T1085" i="5"/>
  <c r="M1084" i="5"/>
  <c r="N1084" i="5"/>
  <c r="O1084" i="5"/>
  <c r="D1084" i="5"/>
  <c r="F1084" i="5"/>
  <c r="I1084" i="5"/>
  <c r="B1084" i="5"/>
  <c r="G1084" i="5"/>
  <c r="T1084" i="5"/>
  <c r="M1083" i="5"/>
  <c r="D1083" i="5"/>
  <c r="F1083" i="5"/>
  <c r="I1083" i="5"/>
  <c r="B1083" i="5"/>
  <c r="G1083" i="5"/>
  <c r="M1082" i="5"/>
  <c r="O1082" i="5"/>
  <c r="N1082" i="5"/>
  <c r="F1082" i="5"/>
  <c r="D1082" i="5"/>
  <c r="B1082" i="5"/>
  <c r="G1082" i="5"/>
  <c r="T1082" i="5"/>
  <c r="M1081" i="5"/>
  <c r="O1081" i="5"/>
  <c r="N1081" i="5"/>
  <c r="D1081" i="5"/>
  <c r="F1081" i="5"/>
  <c r="I1081" i="5"/>
  <c r="B1081" i="5"/>
  <c r="G1081" i="5"/>
  <c r="M1080" i="5"/>
  <c r="O1080" i="5"/>
  <c r="F1080" i="5"/>
  <c r="D1080" i="5"/>
  <c r="I1080" i="5"/>
  <c r="B1080" i="5"/>
  <c r="G1080" i="5"/>
  <c r="M1079" i="5"/>
  <c r="D1079" i="5"/>
  <c r="F1079" i="5"/>
  <c r="I1079" i="5"/>
  <c r="B1079" i="5"/>
  <c r="G1079" i="5"/>
  <c r="M1078" i="5"/>
  <c r="O1078" i="5"/>
  <c r="N1078" i="5"/>
  <c r="D1078" i="5"/>
  <c r="F1078" i="5"/>
  <c r="I1078" i="5"/>
  <c r="B1078" i="5"/>
  <c r="G1078" i="5"/>
  <c r="M1077" i="5"/>
  <c r="O1077" i="5"/>
  <c r="N1077" i="5"/>
  <c r="D1077" i="5"/>
  <c r="F1077" i="5"/>
  <c r="I1077" i="5"/>
  <c r="B1077" i="5"/>
  <c r="G1077" i="5"/>
  <c r="T1077" i="5"/>
  <c r="M1076" i="5"/>
  <c r="N1076" i="5"/>
  <c r="O1076" i="5"/>
  <c r="F1076" i="5"/>
  <c r="D1076" i="5"/>
  <c r="B1076" i="5"/>
  <c r="G1076" i="5"/>
  <c r="M1075" i="5"/>
  <c r="O1075" i="5"/>
  <c r="N1075" i="5"/>
  <c r="D1075" i="5"/>
  <c r="F1075" i="5"/>
  <c r="I1075" i="5"/>
  <c r="B1075" i="5"/>
  <c r="G1075" i="5"/>
  <c r="M1074" i="5"/>
  <c r="D1074" i="5"/>
  <c r="F1074" i="5"/>
  <c r="I1074" i="5"/>
  <c r="B1074" i="5"/>
  <c r="G1074" i="5"/>
  <c r="M1073" i="5"/>
  <c r="O1073" i="5"/>
  <c r="N1073" i="5"/>
  <c r="D1073" i="5"/>
  <c r="F1073" i="5"/>
  <c r="I1073" i="5"/>
  <c r="B1073" i="5"/>
  <c r="G1073" i="5"/>
  <c r="M1072" i="5"/>
  <c r="N1072" i="5"/>
  <c r="F1072" i="5"/>
  <c r="D1072" i="5"/>
  <c r="B1072" i="5"/>
  <c r="G1072" i="5"/>
  <c r="M1071" i="5"/>
  <c r="O1071" i="5"/>
  <c r="N1071" i="5"/>
  <c r="D1071" i="5"/>
  <c r="F1071" i="5"/>
  <c r="I1071" i="5"/>
  <c r="B1071" i="5"/>
  <c r="G1071" i="5"/>
  <c r="T1071" i="5"/>
  <c r="M1070" i="5"/>
  <c r="D1070" i="5"/>
  <c r="F1070" i="5"/>
  <c r="I1070" i="5"/>
  <c r="B1070" i="5"/>
  <c r="G1070" i="5"/>
  <c r="M1069" i="5"/>
  <c r="O1069" i="5"/>
  <c r="N1069" i="5"/>
  <c r="D1069" i="5"/>
  <c r="F1069" i="5"/>
  <c r="I1069" i="5"/>
  <c r="B1069" i="5"/>
  <c r="G1069" i="5"/>
  <c r="M1068" i="5"/>
  <c r="N1068" i="5"/>
  <c r="D1068" i="5"/>
  <c r="F1068" i="5"/>
  <c r="B1068" i="5"/>
  <c r="G1068" i="5"/>
  <c r="T1068" i="5"/>
  <c r="M1066" i="5"/>
  <c r="O1066" i="5"/>
  <c r="N1066" i="5"/>
  <c r="D1066" i="5"/>
  <c r="F1066" i="5"/>
  <c r="I1066" i="5"/>
  <c r="B1066" i="5"/>
  <c r="G1066" i="5"/>
  <c r="M1065" i="5"/>
  <c r="N1065" i="5"/>
  <c r="D1065" i="5"/>
  <c r="F1065" i="5"/>
  <c r="I1065" i="5"/>
  <c r="B1065" i="5"/>
  <c r="G1065" i="5"/>
  <c r="M1064" i="5"/>
  <c r="O1064" i="5"/>
  <c r="N1064" i="5"/>
  <c r="D1064" i="5"/>
  <c r="F1064" i="5"/>
  <c r="I1064" i="5"/>
  <c r="B1064" i="5"/>
  <c r="G1064" i="5"/>
  <c r="M1063" i="5"/>
  <c r="N1063" i="5"/>
  <c r="F1063" i="5"/>
  <c r="D1063" i="5"/>
  <c r="I1063" i="5"/>
  <c r="B1063" i="5"/>
  <c r="G1063" i="5"/>
  <c r="M1062" i="5"/>
  <c r="O1062" i="5"/>
  <c r="N1062" i="5"/>
  <c r="D1062" i="5"/>
  <c r="F1062" i="5"/>
  <c r="I1062" i="5"/>
  <c r="B1062" i="5"/>
  <c r="G1062" i="5"/>
  <c r="M1061" i="5"/>
  <c r="N1061" i="5"/>
  <c r="D1061" i="5"/>
  <c r="F1061" i="5"/>
  <c r="I1061" i="5"/>
  <c r="B1061" i="5"/>
  <c r="G1061" i="5"/>
  <c r="M1060" i="5"/>
  <c r="O1060" i="5"/>
  <c r="N1060" i="5"/>
  <c r="D1060" i="5"/>
  <c r="F1060" i="5"/>
  <c r="B1060" i="5"/>
  <c r="G1060" i="5"/>
  <c r="T1060" i="5"/>
  <c r="I1060" i="5"/>
  <c r="M1059" i="5"/>
  <c r="N1059" i="5"/>
  <c r="F1059" i="5"/>
  <c r="D1059" i="5"/>
  <c r="I1059" i="5"/>
  <c r="B1059" i="5"/>
  <c r="G1059" i="5"/>
  <c r="M1058" i="5"/>
  <c r="O1058" i="5"/>
  <c r="N1058" i="5"/>
  <c r="D1058" i="5"/>
  <c r="F1058" i="5"/>
  <c r="I1058" i="5"/>
  <c r="B1058" i="5"/>
  <c r="G1058" i="5"/>
  <c r="M1057" i="5"/>
  <c r="N1057" i="5"/>
  <c r="F1057" i="5"/>
  <c r="D1057" i="5"/>
  <c r="I1057" i="5"/>
  <c r="B1057" i="5"/>
  <c r="G1057" i="5"/>
  <c r="M1056" i="5"/>
  <c r="O1056" i="5"/>
  <c r="N1056" i="5"/>
  <c r="D1056" i="5"/>
  <c r="F1056" i="5"/>
  <c r="I1056" i="5"/>
  <c r="B1056" i="5"/>
  <c r="G1056" i="5"/>
  <c r="M1055" i="5"/>
  <c r="N1055" i="5"/>
  <c r="F1055" i="5"/>
  <c r="D1055" i="5"/>
  <c r="I1055" i="5"/>
  <c r="B1055" i="5"/>
  <c r="G1055" i="5"/>
  <c r="M1054" i="5"/>
  <c r="O1054" i="5"/>
  <c r="N1054" i="5"/>
  <c r="D1054" i="5"/>
  <c r="F1054" i="5"/>
  <c r="I1054" i="5"/>
  <c r="B1054" i="5"/>
  <c r="G1054" i="5"/>
  <c r="M1053" i="5"/>
  <c r="N1053" i="5"/>
  <c r="D1053" i="5"/>
  <c r="F1053" i="5"/>
  <c r="B1053" i="5"/>
  <c r="G1053" i="5"/>
  <c r="T1053" i="5"/>
  <c r="I1053" i="5"/>
  <c r="M1052" i="5"/>
  <c r="O1052" i="5"/>
  <c r="N1052" i="5"/>
  <c r="D1052" i="5"/>
  <c r="F1052" i="5"/>
  <c r="B1052" i="5"/>
  <c r="G1052" i="5"/>
  <c r="T1052" i="5"/>
  <c r="I1052" i="5"/>
  <c r="M1051" i="5"/>
  <c r="N1051" i="5"/>
  <c r="F1051" i="5"/>
  <c r="D1051" i="5"/>
  <c r="I1051" i="5"/>
  <c r="B1051" i="5"/>
  <c r="G1051" i="5"/>
  <c r="M1050" i="5"/>
  <c r="O1050" i="5"/>
  <c r="N1050" i="5"/>
  <c r="D1050" i="5"/>
  <c r="F1050" i="5"/>
  <c r="I1050" i="5"/>
  <c r="B1050" i="5"/>
  <c r="G1050" i="5"/>
  <c r="M1049" i="5"/>
  <c r="N1049" i="5"/>
  <c r="F1049" i="5"/>
  <c r="D1049" i="5"/>
  <c r="I1049" i="5"/>
  <c r="B1049" i="5"/>
  <c r="G1049" i="5"/>
  <c r="M1048" i="5"/>
  <c r="O1048" i="5"/>
  <c r="N1048" i="5"/>
  <c r="D1048" i="5"/>
  <c r="F1048" i="5"/>
  <c r="I1048" i="5"/>
  <c r="B1048" i="5"/>
  <c r="G1048" i="5"/>
  <c r="M1047" i="5"/>
  <c r="N1047" i="5"/>
  <c r="F1047" i="5"/>
  <c r="D1047" i="5"/>
  <c r="I1047" i="5"/>
  <c r="B1047" i="5"/>
  <c r="G1047" i="5"/>
  <c r="M1046" i="5"/>
  <c r="O1046" i="5"/>
  <c r="N1046" i="5"/>
  <c r="D1046" i="5"/>
  <c r="F1046" i="5"/>
  <c r="I1046" i="5"/>
  <c r="B1046" i="5"/>
  <c r="G1046" i="5"/>
  <c r="M1045" i="5"/>
  <c r="N1045" i="5"/>
  <c r="D1045" i="5"/>
  <c r="F1045" i="5"/>
  <c r="B1045" i="5"/>
  <c r="G1045" i="5"/>
  <c r="T1045" i="5"/>
  <c r="I1045" i="5"/>
  <c r="M1044" i="5"/>
  <c r="O1044" i="5"/>
  <c r="N1044" i="5"/>
  <c r="D1044" i="5"/>
  <c r="F1044" i="5"/>
  <c r="B1044" i="5"/>
  <c r="G1044" i="5"/>
  <c r="T1044" i="5"/>
  <c r="I1044" i="5"/>
  <c r="M1043" i="5"/>
  <c r="N1043" i="5"/>
  <c r="F1043" i="5"/>
  <c r="D1043" i="5"/>
  <c r="I1043" i="5"/>
  <c r="B1043" i="5"/>
  <c r="G1043" i="5"/>
  <c r="M1042" i="5"/>
  <c r="O1042" i="5"/>
  <c r="N1042" i="5"/>
  <c r="D1042" i="5"/>
  <c r="F1042" i="5"/>
  <c r="I1042" i="5"/>
  <c r="B1042" i="5"/>
  <c r="G1042" i="5"/>
  <c r="M1041" i="5"/>
  <c r="N1041" i="5"/>
  <c r="F1041" i="5"/>
  <c r="D1041" i="5"/>
  <c r="I1041" i="5"/>
  <c r="B1041" i="5"/>
  <c r="G1041" i="5"/>
  <c r="M1040" i="5"/>
  <c r="O1040" i="5"/>
  <c r="N1040" i="5"/>
  <c r="D1040" i="5"/>
  <c r="F1040" i="5"/>
  <c r="I1040" i="5"/>
  <c r="B1040" i="5"/>
  <c r="G1040" i="5"/>
  <c r="M1039" i="5"/>
  <c r="N1039" i="5"/>
  <c r="F1039" i="5"/>
  <c r="D1039" i="5"/>
  <c r="I1039" i="5"/>
  <c r="B1039" i="5"/>
  <c r="G1039" i="5"/>
  <c r="M1038" i="5"/>
  <c r="O1038" i="5"/>
  <c r="N1038" i="5"/>
  <c r="D1038" i="5"/>
  <c r="F1038" i="5"/>
  <c r="I1038" i="5"/>
  <c r="B1038" i="5"/>
  <c r="G1038" i="5"/>
  <c r="M1037" i="5"/>
  <c r="N1037" i="5"/>
  <c r="F1037" i="5"/>
  <c r="D1037" i="5"/>
  <c r="I1037" i="5"/>
  <c r="B1037" i="5"/>
  <c r="G1037" i="5"/>
  <c r="M1036" i="5"/>
  <c r="O1036" i="5"/>
  <c r="N1036" i="5"/>
  <c r="D1036" i="5"/>
  <c r="F1036" i="5"/>
  <c r="B1036" i="5"/>
  <c r="G1036" i="5"/>
  <c r="T1036" i="5"/>
  <c r="I1036" i="5"/>
  <c r="M1035" i="5"/>
  <c r="N1035" i="5"/>
  <c r="D1035" i="5"/>
  <c r="F1035" i="5"/>
  <c r="B1035" i="5"/>
  <c r="G1035" i="5"/>
  <c r="T1035" i="5"/>
  <c r="I1035" i="5"/>
  <c r="M1034" i="5"/>
  <c r="O1034" i="5"/>
  <c r="N1034" i="5"/>
  <c r="D1034" i="5"/>
  <c r="F1034" i="5"/>
  <c r="I1034" i="5"/>
  <c r="B1034" i="5"/>
  <c r="G1034" i="5"/>
  <c r="M1033" i="5"/>
  <c r="N1033" i="5"/>
  <c r="F1033" i="5"/>
  <c r="D1033" i="5"/>
  <c r="I1033" i="5"/>
  <c r="B1033" i="5"/>
  <c r="G1033" i="5"/>
  <c r="M1032" i="5"/>
  <c r="O1032" i="5"/>
  <c r="N1032" i="5"/>
  <c r="F1032" i="5"/>
  <c r="D1032" i="5"/>
  <c r="I1032" i="5"/>
  <c r="B1032" i="5"/>
  <c r="G1032" i="5"/>
  <c r="M1031" i="5"/>
  <c r="N1031" i="5"/>
  <c r="D1031" i="5"/>
  <c r="F1031" i="5"/>
  <c r="I1031" i="5"/>
  <c r="B1031" i="5"/>
  <c r="G1031" i="5"/>
  <c r="M1030" i="5"/>
  <c r="O1030" i="5"/>
  <c r="N1030" i="5"/>
  <c r="D1030" i="5"/>
  <c r="F1030" i="5"/>
  <c r="I1030" i="5"/>
  <c r="B1030" i="5"/>
  <c r="G1030" i="5"/>
  <c r="M1029" i="5"/>
  <c r="N1029" i="5"/>
  <c r="D1029" i="5"/>
  <c r="F1029" i="5"/>
  <c r="B1029" i="5"/>
  <c r="G1029" i="5"/>
  <c r="T1029" i="5"/>
  <c r="I1029" i="5"/>
  <c r="M1028" i="5"/>
  <c r="O1028" i="5"/>
  <c r="N1028" i="5"/>
  <c r="D1028" i="5"/>
  <c r="F1028" i="5"/>
  <c r="B1028" i="5"/>
  <c r="G1028" i="5"/>
  <c r="T1028" i="5"/>
  <c r="I1028" i="5"/>
  <c r="M1027" i="5"/>
  <c r="N1027" i="5"/>
  <c r="D1027" i="5"/>
  <c r="F1027" i="5"/>
  <c r="B1027" i="5"/>
  <c r="G1027" i="5"/>
  <c r="T1027" i="5"/>
  <c r="I1027" i="5"/>
  <c r="M1026" i="5"/>
  <c r="O1026" i="5"/>
  <c r="N1026" i="5"/>
  <c r="F1026" i="5"/>
  <c r="D1026" i="5"/>
  <c r="I1026" i="5"/>
  <c r="B1026" i="5"/>
  <c r="G1026" i="5"/>
  <c r="M1025" i="5"/>
  <c r="N1025" i="5"/>
  <c r="D1025" i="5"/>
  <c r="F1025" i="5"/>
  <c r="B1025" i="5"/>
  <c r="G1025" i="5"/>
  <c r="T1025" i="5"/>
  <c r="I1025" i="5"/>
  <c r="M1024" i="5"/>
  <c r="O1024" i="5"/>
  <c r="N1024" i="5"/>
  <c r="D1024" i="5"/>
  <c r="F1024" i="5"/>
  <c r="B1024" i="5"/>
  <c r="G1024" i="5"/>
  <c r="T1024" i="5"/>
  <c r="I1024" i="5"/>
  <c r="M1023" i="5"/>
  <c r="N1023" i="5"/>
  <c r="D1023" i="5"/>
  <c r="F1023" i="5"/>
  <c r="B1023" i="5"/>
  <c r="G1023" i="5"/>
  <c r="T1023" i="5"/>
  <c r="I1023" i="5"/>
  <c r="M1022" i="5"/>
  <c r="O1022" i="5"/>
  <c r="N1022" i="5"/>
  <c r="F1022" i="5"/>
  <c r="D1022" i="5"/>
  <c r="I1022" i="5"/>
  <c r="B1022" i="5"/>
  <c r="G1022" i="5"/>
  <c r="M1021" i="5"/>
  <c r="N1021" i="5"/>
  <c r="D1021" i="5"/>
  <c r="F1021" i="5"/>
  <c r="I1021" i="5"/>
  <c r="B1021" i="5"/>
  <c r="G1021" i="5"/>
  <c r="M1020" i="5"/>
  <c r="O1020" i="5"/>
  <c r="N1020" i="5"/>
  <c r="D1020" i="5"/>
  <c r="F1020" i="5"/>
  <c r="I1020" i="5"/>
  <c r="B1020" i="5"/>
  <c r="G1020" i="5"/>
  <c r="M1019" i="5"/>
  <c r="N1019" i="5"/>
  <c r="D1019" i="5"/>
  <c r="F1019" i="5"/>
  <c r="B1019" i="5"/>
  <c r="G1019" i="5"/>
  <c r="T1019" i="5"/>
  <c r="I1019" i="5"/>
  <c r="M1018" i="5"/>
  <c r="O1018" i="5"/>
  <c r="N1018" i="5"/>
  <c r="F1018" i="5"/>
  <c r="D1018" i="5"/>
  <c r="I1018" i="5"/>
  <c r="B1018" i="5"/>
  <c r="G1018" i="5"/>
  <c r="M1017" i="5"/>
  <c r="N1017" i="5"/>
  <c r="D1017" i="5"/>
  <c r="F1017" i="5"/>
  <c r="B1017" i="5"/>
  <c r="G1017" i="5"/>
  <c r="T1017" i="5"/>
  <c r="I1017" i="5"/>
  <c r="M1016" i="5"/>
  <c r="O1016" i="5"/>
  <c r="N1016" i="5"/>
  <c r="D1016" i="5"/>
  <c r="F1016" i="5"/>
  <c r="B1016" i="5"/>
  <c r="G1016" i="5"/>
  <c r="T1016" i="5"/>
  <c r="I1016" i="5"/>
  <c r="M1015" i="5"/>
  <c r="N1015" i="5"/>
  <c r="D1015" i="5"/>
  <c r="F1015" i="5"/>
  <c r="B1015" i="5"/>
  <c r="G1015" i="5"/>
  <c r="T1015" i="5"/>
  <c r="I1015" i="5"/>
  <c r="M1014" i="5"/>
  <c r="O1014" i="5"/>
  <c r="N1014" i="5"/>
  <c r="F1014" i="5"/>
  <c r="D1014" i="5"/>
  <c r="I1014" i="5"/>
  <c r="B1014" i="5"/>
  <c r="G1014" i="5"/>
  <c r="M1013" i="5"/>
  <c r="N1013" i="5"/>
  <c r="D1013" i="5"/>
  <c r="F1013" i="5"/>
  <c r="B1013" i="5"/>
  <c r="G1013" i="5"/>
  <c r="T1013" i="5"/>
  <c r="I1013" i="5"/>
  <c r="M1012" i="5"/>
  <c r="O1012" i="5"/>
  <c r="N1012" i="5"/>
  <c r="D1012" i="5"/>
  <c r="F1012" i="5"/>
  <c r="B1012" i="5"/>
  <c r="G1012" i="5"/>
  <c r="T1012" i="5"/>
  <c r="I1012" i="5"/>
  <c r="M1011" i="5"/>
  <c r="N1011" i="5"/>
  <c r="D1011" i="5"/>
  <c r="F1011" i="5"/>
  <c r="B1011" i="5"/>
  <c r="G1011" i="5"/>
  <c r="T1011" i="5"/>
  <c r="I1011" i="5"/>
  <c r="M1010" i="5"/>
  <c r="O1010" i="5"/>
  <c r="N1010" i="5"/>
  <c r="F1010" i="5"/>
  <c r="D1010" i="5"/>
  <c r="I1010" i="5"/>
  <c r="B1010" i="5"/>
  <c r="G1010" i="5"/>
  <c r="M1009" i="5"/>
  <c r="N1009" i="5"/>
  <c r="D1009" i="5"/>
  <c r="F1009" i="5"/>
  <c r="B1009" i="5"/>
  <c r="G1009" i="5"/>
  <c r="T1009" i="5"/>
  <c r="I1009" i="5"/>
  <c r="M1008" i="5"/>
  <c r="O1008" i="5"/>
  <c r="N1008" i="5"/>
  <c r="D1008" i="5"/>
  <c r="F1008" i="5"/>
  <c r="B1008" i="5"/>
  <c r="G1008" i="5"/>
  <c r="T1008" i="5"/>
  <c r="I1008" i="5"/>
  <c r="M1007" i="5"/>
  <c r="N1007" i="5"/>
  <c r="D1007" i="5"/>
  <c r="F1007" i="5"/>
  <c r="B1007" i="5"/>
  <c r="G1007" i="5"/>
  <c r="T1007" i="5"/>
  <c r="I1007" i="5"/>
  <c r="M1006" i="5"/>
  <c r="O1006" i="5"/>
  <c r="N1006" i="5"/>
  <c r="F1006" i="5"/>
  <c r="D1006" i="5"/>
  <c r="I1006" i="5"/>
  <c r="B1006" i="5"/>
  <c r="G1006" i="5"/>
  <c r="M1005" i="5"/>
  <c r="N1005" i="5"/>
  <c r="D1005" i="5"/>
  <c r="F1005" i="5"/>
  <c r="I1005" i="5"/>
  <c r="B1005" i="5"/>
  <c r="G1005" i="5"/>
  <c r="M1004" i="5"/>
  <c r="O1004" i="5"/>
  <c r="N1004" i="5"/>
  <c r="D1004" i="5"/>
  <c r="F1004" i="5"/>
  <c r="I1004" i="5"/>
  <c r="B1004" i="5"/>
  <c r="G1004" i="5"/>
  <c r="M1003" i="5"/>
  <c r="N1003" i="5"/>
  <c r="D1003" i="5"/>
  <c r="F1003" i="5"/>
  <c r="B1003" i="5"/>
  <c r="G1003" i="5"/>
  <c r="T1003" i="5"/>
  <c r="I1003" i="5"/>
  <c r="M1001" i="5"/>
  <c r="O1001" i="5"/>
  <c r="N1001" i="5"/>
  <c r="F1001" i="5"/>
  <c r="D1001" i="5"/>
  <c r="I1001" i="5"/>
  <c r="B1001" i="5"/>
  <c r="G1001" i="5"/>
  <c r="M1000" i="5"/>
  <c r="N1000" i="5"/>
  <c r="D1000" i="5"/>
  <c r="F1000" i="5"/>
  <c r="B1000" i="5"/>
  <c r="G1000" i="5"/>
  <c r="T1000" i="5"/>
  <c r="I1000" i="5"/>
  <c r="M999" i="5"/>
  <c r="O999" i="5"/>
  <c r="N999" i="5"/>
  <c r="D999" i="5"/>
  <c r="F999" i="5"/>
  <c r="B999" i="5"/>
  <c r="G999" i="5"/>
  <c r="T999" i="5"/>
  <c r="I999" i="5"/>
  <c r="M998" i="5"/>
  <c r="N998" i="5"/>
  <c r="D998" i="5"/>
  <c r="F998" i="5"/>
  <c r="B998" i="5"/>
  <c r="G998" i="5"/>
  <c r="T998" i="5"/>
  <c r="I998" i="5"/>
  <c r="M997" i="5"/>
  <c r="O997" i="5"/>
  <c r="N997" i="5"/>
  <c r="F997" i="5"/>
  <c r="D997" i="5"/>
  <c r="I997" i="5"/>
  <c r="B997" i="5"/>
  <c r="G997" i="5"/>
  <c r="M996" i="5"/>
  <c r="N996" i="5"/>
  <c r="D996" i="5"/>
  <c r="F996" i="5"/>
  <c r="B996" i="5"/>
  <c r="G996" i="5"/>
  <c r="T996" i="5"/>
  <c r="I996" i="5"/>
  <c r="M995" i="5"/>
  <c r="O995" i="5"/>
  <c r="N995" i="5"/>
  <c r="D995" i="5"/>
  <c r="F995" i="5"/>
  <c r="B995" i="5"/>
  <c r="G995" i="5"/>
  <c r="T995" i="5"/>
  <c r="I995" i="5"/>
  <c r="M994" i="5"/>
  <c r="N994" i="5"/>
  <c r="D994" i="5"/>
  <c r="F994" i="5"/>
  <c r="B994" i="5"/>
  <c r="G994" i="5"/>
  <c r="T994" i="5"/>
  <c r="I994" i="5"/>
  <c r="M993" i="5"/>
  <c r="O993" i="5"/>
  <c r="N993" i="5"/>
  <c r="F993" i="5"/>
  <c r="D993" i="5"/>
  <c r="I993" i="5"/>
  <c r="B993" i="5"/>
  <c r="G993" i="5"/>
  <c r="M992" i="5"/>
  <c r="N992" i="5"/>
  <c r="D992" i="5"/>
  <c r="F992" i="5"/>
  <c r="I992" i="5"/>
  <c r="B992" i="5"/>
  <c r="G992" i="5"/>
  <c r="M991" i="5"/>
  <c r="O991" i="5"/>
  <c r="N991" i="5"/>
  <c r="D991" i="5"/>
  <c r="F991" i="5"/>
  <c r="I991" i="5"/>
  <c r="B991" i="5"/>
  <c r="G991" i="5"/>
  <c r="M990" i="5"/>
  <c r="N990" i="5"/>
  <c r="D990" i="5"/>
  <c r="F990" i="5"/>
  <c r="B990" i="5"/>
  <c r="G990" i="5"/>
  <c r="T990" i="5"/>
  <c r="I990" i="5"/>
  <c r="M989" i="5"/>
  <c r="O989" i="5"/>
  <c r="N989" i="5"/>
  <c r="F989" i="5"/>
  <c r="D989" i="5"/>
  <c r="I989" i="5"/>
  <c r="B989" i="5"/>
  <c r="G989" i="5"/>
  <c r="M988" i="5"/>
  <c r="N988" i="5"/>
  <c r="D988" i="5"/>
  <c r="F988" i="5"/>
  <c r="I988" i="5"/>
  <c r="B988" i="5"/>
  <c r="G988" i="5"/>
  <c r="M987" i="5"/>
  <c r="O987" i="5"/>
  <c r="N987" i="5"/>
  <c r="D987" i="5"/>
  <c r="F987" i="5"/>
  <c r="I987" i="5"/>
  <c r="B987" i="5"/>
  <c r="G987" i="5"/>
  <c r="M986" i="5"/>
  <c r="N986" i="5"/>
  <c r="D986" i="5"/>
  <c r="F986" i="5"/>
  <c r="B986" i="5"/>
  <c r="G986" i="5"/>
  <c r="T986" i="5"/>
  <c r="I986" i="5"/>
  <c r="M985" i="5"/>
  <c r="O985" i="5"/>
  <c r="N985" i="5"/>
  <c r="F985" i="5"/>
  <c r="D985" i="5"/>
  <c r="I985" i="5"/>
  <c r="B985" i="5"/>
  <c r="G985" i="5"/>
  <c r="M984" i="5"/>
  <c r="N984" i="5"/>
  <c r="D984" i="5"/>
  <c r="F984" i="5"/>
  <c r="B984" i="5"/>
  <c r="G984" i="5"/>
  <c r="T984" i="5"/>
  <c r="I984" i="5"/>
  <c r="M983" i="5"/>
  <c r="O983" i="5"/>
  <c r="N983" i="5"/>
  <c r="D983" i="5"/>
  <c r="F983" i="5"/>
  <c r="B983" i="5"/>
  <c r="G983" i="5"/>
  <c r="T983" i="5"/>
  <c r="I983" i="5"/>
  <c r="M982" i="5"/>
  <c r="N982" i="5"/>
  <c r="O982" i="5"/>
  <c r="F982" i="5"/>
  <c r="D982" i="5"/>
  <c r="I982" i="5"/>
  <c r="B982" i="5"/>
  <c r="G982" i="5"/>
  <c r="M981" i="5"/>
  <c r="O981" i="5"/>
  <c r="N981" i="5"/>
  <c r="F981" i="5"/>
  <c r="D981" i="5"/>
  <c r="I981" i="5"/>
  <c r="B981" i="5"/>
  <c r="G981" i="5"/>
  <c r="M980" i="5"/>
  <c r="N980" i="5"/>
  <c r="D980" i="5"/>
  <c r="F980" i="5"/>
  <c r="B980" i="5"/>
  <c r="G980" i="5"/>
  <c r="T980" i="5"/>
  <c r="I980" i="5"/>
  <c r="M979" i="5"/>
  <c r="O979" i="5"/>
  <c r="N979" i="5"/>
  <c r="D979" i="5"/>
  <c r="F979" i="5"/>
  <c r="B979" i="5"/>
  <c r="G979" i="5"/>
  <c r="T979" i="5"/>
  <c r="I979" i="5"/>
  <c r="M978" i="5"/>
  <c r="N978" i="5"/>
  <c r="D978" i="5"/>
  <c r="F978" i="5"/>
  <c r="B978" i="5"/>
  <c r="G978" i="5"/>
  <c r="T978" i="5"/>
  <c r="I978" i="5"/>
  <c r="M977" i="5"/>
  <c r="O977" i="5"/>
  <c r="N977" i="5"/>
  <c r="F977" i="5"/>
  <c r="D977" i="5"/>
  <c r="I977" i="5"/>
  <c r="B977" i="5"/>
  <c r="G977" i="5"/>
  <c r="M976" i="5"/>
  <c r="N976" i="5"/>
  <c r="D976" i="5"/>
  <c r="F976" i="5"/>
  <c r="I976" i="5"/>
  <c r="B976" i="5"/>
  <c r="G976" i="5"/>
  <c r="M975" i="5"/>
  <c r="O975" i="5"/>
  <c r="N975" i="5"/>
  <c r="F975" i="5"/>
  <c r="D975" i="5"/>
  <c r="I975" i="5"/>
  <c r="B975" i="5"/>
  <c r="G975" i="5"/>
  <c r="M974" i="5"/>
  <c r="N974" i="5"/>
  <c r="D974" i="5"/>
  <c r="F974" i="5"/>
  <c r="B974" i="5"/>
  <c r="G974" i="5"/>
  <c r="T974" i="5"/>
  <c r="I974" i="5"/>
  <c r="M973" i="5"/>
  <c r="O973" i="5"/>
  <c r="N973" i="5"/>
  <c r="F973" i="5"/>
  <c r="D973" i="5"/>
  <c r="I973" i="5"/>
  <c r="B973" i="5"/>
  <c r="G973" i="5"/>
  <c r="M972" i="5"/>
  <c r="N972" i="5"/>
  <c r="D972" i="5"/>
  <c r="F972" i="5"/>
  <c r="I972" i="5"/>
  <c r="B972" i="5"/>
  <c r="G972" i="5"/>
  <c r="M971" i="5"/>
  <c r="O971" i="5"/>
  <c r="N971" i="5"/>
  <c r="D971" i="5"/>
  <c r="F971" i="5"/>
  <c r="I971" i="5"/>
  <c r="B971" i="5"/>
  <c r="G971" i="5"/>
  <c r="M970" i="5"/>
  <c r="N970" i="5"/>
  <c r="F970" i="5"/>
  <c r="D970" i="5"/>
  <c r="I970" i="5"/>
  <c r="B970" i="5"/>
  <c r="G970" i="5"/>
  <c r="M969" i="5"/>
  <c r="O969" i="5"/>
  <c r="N969" i="5"/>
  <c r="F969" i="5"/>
  <c r="D969" i="5"/>
  <c r="I969" i="5"/>
  <c r="B969" i="5"/>
  <c r="G969" i="5"/>
  <c r="M968" i="5"/>
  <c r="N968" i="5"/>
  <c r="D968" i="5"/>
  <c r="F968" i="5"/>
  <c r="B968" i="5"/>
  <c r="G968" i="5"/>
  <c r="T968" i="5"/>
  <c r="I968" i="5"/>
  <c r="M967" i="5"/>
  <c r="O967" i="5"/>
  <c r="N967" i="5"/>
  <c r="D967" i="5"/>
  <c r="F967" i="5"/>
  <c r="B967" i="5"/>
  <c r="G967" i="5"/>
  <c r="T967" i="5"/>
  <c r="I967" i="5"/>
  <c r="M966" i="5"/>
  <c r="N966" i="5"/>
  <c r="D966" i="5"/>
  <c r="F966" i="5"/>
  <c r="B966" i="5"/>
  <c r="G966" i="5"/>
  <c r="T966" i="5"/>
  <c r="I966" i="5"/>
  <c r="M965" i="5"/>
  <c r="O965" i="5"/>
  <c r="N965" i="5"/>
  <c r="F965" i="5"/>
  <c r="D965" i="5"/>
  <c r="I965" i="5"/>
  <c r="B965" i="5"/>
  <c r="G965" i="5"/>
  <c r="M964" i="5"/>
  <c r="N964" i="5"/>
  <c r="D964" i="5"/>
  <c r="F964" i="5"/>
  <c r="B964" i="5"/>
  <c r="G964" i="5"/>
  <c r="T964" i="5"/>
  <c r="I964" i="5"/>
  <c r="M963" i="5"/>
  <c r="O963" i="5"/>
  <c r="N963" i="5"/>
  <c r="D963" i="5"/>
  <c r="F963" i="5"/>
  <c r="B963" i="5"/>
  <c r="G963" i="5"/>
  <c r="T963" i="5"/>
  <c r="I963" i="5"/>
  <c r="M962" i="5"/>
  <c r="N962" i="5"/>
  <c r="D962" i="5"/>
  <c r="F962" i="5"/>
  <c r="B962" i="5"/>
  <c r="G962" i="5"/>
  <c r="T962" i="5"/>
  <c r="I962" i="5"/>
  <c r="M961" i="5"/>
  <c r="O961" i="5"/>
  <c r="N961" i="5"/>
  <c r="F961" i="5"/>
  <c r="D961" i="5"/>
  <c r="I961" i="5"/>
  <c r="B961" i="5"/>
  <c r="G961" i="5"/>
  <c r="M960" i="5"/>
  <c r="N960" i="5"/>
  <c r="D960" i="5"/>
  <c r="F960" i="5"/>
  <c r="I960" i="5"/>
  <c r="B960" i="5"/>
  <c r="G960" i="5"/>
  <c r="M959" i="5"/>
  <c r="O959" i="5"/>
  <c r="N959" i="5"/>
  <c r="F959" i="5"/>
  <c r="D959" i="5"/>
  <c r="I959" i="5"/>
  <c r="B959" i="5"/>
  <c r="G959" i="5"/>
  <c r="M958" i="5"/>
  <c r="N958" i="5"/>
  <c r="D958" i="5"/>
  <c r="F958" i="5"/>
  <c r="B958" i="5"/>
  <c r="G958" i="5"/>
  <c r="T958" i="5"/>
  <c r="I958" i="5"/>
  <c r="M957" i="5"/>
  <c r="O957" i="5"/>
  <c r="N957" i="5"/>
  <c r="F957" i="5"/>
  <c r="D957" i="5"/>
  <c r="I957" i="5"/>
  <c r="B957" i="5"/>
  <c r="G957" i="5"/>
  <c r="M956" i="5"/>
  <c r="N956" i="5"/>
  <c r="D956" i="5"/>
  <c r="F956" i="5"/>
  <c r="I956" i="5"/>
  <c r="B956" i="5"/>
  <c r="G956" i="5"/>
  <c r="M955" i="5"/>
  <c r="O955" i="5"/>
  <c r="N955" i="5"/>
  <c r="D955" i="5"/>
  <c r="F955" i="5"/>
  <c r="I955" i="5"/>
  <c r="B955" i="5"/>
  <c r="G955" i="5"/>
  <c r="M954" i="5"/>
  <c r="N954" i="5"/>
  <c r="F954" i="5"/>
  <c r="D954" i="5"/>
  <c r="I954" i="5"/>
  <c r="B954" i="5"/>
  <c r="G954" i="5"/>
  <c r="M953" i="5"/>
  <c r="O953" i="5"/>
  <c r="N953" i="5"/>
  <c r="F953" i="5"/>
  <c r="D953" i="5"/>
  <c r="I953" i="5"/>
  <c r="B953" i="5"/>
  <c r="G953" i="5"/>
  <c r="M952" i="5"/>
  <c r="N952" i="5"/>
  <c r="D952" i="5"/>
  <c r="F952" i="5"/>
  <c r="B952" i="5"/>
  <c r="G952" i="5"/>
  <c r="T952" i="5"/>
  <c r="I952" i="5"/>
  <c r="M951" i="5"/>
  <c r="O951" i="5"/>
  <c r="N951" i="5"/>
  <c r="D951" i="5"/>
  <c r="F951" i="5"/>
  <c r="B951" i="5"/>
  <c r="G951" i="5"/>
  <c r="T951" i="5"/>
  <c r="I951" i="5"/>
  <c r="M950" i="5"/>
  <c r="N950" i="5"/>
  <c r="D950" i="5"/>
  <c r="F950" i="5"/>
  <c r="B950" i="5"/>
  <c r="G950" i="5"/>
  <c r="T950" i="5"/>
  <c r="I950" i="5"/>
  <c r="M949" i="5"/>
  <c r="O949" i="5"/>
  <c r="N949" i="5"/>
  <c r="D949" i="5"/>
  <c r="F949" i="5"/>
  <c r="I949" i="5"/>
  <c r="B949" i="5"/>
  <c r="G949" i="5"/>
  <c r="M948" i="5"/>
  <c r="N948" i="5"/>
  <c r="D948" i="5"/>
  <c r="F948" i="5"/>
  <c r="I948" i="5"/>
  <c r="B948" i="5"/>
  <c r="G948" i="5"/>
  <c r="M947" i="5"/>
  <c r="O947" i="5"/>
  <c r="N947" i="5"/>
  <c r="D947" i="5"/>
  <c r="F947" i="5"/>
  <c r="I947" i="5"/>
  <c r="B947" i="5"/>
  <c r="G947" i="5"/>
  <c r="M946" i="5"/>
  <c r="O946" i="5"/>
  <c r="F946" i="5"/>
  <c r="D946" i="5"/>
  <c r="B946" i="5"/>
  <c r="G946" i="5"/>
  <c r="M945" i="5"/>
  <c r="O945" i="5"/>
  <c r="N945" i="5"/>
  <c r="D945" i="5"/>
  <c r="F945" i="5"/>
  <c r="I945" i="5"/>
  <c r="B945" i="5"/>
  <c r="G945" i="5"/>
  <c r="M944" i="5"/>
  <c r="N944" i="5"/>
  <c r="O944" i="5"/>
  <c r="F944" i="5"/>
  <c r="D944" i="5"/>
  <c r="B944" i="5"/>
  <c r="G944" i="5"/>
  <c r="T944" i="5"/>
  <c r="M943" i="5"/>
  <c r="O943" i="5"/>
  <c r="N943" i="5"/>
  <c r="F943" i="5"/>
  <c r="D943" i="5"/>
  <c r="I943" i="5"/>
  <c r="B943" i="5"/>
  <c r="G943" i="5"/>
  <c r="M942" i="5"/>
  <c r="N942" i="5"/>
  <c r="O942" i="5"/>
  <c r="F942" i="5"/>
  <c r="D942" i="5"/>
  <c r="B942" i="5"/>
  <c r="G942" i="5"/>
  <c r="T942" i="5"/>
  <c r="M941" i="5"/>
  <c r="O941" i="5"/>
  <c r="N941" i="5"/>
  <c r="F941" i="5"/>
  <c r="D941" i="5"/>
  <c r="I941" i="5"/>
  <c r="B941" i="5"/>
  <c r="G941" i="5"/>
  <c r="M940" i="5"/>
  <c r="N940" i="5"/>
  <c r="O940" i="5"/>
  <c r="F940" i="5"/>
  <c r="D940" i="5"/>
  <c r="I940" i="5"/>
  <c r="B940" i="5"/>
  <c r="G940" i="5"/>
  <c r="M939" i="5"/>
  <c r="O939" i="5"/>
  <c r="N939" i="5"/>
  <c r="F939" i="5"/>
  <c r="D939" i="5"/>
  <c r="I939" i="5"/>
  <c r="B939" i="5"/>
  <c r="G939" i="5"/>
  <c r="M938" i="5"/>
  <c r="O938" i="5"/>
  <c r="F938" i="5"/>
  <c r="D938" i="5"/>
  <c r="B938" i="5"/>
  <c r="G938" i="5"/>
  <c r="M936" i="5"/>
  <c r="O936" i="5"/>
  <c r="N936" i="5"/>
  <c r="B936" i="5"/>
  <c r="G936" i="5"/>
  <c r="F936" i="5"/>
  <c r="D936" i="5"/>
  <c r="I936" i="5"/>
  <c r="M935" i="5"/>
  <c r="N935" i="5"/>
  <c r="O935" i="5"/>
  <c r="D935" i="5"/>
  <c r="F935" i="5"/>
  <c r="I935" i="5"/>
  <c r="B935" i="5"/>
  <c r="G935" i="5"/>
  <c r="M934" i="5"/>
  <c r="O934" i="5"/>
  <c r="N934" i="5"/>
  <c r="D934" i="5"/>
  <c r="F934" i="5"/>
  <c r="I934" i="5"/>
  <c r="B934" i="5"/>
  <c r="G934" i="5"/>
  <c r="M933" i="5"/>
  <c r="O933" i="5"/>
  <c r="F933" i="5"/>
  <c r="D933" i="5"/>
  <c r="B933" i="5"/>
  <c r="G933" i="5"/>
  <c r="M932" i="5"/>
  <c r="O932" i="5"/>
  <c r="N932" i="5"/>
  <c r="D932" i="5"/>
  <c r="F932" i="5"/>
  <c r="I932" i="5"/>
  <c r="B932" i="5"/>
  <c r="G932" i="5"/>
  <c r="M931" i="5"/>
  <c r="N931" i="5"/>
  <c r="O931" i="5"/>
  <c r="D931" i="5"/>
  <c r="F931" i="5"/>
  <c r="I931" i="5"/>
  <c r="B931" i="5"/>
  <c r="G931" i="5"/>
  <c r="M930" i="5"/>
  <c r="O930" i="5"/>
  <c r="N930" i="5"/>
  <c r="D930" i="5"/>
  <c r="F930" i="5"/>
  <c r="I930" i="5"/>
  <c r="B930" i="5"/>
  <c r="G930" i="5"/>
  <c r="M929" i="5"/>
  <c r="O929" i="5"/>
  <c r="F929" i="5"/>
  <c r="D929" i="5"/>
  <c r="B929" i="5"/>
  <c r="G929" i="5"/>
  <c r="M928" i="5"/>
  <c r="O928" i="5"/>
  <c r="N928" i="5"/>
  <c r="D928" i="5"/>
  <c r="F928" i="5"/>
  <c r="I928" i="5"/>
  <c r="B928" i="5"/>
  <c r="G928" i="5"/>
  <c r="M927" i="5"/>
  <c r="D927" i="5"/>
  <c r="F927" i="5"/>
  <c r="B927" i="5"/>
  <c r="G927" i="5"/>
  <c r="T927" i="5"/>
  <c r="N927" i="5"/>
  <c r="O927" i="5"/>
  <c r="M926" i="5"/>
  <c r="O926" i="5"/>
  <c r="N926" i="5"/>
  <c r="F926" i="5"/>
  <c r="D926" i="5"/>
  <c r="I926" i="5"/>
  <c r="B926" i="5"/>
  <c r="G926" i="5"/>
  <c r="M925" i="5"/>
  <c r="N925" i="5"/>
  <c r="O925" i="5"/>
  <c r="F925" i="5"/>
  <c r="D925" i="5"/>
  <c r="B925" i="5"/>
  <c r="G925" i="5"/>
  <c r="T925" i="5"/>
  <c r="M924" i="5"/>
  <c r="O924" i="5"/>
  <c r="N924" i="5"/>
  <c r="F924" i="5"/>
  <c r="D924" i="5"/>
  <c r="I924" i="5"/>
  <c r="B924" i="5"/>
  <c r="G924" i="5"/>
  <c r="M923" i="5"/>
  <c r="N923" i="5"/>
  <c r="O923" i="5"/>
  <c r="F923" i="5"/>
  <c r="D923" i="5"/>
  <c r="I923" i="5"/>
  <c r="B923" i="5"/>
  <c r="G923" i="5"/>
  <c r="M922" i="5"/>
  <c r="O922" i="5"/>
  <c r="N922" i="5"/>
  <c r="F922" i="5"/>
  <c r="D922" i="5"/>
  <c r="I922" i="5"/>
  <c r="B922" i="5"/>
  <c r="G922" i="5"/>
  <c r="M921" i="5"/>
  <c r="O921" i="5"/>
  <c r="F921" i="5"/>
  <c r="D921" i="5"/>
  <c r="B921" i="5"/>
  <c r="G921" i="5"/>
  <c r="M920" i="5"/>
  <c r="O920" i="5"/>
  <c r="N920" i="5"/>
  <c r="B920" i="5"/>
  <c r="G920" i="5"/>
  <c r="F920" i="5"/>
  <c r="D920" i="5"/>
  <c r="I920" i="5"/>
  <c r="M919" i="5"/>
  <c r="N919" i="5"/>
  <c r="O919" i="5"/>
  <c r="D919" i="5"/>
  <c r="F919" i="5"/>
  <c r="I919" i="5"/>
  <c r="B919" i="5"/>
  <c r="G919" i="5"/>
  <c r="M918" i="5"/>
  <c r="O918" i="5"/>
  <c r="N918" i="5"/>
  <c r="D918" i="5"/>
  <c r="F918" i="5"/>
  <c r="I918" i="5"/>
  <c r="B918" i="5"/>
  <c r="G918" i="5"/>
  <c r="M917" i="5"/>
  <c r="O917" i="5"/>
  <c r="F917" i="5"/>
  <c r="D917" i="5"/>
  <c r="B917" i="5"/>
  <c r="G917" i="5"/>
  <c r="M916" i="5"/>
  <c r="O916" i="5"/>
  <c r="N916" i="5"/>
  <c r="D916" i="5"/>
  <c r="F916" i="5"/>
  <c r="I916" i="5"/>
  <c r="B916" i="5"/>
  <c r="G916" i="5"/>
  <c r="M915" i="5"/>
  <c r="N915" i="5"/>
  <c r="O915" i="5"/>
  <c r="D915" i="5"/>
  <c r="F915" i="5"/>
  <c r="I915" i="5"/>
  <c r="B915" i="5"/>
  <c r="G915" i="5"/>
  <c r="M914" i="5"/>
  <c r="O914" i="5"/>
  <c r="N914" i="5"/>
  <c r="D914" i="5"/>
  <c r="F914" i="5"/>
  <c r="I914" i="5"/>
  <c r="B914" i="5"/>
  <c r="G914" i="5"/>
  <c r="M913" i="5"/>
  <c r="O913" i="5"/>
  <c r="F913" i="5"/>
  <c r="D913" i="5"/>
  <c r="B913" i="5"/>
  <c r="G913" i="5"/>
  <c r="M912" i="5"/>
  <c r="O912" i="5"/>
  <c r="N912" i="5"/>
  <c r="D912" i="5"/>
  <c r="F912" i="5"/>
  <c r="I912" i="5"/>
  <c r="B912" i="5"/>
  <c r="G912" i="5"/>
  <c r="M911" i="5"/>
  <c r="N911" i="5"/>
  <c r="O911" i="5"/>
  <c r="F911" i="5"/>
  <c r="D911" i="5"/>
  <c r="B911" i="5"/>
  <c r="G911" i="5"/>
  <c r="T911" i="5"/>
  <c r="M910" i="5"/>
  <c r="O910" i="5"/>
  <c r="N910" i="5"/>
  <c r="D910" i="5"/>
  <c r="F910" i="5"/>
  <c r="I910" i="5"/>
  <c r="B910" i="5"/>
  <c r="G910" i="5"/>
  <c r="M909" i="5"/>
  <c r="F909" i="5"/>
  <c r="D909" i="5"/>
  <c r="B909" i="5"/>
  <c r="G909" i="5"/>
  <c r="M908" i="5"/>
  <c r="O908" i="5"/>
  <c r="N908" i="5"/>
  <c r="D908" i="5"/>
  <c r="F908" i="5"/>
  <c r="I908" i="5"/>
  <c r="B908" i="5"/>
  <c r="G908" i="5"/>
  <c r="M907" i="5"/>
  <c r="D907" i="5"/>
  <c r="F907" i="5"/>
  <c r="I907" i="5"/>
  <c r="B907" i="5"/>
  <c r="G907" i="5"/>
  <c r="M906" i="5"/>
  <c r="F906" i="5"/>
  <c r="D906" i="5"/>
  <c r="B906" i="5"/>
  <c r="G906" i="5"/>
  <c r="M905" i="5"/>
  <c r="O905" i="5"/>
  <c r="N905" i="5"/>
  <c r="F905" i="5"/>
  <c r="D905" i="5"/>
  <c r="B905" i="5"/>
  <c r="G905" i="5"/>
  <c r="M904" i="5"/>
  <c r="O904" i="5"/>
  <c r="N904" i="5"/>
  <c r="F904" i="5"/>
  <c r="D904" i="5"/>
  <c r="I904" i="5"/>
  <c r="B904" i="5"/>
  <c r="G904" i="5"/>
  <c r="T904" i="5"/>
  <c r="M903" i="5"/>
  <c r="N903" i="5"/>
  <c r="O903" i="5"/>
  <c r="B903" i="5"/>
  <c r="G903" i="5"/>
  <c r="F903" i="5"/>
  <c r="D903" i="5"/>
  <c r="I903" i="5"/>
  <c r="M902" i="5"/>
  <c r="O902" i="5"/>
  <c r="F902" i="5"/>
  <c r="D902" i="5"/>
  <c r="B902" i="5"/>
  <c r="G902" i="5"/>
  <c r="M901" i="5"/>
  <c r="F901" i="5"/>
  <c r="D901" i="5"/>
  <c r="I901" i="5"/>
  <c r="B901" i="5"/>
  <c r="G901" i="5"/>
  <c r="M900" i="5"/>
  <c r="O900" i="5"/>
  <c r="N900" i="5"/>
  <c r="D900" i="5"/>
  <c r="F900" i="5"/>
  <c r="I900" i="5"/>
  <c r="B900" i="5"/>
  <c r="G900" i="5"/>
  <c r="T900" i="5"/>
  <c r="M899" i="5"/>
  <c r="O899" i="5"/>
  <c r="N899" i="5"/>
  <c r="D899" i="5"/>
  <c r="F899" i="5"/>
  <c r="I899" i="5"/>
  <c r="B899" i="5"/>
  <c r="G899" i="5"/>
  <c r="T899" i="5"/>
  <c r="M898" i="5"/>
  <c r="N898" i="5"/>
  <c r="O898" i="5"/>
  <c r="F898" i="5"/>
  <c r="D898" i="5"/>
  <c r="B898" i="5"/>
  <c r="G898" i="5"/>
  <c r="M897" i="5"/>
  <c r="O897" i="5"/>
  <c r="N897" i="5"/>
  <c r="D897" i="5"/>
  <c r="F897" i="5"/>
  <c r="I897" i="5"/>
  <c r="B897" i="5"/>
  <c r="G897" i="5"/>
  <c r="M896" i="5"/>
  <c r="D896" i="5"/>
  <c r="F896" i="5"/>
  <c r="B896" i="5"/>
  <c r="G896" i="5"/>
  <c r="T896" i="5"/>
  <c r="O896" i="5"/>
  <c r="I896" i="5"/>
  <c r="M895" i="5"/>
  <c r="O895" i="5"/>
  <c r="N895" i="5"/>
  <c r="F895" i="5"/>
  <c r="D895" i="5"/>
  <c r="B895" i="5"/>
  <c r="G895" i="5"/>
  <c r="M894" i="5"/>
  <c r="N894" i="5"/>
  <c r="O894" i="5"/>
  <c r="B894" i="5"/>
  <c r="G894" i="5"/>
  <c r="F894" i="5"/>
  <c r="D894" i="5"/>
  <c r="I894" i="5"/>
  <c r="M893" i="5"/>
  <c r="O893" i="5"/>
  <c r="D893" i="5"/>
  <c r="F893" i="5"/>
  <c r="I893" i="5"/>
  <c r="B893" i="5"/>
  <c r="G893" i="5"/>
  <c r="M892" i="5"/>
  <c r="N892" i="5"/>
  <c r="D892" i="5"/>
  <c r="F892" i="5"/>
  <c r="I892" i="5"/>
  <c r="B892" i="5"/>
  <c r="G892" i="5"/>
  <c r="M891" i="5"/>
  <c r="O891" i="5"/>
  <c r="N891" i="5"/>
  <c r="B891" i="5"/>
  <c r="G891" i="5"/>
  <c r="F891" i="5"/>
  <c r="D891" i="5"/>
  <c r="I891" i="5"/>
  <c r="M890" i="5"/>
  <c r="N890" i="5"/>
  <c r="O890" i="5"/>
  <c r="D890" i="5"/>
  <c r="F890" i="5"/>
  <c r="I890" i="5"/>
  <c r="B890" i="5"/>
  <c r="G890" i="5"/>
  <c r="T890" i="5"/>
  <c r="M889" i="5"/>
  <c r="D889" i="5"/>
  <c r="F889" i="5"/>
  <c r="I889" i="5"/>
  <c r="B889" i="5"/>
  <c r="G889" i="5"/>
  <c r="M888" i="5"/>
  <c r="O888" i="5"/>
  <c r="N888" i="5"/>
  <c r="F888" i="5"/>
  <c r="D888" i="5"/>
  <c r="B888" i="5"/>
  <c r="G888" i="5"/>
  <c r="M887" i="5"/>
  <c r="O887" i="5"/>
  <c r="N887" i="5"/>
  <c r="D887" i="5"/>
  <c r="F887" i="5"/>
  <c r="I887" i="5"/>
  <c r="B887" i="5"/>
  <c r="G887" i="5"/>
  <c r="T887" i="5"/>
  <c r="M886" i="5"/>
  <c r="F886" i="5"/>
  <c r="D886" i="5"/>
  <c r="B886" i="5"/>
  <c r="G886" i="5"/>
  <c r="M885" i="5"/>
  <c r="N885" i="5"/>
  <c r="D885" i="5"/>
  <c r="F885" i="5"/>
  <c r="I885" i="5"/>
  <c r="B885" i="5"/>
  <c r="G885" i="5"/>
  <c r="M884" i="5"/>
  <c r="O884" i="5"/>
  <c r="N884" i="5"/>
  <c r="D884" i="5"/>
  <c r="F884" i="5"/>
  <c r="I884" i="5"/>
  <c r="B884" i="5"/>
  <c r="G884" i="5"/>
  <c r="T884" i="5"/>
  <c r="M883" i="5"/>
  <c r="D883" i="5"/>
  <c r="F883" i="5"/>
  <c r="B883" i="5"/>
  <c r="G883" i="5"/>
  <c r="T883" i="5"/>
  <c r="O883" i="5"/>
  <c r="N883" i="5"/>
  <c r="I883" i="5"/>
  <c r="M882" i="5"/>
  <c r="N882" i="5"/>
  <c r="O882" i="5"/>
  <c r="B882" i="5"/>
  <c r="G882" i="5"/>
  <c r="F882" i="5"/>
  <c r="D882" i="5"/>
  <c r="I882" i="5"/>
  <c r="M881" i="5"/>
  <c r="O881" i="5"/>
  <c r="D881" i="5"/>
  <c r="F881" i="5"/>
  <c r="I881" i="5"/>
  <c r="B881" i="5"/>
  <c r="G881" i="5"/>
  <c r="M880" i="5"/>
  <c r="F880" i="5"/>
  <c r="D880" i="5"/>
  <c r="B880" i="5"/>
  <c r="G880" i="5"/>
  <c r="M879" i="5"/>
  <c r="O879" i="5"/>
  <c r="N879" i="5"/>
  <c r="F879" i="5"/>
  <c r="D879" i="5"/>
  <c r="I879" i="5"/>
  <c r="B879" i="5"/>
  <c r="G879" i="5"/>
  <c r="M878" i="5"/>
  <c r="N878" i="5"/>
  <c r="O878" i="5"/>
  <c r="B878" i="5"/>
  <c r="G878" i="5"/>
  <c r="F878" i="5"/>
  <c r="D878" i="5"/>
  <c r="I878" i="5"/>
  <c r="M876" i="5"/>
  <c r="O876" i="5"/>
  <c r="D876" i="5"/>
  <c r="F876" i="5"/>
  <c r="I876" i="5"/>
  <c r="B876" i="5"/>
  <c r="G876" i="5"/>
  <c r="M875" i="5"/>
  <c r="O875" i="5"/>
  <c r="F875" i="5"/>
  <c r="D875" i="5"/>
  <c r="B875" i="5"/>
  <c r="G875" i="5"/>
  <c r="T875" i="5"/>
  <c r="M874" i="5"/>
  <c r="O874" i="5"/>
  <c r="N874" i="5"/>
  <c r="B874" i="5"/>
  <c r="G874" i="5"/>
  <c r="F874" i="5"/>
  <c r="D874" i="5"/>
  <c r="M873" i="5"/>
  <c r="N873" i="5"/>
  <c r="O873" i="5"/>
  <c r="D873" i="5"/>
  <c r="F873" i="5"/>
  <c r="I873" i="5"/>
  <c r="B873" i="5"/>
  <c r="G873" i="5"/>
  <c r="T873" i="5"/>
  <c r="M872" i="5"/>
  <c r="F872" i="5"/>
  <c r="D872" i="5"/>
  <c r="B872" i="5"/>
  <c r="G872" i="5"/>
  <c r="M871" i="5"/>
  <c r="O871" i="5"/>
  <c r="N871" i="5"/>
  <c r="F871" i="5"/>
  <c r="D871" i="5"/>
  <c r="I871" i="5"/>
  <c r="B871" i="5"/>
  <c r="G871" i="5"/>
  <c r="M870" i="5"/>
  <c r="O870" i="5"/>
  <c r="N870" i="5"/>
  <c r="D870" i="5"/>
  <c r="F870" i="5"/>
  <c r="I870" i="5"/>
  <c r="B870" i="5"/>
  <c r="G870" i="5"/>
  <c r="M869" i="5"/>
  <c r="O869" i="5"/>
  <c r="F869" i="5"/>
  <c r="D869" i="5"/>
  <c r="B869" i="5"/>
  <c r="G869" i="5"/>
  <c r="M868" i="5"/>
  <c r="F868" i="5"/>
  <c r="D868" i="5"/>
  <c r="B868" i="5"/>
  <c r="G868" i="5"/>
  <c r="M867" i="5"/>
  <c r="O867" i="5"/>
  <c r="N867" i="5"/>
  <c r="D867" i="5"/>
  <c r="F867" i="5"/>
  <c r="I867" i="5"/>
  <c r="B867" i="5"/>
  <c r="G867" i="5"/>
  <c r="T867" i="5"/>
  <c r="M866" i="5"/>
  <c r="O866" i="5"/>
  <c r="N866" i="5"/>
  <c r="D866" i="5"/>
  <c r="F866" i="5"/>
  <c r="I866" i="5"/>
  <c r="B866" i="5"/>
  <c r="G866" i="5"/>
  <c r="T866" i="5"/>
  <c r="M865" i="5"/>
  <c r="N865" i="5"/>
  <c r="O865" i="5"/>
  <c r="F865" i="5"/>
  <c r="D865" i="5"/>
  <c r="B865" i="5"/>
  <c r="G865" i="5"/>
  <c r="M864" i="5"/>
  <c r="O864" i="5"/>
  <c r="N864" i="5"/>
  <c r="D864" i="5"/>
  <c r="F864" i="5"/>
  <c r="I864" i="5"/>
  <c r="B864" i="5"/>
  <c r="G864" i="5"/>
  <c r="M863" i="5"/>
  <c r="D863" i="5"/>
  <c r="F863" i="5"/>
  <c r="B863" i="5"/>
  <c r="G863" i="5"/>
  <c r="T863" i="5"/>
  <c r="O863" i="5"/>
  <c r="I863" i="5"/>
  <c r="M862" i="5"/>
  <c r="O862" i="5"/>
  <c r="N862" i="5"/>
  <c r="B862" i="5"/>
  <c r="G862" i="5"/>
  <c r="F862" i="5"/>
  <c r="D862" i="5"/>
  <c r="I862" i="5"/>
  <c r="T862" i="5"/>
  <c r="M861" i="5"/>
  <c r="F861" i="5"/>
  <c r="D861" i="5"/>
  <c r="B861" i="5"/>
  <c r="G861" i="5"/>
  <c r="M860" i="5"/>
  <c r="O860" i="5"/>
  <c r="N860" i="5"/>
  <c r="D860" i="5"/>
  <c r="F860" i="5"/>
  <c r="B860" i="5"/>
  <c r="G860" i="5"/>
  <c r="T860" i="5"/>
  <c r="I860" i="5"/>
  <c r="M859" i="5"/>
  <c r="O859" i="5"/>
  <c r="F859" i="5"/>
  <c r="D859" i="5"/>
  <c r="I859" i="5"/>
  <c r="B859" i="5"/>
  <c r="G859" i="5"/>
  <c r="M858" i="5"/>
  <c r="O858" i="5"/>
  <c r="N858" i="5"/>
  <c r="B858" i="5"/>
  <c r="G858" i="5"/>
  <c r="F858" i="5"/>
  <c r="D858" i="5"/>
  <c r="I858" i="5"/>
  <c r="T858" i="5"/>
  <c r="M857" i="5"/>
  <c r="F857" i="5"/>
  <c r="D857" i="5"/>
  <c r="B857" i="5"/>
  <c r="G857" i="5"/>
  <c r="M856" i="5"/>
  <c r="O856" i="5"/>
  <c r="N856" i="5"/>
  <c r="F856" i="5"/>
  <c r="D856" i="5"/>
  <c r="I856" i="5"/>
  <c r="B856" i="5"/>
  <c r="G856" i="5"/>
  <c r="M855" i="5"/>
  <c r="O855" i="5"/>
  <c r="F855" i="5"/>
  <c r="D855" i="5"/>
  <c r="I855" i="5"/>
  <c r="B855" i="5"/>
  <c r="G855" i="5"/>
  <c r="M854" i="5"/>
  <c r="O854" i="5"/>
  <c r="N854" i="5"/>
  <c r="B854" i="5"/>
  <c r="G854" i="5"/>
  <c r="F854" i="5"/>
  <c r="D854" i="5"/>
  <c r="I854" i="5"/>
  <c r="M853" i="5"/>
  <c r="F853" i="5"/>
  <c r="D853" i="5"/>
  <c r="B853" i="5"/>
  <c r="G853" i="5"/>
  <c r="M852" i="5"/>
  <c r="O852" i="5"/>
  <c r="N852" i="5"/>
  <c r="F852" i="5"/>
  <c r="D852" i="5"/>
  <c r="I852" i="5"/>
  <c r="B852" i="5"/>
  <c r="G852" i="5"/>
  <c r="M851" i="5"/>
  <c r="D851" i="5"/>
  <c r="F851" i="5"/>
  <c r="B851" i="5"/>
  <c r="G851" i="5"/>
  <c r="T851" i="5"/>
  <c r="N851" i="5"/>
  <c r="O851" i="5"/>
  <c r="I851" i="5"/>
  <c r="M850" i="5"/>
  <c r="O850" i="5"/>
  <c r="N850" i="5"/>
  <c r="B850" i="5"/>
  <c r="G850" i="5"/>
  <c r="F850" i="5"/>
  <c r="D850" i="5"/>
  <c r="I850" i="5"/>
  <c r="M849" i="5"/>
  <c r="F849" i="5"/>
  <c r="D849" i="5"/>
  <c r="B849" i="5"/>
  <c r="G849" i="5"/>
  <c r="M848" i="5"/>
  <c r="O848" i="5"/>
  <c r="N848" i="5"/>
  <c r="D848" i="5"/>
  <c r="F848" i="5"/>
  <c r="B848" i="5"/>
  <c r="G848" i="5"/>
  <c r="T848" i="5"/>
  <c r="I848" i="5"/>
  <c r="M847" i="5"/>
  <c r="D847" i="5"/>
  <c r="F847" i="5"/>
  <c r="B847" i="5"/>
  <c r="G847" i="5"/>
  <c r="T847" i="5"/>
  <c r="N847" i="5"/>
  <c r="O847" i="5"/>
  <c r="I847" i="5"/>
  <c r="M846" i="5"/>
  <c r="O846" i="5"/>
  <c r="N846" i="5"/>
  <c r="B846" i="5"/>
  <c r="G846" i="5"/>
  <c r="F846" i="5"/>
  <c r="D846" i="5"/>
  <c r="I846" i="5"/>
  <c r="M845" i="5"/>
  <c r="F845" i="5"/>
  <c r="D845" i="5"/>
  <c r="B845" i="5"/>
  <c r="G845" i="5"/>
  <c r="M844" i="5"/>
  <c r="O844" i="5"/>
  <c r="N844" i="5"/>
  <c r="F844" i="5"/>
  <c r="D844" i="5"/>
  <c r="I844" i="5"/>
  <c r="B844" i="5"/>
  <c r="G844" i="5"/>
  <c r="M843" i="5"/>
  <c r="D843" i="5"/>
  <c r="F843" i="5"/>
  <c r="B843" i="5"/>
  <c r="G843" i="5"/>
  <c r="T843" i="5"/>
  <c r="N843" i="5"/>
  <c r="O843" i="5"/>
  <c r="I843" i="5"/>
  <c r="M842" i="5"/>
  <c r="O842" i="5"/>
  <c r="N842" i="5"/>
  <c r="B842" i="5"/>
  <c r="G842" i="5"/>
  <c r="F842" i="5"/>
  <c r="D842" i="5"/>
  <c r="I842" i="5"/>
  <c r="M841" i="5"/>
  <c r="F841" i="5"/>
  <c r="D841" i="5"/>
  <c r="B841" i="5"/>
  <c r="G841" i="5"/>
  <c r="M840" i="5"/>
  <c r="O840" i="5"/>
  <c r="N840" i="5"/>
  <c r="D840" i="5"/>
  <c r="F840" i="5"/>
  <c r="B840" i="5"/>
  <c r="G840" i="5"/>
  <c r="T840" i="5"/>
  <c r="I840" i="5"/>
  <c r="M839" i="5"/>
  <c r="D839" i="5"/>
  <c r="F839" i="5"/>
  <c r="B839" i="5"/>
  <c r="G839" i="5"/>
  <c r="T839" i="5"/>
  <c r="N839" i="5"/>
  <c r="O839" i="5"/>
  <c r="I839" i="5"/>
  <c r="M838" i="5"/>
  <c r="O838" i="5"/>
  <c r="N838" i="5"/>
  <c r="B838" i="5"/>
  <c r="G838" i="5"/>
  <c r="F838" i="5"/>
  <c r="D838" i="5"/>
  <c r="I838" i="5"/>
  <c r="M837" i="5"/>
  <c r="D837" i="5"/>
  <c r="F837" i="5"/>
  <c r="I837" i="5"/>
  <c r="B837" i="5"/>
  <c r="G837" i="5"/>
  <c r="M836" i="5"/>
  <c r="O836" i="5"/>
  <c r="N836" i="5"/>
  <c r="F836" i="5"/>
  <c r="D836" i="5"/>
  <c r="I836" i="5"/>
  <c r="B836" i="5"/>
  <c r="G836" i="5"/>
  <c r="M835" i="5"/>
  <c r="N835" i="5"/>
  <c r="O835" i="5"/>
  <c r="D835" i="5"/>
  <c r="F835" i="5"/>
  <c r="I835" i="5"/>
  <c r="B835" i="5"/>
  <c r="G835" i="5"/>
  <c r="T835" i="5"/>
  <c r="M834" i="5"/>
  <c r="O834" i="5"/>
  <c r="N834" i="5"/>
  <c r="B834" i="5"/>
  <c r="G834" i="5"/>
  <c r="F834" i="5"/>
  <c r="D834" i="5"/>
  <c r="I834" i="5"/>
  <c r="M833" i="5"/>
  <c r="D833" i="5"/>
  <c r="F833" i="5"/>
  <c r="I833" i="5"/>
  <c r="B833" i="5"/>
  <c r="G833" i="5"/>
  <c r="M832" i="5"/>
  <c r="O832" i="5"/>
  <c r="N832" i="5"/>
  <c r="F832" i="5"/>
  <c r="D832" i="5"/>
  <c r="I832" i="5"/>
  <c r="B832" i="5"/>
  <c r="G832" i="5"/>
  <c r="M831" i="5"/>
  <c r="N831" i="5"/>
  <c r="O831" i="5"/>
  <c r="F831" i="5"/>
  <c r="D831" i="5"/>
  <c r="I831" i="5"/>
  <c r="B831" i="5"/>
  <c r="G831" i="5"/>
  <c r="M830" i="5"/>
  <c r="O830" i="5"/>
  <c r="N830" i="5"/>
  <c r="B830" i="5"/>
  <c r="G830" i="5"/>
  <c r="F830" i="5"/>
  <c r="D830" i="5"/>
  <c r="I830" i="5"/>
  <c r="M829" i="5"/>
  <c r="N829" i="5"/>
  <c r="D829" i="5"/>
  <c r="F829" i="5"/>
  <c r="I829" i="5"/>
  <c r="B829" i="5"/>
  <c r="G829" i="5"/>
  <c r="M828" i="5"/>
  <c r="O828" i="5"/>
  <c r="N828" i="5"/>
  <c r="D828" i="5"/>
  <c r="F828" i="5"/>
  <c r="B828" i="5"/>
  <c r="G828" i="5"/>
  <c r="T828" i="5"/>
  <c r="I828" i="5"/>
  <c r="M827" i="5"/>
  <c r="N827" i="5"/>
  <c r="O827" i="5"/>
  <c r="F827" i="5"/>
  <c r="D827" i="5"/>
  <c r="I827" i="5"/>
  <c r="B827" i="5"/>
  <c r="G827" i="5"/>
  <c r="M826" i="5"/>
  <c r="O826" i="5"/>
  <c r="N826" i="5"/>
  <c r="F826" i="5"/>
  <c r="D826" i="5"/>
  <c r="I826" i="5"/>
  <c r="B826" i="5"/>
  <c r="G826" i="5"/>
  <c r="M825" i="5"/>
  <c r="N825" i="5"/>
  <c r="D825" i="5"/>
  <c r="F825" i="5"/>
  <c r="I825" i="5"/>
  <c r="B825" i="5"/>
  <c r="G825" i="5"/>
  <c r="M824" i="5"/>
  <c r="O824" i="5"/>
  <c r="N824" i="5"/>
  <c r="D824" i="5"/>
  <c r="F824" i="5"/>
  <c r="B824" i="5"/>
  <c r="G824" i="5"/>
  <c r="T824" i="5"/>
  <c r="I824" i="5"/>
  <c r="M823" i="5"/>
  <c r="N823" i="5"/>
  <c r="O823" i="5"/>
  <c r="F823" i="5"/>
  <c r="D823" i="5"/>
  <c r="I823" i="5"/>
  <c r="B823" i="5"/>
  <c r="G823" i="5"/>
  <c r="M822" i="5"/>
  <c r="O822" i="5"/>
  <c r="N822" i="5"/>
  <c r="F822" i="5"/>
  <c r="D822" i="5"/>
  <c r="I822" i="5"/>
  <c r="B822" i="5"/>
  <c r="G822" i="5"/>
  <c r="M821" i="5"/>
  <c r="N821" i="5"/>
  <c r="D821" i="5"/>
  <c r="F821" i="5"/>
  <c r="I821" i="5"/>
  <c r="B821" i="5"/>
  <c r="G821" i="5"/>
  <c r="M820" i="5"/>
  <c r="O820" i="5"/>
  <c r="N820" i="5"/>
  <c r="D820" i="5"/>
  <c r="F820" i="5"/>
  <c r="B820" i="5"/>
  <c r="G820" i="5"/>
  <c r="T820" i="5"/>
  <c r="I820" i="5"/>
  <c r="M819" i="5"/>
  <c r="D819" i="5"/>
  <c r="F819" i="5"/>
  <c r="B819" i="5"/>
  <c r="G819" i="5"/>
  <c r="T819" i="5"/>
  <c r="N819" i="5"/>
  <c r="O819" i="5"/>
  <c r="I819" i="5"/>
  <c r="M818" i="5"/>
  <c r="O818" i="5"/>
  <c r="N818" i="5"/>
  <c r="F818" i="5"/>
  <c r="D818" i="5"/>
  <c r="I818" i="5"/>
  <c r="B818" i="5"/>
  <c r="G818" i="5"/>
  <c r="M817" i="5"/>
  <c r="D817" i="5"/>
  <c r="F817" i="5"/>
  <c r="I817" i="5"/>
  <c r="B817" i="5"/>
  <c r="G817" i="5"/>
  <c r="M816" i="5"/>
  <c r="O816" i="5"/>
  <c r="N816" i="5"/>
  <c r="D816" i="5"/>
  <c r="F816" i="5"/>
  <c r="B816" i="5"/>
  <c r="G816" i="5"/>
  <c r="T816" i="5"/>
  <c r="I816" i="5"/>
  <c r="M815" i="5"/>
  <c r="F815" i="5"/>
  <c r="B815" i="5"/>
  <c r="G815" i="5"/>
  <c r="T815" i="5"/>
  <c r="N815" i="5"/>
  <c r="O815" i="5"/>
  <c r="I815" i="5"/>
  <c r="M814" i="5"/>
  <c r="O814" i="5"/>
  <c r="F814" i="5"/>
  <c r="B814" i="5"/>
  <c r="G814" i="5"/>
  <c r="T814" i="5"/>
  <c r="M813" i="5"/>
  <c r="O813" i="5"/>
  <c r="N813" i="5"/>
  <c r="F813" i="5"/>
  <c r="I813" i="5"/>
  <c r="B813" i="5"/>
  <c r="G813" i="5"/>
  <c r="M812" i="5"/>
  <c r="N812" i="5"/>
  <c r="B812" i="5"/>
  <c r="G812" i="5"/>
  <c r="F812" i="5"/>
  <c r="D812" i="5"/>
  <c r="M811" i="5"/>
  <c r="O811" i="5"/>
  <c r="D811" i="5"/>
  <c r="F811" i="5"/>
  <c r="B811" i="5"/>
  <c r="G811" i="5"/>
  <c r="T811" i="5"/>
  <c r="M810" i="5"/>
  <c r="F810" i="5"/>
  <c r="D810" i="5"/>
  <c r="B810" i="5"/>
  <c r="G810" i="5"/>
  <c r="T810" i="5"/>
  <c r="M809" i="5"/>
  <c r="D809" i="5"/>
  <c r="F809" i="5"/>
  <c r="B809" i="5"/>
  <c r="G809" i="5"/>
  <c r="T809" i="5"/>
  <c r="M808" i="5"/>
  <c r="D808" i="5"/>
  <c r="F808" i="5"/>
  <c r="B808" i="5"/>
  <c r="G808" i="5"/>
  <c r="T808" i="5"/>
  <c r="N808" i="5"/>
  <c r="M807" i="5"/>
  <c r="D807" i="5"/>
  <c r="F807" i="5"/>
  <c r="B807" i="5"/>
  <c r="G807" i="5"/>
  <c r="T807" i="5"/>
  <c r="O807" i="5"/>
  <c r="M806" i="5"/>
  <c r="F806" i="5"/>
  <c r="D806" i="5"/>
  <c r="B806" i="5"/>
  <c r="G806" i="5"/>
  <c r="M805" i="5"/>
  <c r="F805" i="5"/>
  <c r="B805" i="5"/>
  <c r="G805" i="5"/>
  <c r="T805" i="5"/>
  <c r="M804" i="5"/>
  <c r="O804" i="5"/>
  <c r="N804" i="5"/>
  <c r="B804" i="5"/>
  <c r="G804" i="5"/>
  <c r="F804" i="5"/>
  <c r="M803" i="5"/>
  <c r="O803" i="5"/>
  <c r="N803" i="5"/>
  <c r="F803" i="5"/>
  <c r="I803" i="5"/>
  <c r="B803" i="5"/>
  <c r="G803" i="5"/>
  <c r="T803" i="5"/>
  <c r="M802" i="5"/>
  <c r="D802" i="5"/>
  <c r="F802" i="5"/>
  <c r="I802" i="5"/>
  <c r="B802" i="5"/>
  <c r="G802" i="5"/>
  <c r="M801" i="5"/>
  <c r="O801" i="5"/>
  <c r="N801" i="5"/>
  <c r="D801" i="5"/>
  <c r="F801" i="5"/>
  <c r="B801" i="5"/>
  <c r="G801" i="5"/>
  <c r="T801" i="5"/>
  <c r="I801" i="5"/>
  <c r="M800" i="5"/>
  <c r="D800" i="5"/>
  <c r="F800" i="5"/>
  <c r="B800" i="5"/>
  <c r="G800" i="5"/>
  <c r="T800" i="5"/>
  <c r="N800" i="5"/>
  <c r="O800" i="5"/>
  <c r="I800" i="5"/>
  <c r="M799" i="5"/>
  <c r="O799" i="5"/>
  <c r="N799" i="5"/>
  <c r="F799" i="5"/>
  <c r="D799" i="5"/>
  <c r="I799" i="5"/>
  <c r="B799" i="5"/>
  <c r="G799" i="5"/>
  <c r="M798" i="5"/>
  <c r="D798" i="5"/>
  <c r="F798" i="5"/>
  <c r="I798" i="5"/>
  <c r="B798" i="5"/>
  <c r="G798" i="5"/>
  <c r="M797" i="5"/>
  <c r="O797" i="5"/>
  <c r="N797" i="5"/>
  <c r="D797" i="5"/>
  <c r="F797" i="5"/>
  <c r="B797" i="5"/>
  <c r="G797" i="5"/>
  <c r="T797" i="5"/>
  <c r="I797" i="5"/>
  <c r="M796" i="5"/>
  <c r="D796" i="5"/>
  <c r="F796" i="5"/>
  <c r="B796" i="5"/>
  <c r="G796" i="5"/>
  <c r="T796" i="5"/>
  <c r="N796" i="5"/>
  <c r="O796" i="5"/>
  <c r="I796" i="5"/>
  <c r="M795" i="5"/>
  <c r="O795" i="5"/>
  <c r="N795" i="5"/>
  <c r="F795" i="5"/>
  <c r="D795" i="5"/>
  <c r="I795" i="5"/>
  <c r="B795" i="5"/>
  <c r="G795" i="5"/>
  <c r="M794" i="5"/>
  <c r="D794" i="5"/>
  <c r="F794" i="5"/>
  <c r="I794" i="5"/>
  <c r="B794" i="5"/>
  <c r="G794" i="5"/>
  <c r="M793" i="5"/>
  <c r="O793" i="5"/>
  <c r="N793" i="5"/>
  <c r="D793" i="5"/>
  <c r="F793" i="5"/>
  <c r="B793" i="5"/>
  <c r="G793" i="5"/>
  <c r="T793" i="5"/>
  <c r="I793" i="5"/>
  <c r="M792" i="5"/>
  <c r="D792" i="5"/>
  <c r="F792" i="5"/>
  <c r="B792" i="5"/>
  <c r="G792" i="5"/>
  <c r="T792" i="5"/>
  <c r="N792" i="5"/>
  <c r="O792" i="5"/>
  <c r="I792" i="5"/>
  <c r="M791" i="5"/>
  <c r="O791" i="5"/>
  <c r="N791" i="5"/>
  <c r="F791" i="5"/>
  <c r="D791" i="5"/>
  <c r="I791" i="5"/>
  <c r="B791" i="5"/>
  <c r="G791" i="5"/>
  <c r="M790" i="5"/>
  <c r="D790" i="5"/>
  <c r="F790" i="5"/>
  <c r="I790" i="5"/>
  <c r="B790" i="5"/>
  <c r="G790" i="5"/>
  <c r="M789" i="5"/>
  <c r="O789" i="5"/>
  <c r="N789" i="5"/>
  <c r="D789" i="5"/>
  <c r="F789" i="5"/>
  <c r="B789" i="5"/>
  <c r="G789" i="5"/>
  <c r="T789" i="5"/>
  <c r="I789" i="5"/>
  <c r="M788" i="5"/>
  <c r="D788" i="5"/>
  <c r="F788" i="5"/>
  <c r="B788" i="5"/>
  <c r="G788" i="5"/>
  <c r="T788" i="5"/>
  <c r="N788" i="5"/>
  <c r="O788" i="5"/>
  <c r="I788" i="5"/>
  <c r="M787" i="5"/>
  <c r="O787" i="5"/>
  <c r="N787" i="5"/>
  <c r="F787" i="5"/>
  <c r="D787" i="5"/>
  <c r="I787" i="5"/>
  <c r="B787" i="5"/>
  <c r="G787" i="5"/>
  <c r="M786" i="5"/>
  <c r="D786" i="5"/>
  <c r="F786" i="5"/>
  <c r="B786" i="5"/>
  <c r="G786" i="5"/>
  <c r="T786" i="5"/>
  <c r="N786" i="5"/>
  <c r="O786" i="5"/>
  <c r="I786" i="5"/>
  <c r="M785" i="5"/>
  <c r="O785" i="5"/>
  <c r="N785" i="5"/>
  <c r="F785" i="5"/>
  <c r="D785" i="5"/>
  <c r="I785" i="5"/>
  <c r="B785" i="5"/>
  <c r="G785" i="5"/>
  <c r="M784" i="5"/>
  <c r="O784" i="5"/>
  <c r="F784" i="5"/>
  <c r="D784" i="5"/>
  <c r="B784" i="5"/>
  <c r="G784" i="5"/>
  <c r="T784" i="5"/>
  <c r="M782" i="5"/>
  <c r="O782" i="5"/>
  <c r="N782" i="5"/>
  <c r="F782" i="5"/>
  <c r="D782" i="5"/>
  <c r="I782" i="5"/>
  <c r="B782" i="5"/>
  <c r="G782" i="5"/>
  <c r="M781" i="5"/>
  <c r="O781" i="5"/>
  <c r="F781" i="5"/>
  <c r="D781" i="5"/>
  <c r="B781" i="5"/>
  <c r="G781" i="5"/>
  <c r="T781" i="5"/>
  <c r="M780" i="5"/>
  <c r="O780" i="5"/>
  <c r="N780" i="5"/>
  <c r="B780" i="5"/>
  <c r="G780" i="5"/>
  <c r="F780" i="5"/>
  <c r="D780" i="5"/>
  <c r="I780" i="5"/>
  <c r="M779" i="5"/>
  <c r="N779" i="5"/>
  <c r="O779" i="5"/>
  <c r="F779" i="5"/>
  <c r="D779" i="5"/>
  <c r="I779" i="5"/>
  <c r="B779" i="5"/>
  <c r="G779" i="5"/>
  <c r="M778" i="5"/>
  <c r="O778" i="5"/>
  <c r="N778" i="5"/>
  <c r="D778" i="5"/>
  <c r="F778" i="5"/>
  <c r="I778" i="5"/>
  <c r="B778" i="5"/>
  <c r="G778" i="5"/>
  <c r="M777" i="5"/>
  <c r="O777" i="5"/>
  <c r="D777" i="5"/>
  <c r="F777" i="5"/>
  <c r="I777" i="5"/>
  <c r="B777" i="5"/>
  <c r="G777" i="5"/>
  <c r="M776" i="5"/>
  <c r="O776" i="5"/>
  <c r="N776" i="5"/>
  <c r="D776" i="5"/>
  <c r="F776" i="5"/>
  <c r="I776" i="5"/>
  <c r="B776" i="5"/>
  <c r="G776" i="5"/>
  <c r="M775" i="5"/>
  <c r="O775" i="5"/>
  <c r="F775" i="5"/>
  <c r="D775" i="5"/>
  <c r="B775" i="5"/>
  <c r="G775" i="5"/>
  <c r="M773" i="5"/>
  <c r="O773" i="5"/>
  <c r="N773" i="5"/>
  <c r="D773" i="5"/>
  <c r="F773" i="5"/>
  <c r="I773" i="5"/>
  <c r="B773" i="5"/>
  <c r="G773" i="5"/>
  <c r="M772" i="5"/>
  <c r="N772" i="5"/>
  <c r="O772" i="5"/>
  <c r="D772" i="5"/>
  <c r="F772" i="5"/>
  <c r="I772" i="5"/>
  <c r="B772" i="5"/>
  <c r="G772" i="5"/>
  <c r="M771" i="5"/>
  <c r="O771" i="5"/>
  <c r="N771" i="5"/>
  <c r="D771" i="5"/>
  <c r="F771" i="5"/>
  <c r="I771" i="5"/>
  <c r="B771" i="5"/>
  <c r="G771" i="5"/>
  <c r="M770" i="5"/>
  <c r="D770" i="5"/>
  <c r="F770" i="5"/>
  <c r="B770" i="5"/>
  <c r="G770" i="5"/>
  <c r="T770" i="5"/>
  <c r="O770" i="5"/>
  <c r="M769" i="5"/>
  <c r="O769" i="5"/>
  <c r="N769" i="5"/>
  <c r="F769" i="5"/>
  <c r="D769" i="5"/>
  <c r="B769" i="5"/>
  <c r="G769" i="5"/>
  <c r="M768" i="5"/>
  <c r="N768" i="5"/>
  <c r="O768" i="5"/>
  <c r="F768" i="5"/>
  <c r="D768" i="5"/>
  <c r="I768" i="5"/>
  <c r="B768" i="5"/>
  <c r="G768" i="5"/>
  <c r="T768" i="5"/>
  <c r="M767" i="5"/>
  <c r="O767" i="5"/>
  <c r="F767" i="5"/>
  <c r="D767" i="5"/>
  <c r="I767" i="5"/>
  <c r="B767" i="5"/>
  <c r="G767" i="5"/>
  <c r="M766" i="5"/>
  <c r="N766" i="5"/>
  <c r="O766" i="5"/>
  <c r="F766" i="5"/>
  <c r="D766" i="5"/>
  <c r="B766" i="5"/>
  <c r="G766" i="5"/>
  <c r="T766" i="5"/>
  <c r="M765" i="5"/>
  <c r="O765" i="5"/>
  <c r="N765" i="5"/>
  <c r="D765" i="5"/>
  <c r="F765" i="5"/>
  <c r="I765" i="5"/>
  <c r="B765" i="5"/>
  <c r="G765" i="5"/>
  <c r="T765" i="5"/>
  <c r="M764" i="5"/>
  <c r="O764" i="5"/>
  <c r="B764" i="5"/>
  <c r="G764" i="5"/>
  <c r="F764" i="5"/>
  <c r="D764" i="5"/>
  <c r="M763" i="5"/>
  <c r="O763" i="5"/>
  <c r="N763" i="5"/>
  <c r="D763" i="5"/>
  <c r="F763" i="5"/>
  <c r="I763" i="5"/>
  <c r="B763" i="5"/>
  <c r="G763" i="5"/>
  <c r="M762" i="5"/>
  <c r="O762" i="5"/>
  <c r="N762" i="5"/>
  <c r="F762" i="5"/>
  <c r="D762" i="5"/>
  <c r="I762" i="5"/>
  <c r="B762" i="5"/>
  <c r="G762" i="5"/>
  <c r="T762" i="5"/>
  <c r="M761" i="5"/>
  <c r="O761" i="5"/>
  <c r="N761" i="5"/>
  <c r="B761" i="5"/>
  <c r="G761" i="5"/>
  <c r="F761" i="5"/>
  <c r="D761" i="5"/>
  <c r="I761" i="5"/>
  <c r="M760" i="5"/>
  <c r="N760" i="5"/>
  <c r="O760" i="5"/>
  <c r="B760" i="5"/>
  <c r="G760" i="5"/>
  <c r="F760" i="5"/>
  <c r="D760" i="5"/>
  <c r="I760" i="5"/>
  <c r="T760" i="5"/>
  <c r="M759" i="5"/>
  <c r="D759" i="5"/>
  <c r="F759" i="5"/>
  <c r="I759" i="5"/>
  <c r="B759" i="5"/>
  <c r="G759" i="5"/>
  <c r="M758" i="5"/>
  <c r="D758" i="5"/>
  <c r="F758" i="5"/>
  <c r="I758" i="5"/>
  <c r="B758" i="5"/>
  <c r="G758" i="5"/>
  <c r="M757" i="5"/>
  <c r="O757" i="5"/>
  <c r="N757" i="5"/>
  <c r="D757" i="5"/>
  <c r="F757" i="5"/>
  <c r="I757" i="5"/>
  <c r="B757" i="5"/>
  <c r="G757" i="5"/>
  <c r="T757" i="5"/>
  <c r="M756" i="5"/>
  <c r="N756" i="5"/>
  <c r="O756" i="5"/>
  <c r="F756" i="5"/>
  <c r="D756" i="5"/>
  <c r="B756" i="5"/>
  <c r="G756" i="5"/>
  <c r="T756" i="5"/>
  <c r="M755" i="5"/>
  <c r="O755" i="5"/>
  <c r="N755" i="5"/>
  <c r="B755" i="5"/>
  <c r="G755" i="5"/>
  <c r="D755" i="5"/>
  <c r="I755" i="5"/>
  <c r="M754" i="5"/>
  <c r="O754" i="5"/>
  <c r="N754" i="5"/>
  <c r="D754" i="5"/>
  <c r="I754" i="5"/>
  <c r="B754" i="5"/>
  <c r="G754" i="5"/>
  <c r="T754" i="5"/>
  <c r="M753" i="5"/>
  <c r="O753" i="5"/>
  <c r="D753" i="5"/>
  <c r="B753" i="5"/>
  <c r="G753" i="5"/>
  <c r="T753" i="5"/>
  <c r="M752" i="5"/>
  <c r="D752" i="5"/>
  <c r="B752" i="5"/>
  <c r="G752" i="5"/>
  <c r="M751" i="5"/>
  <c r="O751" i="5"/>
  <c r="N751" i="5"/>
  <c r="B751" i="5"/>
  <c r="G751" i="5"/>
  <c r="D751" i="5"/>
  <c r="T751" i="5"/>
  <c r="M750" i="5"/>
  <c r="O750" i="5"/>
  <c r="D750" i="5"/>
  <c r="I750" i="5"/>
  <c r="B750" i="5"/>
  <c r="G750" i="5"/>
  <c r="T750" i="5"/>
  <c r="M749" i="5"/>
  <c r="D749" i="5"/>
  <c r="B749" i="5"/>
  <c r="G749" i="5"/>
  <c r="T749" i="5"/>
  <c r="I749" i="5"/>
  <c r="M748" i="5"/>
  <c r="D748" i="5"/>
  <c r="I748" i="5"/>
  <c r="B748" i="5"/>
  <c r="G748" i="5"/>
  <c r="M747" i="5"/>
  <c r="O747" i="5"/>
  <c r="N747" i="5"/>
  <c r="D747" i="5"/>
  <c r="I747" i="5"/>
  <c r="B747" i="5"/>
  <c r="G747" i="5"/>
  <c r="M746" i="5"/>
  <c r="O746" i="5"/>
  <c r="N746" i="5"/>
  <c r="D746" i="5"/>
  <c r="B746" i="5"/>
  <c r="G746" i="5"/>
  <c r="M745" i="5"/>
  <c r="O745" i="5"/>
  <c r="N745" i="5"/>
  <c r="D745" i="5"/>
  <c r="I745" i="5"/>
  <c r="B745" i="5"/>
  <c r="G745" i="5"/>
  <c r="T745" i="5"/>
  <c r="M744" i="5"/>
  <c r="O744" i="5"/>
  <c r="N744" i="5"/>
  <c r="D744" i="5"/>
  <c r="B744" i="5"/>
  <c r="G744" i="5"/>
  <c r="T744" i="5"/>
  <c r="M743" i="5"/>
  <c r="N743" i="5"/>
  <c r="O743" i="5"/>
  <c r="B743" i="5"/>
  <c r="G743" i="5"/>
  <c r="D743" i="5"/>
  <c r="T743" i="5"/>
  <c r="M742" i="5"/>
  <c r="O742" i="5"/>
  <c r="D742" i="5"/>
  <c r="I742" i="5"/>
  <c r="B742" i="5"/>
  <c r="G742" i="5"/>
  <c r="T742" i="5"/>
  <c r="M741" i="5"/>
  <c r="D741" i="5"/>
  <c r="B741" i="5"/>
  <c r="G741" i="5"/>
  <c r="T741" i="5"/>
  <c r="I741" i="5"/>
  <c r="M740" i="5"/>
  <c r="B740" i="5"/>
  <c r="G740" i="5"/>
  <c r="D740" i="5"/>
  <c r="M739" i="5"/>
  <c r="O739" i="5"/>
  <c r="N739" i="5"/>
  <c r="D739" i="5"/>
  <c r="B739" i="5"/>
  <c r="G739" i="5"/>
  <c r="T739" i="5"/>
  <c r="I739" i="5"/>
  <c r="M738" i="5"/>
  <c r="O738" i="5"/>
  <c r="N738" i="5"/>
  <c r="D738" i="5"/>
  <c r="B738" i="5"/>
  <c r="G738" i="5"/>
  <c r="M737" i="5"/>
  <c r="O737" i="5"/>
  <c r="N737" i="5"/>
  <c r="F737" i="5"/>
  <c r="D737" i="5"/>
  <c r="I737" i="5"/>
  <c r="B737" i="5"/>
  <c r="G737" i="5"/>
  <c r="M736" i="5"/>
  <c r="O736" i="5"/>
  <c r="B736" i="5"/>
  <c r="G736" i="5"/>
  <c r="F736" i="5"/>
  <c r="D736" i="5"/>
  <c r="I736" i="5"/>
  <c r="T736" i="5"/>
  <c r="M735" i="5"/>
  <c r="D735" i="5"/>
  <c r="F735" i="5"/>
  <c r="B735" i="5"/>
  <c r="G735" i="5"/>
  <c r="T735" i="5"/>
  <c r="I735" i="5"/>
  <c r="M734" i="5"/>
  <c r="O734" i="5"/>
  <c r="N734" i="5"/>
  <c r="D734" i="5"/>
  <c r="F734" i="5"/>
  <c r="B734" i="5"/>
  <c r="G734" i="5"/>
  <c r="T734" i="5"/>
  <c r="I734" i="5"/>
  <c r="M733" i="5"/>
  <c r="O733" i="5"/>
  <c r="N733" i="5"/>
  <c r="F733" i="5"/>
  <c r="D733" i="5"/>
  <c r="I733" i="5"/>
  <c r="B733" i="5"/>
  <c r="G733" i="5"/>
  <c r="M732" i="5"/>
  <c r="N732" i="5"/>
  <c r="O732" i="5"/>
  <c r="B732" i="5"/>
  <c r="G732" i="5"/>
  <c r="F732" i="5"/>
  <c r="D732" i="5"/>
  <c r="I732" i="5"/>
  <c r="M731" i="5"/>
  <c r="D731" i="5"/>
  <c r="F731" i="5"/>
  <c r="I731" i="5"/>
  <c r="B731" i="5"/>
  <c r="G731" i="5"/>
  <c r="M730" i="5"/>
  <c r="O730" i="5"/>
  <c r="N730" i="5"/>
  <c r="D730" i="5"/>
  <c r="F730" i="5"/>
  <c r="I730" i="5"/>
  <c r="B730" i="5"/>
  <c r="G730" i="5"/>
  <c r="M729" i="5"/>
  <c r="O729" i="5"/>
  <c r="N729" i="5"/>
  <c r="F729" i="5"/>
  <c r="D729" i="5"/>
  <c r="I729" i="5"/>
  <c r="B729" i="5"/>
  <c r="G729" i="5"/>
  <c r="M728" i="5"/>
  <c r="N728" i="5"/>
  <c r="O728" i="5"/>
  <c r="B728" i="5"/>
  <c r="G728" i="5"/>
  <c r="F728" i="5"/>
  <c r="D728" i="5"/>
  <c r="I728" i="5"/>
  <c r="T728" i="5"/>
  <c r="M727" i="5"/>
  <c r="D727" i="5"/>
  <c r="F727" i="5"/>
  <c r="B727" i="5"/>
  <c r="G727" i="5"/>
  <c r="T727" i="5"/>
  <c r="I727" i="5"/>
  <c r="M726" i="5"/>
  <c r="O726" i="5"/>
  <c r="N726" i="5"/>
  <c r="D726" i="5"/>
  <c r="F726" i="5"/>
  <c r="B726" i="5"/>
  <c r="G726" i="5"/>
  <c r="T726" i="5"/>
  <c r="I726" i="5"/>
  <c r="M725" i="5"/>
  <c r="O725" i="5"/>
  <c r="N725" i="5"/>
  <c r="F725" i="5"/>
  <c r="D725" i="5"/>
  <c r="I725" i="5"/>
  <c r="B725" i="5"/>
  <c r="G725" i="5"/>
  <c r="M724" i="5"/>
  <c r="N724" i="5"/>
  <c r="O724" i="5"/>
  <c r="B724" i="5"/>
  <c r="G724" i="5"/>
  <c r="F724" i="5"/>
  <c r="D724" i="5"/>
  <c r="I724" i="5"/>
  <c r="T724" i="5"/>
  <c r="M723" i="5"/>
  <c r="D723" i="5"/>
  <c r="F723" i="5"/>
  <c r="I723" i="5"/>
  <c r="B723" i="5"/>
  <c r="G723" i="5"/>
  <c r="M722" i="5"/>
  <c r="O722" i="5"/>
  <c r="N722" i="5"/>
  <c r="D722" i="5"/>
  <c r="F722" i="5"/>
  <c r="I722" i="5"/>
  <c r="B722" i="5"/>
  <c r="G722" i="5"/>
  <c r="M721" i="5"/>
  <c r="O721" i="5"/>
  <c r="N721" i="5"/>
  <c r="F721" i="5"/>
  <c r="D721" i="5"/>
  <c r="I721" i="5"/>
  <c r="B721" i="5"/>
  <c r="G721" i="5"/>
  <c r="M720" i="5"/>
  <c r="N720" i="5"/>
  <c r="O720" i="5"/>
  <c r="B720" i="5"/>
  <c r="G720" i="5"/>
  <c r="F720" i="5"/>
  <c r="D720" i="5"/>
  <c r="I720" i="5"/>
  <c r="T720" i="5"/>
  <c r="M719" i="5"/>
  <c r="D719" i="5"/>
  <c r="F719" i="5"/>
  <c r="B719" i="5"/>
  <c r="G719" i="5"/>
  <c r="T719" i="5"/>
  <c r="I719" i="5"/>
  <c r="M718" i="5"/>
  <c r="O718" i="5"/>
  <c r="N718" i="5"/>
  <c r="D718" i="5"/>
  <c r="F718" i="5"/>
  <c r="B718" i="5"/>
  <c r="G718" i="5"/>
  <c r="T718" i="5"/>
  <c r="I718" i="5"/>
  <c r="M717" i="5"/>
  <c r="O717" i="5"/>
  <c r="N717" i="5"/>
  <c r="F717" i="5"/>
  <c r="D717" i="5"/>
  <c r="I717" i="5"/>
  <c r="B717" i="5"/>
  <c r="G717" i="5"/>
  <c r="M716" i="5"/>
  <c r="N716" i="5"/>
  <c r="O716" i="5"/>
  <c r="B716" i="5"/>
  <c r="G716" i="5"/>
  <c r="F716" i="5"/>
  <c r="D716" i="5"/>
  <c r="I716" i="5"/>
  <c r="T716" i="5"/>
  <c r="M715" i="5"/>
  <c r="D715" i="5"/>
  <c r="F715" i="5"/>
  <c r="I715" i="5"/>
  <c r="B715" i="5"/>
  <c r="G715" i="5"/>
  <c r="M714" i="5"/>
  <c r="O714" i="5"/>
  <c r="N714" i="5"/>
  <c r="D714" i="5"/>
  <c r="F714" i="5"/>
  <c r="I714" i="5"/>
  <c r="B714" i="5"/>
  <c r="G714" i="5"/>
  <c r="M713" i="5"/>
  <c r="O713" i="5"/>
  <c r="N713" i="5"/>
  <c r="F713" i="5"/>
  <c r="D713" i="5"/>
  <c r="I713" i="5"/>
  <c r="B713" i="5"/>
  <c r="G713" i="5"/>
  <c r="M712" i="5"/>
  <c r="N712" i="5"/>
  <c r="O712" i="5"/>
  <c r="B712" i="5"/>
  <c r="G712" i="5"/>
  <c r="F712" i="5"/>
  <c r="D712" i="5"/>
  <c r="I712" i="5"/>
  <c r="T712" i="5"/>
  <c r="M711" i="5"/>
  <c r="D711" i="5"/>
  <c r="F711" i="5"/>
  <c r="B711" i="5"/>
  <c r="G711" i="5"/>
  <c r="T711" i="5"/>
  <c r="I711" i="5"/>
  <c r="M710" i="5"/>
  <c r="O710" i="5"/>
  <c r="N710" i="5"/>
  <c r="D710" i="5"/>
  <c r="F710" i="5"/>
  <c r="B710" i="5"/>
  <c r="G710" i="5"/>
  <c r="T710" i="5"/>
  <c r="I710" i="5"/>
  <c r="M709" i="5"/>
  <c r="O709" i="5"/>
  <c r="N709" i="5"/>
  <c r="F709" i="5"/>
  <c r="D709" i="5"/>
  <c r="I709" i="5"/>
  <c r="B709" i="5"/>
  <c r="G709" i="5"/>
  <c r="M708" i="5"/>
  <c r="N708" i="5"/>
  <c r="O708" i="5"/>
  <c r="F708" i="5"/>
  <c r="D708" i="5"/>
  <c r="I708" i="5"/>
  <c r="B708" i="5"/>
  <c r="G708" i="5"/>
  <c r="M707" i="5"/>
  <c r="F707" i="5"/>
  <c r="D707" i="5"/>
  <c r="I707" i="5"/>
  <c r="B707" i="5"/>
  <c r="G707" i="5"/>
  <c r="M706" i="5"/>
  <c r="O706" i="5"/>
  <c r="N706" i="5"/>
  <c r="D706" i="5"/>
  <c r="F706" i="5"/>
  <c r="I706" i="5"/>
  <c r="B706" i="5"/>
  <c r="G706" i="5"/>
  <c r="M705" i="5"/>
  <c r="D705" i="5"/>
  <c r="F705" i="5"/>
  <c r="B705" i="5"/>
  <c r="G705" i="5"/>
  <c r="T705" i="5"/>
  <c r="O705" i="5"/>
  <c r="N705" i="5"/>
  <c r="I705" i="5"/>
  <c r="M704" i="5"/>
  <c r="N704" i="5"/>
  <c r="O704" i="5"/>
  <c r="F704" i="5"/>
  <c r="D704" i="5"/>
  <c r="I704" i="5"/>
  <c r="B704" i="5"/>
  <c r="G704" i="5"/>
  <c r="M703" i="5"/>
  <c r="D703" i="5"/>
  <c r="F703" i="5"/>
  <c r="I703" i="5"/>
  <c r="B703" i="5"/>
  <c r="G703" i="5"/>
  <c r="M702" i="5"/>
  <c r="O702" i="5"/>
  <c r="N702" i="5"/>
  <c r="D702" i="5"/>
  <c r="F702" i="5"/>
  <c r="B702" i="5"/>
  <c r="G702" i="5"/>
  <c r="T702" i="5"/>
  <c r="I702" i="5"/>
  <c r="M701" i="5"/>
  <c r="D701" i="5"/>
  <c r="F701" i="5"/>
  <c r="B701" i="5"/>
  <c r="G701" i="5"/>
  <c r="T701" i="5"/>
  <c r="O701" i="5"/>
  <c r="N701" i="5"/>
  <c r="M700" i="5"/>
  <c r="N700" i="5"/>
  <c r="O700" i="5"/>
  <c r="D700" i="5"/>
  <c r="F700" i="5"/>
  <c r="I700" i="5"/>
  <c r="B700" i="5"/>
  <c r="G700" i="5"/>
  <c r="M699" i="5"/>
  <c r="N699" i="5"/>
  <c r="F699" i="5"/>
  <c r="D699" i="5"/>
  <c r="I699" i="5"/>
  <c r="B699" i="5"/>
  <c r="G699" i="5"/>
  <c r="M698" i="5"/>
  <c r="O698" i="5"/>
  <c r="N698" i="5"/>
  <c r="D698" i="5"/>
  <c r="F698" i="5"/>
  <c r="I698" i="5"/>
  <c r="B698" i="5"/>
  <c r="G698" i="5"/>
  <c r="M697" i="5"/>
  <c r="O697" i="5"/>
  <c r="N697" i="5"/>
  <c r="F697" i="5"/>
  <c r="D697" i="5"/>
  <c r="B697" i="5"/>
  <c r="G697" i="5"/>
  <c r="T697" i="5"/>
  <c r="M696" i="5"/>
  <c r="N696" i="5"/>
  <c r="O696" i="5"/>
  <c r="B696" i="5"/>
  <c r="G696" i="5"/>
  <c r="F696" i="5"/>
  <c r="D696" i="5"/>
  <c r="I696" i="5"/>
  <c r="M695" i="5"/>
  <c r="N695" i="5"/>
  <c r="D695" i="5"/>
  <c r="F695" i="5"/>
  <c r="I695" i="5"/>
  <c r="B695" i="5"/>
  <c r="G695" i="5"/>
  <c r="M694" i="5"/>
  <c r="O694" i="5"/>
  <c r="N694" i="5"/>
  <c r="F694" i="5"/>
  <c r="D694" i="5"/>
  <c r="I694" i="5"/>
  <c r="B694" i="5"/>
  <c r="G694" i="5"/>
  <c r="M693" i="5"/>
  <c r="O693" i="5"/>
  <c r="N693" i="5"/>
  <c r="F693" i="5"/>
  <c r="D693" i="5"/>
  <c r="B693" i="5"/>
  <c r="G693" i="5"/>
  <c r="T693" i="5"/>
  <c r="M692" i="5"/>
  <c r="N692" i="5"/>
  <c r="O692" i="5"/>
  <c r="B692" i="5"/>
  <c r="G692" i="5"/>
  <c r="F692" i="5"/>
  <c r="D692" i="5"/>
  <c r="I692" i="5"/>
  <c r="M691" i="5"/>
  <c r="N691" i="5"/>
  <c r="D691" i="5"/>
  <c r="F691" i="5"/>
  <c r="I691" i="5"/>
  <c r="B691" i="5"/>
  <c r="G691" i="5"/>
  <c r="M690" i="5"/>
  <c r="O690" i="5"/>
  <c r="N690" i="5"/>
  <c r="F690" i="5"/>
  <c r="D690" i="5"/>
  <c r="I690" i="5"/>
  <c r="B690" i="5"/>
  <c r="G690" i="5"/>
  <c r="M689" i="5"/>
  <c r="O689" i="5"/>
  <c r="N689" i="5"/>
  <c r="F689" i="5"/>
  <c r="D689" i="5"/>
  <c r="B689" i="5"/>
  <c r="G689" i="5"/>
  <c r="T689" i="5"/>
  <c r="M688" i="5"/>
  <c r="N688" i="5"/>
  <c r="O688" i="5"/>
  <c r="F688" i="5"/>
  <c r="D688" i="5"/>
  <c r="I688" i="5"/>
  <c r="B688" i="5"/>
  <c r="G688" i="5"/>
  <c r="M687" i="5"/>
  <c r="N687" i="5"/>
  <c r="D687" i="5"/>
  <c r="F687" i="5"/>
  <c r="I687" i="5"/>
  <c r="B687" i="5"/>
  <c r="G687" i="5"/>
  <c r="M686" i="5"/>
  <c r="O686" i="5"/>
  <c r="N686" i="5"/>
  <c r="F686" i="5"/>
  <c r="D686" i="5"/>
  <c r="I686" i="5"/>
  <c r="B686" i="5"/>
  <c r="G686" i="5"/>
  <c r="M685" i="5"/>
  <c r="O685" i="5"/>
  <c r="N685" i="5"/>
  <c r="F685" i="5"/>
  <c r="D685" i="5"/>
  <c r="B685" i="5"/>
  <c r="G685" i="5"/>
  <c r="T685" i="5"/>
  <c r="M684" i="5"/>
  <c r="N684" i="5"/>
  <c r="O684" i="5"/>
  <c r="F684" i="5"/>
  <c r="D684" i="5"/>
  <c r="I684" i="5"/>
  <c r="B684" i="5"/>
  <c r="G684" i="5"/>
  <c r="M683" i="5"/>
  <c r="N683" i="5"/>
  <c r="D683" i="5"/>
  <c r="F683" i="5"/>
  <c r="I683" i="5"/>
  <c r="B683" i="5"/>
  <c r="G683" i="5"/>
  <c r="M682" i="5"/>
  <c r="O682" i="5"/>
  <c r="N682" i="5"/>
  <c r="F682" i="5"/>
  <c r="D682" i="5"/>
  <c r="I682" i="5"/>
  <c r="B682" i="5"/>
  <c r="G682" i="5"/>
  <c r="M681" i="5"/>
  <c r="O681" i="5"/>
  <c r="N681" i="5"/>
  <c r="F681" i="5"/>
  <c r="D681" i="5"/>
  <c r="I681" i="5"/>
  <c r="B681" i="5"/>
  <c r="G681" i="5"/>
  <c r="T681" i="5"/>
  <c r="M680" i="5"/>
  <c r="N680" i="5"/>
  <c r="O680" i="5"/>
  <c r="F680" i="5"/>
  <c r="D680" i="5"/>
  <c r="I680" i="5"/>
  <c r="B680" i="5"/>
  <c r="G680" i="5"/>
  <c r="M679" i="5"/>
  <c r="N679" i="5"/>
  <c r="D679" i="5"/>
  <c r="F679" i="5"/>
  <c r="I679" i="5"/>
  <c r="B679" i="5"/>
  <c r="G679" i="5"/>
  <c r="M678" i="5"/>
  <c r="O678" i="5"/>
  <c r="N678" i="5"/>
  <c r="F678" i="5"/>
  <c r="D678" i="5"/>
  <c r="I678" i="5"/>
  <c r="B678" i="5"/>
  <c r="G678" i="5"/>
  <c r="M677" i="5"/>
  <c r="O677" i="5"/>
  <c r="N677" i="5"/>
  <c r="F677" i="5"/>
  <c r="D677" i="5"/>
  <c r="I677" i="5"/>
  <c r="B677" i="5"/>
  <c r="G677" i="5"/>
  <c r="T677" i="5"/>
  <c r="M676" i="5"/>
  <c r="N676" i="5"/>
  <c r="O676" i="5"/>
  <c r="F676" i="5"/>
  <c r="D676" i="5"/>
  <c r="I676" i="5"/>
  <c r="B676" i="5"/>
  <c r="G676" i="5"/>
  <c r="M675" i="5"/>
  <c r="N675" i="5"/>
  <c r="D675" i="5"/>
  <c r="F675" i="5"/>
  <c r="I675" i="5"/>
  <c r="B675" i="5"/>
  <c r="G675" i="5"/>
  <c r="M674" i="5"/>
  <c r="O674" i="5"/>
  <c r="N674" i="5"/>
  <c r="F674" i="5"/>
  <c r="D674" i="5"/>
  <c r="I674" i="5"/>
  <c r="B674" i="5"/>
  <c r="G674" i="5"/>
  <c r="M673" i="5"/>
  <c r="O673" i="5"/>
  <c r="N673" i="5"/>
  <c r="F673" i="5"/>
  <c r="D673" i="5"/>
  <c r="I673" i="5"/>
  <c r="B673" i="5"/>
  <c r="G673" i="5"/>
  <c r="T673" i="5"/>
  <c r="M672" i="5"/>
  <c r="N672" i="5"/>
  <c r="O672" i="5"/>
  <c r="F672" i="5"/>
  <c r="D672" i="5"/>
  <c r="I672" i="5"/>
  <c r="B672" i="5"/>
  <c r="G672" i="5"/>
  <c r="M671" i="5"/>
  <c r="N671" i="5"/>
  <c r="D671" i="5"/>
  <c r="F671" i="5"/>
  <c r="I671" i="5"/>
  <c r="B671" i="5"/>
  <c r="G671" i="5"/>
  <c r="M670" i="5"/>
  <c r="O670" i="5"/>
  <c r="N670" i="5"/>
  <c r="F670" i="5"/>
  <c r="D670" i="5"/>
  <c r="I670" i="5"/>
  <c r="B670" i="5"/>
  <c r="G670" i="5"/>
  <c r="M669" i="5"/>
  <c r="O669" i="5"/>
  <c r="N669" i="5"/>
  <c r="F669" i="5"/>
  <c r="D669" i="5"/>
  <c r="I669" i="5"/>
  <c r="B669" i="5"/>
  <c r="G669" i="5"/>
  <c r="T669" i="5"/>
  <c r="M668" i="5"/>
  <c r="N668" i="5"/>
  <c r="O668" i="5"/>
  <c r="F668" i="5"/>
  <c r="D668" i="5"/>
  <c r="I668" i="5"/>
  <c r="B668" i="5"/>
  <c r="G668" i="5"/>
  <c r="M667" i="5"/>
  <c r="N667" i="5"/>
  <c r="D667" i="5"/>
  <c r="F667" i="5"/>
  <c r="I667" i="5"/>
  <c r="B667" i="5"/>
  <c r="G667" i="5"/>
  <c r="M666" i="5"/>
  <c r="O666" i="5"/>
  <c r="N666" i="5"/>
  <c r="F666" i="5"/>
  <c r="D666" i="5"/>
  <c r="I666" i="5"/>
  <c r="B666" i="5"/>
  <c r="G666" i="5"/>
  <c r="M665" i="5"/>
  <c r="O665" i="5"/>
  <c r="N665" i="5"/>
  <c r="F665" i="5"/>
  <c r="D665" i="5"/>
  <c r="I665" i="5"/>
  <c r="B665" i="5"/>
  <c r="G665" i="5"/>
  <c r="T665" i="5"/>
  <c r="M664" i="5"/>
  <c r="N664" i="5"/>
  <c r="O664" i="5"/>
  <c r="F664" i="5"/>
  <c r="D664" i="5"/>
  <c r="I664" i="5"/>
  <c r="B664" i="5"/>
  <c r="G664" i="5"/>
  <c r="M663" i="5"/>
  <c r="N663" i="5"/>
  <c r="D663" i="5"/>
  <c r="F663" i="5"/>
  <c r="I663" i="5"/>
  <c r="B663" i="5"/>
  <c r="G663" i="5"/>
  <c r="M662" i="5"/>
  <c r="O662" i="5"/>
  <c r="N662" i="5"/>
  <c r="F662" i="5"/>
  <c r="D662" i="5"/>
  <c r="I662" i="5"/>
  <c r="B662" i="5"/>
  <c r="G662" i="5"/>
  <c r="M661" i="5"/>
  <c r="O661" i="5"/>
  <c r="N661" i="5"/>
  <c r="F661" i="5"/>
  <c r="D661" i="5"/>
  <c r="I661" i="5"/>
  <c r="B661" i="5"/>
  <c r="G661" i="5"/>
  <c r="T661" i="5"/>
  <c r="M660" i="5"/>
  <c r="N660" i="5"/>
  <c r="O660" i="5"/>
  <c r="F660" i="5"/>
  <c r="D660" i="5"/>
  <c r="I660" i="5"/>
  <c r="B660" i="5"/>
  <c r="G660" i="5"/>
  <c r="M659" i="5"/>
  <c r="N659" i="5"/>
  <c r="D659" i="5"/>
  <c r="F659" i="5"/>
  <c r="I659" i="5"/>
  <c r="B659" i="5"/>
  <c r="G659" i="5"/>
  <c r="M658" i="5"/>
  <c r="O658" i="5"/>
  <c r="N658" i="5"/>
  <c r="F658" i="5"/>
  <c r="D658" i="5"/>
  <c r="I658" i="5"/>
  <c r="B658" i="5"/>
  <c r="G658" i="5"/>
  <c r="M657" i="5"/>
  <c r="O657" i="5"/>
  <c r="N657" i="5"/>
  <c r="F657" i="5"/>
  <c r="D657" i="5"/>
  <c r="I657" i="5"/>
  <c r="B657" i="5"/>
  <c r="G657" i="5"/>
  <c r="T657" i="5"/>
  <c r="M656" i="5"/>
  <c r="N656" i="5"/>
  <c r="O656" i="5"/>
  <c r="F656" i="5"/>
  <c r="D656" i="5"/>
  <c r="I656" i="5"/>
  <c r="B656" i="5"/>
  <c r="G656" i="5"/>
  <c r="M655" i="5"/>
  <c r="N655" i="5"/>
  <c r="D655" i="5"/>
  <c r="F655" i="5"/>
  <c r="I655" i="5"/>
  <c r="B655" i="5"/>
  <c r="G655" i="5"/>
  <c r="M654" i="5"/>
  <c r="O654" i="5"/>
  <c r="N654" i="5"/>
  <c r="F654" i="5"/>
  <c r="D654" i="5"/>
  <c r="I654" i="5"/>
  <c r="B654" i="5"/>
  <c r="G654" i="5"/>
  <c r="M652" i="5"/>
  <c r="O652" i="5"/>
  <c r="N652" i="5"/>
  <c r="F652" i="5"/>
  <c r="D652" i="5"/>
  <c r="I652" i="5"/>
  <c r="B652" i="5"/>
  <c r="G652" i="5"/>
  <c r="T652" i="5"/>
  <c r="M651" i="5"/>
  <c r="N651" i="5"/>
  <c r="O651" i="5"/>
  <c r="F651" i="5"/>
  <c r="D651" i="5"/>
  <c r="I651" i="5"/>
  <c r="B651" i="5"/>
  <c r="G651" i="5"/>
  <c r="M650" i="5"/>
  <c r="N650" i="5"/>
  <c r="D650" i="5"/>
  <c r="F650" i="5"/>
  <c r="I650" i="5"/>
  <c r="B650" i="5"/>
  <c r="G650" i="5"/>
  <c r="M649" i="5"/>
  <c r="O649" i="5"/>
  <c r="N649" i="5"/>
  <c r="F649" i="5"/>
  <c r="D649" i="5"/>
  <c r="I649" i="5"/>
  <c r="B649" i="5"/>
  <c r="G649" i="5"/>
  <c r="M648" i="5"/>
  <c r="O648" i="5"/>
  <c r="N648" i="5"/>
  <c r="F648" i="5"/>
  <c r="D648" i="5"/>
  <c r="I648" i="5"/>
  <c r="B648" i="5"/>
  <c r="G648" i="5"/>
  <c r="T648" i="5"/>
  <c r="M647" i="5"/>
  <c r="N647" i="5"/>
  <c r="O647" i="5"/>
  <c r="F647" i="5"/>
  <c r="D647" i="5"/>
  <c r="I647" i="5"/>
  <c r="B647" i="5"/>
  <c r="G647" i="5"/>
  <c r="M646" i="5"/>
  <c r="N646" i="5"/>
  <c r="D646" i="5"/>
  <c r="F646" i="5"/>
  <c r="I646" i="5"/>
  <c r="B646" i="5"/>
  <c r="G646" i="5"/>
  <c r="M645" i="5"/>
  <c r="O645" i="5"/>
  <c r="N645" i="5"/>
  <c r="F645" i="5"/>
  <c r="D645" i="5"/>
  <c r="I645" i="5"/>
  <c r="B645" i="5"/>
  <c r="G645" i="5"/>
  <c r="M644" i="5"/>
  <c r="O644" i="5"/>
  <c r="N644" i="5"/>
  <c r="F644" i="5"/>
  <c r="D644" i="5"/>
  <c r="I644" i="5"/>
  <c r="B644" i="5"/>
  <c r="G644" i="5"/>
  <c r="T644" i="5"/>
  <c r="M643" i="5"/>
  <c r="N643" i="5"/>
  <c r="O643" i="5"/>
  <c r="F643" i="5"/>
  <c r="D643" i="5"/>
  <c r="I643" i="5"/>
  <c r="B643" i="5"/>
  <c r="G643" i="5"/>
  <c r="M642" i="5"/>
  <c r="N642" i="5"/>
  <c r="D642" i="5"/>
  <c r="F642" i="5"/>
  <c r="I642" i="5"/>
  <c r="B642" i="5"/>
  <c r="G642" i="5"/>
  <c r="M641" i="5"/>
  <c r="O641" i="5"/>
  <c r="N641" i="5"/>
  <c r="F641" i="5"/>
  <c r="D641" i="5"/>
  <c r="I641" i="5"/>
  <c r="B641" i="5"/>
  <c r="G641" i="5"/>
  <c r="M640" i="5"/>
  <c r="O640" i="5"/>
  <c r="N640" i="5"/>
  <c r="F640" i="5"/>
  <c r="D640" i="5"/>
  <c r="I640" i="5"/>
  <c r="B640" i="5"/>
  <c r="G640" i="5"/>
  <c r="T640" i="5"/>
  <c r="M639" i="5"/>
  <c r="N639" i="5"/>
  <c r="O639" i="5"/>
  <c r="F639" i="5"/>
  <c r="D639" i="5"/>
  <c r="I639" i="5"/>
  <c r="B639" i="5"/>
  <c r="G639" i="5"/>
  <c r="M638" i="5"/>
  <c r="N638" i="5"/>
  <c r="D638" i="5"/>
  <c r="F638" i="5"/>
  <c r="I638" i="5"/>
  <c r="B638" i="5"/>
  <c r="G638" i="5"/>
  <c r="M637" i="5"/>
  <c r="O637" i="5"/>
  <c r="N637" i="5"/>
  <c r="F637" i="5"/>
  <c r="D637" i="5"/>
  <c r="I637" i="5"/>
  <c r="B637" i="5"/>
  <c r="G637" i="5"/>
  <c r="M636" i="5"/>
  <c r="O636" i="5"/>
  <c r="N636" i="5"/>
  <c r="F636" i="5"/>
  <c r="D636" i="5"/>
  <c r="I636" i="5"/>
  <c r="B636" i="5"/>
  <c r="G636" i="5"/>
  <c r="T636" i="5"/>
  <c r="M635" i="5"/>
  <c r="N635" i="5"/>
  <c r="O635" i="5"/>
  <c r="F635" i="5"/>
  <c r="D635" i="5"/>
  <c r="I635" i="5"/>
  <c r="B635" i="5"/>
  <c r="G635" i="5"/>
  <c r="M634" i="5"/>
  <c r="N634" i="5"/>
  <c r="D634" i="5"/>
  <c r="F634" i="5"/>
  <c r="I634" i="5"/>
  <c r="B634" i="5"/>
  <c r="G634" i="5"/>
  <c r="M633" i="5"/>
  <c r="O633" i="5"/>
  <c r="N633" i="5"/>
  <c r="F633" i="5"/>
  <c r="D633" i="5"/>
  <c r="I633" i="5"/>
  <c r="B633" i="5"/>
  <c r="G633" i="5"/>
  <c r="M632" i="5"/>
  <c r="O632" i="5"/>
  <c r="N632" i="5"/>
  <c r="F632" i="5"/>
  <c r="D632" i="5"/>
  <c r="I632" i="5"/>
  <c r="B632" i="5"/>
  <c r="G632" i="5"/>
  <c r="T632" i="5"/>
  <c r="M631" i="5"/>
  <c r="N631" i="5"/>
  <c r="O631" i="5"/>
  <c r="F631" i="5"/>
  <c r="D631" i="5"/>
  <c r="I631" i="5"/>
  <c r="B631" i="5"/>
  <c r="G631" i="5"/>
  <c r="M630" i="5"/>
  <c r="N630" i="5"/>
  <c r="D630" i="5"/>
  <c r="F630" i="5"/>
  <c r="I630" i="5"/>
  <c r="B630" i="5"/>
  <c r="G630" i="5"/>
  <c r="M629" i="5"/>
  <c r="O629" i="5"/>
  <c r="N629" i="5"/>
  <c r="F629" i="5"/>
  <c r="D629" i="5"/>
  <c r="I629" i="5"/>
  <c r="B629" i="5"/>
  <c r="G629" i="5"/>
  <c r="M628" i="5"/>
  <c r="O628" i="5"/>
  <c r="N628" i="5"/>
  <c r="F628" i="5"/>
  <c r="D628" i="5"/>
  <c r="I628" i="5"/>
  <c r="B628" i="5"/>
  <c r="G628" i="5"/>
  <c r="T628" i="5"/>
  <c r="M627" i="5"/>
  <c r="N627" i="5"/>
  <c r="O627" i="5"/>
  <c r="F627" i="5"/>
  <c r="D627" i="5"/>
  <c r="I627" i="5"/>
  <c r="B627" i="5"/>
  <c r="G627" i="5"/>
  <c r="M626" i="5"/>
  <c r="N626" i="5"/>
  <c r="D626" i="5"/>
  <c r="F626" i="5"/>
  <c r="I626" i="5"/>
  <c r="B626" i="5"/>
  <c r="G626" i="5"/>
  <c r="M625" i="5"/>
  <c r="O625" i="5"/>
  <c r="N625" i="5"/>
  <c r="F625" i="5"/>
  <c r="D625" i="5"/>
  <c r="I625" i="5"/>
  <c r="B625" i="5"/>
  <c r="G625" i="5"/>
  <c r="M624" i="5"/>
  <c r="O624" i="5"/>
  <c r="N624" i="5"/>
  <c r="F624" i="5"/>
  <c r="D624" i="5"/>
  <c r="I624" i="5"/>
  <c r="B624" i="5"/>
  <c r="G624" i="5"/>
  <c r="T624" i="5"/>
  <c r="M623" i="5"/>
  <c r="N623" i="5"/>
  <c r="O623" i="5"/>
  <c r="F623" i="5"/>
  <c r="D623" i="5"/>
  <c r="I623" i="5"/>
  <c r="B623" i="5"/>
  <c r="G623" i="5"/>
  <c r="M622" i="5"/>
  <c r="N622" i="5"/>
  <c r="D622" i="5"/>
  <c r="F622" i="5"/>
  <c r="I622" i="5"/>
  <c r="B622" i="5"/>
  <c r="G622" i="5"/>
  <c r="M621" i="5"/>
  <c r="O621" i="5"/>
  <c r="N621" i="5"/>
  <c r="F621" i="5"/>
  <c r="D621" i="5"/>
  <c r="I621" i="5"/>
  <c r="B621" i="5"/>
  <c r="G621" i="5"/>
  <c r="M620" i="5"/>
  <c r="O620" i="5"/>
  <c r="N620" i="5"/>
  <c r="F620" i="5"/>
  <c r="D620" i="5"/>
  <c r="I620" i="5"/>
  <c r="B620" i="5"/>
  <c r="G620" i="5"/>
  <c r="T620" i="5"/>
  <c r="M619" i="5"/>
  <c r="N619" i="5"/>
  <c r="O619" i="5"/>
  <c r="F619" i="5"/>
  <c r="D619" i="5"/>
  <c r="I619" i="5"/>
  <c r="B619" i="5"/>
  <c r="G619" i="5"/>
  <c r="M618" i="5"/>
  <c r="N618" i="5"/>
  <c r="D618" i="5"/>
  <c r="F618" i="5"/>
  <c r="I618" i="5"/>
  <c r="B618" i="5"/>
  <c r="G618" i="5"/>
  <c r="M617" i="5"/>
  <c r="O617" i="5"/>
  <c r="N617" i="5"/>
  <c r="F617" i="5"/>
  <c r="D617" i="5"/>
  <c r="I617" i="5"/>
  <c r="B617" i="5"/>
  <c r="G617" i="5"/>
  <c r="M616" i="5"/>
  <c r="O616" i="5"/>
  <c r="N616" i="5"/>
  <c r="F616" i="5"/>
  <c r="D616" i="5"/>
  <c r="I616" i="5"/>
  <c r="B616" i="5"/>
  <c r="G616" i="5"/>
  <c r="T616" i="5"/>
  <c r="M615" i="5"/>
  <c r="N615" i="5"/>
  <c r="O615" i="5"/>
  <c r="F615" i="5"/>
  <c r="D615" i="5"/>
  <c r="I615" i="5"/>
  <c r="B615" i="5"/>
  <c r="G615" i="5"/>
  <c r="M614" i="5"/>
  <c r="N614" i="5"/>
  <c r="D614" i="5"/>
  <c r="F614" i="5"/>
  <c r="I614" i="5"/>
  <c r="B614" i="5"/>
  <c r="G614" i="5"/>
  <c r="M613" i="5"/>
  <c r="O613" i="5"/>
  <c r="N613" i="5"/>
  <c r="F613" i="5"/>
  <c r="I613" i="5"/>
  <c r="B613" i="5"/>
  <c r="G613" i="5"/>
  <c r="M612" i="5"/>
  <c r="O612" i="5"/>
  <c r="F612" i="5"/>
  <c r="D612" i="5"/>
  <c r="B612" i="5"/>
  <c r="G612" i="5"/>
  <c r="T612" i="5"/>
  <c r="M611" i="5"/>
  <c r="D611" i="5"/>
  <c r="F611" i="5"/>
  <c r="B611" i="5"/>
  <c r="G611" i="5"/>
  <c r="T611" i="5"/>
  <c r="O611" i="5"/>
  <c r="M610" i="5"/>
  <c r="O610" i="5"/>
  <c r="N610" i="5"/>
  <c r="B610" i="5"/>
  <c r="G610" i="5"/>
  <c r="F610" i="5"/>
  <c r="D610" i="5"/>
  <c r="T610" i="5"/>
  <c r="M609" i="5"/>
  <c r="D609" i="5"/>
  <c r="F609" i="5"/>
  <c r="B609" i="5"/>
  <c r="G609" i="5"/>
  <c r="T609" i="5"/>
  <c r="O609" i="5"/>
  <c r="N609" i="5"/>
  <c r="I609" i="5"/>
  <c r="M608" i="5"/>
  <c r="B608" i="5"/>
  <c r="G608" i="5"/>
  <c r="F608" i="5"/>
  <c r="D608" i="5"/>
  <c r="M607" i="5"/>
  <c r="B607" i="5"/>
  <c r="G607" i="5"/>
  <c r="F607" i="5"/>
  <c r="D607" i="5"/>
  <c r="M606" i="5"/>
  <c r="N606" i="5"/>
  <c r="B606" i="5"/>
  <c r="G606" i="5"/>
  <c r="F606" i="5"/>
  <c r="D606" i="5"/>
  <c r="M605" i="5"/>
  <c r="D605" i="5"/>
  <c r="F605" i="5"/>
  <c r="I605" i="5"/>
  <c r="B605" i="5"/>
  <c r="G605" i="5"/>
  <c r="M604" i="5"/>
  <c r="O604" i="5"/>
  <c r="N604" i="5"/>
  <c r="F604" i="5"/>
  <c r="D604" i="5"/>
  <c r="B604" i="5"/>
  <c r="G604" i="5"/>
  <c r="T604" i="5"/>
  <c r="M603" i="5"/>
  <c r="O603" i="5"/>
  <c r="N603" i="5"/>
  <c r="F603" i="5"/>
  <c r="D603" i="5"/>
  <c r="B603" i="5"/>
  <c r="G603" i="5"/>
  <c r="M602" i="5"/>
  <c r="O602" i="5"/>
  <c r="N602" i="5"/>
  <c r="B602" i="5"/>
  <c r="G602" i="5"/>
  <c r="F602" i="5"/>
  <c r="D602" i="5"/>
  <c r="I602" i="5"/>
  <c r="M601" i="5"/>
  <c r="D601" i="5"/>
  <c r="F601" i="5"/>
  <c r="I601" i="5"/>
  <c r="B601" i="5"/>
  <c r="G601" i="5"/>
  <c r="M600" i="5"/>
  <c r="B600" i="5"/>
  <c r="G600" i="5"/>
  <c r="F600" i="5"/>
  <c r="D600" i="5"/>
  <c r="M599" i="5"/>
  <c r="D599" i="5"/>
  <c r="F599" i="5"/>
  <c r="I599" i="5"/>
  <c r="B599" i="5"/>
  <c r="G599" i="5"/>
  <c r="M598" i="5"/>
  <c r="O598" i="5"/>
  <c r="N598" i="5"/>
  <c r="D598" i="5"/>
  <c r="F598" i="5"/>
  <c r="I598" i="5"/>
  <c r="B598" i="5"/>
  <c r="G598" i="5"/>
  <c r="T598" i="5"/>
  <c r="M597" i="5"/>
  <c r="O597" i="5"/>
  <c r="N597" i="5"/>
  <c r="F597" i="5"/>
  <c r="D597" i="5"/>
  <c r="I597" i="5"/>
  <c r="B597" i="5"/>
  <c r="G597" i="5"/>
  <c r="M596" i="5"/>
  <c r="B596" i="5"/>
  <c r="G596" i="5"/>
  <c r="F596" i="5"/>
  <c r="D596" i="5"/>
  <c r="M595" i="5"/>
  <c r="N595" i="5"/>
  <c r="D595" i="5"/>
  <c r="F595" i="5"/>
  <c r="I595" i="5"/>
  <c r="B595" i="5"/>
  <c r="G595" i="5"/>
  <c r="M594" i="5"/>
  <c r="F594" i="5"/>
  <c r="D594" i="5"/>
  <c r="B594" i="5"/>
  <c r="G594" i="5"/>
  <c r="M593" i="5"/>
  <c r="O593" i="5"/>
  <c r="N593" i="5"/>
  <c r="D593" i="5"/>
  <c r="F593" i="5"/>
  <c r="I593" i="5"/>
  <c r="B593" i="5"/>
  <c r="G593" i="5"/>
  <c r="M592" i="5"/>
  <c r="O592" i="5"/>
  <c r="B592" i="5"/>
  <c r="G592" i="5"/>
  <c r="F592" i="5"/>
  <c r="D592" i="5"/>
  <c r="I592" i="5"/>
  <c r="M591" i="5"/>
  <c r="N591" i="5"/>
  <c r="D591" i="5"/>
  <c r="F591" i="5"/>
  <c r="I591" i="5"/>
  <c r="B591" i="5"/>
  <c r="G591" i="5"/>
  <c r="M590" i="5"/>
  <c r="F590" i="5"/>
  <c r="D590" i="5"/>
  <c r="B590" i="5"/>
  <c r="G590" i="5"/>
  <c r="M589" i="5"/>
  <c r="O589" i="5"/>
  <c r="N589" i="5"/>
  <c r="D589" i="5"/>
  <c r="F589" i="5"/>
  <c r="I589" i="5"/>
  <c r="B589" i="5"/>
  <c r="G589" i="5"/>
  <c r="M588" i="5"/>
  <c r="O588" i="5"/>
  <c r="F588" i="5"/>
  <c r="D588" i="5"/>
  <c r="B588" i="5"/>
  <c r="G588" i="5"/>
  <c r="T588" i="5"/>
  <c r="M587" i="5"/>
  <c r="N587" i="5"/>
  <c r="D587" i="5"/>
  <c r="F587" i="5"/>
  <c r="I587" i="5"/>
  <c r="B587" i="5"/>
  <c r="G587" i="5"/>
  <c r="M586" i="5"/>
  <c r="N586" i="5"/>
  <c r="F586" i="5"/>
  <c r="D586" i="5"/>
  <c r="B586" i="5"/>
  <c r="G586" i="5"/>
  <c r="M585" i="5"/>
  <c r="O585" i="5"/>
  <c r="N585" i="5"/>
  <c r="D585" i="5"/>
  <c r="F585" i="5"/>
  <c r="I585" i="5"/>
  <c r="B585" i="5"/>
  <c r="G585" i="5"/>
  <c r="T585" i="5"/>
  <c r="M584" i="5"/>
  <c r="O584" i="5"/>
  <c r="F584" i="5"/>
  <c r="D584" i="5"/>
  <c r="I584" i="5"/>
  <c r="B584" i="5"/>
  <c r="G584" i="5"/>
  <c r="M583" i="5"/>
  <c r="N583" i="5"/>
  <c r="D583" i="5"/>
  <c r="F583" i="5"/>
  <c r="B583" i="5"/>
  <c r="G583" i="5"/>
  <c r="T583" i="5"/>
  <c r="I583" i="5"/>
  <c r="M582" i="5"/>
  <c r="F582" i="5"/>
  <c r="D582" i="5"/>
  <c r="B582" i="5"/>
  <c r="G582" i="5"/>
  <c r="M581" i="5"/>
  <c r="O581" i="5"/>
  <c r="N581" i="5"/>
  <c r="D581" i="5"/>
  <c r="F581" i="5"/>
  <c r="I581" i="5"/>
  <c r="B581" i="5"/>
  <c r="G581" i="5"/>
  <c r="M580" i="5"/>
  <c r="O580" i="5"/>
  <c r="F580" i="5"/>
  <c r="D580" i="5"/>
  <c r="B580" i="5"/>
  <c r="G580" i="5"/>
  <c r="T580" i="5"/>
  <c r="M579" i="5"/>
  <c r="N579" i="5"/>
  <c r="D579" i="5"/>
  <c r="F579" i="5"/>
  <c r="I579" i="5"/>
  <c r="B579" i="5"/>
  <c r="G579" i="5"/>
  <c r="M578" i="5"/>
  <c r="N578" i="5"/>
  <c r="F578" i="5"/>
  <c r="D578" i="5"/>
  <c r="B578" i="5"/>
  <c r="G578" i="5"/>
  <c r="M577" i="5"/>
  <c r="O577" i="5"/>
  <c r="N577" i="5"/>
  <c r="D577" i="5"/>
  <c r="F577" i="5"/>
  <c r="I577" i="5"/>
  <c r="B577" i="5"/>
  <c r="G577" i="5"/>
  <c r="T577" i="5"/>
  <c r="M576" i="5"/>
  <c r="D576" i="5"/>
  <c r="F576" i="5"/>
  <c r="B576" i="5"/>
  <c r="G576" i="5"/>
  <c r="T576" i="5"/>
  <c r="O576" i="5"/>
  <c r="I576" i="5"/>
  <c r="M575" i="5"/>
  <c r="N575" i="5"/>
  <c r="D575" i="5"/>
  <c r="F575" i="5"/>
  <c r="B575" i="5"/>
  <c r="G575" i="5"/>
  <c r="T575" i="5"/>
  <c r="I575" i="5"/>
  <c r="M574" i="5"/>
  <c r="F574" i="5"/>
  <c r="D574" i="5"/>
  <c r="B574" i="5"/>
  <c r="G574" i="5"/>
  <c r="M573" i="5"/>
  <c r="O573" i="5"/>
  <c r="N573" i="5"/>
  <c r="D573" i="5"/>
  <c r="F573" i="5"/>
  <c r="I573" i="5"/>
  <c r="B573" i="5"/>
  <c r="G573" i="5"/>
  <c r="M572" i="5"/>
  <c r="O572" i="5"/>
  <c r="F572" i="5"/>
  <c r="D572" i="5"/>
  <c r="B572" i="5"/>
  <c r="G572" i="5"/>
  <c r="T572" i="5"/>
  <c r="M571" i="5"/>
  <c r="N571" i="5"/>
  <c r="D571" i="5"/>
  <c r="F571" i="5"/>
  <c r="B571" i="5"/>
  <c r="G571" i="5"/>
  <c r="T571" i="5"/>
  <c r="I571" i="5"/>
  <c r="M570" i="5"/>
  <c r="N570" i="5"/>
  <c r="F570" i="5"/>
  <c r="D570" i="5"/>
  <c r="B570" i="5"/>
  <c r="G570" i="5"/>
  <c r="M569" i="5"/>
  <c r="O569" i="5"/>
  <c r="N569" i="5"/>
  <c r="F569" i="5"/>
  <c r="D569" i="5"/>
  <c r="B569" i="5"/>
  <c r="G569" i="5"/>
  <c r="T569" i="5"/>
  <c r="M568" i="5"/>
  <c r="D568" i="5"/>
  <c r="F568" i="5"/>
  <c r="B568" i="5"/>
  <c r="G568" i="5"/>
  <c r="T568" i="5"/>
  <c r="O568" i="5"/>
  <c r="I568" i="5"/>
  <c r="M567" i="5"/>
  <c r="N567" i="5"/>
  <c r="D567" i="5"/>
  <c r="F567" i="5"/>
  <c r="B567" i="5"/>
  <c r="G567" i="5"/>
  <c r="T567" i="5"/>
  <c r="I567" i="5"/>
  <c r="M566" i="5"/>
  <c r="N566" i="5"/>
  <c r="F566" i="5"/>
  <c r="D566" i="5"/>
  <c r="B566" i="5"/>
  <c r="G566" i="5"/>
  <c r="M565" i="5"/>
  <c r="O565" i="5"/>
  <c r="N565" i="5"/>
  <c r="F565" i="5"/>
  <c r="D565" i="5"/>
  <c r="B565" i="5"/>
  <c r="G565" i="5"/>
  <c r="M564" i="5"/>
  <c r="O564" i="5"/>
  <c r="F564" i="5"/>
  <c r="D564" i="5"/>
  <c r="B564" i="5"/>
  <c r="G564" i="5"/>
  <c r="T564" i="5"/>
  <c r="M563" i="5"/>
  <c r="N563" i="5"/>
  <c r="D563" i="5"/>
  <c r="F563" i="5"/>
  <c r="B563" i="5"/>
  <c r="G563" i="5"/>
  <c r="T563" i="5"/>
  <c r="I563" i="5"/>
  <c r="M562" i="5"/>
  <c r="N562" i="5"/>
  <c r="F562" i="5"/>
  <c r="D562" i="5"/>
  <c r="B562" i="5"/>
  <c r="G562" i="5"/>
  <c r="M561" i="5"/>
  <c r="O561" i="5"/>
  <c r="N561" i="5"/>
  <c r="F561" i="5"/>
  <c r="D561" i="5"/>
  <c r="B561" i="5"/>
  <c r="G561" i="5"/>
  <c r="T561" i="5"/>
  <c r="M560" i="5"/>
  <c r="N560" i="5"/>
  <c r="O560" i="5"/>
  <c r="F560" i="5"/>
  <c r="D560" i="5"/>
  <c r="I560" i="5"/>
  <c r="B560" i="5"/>
  <c r="G560" i="5"/>
  <c r="M559" i="5"/>
  <c r="N559" i="5"/>
  <c r="D559" i="5"/>
  <c r="F559" i="5"/>
  <c r="B559" i="5"/>
  <c r="G559" i="5"/>
  <c r="T559" i="5"/>
  <c r="I559" i="5"/>
  <c r="M558" i="5"/>
  <c r="N558" i="5"/>
  <c r="F558" i="5"/>
  <c r="D558" i="5"/>
  <c r="B558" i="5"/>
  <c r="G558" i="5"/>
  <c r="M557" i="5"/>
  <c r="O557" i="5"/>
  <c r="N557" i="5"/>
  <c r="F557" i="5"/>
  <c r="D557" i="5"/>
  <c r="I557" i="5"/>
  <c r="B557" i="5"/>
  <c r="G557" i="5"/>
  <c r="M556" i="5"/>
  <c r="N556" i="5"/>
  <c r="O556" i="5"/>
  <c r="F556" i="5"/>
  <c r="D556" i="5"/>
  <c r="B556" i="5"/>
  <c r="G556" i="5"/>
  <c r="T556" i="5"/>
  <c r="I556" i="5"/>
  <c r="M555" i="5"/>
  <c r="N555" i="5"/>
  <c r="D555" i="5"/>
  <c r="F555" i="5"/>
  <c r="B555" i="5"/>
  <c r="G555" i="5"/>
  <c r="T555" i="5"/>
  <c r="I555" i="5"/>
  <c r="M554" i="5"/>
  <c r="N554" i="5"/>
  <c r="F554" i="5"/>
  <c r="D554" i="5"/>
  <c r="B554" i="5"/>
  <c r="G554" i="5"/>
  <c r="M553" i="5"/>
  <c r="O553" i="5"/>
  <c r="N553" i="5"/>
  <c r="F553" i="5"/>
  <c r="D553" i="5"/>
  <c r="I553" i="5"/>
  <c r="B553" i="5"/>
  <c r="G553" i="5"/>
  <c r="T553" i="5"/>
  <c r="M552" i="5"/>
  <c r="D552" i="5"/>
  <c r="F552" i="5"/>
  <c r="B552" i="5"/>
  <c r="G552" i="5"/>
  <c r="T552" i="5"/>
  <c r="N552" i="5"/>
  <c r="O552" i="5"/>
  <c r="I552" i="5"/>
  <c r="M551" i="5"/>
  <c r="N551" i="5"/>
  <c r="D551" i="5"/>
  <c r="F551" i="5"/>
  <c r="I551" i="5"/>
  <c r="B551" i="5"/>
  <c r="G551" i="5"/>
  <c r="M550" i="5"/>
  <c r="D550" i="5"/>
  <c r="F550" i="5"/>
  <c r="I550" i="5"/>
  <c r="B550" i="5"/>
  <c r="G550" i="5"/>
  <c r="M549" i="5"/>
  <c r="O549" i="5"/>
  <c r="N549" i="5"/>
  <c r="F549" i="5"/>
  <c r="D549" i="5"/>
  <c r="I549" i="5"/>
  <c r="B549" i="5"/>
  <c r="G549" i="5"/>
  <c r="T549" i="5"/>
  <c r="M548" i="5"/>
  <c r="N548" i="5"/>
  <c r="O548" i="5"/>
  <c r="F548" i="5"/>
  <c r="D548" i="5"/>
  <c r="I548" i="5"/>
  <c r="B548" i="5"/>
  <c r="G548" i="5"/>
  <c r="M547" i="5"/>
  <c r="N547" i="5"/>
  <c r="D547" i="5"/>
  <c r="F547" i="5"/>
  <c r="B547" i="5"/>
  <c r="G547" i="5"/>
  <c r="T547" i="5"/>
  <c r="I547" i="5"/>
  <c r="M546" i="5"/>
  <c r="D546" i="5"/>
  <c r="F546" i="5"/>
  <c r="I546" i="5"/>
  <c r="B546" i="5"/>
  <c r="G546" i="5"/>
  <c r="M545" i="5"/>
  <c r="O545" i="5"/>
  <c r="N545" i="5"/>
  <c r="F545" i="5"/>
  <c r="D545" i="5"/>
  <c r="I545" i="5"/>
  <c r="B545" i="5"/>
  <c r="G545" i="5"/>
  <c r="M544" i="5"/>
  <c r="D544" i="5"/>
  <c r="F544" i="5"/>
  <c r="B544" i="5"/>
  <c r="G544" i="5"/>
  <c r="T544" i="5"/>
  <c r="N544" i="5"/>
  <c r="O544" i="5"/>
  <c r="I544" i="5"/>
  <c r="M543" i="5"/>
  <c r="N543" i="5"/>
  <c r="B543" i="5"/>
  <c r="G543" i="5"/>
  <c r="F543" i="5"/>
  <c r="D543" i="5"/>
  <c r="I543" i="5"/>
  <c r="M542" i="5"/>
  <c r="D542" i="5"/>
  <c r="F542" i="5"/>
  <c r="I542" i="5"/>
  <c r="B542" i="5"/>
  <c r="G542" i="5"/>
  <c r="M541" i="5"/>
  <c r="O541" i="5"/>
  <c r="N541" i="5"/>
  <c r="F541" i="5"/>
  <c r="D541" i="5"/>
  <c r="I541" i="5"/>
  <c r="B541" i="5"/>
  <c r="G541" i="5"/>
  <c r="T541" i="5"/>
  <c r="M540" i="5"/>
  <c r="N540" i="5"/>
  <c r="O540" i="5"/>
  <c r="F540" i="5"/>
  <c r="D540" i="5"/>
  <c r="B540" i="5"/>
  <c r="G540" i="5"/>
  <c r="T540" i="5"/>
  <c r="M539" i="5"/>
  <c r="N539" i="5"/>
  <c r="D539" i="5"/>
  <c r="F539" i="5"/>
  <c r="B539" i="5"/>
  <c r="G539" i="5"/>
  <c r="T539" i="5"/>
  <c r="I539" i="5"/>
  <c r="M538" i="5"/>
  <c r="D538" i="5"/>
  <c r="F538" i="5"/>
  <c r="I538" i="5"/>
  <c r="B538" i="5"/>
  <c r="G538" i="5"/>
  <c r="M537" i="5"/>
  <c r="O537" i="5"/>
  <c r="N537" i="5"/>
  <c r="F537" i="5"/>
  <c r="D537" i="5"/>
  <c r="I537" i="5"/>
  <c r="B537" i="5"/>
  <c r="G537" i="5"/>
  <c r="T537" i="5"/>
  <c r="M536" i="5"/>
  <c r="D536" i="5"/>
  <c r="F536" i="5"/>
  <c r="B536" i="5"/>
  <c r="G536" i="5"/>
  <c r="T536" i="5"/>
  <c r="N536" i="5"/>
  <c r="O536" i="5"/>
  <c r="I536" i="5"/>
  <c r="M535" i="5"/>
  <c r="N535" i="5"/>
  <c r="D535" i="5"/>
  <c r="F535" i="5"/>
  <c r="I535" i="5"/>
  <c r="B535" i="5"/>
  <c r="G535" i="5"/>
  <c r="M534" i="5"/>
  <c r="N534" i="5"/>
  <c r="D534" i="5"/>
  <c r="F534" i="5"/>
  <c r="I534" i="5"/>
  <c r="B534" i="5"/>
  <c r="G534" i="5"/>
  <c r="M533" i="5"/>
  <c r="O533" i="5"/>
  <c r="N533" i="5"/>
  <c r="F533" i="5"/>
  <c r="D533" i="5"/>
  <c r="I533" i="5"/>
  <c r="B533" i="5"/>
  <c r="G533" i="5"/>
  <c r="T533" i="5"/>
  <c r="M532" i="5"/>
  <c r="N532" i="5"/>
  <c r="O532" i="5"/>
  <c r="F532" i="5"/>
  <c r="D532" i="5"/>
  <c r="I532" i="5"/>
  <c r="B532" i="5"/>
  <c r="G532" i="5"/>
  <c r="M531" i="5"/>
  <c r="N531" i="5"/>
  <c r="D531" i="5"/>
  <c r="F531" i="5"/>
  <c r="B531" i="5"/>
  <c r="G531" i="5"/>
  <c r="T531" i="5"/>
  <c r="I531" i="5"/>
  <c r="M530" i="5"/>
  <c r="D530" i="5"/>
  <c r="F530" i="5"/>
  <c r="I530" i="5"/>
  <c r="B530" i="5"/>
  <c r="G530" i="5"/>
  <c r="M529" i="5"/>
  <c r="O529" i="5"/>
  <c r="N529" i="5"/>
  <c r="F529" i="5"/>
  <c r="D529" i="5"/>
  <c r="I529" i="5"/>
  <c r="B529" i="5"/>
  <c r="G529" i="5"/>
  <c r="M528" i="5"/>
  <c r="N528" i="5"/>
  <c r="O528" i="5"/>
  <c r="D528" i="5"/>
  <c r="F528" i="5"/>
  <c r="I528" i="5"/>
  <c r="B528" i="5"/>
  <c r="G528" i="5"/>
  <c r="T528" i="5"/>
  <c r="M527" i="5"/>
  <c r="N527" i="5"/>
  <c r="B527" i="5"/>
  <c r="G527" i="5"/>
  <c r="F527" i="5"/>
  <c r="D527" i="5"/>
  <c r="I527" i="5"/>
  <c r="M526" i="5"/>
  <c r="D526" i="5"/>
  <c r="F526" i="5"/>
  <c r="I526" i="5"/>
  <c r="B526" i="5"/>
  <c r="G526" i="5"/>
  <c r="M525" i="5"/>
  <c r="O525" i="5"/>
  <c r="N525" i="5"/>
  <c r="F525" i="5"/>
  <c r="D525" i="5"/>
  <c r="I525" i="5"/>
  <c r="B525" i="5"/>
  <c r="G525" i="5"/>
  <c r="M524" i="5"/>
  <c r="N524" i="5"/>
  <c r="O524" i="5"/>
  <c r="F524" i="5"/>
  <c r="D524" i="5"/>
  <c r="B524" i="5"/>
  <c r="G524" i="5"/>
  <c r="T524" i="5"/>
  <c r="I524" i="5"/>
  <c r="M523" i="5"/>
  <c r="N523" i="5"/>
  <c r="F523" i="5"/>
  <c r="D523" i="5"/>
  <c r="I523" i="5"/>
  <c r="B523" i="5"/>
  <c r="G523" i="5"/>
  <c r="M522" i="5"/>
  <c r="N522" i="5"/>
  <c r="D522" i="5"/>
  <c r="F522" i="5"/>
  <c r="I522" i="5"/>
  <c r="B522" i="5"/>
  <c r="G522" i="5"/>
  <c r="M521" i="5"/>
  <c r="O521" i="5"/>
  <c r="N521" i="5"/>
  <c r="D521" i="5"/>
  <c r="F521" i="5"/>
  <c r="I521" i="5"/>
  <c r="B521" i="5"/>
  <c r="G521" i="5"/>
  <c r="T521" i="5"/>
  <c r="M520" i="5"/>
  <c r="N520" i="5"/>
  <c r="O520" i="5"/>
  <c r="F520" i="5"/>
  <c r="D520" i="5"/>
  <c r="B520" i="5"/>
  <c r="G520" i="5"/>
  <c r="T520" i="5"/>
  <c r="M519" i="5"/>
  <c r="N519" i="5"/>
  <c r="D519" i="5"/>
  <c r="F519" i="5"/>
  <c r="B519" i="5"/>
  <c r="G519" i="5"/>
  <c r="T519" i="5"/>
  <c r="I519" i="5"/>
  <c r="M518" i="5"/>
  <c r="N518" i="5"/>
  <c r="D518" i="5"/>
  <c r="F518" i="5"/>
  <c r="I518" i="5"/>
  <c r="B518" i="5"/>
  <c r="G518" i="5"/>
  <c r="M517" i="5"/>
  <c r="O517" i="5"/>
  <c r="N517" i="5"/>
  <c r="F517" i="5"/>
  <c r="D517" i="5"/>
  <c r="I517" i="5"/>
  <c r="B517" i="5"/>
  <c r="G517" i="5"/>
  <c r="M516" i="5"/>
  <c r="N516" i="5"/>
  <c r="O516" i="5"/>
  <c r="F516" i="5"/>
  <c r="D516" i="5"/>
  <c r="B516" i="5"/>
  <c r="G516" i="5"/>
  <c r="T516" i="5"/>
  <c r="M515" i="5"/>
  <c r="N515" i="5"/>
  <c r="D515" i="5"/>
  <c r="F515" i="5"/>
  <c r="I515" i="5"/>
  <c r="B515" i="5"/>
  <c r="G515" i="5"/>
  <c r="M514" i="5"/>
  <c r="D514" i="5"/>
  <c r="F514" i="5"/>
  <c r="I514" i="5"/>
  <c r="B514" i="5"/>
  <c r="G514" i="5"/>
  <c r="M513" i="5"/>
  <c r="O513" i="5"/>
  <c r="N513" i="5"/>
  <c r="D513" i="5"/>
  <c r="F513" i="5"/>
  <c r="I513" i="5"/>
  <c r="B513" i="5"/>
  <c r="G513" i="5"/>
  <c r="T513" i="5"/>
  <c r="M512" i="5"/>
  <c r="D512" i="5"/>
  <c r="F512" i="5"/>
  <c r="B512" i="5"/>
  <c r="G512" i="5"/>
  <c r="T512" i="5"/>
  <c r="N512" i="5"/>
  <c r="O512" i="5"/>
  <c r="I512" i="5"/>
  <c r="M511" i="5"/>
  <c r="N511" i="5"/>
  <c r="D511" i="5"/>
  <c r="F511" i="5"/>
  <c r="I511" i="5"/>
  <c r="B511" i="5"/>
  <c r="G511" i="5"/>
  <c r="M510" i="5"/>
  <c r="N510" i="5"/>
  <c r="D510" i="5"/>
  <c r="F510" i="5"/>
  <c r="I510" i="5"/>
  <c r="B510" i="5"/>
  <c r="G510" i="5"/>
  <c r="M509" i="5"/>
  <c r="O509" i="5"/>
  <c r="N509" i="5"/>
  <c r="D509" i="5"/>
  <c r="F509" i="5"/>
  <c r="I509" i="5"/>
  <c r="B509" i="5"/>
  <c r="G509" i="5"/>
  <c r="M508" i="5"/>
  <c r="N508" i="5"/>
  <c r="O508" i="5"/>
  <c r="D508" i="5"/>
  <c r="F508" i="5"/>
  <c r="I508" i="5"/>
  <c r="B508" i="5"/>
  <c r="G508" i="5"/>
  <c r="T508" i="5"/>
  <c r="M507" i="5"/>
  <c r="N507" i="5"/>
  <c r="B507" i="5"/>
  <c r="G507" i="5"/>
  <c r="F507" i="5"/>
  <c r="D507" i="5"/>
  <c r="I507" i="5"/>
  <c r="M506" i="5"/>
  <c r="N506" i="5"/>
  <c r="D506" i="5"/>
  <c r="F506" i="5"/>
  <c r="I506" i="5"/>
  <c r="B506" i="5"/>
  <c r="G506" i="5"/>
  <c r="M505" i="5"/>
  <c r="O505" i="5"/>
  <c r="N505" i="5"/>
  <c r="F505" i="5"/>
  <c r="D505" i="5"/>
  <c r="I505" i="5"/>
  <c r="B505" i="5"/>
  <c r="G505" i="5"/>
  <c r="M503" i="5"/>
  <c r="N503" i="5"/>
  <c r="O503" i="5"/>
  <c r="F503" i="5"/>
  <c r="D503" i="5"/>
  <c r="I503" i="5"/>
  <c r="B503" i="5"/>
  <c r="G503" i="5"/>
  <c r="M502" i="5"/>
  <c r="N502" i="5"/>
  <c r="D502" i="5"/>
  <c r="F502" i="5"/>
  <c r="B502" i="5"/>
  <c r="G502" i="5"/>
  <c r="T502" i="5"/>
  <c r="I502" i="5"/>
  <c r="M501" i="5"/>
  <c r="D501" i="5"/>
  <c r="F501" i="5"/>
  <c r="I501" i="5"/>
  <c r="B501" i="5"/>
  <c r="G501" i="5"/>
  <c r="M500" i="5"/>
  <c r="O500" i="5"/>
  <c r="N500" i="5"/>
  <c r="D500" i="5"/>
  <c r="F500" i="5"/>
  <c r="I500" i="5"/>
  <c r="B500" i="5"/>
  <c r="G500" i="5"/>
  <c r="T500" i="5"/>
  <c r="M499" i="5"/>
  <c r="N499" i="5"/>
  <c r="O499" i="5"/>
  <c r="F499" i="5"/>
  <c r="D499" i="5"/>
  <c r="I499" i="5"/>
  <c r="B499" i="5"/>
  <c r="G499" i="5"/>
  <c r="M498" i="5"/>
  <c r="N498" i="5"/>
  <c r="D498" i="5"/>
  <c r="F498" i="5"/>
  <c r="I498" i="5"/>
  <c r="B498" i="5"/>
  <c r="G498" i="5"/>
  <c r="M497" i="5"/>
  <c r="N497" i="5"/>
  <c r="D497" i="5"/>
  <c r="F497" i="5"/>
  <c r="I497" i="5"/>
  <c r="B497" i="5"/>
  <c r="G497" i="5"/>
  <c r="M496" i="5"/>
  <c r="O496" i="5"/>
  <c r="N496" i="5"/>
  <c r="D496" i="5"/>
  <c r="F496" i="5"/>
  <c r="I496" i="5"/>
  <c r="B496" i="5"/>
  <c r="G496" i="5"/>
  <c r="M495" i="5"/>
  <c r="N495" i="5"/>
  <c r="O495" i="5"/>
  <c r="D495" i="5"/>
  <c r="F495" i="5"/>
  <c r="I495" i="5"/>
  <c r="B495" i="5"/>
  <c r="G495" i="5"/>
  <c r="T495" i="5"/>
  <c r="M494" i="5"/>
  <c r="N494" i="5"/>
  <c r="B494" i="5"/>
  <c r="G494" i="5"/>
  <c r="F494" i="5"/>
  <c r="D494" i="5"/>
  <c r="I494" i="5"/>
  <c r="M493" i="5"/>
  <c r="D493" i="5"/>
  <c r="F493" i="5"/>
  <c r="I493" i="5"/>
  <c r="B493" i="5"/>
  <c r="G493" i="5"/>
  <c r="M492" i="5"/>
  <c r="O492" i="5"/>
  <c r="N492" i="5"/>
  <c r="F492" i="5"/>
  <c r="D492" i="5"/>
  <c r="I492" i="5"/>
  <c r="B492" i="5"/>
  <c r="G492" i="5"/>
  <c r="M491" i="5"/>
  <c r="N491" i="5"/>
  <c r="O491" i="5"/>
  <c r="F491" i="5"/>
  <c r="D491" i="5"/>
  <c r="B491" i="5"/>
  <c r="G491" i="5"/>
  <c r="T491" i="5"/>
  <c r="I491" i="5"/>
  <c r="M490" i="5"/>
  <c r="N490" i="5"/>
  <c r="F490" i="5"/>
  <c r="D490" i="5"/>
  <c r="I490" i="5"/>
  <c r="B490" i="5"/>
  <c r="G490" i="5"/>
  <c r="M489" i="5"/>
  <c r="N489" i="5"/>
  <c r="D489" i="5"/>
  <c r="F489" i="5"/>
  <c r="I489" i="5"/>
  <c r="B489" i="5"/>
  <c r="G489" i="5"/>
  <c r="M488" i="5"/>
  <c r="O488" i="5"/>
  <c r="N488" i="5"/>
  <c r="D488" i="5"/>
  <c r="F488" i="5"/>
  <c r="I488" i="5"/>
  <c r="B488" i="5"/>
  <c r="G488" i="5"/>
  <c r="T488" i="5"/>
  <c r="M487" i="5"/>
  <c r="N487" i="5"/>
  <c r="O487" i="5"/>
  <c r="F487" i="5"/>
  <c r="D487" i="5"/>
  <c r="B487" i="5"/>
  <c r="G487" i="5"/>
  <c r="T487" i="5"/>
  <c r="M486" i="5"/>
  <c r="N486" i="5"/>
  <c r="D486" i="5"/>
  <c r="F486" i="5"/>
  <c r="B486" i="5"/>
  <c r="G486" i="5"/>
  <c r="T486" i="5"/>
  <c r="I486" i="5"/>
  <c r="M485" i="5"/>
  <c r="N485" i="5"/>
  <c r="D485" i="5"/>
  <c r="F485" i="5"/>
  <c r="I485" i="5"/>
  <c r="B485" i="5"/>
  <c r="G485" i="5"/>
  <c r="M484" i="5"/>
  <c r="O484" i="5"/>
  <c r="N484" i="5"/>
  <c r="F484" i="5"/>
  <c r="D484" i="5"/>
  <c r="I484" i="5"/>
  <c r="B484" i="5"/>
  <c r="G484" i="5"/>
  <c r="M483" i="5"/>
  <c r="N483" i="5"/>
  <c r="O483" i="5"/>
  <c r="F483" i="5"/>
  <c r="D483" i="5"/>
  <c r="B483" i="5"/>
  <c r="G483" i="5"/>
  <c r="T483" i="5"/>
  <c r="M482" i="5"/>
  <c r="N482" i="5"/>
  <c r="D482" i="5"/>
  <c r="F482" i="5"/>
  <c r="I482" i="5"/>
  <c r="B482" i="5"/>
  <c r="G482" i="5"/>
  <c r="M481" i="5"/>
  <c r="D481" i="5"/>
  <c r="F481" i="5"/>
  <c r="I481" i="5"/>
  <c r="B481" i="5"/>
  <c r="G481" i="5"/>
  <c r="M480" i="5"/>
  <c r="O480" i="5"/>
  <c r="N480" i="5"/>
  <c r="D480" i="5"/>
  <c r="F480" i="5"/>
  <c r="I480" i="5"/>
  <c r="B480" i="5"/>
  <c r="G480" i="5"/>
  <c r="T480" i="5"/>
  <c r="M479" i="5"/>
  <c r="D479" i="5"/>
  <c r="F479" i="5"/>
  <c r="B479" i="5"/>
  <c r="G479" i="5"/>
  <c r="T479" i="5"/>
  <c r="N479" i="5"/>
  <c r="O479" i="5"/>
  <c r="I479" i="5"/>
  <c r="M478" i="5"/>
  <c r="N478" i="5"/>
  <c r="D478" i="5"/>
  <c r="F478" i="5"/>
  <c r="I478" i="5"/>
  <c r="B478" i="5"/>
  <c r="G478" i="5"/>
  <c r="M477" i="5"/>
  <c r="N477" i="5"/>
  <c r="D477" i="5"/>
  <c r="F477" i="5"/>
  <c r="I477" i="5"/>
  <c r="B477" i="5"/>
  <c r="G477" i="5"/>
  <c r="M476" i="5"/>
  <c r="O476" i="5"/>
  <c r="N476" i="5"/>
  <c r="D476" i="5"/>
  <c r="F476" i="5"/>
  <c r="I476" i="5"/>
  <c r="B476" i="5"/>
  <c r="G476" i="5"/>
  <c r="M475" i="5"/>
  <c r="N475" i="5"/>
  <c r="O475" i="5"/>
  <c r="D475" i="5"/>
  <c r="F475" i="5"/>
  <c r="I475" i="5"/>
  <c r="B475" i="5"/>
  <c r="G475" i="5"/>
  <c r="T475" i="5"/>
  <c r="M474" i="5"/>
  <c r="N474" i="5"/>
  <c r="B474" i="5"/>
  <c r="G474" i="5"/>
  <c r="F474" i="5"/>
  <c r="D474" i="5"/>
  <c r="I474" i="5"/>
  <c r="M473" i="5"/>
  <c r="N473" i="5"/>
  <c r="D473" i="5"/>
  <c r="F473" i="5"/>
  <c r="I473" i="5"/>
  <c r="B473" i="5"/>
  <c r="G473" i="5"/>
  <c r="M472" i="5"/>
  <c r="O472" i="5"/>
  <c r="N472" i="5"/>
  <c r="F472" i="5"/>
  <c r="D472" i="5"/>
  <c r="I472" i="5"/>
  <c r="B472" i="5"/>
  <c r="G472" i="5"/>
  <c r="M471" i="5"/>
  <c r="N471" i="5"/>
  <c r="O471" i="5"/>
  <c r="F471" i="5"/>
  <c r="D471" i="5"/>
  <c r="I471" i="5"/>
  <c r="B471" i="5"/>
  <c r="G471" i="5"/>
  <c r="M470" i="5"/>
  <c r="N470" i="5"/>
  <c r="D470" i="5"/>
  <c r="F470" i="5"/>
  <c r="B470" i="5"/>
  <c r="G470" i="5"/>
  <c r="T470" i="5"/>
  <c r="I470" i="5"/>
  <c r="M469" i="5"/>
  <c r="D469" i="5"/>
  <c r="F469" i="5"/>
  <c r="I469" i="5"/>
  <c r="B469" i="5"/>
  <c r="G469" i="5"/>
  <c r="M468" i="5"/>
  <c r="O468" i="5"/>
  <c r="N468" i="5"/>
  <c r="D468" i="5"/>
  <c r="F468" i="5"/>
  <c r="I468" i="5"/>
  <c r="B468" i="5"/>
  <c r="G468" i="5"/>
  <c r="T468" i="5"/>
  <c r="M467" i="5"/>
  <c r="N467" i="5"/>
  <c r="O467" i="5"/>
  <c r="F467" i="5"/>
  <c r="D467" i="5"/>
  <c r="I467" i="5"/>
  <c r="B467" i="5"/>
  <c r="G467" i="5"/>
  <c r="M466" i="5"/>
  <c r="N466" i="5"/>
  <c r="D466" i="5"/>
  <c r="F466" i="5"/>
  <c r="I466" i="5"/>
  <c r="B466" i="5"/>
  <c r="G466" i="5"/>
  <c r="M465" i="5"/>
  <c r="N465" i="5"/>
  <c r="D465" i="5"/>
  <c r="F465" i="5"/>
  <c r="I465" i="5"/>
  <c r="B465" i="5"/>
  <c r="G465" i="5"/>
  <c r="M464" i="5"/>
  <c r="O464" i="5"/>
  <c r="N464" i="5"/>
  <c r="D464" i="5"/>
  <c r="F464" i="5"/>
  <c r="I464" i="5"/>
  <c r="B464" i="5"/>
  <c r="G464" i="5"/>
  <c r="M463" i="5"/>
  <c r="N463" i="5"/>
  <c r="O463" i="5"/>
  <c r="D463" i="5"/>
  <c r="F463" i="5"/>
  <c r="I463" i="5"/>
  <c r="B463" i="5"/>
  <c r="G463" i="5"/>
  <c r="T463" i="5"/>
  <c r="M462" i="5"/>
  <c r="N462" i="5"/>
  <c r="B462" i="5"/>
  <c r="G462" i="5"/>
  <c r="F462" i="5"/>
  <c r="D462" i="5"/>
  <c r="I462" i="5"/>
  <c r="M461" i="5"/>
  <c r="D461" i="5"/>
  <c r="F461" i="5"/>
  <c r="I461" i="5"/>
  <c r="B461" i="5"/>
  <c r="G461" i="5"/>
  <c r="M460" i="5"/>
  <c r="O460" i="5"/>
  <c r="N460" i="5"/>
  <c r="F460" i="5"/>
  <c r="D460" i="5"/>
  <c r="I460" i="5"/>
  <c r="B460" i="5"/>
  <c r="G460" i="5"/>
  <c r="M459" i="5"/>
  <c r="N459" i="5"/>
  <c r="O459" i="5"/>
  <c r="F459" i="5"/>
  <c r="D459" i="5"/>
  <c r="B459" i="5"/>
  <c r="G459" i="5"/>
  <c r="T459" i="5"/>
  <c r="I459" i="5"/>
  <c r="M458" i="5"/>
  <c r="N458" i="5"/>
  <c r="F458" i="5"/>
  <c r="D458" i="5"/>
  <c r="I458" i="5"/>
  <c r="B458" i="5"/>
  <c r="G458" i="5"/>
  <c r="M457" i="5"/>
  <c r="N457" i="5"/>
  <c r="D457" i="5"/>
  <c r="F457" i="5"/>
  <c r="I457" i="5"/>
  <c r="B457" i="5"/>
  <c r="G457" i="5"/>
  <c r="M456" i="5"/>
  <c r="O456" i="5"/>
  <c r="N456" i="5"/>
  <c r="D456" i="5"/>
  <c r="F456" i="5"/>
  <c r="I456" i="5"/>
  <c r="B456" i="5"/>
  <c r="G456" i="5"/>
  <c r="T456" i="5"/>
  <c r="M455" i="5"/>
  <c r="N455" i="5"/>
  <c r="O455" i="5"/>
  <c r="F455" i="5"/>
  <c r="D455" i="5"/>
  <c r="B455" i="5"/>
  <c r="G455" i="5"/>
  <c r="T455" i="5"/>
  <c r="M454" i="5"/>
  <c r="N454" i="5"/>
  <c r="D454" i="5"/>
  <c r="F454" i="5"/>
  <c r="B454" i="5"/>
  <c r="G454" i="5"/>
  <c r="T454" i="5"/>
  <c r="I454" i="5"/>
  <c r="M453" i="5"/>
  <c r="N453" i="5"/>
  <c r="D453" i="5"/>
  <c r="F453" i="5"/>
  <c r="I453" i="5"/>
  <c r="B453" i="5"/>
  <c r="G453" i="5"/>
  <c r="M452" i="5"/>
  <c r="O452" i="5"/>
  <c r="N452" i="5"/>
  <c r="F452" i="5"/>
  <c r="D452" i="5"/>
  <c r="I452" i="5"/>
  <c r="B452" i="5"/>
  <c r="G452" i="5"/>
  <c r="M451" i="5"/>
  <c r="N451" i="5"/>
  <c r="O451" i="5"/>
  <c r="F451" i="5"/>
  <c r="D451" i="5"/>
  <c r="B451" i="5"/>
  <c r="G451" i="5"/>
  <c r="T451" i="5"/>
  <c r="M450" i="5"/>
  <c r="N450" i="5"/>
  <c r="D450" i="5"/>
  <c r="F450" i="5"/>
  <c r="I450" i="5"/>
  <c r="B450" i="5"/>
  <c r="G450" i="5"/>
  <c r="M449" i="5"/>
  <c r="D449" i="5"/>
  <c r="F449" i="5"/>
  <c r="I449" i="5"/>
  <c r="B449" i="5"/>
  <c r="G449" i="5"/>
  <c r="M448" i="5"/>
  <c r="O448" i="5"/>
  <c r="N448" i="5"/>
  <c r="D448" i="5"/>
  <c r="F448" i="5"/>
  <c r="I448" i="5"/>
  <c r="B448" i="5"/>
  <c r="G448" i="5"/>
  <c r="T448" i="5"/>
  <c r="M447" i="5"/>
  <c r="D447" i="5"/>
  <c r="F447" i="5"/>
  <c r="B447" i="5"/>
  <c r="G447" i="5"/>
  <c r="T447" i="5"/>
  <c r="N447" i="5"/>
  <c r="O447" i="5"/>
  <c r="I447" i="5"/>
  <c r="M446" i="5"/>
  <c r="N446" i="5"/>
  <c r="D446" i="5"/>
  <c r="F446" i="5"/>
  <c r="I446" i="5"/>
  <c r="B446" i="5"/>
  <c r="G446" i="5"/>
  <c r="M445" i="5"/>
  <c r="N445" i="5"/>
  <c r="D445" i="5"/>
  <c r="F445" i="5"/>
  <c r="I445" i="5"/>
  <c r="B445" i="5"/>
  <c r="G445" i="5"/>
  <c r="M444" i="5"/>
  <c r="O444" i="5"/>
  <c r="N444" i="5"/>
  <c r="D444" i="5"/>
  <c r="F444" i="5"/>
  <c r="I444" i="5"/>
  <c r="B444" i="5"/>
  <c r="G444" i="5"/>
  <c r="M443" i="5"/>
  <c r="N443" i="5"/>
  <c r="O443" i="5"/>
  <c r="D443" i="5"/>
  <c r="F443" i="5"/>
  <c r="I443" i="5"/>
  <c r="B443" i="5"/>
  <c r="G443" i="5"/>
  <c r="T443" i="5"/>
  <c r="M442" i="5"/>
  <c r="N442" i="5"/>
  <c r="D442" i="5"/>
  <c r="F442" i="5"/>
  <c r="I442" i="5"/>
  <c r="B442" i="5"/>
  <c r="G442" i="5"/>
  <c r="M441" i="5"/>
  <c r="D441" i="5"/>
  <c r="F441" i="5"/>
  <c r="B441" i="5"/>
  <c r="G441" i="5"/>
  <c r="T441" i="5"/>
  <c r="M440" i="5"/>
  <c r="O440" i="5"/>
  <c r="N440" i="5"/>
  <c r="F440" i="5"/>
  <c r="D440" i="5"/>
  <c r="I440" i="5"/>
  <c r="B440" i="5"/>
  <c r="G440" i="5"/>
  <c r="T440" i="5"/>
  <c r="M439" i="5"/>
  <c r="N439" i="5"/>
  <c r="O439" i="5"/>
  <c r="F439" i="5"/>
  <c r="D439" i="5"/>
  <c r="B439" i="5"/>
  <c r="G439" i="5"/>
  <c r="T439" i="5"/>
  <c r="M438" i="5"/>
  <c r="N438" i="5"/>
  <c r="D438" i="5"/>
  <c r="F438" i="5"/>
  <c r="I438" i="5"/>
  <c r="B438" i="5"/>
  <c r="G438" i="5"/>
  <c r="M437" i="5"/>
  <c r="O437" i="5"/>
  <c r="N437" i="5"/>
  <c r="D437" i="5"/>
  <c r="F437" i="5"/>
  <c r="I437" i="5"/>
  <c r="B437" i="5"/>
  <c r="G437" i="5"/>
  <c r="M436" i="5"/>
  <c r="O436" i="5"/>
  <c r="N436" i="5"/>
  <c r="F436" i="5"/>
  <c r="D436" i="5"/>
  <c r="B436" i="5"/>
  <c r="G436" i="5"/>
  <c r="T436" i="5"/>
  <c r="I436" i="5"/>
  <c r="M435" i="5"/>
  <c r="N435" i="5"/>
  <c r="O435" i="5"/>
  <c r="D435" i="5"/>
  <c r="F435" i="5"/>
  <c r="I435" i="5"/>
  <c r="B435" i="5"/>
  <c r="G435" i="5"/>
  <c r="T435" i="5"/>
  <c r="M434" i="5"/>
  <c r="N434" i="5"/>
  <c r="D434" i="5"/>
  <c r="F434" i="5"/>
  <c r="B434" i="5"/>
  <c r="G434" i="5"/>
  <c r="T434" i="5"/>
  <c r="I434" i="5"/>
  <c r="M433" i="5"/>
  <c r="O433" i="5"/>
  <c r="F433" i="5"/>
  <c r="D433" i="5"/>
  <c r="B433" i="5"/>
  <c r="G433" i="5"/>
  <c r="M432" i="5"/>
  <c r="O432" i="5"/>
  <c r="N432" i="5"/>
  <c r="F432" i="5"/>
  <c r="D432" i="5"/>
  <c r="B432" i="5"/>
  <c r="G432" i="5"/>
  <c r="T432" i="5"/>
  <c r="M431" i="5"/>
  <c r="N431" i="5"/>
  <c r="O431" i="5"/>
  <c r="D431" i="5"/>
  <c r="F431" i="5"/>
  <c r="I431" i="5"/>
  <c r="B431" i="5"/>
  <c r="G431" i="5"/>
  <c r="M430" i="5"/>
  <c r="N430" i="5"/>
  <c r="D430" i="5"/>
  <c r="F430" i="5"/>
  <c r="B430" i="5"/>
  <c r="G430" i="5"/>
  <c r="T430" i="5"/>
  <c r="I430" i="5"/>
  <c r="M429" i="5"/>
  <c r="O429" i="5"/>
  <c r="F429" i="5"/>
  <c r="D429" i="5"/>
  <c r="B429" i="5"/>
  <c r="G429" i="5"/>
  <c r="M428" i="5"/>
  <c r="O428" i="5"/>
  <c r="N428" i="5"/>
  <c r="F428" i="5"/>
  <c r="D428" i="5"/>
  <c r="B428" i="5"/>
  <c r="G428" i="5"/>
  <c r="M427" i="5"/>
  <c r="N427" i="5"/>
  <c r="O427" i="5"/>
  <c r="D427" i="5"/>
  <c r="F427" i="5"/>
  <c r="I427" i="5"/>
  <c r="B427" i="5"/>
  <c r="G427" i="5"/>
  <c r="T427" i="5"/>
  <c r="M426" i="5"/>
  <c r="N426" i="5"/>
  <c r="D426" i="5"/>
  <c r="F426" i="5"/>
  <c r="B426" i="5"/>
  <c r="G426" i="5"/>
  <c r="T426" i="5"/>
  <c r="I426" i="5"/>
  <c r="M425" i="5"/>
  <c r="N425" i="5"/>
  <c r="O425" i="5"/>
  <c r="F425" i="5"/>
  <c r="D425" i="5"/>
  <c r="B425" i="5"/>
  <c r="G425" i="5"/>
  <c r="M424" i="5"/>
  <c r="O424" i="5"/>
  <c r="N424" i="5"/>
  <c r="F424" i="5"/>
  <c r="D424" i="5"/>
  <c r="B424" i="5"/>
  <c r="G424" i="5"/>
  <c r="M423" i="5"/>
  <c r="N423" i="5"/>
  <c r="O423" i="5"/>
  <c r="D423" i="5"/>
  <c r="F423" i="5"/>
  <c r="I423" i="5"/>
  <c r="B423" i="5"/>
  <c r="G423" i="5"/>
  <c r="T423" i="5"/>
  <c r="M422" i="5"/>
  <c r="N422" i="5"/>
  <c r="D422" i="5"/>
  <c r="F422" i="5"/>
  <c r="B422" i="5"/>
  <c r="G422" i="5"/>
  <c r="T422" i="5"/>
  <c r="I422" i="5"/>
  <c r="M421" i="5"/>
  <c r="N421" i="5"/>
  <c r="O421" i="5"/>
  <c r="D421" i="5"/>
  <c r="F421" i="5"/>
  <c r="I421" i="5"/>
  <c r="B421" i="5"/>
  <c r="G421" i="5"/>
  <c r="M420" i="5"/>
  <c r="O420" i="5"/>
  <c r="N420" i="5"/>
  <c r="F420" i="5"/>
  <c r="D420" i="5"/>
  <c r="I420" i="5"/>
  <c r="B420" i="5"/>
  <c r="G420" i="5"/>
  <c r="T420" i="5"/>
  <c r="M419" i="5"/>
  <c r="N419" i="5"/>
  <c r="O419" i="5"/>
  <c r="D419" i="5"/>
  <c r="F419" i="5"/>
  <c r="I419" i="5"/>
  <c r="B419" i="5"/>
  <c r="G419" i="5"/>
  <c r="M418" i="5"/>
  <c r="N418" i="5"/>
  <c r="D418" i="5"/>
  <c r="F418" i="5"/>
  <c r="B418" i="5"/>
  <c r="G418" i="5"/>
  <c r="T418" i="5"/>
  <c r="I418" i="5"/>
  <c r="M417" i="5"/>
  <c r="N417" i="5"/>
  <c r="O417" i="5"/>
  <c r="D417" i="5"/>
  <c r="F417" i="5"/>
  <c r="I417" i="5"/>
  <c r="B417" i="5"/>
  <c r="G417" i="5"/>
  <c r="M416" i="5"/>
  <c r="O416" i="5"/>
  <c r="N416" i="5"/>
  <c r="F416" i="5"/>
  <c r="D416" i="5"/>
  <c r="I416" i="5"/>
  <c r="B416" i="5"/>
  <c r="G416" i="5"/>
  <c r="M415" i="5"/>
  <c r="N415" i="5"/>
  <c r="O415" i="5"/>
  <c r="D415" i="5"/>
  <c r="F415" i="5"/>
  <c r="I415" i="5"/>
  <c r="B415" i="5"/>
  <c r="G415" i="5"/>
  <c r="T415" i="5"/>
  <c r="M414" i="5"/>
  <c r="N414" i="5"/>
  <c r="D414" i="5"/>
  <c r="F414" i="5"/>
  <c r="B414" i="5"/>
  <c r="G414" i="5"/>
  <c r="T414" i="5"/>
  <c r="I414" i="5"/>
  <c r="M412" i="5"/>
  <c r="N412" i="5"/>
  <c r="O412" i="5"/>
  <c r="D412" i="5"/>
  <c r="F412" i="5"/>
  <c r="I412" i="5"/>
  <c r="B412" i="5"/>
  <c r="G412" i="5"/>
  <c r="M411" i="5"/>
  <c r="O411" i="5"/>
  <c r="N411" i="5"/>
  <c r="F411" i="5"/>
  <c r="D411" i="5"/>
  <c r="I411" i="5"/>
  <c r="B411" i="5"/>
  <c r="G411" i="5"/>
  <c r="T411" i="5"/>
  <c r="M410" i="5"/>
  <c r="N410" i="5"/>
  <c r="O410" i="5"/>
  <c r="D410" i="5"/>
  <c r="F410" i="5"/>
  <c r="I410" i="5"/>
  <c r="B410" i="5"/>
  <c r="G410" i="5"/>
  <c r="M409" i="5"/>
  <c r="N409" i="5"/>
  <c r="D409" i="5"/>
  <c r="F409" i="5"/>
  <c r="I409" i="5"/>
  <c r="B409" i="5"/>
  <c r="G409" i="5"/>
  <c r="M408" i="5"/>
  <c r="N408" i="5"/>
  <c r="O408" i="5"/>
  <c r="D408" i="5"/>
  <c r="F408" i="5"/>
  <c r="I408" i="5"/>
  <c r="B408" i="5"/>
  <c r="G408" i="5"/>
  <c r="M407" i="5"/>
  <c r="O407" i="5"/>
  <c r="N407" i="5"/>
  <c r="F407" i="5"/>
  <c r="D407" i="5"/>
  <c r="I407" i="5"/>
  <c r="B407" i="5"/>
  <c r="G407" i="5"/>
  <c r="T407" i="5"/>
  <c r="M406" i="5"/>
  <c r="N406" i="5"/>
  <c r="O406" i="5"/>
  <c r="D406" i="5"/>
  <c r="F406" i="5"/>
  <c r="I406" i="5"/>
  <c r="B406" i="5"/>
  <c r="G406" i="5"/>
  <c r="M405" i="5"/>
  <c r="N405" i="5"/>
  <c r="F405" i="5"/>
  <c r="D405" i="5"/>
  <c r="I405" i="5"/>
  <c r="B405" i="5"/>
  <c r="G405" i="5"/>
  <c r="M404" i="5"/>
  <c r="N404" i="5"/>
  <c r="O404" i="5"/>
  <c r="D404" i="5"/>
  <c r="F404" i="5"/>
  <c r="I404" i="5"/>
  <c r="B404" i="5"/>
  <c r="G404" i="5"/>
  <c r="M403" i="5"/>
  <c r="O403" i="5"/>
  <c r="N403" i="5"/>
  <c r="F403" i="5"/>
  <c r="D403" i="5"/>
  <c r="I403" i="5"/>
  <c r="B403" i="5"/>
  <c r="G403" i="5"/>
  <c r="M402" i="5"/>
  <c r="N402" i="5"/>
  <c r="O402" i="5"/>
  <c r="D402" i="5"/>
  <c r="F402" i="5"/>
  <c r="I402" i="5"/>
  <c r="B402" i="5"/>
  <c r="G402" i="5"/>
  <c r="T402" i="5"/>
  <c r="M401" i="5"/>
  <c r="N401" i="5"/>
  <c r="D401" i="5"/>
  <c r="F401" i="5"/>
  <c r="B401" i="5"/>
  <c r="G401" i="5"/>
  <c r="T401" i="5"/>
  <c r="I401" i="5"/>
  <c r="M400" i="5"/>
  <c r="N400" i="5"/>
  <c r="O400" i="5"/>
  <c r="D400" i="5"/>
  <c r="F400" i="5"/>
  <c r="I400" i="5"/>
  <c r="B400" i="5"/>
  <c r="G400" i="5"/>
  <c r="M399" i="5"/>
  <c r="O399" i="5"/>
  <c r="N399" i="5"/>
  <c r="F399" i="5"/>
  <c r="D399" i="5"/>
  <c r="I399" i="5"/>
  <c r="B399" i="5"/>
  <c r="G399" i="5"/>
  <c r="T399" i="5"/>
  <c r="M398" i="5"/>
  <c r="N398" i="5"/>
  <c r="O398" i="5"/>
  <c r="D398" i="5"/>
  <c r="F398" i="5"/>
  <c r="I398" i="5"/>
  <c r="B398" i="5"/>
  <c r="G398" i="5"/>
  <c r="M397" i="5"/>
  <c r="N397" i="5"/>
  <c r="F397" i="5"/>
  <c r="D397" i="5"/>
  <c r="I397" i="5"/>
  <c r="B397" i="5"/>
  <c r="G397" i="5"/>
  <c r="M396" i="5"/>
  <c r="N396" i="5"/>
  <c r="O396" i="5"/>
  <c r="D396" i="5"/>
  <c r="F396" i="5"/>
  <c r="I396" i="5"/>
  <c r="B396" i="5"/>
  <c r="G396" i="5"/>
  <c r="M395" i="5"/>
  <c r="O395" i="5"/>
  <c r="N395" i="5"/>
  <c r="F395" i="5"/>
  <c r="D395" i="5"/>
  <c r="I395" i="5"/>
  <c r="B395" i="5"/>
  <c r="G395" i="5"/>
  <c r="M394" i="5"/>
  <c r="N394" i="5"/>
  <c r="O394" i="5"/>
  <c r="D394" i="5"/>
  <c r="F394" i="5"/>
  <c r="I394" i="5"/>
  <c r="B394" i="5"/>
  <c r="G394" i="5"/>
  <c r="T394" i="5"/>
  <c r="M393" i="5"/>
  <c r="N393" i="5"/>
  <c r="D393" i="5"/>
  <c r="F393" i="5"/>
  <c r="B393" i="5"/>
  <c r="G393" i="5"/>
  <c r="T393" i="5"/>
  <c r="I393" i="5"/>
  <c r="M392" i="5"/>
  <c r="N392" i="5"/>
  <c r="O392" i="5"/>
  <c r="D392" i="5"/>
  <c r="F392" i="5"/>
  <c r="I392" i="5"/>
  <c r="B392" i="5"/>
  <c r="G392" i="5"/>
  <c r="M391" i="5"/>
  <c r="O391" i="5"/>
  <c r="N391" i="5"/>
  <c r="F391" i="5"/>
  <c r="D391" i="5"/>
  <c r="I391" i="5"/>
  <c r="B391" i="5"/>
  <c r="G391" i="5"/>
  <c r="T391" i="5"/>
  <c r="M390" i="5"/>
  <c r="N390" i="5"/>
  <c r="O390" i="5"/>
  <c r="D390" i="5"/>
  <c r="F390" i="5"/>
  <c r="I390" i="5"/>
  <c r="B390" i="5"/>
  <c r="G390" i="5"/>
  <c r="M389" i="5"/>
  <c r="N389" i="5"/>
  <c r="F389" i="5"/>
  <c r="D389" i="5"/>
  <c r="I389" i="5"/>
  <c r="B389" i="5"/>
  <c r="G389" i="5"/>
  <c r="M388" i="5"/>
  <c r="N388" i="5"/>
  <c r="O388" i="5"/>
  <c r="D388" i="5"/>
  <c r="F388" i="5"/>
  <c r="I388" i="5"/>
  <c r="B388" i="5"/>
  <c r="G388" i="5"/>
  <c r="M387" i="5"/>
  <c r="O387" i="5"/>
  <c r="N387" i="5"/>
  <c r="F387" i="5"/>
  <c r="D387" i="5"/>
  <c r="I387" i="5"/>
  <c r="B387" i="5"/>
  <c r="G387" i="5"/>
  <c r="M386" i="5"/>
  <c r="N386" i="5"/>
  <c r="O386" i="5"/>
  <c r="D386" i="5"/>
  <c r="F386" i="5"/>
  <c r="I386" i="5"/>
  <c r="B386" i="5"/>
  <c r="G386" i="5"/>
  <c r="T386" i="5"/>
  <c r="M385" i="5"/>
  <c r="N385" i="5"/>
  <c r="D385" i="5"/>
  <c r="F385" i="5"/>
  <c r="B385" i="5"/>
  <c r="G385" i="5"/>
  <c r="T385" i="5"/>
  <c r="I385" i="5"/>
  <c r="M384" i="5"/>
  <c r="N384" i="5"/>
  <c r="O384" i="5"/>
  <c r="D384" i="5"/>
  <c r="F384" i="5"/>
  <c r="I384" i="5"/>
  <c r="B384" i="5"/>
  <c r="G384" i="5"/>
  <c r="M383" i="5"/>
  <c r="O383" i="5"/>
  <c r="N383" i="5"/>
  <c r="F383" i="5"/>
  <c r="D383" i="5"/>
  <c r="I383" i="5"/>
  <c r="B383" i="5"/>
  <c r="G383" i="5"/>
  <c r="T383" i="5"/>
  <c r="M382" i="5"/>
  <c r="N382" i="5"/>
  <c r="O382" i="5"/>
  <c r="D382" i="5"/>
  <c r="F382" i="5"/>
  <c r="I382" i="5"/>
  <c r="B382" i="5"/>
  <c r="G382" i="5"/>
  <c r="M381" i="5"/>
  <c r="N381" i="5"/>
  <c r="F381" i="5"/>
  <c r="D381" i="5"/>
  <c r="I381" i="5"/>
  <c r="B381" i="5"/>
  <c r="G381" i="5"/>
  <c r="M380" i="5"/>
  <c r="N380" i="5"/>
  <c r="O380" i="5"/>
  <c r="D380" i="5"/>
  <c r="F380" i="5"/>
  <c r="I380" i="5"/>
  <c r="B380" i="5"/>
  <c r="G380" i="5"/>
  <c r="M379" i="5"/>
  <c r="O379" i="5"/>
  <c r="N379" i="5"/>
  <c r="F379" i="5"/>
  <c r="D379" i="5"/>
  <c r="I379" i="5"/>
  <c r="B379" i="5"/>
  <c r="G379" i="5"/>
  <c r="M378" i="5"/>
  <c r="N378" i="5"/>
  <c r="O378" i="5"/>
  <c r="D378" i="5"/>
  <c r="F378" i="5"/>
  <c r="I378" i="5"/>
  <c r="B378" i="5"/>
  <c r="G378" i="5"/>
  <c r="T378" i="5"/>
  <c r="M377" i="5"/>
  <c r="N377" i="5"/>
  <c r="F377" i="5"/>
  <c r="D377" i="5"/>
  <c r="I377" i="5"/>
  <c r="B377" i="5"/>
  <c r="G377" i="5"/>
  <c r="M376" i="5"/>
  <c r="N376" i="5"/>
  <c r="O376" i="5"/>
  <c r="D376" i="5"/>
  <c r="F376" i="5"/>
  <c r="I376" i="5"/>
  <c r="B376" i="5"/>
  <c r="G376" i="5"/>
  <c r="M375" i="5"/>
  <c r="O375" i="5"/>
  <c r="N375" i="5"/>
  <c r="F375" i="5"/>
  <c r="D375" i="5"/>
  <c r="I375" i="5"/>
  <c r="B375" i="5"/>
  <c r="G375" i="5"/>
  <c r="M374" i="5"/>
  <c r="N374" i="5"/>
  <c r="O374" i="5"/>
  <c r="D374" i="5"/>
  <c r="F374" i="5"/>
  <c r="I374" i="5"/>
  <c r="B374" i="5"/>
  <c r="G374" i="5"/>
  <c r="T374" i="5"/>
  <c r="M373" i="5"/>
  <c r="N373" i="5"/>
  <c r="F373" i="5"/>
  <c r="D373" i="5"/>
  <c r="I373" i="5"/>
  <c r="B373" i="5"/>
  <c r="G373" i="5"/>
  <c r="M372" i="5"/>
  <c r="N372" i="5"/>
  <c r="O372" i="5"/>
  <c r="D372" i="5"/>
  <c r="F372" i="5"/>
  <c r="I372" i="5"/>
  <c r="B372" i="5"/>
  <c r="G372" i="5"/>
  <c r="M371" i="5"/>
  <c r="O371" i="5"/>
  <c r="N371" i="5"/>
  <c r="F371" i="5"/>
  <c r="D371" i="5"/>
  <c r="I371" i="5"/>
  <c r="B371" i="5"/>
  <c r="G371" i="5"/>
  <c r="M370" i="5"/>
  <c r="N370" i="5"/>
  <c r="O370" i="5"/>
  <c r="F370" i="5"/>
  <c r="D370" i="5"/>
  <c r="I370" i="5"/>
  <c r="B370" i="5"/>
  <c r="G370" i="5"/>
  <c r="T370" i="5"/>
  <c r="M369" i="5"/>
  <c r="N369" i="5"/>
  <c r="D369" i="5"/>
  <c r="F369" i="5"/>
  <c r="I369" i="5"/>
  <c r="B369" i="5"/>
  <c r="G369" i="5"/>
  <c r="M368" i="5"/>
  <c r="N368" i="5"/>
  <c r="O368" i="5"/>
  <c r="D368" i="5"/>
  <c r="F368" i="5"/>
  <c r="I368" i="5"/>
  <c r="B368" i="5"/>
  <c r="G368" i="5"/>
  <c r="M367" i="5"/>
  <c r="O367" i="5"/>
  <c r="N367" i="5"/>
  <c r="F367" i="5"/>
  <c r="D367" i="5"/>
  <c r="I367" i="5"/>
  <c r="B367" i="5"/>
  <c r="G367" i="5"/>
  <c r="M366" i="5"/>
  <c r="N366" i="5"/>
  <c r="O366" i="5"/>
  <c r="D366" i="5"/>
  <c r="F366" i="5"/>
  <c r="I366" i="5"/>
  <c r="B366" i="5"/>
  <c r="G366" i="5"/>
  <c r="T366" i="5"/>
  <c r="M365" i="5"/>
  <c r="N365" i="5"/>
  <c r="D365" i="5"/>
  <c r="F365" i="5"/>
  <c r="B365" i="5"/>
  <c r="G365" i="5"/>
  <c r="T365" i="5"/>
  <c r="I365" i="5"/>
  <c r="M364" i="5"/>
  <c r="N364" i="5"/>
  <c r="O364" i="5"/>
  <c r="D364" i="5"/>
  <c r="F364" i="5"/>
  <c r="I364" i="5"/>
  <c r="B364" i="5"/>
  <c r="G364" i="5"/>
  <c r="M363" i="5"/>
  <c r="O363" i="5"/>
  <c r="N363" i="5"/>
  <c r="F363" i="5"/>
  <c r="D363" i="5"/>
  <c r="I363" i="5"/>
  <c r="B363" i="5"/>
  <c r="G363" i="5"/>
  <c r="M362" i="5"/>
  <c r="N362" i="5"/>
  <c r="O362" i="5"/>
  <c r="F362" i="5"/>
  <c r="D362" i="5"/>
  <c r="I362" i="5"/>
  <c r="B362" i="5"/>
  <c r="G362" i="5"/>
  <c r="T362" i="5"/>
  <c r="M361" i="5"/>
  <c r="N361" i="5"/>
  <c r="D361" i="5"/>
  <c r="F361" i="5"/>
  <c r="I361" i="5"/>
  <c r="B361" i="5"/>
  <c r="G361" i="5"/>
  <c r="M360" i="5"/>
  <c r="N360" i="5"/>
  <c r="O360" i="5"/>
  <c r="D360" i="5"/>
  <c r="F360" i="5"/>
  <c r="I360" i="5"/>
  <c r="B360" i="5"/>
  <c r="G360" i="5"/>
  <c r="M359" i="5"/>
  <c r="O359" i="5"/>
  <c r="N359" i="5"/>
  <c r="D359" i="5"/>
  <c r="F359" i="5"/>
  <c r="I359" i="5"/>
  <c r="B359" i="5"/>
  <c r="G359" i="5"/>
  <c r="M358" i="5"/>
  <c r="N358" i="5"/>
  <c r="O358" i="5"/>
  <c r="F358" i="5"/>
  <c r="D358" i="5"/>
  <c r="I358" i="5"/>
  <c r="B358" i="5"/>
  <c r="G358" i="5"/>
  <c r="M357" i="5"/>
  <c r="N357" i="5"/>
  <c r="D357" i="5"/>
  <c r="F357" i="5"/>
  <c r="B357" i="5"/>
  <c r="G357" i="5"/>
  <c r="T357" i="5"/>
  <c r="I357" i="5"/>
  <c r="M356" i="5"/>
  <c r="N356" i="5"/>
  <c r="O356" i="5"/>
  <c r="F356" i="5"/>
  <c r="D356" i="5"/>
  <c r="I356" i="5"/>
  <c r="B356" i="5"/>
  <c r="G356" i="5"/>
  <c r="M355" i="5"/>
  <c r="O355" i="5"/>
  <c r="N355" i="5"/>
  <c r="F355" i="5"/>
  <c r="D355" i="5"/>
  <c r="I355" i="5"/>
  <c r="B355" i="5"/>
  <c r="G355" i="5"/>
  <c r="M354" i="5"/>
  <c r="N354" i="5"/>
  <c r="O354" i="5"/>
  <c r="D354" i="5"/>
  <c r="F354" i="5"/>
  <c r="I354" i="5"/>
  <c r="B354" i="5"/>
  <c r="G354" i="5"/>
  <c r="T354" i="5"/>
  <c r="M353" i="5"/>
  <c r="N353" i="5"/>
  <c r="F353" i="5"/>
  <c r="D353" i="5"/>
  <c r="I353" i="5"/>
  <c r="B353" i="5"/>
  <c r="G353" i="5"/>
  <c r="M352" i="5"/>
  <c r="N352" i="5"/>
  <c r="O352" i="5"/>
  <c r="F352" i="5"/>
  <c r="D352" i="5"/>
  <c r="I352" i="5"/>
  <c r="B352" i="5"/>
  <c r="G352" i="5"/>
  <c r="M351" i="5"/>
  <c r="O351" i="5"/>
  <c r="N351" i="5"/>
  <c r="F351" i="5"/>
  <c r="D351" i="5"/>
  <c r="I351" i="5"/>
  <c r="B351" i="5"/>
  <c r="G351" i="5"/>
  <c r="T351" i="5"/>
  <c r="M350" i="5"/>
  <c r="N350" i="5"/>
  <c r="O350" i="5"/>
  <c r="D350" i="5"/>
  <c r="F350" i="5"/>
  <c r="I350" i="5"/>
  <c r="B350" i="5"/>
  <c r="G350" i="5"/>
  <c r="M349" i="5"/>
  <c r="N349" i="5"/>
  <c r="D349" i="5"/>
  <c r="F349" i="5"/>
  <c r="I349" i="5"/>
  <c r="B349" i="5"/>
  <c r="G349" i="5"/>
  <c r="M348" i="5"/>
  <c r="N348" i="5"/>
  <c r="O348" i="5"/>
  <c r="F348" i="5"/>
  <c r="D348" i="5"/>
  <c r="I348" i="5"/>
  <c r="B348" i="5"/>
  <c r="G348" i="5"/>
  <c r="M347" i="5"/>
  <c r="O347" i="5"/>
  <c r="N347" i="5"/>
  <c r="F347" i="5"/>
  <c r="D347" i="5"/>
  <c r="I347" i="5"/>
  <c r="B347" i="5"/>
  <c r="G347" i="5"/>
  <c r="M346" i="5"/>
  <c r="N346" i="5"/>
  <c r="O346" i="5"/>
  <c r="D346" i="5"/>
  <c r="F346" i="5"/>
  <c r="I346" i="5"/>
  <c r="B346" i="5"/>
  <c r="G346" i="5"/>
  <c r="T346" i="5"/>
  <c r="M345" i="5"/>
  <c r="N345" i="5"/>
  <c r="D345" i="5"/>
  <c r="F345" i="5"/>
  <c r="B345" i="5"/>
  <c r="G345" i="5"/>
  <c r="T345" i="5"/>
  <c r="I345" i="5"/>
  <c r="M344" i="5"/>
  <c r="N344" i="5"/>
  <c r="O344" i="5"/>
  <c r="D344" i="5"/>
  <c r="F344" i="5"/>
  <c r="I344" i="5"/>
  <c r="B344" i="5"/>
  <c r="G344" i="5"/>
  <c r="M343" i="5"/>
  <c r="O343" i="5"/>
  <c r="N343" i="5"/>
  <c r="D343" i="5"/>
  <c r="F343" i="5"/>
  <c r="I343" i="5"/>
  <c r="B343" i="5"/>
  <c r="G343" i="5"/>
  <c r="T343" i="5"/>
  <c r="M342" i="5"/>
  <c r="N342" i="5"/>
  <c r="O342" i="5"/>
  <c r="F342" i="5"/>
  <c r="D342" i="5"/>
  <c r="I342" i="5"/>
  <c r="B342" i="5"/>
  <c r="G342" i="5"/>
  <c r="M341" i="5"/>
  <c r="N341" i="5"/>
  <c r="D341" i="5"/>
  <c r="F341" i="5"/>
  <c r="B341" i="5"/>
  <c r="G341" i="5"/>
  <c r="T341" i="5"/>
  <c r="I341" i="5"/>
  <c r="M340" i="5"/>
  <c r="N340" i="5"/>
  <c r="O340" i="5"/>
  <c r="D340" i="5"/>
  <c r="F340" i="5"/>
  <c r="I340" i="5"/>
  <c r="B340" i="5"/>
  <c r="G340" i="5"/>
  <c r="M339" i="5"/>
  <c r="O339" i="5"/>
  <c r="N339" i="5"/>
  <c r="D339" i="5"/>
  <c r="F339" i="5"/>
  <c r="I339" i="5"/>
  <c r="B339" i="5"/>
  <c r="G339" i="5"/>
  <c r="M338" i="5"/>
  <c r="N338" i="5"/>
  <c r="O338" i="5"/>
  <c r="D338" i="5"/>
  <c r="F338" i="5"/>
  <c r="I338" i="5"/>
  <c r="B338" i="5"/>
  <c r="G338" i="5"/>
  <c r="M337" i="5"/>
  <c r="N337" i="5"/>
  <c r="D337" i="5"/>
  <c r="F337" i="5"/>
  <c r="B337" i="5"/>
  <c r="G337" i="5"/>
  <c r="T337" i="5"/>
  <c r="I337" i="5"/>
  <c r="M336" i="5"/>
  <c r="N336" i="5"/>
  <c r="O336" i="5"/>
  <c r="D336" i="5"/>
  <c r="F336" i="5"/>
  <c r="I336" i="5"/>
  <c r="B336" i="5"/>
  <c r="G336" i="5"/>
  <c r="M335" i="5"/>
  <c r="O335" i="5"/>
  <c r="N335" i="5"/>
  <c r="D335" i="5"/>
  <c r="F335" i="5"/>
  <c r="I335" i="5"/>
  <c r="B335" i="5"/>
  <c r="G335" i="5"/>
  <c r="T335" i="5"/>
  <c r="M334" i="5"/>
  <c r="N334" i="5"/>
  <c r="O334" i="5"/>
  <c r="F334" i="5"/>
  <c r="D334" i="5"/>
  <c r="I334" i="5"/>
  <c r="B334" i="5"/>
  <c r="G334" i="5"/>
  <c r="M333" i="5"/>
  <c r="N333" i="5"/>
  <c r="D333" i="5"/>
  <c r="F333" i="5"/>
  <c r="I333" i="5"/>
  <c r="B333" i="5"/>
  <c r="G333" i="5"/>
  <c r="M332" i="5"/>
  <c r="N332" i="5"/>
  <c r="O332" i="5"/>
  <c r="F332" i="5"/>
  <c r="D332" i="5"/>
  <c r="I332" i="5"/>
  <c r="B332" i="5"/>
  <c r="G332" i="5"/>
  <c r="M331" i="5"/>
  <c r="O331" i="5"/>
  <c r="N331" i="5"/>
  <c r="F331" i="5"/>
  <c r="D331" i="5"/>
  <c r="I331" i="5"/>
  <c r="B331" i="5"/>
  <c r="G331" i="5"/>
  <c r="M330" i="5"/>
  <c r="N330" i="5"/>
  <c r="O330" i="5"/>
  <c r="F330" i="5"/>
  <c r="D330" i="5"/>
  <c r="I330" i="5"/>
  <c r="B330" i="5"/>
  <c r="G330" i="5"/>
  <c r="T330" i="5"/>
  <c r="M329" i="5"/>
  <c r="N329" i="5"/>
  <c r="D329" i="5"/>
  <c r="F329" i="5"/>
  <c r="I329" i="5"/>
  <c r="B329" i="5"/>
  <c r="G329" i="5"/>
  <c r="M328" i="5"/>
  <c r="N328" i="5"/>
  <c r="O328" i="5"/>
  <c r="D328" i="5"/>
  <c r="F328" i="5"/>
  <c r="I328" i="5"/>
  <c r="B328" i="5"/>
  <c r="G328" i="5"/>
  <c r="M327" i="5"/>
  <c r="O327" i="5"/>
  <c r="N327" i="5"/>
  <c r="D327" i="5"/>
  <c r="F327" i="5"/>
  <c r="I327" i="5"/>
  <c r="B327" i="5"/>
  <c r="G327" i="5"/>
  <c r="M326" i="5"/>
  <c r="N326" i="5"/>
  <c r="O326" i="5"/>
  <c r="F326" i="5"/>
  <c r="D326" i="5"/>
  <c r="I326" i="5"/>
  <c r="B326" i="5"/>
  <c r="G326" i="5"/>
  <c r="M325" i="5"/>
  <c r="N325" i="5"/>
  <c r="D325" i="5"/>
  <c r="F325" i="5"/>
  <c r="B325" i="5"/>
  <c r="G325" i="5"/>
  <c r="T325" i="5"/>
  <c r="I325" i="5"/>
  <c r="M324" i="5"/>
  <c r="N324" i="5"/>
  <c r="O324" i="5"/>
  <c r="F324" i="5"/>
  <c r="D324" i="5"/>
  <c r="I324" i="5"/>
  <c r="B324" i="5"/>
  <c r="G324" i="5"/>
  <c r="M323" i="5"/>
  <c r="O323" i="5"/>
  <c r="N323" i="5"/>
  <c r="F323" i="5"/>
  <c r="D323" i="5"/>
  <c r="I323" i="5"/>
  <c r="B323" i="5"/>
  <c r="G323" i="5"/>
  <c r="M322" i="5"/>
  <c r="N322" i="5"/>
  <c r="O322" i="5"/>
  <c r="D322" i="5"/>
  <c r="F322" i="5"/>
  <c r="I322" i="5"/>
  <c r="B322" i="5"/>
  <c r="G322" i="5"/>
  <c r="T322" i="5"/>
  <c r="M321" i="5"/>
  <c r="N321" i="5"/>
  <c r="F321" i="5"/>
  <c r="D321" i="5"/>
  <c r="I321" i="5"/>
  <c r="B321" i="5"/>
  <c r="G321" i="5"/>
  <c r="M320" i="5"/>
  <c r="N320" i="5"/>
  <c r="O320" i="5"/>
  <c r="F320" i="5"/>
  <c r="D320" i="5"/>
  <c r="I320" i="5"/>
  <c r="B320" i="5"/>
  <c r="G320" i="5"/>
  <c r="M319" i="5"/>
  <c r="O319" i="5"/>
  <c r="N319" i="5"/>
  <c r="F319" i="5"/>
  <c r="D319" i="5"/>
  <c r="I319" i="5"/>
  <c r="B319" i="5"/>
  <c r="G319" i="5"/>
  <c r="T319" i="5"/>
  <c r="M318" i="5"/>
  <c r="N318" i="5"/>
  <c r="O318" i="5"/>
  <c r="D318" i="5"/>
  <c r="F318" i="5"/>
  <c r="I318" i="5"/>
  <c r="B318" i="5"/>
  <c r="G318" i="5"/>
  <c r="M317" i="5"/>
  <c r="N317" i="5"/>
  <c r="D317" i="5"/>
  <c r="F317" i="5"/>
  <c r="I317" i="5"/>
  <c r="B317" i="5"/>
  <c r="G317" i="5"/>
  <c r="M316" i="5"/>
  <c r="N316" i="5"/>
  <c r="O316" i="5"/>
  <c r="F316" i="5"/>
  <c r="D316" i="5"/>
  <c r="I316" i="5"/>
  <c r="B316" i="5"/>
  <c r="G316" i="5"/>
  <c r="M315" i="5"/>
  <c r="O315" i="5"/>
  <c r="N315" i="5"/>
  <c r="F315" i="5"/>
  <c r="D315" i="5"/>
  <c r="I315" i="5"/>
  <c r="B315" i="5"/>
  <c r="G315" i="5"/>
  <c r="M314" i="5"/>
  <c r="O314" i="5"/>
  <c r="N314" i="5"/>
  <c r="F314" i="5"/>
  <c r="D314" i="5"/>
  <c r="I314" i="5"/>
  <c r="B314" i="5"/>
  <c r="G314" i="5"/>
  <c r="M313" i="5"/>
  <c r="N313" i="5"/>
  <c r="D313" i="5"/>
  <c r="F313" i="5"/>
  <c r="B313" i="5"/>
  <c r="G313" i="5"/>
  <c r="T313" i="5"/>
  <c r="I313" i="5"/>
  <c r="M311" i="5"/>
  <c r="N311" i="5"/>
  <c r="O311" i="5"/>
  <c r="F311" i="5"/>
  <c r="D311" i="5"/>
  <c r="I311" i="5"/>
  <c r="B311" i="5"/>
  <c r="G311" i="5"/>
  <c r="M310" i="5"/>
  <c r="O310" i="5"/>
  <c r="N310" i="5"/>
  <c r="F310" i="5"/>
  <c r="D310" i="5"/>
  <c r="I310" i="5"/>
  <c r="B310" i="5"/>
  <c r="G310" i="5"/>
  <c r="M309" i="5"/>
  <c r="O309" i="5"/>
  <c r="N309" i="5"/>
  <c r="F309" i="5"/>
  <c r="D309" i="5"/>
  <c r="I309" i="5"/>
  <c r="B309" i="5"/>
  <c r="G309" i="5"/>
  <c r="M308" i="5"/>
  <c r="N308" i="5"/>
  <c r="D308" i="5"/>
  <c r="F308" i="5"/>
  <c r="B308" i="5"/>
  <c r="G308" i="5"/>
  <c r="T308" i="5"/>
  <c r="I308" i="5"/>
  <c r="M307" i="5"/>
  <c r="N307" i="5"/>
  <c r="O307" i="5"/>
  <c r="F307" i="5"/>
  <c r="D307" i="5"/>
  <c r="I307" i="5"/>
  <c r="B307" i="5"/>
  <c r="G307" i="5"/>
  <c r="M306" i="5"/>
  <c r="O306" i="5"/>
  <c r="N306" i="5"/>
  <c r="F306" i="5"/>
  <c r="D306" i="5"/>
  <c r="I306" i="5"/>
  <c r="B306" i="5"/>
  <c r="G306" i="5"/>
  <c r="M305" i="5"/>
  <c r="O305" i="5"/>
  <c r="N305" i="5"/>
  <c r="F305" i="5"/>
  <c r="D305" i="5"/>
  <c r="I305" i="5"/>
  <c r="B305" i="5"/>
  <c r="G305" i="5"/>
  <c r="M304" i="5"/>
  <c r="N304" i="5"/>
  <c r="D304" i="5"/>
  <c r="F304" i="5"/>
  <c r="B304" i="5"/>
  <c r="G304" i="5"/>
  <c r="T304" i="5"/>
  <c r="I304" i="5"/>
  <c r="M303" i="5"/>
  <c r="N303" i="5"/>
  <c r="O303" i="5"/>
  <c r="D303" i="5"/>
  <c r="F303" i="5"/>
  <c r="I303" i="5"/>
  <c r="B303" i="5"/>
  <c r="G303" i="5"/>
  <c r="M302" i="5"/>
  <c r="O302" i="5"/>
  <c r="N302" i="5"/>
  <c r="D302" i="5"/>
  <c r="F302" i="5"/>
  <c r="I302" i="5"/>
  <c r="B302" i="5"/>
  <c r="G302" i="5"/>
  <c r="M301" i="5"/>
  <c r="O301" i="5"/>
  <c r="N301" i="5"/>
  <c r="D301" i="5"/>
  <c r="F301" i="5"/>
  <c r="I301" i="5"/>
  <c r="B301" i="5"/>
  <c r="G301" i="5"/>
  <c r="M300" i="5"/>
  <c r="N300" i="5"/>
  <c r="F300" i="5"/>
  <c r="D300" i="5"/>
  <c r="I300" i="5"/>
  <c r="B300" i="5"/>
  <c r="G300" i="5"/>
  <c r="M299" i="5"/>
  <c r="N299" i="5"/>
  <c r="O299" i="5"/>
  <c r="F299" i="5"/>
  <c r="D299" i="5"/>
  <c r="I299" i="5"/>
  <c r="B299" i="5"/>
  <c r="G299" i="5"/>
  <c r="M298" i="5"/>
  <c r="O298" i="5"/>
  <c r="N298" i="5"/>
  <c r="F298" i="5"/>
  <c r="D298" i="5"/>
  <c r="I298" i="5"/>
  <c r="B298" i="5"/>
  <c r="G298" i="5"/>
  <c r="T298" i="5"/>
  <c r="M297" i="5"/>
  <c r="O297" i="5"/>
  <c r="N297" i="5"/>
  <c r="F297" i="5"/>
  <c r="D297" i="5"/>
  <c r="I297" i="5"/>
  <c r="B297" i="5"/>
  <c r="G297" i="5"/>
  <c r="M296" i="5"/>
  <c r="N296" i="5"/>
  <c r="D296" i="5"/>
  <c r="F296" i="5"/>
  <c r="I296" i="5"/>
  <c r="B296" i="5"/>
  <c r="G296" i="5"/>
  <c r="M295" i="5"/>
  <c r="N295" i="5"/>
  <c r="O295" i="5"/>
  <c r="F295" i="5"/>
  <c r="D295" i="5"/>
  <c r="I295" i="5"/>
  <c r="B295" i="5"/>
  <c r="G295" i="5"/>
  <c r="M294" i="5"/>
  <c r="O294" i="5"/>
  <c r="N294" i="5"/>
  <c r="F294" i="5"/>
  <c r="D294" i="5"/>
  <c r="I294" i="5"/>
  <c r="B294" i="5"/>
  <c r="G294" i="5"/>
  <c r="M293" i="5"/>
  <c r="O293" i="5"/>
  <c r="N293" i="5"/>
  <c r="F293" i="5"/>
  <c r="D293" i="5"/>
  <c r="I293" i="5"/>
  <c r="B293" i="5"/>
  <c r="G293" i="5"/>
  <c r="M292" i="5"/>
  <c r="N292" i="5"/>
  <c r="D292" i="5"/>
  <c r="F292" i="5"/>
  <c r="B292" i="5"/>
  <c r="G292" i="5"/>
  <c r="T292" i="5"/>
  <c r="I292" i="5"/>
  <c r="M291" i="5"/>
  <c r="N291" i="5"/>
  <c r="O291" i="5"/>
  <c r="F291" i="5"/>
  <c r="D291" i="5"/>
  <c r="I291" i="5"/>
  <c r="B291" i="5"/>
  <c r="G291" i="5"/>
  <c r="M290" i="5"/>
  <c r="O290" i="5"/>
  <c r="N290" i="5"/>
  <c r="F290" i="5"/>
  <c r="D290" i="5"/>
  <c r="I290" i="5"/>
  <c r="B290" i="5"/>
  <c r="G290" i="5"/>
  <c r="M289" i="5"/>
  <c r="O289" i="5"/>
  <c r="N289" i="5"/>
  <c r="F289" i="5"/>
  <c r="D289" i="5"/>
  <c r="I289" i="5"/>
  <c r="B289" i="5"/>
  <c r="G289" i="5"/>
  <c r="M288" i="5"/>
  <c r="N288" i="5"/>
  <c r="D288" i="5"/>
  <c r="F288" i="5"/>
  <c r="B288" i="5"/>
  <c r="G288" i="5"/>
  <c r="T288" i="5"/>
  <c r="I288" i="5"/>
  <c r="M287" i="5"/>
  <c r="N287" i="5"/>
  <c r="O287" i="5"/>
  <c r="D287" i="5"/>
  <c r="F287" i="5"/>
  <c r="I287" i="5"/>
  <c r="B287" i="5"/>
  <c r="G287" i="5"/>
  <c r="M286" i="5"/>
  <c r="O286" i="5"/>
  <c r="N286" i="5"/>
  <c r="D286" i="5"/>
  <c r="F286" i="5"/>
  <c r="I286" i="5"/>
  <c r="B286" i="5"/>
  <c r="G286" i="5"/>
  <c r="M285" i="5"/>
  <c r="O285" i="5"/>
  <c r="N285" i="5"/>
  <c r="D285" i="5"/>
  <c r="F285" i="5"/>
  <c r="I285" i="5"/>
  <c r="B285" i="5"/>
  <c r="G285" i="5"/>
  <c r="M284" i="5"/>
  <c r="N284" i="5"/>
  <c r="F284" i="5"/>
  <c r="D284" i="5"/>
  <c r="I284" i="5"/>
  <c r="B284" i="5"/>
  <c r="G284" i="5"/>
  <c r="M283" i="5"/>
  <c r="N283" i="5"/>
  <c r="O283" i="5"/>
  <c r="B283" i="5"/>
  <c r="G283" i="5"/>
  <c r="F283" i="5"/>
  <c r="I283" i="5"/>
  <c r="M282" i="5"/>
  <c r="D282" i="5"/>
  <c r="F282" i="5"/>
  <c r="B282" i="5"/>
  <c r="G282" i="5"/>
  <c r="T282" i="5"/>
  <c r="M281" i="5"/>
  <c r="D281" i="5"/>
  <c r="F281" i="5"/>
  <c r="B281" i="5"/>
  <c r="G281" i="5"/>
  <c r="T281" i="5"/>
  <c r="M280" i="5"/>
  <c r="D280" i="5"/>
  <c r="F280" i="5"/>
  <c r="B280" i="5"/>
  <c r="G280" i="5"/>
  <c r="T280" i="5"/>
  <c r="M279" i="5"/>
  <c r="D279" i="5"/>
  <c r="F279" i="5"/>
  <c r="B279" i="5"/>
  <c r="G279" i="5"/>
  <c r="T279" i="5"/>
  <c r="M278" i="5"/>
  <c r="D278" i="5"/>
  <c r="F278" i="5"/>
  <c r="B278" i="5"/>
  <c r="G278" i="5"/>
  <c r="T278" i="5"/>
  <c r="M277" i="5"/>
  <c r="D277" i="5"/>
  <c r="F277" i="5"/>
  <c r="B277" i="5"/>
  <c r="G277" i="5"/>
  <c r="T277" i="5"/>
  <c r="M276" i="5"/>
  <c r="D276" i="5"/>
  <c r="F276" i="5"/>
  <c r="B276" i="5"/>
  <c r="G276" i="5"/>
  <c r="T276" i="5"/>
  <c r="M275" i="5"/>
  <c r="D275" i="5"/>
  <c r="F275" i="5"/>
  <c r="B275" i="5"/>
  <c r="G275" i="5"/>
  <c r="T275" i="5"/>
  <c r="M274" i="5"/>
  <c r="D274" i="5"/>
  <c r="F274" i="5"/>
  <c r="B274" i="5"/>
  <c r="G274" i="5"/>
  <c r="T274" i="5"/>
  <c r="M273" i="5"/>
  <c r="D273" i="5"/>
  <c r="F273" i="5"/>
  <c r="B273" i="5"/>
  <c r="G273" i="5"/>
  <c r="T273" i="5"/>
  <c r="M272" i="5"/>
  <c r="D272" i="5"/>
  <c r="F272" i="5"/>
  <c r="B272" i="5"/>
  <c r="G272" i="5"/>
  <c r="T272" i="5"/>
  <c r="M271" i="5"/>
  <c r="D271" i="5"/>
  <c r="F271" i="5"/>
  <c r="B271" i="5"/>
  <c r="G271" i="5"/>
  <c r="T271" i="5"/>
  <c r="M270" i="5"/>
  <c r="D270" i="5"/>
  <c r="F270" i="5"/>
  <c r="B270" i="5"/>
  <c r="G270" i="5"/>
  <c r="T270" i="5"/>
  <c r="M269" i="5"/>
  <c r="D269" i="5"/>
  <c r="F269" i="5"/>
  <c r="B269" i="5"/>
  <c r="G269" i="5"/>
  <c r="T269" i="5"/>
  <c r="M268" i="5"/>
  <c r="D268" i="5"/>
  <c r="F268" i="5"/>
  <c r="B268" i="5"/>
  <c r="G268" i="5"/>
  <c r="T268" i="5"/>
  <c r="M267" i="5"/>
  <c r="N267" i="5"/>
  <c r="B267" i="5"/>
  <c r="G267" i="5"/>
  <c r="F267" i="5"/>
  <c r="D267" i="5"/>
  <c r="M266" i="5"/>
  <c r="D266" i="5"/>
  <c r="F266" i="5"/>
  <c r="B266" i="5"/>
  <c r="G266" i="5"/>
  <c r="T266" i="5"/>
  <c r="O266" i="5"/>
  <c r="I266" i="5"/>
  <c r="M265" i="5"/>
  <c r="F265" i="5"/>
  <c r="D265" i="5"/>
  <c r="B265" i="5"/>
  <c r="G265" i="5"/>
  <c r="T265" i="5"/>
  <c r="M264" i="5"/>
  <c r="B264" i="5"/>
  <c r="G264" i="5"/>
  <c r="D264" i="5"/>
  <c r="F264" i="5"/>
  <c r="T264" i="5"/>
  <c r="M263" i="5"/>
  <c r="N263" i="5"/>
  <c r="B263" i="5"/>
  <c r="G263" i="5"/>
  <c r="F263" i="5"/>
  <c r="D263" i="5"/>
  <c r="M262" i="5"/>
  <c r="D262" i="5"/>
  <c r="F262" i="5"/>
  <c r="B262" i="5"/>
  <c r="G262" i="5"/>
  <c r="T262" i="5"/>
  <c r="O262" i="5"/>
  <c r="N262" i="5"/>
  <c r="M261" i="5"/>
  <c r="O261" i="5"/>
  <c r="F261" i="5"/>
  <c r="D261" i="5"/>
  <c r="B261" i="5"/>
  <c r="G261" i="5"/>
  <c r="T261" i="5"/>
  <c r="M260" i="5"/>
  <c r="O260" i="5"/>
  <c r="B260" i="5"/>
  <c r="G260" i="5"/>
  <c r="F260" i="5"/>
  <c r="D260" i="5"/>
  <c r="T260" i="5"/>
  <c r="M259" i="5"/>
  <c r="O259" i="5"/>
  <c r="N259" i="5"/>
  <c r="B259" i="5"/>
  <c r="G259" i="5"/>
  <c r="F259" i="5"/>
  <c r="D259" i="5"/>
  <c r="M258" i="5"/>
  <c r="B258" i="5"/>
  <c r="G258" i="5"/>
  <c r="F258" i="5"/>
  <c r="D258" i="5"/>
  <c r="M257" i="5"/>
  <c r="B257" i="5"/>
  <c r="G257" i="5"/>
  <c r="F257" i="5"/>
  <c r="D257" i="5"/>
  <c r="M256" i="5"/>
  <c r="B256" i="5"/>
  <c r="G256" i="5"/>
  <c r="F256" i="5"/>
  <c r="D256" i="5"/>
  <c r="M255" i="5"/>
  <c r="O255" i="5"/>
  <c r="N255" i="5"/>
  <c r="B255" i="5"/>
  <c r="G255" i="5"/>
  <c r="F255" i="5"/>
  <c r="D255" i="5"/>
  <c r="M254" i="5"/>
  <c r="D254" i="5"/>
  <c r="F254" i="5"/>
  <c r="B254" i="5"/>
  <c r="G254" i="5"/>
  <c r="T254" i="5"/>
  <c r="O254" i="5"/>
  <c r="I254" i="5"/>
  <c r="M253" i="5"/>
  <c r="F253" i="5"/>
  <c r="D253" i="5"/>
  <c r="B253" i="5"/>
  <c r="G253" i="5"/>
  <c r="T253" i="5"/>
  <c r="M252" i="5"/>
  <c r="N252" i="5"/>
  <c r="B252" i="5"/>
  <c r="G252" i="5"/>
  <c r="F252" i="5"/>
  <c r="D252" i="5"/>
  <c r="M251" i="5"/>
  <c r="O251" i="5"/>
  <c r="N251" i="5"/>
  <c r="B251" i="5"/>
  <c r="G251" i="5"/>
  <c r="F251" i="5"/>
  <c r="D251" i="5"/>
  <c r="T251" i="5"/>
  <c r="M250" i="5"/>
  <c r="B250" i="5"/>
  <c r="G250" i="5"/>
  <c r="F250" i="5"/>
  <c r="D250" i="5"/>
  <c r="M249" i="5"/>
  <c r="B249" i="5"/>
  <c r="G249" i="5"/>
  <c r="F249" i="5"/>
  <c r="D249" i="5"/>
  <c r="M248" i="5"/>
  <c r="B248" i="5"/>
  <c r="G248" i="5"/>
  <c r="F248" i="5"/>
  <c r="D248" i="5"/>
  <c r="M247" i="5"/>
  <c r="O247" i="5"/>
  <c r="N247" i="5"/>
  <c r="B247" i="5"/>
  <c r="G247" i="5"/>
  <c r="F247" i="5"/>
  <c r="D247" i="5"/>
  <c r="M246" i="5"/>
  <c r="O246" i="5"/>
  <c r="N246" i="5"/>
  <c r="F246" i="5"/>
  <c r="D246" i="5"/>
  <c r="I246" i="5"/>
  <c r="B246" i="5"/>
  <c r="G246" i="5"/>
  <c r="M245" i="5"/>
  <c r="O245" i="5"/>
  <c r="N245" i="5"/>
  <c r="B245" i="5"/>
  <c r="G245" i="5"/>
  <c r="F245" i="5"/>
  <c r="D245" i="5"/>
  <c r="T245" i="5"/>
  <c r="M244" i="5"/>
  <c r="B244" i="5"/>
  <c r="G244" i="5"/>
  <c r="F244" i="5"/>
  <c r="D244" i="5"/>
  <c r="M243" i="5"/>
  <c r="O243" i="5"/>
  <c r="N243" i="5"/>
  <c r="B243" i="5"/>
  <c r="G243" i="5"/>
  <c r="F243" i="5"/>
  <c r="D243" i="5"/>
  <c r="M242" i="5"/>
  <c r="D242" i="5"/>
  <c r="F242" i="5"/>
  <c r="B242" i="5"/>
  <c r="G242" i="5"/>
  <c r="T242" i="5"/>
  <c r="O242" i="5"/>
  <c r="N242" i="5"/>
  <c r="I242" i="5"/>
  <c r="M241" i="5"/>
  <c r="O241" i="5"/>
  <c r="N241" i="5"/>
  <c r="B241" i="5"/>
  <c r="G241" i="5"/>
  <c r="F241" i="5"/>
  <c r="D241" i="5"/>
  <c r="M240" i="5"/>
  <c r="B240" i="5"/>
  <c r="G240" i="5"/>
  <c r="F240" i="5"/>
  <c r="D240" i="5"/>
  <c r="M239" i="5"/>
  <c r="O239" i="5"/>
  <c r="N239" i="5"/>
  <c r="F239" i="5"/>
  <c r="D239" i="5"/>
  <c r="B239" i="5"/>
  <c r="G239" i="5"/>
  <c r="M238" i="5"/>
  <c r="D238" i="5"/>
  <c r="F238" i="5"/>
  <c r="B238" i="5"/>
  <c r="G238" i="5"/>
  <c r="T238" i="5"/>
  <c r="O238" i="5"/>
  <c r="N238" i="5"/>
  <c r="I238" i="5"/>
  <c r="M237" i="5"/>
  <c r="O237" i="5"/>
  <c r="N237" i="5"/>
  <c r="B237" i="5"/>
  <c r="G237" i="5"/>
  <c r="F237" i="5"/>
  <c r="D237" i="5"/>
  <c r="T237" i="5"/>
  <c r="M236" i="5"/>
  <c r="B236" i="5"/>
  <c r="G236" i="5"/>
  <c r="F236" i="5"/>
  <c r="D236" i="5"/>
  <c r="M235" i="5"/>
  <c r="O235" i="5"/>
  <c r="N235" i="5"/>
  <c r="F235" i="5"/>
  <c r="D235" i="5"/>
  <c r="B235" i="5"/>
  <c r="G235" i="5"/>
  <c r="M234" i="5"/>
  <c r="O234" i="5"/>
  <c r="N234" i="5"/>
  <c r="F234" i="5"/>
  <c r="D234" i="5"/>
  <c r="I234" i="5"/>
  <c r="B234" i="5"/>
  <c r="G234" i="5"/>
  <c r="M233" i="5"/>
  <c r="O233" i="5"/>
  <c r="N233" i="5"/>
  <c r="B233" i="5"/>
  <c r="G233" i="5"/>
  <c r="F233" i="5"/>
  <c r="D233" i="5"/>
  <c r="M232" i="5"/>
  <c r="B232" i="5"/>
  <c r="G232" i="5"/>
  <c r="F232" i="5"/>
  <c r="D232" i="5"/>
  <c r="M231" i="5"/>
  <c r="O231" i="5"/>
  <c r="N231" i="5"/>
  <c r="F231" i="5"/>
  <c r="D231" i="5"/>
  <c r="B231" i="5"/>
  <c r="G231" i="5"/>
  <c r="M230" i="5"/>
  <c r="O230" i="5"/>
  <c r="N230" i="5"/>
  <c r="F230" i="5"/>
  <c r="D230" i="5"/>
  <c r="I230" i="5"/>
  <c r="B230" i="5"/>
  <c r="G230" i="5"/>
  <c r="M229" i="5"/>
  <c r="O229" i="5"/>
  <c r="N229" i="5"/>
  <c r="B229" i="5"/>
  <c r="G229" i="5"/>
  <c r="F229" i="5"/>
  <c r="D229" i="5"/>
  <c r="T229" i="5"/>
  <c r="M228" i="5"/>
  <c r="B228" i="5"/>
  <c r="G228" i="5"/>
  <c r="F228" i="5"/>
  <c r="D228" i="5"/>
  <c r="M227" i="5"/>
  <c r="O227" i="5"/>
  <c r="N227" i="5"/>
  <c r="F227" i="5"/>
  <c r="D227" i="5"/>
  <c r="B227" i="5"/>
  <c r="G227" i="5"/>
  <c r="M226" i="5"/>
  <c r="O226" i="5"/>
  <c r="N226" i="5"/>
  <c r="F226" i="5"/>
  <c r="D226" i="5"/>
  <c r="I226" i="5"/>
  <c r="B226" i="5"/>
  <c r="G226" i="5"/>
  <c r="M225" i="5"/>
  <c r="O225" i="5"/>
  <c r="N225" i="5"/>
  <c r="B225" i="5"/>
  <c r="G225" i="5"/>
  <c r="F225" i="5"/>
  <c r="D225" i="5"/>
  <c r="M224" i="5"/>
  <c r="F224" i="5"/>
  <c r="D224" i="5"/>
  <c r="B224" i="5"/>
  <c r="G224" i="5"/>
  <c r="M223" i="5"/>
  <c r="O223" i="5"/>
  <c r="N223" i="5"/>
  <c r="F223" i="5"/>
  <c r="D223" i="5"/>
  <c r="B223" i="5"/>
  <c r="G223" i="5"/>
  <c r="M222" i="5"/>
  <c r="O222" i="5"/>
  <c r="N222" i="5"/>
  <c r="F222" i="5"/>
  <c r="D222" i="5"/>
  <c r="I222" i="5"/>
  <c r="B222" i="5"/>
  <c r="G222" i="5"/>
  <c r="T222" i="5"/>
  <c r="M221" i="5"/>
  <c r="O221" i="5"/>
  <c r="N221" i="5"/>
  <c r="B221" i="5"/>
  <c r="G221" i="5"/>
  <c r="F221" i="5"/>
  <c r="D221" i="5"/>
  <c r="T221" i="5"/>
  <c r="M220" i="5"/>
  <c r="F220" i="5"/>
  <c r="D220" i="5"/>
  <c r="B220" i="5"/>
  <c r="G220" i="5"/>
  <c r="M219" i="5"/>
  <c r="O219" i="5"/>
  <c r="N219" i="5"/>
  <c r="F219" i="5"/>
  <c r="D219" i="5"/>
  <c r="B219" i="5"/>
  <c r="G219" i="5"/>
  <c r="M218" i="5"/>
  <c r="O218" i="5"/>
  <c r="N218" i="5"/>
  <c r="F218" i="5"/>
  <c r="D218" i="5"/>
  <c r="I218" i="5"/>
  <c r="B218" i="5"/>
  <c r="G218" i="5"/>
  <c r="M217" i="5"/>
  <c r="O217" i="5"/>
  <c r="N217" i="5"/>
  <c r="B217" i="5"/>
  <c r="G217" i="5"/>
  <c r="F217" i="5"/>
  <c r="D217" i="5"/>
  <c r="M216" i="5"/>
  <c r="F216" i="5"/>
  <c r="D216" i="5"/>
  <c r="B216" i="5"/>
  <c r="G216" i="5"/>
  <c r="M215" i="5"/>
  <c r="O215" i="5"/>
  <c r="N215" i="5"/>
  <c r="F215" i="5"/>
  <c r="D215" i="5"/>
  <c r="B215" i="5"/>
  <c r="G215" i="5"/>
  <c r="M214" i="5"/>
  <c r="O214" i="5"/>
  <c r="N214" i="5"/>
  <c r="F214" i="5"/>
  <c r="D214" i="5"/>
  <c r="I214" i="5"/>
  <c r="B214" i="5"/>
  <c r="G214" i="5"/>
  <c r="M213" i="5"/>
  <c r="O213" i="5"/>
  <c r="N213" i="5"/>
  <c r="B213" i="5"/>
  <c r="G213" i="5"/>
  <c r="F213" i="5"/>
  <c r="D213" i="5"/>
  <c r="M212" i="5"/>
  <c r="F212" i="5"/>
  <c r="D212" i="5"/>
  <c r="B212" i="5"/>
  <c r="G212" i="5"/>
  <c r="M211" i="5"/>
  <c r="O211" i="5"/>
  <c r="N211" i="5"/>
  <c r="D211" i="5"/>
  <c r="F211" i="5"/>
  <c r="I211" i="5"/>
  <c r="B211" i="5"/>
  <c r="G211" i="5"/>
  <c r="M210" i="5"/>
  <c r="D210" i="5"/>
  <c r="F210" i="5"/>
  <c r="B210" i="5"/>
  <c r="G210" i="5"/>
  <c r="T210" i="5"/>
  <c r="O210" i="5"/>
  <c r="N210" i="5"/>
  <c r="I210" i="5"/>
  <c r="M209" i="5"/>
  <c r="O209" i="5"/>
  <c r="N209" i="5"/>
  <c r="B209" i="5"/>
  <c r="G209" i="5"/>
  <c r="F209" i="5"/>
  <c r="D209" i="5"/>
  <c r="T209" i="5"/>
  <c r="M208" i="5"/>
  <c r="F208" i="5"/>
  <c r="D208" i="5"/>
  <c r="B208" i="5"/>
  <c r="G208" i="5"/>
  <c r="M207" i="5"/>
  <c r="O207" i="5"/>
  <c r="N207" i="5"/>
  <c r="F207" i="5"/>
  <c r="I207" i="5"/>
  <c r="B207" i="5"/>
  <c r="G207" i="5"/>
  <c r="M206" i="5"/>
  <c r="O206" i="5"/>
  <c r="N206" i="5"/>
  <c r="F206" i="5"/>
  <c r="I206" i="5"/>
  <c r="B206" i="5"/>
  <c r="G206" i="5"/>
  <c r="T206" i="5"/>
  <c r="M205" i="5"/>
  <c r="O205" i="5"/>
  <c r="N205" i="5"/>
  <c r="F205" i="5"/>
  <c r="I205" i="5"/>
  <c r="B205" i="5"/>
  <c r="G205" i="5"/>
  <c r="T205" i="5"/>
  <c r="M204" i="5"/>
  <c r="F204" i="5"/>
  <c r="D204" i="5"/>
  <c r="B204" i="5"/>
  <c r="G204" i="5"/>
  <c r="M203" i="5"/>
  <c r="O203" i="5"/>
  <c r="D203" i="5"/>
  <c r="F203" i="5"/>
  <c r="B203" i="5"/>
  <c r="G203" i="5"/>
  <c r="T203" i="5"/>
  <c r="I203" i="5"/>
  <c r="M202" i="5"/>
  <c r="N202" i="5"/>
  <c r="D202" i="5"/>
  <c r="F202" i="5"/>
  <c r="I202" i="5"/>
  <c r="B202" i="5"/>
  <c r="G202" i="5"/>
  <c r="T202" i="5"/>
  <c r="M201" i="5"/>
  <c r="O201" i="5"/>
  <c r="N201" i="5"/>
  <c r="D201" i="5"/>
  <c r="F201" i="5"/>
  <c r="I201" i="5"/>
  <c r="B201" i="5"/>
  <c r="G201" i="5"/>
  <c r="M200" i="5"/>
  <c r="F200" i="5"/>
  <c r="D200" i="5"/>
  <c r="B200" i="5"/>
  <c r="G200" i="5"/>
  <c r="M199" i="5"/>
  <c r="O199" i="5"/>
  <c r="D199" i="5"/>
  <c r="F199" i="5"/>
  <c r="B199" i="5"/>
  <c r="G199" i="5"/>
  <c r="T199" i="5"/>
  <c r="I199" i="5"/>
  <c r="M198" i="5"/>
  <c r="N198" i="5"/>
  <c r="D198" i="5"/>
  <c r="F198" i="5"/>
  <c r="I198" i="5"/>
  <c r="B198" i="5"/>
  <c r="G198" i="5"/>
  <c r="T198" i="5"/>
  <c r="M197" i="5"/>
  <c r="O197" i="5"/>
  <c r="N197" i="5"/>
  <c r="D197" i="5"/>
  <c r="F197" i="5"/>
  <c r="I197" i="5"/>
  <c r="B197" i="5"/>
  <c r="G197" i="5"/>
  <c r="M196" i="5"/>
  <c r="F196" i="5"/>
  <c r="D196" i="5"/>
  <c r="B196" i="5"/>
  <c r="G196" i="5"/>
  <c r="M195" i="5"/>
  <c r="O195" i="5"/>
  <c r="D195" i="5"/>
  <c r="F195" i="5"/>
  <c r="B195" i="5"/>
  <c r="G195" i="5"/>
  <c r="T195" i="5"/>
  <c r="I195" i="5"/>
  <c r="M194" i="5"/>
  <c r="N194" i="5"/>
  <c r="O194" i="5"/>
  <c r="B194" i="5"/>
  <c r="G194" i="5"/>
  <c r="F194" i="5"/>
  <c r="D194" i="5"/>
  <c r="I194" i="5"/>
  <c r="M193" i="5"/>
  <c r="O193" i="5"/>
  <c r="N193" i="5"/>
  <c r="D193" i="5"/>
  <c r="F193" i="5"/>
  <c r="I193" i="5"/>
  <c r="B193" i="5"/>
  <c r="G193" i="5"/>
  <c r="T193" i="5"/>
  <c r="M192" i="5"/>
  <c r="F192" i="5"/>
  <c r="D192" i="5"/>
  <c r="B192" i="5"/>
  <c r="G192" i="5"/>
  <c r="M191" i="5"/>
  <c r="O191" i="5"/>
  <c r="D191" i="5"/>
  <c r="F191" i="5"/>
  <c r="B191" i="5"/>
  <c r="G191" i="5"/>
  <c r="T191" i="5"/>
  <c r="I191" i="5"/>
  <c r="M190" i="5"/>
  <c r="N190" i="5"/>
  <c r="O190" i="5"/>
  <c r="B190" i="5"/>
  <c r="G190" i="5"/>
  <c r="F190" i="5"/>
  <c r="D190" i="5"/>
  <c r="I190" i="5"/>
  <c r="M189" i="5"/>
  <c r="O189" i="5"/>
  <c r="N189" i="5"/>
  <c r="D189" i="5"/>
  <c r="F189" i="5"/>
  <c r="I189" i="5"/>
  <c r="B189" i="5"/>
  <c r="G189" i="5"/>
  <c r="T189" i="5"/>
  <c r="M188" i="5"/>
  <c r="D188" i="5"/>
  <c r="F188" i="5"/>
  <c r="B188" i="5"/>
  <c r="G188" i="5"/>
  <c r="T188" i="5"/>
  <c r="M187" i="5"/>
  <c r="O187" i="5"/>
  <c r="D187" i="5"/>
  <c r="F187" i="5"/>
  <c r="B187" i="5"/>
  <c r="G187" i="5"/>
  <c r="T187" i="5"/>
  <c r="I187" i="5"/>
  <c r="M186" i="5"/>
  <c r="N186" i="5"/>
  <c r="O186" i="5"/>
  <c r="D186" i="5"/>
  <c r="F186" i="5"/>
  <c r="I186" i="5"/>
  <c r="B186" i="5"/>
  <c r="G186" i="5"/>
  <c r="T186" i="5"/>
  <c r="M185" i="5"/>
  <c r="O185" i="5"/>
  <c r="N185" i="5"/>
  <c r="D185" i="5"/>
  <c r="F185" i="5"/>
  <c r="I185" i="5"/>
  <c r="B185" i="5"/>
  <c r="G185" i="5"/>
  <c r="M184" i="5"/>
  <c r="F184" i="5"/>
  <c r="D184" i="5"/>
  <c r="B184" i="5"/>
  <c r="G184" i="5"/>
  <c r="M183" i="5"/>
  <c r="O183" i="5"/>
  <c r="D183" i="5"/>
  <c r="F183" i="5"/>
  <c r="B183" i="5"/>
  <c r="G183" i="5"/>
  <c r="T183" i="5"/>
  <c r="I183" i="5"/>
  <c r="M182" i="5"/>
  <c r="N182" i="5"/>
  <c r="O182" i="5"/>
  <c r="D182" i="5"/>
  <c r="F182" i="5"/>
  <c r="I182" i="5"/>
  <c r="B182" i="5"/>
  <c r="G182" i="5"/>
  <c r="T182" i="5"/>
  <c r="M181" i="5"/>
  <c r="O181" i="5"/>
  <c r="N181" i="5"/>
  <c r="D181" i="5"/>
  <c r="F181" i="5"/>
  <c r="I181" i="5"/>
  <c r="B181" i="5"/>
  <c r="G181" i="5"/>
  <c r="M180" i="5"/>
  <c r="D180" i="5"/>
  <c r="F180" i="5"/>
  <c r="B180" i="5"/>
  <c r="G180" i="5"/>
  <c r="T180" i="5"/>
  <c r="M179" i="5"/>
  <c r="O179" i="5"/>
  <c r="D179" i="5"/>
  <c r="F179" i="5"/>
  <c r="B179" i="5"/>
  <c r="G179" i="5"/>
  <c r="T179" i="5"/>
  <c r="I179" i="5"/>
  <c r="M178" i="5"/>
  <c r="N178" i="5"/>
  <c r="O178" i="5"/>
  <c r="D178" i="5"/>
  <c r="F178" i="5"/>
  <c r="I178" i="5"/>
  <c r="B178" i="5"/>
  <c r="G178" i="5"/>
  <c r="T178" i="5"/>
  <c r="M177" i="5"/>
  <c r="O177" i="5"/>
  <c r="N177" i="5"/>
  <c r="D177" i="5"/>
  <c r="F177" i="5"/>
  <c r="I177" i="5"/>
  <c r="B177" i="5"/>
  <c r="G177" i="5"/>
  <c r="M176" i="5"/>
  <c r="F176" i="5"/>
  <c r="D176" i="5"/>
  <c r="B176" i="5"/>
  <c r="G176" i="5"/>
  <c r="M175" i="5"/>
  <c r="O175" i="5"/>
  <c r="D175" i="5"/>
  <c r="F175" i="5"/>
  <c r="B175" i="5"/>
  <c r="G175" i="5"/>
  <c r="T175" i="5"/>
  <c r="I175" i="5"/>
  <c r="M174" i="5"/>
  <c r="N174" i="5"/>
  <c r="O174" i="5"/>
  <c r="D174" i="5"/>
  <c r="F174" i="5"/>
  <c r="I174" i="5"/>
  <c r="B174" i="5"/>
  <c r="G174" i="5"/>
  <c r="T174" i="5"/>
  <c r="M173" i="5"/>
  <c r="O173" i="5"/>
  <c r="N173" i="5"/>
  <c r="D173" i="5"/>
  <c r="F173" i="5"/>
  <c r="I173" i="5"/>
  <c r="B173" i="5"/>
  <c r="G173" i="5"/>
  <c r="M172" i="5"/>
  <c r="D172" i="5"/>
  <c r="F172" i="5"/>
  <c r="B172" i="5"/>
  <c r="G172" i="5"/>
  <c r="T172" i="5"/>
  <c r="M171" i="5"/>
  <c r="O171" i="5"/>
  <c r="D171" i="5"/>
  <c r="F171" i="5"/>
  <c r="B171" i="5"/>
  <c r="G171" i="5"/>
  <c r="T171" i="5"/>
  <c r="I171" i="5"/>
  <c r="M170" i="5"/>
  <c r="N170" i="5"/>
  <c r="O170" i="5"/>
  <c r="D170" i="5"/>
  <c r="F170" i="5"/>
  <c r="I170" i="5"/>
  <c r="B170" i="5"/>
  <c r="G170" i="5"/>
  <c r="T170" i="5"/>
  <c r="M169" i="5"/>
  <c r="O169" i="5"/>
  <c r="N169" i="5"/>
  <c r="D169" i="5"/>
  <c r="F169" i="5"/>
  <c r="B169" i="5"/>
  <c r="G169" i="5"/>
  <c r="T169" i="5"/>
  <c r="I169" i="5"/>
  <c r="M168" i="5"/>
  <c r="F168" i="5"/>
  <c r="D168" i="5"/>
  <c r="B168" i="5"/>
  <c r="G168" i="5"/>
  <c r="M167" i="5"/>
  <c r="O167" i="5"/>
  <c r="N167" i="5"/>
  <c r="D167" i="5"/>
  <c r="F167" i="5"/>
  <c r="I167" i="5"/>
  <c r="B167" i="5"/>
  <c r="G167" i="5"/>
  <c r="T167" i="5"/>
  <c r="M166" i="5"/>
  <c r="N166" i="5"/>
  <c r="O166" i="5"/>
  <c r="D166" i="5"/>
  <c r="F166" i="5"/>
  <c r="I166" i="5"/>
  <c r="B166" i="5"/>
  <c r="G166" i="5"/>
  <c r="T166" i="5"/>
  <c r="M165" i="5"/>
  <c r="O165" i="5"/>
  <c r="N165" i="5"/>
  <c r="D165" i="5"/>
  <c r="F165" i="5"/>
  <c r="I165" i="5"/>
  <c r="B165" i="5"/>
  <c r="G165" i="5"/>
  <c r="M164" i="5"/>
  <c r="F164" i="5"/>
  <c r="D164" i="5"/>
  <c r="B164" i="5"/>
  <c r="G164" i="5"/>
  <c r="M163" i="5"/>
  <c r="O163" i="5"/>
  <c r="N163" i="5"/>
  <c r="D163" i="5"/>
  <c r="F163" i="5"/>
  <c r="I163" i="5"/>
  <c r="B163" i="5"/>
  <c r="G163" i="5"/>
  <c r="T163" i="5"/>
  <c r="M162" i="5"/>
  <c r="N162" i="5"/>
  <c r="O162" i="5"/>
  <c r="D162" i="5"/>
  <c r="F162" i="5"/>
  <c r="I162" i="5"/>
  <c r="B162" i="5"/>
  <c r="G162" i="5"/>
  <c r="T162" i="5"/>
  <c r="M161" i="5"/>
  <c r="O161" i="5"/>
  <c r="N161" i="5"/>
  <c r="F161" i="5"/>
  <c r="B161" i="5"/>
  <c r="G161" i="5"/>
  <c r="T161" i="5"/>
  <c r="I161" i="5"/>
  <c r="M160" i="5"/>
  <c r="O160" i="5"/>
  <c r="N160" i="5"/>
  <c r="F160" i="5"/>
  <c r="D160" i="5"/>
  <c r="I160" i="5"/>
  <c r="B160" i="5"/>
  <c r="G160" i="5"/>
  <c r="T160" i="5"/>
  <c r="M159" i="5"/>
  <c r="D159" i="5"/>
  <c r="F159" i="5"/>
  <c r="B159" i="5"/>
  <c r="G159" i="5"/>
  <c r="T159" i="5"/>
  <c r="O159" i="5"/>
  <c r="N159" i="5"/>
  <c r="I159" i="5"/>
  <c r="M158" i="5"/>
  <c r="B158" i="5"/>
  <c r="G158" i="5"/>
  <c r="F158" i="5"/>
  <c r="D158" i="5"/>
  <c r="M157" i="5"/>
  <c r="O157" i="5"/>
  <c r="B157" i="5"/>
  <c r="G157" i="5"/>
  <c r="F157" i="5"/>
  <c r="D157" i="5"/>
  <c r="M156" i="5"/>
  <c r="O156" i="5"/>
  <c r="N156" i="5"/>
  <c r="F156" i="5"/>
  <c r="D156" i="5"/>
  <c r="I156" i="5"/>
  <c r="B156" i="5"/>
  <c r="G156" i="5"/>
  <c r="M155" i="5"/>
  <c r="O155" i="5"/>
  <c r="N155" i="5"/>
  <c r="B155" i="5"/>
  <c r="G155" i="5"/>
  <c r="D155" i="5"/>
  <c r="F155" i="5"/>
  <c r="T155" i="5"/>
  <c r="I155" i="5"/>
  <c r="M154" i="5"/>
  <c r="B154" i="5"/>
  <c r="G154" i="5"/>
  <c r="F154" i="5"/>
  <c r="D154" i="5"/>
  <c r="M153" i="5"/>
  <c r="O153" i="5"/>
  <c r="B153" i="5"/>
  <c r="G153" i="5"/>
  <c r="F153" i="5"/>
  <c r="D153" i="5"/>
  <c r="M152" i="5"/>
  <c r="D152" i="5"/>
  <c r="F152" i="5"/>
  <c r="B152" i="5"/>
  <c r="G152" i="5"/>
  <c r="T152" i="5"/>
  <c r="O152" i="5"/>
  <c r="N152" i="5"/>
  <c r="I152" i="5"/>
  <c r="M151" i="5"/>
  <c r="O151" i="5"/>
  <c r="N151" i="5"/>
  <c r="B151" i="5"/>
  <c r="G151" i="5"/>
  <c r="D151" i="5"/>
  <c r="F151" i="5"/>
  <c r="T151" i="5"/>
  <c r="I151" i="5"/>
  <c r="M150" i="5"/>
  <c r="B150" i="5"/>
  <c r="G150" i="5"/>
  <c r="F150" i="5"/>
  <c r="D150" i="5"/>
  <c r="M149" i="5"/>
  <c r="F149" i="5"/>
  <c r="D149" i="5"/>
  <c r="B149" i="5"/>
  <c r="G149" i="5"/>
  <c r="M148" i="5"/>
  <c r="D148" i="5"/>
  <c r="F148" i="5"/>
  <c r="B148" i="5"/>
  <c r="G148" i="5"/>
  <c r="T148" i="5"/>
  <c r="O148" i="5"/>
  <c r="N148" i="5"/>
  <c r="I148" i="5"/>
  <c r="M147" i="5"/>
  <c r="D147" i="5"/>
  <c r="F147" i="5"/>
  <c r="B147" i="5"/>
  <c r="G147" i="5"/>
  <c r="T147" i="5"/>
  <c r="O147" i="5"/>
  <c r="N147" i="5"/>
  <c r="I147" i="5"/>
  <c r="M146" i="5"/>
  <c r="B146" i="5"/>
  <c r="G146" i="5"/>
  <c r="F146" i="5"/>
  <c r="D146" i="5"/>
  <c r="M145" i="5"/>
  <c r="F145" i="5"/>
  <c r="D145" i="5"/>
  <c r="B145" i="5"/>
  <c r="G145" i="5"/>
  <c r="M144" i="5"/>
  <c r="O144" i="5"/>
  <c r="N144" i="5"/>
  <c r="F144" i="5"/>
  <c r="D144" i="5"/>
  <c r="B144" i="5"/>
  <c r="G144" i="5"/>
  <c r="T144" i="5"/>
  <c r="M143" i="5"/>
  <c r="O143" i="5"/>
  <c r="N143" i="5"/>
  <c r="B143" i="5"/>
  <c r="G143" i="5"/>
  <c r="F143" i="5"/>
  <c r="D143" i="5"/>
  <c r="T143" i="5"/>
  <c r="M142" i="5"/>
  <c r="D142" i="5"/>
  <c r="F142" i="5"/>
  <c r="I142" i="5"/>
  <c r="B142" i="5"/>
  <c r="G142" i="5"/>
  <c r="M141" i="5"/>
  <c r="F141" i="5"/>
  <c r="D141" i="5"/>
  <c r="B141" i="5"/>
  <c r="G141" i="5"/>
  <c r="M140" i="5"/>
  <c r="O140" i="5"/>
  <c r="N140" i="5"/>
  <c r="F140" i="5"/>
  <c r="D140" i="5"/>
  <c r="B140" i="5"/>
  <c r="G140" i="5"/>
  <c r="T140" i="5"/>
  <c r="M139" i="5"/>
  <c r="O139" i="5"/>
  <c r="N139" i="5"/>
  <c r="B139" i="5"/>
  <c r="G139" i="5"/>
  <c r="F139" i="5"/>
  <c r="D139" i="5"/>
  <c r="T139" i="5"/>
  <c r="M138" i="5"/>
  <c r="D138" i="5"/>
  <c r="F138" i="5"/>
  <c r="I138" i="5"/>
  <c r="B138" i="5"/>
  <c r="G138" i="5"/>
  <c r="M137" i="5"/>
  <c r="F137" i="5"/>
  <c r="D137" i="5"/>
  <c r="B137" i="5"/>
  <c r="G137" i="5"/>
  <c r="M136" i="5"/>
  <c r="O136" i="5"/>
  <c r="N136" i="5"/>
  <c r="F136" i="5"/>
  <c r="D136" i="5"/>
  <c r="B136" i="5"/>
  <c r="G136" i="5"/>
  <c r="T136" i="5"/>
  <c r="M135" i="5"/>
  <c r="O135" i="5"/>
  <c r="N135" i="5"/>
  <c r="B135" i="5"/>
  <c r="G135" i="5"/>
  <c r="F135" i="5"/>
  <c r="D135" i="5"/>
  <c r="T135" i="5"/>
  <c r="M134" i="5"/>
  <c r="D134" i="5"/>
  <c r="F134" i="5"/>
  <c r="I134" i="5"/>
  <c r="B134" i="5"/>
  <c r="G134" i="5"/>
  <c r="M133" i="5"/>
  <c r="F133" i="5"/>
  <c r="D133" i="5"/>
  <c r="B133" i="5"/>
  <c r="G133" i="5"/>
  <c r="M132" i="5"/>
  <c r="O132" i="5"/>
  <c r="N132" i="5"/>
  <c r="F132" i="5"/>
  <c r="D132" i="5"/>
  <c r="B132" i="5"/>
  <c r="G132" i="5"/>
  <c r="T132" i="5"/>
  <c r="M131" i="5"/>
  <c r="O131" i="5"/>
  <c r="N131" i="5"/>
  <c r="F131" i="5"/>
  <c r="D131" i="5"/>
  <c r="B131" i="5"/>
  <c r="G131" i="5"/>
  <c r="M130" i="5"/>
  <c r="D130" i="5"/>
  <c r="F130" i="5"/>
  <c r="I130" i="5"/>
  <c r="B130" i="5"/>
  <c r="G130" i="5"/>
  <c r="M129" i="5"/>
  <c r="D129" i="5"/>
  <c r="F129" i="5"/>
  <c r="B129" i="5"/>
  <c r="G129" i="5"/>
  <c r="T129" i="5"/>
  <c r="M128" i="5"/>
  <c r="O128" i="5"/>
  <c r="N128" i="5"/>
  <c r="F128" i="5"/>
  <c r="D128" i="5"/>
  <c r="B128" i="5"/>
  <c r="G128" i="5"/>
  <c r="T128" i="5"/>
  <c r="M127" i="5"/>
  <c r="O127" i="5"/>
  <c r="N127" i="5"/>
  <c r="D127" i="5"/>
  <c r="F127" i="5"/>
  <c r="I127" i="5"/>
  <c r="B127" i="5"/>
  <c r="G127" i="5"/>
  <c r="M126" i="5"/>
  <c r="D126" i="5"/>
  <c r="F126" i="5"/>
  <c r="I126" i="5"/>
  <c r="B126" i="5"/>
  <c r="G126" i="5"/>
  <c r="M125" i="5"/>
  <c r="D125" i="5"/>
  <c r="F125" i="5"/>
  <c r="B125" i="5"/>
  <c r="G125" i="5"/>
  <c r="T125" i="5"/>
  <c r="M124" i="5"/>
  <c r="O124" i="5"/>
  <c r="N124" i="5"/>
  <c r="F124" i="5"/>
  <c r="D124" i="5"/>
  <c r="I124" i="5"/>
  <c r="B124" i="5"/>
  <c r="G124" i="5"/>
  <c r="T124" i="5"/>
  <c r="M123" i="5"/>
  <c r="O123" i="5"/>
  <c r="N123" i="5"/>
  <c r="B123" i="5"/>
  <c r="G123" i="5"/>
  <c r="F123" i="5"/>
  <c r="D123" i="5"/>
  <c r="I123" i="5"/>
  <c r="M122" i="5"/>
  <c r="D122" i="5"/>
  <c r="F122" i="5"/>
  <c r="I122" i="5"/>
  <c r="B122" i="5"/>
  <c r="G122" i="5"/>
  <c r="M121" i="5"/>
  <c r="N121" i="5"/>
  <c r="F121" i="5"/>
  <c r="D121" i="5"/>
  <c r="I121" i="5"/>
  <c r="B121" i="5"/>
  <c r="G121" i="5"/>
  <c r="M120" i="5"/>
  <c r="O120" i="5"/>
  <c r="N120" i="5"/>
  <c r="D120" i="5"/>
  <c r="F120" i="5"/>
  <c r="I120" i="5"/>
  <c r="B120" i="5"/>
  <c r="G120" i="5"/>
  <c r="T120" i="5"/>
  <c r="M119" i="5"/>
  <c r="O119" i="5"/>
  <c r="N119" i="5"/>
  <c r="F119" i="5"/>
  <c r="D119" i="5"/>
  <c r="I119" i="5"/>
  <c r="B119" i="5"/>
  <c r="G119" i="5"/>
  <c r="T119" i="5"/>
  <c r="M118" i="5"/>
  <c r="D118" i="5"/>
  <c r="F118" i="5"/>
  <c r="I118" i="5"/>
  <c r="B118" i="5"/>
  <c r="G118" i="5"/>
  <c r="M117" i="5"/>
  <c r="O117" i="5"/>
  <c r="N117" i="5"/>
  <c r="F117" i="5"/>
  <c r="D117" i="5"/>
  <c r="I117" i="5"/>
  <c r="B117" i="5"/>
  <c r="G117" i="5"/>
  <c r="M116" i="5"/>
  <c r="O116" i="5"/>
  <c r="N116" i="5"/>
  <c r="D116" i="5"/>
  <c r="F116" i="5"/>
  <c r="I116" i="5"/>
  <c r="B116" i="5"/>
  <c r="G116" i="5"/>
  <c r="T116" i="5"/>
  <c r="M115" i="5"/>
  <c r="O115" i="5"/>
  <c r="N115" i="5"/>
  <c r="F115" i="5"/>
  <c r="D115" i="5"/>
  <c r="I115" i="5"/>
  <c r="B115" i="5"/>
  <c r="G115" i="5"/>
  <c r="M114" i="5"/>
  <c r="F114" i="5"/>
  <c r="D114" i="5"/>
  <c r="B114" i="5"/>
  <c r="G114" i="5"/>
  <c r="M113" i="5"/>
  <c r="O113" i="5"/>
  <c r="N113" i="5"/>
  <c r="D113" i="5"/>
  <c r="F113" i="5"/>
  <c r="I113" i="5"/>
  <c r="B113" i="5"/>
  <c r="G113" i="5"/>
  <c r="M112" i="5"/>
  <c r="O112" i="5"/>
  <c r="N112" i="5"/>
  <c r="F112" i="5"/>
  <c r="D112" i="5"/>
  <c r="I112" i="5"/>
  <c r="B112" i="5"/>
  <c r="G112" i="5"/>
  <c r="M111" i="5"/>
  <c r="O111" i="5"/>
  <c r="N111" i="5"/>
  <c r="D111" i="5"/>
  <c r="F111" i="5"/>
  <c r="I111" i="5"/>
  <c r="B111" i="5"/>
  <c r="G111" i="5"/>
  <c r="M110" i="5"/>
  <c r="N110" i="5"/>
  <c r="D110" i="5"/>
  <c r="F110" i="5"/>
  <c r="I110" i="5"/>
  <c r="B110" i="5"/>
  <c r="G110" i="5"/>
  <c r="M109" i="5"/>
  <c r="D109" i="5"/>
  <c r="F109" i="5"/>
  <c r="I109" i="5"/>
  <c r="B109" i="5"/>
  <c r="G109" i="5"/>
  <c r="M108" i="5"/>
  <c r="O108" i="5"/>
  <c r="N108" i="5"/>
  <c r="F108" i="5"/>
  <c r="D108" i="5"/>
  <c r="B108" i="5"/>
  <c r="G108" i="5"/>
  <c r="T108" i="5"/>
  <c r="M107" i="5"/>
  <c r="O107" i="5"/>
  <c r="N107" i="5"/>
  <c r="B107" i="5"/>
  <c r="G107" i="5"/>
  <c r="F107" i="5"/>
  <c r="D107" i="5"/>
  <c r="T107" i="5"/>
  <c r="M106" i="5"/>
  <c r="N106" i="5"/>
  <c r="D106" i="5"/>
  <c r="F106" i="5"/>
  <c r="I106" i="5"/>
  <c r="B106" i="5"/>
  <c r="G106" i="5"/>
  <c r="M105" i="5"/>
  <c r="O105" i="5"/>
  <c r="N105" i="5"/>
  <c r="D105" i="5"/>
  <c r="F105" i="5"/>
  <c r="I105" i="5"/>
  <c r="B105" i="5"/>
  <c r="G105" i="5"/>
  <c r="M104" i="5"/>
  <c r="O104" i="5"/>
  <c r="N104" i="5"/>
  <c r="F104" i="5"/>
  <c r="D104" i="5"/>
  <c r="I104" i="5"/>
  <c r="B104" i="5"/>
  <c r="G104" i="5"/>
  <c r="T104" i="5"/>
  <c r="M103" i="5"/>
  <c r="O103" i="5"/>
  <c r="N103" i="5"/>
  <c r="F103" i="5"/>
  <c r="D103" i="5"/>
  <c r="I103" i="5"/>
  <c r="B103" i="5"/>
  <c r="G103" i="5"/>
  <c r="M102" i="5"/>
  <c r="N102" i="5"/>
  <c r="F102" i="5"/>
  <c r="D102" i="5"/>
  <c r="I102" i="5"/>
  <c r="B102" i="5"/>
  <c r="G102" i="5"/>
  <c r="M101" i="5"/>
  <c r="O101" i="5"/>
  <c r="D101" i="5"/>
  <c r="F101" i="5"/>
  <c r="I101" i="5"/>
  <c r="B101" i="5"/>
  <c r="G101" i="5"/>
  <c r="M100" i="5"/>
  <c r="O100" i="5"/>
  <c r="N100" i="5"/>
  <c r="F100" i="5"/>
  <c r="D100" i="5"/>
  <c r="I100" i="5"/>
  <c r="B100" i="5"/>
  <c r="G100" i="5"/>
  <c r="M99" i="5"/>
  <c r="O99" i="5"/>
  <c r="N99" i="5"/>
  <c r="B99" i="5"/>
  <c r="G99" i="5"/>
  <c r="F99" i="5"/>
  <c r="D99" i="5"/>
  <c r="I99" i="5"/>
  <c r="M98" i="5"/>
  <c r="D98" i="5"/>
  <c r="F98" i="5"/>
  <c r="I98" i="5"/>
  <c r="B98" i="5"/>
  <c r="G98" i="5"/>
  <c r="M97" i="5"/>
  <c r="D97" i="5"/>
  <c r="F97" i="5"/>
  <c r="B97" i="5"/>
  <c r="G97" i="5"/>
  <c r="T97" i="5"/>
  <c r="M96" i="5"/>
  <c r="O96" i="5"/>
  <c r="N96" i="5"/>
  <c r="F96" i="5"/>
  <c r="D96" i="5"/>
  <c r="B96" i="5"/>
  <c r="G96" i="5"/>
  <c r="T96" i="5"/>
  <c r="M95" i="5"/>
  <c r="O95" i="5"/>
  <c r="N95" i="5"/>
  <c r="D95" i="5"/>
  <c r="F95" i="5"/>
  <c r="I95" i="5"/>
  <c r="B95" i="5"/>
  <c r="G95" i="5"/>
  <c r="T95" i="5"/>
  <c r="M94" i="5"/>
  <c r="D94" i="5"/>
  <c r="F94" i="5"/>
  <c r="I94" i="5"/>
  <c r="B94" i="5"/>
  <c r="G94" i="5"/>
  <c r="M93" i="5"/>
  <c r="F93" i="5"/>
  <c r="D93" i="5"/>
  <c r="B93" i="5"/>
  <c r="G93" i="5"/>
  <c r="M92" i="5"/>
  <c r="O92" i="5"/>
  <c r="N92" i="5"/>
  <c r="F92" i="5"/>
  <c r="D92" i="5"/>
  <c r="B92" i="5"/>
  <c r="G92" i="5"/>
  <c r="M91" i="5"/>
  <c r="O91" i="5"/>
  <c r="N91" i="5"/>
  <c r="D91" i="5"/>
  <c r="F91" i="5"/>
  <c r="I91" i="5"/>
  <c r="B91" i="5"/>
  <c r="G91" i="5"/>
  <c r="M90" i="5"/>
  <c r="O90" i="5"/>
  <c r="B90" i="5"/>
  <c r="G90" i="5"/>
  <c r="F90" i="5"/>
  <c r="D90" i="5"/>
  <c r="I90" i="5"/>
  <c r="M89" i="5"/>
  <c r="D89" i="5"/>
  <c r="F89" i="5"/>
  <c r="I89" i="5"/>
  <c r="B89" i="5"/>
  <c r="G89" i="5"/>
  <c r="M88" i="5"/>
  <c r="O88" i="5"/>
  <c r="D88" i="5"/>
  <c r="F88" i="5"/>
  <c r="B88" i="5"/>
  <c r="G88" i="5"/>
  <c r="T88" i="5"/>
  <c r="I88" i="5"/>
  <c r="M87" i="5"/>
  <c r="O87" i="5"/>
  <c r="N87" i="5"/>
  <c r="F87" i="5"/>
  <c r="D87" i="5"/>
  <c r="I87" i="5"/>
  <c r="B87" i="5"/>
  <c r="G87" i="5"/>
  <c r="M86" i="5"/>
  <c r="N86" i="5"/>
  <c r="O86" i="5"/>
  <c r="F86" i="5"/>
  <c r="D86" i="5"/>
  <c r="I86" i="5"/>
  <c r="B86" i="5"/>
  <c r="G86" i="5"/>
  <c r="M85" i="5"/>
  <c r="O85" i="5"/>
  <c r="D85" i="5"/>
  <c r="F85" i="5"/>
  <c r="I85" i="5"/>
  <c r="B85" i="5"/>
  <c r="G85" i="5"/>
  <c r="M84" i="5"/>
  <c r="O84" i="5"/>
  <c r="D84" i="5"/>
  <c r="F84" i="5"/>
  <c r="I84" i="5"/>
  <c r="B84" i="5"/>
  <c r="G84" i="5"/>
  <c r="T84" i="5"/>
  <c r="M83" i="5"/>
  <c r="O83" i="5"/>
  <c r="N83" i="5"/>
  <c r="F83" i="5"/>
  <c r="D83" i="5"/>
  <c r="B83" i="5"/>
  <c r="G83" i="5"/>
  <c r="T83" i="5"/>
  <c r="M82" i="5"/>
  <c r="N82" i="5"/>
  <c r="O82" i="5"/>
  <c r="B82" i="5"/>
  <c r="G82" i="5"/>
  <c r="F82" i="5"/>
  <c r="D82" i="5"/>
  <c r="I82" i="5"/>
  <c r="M81" i="5"/>
  <c r="O81" i="5"/>
  <c r="D81" i="5"/>
  <c r="F81" i="5"/>
  <c r="I81" i="5"/>
  <c r="B81" i="5"/>
  <c r="G81" i="5"/>
  <c r="M80" i="5"/>
  <c r="O80" i="5"/>
  <c r="N80" i="5"/>
  <c r="F80" i="5"/>
  <c r="D80" i="5"/>
  <c r="I80" i="5"/>
  <c r="B80" i="5"/>
  <c r="G80" i="5"/>
  <c r="T80" i="5"/>
  <c r="M79" i="5"/>
  <c r="O79" i="5"/>
  <c r="N79" i="5"/>
  <c r="B79" i="5"/>
  <c r="G79" i="5"/>
  <c r="F79" i="5"/>
  <c r="D79" i="5"/>
  <c r="I79" i="5"/>
  <c r="M78" i="5"/>
  <c r="N78" i="5"/>
  <c r="O78" i="5"/>
  <c r="D78" i="5"/>
  <c r="F78" i="5"/>
  <c r="I78" i="5"/>
  <c r="B78" i="5"/>
  <c r="G78" i="5"/>
  <c r="T78" i="5"/>
  <c r="M77" i="5"/>
  <c r="D77" i="5"/>
  <c r="F77" i="5"/>
  <c r="I77" i="5"/>
  <c r="B77" i="5"/>
  <c r="G77" i="5"/>
  <c r="M76" i="5"/>
  <c r="O76" i="5"/>
  <c r="N76" i="5"/>
  <c r="F76" i="5"/>
  <c r="D76" i="5"/>
  <c r="B76" i="5"/>
  <c r="G76" i="5"/>
  <c r="T76" i="5"/>
  <c r="M75" i="5"/>
  <c r="O75" i="5"/>
  <c r="N75" i="5"/>
  <c r="D75" i="5"/>
  <c r="F75" i="5"/>
  <c r="I75" i="5"/>
  <c r="B75" i="5"/>
  <c r="G75" i="5"/>
  <c r="M74" i="5"/>
  <c r="O74" i="5"/>
  <c r="F74" i="5"/>
  <c r="D74" i="5"/>
  <c r="B74" i="5"/>
  <c r="G74" i="5"/>
  <c r="M73" i="5"/>
  <c r="O73" i="5"/>
  <c r="N73" i="5"/>
  <c r="F73" i="5"/>
  <c r="D73" i="5"/>
  <c r="I73" i="5"/>
  <c r="B73" i="5"/>
  <c r="G73" i="5"/>
  <c r="M72" i="5"/>
  <c r="O72" i="5"/>
  <c r="N72" i="5"/>
  <c r="F72" i="5"/>
  <c r="D72" i="5"/>
  <c r="I72" i="5"/>
  <c r="B72" i="5"/>
  <c r="G72" i="5"/>
  <c r="M71" i="5"/>
  <c r="O71" i="5"/>
  <c r="N71" i="5"/>
  <c r="F71" i="5"/>
  <c r="D71" i="5"/>
  <c r="I71" i="5"/>
  <c r="B71" i="5"/>
  <c r="G71" i="5"/>
  <c r="M70" i="5"/>
  <c r="O70" i="5"/>
  <c r="B70" i="5"/>
  <c r="G70" i="5"/>
  <c r="F70" i="5"/>
  <c r="D70" i="5"/>
  <c r="M69" i="5"/>
  <c r="O69" i="5"/>
  <c r="N69" i="5"/>
  <c r="D69" i="5"/>
  <c r="F69" i="5"/>
  <c r="I69" i="5"/>
  <c r="B69" i="5"/>
  <c r="G69" i="5"/>
  <c r="M68" i="5"/>
  <c r="D68" i="5"/>
  <c r="F68" i="5"/>
  <c r="I68" i="5"/>
  <c r="B68" i="5"/>
  <c r="G68" i="5"/>
  <c r="M67" i="5"/>
  <c r="O67" i="5"/>
  <c r="N67" i="5"/>
  <c r="F67" i="5"/>
  <c r="D67" i="5"/>
  <c r="I67" i="5"/>
  <c r="B67" i="5"/>
  <c r="G67" i="5"/>
  <c r="M66" i="5"/>
  <c r="O66" i="5"/>
  <c r="B66" i="5"/>
  <c r="G66" i="5"/>
  <c r="F66" i="5"/>
  <c r="D66" i="5"/>
  <c r="T66" i="5"/>
  <c r="M65" i="5"/>
  <c r="O65" i="5"/>
  <c r="N65" i="5"/>
  <c r="D65" i="5"/>
  <c r="F65" i="5"/>
  <c r="I65" i="5"/>
  <c r="B65" i="5"/>
  <c r="G65" i="5"/>
  <c r="M64" i="5"/>
  <c r="D64" i="5"/>
  <c r="F64" i="5"/>
  <c r="B64" i="5"/>
  <c r="G64" i="5"/>
  <c r="T64" i="5"/>
  <c r="M63" i="5"/>
  <c r="O63" i="5"/>
  <c r="N63" i="5"/>
  <c r="B63" i="5"/>
  <c r="G63" i="5"/>
  <c r="F63" i="5"/>
  <c r="D63" i="5"/>
  <c r="T63" i="5"/>
  <c r="M62" i="5"/>
  <c r="O62" i="5"/>
  <c r="D62" i="5"/>
  <c r="F62" i="5"/>
  <c r="I62" i="5"/>
  <c r="B62" i="5"/>
  <c r="G62" i="5"/>
  <c r="T62" i="5"/>
  <c r="M61" i="5"/>
  <c r="O61" i="5"/>
  <c r="F61" i="5"/>
  <c r="D61" i="5"/>
  <c r="B61" i="5"/>
  <c r="G61" i="5"/>
  <c r="M60" i="5"/>
  <c r="O60" i="5"/>
  <c r="N60" i="5"/>
  <c r="F60" i="5"/>
  <c r="D60" i="5"/>
  <c r="B60" i="5"/>
  <c r="G60" i="5"/>
  <c r="M59" i="5"/>
  <c r="O59" i="5"/>
  <c r="N59" i="5"/>
  <c r="D59" i="5"/>
  <c r="F59" i="5"/>
  <c r="I59" i="5"/>
  <c r="B59" i="5"/>
  <c r="G59" i="5"/>
  <c r="M58" i="5"/>
  <c r="O58" i="5"/>
  <c r="B58" i="5"/>
  <c r="G58" i="5"/>
  <c r="F58" i="5"/>
  <c r="D58" i="5"/>
  <c r="I58" i="5"/>
  <c r="M57" i="5"/>
  <c r="D57" i="5"/>
  <c r="F57" i="5"/>
  <c r="I57" i="5"/>
  <c r="B57" i="5"/>
  <c r="G57" i="5"/>
  <c r="M56" i="5"/>
  <c r="O56" i="5"/>
  <c r="D56" i="5"/>
  <c r="F56" i="5"/>
  <c r="B56" i="5"/>
  <c r="G56" i="5"/>
  <c r="T56" i="5"/>
  <c r="I56" i="5"/>
  <c r="M55" i="5"/>
  <c r="O55" i="5"/>
  <c r="N55" i="5"/>
  <c r="F55" i="5"/>
  <c r="D55" i="5"/>
  <c r="I55" i="5"/>
  <c r="B55" i="5"/>
  <c r="G55" i="5"/>
  <c r="M54" i="5"/>
  <c r="N54" i="5"/>
  <c r="O54" i="5"/>
  <c r="F54" i="5"/>
  <c r="D54" i="5"/>
  <c r="I54" i="5"/>
  <c r="B54" i="5"/>
  <c r="G54" i="5"/>
  <c r="M53" i="5"/>
  <c r="O53" i="5"/>
  <c r="D53" i="5"/>
  <c r="F53" i="5"/>
  <c r="I53" i="5"/>
  <c r="B53" i="5"/>
  <c r="G53" i="5"/>
  <c r="M52" i="5"/>
  <c r="O52" i="5"/>
  <c r="D52" i="5"/>
  <c r="F52" i="5"/>
  <c r="I52" i="5"/>
  <c r="B52" i="5"/>
  <c r="G52" i="5"/>
  <c r="T52" i="5"/>
  <c r="M51" i="5"/>
  <c r="O51" i="5"/>
  <c r="N51" i="5"/>
  <c r="F51" i="5"/>
  <c r="D51" i="5"/>
  <c r="B51" i="5"/>
  <c r="G51" i="5"/>
  <c r="M50" i="5"/>
  <c r="N50" i="5"/>
  <c r="O50" i="5"/>
  <c r="B50" i="5"/>
  <c r="G50" i="5"/>
  <c r="F50" i="5"/>
  <c r="D50" i="5"/>
  <c r="I50" i="5"/>
  <c r="M49" i="5"/>
  <c r="O49" i="5"/>
  <c r="D49" i="5"/>
  <c r="F49" i="5"/>
  <c r="I49" i="5"/>
  <c r="B49" i="5"/>
  <c r="G49" i="5"/>
  <c r="M48" i="5"/>
  <c r="O48" i="5"/>
  <c r="N48" i="5"/>
  <c r="F48" i="5"/>
  <c r="D48" i="5"/>
  <c r="I48" i="5"/>
  <c r="B48" i="5"/>
  <c r="G48" i="5"/>
  <c r="T48" i="5"/>
  <c r="M47" i="5"/>
  <c r="O47" i="5"/>
  <c r="N47" i="5"/>
  <c r="B47" i="5"/>
  <c r="G47" i="5"/>
  <c r="F47" i="5"/>
  <c r="D47" i="5"/>
  <c r="I47" i="5"/>
  <c r="M46" i="5"/>
  <c r="N46" i="5"/>
  <c r="O46" i="5"/>
  <c r="D46" i="5"/>
  <c r="F46" i="5"/>
  <c r="I46" i="5"/>
  <c r="B46" i="5"/>
  <c r="G46" i="5"/>
  <c r="T46" i="5"/>
  <c r="M45" i="5"/>
  <c r="D45" i="5"/>
  <c r="F45" i="5"/>
  <c r="I45" i="5"/>
  <c r="B45" i="5"/>
  <c r="G45" i="5"/>
  <c r="M44" i="5"/>
  <c r="O44" i="5"/>
  <c r="N44" i="5"/>
  <c r="F44" i="5"/>
  <c r="D44" i="5"/>
  <c r="B44" i="5"/>
  <c r="G44" i="5"/>
  <c r="T44" i="5"/>
  <c r="M43" i="5"/>
  <c r="O43" i="5"/>
  <c r="N43" i="5"/>
  <c r="D43" i="5"/>
  <c r="F43" i="5"/>
  <c r="I43" i="5"/>
  <c r="B43" i="5"/>
  <c r="G43" i="5"/>
  <c r="T43" i="5"/>
  <c r="M42" i="5"/>
  <c r="O42" i="5"/>
  <c r="F42" i="5"/>
  <c r="D42" i="5"/>
  <c r="B42" i="5"/>
  <c r="G42" i="5"/>
  <c r="M41" i="5"/>
  <c r="O41" i="5"/>
  <c r="N41" i="5"/>
  <c r="F41" i="5"/>
  <c r="D41" i="5"/>
  <c r="I41" i="5"/>
  <c r="B41" i="5"/>
  <c r="G41" i="5"/>
  <c r="M40" i="5"/>
  <c r="O40" i="5"/>
  <c r="N40" i="5"/>
  <c r="F40" i="5"/>
  <c r="D40" i="5"/>
  <c r="I40" i="5"/>
  <c r="B40" i="5"/>
  <c r="G40" i="5"/>
  <c r="M39" i="5"/>
  <c r="O39" i="5"/>
  <c r="N39" i="5"/>
  <c r="F39" i="5"/>
  <c r="D39" i="5"/>
  <c r="B39" i="5"/>
  <c r="G39" i="5"/>
  <c r="T39" i="5"/>
  <c r="M38" i="5"/>
  <c r="O38" i="5"/>
  <c r="B38" i="5"/>
  <c r="G38" i="5"/>
  <c r="F38" i="5"/>
  <c r="D38" i="5"/>
  <c r="M37" i="5"/>
  <c r="O37" i="5"/>
  <c r="N37" i="5"/>
  <c r="D37" i="5"/>
  <c r="F37" i="5"/>
  <c r="I37" i="5"/>
  <c r="B37" i="5"/>
  <c r="G37" i="5"/>
  <c r="M36" i="5"/>
  <c r="D36" i="5"/>
  <c r="F36" i="5"/>
  <c r="I36" i="5"/>
  <c r="B36" i="5"/>
  <c r="G36" i="5"/>
  <c r="M35" i="5"/>
  <c r="O35" i="5"/>
  <c r="N35" i="5"/>
  <c r="F35" i="5"/>
  <c r="D35" i="5"/>
  <c r="I35" i="5"/>
  <c r="B35" i="5"/>
  <c r="G35" i="5"/>
  <c r="M34" i="5"/>
  <c r="O34" i="5"/>
  <c r="B34" i="5"/>
  <c r="G34" i="5"/>
  <c r="F34" i="5"/>
  <c r="D34" i="5"/>
  <c r="T34" i="5"/>
  <c r="M33" i="5"/>
  <c r="O33" i="5"/>
  <c r="F33" i="5"/>
  <c r="D33" i="5"/>
  <c r="B33" i="5"/>
  <c r="G33" i="5"/>
  <c r="T33" i="5"/>
  <c r="M32" i="5"/>
  <c r="O32" i="5"/>
  <c r="N32" i="5"/>
  <c r="D32" i="5"/>
  <c r="F32" i="5"/>
  <c r="I32" i="5"/>
  <c r="B32" i="5"/>
  <c r="G32" i="5"/>
  <c r="T32" i="5"/>
  <c r="M31" i="5"/>
  <c r="D31" i="5"/>
  <c r="F31" i="5"/>
  <c r="I31" i="5"/>
  <c r="B31" i="5"/>
  <c r="G31" i="5"/>
  <c r="M30" i="5"/>
  <c r="O30" i="5"/>
  <c r="N30" i="5"/>
  <c r="B30" i="5"/>
  <c r="G30" i="5"/>
  <c r="F30" i="5"/>
  <c r="D30" i="5"/>
  <c r="M29" i="5"/>
  <c r="O29" i="5"/>
  <c r="F29" i="5"/>
  <c r="D29" i="5"/>
  <c r="I29" i="5"/>
  <c r="B29" i="5"/>
  <c r="G29" i="5"/>
  <c r="M28" i="5"/>
  <c r="O28" i="5"/>
  <c r="N28" i="5"/>
  <c r="D28" i="5"/>
  <c r="F28" i="5"/>
  <c r="I28" i="5"/>
  <c r="B28" i="5"/>
  <c r="G28" i="5"/>
  <c r="T28" i="5"/>
  <c r="M27" i="5"/>
  <c r="D27" i="5"/>
  <c r="F27" i="5"/>
  <c r="I27" i="5"/>
  <c r="B27" i="5"/>
  <c r="G27" i="5"/>
  <c r="M26" i="5"/>
  <c r="O26" i="5"/>
  <c r="N26" i="5"/>
  <c r="D26" i="5"/>
  <c r="F26" i="5"/>
  <c r="I26" i="5"/>
  <c r="B26" i="5"/>
  <c r="G26" i="5"/>
  <c r="M25" i="5"/>
  <c r="O25" i="5"/>
  <c r="F25" i="5"/>
  <c r="D25" i="5"/>
  <c r="B25" i="5"/>
  <c r="G25" i="5"/>
  <c r="T25" i="5"/>
  <c r="M24" i="5"/>
  <c r="O24" i="5"/>
  <c r="N24" i="5"/>
  <c r="D24" i="5"/>
  <c r="F24" i="5"/>
  <c r="I24" i="5"/>
  <c r="B24" i="5"/>
  <c r="G24" i="5"/>
  <c r="T24" i="5"/>
  <c r="M23" i="5"/>
  <c r="D23" i="5"/>
  <c r="F23" i="5"/>
  <c r="I23" i="5"/>
  <c r="B23" i="5"/>
  <c r="G23" i="5"/>
  <c r="M22" i="5"/>
  <c r="O22" i="5"/>
  <c r="N22" i="5"/>
  <c r="D22" i="5"/>
  <c r="F22" i="5"/>
  <c r="B22" i="5"/>
  <c r="G22" i="5"/>
  <c r="T22" i="5"/>
  <c r="I22" i="5"/>
  <c r="M21" i="5"/>
  <c r="O21" i="5"/>
  <c r="F21" i="5"/>
  <c r="D21" i="5"/>
  <c r="B21" i="5"/>
  <c r="G21" i="5"/>
  <c r="T21" i="5"/>
  <c r="M20" i="5"/>
  <c r="O20" i="5"/>
  <c r="N20" i="5"/>
  <c r="B20" i="5"/>
  <c r="G20" i="5"/>
  <c r="F20" i="5"/>
  <c r="D20" i="5"/>
  <c r="I20" i="5"/>
  <c r="T20" i="5"/>
  <c r="M19" i="5"/>
  <c r="D19" i="5"/>
  <c r="F19" i="5"/>
  <c r="I19" i="5"/>
  <c r="B19" i="5"/>
  <c r="G19" i="5"/>
  <c r="M18" i="5"/>
  <c r="O18" i="5"/>
  <c r="N18" i="5"/>
  <c r="D18" i="5"/>
  <c r="F18" i="5"/>
  <c r="B18" i="5"/>
  <c r="G18" i="5"/>
  <c r="T18" i="5"/>
  <c r="I18" i="5"/>
  <c r="M17" i="5"/>
  <c r="O17" i="5"/>
  <c r="F17" i="5"/>
  <c r="D17" i="5"/>
  <c r="B17" i="5"/>
  <c r="G17" i="5"/>
  <c r="T17" i="5"/>
  <c r="M16" i="5"/>
  <c r="O16" i="5"/>
  <c r="N16" i="5"/>
  <c r="B16" i="5"/>
  <c r="G16" i="5"/>
  <c r="F16" i="5"/>
  <c r="D16" i="5"/>
  <c r="I16" i="5"/>
  <c r="T16" i="5"/>
  <c r="M15" i="5"/>
  <c r="D15" i="5"/>
  <c r="F15" i="5"/>
  <c r="I15" i="5"/>
  <c r="B15" i="5"/>
  <c r="G15" i="5"/>
  <c r="M14" i="5"/>
  <c r="O14" i="5"/>
  <c r="N14" i="5"/>
  <c r="D14" i="5"/>
  <c r="F14" i="5"/>
  <c r="B14" i="5"/>
  <c r="G14" i="5"/>
  <c r="T14" i="5"/>
  <c r="I14" i="5"/>
  <c r="M13" i="5"/>
  <c r="O13" i="5"/>
  <c r="F13" i="5"/>
  <c r="D13" i="5"/>
  <c r="I13" i="5"/>
  <c r="B13" i="5"/>
  <c r="G13" i="5"/>
  <c r="M12" i="5"/>
  <c r="O12" i="5"/>
  <c r="N12" i="5"/>
  <c r="B12" i="5"/>
  <c r="G12" i="5"/>
  <c r="F12" i="5"/>
  <c r="D12" i="5"/>
  <c r="I12" i="5"/>
  <c r="T12" i="5"/>
  <c r="M11" i="5"/>
  <c r="D11" i="5"/>
  <c r="F11" i="5"/>
  <c r="I11" i="5"/>
  <c r="B11" i="5"/>
  <c r="G11" i="5"/>
  <c r="M10" i="5"/>
  <c r="O10" i="5"/>
  <c r="N10" i="5"/>
  <c r="D10" i="5"/>
  <c r="F10" i="5"/>
  <c r="B10" i="5"/>
  <c r="G10" i="5"/>
  <c r="T10" i="5"/>
  <c r="I10" i="5"/>
  <c r="M9" i="5"/>
  <c r="O9" i="5"/>
  <c r="F9" i="5"/>
  <c r="D9" i="5"/>
  <c r="I9" i="5"/>
  <c r="B9" i="5"/>
  <c r="G9" i="5"/>
  <c r="M8" i="5"/>
  <c r="O8" i="5"/>
  <c r="N8" i="5"/>
  <c r="B8" i="5"/>
  <c r="G8" i="5"/>
  <c r="F8" i="5"/>
  <c r="D8" i="5"/>
  <c r="I8" i="5"/>
  <c r="T8" i="5"/>
  <c r="M7" i="5"/>
  <c r="D7" i="5"/>
  <c r="F7" i="5"/>
  <c r="I7" i="5"/>
  <c r="B7" i="5"/>
  <c r="G7" i="5"/>
  <c r="M6" i="5"/>
  <c r="O6" i="5"/>
  <c r="N6" i="5"/>
  <c r="D6" i="5"/>
  <c r="F6" i="5"/>
  <c r="B6" i="5"/>
  <c r="G6" i="5"/>
  <c r="T6" i="5"/>
  <c r="I6" i="5"/>
  <c r="O5" i="5"/>
  <c r="B5" i="5"/>
  <c r="G5" i="5"/>
  <c r="M4" i="5"/>
  <c r="O4" i="5"/>
  <c r="N4" i="5"/>
  <c r="B4" i="5"/>
  <c r="G4" i="5"/>
  <c r="F4" i="5"/>
  <c r="D4" i="5"/>
  <c r="I4" i="5"/>
  <c r="T4" i="5"/>
  <c r="M3" i="5"/>
  <c r="D3" i="5"/>
  <c r="F3" i="5"/>
  <c r="I3" i="5"/>
  <c r="B3" i="5"/>
  <c r="G3" i="5"/>
  <c r="M2" i="5"/>
  <c r="O2" i="5"/>
  <c r="N2" i="5"/>
  <c r="D2" i="5"/>
  <c r="F2" i="5"/>
  <c r="B2" i="5"/>
  <c r="G2" i="5"/>
  <c r="T2" i="5"/>
  <c r="I2" i="5"/>
  <c r="T51" i="5"/>
  <c r="T91" i="5"/>
  <c r="T111" i="5"/>
  <c r="T131" i="5"/>
  <c r="T59" i="5"/>
  <c r="T75" i="5"/>
  <c r="T127" i="5"/>
  <c r="T71" i="5"/>
  <c r="T93" i="5"/>
  <c r="T99" i="5"/>
  <c r="T114" i="5"/>
  <c r="O114" i="5"/>
  <c r="N149" i="5"/>
  <c r="I149" i="5"/>
  <c r="T149" i="5"/>
  <c r="I228" i="5"/>
  <c r="T228" i="5"/>
  <c r="O228" i="5"/>
  <c r="N228" i="5"/>
  <c r="I236" i="5"/>
  <c r="T236" i="5"/>
  <c r="O236" i="5"/>
  <c r="N236" i="5"/>
  <c r="N3" i="5"/>
  <c r="N11" i="5"/>
  <c r="N19" i="5"/>
  <c r="N27" i="5"/>
  <c r="N31" i="5"/>
  <c r="N36" i="5"/>
  <c r="T40" i="5"/>
  <c r="N42" i="5"/>
  <c r="I44" i="5"/>
  <c r="T49" i="5"/>
  <c r="N61" i="5"/>
  <c r="I63" i="5"/>
  <c r="N68" i="5"/>
  <c r="T72" i="5"/>
  <c r="N74" i="5"/>
  <c r="I76" i="5"/>
  <c r="T81" i="5"/>
  <c r="N93" i="5"/>
  <c r="T94" i="5"/>
  <c r="O94" i="5"/>
  <c r="I96" i="5"/>
  <c r="T100" i="5"/>
  <c r="T105" i="5"/>
  <c r="I107" i="5"/>
  <c r="N114" i="5"/>
  <c r="N125" i="5"/>
  <c r="T126" i="5"/>
  <c r="O126" i="5"/>
  <c r="I128" i="5"/>
  <c r="O149" i="5"/>
  <c r="I158" i="5"/>
  <c r="T158" i="5"/>
  <c r="O158" i="5"/>
  <c r="N158" i="5"/>
  <c r="T197" i="5"/>
  <c r="T200" i="5"/>
  <c r="T217" i="5"/>
  <c r="I220" i="5"/>
  <c r="T220" i="5"/>
  <c r="O220" i="5"/>
  <c r="N220" i="5"/>
  <c r="T230" i="5"/>
  <c r="N249" i="5"/>
  <c r="I249" i="5"/>
  <c r="T249" i="5"/>
  <c r="O249" i="5"/>
  <c r="T5" i="5"/>
  <c r="T9" i="5"/>
  <c r="N7" i="5"/>
  <c r="N15" i="5"/>
  <c r="N23" i="5"/>
  <c r="O3" i="5"/>
  <c r="O7" i="5"/>
  <c r="O11" i="5"/>
  <c r="O15" i="5"/>
  <c r="O19" i="5"/>
  <c r="O23" i="5"/>
  <c r="T26" i="5"/>
  <c r="O27" i="5"/>
  <c r="T30" i="5"/>
  <c r="O31" i="5"/>
  <c r="O36" i="5"/>
  <c r="T37" i="5"/>
  <c r="I38" i="5"/>
  <c r="T47" i="5"/>
  <c r="N49" i="5"/>
  <c r="I51" i="5"/>
  <c r="T54" i="5"/>
  <c r="N56" i="5"/>
  <c r="T60" i="5"/>
  <c r="N62" i="5"/>
  <c r="I64" i="5"/>
  <c r="O68" i="5"/>
  <c r="T69" i="5"/>
  <c r="I70" i="5"/>
  <c r="T79" i="5"/>
  <c r="N81" i="5"/>
  <c r="I83" i="5"/>
  <c r="T86" i="5"/>
  <c r="N88" i="5"/>
  <c r="T92" i="5"/>
  <c r="O93" i="5"/>
  <c r="N94" i="5"/>
  <c r="I97" i="5"/>
  <c r="T106" i="5"/>
  <c r="O106" i="5"/>
  <c r="I108" i="5"/>
  <c r="T112" i="5"/>
  <c r="T117" i="5"/>
  <c r="T123" i="5"/>
  <c r="O125" i="5"/>
  <c r="N126" i="5"/>
  <c r="I129" i="5"/>
  <c r="I132" i="5"/>
  <c r="I136" i="5"/>
  <c r="I140" i="5"/>
  <c r="I144" i="5"/>
  <c r="I146" i="5"/>
  <c r="T146" i="5"/>
  <c r="O146" i="5"/>
  <c r="N146" i="5"/>
  <c r="N157" i="5"/>
  <c r="I157" i="5"/>
  <c r="T157" i="5"/>
  <c r="T252" i="5"/>
  <c r="I252" i="5"/>
  <c r="I258" i="5"/>
  <c r="T258" i="5"/>
  <c r="O258" i="5"/>
  <c r="N258" i="5"/>
  <c r="T263" i="5"/>
  <c r="I263" i="5"/>
  <c r="I21" i="5"/>
  <c r="I25" i="5"/>
  <c r="I39" i="5"/>
  <c r="T42" i="5"/>
  <c r="T57" i="5"/>
  <c r="T67" i="5"/>
  <c r="T74" i="5"/>
  <c r="T89" i="5"/>
  <c r="T103" i="5"/>
  <c r="T118" i="5"/>
  <c r="O118" i="5"/>
  <c r="I133" i="5"/>
  <c r="T133" i="5"/>
  <c r="I137" i="5"/>
  <c r="T137" i="5"/>
  <c r="I141" i="5"/>
  <c r="T141" i="5"/>
  <c r="N145" i="5"/>
  <c r="I145" i="5"/>
  <c r="T145" i="5"/>
  <c r="T168" i="5"/>
  <c r="T192" i="5"/>
  <c r="I212" i="5"/>
  <c r="T212" i="5"/>
  <c r="O212" i="5"/>
  <c r="N212" i="5"/>
  <c r="I240" i="5"/>
  <c r="T240" i="5"/>
  <c r="O240" i="5"/>
  <c r="N240" i="5"/>
  <c r="N248" i="5"/>
  <c r="I248" i="5"/>
  <c r="T248" i="5"/>
  <c r="O248" i="5"/>
  <c r="T29" i="5"/>
  <c r="T61" i="5"/>
  <c r="I17" i="5"/>
  <c r="I33" i="5"/>
  <c r="T7" i="5"/>
  <c r="T11" i="5"/>
  <c r="T15" i="5"/>
  <c r="T19" i="5"/>
  <c r="T23" i="5"/>
  <c r="T27" i="5"/>
  <c r="T31" i="5"/>
  <c r="T36" i="5"/>
  <c r="N38" i="5"/>
  <c r="T45" i="5"/>
  <c r="T55" i="5"/>
  <c r="N57" i="5"/>
  <c r="N64" i="5"/>
  <c r="T68" i="5"/>
  <c r="N70" i="5"/>
  <c r="T77" i="5"/>
  <c r="T87" i="5"/>
  <c r="N89" i="5"/>
  <c r="N97" i="5"/>
  <c r="T98" i="5"/>
  <c r="O98" i="5"/>
  <c r="T109" i="5"/>
  <c r="T115" i="5"/>
  <c r="N118" i="5"/>
  <c r="N129" i="5"/>
  <c r="T130" i="5"/>
  <c r="O130" i="5"/>
  <c r="N130" i="5"/>
  <c r="N133" i="5"/>
  <c r="T134" i="5"/>
  <c r="O134" i="5"/>
  <c r="N134" i="5"/>
  <c r="N137" i="5"/>
  <c r="T138" i="5"/>
  <c r="O138" i="5"/>
  <c r="N138" i="5"/>
  <c r="N141" i="5"/>
  <c r="T142" i="5"/>
  <c r="O142" i="5"/>
  <c r="N142" i="5"/>
  <c r="O145" i="5"/>
  <c r="I154" i="5"/>
  <c r="T154" i="5"/>
  <c r="O154" i="5"/>
  <c r="N154" i="5"/>
  <c r="T165" i="5"/>
  <c r="T176" i="5"/>
  <c r="T184" i="5"/>
  <c r="T201" i="5"/>
  <c r="T204" i="5"/>
  <c r="T214" i="5"/>
  <c r="I224" i="5"/>
  <c r="T224" i="5"/>
  <c r="O224" i="5"/>
  <c r="N224" i="5"/>
  <c r="I232" i="5"/>
  <c r="T232" i="5"/>
  <c r="O232" i="5"/>
  <c r="N232" i="5"/>
  <c r="N257" i="5"/>
  <c r="I257" i="5"/>
  <c r="T257" i="5"/>
  <c r="O257" i="5"/>
  <c r="T13" i="5"/>
  <c r="N5" i="5"/>
  <c r="N13" i="5"/>
  <c r="N21" i="5"/>
  <c r="N25" i="5"/>
  <c r="N29" i="5"/>
  <c r="I30" i="5"/>
  <c r="N33" i="5"/>
  <c r="I34" i="5"/>
  <c r="N45" i="5"/>
  <c r="T50" i="5"/>
  <c r="N52" i="5"/>
  <c r="O57" i="5"/>
  <c r="N58" i="5"/>
  <c r="I60" i="5"/>
  <c r="O64" i="5"/>
  <c r="T65" i="5"/>
  <c r="I66" i="5"/>
  <c r="N77" i="5"/>
  <c r="T82" i="5"/>
  <c r="N84" i="5"/>
  <c r="O89" i="5"/>
  <c r="N90" i="5"/>
  <c r="I92" i="5"/>
  <c r="O97" i="5"/>
  <c r="N98" i="5"/>
  <c r="N109" i="5"/>
  <c r="T110" i="5"/>
  <c r="O110" i="5"/>
  <c r="T121" i="5"/>
  <c r="O129" i="5"/>
  <c r="O133" i="5"/>
  <c r="O137" i="5"/>
  <c r="O141" i="5"/>
  <c r="N153" i="5"/>
  <c r="I153" i="5"/>
  <c r="T153" i="5"/>
  <c r="T156" i="5"/>
  <c r="T226" i="5"/>
  <c r="T234" i="5"/>
  <c r="T259" i="5"/>
  <c r="T35" i="5"/>
  <c r="T3" i="5"/>
  <c r="N9" i="5"/>
  <c r="N17" i="5"/>
  <c r="T38" i="5"/>
  <c r="O45" i="5"/>
  <c r="T53" i="5"/>
  <c r="T70" i="5"/>
  <c r="O77" i="5"/>
  <c r="T85" i="5"/>
  <c r="T101" i="5"/>
  <c r="O109" i="5"/>
  <c r="T122" i="5"/>
  <c r="O122" i="5"/>
  <c r="T164" i="5"/>
  <c r="T196" i="5"/>
  <c r="T213" i="5"/>
  <c r="I216" i="5"/>
  <c r="T216" i="5"/>
  <c r="O216" i="5"/>
  <c r="N216" i="5"/>
  <c r="T241" i="5"/>
  <c r="N256" i="5"/>
  <c r="I256" i="5"/>
  <c r="T256" i="5"/>
  <c r="O256" i="5"/>
  <c r="N34" i="5"/>
  <c r="T41" i="5"/>
  <c r="I42" i="5"/>
  <c r="N53" i="5"/>
  <c r="T58" i="5"/>
  <c r="I61" i="5"/>
  <c r="N66" i="5"/>
  <c r="T73" i="5"/>
  <c r="I74" i="5"/>
  <c r="N85" i="5"/>
  <c r="T90" i="5"/>
  <c r="I93" i="5"/>
  <c r="N101" i="5"/>
  <c r="T102" i="5"/>
  <c r="O102" i="5"/>
  <c r="T113" i="5"/>
  <c r="I114" i="5"/>
  <c r="O121" i="5"/>
  <c r="N122" i="5"/>
  <c r="I125" i="5"/>
  <c r="I131" i="5"/>
  <c r="I135" i="5"/>
  <c r="I139" i="5"/>
  <c r="I143" i="5"/>
  <c r="I150" i="5"/>
  <c r="T150" i="5"/>
  <c r="O150" i="5"/>
  <c r="N150" i="5"/>
  <c r="T185" i="5"/>
  <c r="I208" i="5"/>
  <c r="T208" i="5"/>
  <c r="O208" i="5"/>
  <c r="N208" i="5"/>
  <c r="T218" i="5"/>
  <c r="T225" i="5"/>
  <c r="T233" i="5"/>
  <c r="I244" i="5"/>
  <c r="T244" i="5"/>
  <c r="O244" i="5"/>
  <c r="N244" i="5"/>
  <c r="T246" i="5"/>
  <c r="I250" i="5"/>
  <c r="T250" i="5"/>
  <c r="O250" i="5"/>
  <c r="N250" i="5"/>
  <c r="T173" i="5"/>
  <c r="T177" i="5"/>
  <c r="T181" i="5"/>
  <c r="O198" i="5"/>
  <c r="O202" i="5"/>
  <c r="I209" i="5"/>
  <c r="I213" i="5"/>
  <c r="I217" i="5"/>
  <c r="I221" i="5"/>
  <c r="I225" i="5"/>
  <c r="I229" i="5"/>
  <c r="I233" i="5"/>
  <c r="I237" i="5"/>
  <c r="I241" i="5"/>
  <c r="I245" i="5"/>
  <c r="I251" i="5"/>
  <c r="I259" i="5"/>
  <c r="T267" i="5"/>
  <c r="T285" i="5"/>
  <c r="T286" i="5"/>
  <c r="T301" i="5"/>
  <c r="T302" i="5"/>
  <c r="T318" i="5"/>
  <c r="T333" i="5"/>
  <c r="T339" i="5"/>
  <c r="T350" i="5"/>
  <c r="T382" i="5"/>
  <c r="T395" i="5"/>
  <c r="T397" i="5"/>
  <c r="T419" i="5"/>
  <c r="T428" i="5"/>
  <c r="I164" i="5"/>
  <c r="I168" i="5"/>
  <c r="N171" i="5"/>
  <c r="I172" i="5"/>
  <c r="N175" i="5"/>
  <c r="I176" i="5"/>
  <c r="N179" i="5"/>
  <c r="I180" i="5"/>
  <c r="N183" i="5"/>
  <c r="I184" i="5"/>
  <c r="N187" i="5"/>
  <c r="I188" i="5"/>
  <c r="N191" i="5"/>
  <c r="I192" i="5"/>
  <c r="N195" i="5"/>
  <c r="I196" i="5"/>
  <c r="N199" i="5"/>
  <c r="I200" i="5"/>
  <c r="N203" i="5"/>
  <c r="I204" i="5"/>
  <c r="T207" i="5"/>
  <c r="T211" i="5"/>
  <c r="T215" i="5"/>
  <c r="T219" i="5"/>
  <c r="T223" i="5"/>
  <c r="T227" i="5"/>
  <c r="T231" i="5"/>
  <c r="T235" i="5"/>
  <c r="T239" i="5"/>
  <c r="T243" i="5"/>
  <c r="T247" i="5"/>
  <c r="T255" i="5"/>
  <c r="I260" i="5"/>
  <c r="N260" i="5"/>
  <c r="N261" i="5"/>
  <c r="I261" i="5"/>
  <c r="I262" i="5"/>
  <c r="T321" i="5"/>
  <c r="T327" i="5"/>
  <c r="T338" i="5"/>
  <c r="T353" i="5"/>
  <c r="T359" i="5"/>
  <c r="T375" i="5"/>
  <c r="T377" i="5"/>
  <c r="T190" i="5"/>
  <c r="T194" i="5"/>
  <c r="T297" i="5"/>
  <c r="T314" i="5"/>
  <c r="T315" i="5"/>
  <c r="T326" i="5"/>
  <c r="T347" i="5"/>
  <c r="T358" i="5"/>
  <c r="T367" i="5"/>
  <c r="T387" i="5"/>
  <c r="T389" i="5"/>
  <c r="T406" i="5"/>
  <c r="T409" i="5"/>
  <c r="T416" i="5"/>
  <c r="N164" i="5"/>
  <c r="N168" i="5"/>
  <c r="N172" i="5"/>
  <c r="N176" i="5"/>
  <c r="N180" i="5"/>
  <c r="N184" i="5"/>
  <c r="N188" i="5"/>
  <c r="N192" i="5"/>
  <c r="N196" i="5"/>
  <c r="N200" i="5"/>
  <c r="N204" i="5"/>
  <c r="N253" i="5"/>
  <c r="I253" i="5"/>
  <c r="I264" i="5"/>
  <c r="N264" i="5"/>
  <c r="N265" i="5"/>
  <c r="I265" i="5"/>
  <c r="T329" i="5"/>
  <c r="T361" i="5"/>
  <c r="T369" i="5"/>
  <c r="O164" i="5"/>
  <c r="O168" i="5"/>
  <c r="O172" i="5"/>
  <c r="O176" i="5"/>
  <c r="O180" i="5"/>
  <c r="O184" i="5"/>
  <c r="O188" i="5"/>
  <c r="O192" i="5"/>
  <c r="O196" i="5"/>
  <c r="O200" i="5"/>
  <c r="O204" i="5"/>
  <c r="I215" i="5"/>
  <c r="I219" i="5"/>
  <c r="I223" i="5"/>
  <c r="I227" i="5"/>
  <c r="I231" i="5"/>
  <c r="I235" i="5"/>
  <c r="I239" i="5"/>
  <c r="I243" i="5"/>
  <c r="I247" i="5"/>
  <c r="O252" i="5"/>
  <c r="O253" i="5"/>
  <c r="N254" i="5"/>
  <c r="I255" i="5"/>
  <c r="O263" i="5"/>
  <c r="O264" i="5"/>
  <c r="O265" i="5"/>
  <c r="N266" i="5"/>
  <c r="I267" i="5"/>
  <c r="T284" i="5"/>
  <c r="T293" i="5"/>
  <c r="T294" i="5"/>
  <c r="T300" i="5"/>
  <c r="T309" i="5"/>
  <c r="T310" i="5"/>
  <c r="T317" i="5"/>
  <c r="T323" i="5"/>
  <c r="T334" i="5"/>
  <c r="T349" i="5"/>
  <c r="T355" i="5"/>
  <c r="T379" i="5"/>
  <c r="T381" i="5"/>
  <c r="T398" i="5"/>
  <c r="T424" i="5"/>
  <c r="T431" i="5"/>
  <c r="I268" i="5"/>
  <c r="N268" i="5"/>
  <c r="N269" i="5"/>
  <c r="I269" i="5"/>
  <c r="N270" i="5"/>
  <c r="I270" i="5"/>
  <c r="N271" i="5"/>
  <c r="I271" i="5"/>
  <c r="I272" i="5"/>
  <c r="N272" i="5"/>
  <c r="N273" i="5"/>
  <c r="I273" i="5"/>
  <c r="N274" i="5"/>
  <c r="I274" i="5"/>
  <c r="N275" i="5"/>
  <c r="I275" i="5"/>
  <c r="I276" i="5"/>
  <c r="N276" i="5"/>
  <c r="N277" i="5"/>
  <c r="I277" i="5"/>
  <c r="N278" i="5"/>
  <c r="I278" i="5"/>
  <c r="N279" i="5"/>
  <c r="I279" i="5"/>
  <c r="I280" i="5"/>
  <c r="N280" i="5"/>
  <c r="N281" i="5"/>
  <c r="I281" i="5"/>
  <c r="N282" i="5"/>
  <c r="I282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T289" i="5"/>
  <c r="T290" i="5"/>
  <c r="T296" i="5"/>
  <c r="T305" i="5"/>
  <c r="T306" i="5"/>
  <c r="T331" i="5"/>
  <c r="T342" i="5"/>
  <c r="T363" i="5"/>
  <c r="T371" i="5"/>
  <c r="T373" i="5"/>
  <c r="T390" i="5"/>
  <c r="T403" i="5"/>
  <c r="T405" i="5"/>
  <c r="T410" i="5"/>
  <c r="T283" i="5"/>
  <c r="O284" i="5"/>
  <c r="T287" i="5"/>
  <c r="O288" i="5"/>
  <c r="T291" i="5"/>
  <c r="O292" i="5"/>
  <c r="T295" i="5"/>
  <c r="O296" i="5"/>
  <c r="T299" i="5"/>
  <c r="O300" i="5"/>
  <c r="T303" i="5"/>
  <c r="O304" i="5"/>
  <c r="T307" i="5"/>
  <c r="O308" i="5"/>
  <c r="T311" i="5"/>
  <c r="O313" i="5"/>
  <c r="T316" i="5"/>
  <c r="O317" i="5"/>
  <c r="T320" i="5"/>
  <c r="O321" i="5"/>
  <c r="T324" i="5"/>
  <c r="O325" i="5"/>
  <c r="T328" i="5"/>
  <c r="O329" i="5"/>
  <c r="T332" i="5"/>
  <c r="O333" i="5"/>
  <c r="T336" i="5"/>
  <c r="O337" i="5"/>
  <c r="T340" i="5"/>
  <c r="O341" i="5"/>
  <c r="T344" i="5"/>
  <c r="O345" i="5"/>
  <c r="T348" i="5"/>
  <c r="O349" i="5"/>
  <c r="T352" i="5"/>
  <c r="O353" i="5"/>
  <c r="T356" i="5"/>
  <c r="O357" i="5"/>
  <c r="T360" i="5"/>
  <c r="O361" i="5"/>
  <c r="T364" i="5"/>
  <c r="O365" i="5"/>
  <c r="T368" i="5"/>
  <c r="O369" i="5"/>
  <c r="T372" i="5"/>
  <c r="O373" i="5"/>
  <c r="T376" i="5"/>
  <c r="O377" i="5"/>
  <c r="T380" i="5"/>
  <c r="O381" i="5"/>
  <c r="T384" i="5"/>
  <c r="O385" i="5"/>
  <c r="T388" i="5"/>
  <c r="O389" i="5"/>
  <c r="T392" i="5"/>
  <c r="O393" i="5"/>
  <c r="T396" i="5"/>
  <c r="O397" i="5"/>
  <c r="T400" i="5"/>
  <c r="O401" i="5"/>
  <c r="T404" i="5"/>
  <c r="O405" i="5"/>
  <c r="T408" i="5"/>
  <c r="O409" i="5"/>
  <c r="T412" i="5"/>
  <c r="O414" i="5"/>
  <c r="T417" i="5"/>
  <c r="O418" i="5"/>
  <c r="T421" i="5"/>
  <c r="O422" i="5"/>
  <c r="T425" i="5"/>
  <c r="O426" i="5"/>
  <c r="T429" i="5"/>
  <c r="O430" i="5"/>
  <c r="T433" i="5"/>
  <c r="O434" i="5"/>
  <c r="T452" i="5"/>
  <c r="O465" i="5"/>
  <c r="T465" i="5"/>
  <c r="T466" i="5"/>
  <c r="N469" i="5"/>
  <c r="T484" i="5"/>
  <c r="O497" i="5"/>
  <c r="T497" i="5"/>
  <c r="T498" i="5"/>
  <c r="N501" i="5"/>
  <c r="T517" i="5"/>
  <c r="N530" i="5"/>
  <c r="N546" i="5"/>
  <c r="I564" i="5"/>
  <c r="O578" i="5"/>
  <c r="I578" i="5"/>
  <c r="T578" i="5"/>
  <c r="T579" i="5"/>
  <c r="T589" i="5"/>
  <c r="I600" i="5"/>
  <c r="N600" i="5"/>
  <c r="T600" i="5"/>
  <c r="O600" i="5"/>
  <c r="T602" i="5"/>
  <c r="I424" i="5"/>
  <c r="I428" i="5"/>
  <c r="I432" i="5"/>
  <c r="I455" i="5"/>
  <c r="O461" i="5"/>
  <c r="T461" i="5"/>
  <c r="T462" i="5"/>
  <c r="T471" i="5"/>
  <c r="I487" i="5"/>
  <c r="O493" i="5"/>
  <c r="T493" i="5"/>
  <c r="T494" i="5"/>
  <c r="T503" i="5"/>
  <c r="I520" i="5"/>
  <c r="O526" i="5"/>
  <c r="T526" i="5"/>
  <c r="T527" i="5"/>
  <c r="T532" i="5"/>
  <c r="I540" i="5"/>
  <c r="O542" i="5"/>
  <c r="T542" i="5"/>
  <c r="T543" i="5"/>
  <c r="T548" i="5"/>
  <c r="T560" i="5"/>
  <c r="O590" i="5"/>
  <c r="I590" i="5"/>
  <c r="T590" i="5"/>
  <c r="T591" i="5"/>
  <c r="T437" i="5"/>
  <c r="I439" i="5"/>
  <c r="T444" i="5"/>
  <c r="I451" i="5"/>
  <c r="O457" i="5"/>
  <c r="T457" i="5"/>
  <c r="T458" i="5"/>
  <c r="N461" i="5"/>
  <c r="T467" i="5"/>
  <c r="T476" i="5"/>
  <c r="I483" i="5"/>
  <c r="O489" i="5"/>
  <c r="T489" i="5"/>
  <c r="T490" i="5"/>
  <c r="N493" i="5"/>
  <c r="T499" i="5"/>
  <c r="T509" i="5"/>
  <c r="I516" i="5"/>
  <c r="O522" i="5"/>
  <c r="T522" i="5"/>
  <c r="T523" i="5"/>
  <c r="N526" i="5"/>
  <c r="N542" i="5"/>
  <c r="O554" i="5"/>
  <c r="I554" i="5"/>
  <c r="T554" i="5"/>
  <c r="O570" i="5"/>
  <c r="I570" i="5"/>
  <c r="T570" i="5"/>
  <c r="T581" i="5"/>
  <c r="I588" i="5"/>
  <c r="N590" i="5"/>
  <c r="T592" i="5"/>
  <c r="N599" i="5"/>
  <c r="O599" i="5"/>
  <c r="T599" i="5"/>
  <c r="T603" i="5"/>
  <c r="I425" i="5"/>
  <c r="I429" i="5"/>
  <c r="I433" i="5"/>
  <c r="T438" i="5"/>
  <c r="O438" i="5"/>
  <c r="I441" i="5"/>
  <c r="O453" i="5"/>
  <c r="T453" i="5"/>
  <c r="T472" i="5"/>
  <c r="O485" i="5"/>
  <c r="T485" i="5"/>
  <c r="T505" i="5"/>
  <c r="O518" i="5"/>
  <c r="T518" i="5"/>
  <c r="O538" i="5"/>
  <c r="T538" i="5"/>
  <c r="O582" i="5"/>
  <c r="I582" i="5"/>
  <c r="T582" i="5"/>
  <c r="T584" i="5"/>
  <c r="N605" i="5"/>
  <c r="T605" i="5"/>
  <c r="O605" i="5"/>
  <c r="O449" i="5"/>
  <c r="T449" i="5"/>
  <c r="T450" i="5"/>
  <c r="O481" i="5"/>
  <c r="T481" i="5"/>
  <c r="T482" i="5"/>
  <c r="O514" i="5"/>
  <c r="T514" i="5"/>
  <c r="T515" i="5"/>
  <c r="N538" i="5"/>
  <c r="O562" i="5"/>
  <c r="I562" i="5"/>
  <c r="T562" i="5"/>
  <c r="T573" i="5"/>
  <c r="I580" i="5"/>
  <c r="N582" i="5"/>
  <c r="T593" i="5"/>
  <c r="N429" i="5"/>
  <c r="N433" i="5"/>
  <c r="N441" i="5"/>
  <c r="T442" i="5"/>
  <c r="O442" i="5"/>
  <c r="O445" i="5"/>
  <c r="T445" i="5"/>
  <c r="T446" i="5"/>
  <c r="N449" i="5"/>
  <c r="T464" i="5"/>
  <c r="O477" i="5"/>
  <c r="T477" i="5"/>
  <c r="T478" i="5"/>
  <c r="N481" i="5"/>
  <c r="T496" i="5"/>
  <c r="O510" i="5"/>
  <c r="T510" i="5"/>
  <c r="T511" i="5"/>
  <c r="N514" i="5"/>
  <c r="T529" i="5"/>
  <c r="O534" i="5"/>
  <c r="T534" i="5"/>
  <c r="T535" i="5"/>
  <c r="T545" i="5"/>
  <c r="O550" i="5"/>
  <c r="T550" i="5"/>
  <c r="T551" i="5"/>
  <c r="O574" i="5"/>
  <c r="I574" i="5"/>
  <c r="T574" i="5"/>
  <c r="O594" i="5"/>
  <c r="I594" i="5"/>
  <c r="T594" i="5"/>
  <c r="T595" i="5"/>
  <c r="T597" i="5"/>
  <c r="O441" i="5"/>
  <c r="T460" i="5"/>
  <c r="O473" i="5"/>
  <c r="T473" i="5"/>
  <c r="T474" i="5"/>
  <c r="T492" i="5"/>
  <c r="O506" i="5"/>
  <c r="T506" i="5"/>
  <c r="T507" i="5"/>
  <c r="T525" i="5"/>
  <c r="N550" i="5"/>
  <c r="T557" i="5"/>
  <c r="T565" i="5"/>
  <c r="I572" i="5"/>
  <c r="N574" i="5"/>
  <c r="O586" i="5"/>
  <c r="I586" i="5"/>
  <c r="T586" i="5"/>
  <c r="T587" i="5"/>
  <c r="N594" i="5"/>
  <c r="O469" i="5"/>
  <c r="T469" i="5"/>
  <c r="O501" i="5"/>
  <c r="T501" i="5"/>
  <c r="O530" i="5"/>
  <c r="T530" i="5"/>
  <c r="O546" i="5"/>
  <c r="T546" i="5"/>
  <c r="O558" i="5"/>
  <c r="I558" i="5"/>
  <c r="T558" i="5"/>
  <c r="O566" i="5"/>
  <c r="I566" i="5"/>
  <c r="T566" i="5"/>
  <c r="I596" i="5"/>
  <c r="N607" i="5"/>
  <c r="I607" i="5"/>
  <c r="I608" i="5"/>
  <c r="T732" i="5"/>
  <c r="T806" i="5"/>
  <c r="O446" i="5"/>
  <c r="O450" i="5"/>
  <c r="O454" i="5"/>
  <c r="O458" i="5"/>
  <c r="O462" i="5"/>
  <c r="O466" i="5"/>
  <c r="O470" i="5"/>
  <c r="O474" i="5"/>
  <c r="O478" i="5"/>
  <c r="O482" i="5"/>
  <c r="O486" i="5"/>
  <c r="O490" i="5"/>
  <c r="O494" i="5"/>
  <c r="O498" i="5"/>
  <c r="O502" i="5"/>
  <c r="O507" i="5"/>
  <c r="O511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3" i="5"/>
  <c r="O567" i="5"/>
  <c r="O571" i="5"/>
  <c r="O575" i="5"/>
  <c r="O579" i="5"/>
  <c r="O583" i="5"/>
  <c r="O587" i="5"/>
  <c r="O591" i="5"/>
  <c r="O595" i="5"/>
  <c r="N596" i="5"/>
  <c r="N601" i="5"/>
  <c r="O606" i="5"/>
  <c r="O607" i="5"/>
  <c r="N608" i="5"/>
  <c r="I685" i="5"/>
  <c r="I689" i="5"/>
  <c r="I693" i="5"/>
  <c r="T703" i="5"/>
  <c r="O703" i="5"/>
  <c r="N703" i="5"/>
  <c r="T708" i="5"/>
  <c r="I561" i="5"/>
  <c r="N564" i="5"/>
  <c r="I565" i="5"/>
  <c r="N568" i="5"/>
  <c r="I569" i="5"/>
  <c r="N572" i="5"/>
  <c r="N576" i="5"/>
  <c r="N580" i="5"/>
  <c r="N584" i="5"/>
  <c r="N588" i="5"/>
  <c r="N592" i="5"/>
  <c r="O596" i="5"/>
  <c r="O601" i="5"/>
  <c r="O608" i="5"/>
  <c r="T698" i="5"/>
  <c r="T699" i="5"/>
  <c r="O699" i="5"/>
  <c r="I603" i="5"/>
  <c r="T606" i="5"/>
  <c r="T607" i="5"/>
  <c r="I610" i="5"/>
  <c r="T613" i="5"/>
  <c r="T614" i="5"/>
  <c r="O614" i="5"/>
  <c r="T617" i="5"/>
  <c r="T618" i="5"/>
  <c r="O618" i="5"/>
  <c r="T621" i="5"/>
  <c r="T622" i="5"/>
  <c r="O622" i="5"/>
  <c r="T625" i="5"/>
  <c r="T626" i="5"/>
  <c r="O626" i="5"/>
  <c r="T629" i="5"/>
  <c r="T630" i="5"/>
  <c r="O630" i="5"/>
  <c r="T633" i="5"/>
  <c r="T634" i="5"/>
  <c r="O634" i="5"/>
  <c r="T637" i="5"/>
  <c r="T638" i="5"/>
  <c r="O638" i="5"/>
  <c r="T641" i="5"/>
  <c r="T642" i="5"/>
  <c r="O642" i="5"/>
  <c r="T645" i="5"/>
  <c r="T646" i="5"/>
  <c r="O646" i="5"/>
  <c r="T649" i="5"/>
  <c r="T650" i="5"/>
  <c r="O650" i="5"/>
  <c r="T654" i="5"/>
  <c r="T655" i="5"/>
  <c r="O655" i="5"/>
  <c r="T658" i="5"/>
  <c r="T659" i="5"/>
  <c r="O659" i="5"/>
  <c r="T662" i="5"/>
  <c r="T663" i="5"/>
  <c r="O663" i="5"/>
  <c r="T666" i="5"/>
  <c r="T667" i="5"/>
  <c r="O667" i="5"/>
  <c r="T670" i="5"/>
  <c r="T671" i="5"/>
  <c r="O671" i="5"/>
  <c r="T674" i="5"/>
  <c r="T675" i="5"/>
  <c r="O675" i="5"/>
  <c r="T678" i="5"/>
  <c r="T679" i="5"/>
  <c r="O679" i="5"/>
  <c r="T682" i="5"/>
  <c r="T683" i="5"/>
  <c r="O683" i="5"/>
  <c r="T686" i="5"/>
  <c r="T687" i="5"/>
  <c r="O687" i="5"/>
  <c r="T690" i="5"/>
  <c r="T691" i="5"/>
  <c r="O691" i="5"/>
  <c r="T694" i="5"/>
  <c r="T695" i="5"/>
  <c r="O695" i="5"/>
  <c r="T752" i="5"/>
  <c r="T596" i="5"/>
  <c r="T601" i="5"/>
  <c r="I604" i="5"/>
  <c r="T608" i="5"/>
  <c r="N611" i="5"/>
  <c r="I611" i="5"/>
  <c r="N612" i="5"/>
  <c r="I612" i="5"/>
  <c r="T704" i="5"/>
  <c r="T714" i="5"/>
  <c r="T715" i="5"/>
  <c r="T722" i="5"/>
  <c r="T723" i="5"/>
  <c r="T730" i="5"/>
  <c r="T731" i="5"/>
  <c r="T700" i="5"/>
  <c r="I701" i="5"/>
  <c r="T706" i="5"/>
  <c r="T707" i="5"/>
  <c r="T747" i="5"/>
  <c r="I606" i="5"/>
  <c r="T615" i="5"/>
  <c r="T619" i="5"/>
  <c r="T623" i="5"/>
  <c r="T627" i="5"/>
  <c r="T631" i="5"/>
  <c r="T635" i="5"/>
  <c r="T639" i="5"/>
  <c r="T643" i="5"/>
  <c r="T647" i="5"/>
  <c r="T651" i="5"/>
  <c r="T656" i="5"/>
  <c r="T660" i="5"/>
  <c r="T664" i="5"/>
  <c r="T668" i="5"/>
  <c r="T672" i="5"/>
  <c r="T676" i="5"/>
  <c r="T680" i="5"/>
  <c r="T684" i="5"/>
  <c r="T688" i="5"/>
  <c r="T692" i="5"/>
  <c r="T696" i="5"/>
  <c r="I697" i="5"/>
  <c r="I740" i="5"/>
  <c r="T740" i="5"/>
  <c r="O740" i="5"/>
  <c r="N740" i="5"/>
  <c r="T761" i="5"/>
  <c r="T782" i="5"/>
  <c r="T834" i="5"/>
  <c r="I868" i="5"/>
  <c r="T870" i="5"/>
  <c r="I880" i="5"/>
  <c r="T880" i="5"/>
  <c r="O880" i="5"/>
  <c r="N880" i="5"/>
  <c r="T709" i="5"/>
  <c r="T713" i="5"/>
  <c r="T717" i="5"/>
  <c r="T721" i="5"/>
  <c r="T725" i="5"/>
  <c r="T729" i="5"/>
  <c r="T733" i="5"/>
  <c r="T737" i="5"/>
  <c r="N748" i="5"/>
  <c r="N758" i="5"/>
  <c r="N764" i="5"/>
  <c r="I766" i="5"/>
  <c r="N775" i="5"/>
  <c r="T776" i="5"/>
  <c r="O812" i="5"/>
  <c r="T823" i="5"/>
  <c r="T827" i="5"/>
  <c r="T831" i="5"/>
  <c r="T842" i="5"/>
  <c r="T850" i="5"/>
  <c r="T855" i="5"/>
  <c r="T872" i="5"/>
  <c r="I872" i="5"/>
  <c r="O872" i="5"/>
  <c r="N872" i="5"/>
  <c r="O886" i="5"/>
  <c r="I886" i="5"/>
  <c r="T886" i="5"/>
  <c r="N886" i="5"/>
  <c r="N707" i="5"/>
  <c r="N711" i="5"/>
  <c r="N715" i="5"/>
  <c r="N719" i="5"/>
  <c r="N723" i="5"/>
  <c r="N727" i="5"/>
  <c r="N731" i="5"/>
  <c r="N735" i="5"/>
  <c r="T738" i="5"/>
  <c r="N741" i="5"/>
  <c r="I743" i="5"/>
  <c r="T746" i="5"/>
  <c r="O748" i="5"/>
  <c r="N749" i="5"/>
  <c r="I751" i="5"/>
  <c r="I753" i="5"/>
  <c r="O758" i="5"/>
  <c r="T759" i="5"/>
  <c r="T769" i="5"/>
  <c r="T772" i="5"/>
  <c r="N777" i="5"/>
  <c r="I781" i="5"/>
  <c r="T787" i="5"/>
  <c r="T791" i="5"/>
  <c r="T795" i="5"/>
  <c r="T799" i="5"/>
  <c r="T804" i="5"/>
  <c r="T818" i="5"/>
  <c r="T822" i="5"/>
  <c r="T826" i="5"/>
  <c r="T830" i="5"/>
  <c r="T836" i="5"/>
  <c r="T837" i="5"/>
  <c r="O837" i="5"/>
  <c r="N837" i="5"/>
  <c r="I845" i="5"/>
  <c r="T845" i="5"/>
  <c r="O845" i="5"/>
  <c r="N845" i="5"/>
  <c r="I853" i="5"/>
  <c r="T853" i="5"/>
  <c r="O853" i="5"/>
  <c r="N853" i="5"/>
  <c r="O707" i="5"/>
  <c r="O711" i="5"/>
  <c r="O715" i="5"/>
  <c r="O719" i="5"/>
  <c r="O723" i="5"/>
  <c r="O727" i="5"/>
  <c r="O731" i="5"/>
  <c r="O735" i="5"/>
  <c r="O741" i="5"/>
  <c r="N742" i="5"/>
  <c r="I744" i="5"/>
  <c r="O749" i="5"/>
  <c r="N750" i="5"/>
  <c r="I752" i="5"/>
  <c r="N759" i="5"/>
  <c r="T764" i="5"/>
  <c r="T775" i="5"/>
  <c r="T780" i="5"/>
  <c r="I784" i="5"/>
  <c r="T812" i="5"/>
  <c r="T844" i="5"/>
  <c r="T852" i="5"/>
  <c r="T859" i="5"/>
  <c r="T869" i="5"/>
  <c r="I869" i="5"/>
  <c r="N736" i="5"/>
  <c r="T748" i="5"/>
  <c r="N752" i="5"/>
  <c r="N753" i="5"/>
  <c r="T758" i="5"/>
  <c r="O759" i="5"/>
  <c r="T767" i="5"/>
  <c r="T773" i="5"/>
  <c r="T777" i="5"/>
  <c r="N781" i="5"/>
  <c r="I804" i="5"/>
  <c r="N805" i="5"/>
  <c r="I805" i="5"/>
  <c r="N806" i="5"/>
  <c r="I806" i="5"/>
  <c r="I807" i="5"/>
  <c r="I857" i="5"/>
  <c r="T857" i="5"/>
  <c r="O857" i="5"/>
  <c r="N857" i="5"/>
  <c r="T874" i="5"/>
  <c r="I738" i="5"/>
  <c r="I746" i="5"/>
  <c r="O752" i="5"/>
  <c r="T755" i="5"/>
  <c r="I756" i="5"/>
  <c r="N767" i="5"/>
  <c r="I769" i="5"/>
  <c r="I770" i="5"/>
  <c r="T779" i="5"/>
  <c r="N784" i="5"/>
  <c r="T785" i="5"/>
  <c r="O805" i="5"/>
  <c r="O806" i="5"/>
  <c r="N807" i="5"/>
  <c r="I808" i="5"/>
  <c r="T813" i="5"/>
  <c r="T832" i="5"/>
  <c r="T833" i="5"/>
  <c r="O833" i="5"/>
  <c r="N833" i="5"/>
  <c r="T838" i="5"/>
  <c r="T846" i="5"/>
  <c r="T854" i="5"/>
  <c r="T856" i="5"/>
  <c r="I888" i="5"/>
  <c r="T778" i="5"/>
  <c r="T790" i="5"/>
  <c r="O790" i="5"/>
  <c r="T794" i="5"/>
  <c r="O794" i="5"/>
  <c r="T798" i="5"/>
  <c r="O798" i="5"/>
  <c r="T802" i="5"/>
  <c r="O802" i="5"/>
  <c r="N809" i="5"/>
  <c r="I809" i="5"/>
  <c r="N810" i="5"/>
  <c r="I810" i="5"/>
  <c r="I811" i="5"/>
  <c r="T817" i="5"/>
  <c r="O817" i="5"/>
  <c r="T821" i="5"/>
  <c r="O821" i="5"/>
  <c r="T825" i="5"/>
  <c r="O825" i="5"/>
  <c r="T829" i="5"/>
  <c r="O829" i="5"/>
  <c r="I841" i="5"/>
  <c r="T841" i="5"/>
  <c r="O841" i="5"/>
  <c r="N841" i="5"/>
  <c r="I849" i="5"/>
  <c r="T849" i="5"/>
  <c r="O849" i="5"/>
  <c r="N849" i="5"/>
  <c r="T895" i="5"/>
  <c r="T763" i="5"/>
  <c r="I764" i="5"/>
  <c r="N770" i="5"/>
  <c r="T771" i="5"/>
  <c r="I775" i="5"/>
  <c r="N790" i="5"/>
  <c r="N794" i="5"/>
  <c r="N798" i="5"/>
  <c r="N802" i="5"/>
  <c r="O808" i="5"/>
  <c r="O809" i="5"/>
  <c r="O810" i="5"/>
  <c r="N811" i="5"/>
  <c r="I812" i="5"/>
  <c r="N814" i="5"/>
  <c r="I814" i="5"/>
  <c r="N817" i="5"/>
  <c r="I861" i="5"/>
  <c r="T861" i="5"/>
  <c r="O861" i="5"/>
  <c r="N861" i="5"/>
  <c r="T888" i="5"/>
  <c r="T902" i="5"/>
  <c r="I902" i="5"/>
  <c r="I874" i="5"/>
  <c r="T878" i="5"/>
  <c r="O885" i="5"/>
  <c r="O892" i="5"/>
  <c r="T893" i="5"/>
  <c r="T903" i="5"/>
  <c r="I909" i="5"/>
  <c r="T865" i="5"/>
  <c r="T871" i="5"/>
  <c r="I875" i="5"/>
  <c r="T881" i="5"/>
  <c r="T891" i="5"/>
  <c r="N893" i="5"/>
  <c r="I895" i="5"/>
  <c r="T898" i="5"/>
  <c r="T868" i="5"/>
  <c r="T879" i="5"/>
  <c r="N881" i="5"/>
  <c r="T892" i="5"/>
  <c r="T901" i="5"/>
  <c r="T906" i="5"/>
  <c r="O906" i="5"/>
  <c r="I906" i="5"/>
  <c r="O907" i="5"/>
  <c r="N907" i="5"/>
  <c r="T907" i="5"/>
  <c r="N868" i="5"/>
  <c r="N875" i="5"/>
  <c r="T889" i="5"/>
  <c r="N901" i="5"/>
  <c r="T905" i="5"/>
  <c r="N906" i="5"/>
  <c r="N855" i="5"/>
  <c r="N859" i="5"/>
  <c r="N863" i="5"/>
  <c r="O868" i="5"/>
  <c r="N869" i="5"/>
  <c r="T876" i="5"/>
  <c r="N889" i="5"/>
  <c r="T894" i="5"/>
  <c r="N896" i="5"/>
  <c r="O901" i="5"/>
  <c r="N902" i="5"/>
  <c r="T864" i="5"/>
  <c r="I865" i="5"/>
  <c r="N876" i="5"/>
  <c r="T882" i="5"/>
  <c r="O889" i="5"/>
  <c r="T897" i="5"/>
  <c r="I898" i="5"/>
  <c r="T908" i="5"/>
  <c r="T885" i="5"/>
  <c r="N909" i="5"/>
  <c r="T917" i="5"/>
  <c r="N921" i="5"/>
  <c r="T922" i="5"/>
  <c r="I925" i="5"/>
  <c r="T933" i="5"/>
  <c r="N938" i="5"/>
  <c r="T939" i="5"/>
  <c r="I942" i="5"/>
  <c r="T949" i="5"/>
  <c r="T955" i="5"/>
  <c r="T956" i="5"/>
  <c r="T965" i="5"/>
  <c r="T971" i="5"/>
  <c r="T972" i="5"/>
  <c r="T981" i="5"/>
  <c r="T982" i="5"/>
  <c r="T987" i="5"/>
  <c r="T988" i="5"/>
  <c r="T997" i="5"/>
  <c r="T1004" i="5"/>
  <c r="T1005" i="5"/>
  <c r="T1014" i="5"/>
  <c r="T1020" i="5"/>
  <c r="T1021" i="5"/>
  <c r="T1033" i="5"/>
  <c r="T1038" i="5"/>
  <c r="T1041" i="5"/>
  <c r="T1046" i="5"/>
  <c r="T1049" i="5"/>
  <c r="T1054" i="5"/>
  <c r="T1057" i="5"/>
  <c r="T1062" i="5"/>
  <c r="T1072" i="5"/>
  <c r="T1081" i="5"/>
  <c r="T1089" i="5"/>
  <c r="T1096" i="5"/>
  <c r="I905" i="5"/>
  <c r="O909" i="5"/>
  <c r="T910" i="5"/>
  <c r="I911" i="5"/>
  <c r="T916" i="5"/>
  <c r="T919" i="5"/>
  <c r="I927" i="5"/>
  <c r="T932" i="5"/>
  <c r="T935" i="5"/>
  <c r="I944" i="5"/>
  <c r="T954" i="5"/>
  <c r="T970" i="5"/>
  <c r="T1032" i="5"/>
  <c r="T1040" i="5"/>
  <c r="T1048" i="5"/>
  <c r="T1056" i="5"/>
  <c r="T1064" i="5"/>
  <c r="T1075" i="5"/>
  <c r="I913" i="5"/>
  <c r="T921" i="5"/>
  <c r="T926" i="5"/>
  <c r="I929" i="5"/>
  <c r="T938" i="5"/>
  <c r="T943" i="5"/>
  <c r="I946" i="5"/>
  <c r="T961" i="5"/>
  <c r="T977" i="5"/>
  <c r="T993" i="5"/>
  <c r="T1010" i="5"/>
  <c r="T1026" i="5"/>
  <c r="T1031" i="5"/>
  <c r="T1039" i="5"/>
  <c r="T1047" i="5"/>
  <c r="T1055" i="5"/>
  <c r="T1063" i="5"/>
  <c r="T909" i="5"/>
  <c r="T920" i="5"/>
  <c r="T923" i="5"/>
  <c r="T936" i="5"/>
  <c r="T940" i="5"/>
  <c r="N913" i="5"/>
  <c r="T914" i="5"/>
  <c r="I917" i="5"/>
  <c r="N929" i="5"/>
  <c r="T930" i="5"/>
  <c r="I933" i="5"/>
  <c r="N946" i="5"/>
  <c r="T947" i="5"/>
  <c r="T948" i="5"/>
  <c r="O948" i="5"/>
  <c r="T957" i="5"/>
  <c r="T973" i="5"/>
  <c r="T989" i="5"/>
  <c r="T1006" i="5"/>
  <c r="T1022" i="5"/>
  <c r="T1034" i="5"/>
  <c r="T1037" i="5"/>
  <c r="T1042" i="5"/>
  <c r="T1050" i="5"/>
  <c r="T1058" i="5"/>
  <c r="T1066" i="5"/>
  <c r="T924" i="5"/>
  <c r="T941" i="5"/>
  <c r="T913" i="5"/>
  <c r="N917" i="5"/>
  <c r="T918" i="5"/>
  <c r="I921" i="5"/>
  <c r="T929" i="5"/>
  <c r="N933" i="5"/>
  <c r="T934" i="5"/>
  <c r="I938" i="5"/>
  <c r="T946" i="5"/>
  <c r="T953" i="5"/>
  <c r="T959" i="5"/>
  <c r="T960" i="5"/>
  <c r="T969" i="5"/>
  <c r="T975" i="5"/>
  <c r="T976" i="5"/>
  <c r="T985" i="5"/>
  <c r="T991" i="5"/>
  <c r="T992" i="5"/>
  <c r="T1001" i="5"/>
  <c r="T1018" i="5"/>
  <c r="T1043" i="5"/>
  <c r="T1051" i="5"/>
  <c r="T1059" i="5"/>
  <c r="T912" i="5"/>
  <c r="T915" i="5"/>
  <c r="T928" i="5"/>
  <c r="T931" i="5"/>
  <c r="T945" i="5"/>
  <c r="T1030" i="5"/>
  <c r="N1070" i="5"/>
  <c r="N1074" i="5"/>
  <c r="N1079" i="5"/>
  <c r="N1086" i="5"/>
  <c r="T1099" i="5"/>
  <c r="N1111" i="5"/>
  <c r="O1113" i="5"/>
  <c r="N1113" i="5"/>
  <c r="O1127" i="5"/>
  <c r="N1128" i="5"/>
  <c r="O1129" i="5"/>
  <c r="N1129" i="5"/>
  <c r="I1132" i="5"/>
  <c r="T1132" i="5"/>
  <c r="I1134" i="5"/>
  <c r="I1136" i="5"/>
  <c r="T1136" i="5"/>
  <c r="O1136" i="5"/>
  <c r="N1152" i="5"/>
  <c r="I1152" i="5"/>
  <c r="T1152" i="5"/>
  <c r="O1152" i="5"/>
  <c r="O952" i="5"/>
  <c r="O956" i="5"/>
  <c r="O960" i="5"/>
  <c r="O964" i="5"/>
  <c r="O968" i="5"/>
  <c r="O972" i="5"/>
  <c r="O976" i="5"/>
  <c r="O980" i="5"/>
  <c r="O984" i="5"/>
  <c r="O988" i="5"/>
  <c r="O992" i="5"/>
  <c r="O996" i="5"/>
  <c r="O1000" i="5"/>
  <c r="O1005" i="5"/>
  <c r="O1009" i="5"/>
  <c r="O1013" i="5"/>
  <c r="O1017" i="5"/>
  <c r="O1021" i="5"/>
  <c r="O1025" i="5"/>
  <c r="O1029" i="5"/>
  <c r="O1033" i="5"/>
  <c r="O1037" i="5"/>
  <c r="O1041" i="5"/>
  <c r="O1045" i="5"/>
  <c r="O1049" i="5"/>
  <c r="O1053" i="5"/>
  <c r="O1057" i="5"/>
  <c r="O1061" i="5"/>
  <c r="O1065" i="5"/>
  <c r="T1069" i="5"/>
  <c r="O1070" i="5"/>
  <c r="T1073" i="5"/>
  <c r="O1074" i="5"/>
  <c r="T1078" i="5"/>
  <c r="O1079" i="5"/>
  <c r="N1080" i="5"/>
  <c r="I1082" i="5"/>
  <c r="O1086" i="5"/>
  <c r="T1087" i="5"/>
  <c r="I1088" i="5"/>
  <c r="N1099" i="5"/>
  <c r="I1101" i="5"/>
  <c r="T1104" i="5"/>
  <c r="N1106" i="5"/>
  <c r="T1110" i="5"/>
  <c r="O1111" i="5"/>
  <c r="N1115" i="5"/>
  <c r="T1123" i="5"/>
  <c r="T1125" i="5"/>
  <c r="O1131" i="5"/>
  <c r="N1132" i="5"/>
  <c r="O1133" i="5"/>
  <c r="N1133" i="5"/>
  <c r="N1135" i="5"/>
  <c r="T1135" i="5"/>
  <c r="N1136" i="5"/>
  <c r="I1150" i="5"/>
  <c r="I1068" i="5"/>
  <c r="I1072" i="5"/>
  <c r="I1076" i="5"/>
  <c r="N1087" i="5"/>
  <c r="I1089" i="5"/>
  <c r="T1092" i="5"/>
  <c r="T1098" i="5"/>
  <c r="O1099" i="5"/>
  <c r="I1102" i="5"/>
  <c r="T1107" i="5"/>
  <c r="I1108" i="5"/>
  <c r="T1113" i="5"/>
  <c r="T1116" i="5"/>
  <c r="I1119" i="5"/>
  <c r="I1122" i="5"/>
  <c r="T1127" i="5"/>
  <c r="T1129" i="5"/>
  <c r="O1135" i="5"/>
  <c r="T1137" i="5"/>
  <c r="N1144" i="5"/>
  <c r="I1144" i="5"/>
  <c r="T1144" i="5"/>
  <c r="O1144" i="5"/>
  <c r="T1155" i="5"/>
  <c r="T1061" i="5"/>
  <c r="T1065" i="5"/>
  <c r="T1070" i="5"/>
  <c r="T1074" i="5"/>
  <c r="T1080" i="5"/>
  <c r="T1095" i="5"/>
  <c r="T1105" i="5"/>
  <c r="T1114" i="5"/>
  <c r="O1117" i="5"/>
  <c r="N1117" i="5"/>
  <c r="I1126" i="5"/>
  <c r="T1159" i="5"/>
  <c r="T1083" i="5"/>
  <c r="T1093" i="5"/>
  <c r="N1095" i="5"/>
  <c r="N1102" i="5"/>
  <c r="O950" i="5"/>
  <c r="O954" i="5"/>
  <c r="O958" i="5"/>
  <c r="O962" i="5"/>
  <c r="O966" i="5"/>
  <c r="O970" i="5"/>
  <c r="O974" i="5"/>
  <c r="O978" i="5"/>
  <c r="O986" i="5"/>
  <c r="O990" i="5"/>
  <c r="O994" i="5"/>
  <c r="O998" i="5"/>
  <c r="O1003" i="5"/>
  <c r="O1007" i="5"/>
  <c r="O1011" i="5"/>
  <c r="O1015" i="5"/>
  <c r="O1019" i="5"/>
  <c r="O1023" i="5"/>
  <c r="O1027" i="5"/>
  <c r="O1031" i="5"/>
  <c r="O1035" i="5"/>
  <c r="O1039" i="5"/>
  <c r="O1043" i="5"/>
  <c r="O1047" i="5"/>
  <c r="O1051" i="5"/>
  <c r="O1055" i="5"/>
  <c r="O1059" i="5"/>
  <c r="O1063" i="5"/>
  <c r="O1068" i="5"/>
  <c r="O1072" i="5"/>
  <c r="N1083" i="5"/>
  <c r="N1090" i="5"/>
  <c r="O1095" i="5"/>
  <c r="N1096" i="5"/>
  <c r="O1102" i="5"/>
  <c r="T1103" i="5"/>
  <c r="T1117" i="5"/>
  <c r="T1120" i="5"/>
  <c r="T1145" i="5"/>
  <c r="N1148" i="5"/>
  <c r="I1148" i="5"/>
  <c r="T1148" i="5"/>
  <c r="O1148" i="5"/>
  <c r="T1076" i="5"/>
  <c r="O1083" i="5"/>
  <c r="T1091" i="5"/>
  <c r="I1092" i="5"/>
  <c r="N1103" i="5"/>
  <c r="T1108" i="5"/>
  <c r="T1118" i="5"/>
  <c r="O1121" i="5"/>
  <c r="N1121" i="5"/>
  <c r="I1124" i="5"/>
  <c r="T1124" i="5"/>
  <c r="I1127" i="5"/>
  <c r="N1140" i="5"/>
  <c r="I1140" i="5"/>
  <c r="T1140" i="5"/>
  <c r="O1140" i="5"/>
  <c r="I1146" i="5"/>
  <c r="T1079" i="5"/>
  <c r="T1111" i="5"/>
  <c r="O1125" i="5"/>
  <c r="N1125" i="5"/>
  <c r="I1128" i="5"/>
  <c r="T1128" i="5"/>
  <c r="I1130" i="5"/>
  <c r="I1138" i="5"/>
  <c r="N1139" i="5"/>
  <c r="I1139" i="5"/>
  <c r="T1139" i="5"/>
  <c r="T1163" i="5"/>
  <c r="T1165" i="5"/>
  <c r="T1166" i="5"/>
  <c r="T1173" i="5"/>
  <c r="T1198" i="5"/>
  <c r="T1143" i="5"/>
  <c r="T1147" i="5"/>
  <c r="T1151" i="5"/>
  <c r="T1156" i="5"/>
  <c r="N1170" i="5"/>
  <c r="N1175" i="5"/>
  <c r="N1179" i="5"/>
  <c r="N1183" i="5"/>
  <c r="N1187" i="5"/>
  <c r="O1192" i="5"/>
  <c r="T1193" i="5"/>
  <c r="I1195" i="5"/>
  <c r="T1228" i="5"/>
  <c r="T1244" i="5"/>
  <c r="N1137" i="5"/>
  <c r="N1141" i="5"/>
  <c r="N1145" i="5"/>
  <c r="N1149" i="5"/>
  <c r="N1153" i="5"/>
  <c r="O1162" i="5"/>
  <c r="O1166" i="5"/>
  <c r="O1170" i="5"/>
  <c r="O1175" i="5"/>
  <c r="O1179" i="5"/>
  <c r="O1183" i="5"/>
  <c r="O1187" i="5"/>
  <c r="N1193" i="5"/>
  <c r="T1207" i="5"/>
  <c r="T1220" i="5"/>
  <c r="O1220" i="5"/>
  <c r="T1221" i="5"/>
  <c r="T1226" i="5"/>
  <c r="O1226" i="5"/>
  <c r="N1226" i="5"/>
  <c r="T1235" i="5"/>
  <c r="T1288" i="5"/>
  <c r="T1289" i="5"/>
  <c r="O1145" i="5"/>
  <c r="O1149" i="5"/>
  <c r="O1153" i="5"/>
  <c r="I1155" i="5"/>
  <c r="I1160" i="5"/>
  <c r="I1164" i="5"/>
  <c r="I1168" i="5"/>
  <c r="I1173" i="5"/>
  <c r="I1177" i="5"/>
  <c r="I1181" i="5"/>
  <c r="I1185" i="5"/>
  <c r="T1192" i="5"/>
  <c r="O1193" i="5"/>
  <c r="T1196" i="5"/>
  <c r="I1198" i="5"/>
  <c r="T1203" i="5"/>
  <c r="T1212" i="5"/>
  <c r="O1212" i="5"/>
  <c r="T1213" i="5"/>
  <c r="N1220" i="5"/>
  <c r="T1273" i="5"/>
  <c r="T1274" i="5"/>
  <c r="T1298" i="5"/>
  <c r="I1143" i="5"/>
  <c r="I1147" i="5"/>
  <c r="I1151" i="5"/>
  <c r="I1156" i="5"/>
  <c r="T1187" i="5"/>
  <c r="T1189" i="5"/>
  <c r="T1197" i="5"/>
  <c r="O1197" i="5"/>
  <c r="N1173" i="5"/>
  <c r="N1177" i="5"/>
  <c r="N1181" i="5"/>
  <c r="N1185" i="5"/>
  <c r="N1189" i="5"/>
  <c r="N1197" i="5"/>
  <c r="T1200" i="5"/>
  <c r="T1208" i="5"/>
  <c r="O1208" i="5"/>
  <c r="T1209" i="5"/>
  <c r="T1222" i="5"/>
  <c r="I1222" i="5"/>
  <c r="T1230" i="5"/>
  <c r="O1230" i="5"/>
  <c r="N1230" i="5"/>
  <c r="I1230" i="5"/>
  <c r="O1160" i="5"/>
  <c r="O1164" i="5"/>
  <c r="O1168" i="5"/>
  <c r="O1173" i="5"/>
  <c r="O1177" i="5"/>
  <c r="O1181" i="5"/>
  <c r="O1185" i="5"/>
  <c r="O1189" i="5"/>
  <c r="N1190" i="5"/>
  <c r="N1200" i="5"/>
  <c r="T1201" i="5"/>
  <c r="O1201" i="5"/>
  <c r="T1204" i="5"/>
  <c r="O1204" i="5"/>
  <c r="T1205" i="5"/>
  <c r="N1208" i="5"/>
  <c r="T1210" i="5"/>
  <c r="I1214" i="5"/>
  <c r="T1216" i="5"/>
  <c r="O1216" i="5"/>
  <c r="T1217" i="5"/>
  <c r="T1250" i="5"/>
  <c r="T1270" i="5"/>
  <c r="T1234" i="5"/>
  <c r="O1234" i="5"/>
  <c r="N1234" i="5"/>
  <c r="I1234" i="5"/>
  <c r="T1292" i="5"/>
  <c r="T1211" i="5"/>
  <c r="T1251" i="5"/>
  <c r="N1237" i="5"/>
  <c r="I1238" i="5"/>
  <c r="N1241" i="5"/>
  <c r="I1242" i="5"/>
  <c r="N1245" i="5"/>
  <c r="I1247" i="5"/>
  <c r="T1249" i="5"/>
  <c r="T1253" i="5"/>
  <c r="T1257" i="5"/>
  <c r="I1261" i="5"/>
  <c r="N1264" i="5"/>
  <c r="I1265" i="5"/>
  <c r="N1269" i="5"/>
  <c r="T1272" i="5"/>
  <c r="T1276" i="5"/>
  <c r="N1279" i="5"/>
  <c r="I1280" i="5"/>
  <c r="N1283" i="5"/>
  <c r="I1284" i="5"/>
  <c r="T1287" i="5"/>
  <c r="T1291" i="5"/>
  <c r="I1295" i="5"/>
  <c r="T1330" i="5"/>
  <c r="I1330" i="5"/>
  <c r="N1339" i="5"/>
  <c r="I1339" i="5"/>
  <c r="T1339" i="5"/>
  <c r="O1339" i="5"/>
  <c r="N1347" i="5"/>
  <c r="I1347" i="5"/>
  <c r="T1347" i="5"/>
  <c r="O1347" i="5"/>
  <c r="N1304" i="5"/>
  <c r="I1304" i="5"/>
  <c r="T1355" i="5"/>
  <c r="T1374" i="5"/>
  <c r="T1379" i="5"/>
  <c r="T1386" i="5"/>
  <c r="T1402" i="5"/>
  <c r="T1215" i="5"/>
  <c r="I1227" i="5"/>
  <c r="I1231" i="5"/>
  <c r="I1235" i="5"/>
  <c r="N1238" i="5"/>
  <c r="I1239" i="5"/>
  <c r="N1242" i="5"/>
  <c r="I1243" i="5"/>
  <c r="O1246" i="5"/>
  <c r="N1247" i="5"/>
  <c r="O1251" i="5"/>
  <c r="O1255" i="5"/>
  <c r="T1259" i="5"/>
  <c r="N1261" i="5"/>
  <c r="I1262" i="5"/>
  <c r="N1265" i="5"/>
  <c r="I1266" i="5"/>
  <c r="T1268" i="5"/>
  <c r="O1270" i="5"/>
  <c r="O1274" i="5"/>
  <c r="N1280" i="5"/>
  <c r="I1281" i="5"/>
  <c r="N1284" i="5"/>
  <c r="I1286" i="5"/>
  <c r="O1289" i="5"/>
  <c r="O1294" i="5"/>
  <c r="N1295" i="5"/>
  <c r="T1300" i="5"/>
  <c r="O1303" i="5"/>
  <c r="O1304" i="5"/>
  <c r="N1305" i="5"/>
  <c r="I1307" i="5"/>
  <c r="N1323" i="5"/>
  <c r="I1323" i="5"/>
  <c r="O1323" i="5"/>
  <c r="T1357" i="5"/>
  <c r="T1366" i="5"/>
  <c r="N1213" i="5"/>
  <c r="N1217" i="5"/>
  <c r="I1218" i="5"/>
  <c r="N1221" i="5"/>
  <c r="I1223" i="5"/>
  <c r="T1225" i="5"/>
  <c r="T1229" i="5"/>
  <c r="T1233" i="5"/>
  <c r="T1237" i="5"/>
  <c r="O1238" i="5"/>
  <c r="T1241" i="5"/>
  <c r="O1242" i="5"/>
  <c r="T1245" i="5"/>
  <c r="O1247" i="5"/>
  <c r="T1260" i="5"/>
  <c r="O1261" i="5"/>
  <c r="T1264" i="5"/>
  <c r="O1265" i="5"/>
  <c r="T1269" i="5"/>
  <c r="T1279" i="5"/>
  <c r="O1280" i="5"/>
  <c r="T1283" i="5"/>
  <c r="O1284" i="5"/>
  <c r="T1293" i="5"/>
  <c r="O1295" i="5"/>
  <c r="T1302" i="5"/>
  <c r="O1305" i="5"/>
  <c r="N1321" i="5"/>
  <c r="I1321" i="5"/>
  <c r="N1322" i="5"/>
  <c r="I1322" i="5"/>
  <c r="T1322" i="5"/>
  <c r="T1326" i="5"/>
  <c r="T1340" i="5"/>
  <c r="T1348" i="5"/>
  <c r="T1371" i="5"/>
  <c r="O1205" i="5"/>
  <c r="O1209" i="5"/>
  <c r="O1213" i="5"/>
  <c r="O1217" i="5"/>
  <c r="O1221" i="5"/>
  <c r="N1231" i="5"/>
  <c r="N1235" i="5"/>
  <c r="I1236" i="5"/>
  <c r="N1239" i="5"/>
  <c r="I1240" i="5"/>
  <c r="N1243" i="5"/>
  <c r="I1244" i="5"/>
  <c r="O1248" i="5"/>
  <c r="O1252" i="5"/>
  <c r="T1255" i="5"/>
  <c r="O1256" i="5"/>
  <c r="I1258" i="5"/>
  <c r="N1262" i="5"/>
  <c r="I1263" i="5"/>
  <c r="N1266" i="5"/>
  <c r="I1267" i="5"/>
  <c r="I1277" i="5"/>
  <c r="N1281" i="5"/>
  <c r="I1282" i="5"/>
  <c r="N1286" i="5"/>
  <c r="T1294" i="5"/>
  <c r="T1297" i="5"/>
  <c r="I1298" i="5"/>
  <c r="T1303" i="5"/>
  <c r="T1304" i="5"/>
  <c r="N1307" i="5"/>
  <c r="I1308" i="5"/>
  <c r="I1311" i="5"/>
  <c r="O1311" i="5"/>
  <c r="I1315" i="5"/>
  <c r="O1315" i="5"/>
  <c r="N1319" i="5"/>
  <c r="I1319" i="5"/>
  <c r="O1319" i="5"/>
  <c r="O1321" i="5"/>
  <c r="O1322" i="5"/>
  <c r="T1323" i="5"/>
  <c r="T1332" i="5"/>
  <c r="N1334" i="5"/>
  <c r="I1334" i="5"/>
  <c r="T1334" i="5"/>
  <c r="O1334" i="5"/>
  <c r="N1343" i="5"/>
  <c r="I1343" i="5"/>
  <c r="T1343" i="5"/>
  <c r="O1343" i="5"/>
  <c r="N1351" i="5"/>
  <c r="I1351" i="5"/>
  <c r="T1351" i="5"/>
  <c r="O1351" i="5"/>
  <c r="T1359" i="5"/>
  <c r="T1360" i="5"/>
  <c r="T1363" i="5"/>
  <c r="T1368" i="5"/>
  <c r="T1369" i="5"/>
  <c r="T1378" i="5"/>
  <c r="T1381" i="5"/>
  <c r="T1393" i="5"/>
  <c r="N1214" i="5"/>
  <c r="N1218" i="5"/>
  <c r="N1223" i="5"/>
  <c r="T1305" i="5"/>
  <c r="N1309" i="5"/>
  <c r="I1309" i="5"/>
  <c r="N1310" i="5"/>
  <c r="I1310" i="5"/>
  <c r="T1310" i="5"/>
  <c r="N1313" i="5"/>
  <c r="I1313" i="5"/>
  <c r="N1314" i="5"/>
  <c r="I1314" i="5"/>
  <c r="T1314" i="5"/>
  <c r="N1317" i="5"/>
  <c r="I1317" i="5"/>
  <c r="N1318" i="5"/>
  <c r="I1318" i="5"/>
  <c r="T1318" i="5"/>
  <c r="N1298" i="5"/>
  <c r="O1308" i="5"/>
  <c r="O1309" i="5"/>
  <c r="O1310" i="5"/>
  <c r="O1313" i="5"/>
  <c r="O1314" i="5"/>
  <c r="O1317" i="5"/>
  <c r="T1320" i="5"/>
  <c r="T1321" i="5"/>
  <c r="T1353" i="5"/>
  <c r="I1353" i="5"/>
  <c r="T1375" i="5"/>
  <c r="T1397" i="5"/>
  <c r="N1328" i="5"/>
  <c r="T1333" i="5"/>
  <c r="T1337" i="5"/>
  <c r="T1342" i="5"/>
  <c r="T1346" i="5"/>
  <c r="T1350" i="5"/>
  <c r="N1370" i="5"/>
  <c r="N1374" i="5"/>
  <c r="N1378" i="5"/>
  <c r="N1382" i="5"/>
  <c r="N1386" i="5"/>
  <c r="N1390" i="5"/>
  <c r="N1394" i="5"/>
  <c r="I1395" i="5"/>
  <c r="O1398" i="5"/>
  <c r="O1404" i="5"/>
  <c r="I1406" i="5"/>
  <c r="T1416" i="5"/>
  <c r="N1420" i="5"/>
  <c r="T1421" i="5"/>
  <c r="N1422" i="5"/>
  <c r="T1431" i="5"/>
  <c r="T1453" i="5"/>
  <c r="I1461" i="5"/>
  <c r="T1461" i="5"/>
  <c r="O1461" i="5"/>
  <c r="N1461" i="5"/>
  <c r="I1500" i="5"/>
  <c r="T1500" i="5"/>
  <c r="O1500" i="5"/>
  <c r="N1500" i="5"/>
  <c r="T1505" i="5"/>
  <c r="T1520" i="5"/>
  <c r="O1324" i="5"/>
  <c r="O1328" i="5"/>
  <c r="I1331" i="5"/>
  <c r="N1335" i="5"/>
  <c r="I1336" i="5"/>
  <c r="N1340" i="5"/>
  <c r="I1341" i="5"/>
  <c r="N1344" i="5"/>
  <c r="I1345" i="5"/>
  <c r="N1348" i="5"/>
  <c r="I1349" i="5"/>
  <c r="N1352" i="5"/>
  <c r="I1354" i="5"/>
  <c r="O1357" i="5"/>
  <c r="O1362" i="5"/>
  <c r="O1366" i="5"/>
  <c r="O1370" i="5"/>
  <c r="O1374" i="5"/>
  <c r="O1378" i="5"/>
  <c r="O1382" i="5"/>
  <c r="O1386" i="5"/>
  <c r="O1390" i="5"/>
  <c r="O1394" i="5"/>
  <c r="I1400" i="5"/>
  <c r="T1403" i="5"/>
  <c r="I1407" i="5"/>
  <c r="T1415" i="5"/>
  <c r="I1480" i="5"/>
  <c r="T1480" i="5"/>
  <c r="O1480" i="5"/>
  <c r="N1480" i="5"/>
  <c r="O1663" i="5"/>
  <c r="N1663" i="5"/>
  <c r="I1663" i="5"/>
  <c r="T1663" i="5"/>
  <c r="I1380" i="5"/>
  <c r="I1384" i="5"/>
  <c r="I1388" i="5"/>
  <c r="I1392" i="5"/>
  <c r="I1396" i="5"/>
  <c r="T1398" i="5"/>
  <c r="T1404" i="5"/>
  <c r="I1408" i="5"/>
  <c r="T1420" i="5"/>
  <c r="I1432" i="5"/>
  <c r="T1432" i="5"/>
  <c r="O1432" i="5"/>
  <c r="T1443" i="5"/>
  <c r="I1446" i="5"/>
  <c r="T1446" i="5"/>
  <c r="O1446" i="5"/>
  <c r="N1446" i="5"/>
  <c r="T1491" i="5"/>
  <c r="I1508" i="5"/>
  <c r="T1508" i="5"/>
  <c r="O1508" i="5"/>
  <c r="N1508" i="5"/>
  <c r="I1333" i="5"/>
  <c r="I1337" i="5"/>
  <c r="I1342" i="5"/>
  <c r="I1346" i="5"/>
  <c r="I1350" i="5"/>
  <c r="N1354" i="5"/>
  <c r="O1358" i="5"/>
  <c r="O1363" i="5"/>
  <c r="O1367" i="5"/>
  <c r="O1371" i="5"/>
  <c r="O1375" i="5"/>
  <c r="O1379" i="5"/>
  <c r="O1383" i="5"/>
  <c r="O1387" i="5"/>
  <c r="T1390" i="5"/>
  <c r="O1391" i="5"/>
  <c r="T1394" i="5"/>
  <c r="O1395" i="5"/>
  <c r="N1400" i="5"/>
  <c r="I1401" i="5"/>
  <c r="T1405" i="5"/>
  <c r="O1407" i="5"/>
  <c r="N1408" i="5"/>
  <c r="I1409" i="5"/>
  <c r="I1411" i="5"/>
  <c r="I1412" i="5"/>
  <c r="I1414" i="5"/>
  <c r="T1419" i="5"/>
  <c r="T1427" i="5"/>
  <c r="N1432" i="5"/>
  <c r="T1462" i="5"/>
  <c r="I1465" i="5"/>
  <c r="T1465" i="5"/>
  <c r="O1465" i="5"/>
  <c r="N1465" i="5"/>
  <c r="T1488" i="5"/>
  <c r="T1501" i="5"/>
  <c r="T1523" i="5"/>
  <c r="O1523" i="5"/>
  <c r="I1523" i="5"/>
  <c r="N1523" i="5"/>
  <c r="I1636" i="5"/>
  <c r="T1636" i="5"/>
  <c r="I1402" i="5"/>
  <c r="O1408" i="5"/>
  <c r="I1410" i="5"/>
  <c r="T1413" i="5"/>
  <c r="I1416" i="5"/>
  <c r="T1438" i="5"/>
  <c r="O1438" i="5"/>
  <c r="N1438" i="5"/>
  <c r="T1457" i="5"/>
  <c r="I1484" i="5"/>
  <c r="T1484" i="5"/>
  <c r="O1484" i="5"/>
  <c r="N1484" i="5"/>
  <c r="I1495" i="5"/>
  <c r="T1495" i="5"/>
  <c r="O1495" i="5"/>
  <c r="N1495" i="5"/>
  <c r="T1533" i="5"/>
  <c r="T1557" i="5"/>
  <c r="N1557" i="5"/>
  <c r="I1557" i="5"/>
  <c r="O1557" i="5"/>
  <c r="O1401" i="5"/>
  <c r="N1402" i="5"/>
  <c r="I1403" i="5"/>
  <c r="I1428" i="5"/>
  <c r="T1428" i="5"/>
  <c r="O1428" i="5"/>
  <c r="T1429" i="5"/>
  <c r="T1476" i="5"/>
  <c r="I1504" i="5"/>
  <c r="T1504" i="5"/>
  <c r="O1504" i="5"/>
  <c r="N1504" i="5"/>
  <c r="T1509" i="5"/>
  <c r="I1609" i="5"/>
  <c r="T1609" i="5"/>
  <c r="N1416" i="5"/>
  <c r="T1417" i="5"/>
  <c r="I1420" i="5"/>
  <c r="N1428" i="5"/>
  <c r="T1454" i="5"/>
  <c r="T1487" i="5"/>
  <c r="I1514" i="5"/>
  <c r="I1539" i="5"/>
  <c r="T1539" i="5"/>
  <c r="O1539" i="5"/>
  <c r="N1539" i="5"/>
  <c r="O1422" i="5"/>
  <c r="I1422" i="5"/>
  <c r="I1424" i="5"/>
  <c r="T1424" i="5"/>
  <c r="O1424" i="5"/>
  <c r="I1442" i="5"/>
  <c r="T1442" i="5"/>
  <c r="O1442" i="5"/>
  <c r="N1442" i="5"/>
  <c r="I1576" i="5"/>
  <c r="T1576" i="5"/>
  <c r="I1439" i="5"/>
  <c r="O1451" i="5"/>
  <c r="O1455" i="5"/>
  <c r="I1462" i="5"/>
  <c r="O1470" i="5"/>
  <c r="O1474" i="5"/>
  <c r="O1489" i="5"/>
  <c r="O1494" i="5"/>
  <c r="I1496" i="5"/>
  <c r="I1509" i="5"/>
  <c r="T1511" i="5"/>
  <c r="O1517" i="5"/>
  <c r="T1518" i="5"/>
  <c r="I1519" i="5"/>
  <c r="O1522" i="5"/>
  <c r="I1525" i="5"/>
  <c r="T1530" i="5"/>
  <c r="I1532" i="5"/>
  <c r="N1538" i="5"/>
  <c r="T1538" i="5"/>
  <c r="I1543" i="5"/>
  <c r="T1543" i="5"/>
  <c r="O1543" i="5"/>
  <c r="N1543" i="5"/>
  <c r="T1549" i="5"/>
  <c r="T1553" i="5"/>
  <c r="T1569" i="5"/>
  <c r="O1592" i="5"/>
  <c r="N1592" i="5"/>
  <c r="I1592" i="5"/>
  <c r="T1592" i="5"/>
  <c r="I1426" i="5"/>
  <c r="N1429" i="5"/>
  <c r="I1430" i="5"/>
  <c r="N1433" i="5"/>
  <c r="I1434" i="5"/>
  <c r="T1437" i="5"/>
  <c r="T1441" i="5"/>
  <c r="T1445" i="5"/>
  <c r="I1449" i="5"/>
  <c r="I1453" i="5"/>
  <c r="N1456" i="5"/>
  <c r="I1457" i="5"/>
  <c r="T1460" i="5"/>
  <c r="T1464" i="5"/>
  <c r="T1469" i="5"/>
  <c r="I1472" i="5"/>
  <c r="N1475" i="5"/>
  <c r="I1476" i="5"/>
  <c r="T1479" i="5"/>
  <c r="T1483" i="5"/>
  <c r="I1487" i="5"/>
  <c r="I1491" i="5"/>
  <c r="T1498" i="5"/>
  <c r="T1503" i="5"/>
  <c r="T1507" i="5"/>
  <c r="I1520" i="5"/>
  <c r="N1530" i="5"/>
  <c r="T1531" i="5"/>
  <c r="O1531" i="5"/>
  <c r="I1536" i="5"/>
  <c r="O1538" i="5"/>
  <c r="T1540" i="5"/>
  <c r="N1542" i="5"/>
  <c r="T1542" i="5"/>
  <c r="I1567" i="5"/>
  <c r="T1568" i="5"/>
  <c r="O1573" i="5"/>
  <c r="N1573" i="5"/>
  <c r="T1573" i="5"/>
  <c r="I1608" i="5"/>
  <c r="O1624" i="5"/>
  <c r="N1624" i="5"/>
  <c r="I1624" i="5"/>
  <c r="T1624" i="5"/>
  <c r="I1635" i="5"/>
  <c r="O1651" i="5"/>
  <c r="N1651" i="5"/>
  <c r="I1651" i="5"/>
  <c r="T1651" i="5"/>
  <c r="I1667" i="5"/>
  <c r="T1667" i="5"/>
  <c r="I1440" i="5"/>
  <c r="I1444" i="5"/>
  <c r="T1451" i="5"/>
  <c r="T1455" i="5"/>
  <c r="I1463" i="5"/>
  <c r="I1467" i="5"/>
  <c r="T1470" i="5"/>
  <c r="T1474" i="5"/>
  <c r="I1482" i="5"/>
  <c r="T1489" i="5"/>
  <c r="T1494" i="5"/>
  <c r="I1497" i="5"/>
  <c r="I1502" i="5"/>
  <c r="I1506" i="5"/>
  <c r="I1510" i="5"/>
  <c r="T1514" i="5"/>
  <c r="I1515" i="5"/>
  <c r="T1517" i="5"/>
  <c r="I1526" i="5"/>
  <c r="T1529" i="5"/>
  <c r="T1537" i="5"/>
  <c r="T1556" i="5"/>
  <c r="N1556" i="5"/>
  <c r="I1556" i="5"/>
  <c r="O1572" i="5"/>
  <c r="I1572" i="5"/>
  <c r="T1572" i="5"/>
  <c r="O1641" i="5"/>
  <c r="N1641" i="5"/>
  <c r="I1641" i="5"/>
  <c r="T1641" i="5"/>
  <c r="T1668" i="5"/>
  <c r="N1434" i="5"/>
  <c r="N1457" i="5"/>
  <c r="N1476" i="5"/>
  <c r="N1491" i="5"/>
  <c r="O1556" i="5"/>
  <c r="N1572" i="5"/>
  <c r="T1574" i="5"/>
  <c r="O1603" i="5"/>
  <c r="N1603" i="5"/>
  <c r="I1603" i="5"/>
  <c r="T1603" i="5"/>
  <c r="O1632" i="5"/>
  <c r="N1632" i="5"/>
  <c r="I1632" i="5"/>
  <c r="T1632" i="5"/>
  <c r="N1435" i="5"/>
  <c r="N1440" i="5"/>
  <c r="N1444" i="5"/>
  <c r="N1458" i="5"/>
  <c r="N1463" i="5"/>
  <c r="N1467" i="5"/>
  <c r="N1477" i="5"/>
  <c r="N1482" i="5"/>
  <c r="N1497" i="5"/>
  <c r="N1502" i="5"/>
  <c r="N1506" i="5"/>
  <c r="N1510" i="5"/>
  <c r="I1511" i="5"/>
  <c r="O1514" i="5"/>
  <c r="N1515" i="5"/>
  <c r="T1519" i="5"/>
  <c r="N1526" i="5"/>
  <c r="T1527" i="5"/>
  <c r="O1527" i="5"/>
  <c r="O1547" i="5"/>
  <c r="I1547" i="5"/>
  <c r="T1547" i="5"/>
  <c r="O1551" i="5"/>
  <c r="I1551" i="5"/>
  <c r="T1551" i="5"/>
  <c r="T1558" i="5"/>
  <c r="N1558" i="5"/>
  <c r="I1558" i="5"/>
  <c r="T1577" i="5"/>
  <c r="O1581" i="5"/>
  <c r="N1581" i="5"/>
  <c r="I1581" i="5"/>
  <c r="T1581" i="5"/>
  <c r="O1594" i="5"/>
  <c r="N1594" i="5"/>
  <c r="I1594" i="5"/>
  <c r="T1594" i="5"/>
  <c r="T1628" i="5"/>
  <c r="T1645" i="5"/>
  <c r="I1666" i="5"/>
  <c r="I1522" i="5"/>
  <c r="O1526" i="5"/>
  <c r="T1534" i="5"/>
  <c r="T1546" i="5"/>
  <c r="N1546" i="5"/>
  <c r="I1546" i="5"/>
  <c r="T1550" i="5"/>
  <c r="N1550" i="5"/>
  <c r="I1550" i="5"/>
  <c r="T1554" i="5"/>
  <c r="N1554" i="5"/>
  <c r="I1554" i="5"/>
  <c r="O1565" i="5"/>
  <c r="N1565" i="5"/>
  <c r="T1565" i="5"/>
  <c r="T1535" i="5"/>
  <c r="O1535" i="5"/>
  <c r="N1535" i="5"/>
  <c r="O1564" i="5"/>
  <c r="I1564" i="5"/>
  <c r="T1564" i="5"/>
  <c r="I1545" i="5"/>
  <c r="N1567" i="5"/>
  <c r="N1575" i="5"/>
  <c r="T1580" i="5"/>
  <c r="N1583" i="5"/>
  <c r="T1591" i="5"/>
  <c r="N1596" i="5"/>
  <c r="T1601" i="5"/>
  <c r="T1602" i="5"/>
  <c r="N1605" i="5"/>
  <c r="N1606" i="5"/>
  <c r="N1607" i="5"/>
  <c r="T1623" i="5"/>
  <c r="N1626" i="5"/>
  <c r="T1631" i="5"/>
  <c r="N1634" i="5"/>
  <c r="T1639" i="5"/>
  <c r="T1640" i="5"/>
  <c r="O1642" i="5"/>
  <c r="N1643" i="5"/>
  <c r="T1650" i="5"/>
  <c r="N1653" i="5"/>
  <c r="N1654" i="5"/>
  <c r="N1655" i="5"/>
  <c r="N1656" i="5"/>
  <c r="O1664" i="5"/>
  <c r="N1665" i="5"/>
  <c r="I1559" i="5"/>
  <c r="I1560" i="5"/>
  <c r="I1561" i="5"/>
  <c r="I1562" i="5"/>
  <c r="O1567" i="5"/>
  <c r="I1570" i="5"/>
  <c r="O1575" i="5"/>
  <c r="I1578" i="5"/>
  <c r="O1583" i="5"/>
  <c r="I1589" i="5"/>
  <c r="O1596" i="5"/>
  <c r="I1599" i="5"/>
  <c r="O1605" i="5"/>
  <c r="O1606" i="5"/>
  <c r="O1607" i="5"/>
  <c r="I1613" i="5"/>
  <c r="I1614" i="5"/>
  <c r="I1615" i="5"/>
  <c r="I1616" i="5"/>
  <c r="I1618" i="5"/>
  <c r="I1619" i="5"/>
  <c r="I1620" i="5"/>
  <c r="I1621" i="5"/>
  <c r="O1626" i="5"/>
  <c r="I1629" i="5"/>
  <c r="O1634" i="5"/>
  <c r="I1637" i="5"/>
  <c r="O1643" i="5"/>
  <c r="I1648" i="5"/>
  <c r="O1653" i="5"/>
  <c r="O1654" i="5"/>
  <c r="O1655" i="5"/>
  <c r="O1656" i="5"/>
  <c r="N1657" i="5"/>
  <c r="O1665" i="5"/>
  <c r="N1666" i="5"/>
  <c r="N1667" i="5"/>
  <c r="I1669" i="5"/>
  <c r="I1670" i="5"/>
  <c r="I1671" i="5"/>
  <c r="I1630" i="5"/>
  <c r="I1638" i="5"/>
  <c r="T1664" i="5"/>
  <c r="N1668" i="5"/>
  <c r="I1674" i="5"/>
  <c r="N1559" i="5"/>
  <c r="N1560" i="5"/>
  <c r="N1561" i="5"/>
  <c r="N1562" i="5"/>
  <c r="T1567" i="5"/>
  <c r="N1570" i="5"/>
  <c r="T1575" i="5"/>
  <c r="N1578" i="5"/>
  <c r="I1580" i="5"/>
  <c r="T1583" i="5"/>
  <c r="N1589" i="5"/>
  <c r="I1591" i="5"/>
  <c r="T1596" i="5"/>
  <c r="N1599" i="5"/>
  <c r="I1601" i="5"/>
  <c r="I1602" i="5"/>
  <c r="T1605" i="5"/>
  <c r="T1606" i="5"/>
  <c r="T1607" i="5"/>
  <c r="N1613" i="5"/>
  <c r="N1614" i="5"/>
  <c r="N1615" i="5"/>
  <c r="N1616" i="5"/>
  <c r="N1618" i="5"/>
  <c r="N1619" i="5"/>
  <c r="N1620" i="5"/>
  <c r="N1621" i="5"/>
  <c r="I1623" i="5"/>
  <c r="T1626" i="5"/>
  <c r="N1629" i="5"/>
  <c r="I1631" i="5"/>
  <c r="T1634" i="5"/>
  <c r="N1637" i="5"/>
  <c r="I1639" i="5"/>
  <c r="I1640" i="5"/>
  <c r="N1648" i="5"/>
  <c r="I1650" i="5"/>
  <c r="T1653" i="5"/>
  <c r="T1654" i="5"/>
  <c r="T1655" i="5"/>
  <c r="T1656" i="5"/>
  <c r="I1662" i="5"/>
  <c r="T1665" i="5"/>
  <c r="T1584" i="5"/>
  <c r="T1597" i="5"/>
  <c r="T1608" i="5"/>
  <c r="O1613" i="5"/>
  <c r="O1614" i="5"/>
  <c r="O1615" i="5"/>
  <c r="O1616" i="5"/>
  <c r="T1627" i="5"/>
  <c r="T1635" i="5"/>
  <c r="T1644" i="5"/>
  <c r="O1648" i="5"/>
  <c r="T1666" i="5"/>
  <c r="N1674" i="5"/>
  <c r="O1674" i="5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O179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434" i="1"/>
  <c r="O14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567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19" i="1"/>
  <c r="P1517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P1759" i="1"/>
  <c r="G1759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P1711" i="1"/>
  <c r="G1711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P1663" i="1"/>
  <c r="G1663" i="1"/>
  <c r="G1659" i="1"/>
  <c r="G1660" i="1"/>
  <c r="G1661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P1615" i="1"/>
  <c r="G1615" i="1"/>
  <c r="G1613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567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19" i="1"/>
  <c r="G1517" i="1"/>
  <c r="P1516" i="1"/>
  <c r="G1516" i="1"/>
  <c r="P1515" i="1"/>
  <c r="G1515" i="1"/>
  <c r="P1514" i="1"/>
  <c r="G1514" i="1"/>
  <c r="P1513" i="1"/>
  <c r="G1513" i="1"/>
  <c r="P1512" i="1"/>
  <c r="G1512" i="1"/>
  <c r="P1511" i="1"/>
  <c r="G1511" i="1"/>
  <c r="P1510" i="1"/>
  <c r="G1510" i="1"/>
  <c r="P1509" i="1"/>
  <c r="G1509" i="1"/>
  <c r="P1508" i="1"/>
  <c r="G1508" i="1"/>
  <c r="P1507" i="1"/>
  <c r="G1507" i="1"/>
  <c r="P1506" i="1"/>
  <c r="G1506" i="1"/>
  <c r="P1505" i="1"/>
  <c r="G1505" i="1"/>
  <c r="P1504" i="1"/>
  <c r="G1504" i="1"/>
  <c r="P1503" i="1"/>
  <c r="G1503" i="1"/>
  <c r="P1502" i="1"/>
  <c r="G1502" i="1"/>
  <c r="P1501" i="1"/>
  <c r="G1501" i="1"/>
  <c r="P1500" i="1"/>
  <c r="G1500" i="1"/>
  <c r="P1499" i="1"/>
  <c r="G1499" i="1"/>
  <c r="P1498" i="1"/>
  <c r="G1498" i="1"/>
  <c r="P1497" i="1"/>
  <c r="G1497" i="1"/>
  <c r="P1496" i="1"/>
  <c r="G1496" i="1"/>
  <c r="P1495" i="1"/>
  <c r="G1495" i="1"/>
  <c r="P1494" i="1"/>
  <c r="G1494" i="1"/>
  <c r="P1493" i="1"/>
  <c r="G1493" i="1"/>
  <c r="P1492" i="1"/>
  <c r="G1492" i="1"/>
  <c r="P1491" i="1"/>
  <c r="G1491" i="1"/>
  <c r="P1490" i="1"/>
  <c r="G1490" i="1"/>
  <c r="P1489" i="1"/>
  <c r="G1489" i="1"/>
  <c r="P1488" i="1"/>
  <c r="G1488" i="1"/>
  <c r="P1487" i="1"/>
  <c r="G1487" i="1"/>
  <c r="P1486" i="1"/>
  <c r="G1486" i="1"/>
  <c r="P1485" i="1"/>
  <c r="G1485" i="1"/>
  <c r="P1484" i="1"/>
  <c r="G1484" i="1"/>
  <c r="P1483" i="1"/>
  <c r="G1483" i="1"/>
  <c r="P1482" i="1"/>
  <c r="G1482" i="1"/>
  <c r="P1481" i="1"/>
  <c r="G1481" i="1"/>
  <c r="P1480" i="1"/>
  <c r="G1480" i="1"/>
  <c r="P1479" i="1"/>
  <c r="G1479" i="1"/>
  <c r="P1478" i="1"/>
  <c r="G1478" i="1"/>
  <c r="P1477" i="1"/>
  <c r="G1477" i="1"/>
  <c r="P1476" i="1"/>
  <c r="G1476" i="1"/>
  <c r="P1475" i="1"/>
  <c r="G1475" i="1"/>
  <c r="P1474" i="1"/>
  <c r="G1474" i="1"/>
  <c r="P1473" i="1"/>
  <c r="G1473" i="1"/>
  <c r="P1472" i="1"/>
  <c r="G1472" i="1"/>
  <c r="P1471" i="1"/>
  <c r="G1471" i="1"/>
  <c r="L7" i="2"/>
  <c r="L1432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34" i="1"/>
  <c r="G287" i="2"/>
  <c r="L287" i="2"/>
  <c r="P287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41" i="2"/>
  <c r="G242" i="2"/>
  <c r="P242" i="2"/>
  <c r="G243" i="2"/>
  <c r="P243" i="2"/>
  <c r="G244" i="2"/>
  <c r="P244" i="2"/>
  <c r="G245" i="2"/>
  <c r="P245" i="2"/>
  <c r="G246" i="2"/>
  <c r="P246" i="2"/>
  <c r="G247" i="2"/>
  <c r="P247" i="2"/>
  <c r="G248" i="2"/>
  <c r="P248" i="2"/>
  <c r="G249" i="2"/>
  <c r="P249" i="2"/>
  <c r="G250" i="2"/>
  <c r="P250" i="2"/>
  <c r="G251" i="2"/>
  <c r="P251" i="2"/>
  <c r="G252" i="2"/>
  <c r="P252" i="2"/>
  <c r="G253" i="2"/>
  <c r="P253" i="2"/>
  <c r="G254" i="2"/>
  <c r="P254" i="2"/>
  <c r="G255" i="2"/>
  <c r="P255" i="2"/>
  <c r="G256" i="2"/>
  <c r="P256" i="2"/>
  <c r="G257" i="2"/>
  <c r="P257" i="2"/>
  <c r="G258" i="2"/>
  <c r="P258" i="2"/>
  <c r="G259" i="2"/>
  <c r="P259" i="2"/>
  <c r="G260" i="2"/>
  <c r="P260" i="2"/>
  <c r="G261" i="2"/>
  <c r="P261" i="2"/>
  <c r="G262" i="2"/>
  <c r="P262" i="2"/>
  <c r="G263" i="2"/>
  <c r="P263" i="2"/>
  <c r="G264" i="2"/>
  <c r="P264" i="2"/>
  <c r="G265" i="2"/>
  <c r="P265" i="2"/>
  <c r="G266" i="2"/>
  <c r="P266" i="2"/>
  <c r="G267" i="2"/>
  <c r="P267" i="2"/>
  <c r="G268" i="2"/>
  <c r="P268" i="2"/>
  <c r="G269" i="2"/>
  <c r="P269" i="2"/>
  <c r="G270" i="2"/>
  <c r="P270" i="2"/>
  <c r="G271" i="2"/>
  <c r="P271" i="2"/>
  <c r="G272" i="2"/>
  <c r="P272" i="2"/>
  <c r="G273" i="2"/>
  <c r="P273" i="2"/>
  <c r="G274" i="2"/>
  <c r="P274" i="2"/>
  <c r="G275" i="2"/>
  <c r="L275" i="2"/>
  <c r="P275" i="2"/>
  <c r="G276" i="2"/>
  <c r="L276" i="2"/>
  <c r="P276" i="2"/>
  <c r="G277" i="2"/>
  <c r="L277" i="2"/>
  <c r="P277" i="2"/>
  <c r="G278" i="2"/>
  <c r="L278" i="2"/>
  <c r="P278" i="2"/>
  <c r="G279" i="2"/>
  <c r="L279" i="2"/>
  <c r="P279" i="2"/>
  <c r="G280" i="2"/>
  <c r="L280" i="2"/>
  <c r="P280" i="2"/>
  <c r="G281" i="2"/>
  <c r="L281" i="2"/>
  <c r="P281" i="2"/>
  <c r="G282" i="2"/>
  <c r="L282" i="2"/>
  <c r="P282" i="2"/>
  <c r="G283" i="2"/>
  <c r="L283" i="2"/>
  <c r="P283" i="2"/>
  <c r="G284" i="2"/>
  <c r="L284" i="2"/>
  <c r="P284" i="2"/>
  <c r="G285" i="2"/>
  <c r="L285" i="2"/>
  <c r="P285" i="2"/>
  <c r="G286" i="2"/>
  <c r="L286" i="2"/>
  <c r="P286" i="2"/>
  <c r="G241" i="2"/>
  <c r="P241" i="2"/>
  <c r="G239" i="2"/>
  <c r="L239" i="2"/>
  <c r="P239" i="2"/>
  <c r="L232" i="2"/>
  <c r="L233" i="2"/>
  <c r="L234" i="2"/>
  <c r="L235" i="2"/>
  <c r="L236" i="2"/>
  <c r="L237" i="2"/>
  <c r="L238" i="2"/>
  <c r="L231" i="2"/>
  <c r="G205" i="2"/>
  <c r="L205" i="2"/>
  <c r="P205" i="2"/>
  <c r="G206" i="2"/>
  <c r="L206" i="2"/>
  <c r="P206" i="2"/>
  <c r="G207" i="2"/>
  <c r="L207" i="2"/>
  <c r="P207" i="2"/>
  <c r="G208" i="2"/>
  <c r="L208" i="2"/>
  <c r="P208" i="2"/>
  <c r="G209" i="2"/>
  <c r="L209" i="2"/>
  <c r="P209" i="2"/>
  <c r="G210" i="2"/>
  <c r="L210" i="2"/>
  <c r="P210" i="2"/>
  <c r="G211" i="2"/>
  <c r="L211" i="2"/>
  <c r="P211" i="2"/>
  <c r="G212" i="2"/>
  <c r="L212" i="2"/>
  <c r="P212" i="2"/>
  <c r="G213" i="2"/>
  <c r="L213" i="2"/>
  <c r="P213" i="2"/>
  <c r="G214" i="2"/>
  <c r="L214" i="2"/>
  <c r="P214" i="2"/>
  <c r="G215" i="2"/>
  <c r="L215" i="2"/>
  <c r="P215" i="2"/>
  <c r="G216" i="2"/>
  <c r="L216" i="2"/>
  <c r="P216" i="2"/>
  <c r="G217" i="2"/>
  <c r="L217" i="2"/>
  <c r="P217" i="2"/>
  <c r="G218" i="2"/>
  <c r="L218" i="2"/>
  <c r="P218" i="2"/>
  <c r="G219" i="2"/>
  <c r="L219" i="2"/>
  <c r="P219" i="2"/>
  <c r="G220" i="2"/>
  <c r="L220" i="2"/>
  <c r="P220" i="2"/>
  <c r="G221" i="2"/>
  <c r="L221" i="2"/>
  <c r="P221" i="2"/>
  <c r="G222" i="2"/>
  <c r="L222" i="2"/>
  <c r="P222" i="2"/>
  <c r="G223" i="2"/>
  <c r="L223" i="2"/>
  <c r="P223" i="2"/>
  <c r="G224" i="2"/>
  <c r="L224" i="2"/>
  <c r="P224" i="2"/>
  <c r="G225" i="2"/>
  <c r="L225" i="2"/>
  <c r="P225" i="2"/>
  <c r="G226" i="2"/>
  <c r="L226" i="2"/>
  <c r="P226" i="2"/>
  <c r="G227" i="2"/>
  <c r="L227" i="2"/>
  <c r="P227" i="2"/>
  <c r="G228" i="2"/>
  <c r="L228" i="2"/>
  <c r="P228" i="2"/>
  <c r="G229" i="2"/>
  <c r="L229" i="2"/>
  <c r="P229" i="2"/>
  <c r="G230" i="2"/>
  <c r="L230" i="2"/>
  <c r="P230" i="2"/>
  <c r="G231" i="2"/>
  <c r="P231" i="2"/>
  <c r="G232" i="2"/>
  <c r="P232" i="2"/>
  <c r="G233" i="2"/>
  <c r="P233" i="2"/>
  <c r="G234" i="2"/>
  <c r="P234" i="2"/>
  <c r="G235" i="2"/>
  <c r="P235" i="2"/>
  <c r="G236" i="2"/>
  <c r="P236" i="2"/>
  <c r="G237" i="2"/>
  <c r="P237" i="2"/>
  <c r="G238" i="2"/>
  <c r="P238" i="2"/>
  <c r="G204" i="2"/>
  <c r="L204" i="2"/>
  <c r="P204" i="2"/>
  <c r="G199" i="2"/>
  <c r="L199" i="2"/>
  <c r="P199" i="2"/>
  <c r="G201" i="2"/>
  <c r="L201" i="2"/>
  <c r="P201" i="2"/>
  <c r="G200" i="2"/>
  <c r="L200" i="2"/>
  <c r="P200" i="2"/>
  <c r="G202" i="2"/>
  <c r="L202" i="2"/>
  <c r="P202" i="2"/>
  <c r="G198" i="2"/>
  <c r="L198" i="2"/>
  <c r="P198" i="2"/>
  <c r="G195" i="2"/>
  <c r="L195" i="2"/>
  <c r="P195" i="2"/>
  <c r="G196" i="2"/>
  <c r="L196" i="2"/>
  <c r="P196" i="2"/>
  <c r="G197" i="2"/>
  <c r="L197" i="2"/>
  <c r="P197" i="2"/>
  <c r="G194" i="2"/>
  <c r="L194" i="2"/>
  <c r="P194" i="2"/>
  <c r="G191" i="2"/>
  <c r="L191" i="2"/>
  <c r="P191" i="2"/>
  <c r="G192" i="2"/>
  <c r="L192" i="2"/>
  <c r="P192" i="2"/>
  <c r="G193" i="2"/>
  <c r="L193" i="2"/>
  <c r="P193" i="2"/>
  <c r="P190" i="2"/>
  <c r="L190" i="2"/>
  <c r="G190" i="2"/>
  <c r="P189" i="2"/>
  <c r="L189" i="2"/>
  <c r="G189" i="2"/>
  <c r="P188" i="2"/>
  <c r="L188" i="2"/>
  <c r="G188" i="2"/>
  <c r="P187" i="2"/>
  <c r="L187" i="2"/>
  <c r="G187" i="2"/>
  <c r="P186" i="2"/>
  <c r="L186" i="2"/>
  <c r="G186" i="2"/>
  <c r="P185" i="2"/>
  <c r="L185" i="2"/>
  <c r="G185" i="2"/>
  <c r="P184" i="2"/>
  <c r="L184" i="2"/>
  <c r="G184" i="2"/>
  <c r="P183" i="2"/>
  <c r="L183" i="2"/>
  <c r="G183" i="2"/>
  <c r="P182" i="2"/>
  <c r="L182" i="2"/>
  <c r="G182" i="2"/>
  <c r="P181" i="2"/>
  <c r="L181" i="2"/>
  <c r="G181" i="2"/>
  <c r="P180" i="2"/>
  <c r="L180" i="2"/>
  <c r="G180" i="2"/>
  <c r="P179" i="2"/>
  <c r="L179" i="2"/>
  <c r="G179" i="2"/>
  <c r="P178" i="2"/>
  <c r="L178" i="2"/>
  <c r="G178" i="2"/>
  <c r="P177" i="2"/>
  <c r="L177" i="2"/>
  <c r="G177" i="2"/>
  <c r="P176" i="2"/>
  <c r="L176" i="2"/>
  <c r="G176" i="2"/>
  <c r="P175" i="2"/>
  <c r="L175" i="2"/>
  <c r="G175" i="2"/>
  <c r="P174" i="2"/>
  <c r="L174" i="2"/>
  <c r="G174" i="2"/>
  <c r="P173" i="2"/>
  <c r="L173" i="2"/>
  <c r="G173" i="2"/>
  <c r="P172" i="2"/>
  <c r="L172" i="2"/>
  <c r="G172" i="2"/>
  <c r="P171" i="2"/>
  <c r="L171" i="2"/>
  <c r="G171" i="2"/>
  <c r="P170" i="2"/>
  <c r="L170" i="2"/>
  <c r="G170" i="2"/>
  <c r="P169" i="2"/>
  <c r="L169" i="2"/>
  <c r="G169" i="2"/>
  <c r="P168" i="2"/>
  <c r="L168" i="2"/>
  <c r="G168" i="2"/>
  <c r="P167" i="2"/>
  <c r="L167" i="2"/>
  <c r="G167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42" i="2"/>
  <c r="G164" i="2"/>
  <c r="P164" i="2"/>
  <c r="G165" i="2"/>
  <c r="P165" i="2"/>
  <c r="L133" i="2"/>
  <c r="L134" i="2"/>
  <c r="L135" i="2"/>
  <c r="L136" i="2"/>
  <c r="L137" i="2"/>
  <c r="L138" i="2"/>
  <c r="L139" i="2"/>
  <c r="L140" i="2"/>
  <c r="L132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09" i="2"/>
  <c r="L99" i="2"/>
  <c r="L100" i="2"/>
  <c r="L101" i="2"/>
  <c r="L102" i="2"/>
  <c r="L103" i="2"/>
  <c r="L104" i="2"/>
  <c r="L105" i="2"/>
  <c r="L106" i="2"/>
  <c r="L107" i="2"/>
  <c r="L98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81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2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25" i="2"/>
  <c r="L3" i="2"/>
  <c r="L4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  <c r="P163" i="2"/>
  <c r="G163" i="2"/>
  <c r="P162" i="2"/>
  <c r="G162" i="2"/>
  <c r="P161" i="2"/>
  <c r="G161" i="2"/>
  <c r="P160" i="2"/>
  <c r="G160" i="2"/>
  <c r="P159" i="2"/>
  <c r="G159" i="2"/>
  <c r="P158" i="2"/>
  <c r="G158" i="2"/>
  <c r="P157" i="2"/>
  <c r="G157" i="2"/>
  <c r="P156" i="2"/>
  <c r="G156" i="2"/>
  <c r="P155" i="2"/>
  <c r="G155" i="2"/>
  <c r="P154" i="2"/>
  <c r="G154" i="2"/>
  <c r="P153" i="2"/>
  <c r="G153" i="2"/>
  <c r="P152" i="2"/>
  <c r="G152" i="2"/>
  <c r="P151" i="2"/>
  <c r="G151" i="2"/>
  <c r="P150" i="2"/>
  <c r="G150" i="2"/>
  <c r="P149" i="2"/>
  <c r="G149" i="2"/>
  <c r="P148" i="2"/>
  <c r="G148" i="2"/>
  <c r="P147" i="2"/>
  <c r="G147" i="2"/>
  <c r="P146" i="2"/>
  <c r="G146" i="2"/>
  <c r="P145" i="2"/>
  <c r="G145" i="2"/>
  <c r="P144" i="2"/>
  <c r="G144" i="2"/>
  <c r="P143" i="2"/>
  <c r="G143" i="2"/>
  <c r="P142" i="2"/>
  <c r="G142" i="2"/>
  <c r="P140" i="2"/>
  <c r="G140" i="2"/>
  <c r="P139" i="2"/>
  <c r="G139" i="2"/>
  <c r="P138" i="2"/>
  <c r="G138" i="2"/>
  <c r="P137" i="2"/>
  <c r="G137" i="2"/>
  <c r="P136" i="2"/>
  <c r="G136" i="2"/>
  <c r="P135" i="2"/>
  <c r="G135" i="2"/>
  <c r="P134" i="2"/>
  <c r="G134" i="2"/>
  <c r="P133" i="2"/>
  <c r="G133" i="2"/>
  <c r="P132" i="2"/>
  <c r="G132" i="2"/>
  <c r="P130" i="2"/>
  <c r="G130" i="2"/>
  <c r="P129" i="2"/>
  <c r="G129" i="2"/>
  <c r="P128" i="2"/>
  <c r="G128" i="2"/>
  <c r="P127" i="2"/>
  <c r="G127" i="2"/>
  <c r="P126" i="2"/>
  <c r="G126" i="2"/>
  <c r="P125" i="2"/>
  <c r="G125" i="2"/>
  <c r="P124" i="2"/>
  <c r="G124" i="2"/>
  <c r="P123" i="2"/>
  <c r="G123" i="2"/>
  <c r="P122" i="2"/>
  <c r="G122" i="2"/>
  <c r="P121" i="2"/>
  <c r="G121" i="2"/>
  <c r="P120" i="2"/>
  <c r="G120" i="2"/>
  <c r="P119" i="2"/>
  <c r="G119" i="2"/>
  <c r="P118" i="2"/>
  <c r="G118" i="2"/>
  <c r="P117" i="2"/>
  <c r="G117" i="2"/>
  <c r="P116" i="2"/>
  <c r="G116" i="2"/>
  <c r="P115" i="2"/>
  <c r="G115" i="2"/>
  <c r="P114" i="2"/>
  <c r="G114" i="2"/>
  <c r="P113" i="2"/>
  <c r="G113" i="2"/>
  <c r="P112" i="2"/>
  <c r="G112" i="2"/>
  <c r="P111" i="2"/>
  <c r="G111" i="2"/>
  <c r="P110" i="2"/>
  <c r="G110" i="2"/>
  <c r="P109" i="2"/>
  <c r="G109" i="2"/>
  <c r="G102" i="2"/>
  <c r="P102" i="2"/>
  <c r="G81" i="2"/>
  <c r="P81" i="2"/>
  <c r="G82" i="2"/>
  <c r="P82" i="2"/>
  <c r="G83" i="2"/>
  <c r="P83" i="2"/>
  <c r="G84" i="2"/>
  <c r="P84" i="2"/>
  <c r="G85" i="2"/>
  <c r="P85" i="2"/>
  <c r="G86" i="2"/>
  <c r="P86" i="2"/>
  <c r="G87" i="2"/>
  <c r="P87" i="2"/>
  <c r="G88" i="2"/>
  <c r="P88" i="2"/>
  <c r="G89" i="2"/>
  <c r="P89" i="2"/>
  <c r="G90" i="2"/>
  <c r="P90" i="2"/>
  <c r="G91" i="2"/>
  <c r="P91" i="2"/>
  <c r="G92" i="2"/>
  <c r="P92" i="2"/>
  <c r="G93" i="2"/>
  <c r="P93" i="2"/>
  <c r="G94" i="2"/>
  <c r="P94" i="2"/>
  <c r="G95" i="2"/>
  <c r="P95" i="2"/>
  <c r="G96" i="2"/>
  <c r="P96" i="2"/>
  <c r="G97" i="2"/>
  <c r="P97" i="2"/>
  <c r="G98" i="2"/>
  <c r="P98" i="2"/>
  <c r="G99" i="2"/>
  <c r="P99" i="2"/>
  <c r="G100" i="2"/>
  <c r="P100" i="2"/>
  <c r="G101" i="2"/>
  <c r="P101" i="2"/>
  <c r="G103" i="2"/>
  <c r="P103" i="2"/>
  <c r="G104" i="2"/>
  <c r="P104" i="2"/>
  <c r="G105" i="2"/>
  <c r="P105" i="2"/>
  <c r="G106" i="2"/>
  <c r="P106" i="2"/>
  <c r="G107" i="2"/>
  <c r="P107" i="2"/>
  <c r="G79" i="2"/>
  <c r="P79" i="2"/>
  <c r="P78" i="2"/>
  <c r="G78" i="2"/>
  <c r="P77" i="2"/>
  <c r="G77" i="2"/>
  <c r="P76" i="2"/>
  <c r="G76" i="2"/>
  <c r="P75" i="2"/>
  <c r="G75" i="2"/>
  <c r="P74" i="2"/>
  <c r="G74" i="2"/>
  <c r="P73" i="2"/>
  <c r="G73" i="2"/>
  <c r="P72" i="2"/>
  <c r="G72" i="2"/>
  <c r="P71" i="2"/>
  <c r="G71" i="2"/>
  <c r="P70" i="2"/>
  <c r="G70" i="2"/>
  <c r="P69" i="2"/>
  <c r="G69" i="2"/>
  <c r="P68" i="2"/>
  <c r="G68" i="2"/>
  <c r="P67" i="2"/>
  <c r="G67" i="2"/>
  <c r="P66" i="2"/>
  <c r="G66" i="2"/>
  <c r="P65" i="2"/>
  <c r="G65" i="2"/>
  <c r="P64" i="2"/>
  <c r="G64" i="2"/>
  <c r="P63" i="2"/>
  <c r="G63" i="2"/>
  <c r="P62" i="2"/>
  <c r="G62" i="2"/>
  <c r="P61" i="2"/>
  <c r="G61" i="2"/>
  <c r="P60" i="2"/>
  <c r="G60" i="2"/>
  <c r="P59" i="2"/>
  <c r="G59" i="2"/>
  <c r="P58" i="2"/>
  <c r="G58" i="2"/>
  <c r="P57" i="2"/>
  <c r="G57" i="2"/>
  <c r="P56" i="2"/>
  <c r="G56" i="2"/>
  <c r="P55" i="2"/>
  <c r="G55" i="2"/>
  <c r="P54" i="2"/>
  <c r="G54" i="2"/>
  <c r="P53" i="2"/>
  <c r="G53" i="2"/>
  <c r="P52" i="2"/>
  <c r="G52" i="2"/>
  <c r="G3" i="2"/>
  <c r="P3" i="2"/>
  <c r="G4" i="2"/>
  <c r="P4" i="2"/>
  <c r="G5" i="2"/>
  <c r="P5" i="2"/>
  <c r="G6" i="2"/>
  <c r="P6" i="2"/>
  <c r="G7" i="2"/>
  <c r="P7" i="2"/>
  <c r="G8" i="2"/>
  <c r="P8" i="2"/>
  <c r="G9" i="2"/>
  <c r="P9" i="2"/>
  <c r="G10" i="2"/>
  <c r="P10" i="2"/>
  <c r="G11" i="2"/>
  <c r="P11" i="2"/>
  <c r="G12" i="2"/>
  <c r="P12" i="2"/>
  <c r="G13" i="2"/>
  <c r="P13" i="2"/>
  <c r="G14" i="2"/>
  <c r="P14" i="2"/>
  <c r="G15" i="2"/>
  <c r="P15" i="2"/>
  <c r="G16" i="2"/>
  <c r="P16" i="2"/>
  <c r="G17" i="2"/>
  <c r="P17" i="2"/>
  <c r="G18" i="2"/>
  <c r="P18" i="2"/>
  <c r="G19" i="2"/>
  <c r="P19" i="2"/>
  <c r="G20" i="2"/>
  <c r="P20" i="2"/>
  <c r="G21" i="2"/>
  <c r="P21" i="2"/>
  <c r="G22" i="2"/>
  <c r="P22" i="2"/>
  <c r="G23" i="2"/>
  <c r="P23" i="2"/>
  <c r="G25" i="2"/>
  <c r="P25" i="2"/>
  <c r="G26" i="2"/>
  <c r="P26" i="2"/>
  <c r="G27" i="2"/>
  <c r="P27" i="2"/>
  <c r="G28" i="2"/>
  <c r="P28" i="2"/>
  <c r="G29" i="2"/>
  <c r="P29" i="2"/>
  <c r="G30" i="2"/>
  <c r="P30" i="2"/>
  <c r="G31" i="2"/>
  <c r="P31" i="2"/>
  <c r="G32" i="2"/>
  <c r="P32" i="2"/>
  <c r="G33" i="2"/>
  <c r="P33" i="2"/>
  <c r="G34" i="2"/>
  <c r="P34" i="2"/>
  <c r="G35" i="2"/>
  <c r="P35" i="2"/>
  <c r="G36" i="2"/>
  <c r="P36" i="2"/>
  <c r="G37" i="2"/>
  <c r="P37" i="2"/>
  <c r="G38" i="2"/>
  <c r="P38" i="2"/>
  <c r="G39" i="2"/>
  <c r="P39" i="2"/>
  <c r="G40" i="2"/>
  <c r="P40" i="2"/>
  <c r="G41" i="2"/>
  <c r="P41" i="2"/>
  <c r="G42" i="2"/>
  <c r="P42" i="2"/>
  <c r="G43" i="2"/>
  <c r="P43" i="2"/>
  <c r="G44" i="2"/>
  <c r="P44" i="2"/>
  <c r="G45" i="2"/>
  <c r="P45" i="2"/>
  <c r="G46" i="2"/>
  <c r="P46" i="2"/>
  <c r="G47" i="2"/>
  <c r="P47" i="2"/>
  <c r="G48" i="2"/>
  <c r="P48" i="2"/>
  <c r="G49" i="2"/>
  <c r="P49" i="2"/>
  <c r="G50" i="2"/>
  <c r="P50" i="2"/>
  <c r="G2" i="2"/>
  <c r="P2" i="2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718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897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076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L1255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G1255" i="1"/>
  <c r="P1253" i="1"/>
  <c r="G1253" i="1"/>
  <c r="P1252" i="1"/>
  <c r="G1252" i="1"/>
  <c r="P1251" i="1"/>
  <c r="G1251" i="1"/>
  <c r="P1250" i="1"/>
  <c r="G1250" i="1"/>
  <c r="P1249" i="1"/>
  <c r="G1249" i="1"/>
  <c r="P1248" i="1"/>
  <c r="G1248" i="1"/>
  <c r="P1247" i="1"/>
  <c r="G1247" i="1"/>
  <c r="P1246" i="1"/>
  <c r="G1246" i="1"/>
  <c r="P1245" i="1"/>
  <c r="G1245" i="1"/>
  <c r="P1244" i="1"/>
  <c r="G1244" i="1"/>
  <c r="P1243" i="1"/>
  <c r="G1243" i="1"/>
  <c r="P1242" i="1"/>
  <c r="G1242" i="1"/>
  <c r="P1241" i="1"/>
  <c r="G1241" i="1"/>
  <c r="P1240" i="1"/>
  <c r="G1240" i="1"/>
  <c r="P1239" i="1"/>
  <c r="G1239" i="1"/>
  <c r="P1238" i="1"/>
  <c r="G1238" i="1"/>
  <c r="P1237" i="1"/>
  <c r="G1237" i="1"/>
  <c r="P1236" i="1"/>
  <c r="G1236" i="1"/>
  <c r="P1235" i="1"/>
  <c r="G1235" i="1"/>
  <c r="P1234" i="1"/>
  <c r="G1234" i="1"/>
  <c r="P1233" i="1"/>
  <c r="G1233" i="1"/>
  <c r="P1232" i="1"/>
  <c r="G1232" i="1"/>
  <c r="P1231" i="1"/>
  <c r="G1231" i="1"/>
  <c r="P1230" i="1"/>
  <c r="G1230" i="1"/>
  <c r="P1229" i="1"/>
  <c r="G1229" i="1"/>
  <c r="P1228" i="1"/>
  <c r="G1228" i="1"/>
  <c r="P1227" i="1"/>
  <c r="G1227" i="1"/>
  <c r="P1226" i="1"/>
  <c r="G1226" i="1"/>
  <c r="P1225" i="1"/>
  <c r="G1225" i="1"/>
  <c r="P1224" i="1"/>
  <c r="G1224" i="1"/>
  <c r="P1223" i="1"/>
  <c r="G1223" i="1"/>
  <c r="P1222" i="1"/>
  <c r="G1222" i="1"/>
  <c r="P1221" i="1"/>
  <c r="G1221" i="1"/>
  <c r="P1220" i="1"/>
  <c r="G1220" i="1"/>
  <c r="P1219" i="1"/>
  <c r="G1219" i="1"/>
  <c r="P1218" i="1"/>
  <c r="G1218" i="1"/>
  <c r="P1217" i="1"/>
  <c r="G1217" i="1"/>
  <c r="P1216" i="1"/>
  <c r="G1216" i="1"/>
  <c r="P1215" i="1"/>
  <c r="G1215" i="1"/>
  <c r="P1214" i="1"/>
  <c r="G1214" i="1"/>
  <c r="P1213" i="1"/>
  <c r="G1213" i="1"/>
  <c r="P1212" i="1"/>
  <c r="G1212" i="1"/>
  <c r="P1211" i="1"/>
  <c r="G1211" i="1"/>
  <c r="P1210" i="1"/>
  <c r="G1210" i="1"/>
  <c r="P1209" i="1"/>
  <c r="G1209" i="1"/>
  <c r="P1208" i="1"/>
  <c r="G1208" i="1"/>
  <c r="P1207" i="1"/>
  <c r="G1207" i="1"/>
  <c r="P1206" i="1"/>
  <c r="G1206" i="1"/>
  <c r="P1205" i="1"/>
  <c r="G1205" i="1"/>
  <c r="P1204" i="1"/>
  <c r="G1204" i="1"/>
  <c r="P1203" i="1"/>
  <c r="G1203" i="1"/>
  <c r="P1202" i="1"/>
  <c r="G1202" i="1"/>
  <c r="P1201" i="1"/>
  <c r="G1201" i="1"/>
  <c r="P1200" i="1"/>
  <c r="G1200" i="1"/>
  <c r="P1199" i="1"/>
  <c r="G1199" i="1"/>
  <c r="P1198" i="1"/>
  <c r="G1198" i="1"/>
  <c r="P1197" i="1"/>
  <c r="G1197" i="1"/>
  <c r="P1196" i="1"/>
  <c r="G1196" i="1"/>
  <c r="P1195" i="1"/>
  <c r="G1195" i="1"/>
  <c r="P1194" i="1"/>
  <c r="G1194" i="1"/>
  <c r="P1193" i="1"/>
  <c r="G1193" i="1"/>
  <c r="P1192" i="1"/>
  <c r="G1192" i="1"/>
  <c r="P1191" i="1"/>
  <c r="G1191" i="1"/>
  <c r="P1190" i="1"/>
  <c r="G1190" i="1"/>
  <c r="P1189" i="1"/>
  <c r="G1189" i="1"/>
  <c r="P1188" i="1"/>
  <c r="G1188" i="1"/>
  <c r="P1187" i="1"/>
  <c r="G1187" i="1"/>
  <c r="P1186" i="1"/>
  <c r="G1186" i="1"/>
  <c r="P1185" i="1"/>
  <c r="G1185" i="1"/>
  <c r="P1184" i="1"/>
  <c r="G1184" i="1"/>
  <c r="P1183" i="1"/>
  <c r="G1183" i="1"/>
  <c r="P1182" i="1"/>
  <c r="G1182" i="1"/>
  <c r="P1181" i="1"/>
  <c r="G1181" i="1"/>
  <c r="P1180" i="1"/>
  <c r="G1180" i="1"/>
  <c r="P1179" i="1"/>
  <c r="G1179" i="1"/>
  <c r="P1178" i="1"/>
  <c r="G1178" i="1"/>
  <c r="P1177" i="1"/>
  <c r="G1177" i="1"/>
  <c r="P1176" i="1"/>
  <c r="G1176" i="1"/>
  <c r="P1175" i="1"/>
  <c r="G1175" i="1"/>
  <c r="P1174" i="1"/>
  <c r="G1174" i="1"/>
  <c r="P1173" i="1"/>
  <c r="G1173" i="1"/>
  <c r="P1172" i="1"/>
  <c r="G1172" i="1"/>
  <c r="P1171" i="1"/>
  <c r="G1171" i="1"/>
  <c r="P1170" i="1"/>
  <c r="G1170" i="1"/>
  <c r="P1169" i="1"/>
  <c r="G1169" i="1"/>
  <c r="P1168" i="1"/>
  <c r="G1168" i="1"/>
  <c r="P1167" i="1"/>
  <c r="G1167" i="1"/>
  <c r="P1166" i="1"/>
  <c r="G1166" i="1"/>
  <c r="P1165" i="1"/>
  <c r="G1165" i="1"/>
  <c r="P1164" i="1"/>
  <c r="G1164" i="1"/>
  <c r="P1163" i="1"/>
  <c r="G1163" i="1"/>
  <c r="P1162" i="1"/>
  <c r="G1162" i="1"/>
  <c r="P1161" i="1"/>
  <c r="G1161" i="1"/>
  <c r="P1160" i="1"/>
  <c r="G1160" i="1"/>
  <c r="P1159" i="1"/>
  <c r="G1159" i="1"/>
  <c r="P1158" i="1"/>
  <c r="G1158" i="1"/>
  <c r="P1157" i="1"/>
  <c r="G1157" i="1"/>
  <c r="P1156" i="1"/>
  <c r="G1156" i="1"/>
  <c r="P1155" i="1"/>
  <c r="G1155" i="1"/>
  <c r="P1154" i="1"/>
  <c r="G1154" i="1"/>
  <c r="P1153" i="1"/>
  <c r="G1153" i="1"/>
  <c r="P1152" i="1"/>
  <c r="G1152" i="1"/>
  <c r="P1151" i="1"/>
  <c r="G1151" i="1"/>
  <c r="P1150" i="1"/>
  <c r="G1150" i="1"/>
  <c r="P1149" i="1"/>
  <c r="G1149" i="1"/>
  <c r="P1148" i="1"/>
  <c r="G1148" i="1"/>
  <c r="P1147" i="1"/>
  <c r="G1147" i="1"/>
  <c r="P1146" i="1"/>
  <c r="G1146" i="1"/>
  <c r="P1145" i="1"/>
  <c r="G1145" i="1"/>
  <c r="P1144" i="1"/>
  <c r="G1144" i="1"/>
  <c r="P1143" i="1"/>
  <c r="G1143" i="1"/>
  <c r="P1142" i="1"/>
  <c r="G1142" i="1"/>
  <c r="P1141" i="1"/>
  <c r="G1141" i="1"/>
  <c r="P1139" i="1"/>
  <c r="G1139" i="1"/>
  <c r="P1138" i="1"/>
  <c r="G1138" i="1"/>
  <c r="P1137" i="1"/>
  <c r="G1137" i="1"/>
  <c r="P1136" i="1"/>
  <c r="G1136" i="1"/>
  <c r="P1135" i="1"/>
  <c r="G1135" i="1"/>
  <c r="P1134" i="1"/>
  <c r="G1134" i="1"/>
  <c r="P1133" i="1"/>
  <c r="G1133" i="1"/>
  <c r="P1132" i="1"/>
  <c r="G1132" i="1"/>
  <c r="P1131" i="1"/>
  <c r="G1131" i="1"/>
  <c r="P1130" i="1"/>
  <c r="G1130" i="1"/>
  <c r="P1129" i="1"/>
  <c r="G1129" i="1"/>
  <c r="P1128" i="1"/>
  <c r="G1128" i="1"/>
  <c r="P1127" i="1"/>
  <c r="G1127" i="1"/>
  <c r="P1126" i="1"/>
  <c r="G1126" i="1"/>
  <c r="P1125" i="1"/>
  <c r="G1125" i="1"/>
  <c r="P1124" i="1"/>
  <c r="G1124" i="1"/>
  <c r="P1123" i="1"/>
  <c r="G1123" i="1"/>
  <c r="P1122" i="1"/>
  <c r="G1122" i="1"/>
  <c r="P1121" i="1"/>
  <c r="G1121" i="1"/>
  <c r="P1120" i="1"/>
  <c r="G1120" i="1"/>
  <c r="P1119" i="1"/>
  <c r="G1119" i="1"/>
  <c r="P1118" i="1"/>
  <c r="G1118" i="1"/>
  <c r="P1117" i="1"/>
  <c r="G1117" i="1"/>
  <c r="P1116" i="1"/>
  <c r="G1116" i="1"/>
  <c r="P1115" i="1"/>
  <c r="G1115" i="1"/>
  <c r="P1114" i="1"/>
  <c r="G1114" i="1"/>
  <c r="P1113" i="1"/>
  <c r="G1113" i="1"/>
  <c r="P1112" i="1"/>
  <c r="G1112" i="1"/>
  <c r="P1111" i="1"/>
  <c r="G1111" i="1"/>
  <c r="P1110" i="1"/>
  <c r="G1110" i="1"/>
  <c r="P1109" i="1"/>
  <c r="G1109" i="1"/>
  <c r="P1108" i="1"/>
  <c r="G1108" i="1"/>
  <c r="P1107" i="1"/>
  <c r="G1107" i="1"/>
  <c r="P1106" i="1"/>
  <c r="G1106" i="1"/>
  <c r="P1105" i="1"/>
  <c r="G1105" i="1"/>
  <c r="P1104" i="1"/>
  <c r="G1104" i="1"/>
  <c r="P1103" i="1"/>
  <c r="G1103" i="1"/>
  <c r="P1102" i="1"/>
  <c r="G1102" i="1"/>
  <c r="P1101" i="1"/>
  <c r="G1101" i="1"/>
  <c r="P1100" i="1"/>
  <c r="G1100" i="1"/>
  <c r="P1099" i="1"/>
  <c r="G1099" i="1"/>
  <c r="P1098" i="1"/>
  <c r="G1098" i="1"/>
  <c r="P1097" i="1"/>
  <c r="G1097" i="1"/>
  <c r="P1096" i="1"/>
  <c r="G1096" i="1"/>
  <c r="P1095" i="1"/>
  <c r="G1095" i="1"/>
  <c r="P1094" i="1"/>
  <c r="G1094" i="1"/>
  <c r="P1093" i="1"/>
  <c r="G1093" i="1"/>
  <c r="P1092" i="1"/>
  <c r="G1092" i="1"/>
  <c r="P1091" i="1"/>
  <c r="G1091" i="1"/>
  <c r="P1090" i="1"/>
  <c r="G1090" i="1"/>
  <c r="P1089" i="1"/>
  <c r="G1089" i="1"/>
  <c r="P1088" i="1"/>
  <c r="G1088" i="1"/>
  <c r="P1087" i="1"/>
  <c r="G1087" i="1"/>
  <c r="P1086" i="1"/>
  <c r="G1086" i="1"/>
  <c r="P1085" i="1"/>
  <c r="G1085" i="1"/>
  <c r="P1084" i="1"/>
  <c r="G1084" i="1"/>
  <c r="P1083" i="1"/>
  <c r="G1083" i="1"/>
  <c r="P1082" i="1"/>
  <c r="G1082" i="1"/>
  <c r="P1081" i="1"/>
  <c r="G1081" i="1"/>
  <c r="P1080" i="1"/>
  <c r="G1080" i="1"/>
  <c r="P1079" i="1"/>
  <c r="G1079" i="1"/>
  <c r="P1078" i="1"/>
  <c r="G1078" i="1"/>
  <c r="P1077" i="1"/>
  <c r="G1077" i="1"/>
  <c r="P1076" i="1"/>
  <c r="G1076" i="1"/>
  <c r="P1074" i="1"/>
  <c r="G1074" i="1"/>
  <c r="P1073" i="1"/>
  <c r="G1073" i="1"/>
  <c r="P1072" i="1"/>
  <c r="G1072" i="1"/>
  <c r="P1071" i="1"/>
  <c r="G1071" i="1"/>
  <c r="P1070" i="1"/>
  <c r="G1070" i="1"/>
  <c r="P1069" i="1"/>
  <c r="G1069" i="1"/>
  <c r="P1068" i="1"/>
  <c r="G1068" i="1"/>
  <c r="P1067" i="1"/>
  <c r="G1067" i="1"/>
  <c r="P1066" i="1"/>
  <c r="G1066" i="1"/>
  <c r="P1065" i="1"/>
  <c r="G1065" i="1"/>
  <c r="P1064" i="1"/>
  <c r="G1064" i="1"/>
  <c r="P1063" i="1"/>
  <c r="G1063" i="1"/>
  <c r="P1062" i="1"/>
  <c r="G1062" i="1"/>
  <c r="P1061" i="1"/>
  <c r="G1061" i="1"/>
  <c r="P1060" i="1"/>
  <c r="G1060" i="1"/>
  <c r="P1059" i="1"/>
  <c r="G1059" i="1"/>
  <c r="P1058" i="1"/>
  <c r="G1058" i="1"/>
  <c r="P1057" i="1"/>
  <c r="G1057" i="1"/>
  <c r="P1056" i="1"/>
  <c r="G1056" i="1"/>
  <c r="P1055" i="1"/>
  <c r="G1055" i="1"/>
  <c r="P1054" i="1"/>
  <c r="G1054" i="1"/>
  <c r="P1053" i="1"/>
  <c r="G1053" i="1"/>
  <c r="P1052" i="1"/>
  <c r="G1052" i="1"/>
  <c r="P1051" i="1"/>
  <c r="G1051" i="1"/>
  <c r="P1050" i="1"/>
  <c r="G1050" i="1"/>
  <c r="P1049" i="1"/>
  <c r="G1049" i="1"/>
  <c r="P1048" i="1"/>
  <c r="G1048" i="1"/>
  <c r="P1047" i="1"/>
  <c r="G1047" i="1"/>
  <c r="P1046" i="1"/>
  <c r="G1046" i="1"/>
  <c r="P1045" i="1"/>
  <c r="G1045" i="1"/>
  <c r="P1044" i="1"/>
  <c r="G1044" i="1"/>
  <c r="P1043" i="1"/>
  <c r="G1043" i="1"/>
  <c r="P1042" i="1"/>
  <c r="G1042" i="1"/>
  <c r="P1041" i="1"/>
  <c r="G1041" i="1"/>
  <c r="P1040" i="1"/>
  <c r="G1040" i="1"/>
  <c r="P1039" i="1"/>
  <c r="G1039" i="1"/>
  <c r="P1038" i="1"/>
  <c r="G1038" i="1"/>
  <c r="P1037" i="1"/>
  <c r="G1037" i="1"/>
  <c r="P1036" i="1"/>
  <c r="G1036" i="1"/>
  <c r="P1035" i="1"/>
  <c r="G1035" i="1"/>
  <c r="P1034" i="1"/>
  <c r="G1034" i="1"/>
  <c r="P1033" i="1"/>
  <c r="G1033" i="1"/>
  <c r="P1032" i="1"/>
  <c r="G1032" i="1"/>
  <c r="P1031" i="1"/>
  <c r="G1031" i="1"/>
  <c r="P1030" i="1"/>
  <c r="G1030" i="1"/>
  <c r="P1029" i="1"/>
  <c r="G1029" i="1"/>
  <c r="P1028" i="1"/>
  <c r="G1028" i="1"/>
  <c r="P1027" i="1"/>
  <c r="G1027" i="1"/>
  <c r="P1026" i="1"/>
  <c r="G1026" i="1"/>
  <c r="P1025" i="1"/>
  <c r="G1025" i="1"/>
  <c r="P1024" i="1"/>
  <c r="G1024" i="1"/>
  <c r="P1023" i="1"/>
  <c r="G1023" i="1"/>
  <c r="P1022" i="1"/>
  <c r="G1022" i="1"/>
  <c r="P1021" i="1"/>
  <c r="G1021" i="1"/>
  <c r="P1020" i="1"/>
  <c r="G1020" i="1"/>
  <c r="P1019" i="1"/>
  <c r="G1019" i="1"/>
  <c r="P1018" i="1"/>
  <c r="G1018" i="1"/>
  <c r="P1017" i="1"/>
  <c r="G1017" i="1"/>
  <c r="P1016" i="1"/>
  <c r="G1016" i="1"/>
  <c r="P1015" i="1"/>
  <c r="G1015" i="1"/>
  <c r="P1014" i="1"/>
  <c r="G1014" i="1"/>
  <c r="P1013" i="1"/>
  <c r="G1013" i="1"/>
  <c r="P1012" i="1"/>
  <c r="G1012" i="1"/>
  <c r="P1011" i="1"/>
  <c r="G1011" i="1"/>
  <c r="P1010" i="1"/>
  <c r="G1010" i="1"/>
  <c r="P1009" i="1"/>
  <c r="G1009" i="1"/>
  <c r="P1008" i="1"/>
  <c r="G1008" i="1"/>
  <c r="P1007" i="1"/>
  <c r="G1007" i="1"/>
  <c r="P1006" i="1"/>
  <c r="G1006" i="1"/>
  <c r="P1005" i="1"/>
  <c r="G1005" i="1"/>
  <c r="P1004" i="1"/>
  <c r="G1004" i="1"/>
  <c r="P1003" i="1"/>
  <c r="G1003" i="1"/>
  <c r="P1002" i="1"/>
  <c r="G1002" i="1"/>
  <c r="P1001" i="1"/>
  <c r="G1001" i="1"/>
  <c r="P1000" i="1"/>
  <c r="G1000" i="1"/>
  <c r="P999" i="1"/>
  <c r="G999" i="1"/>
  <c r="P998" i="1"/>
  <c r="G998" i="1"/>
  <c r="P997" i="1"/>
  <c r="G997" i="1"/>
  <c r="P996" i="1"/>
  <c r="G996" i="1"/>
  <c r="P995" i="1"/>
  <c r="G995" i="1"/>
  <c r="P994" i="1"/>
  <c r="G994" i="1"/>
  <c r="P993" i="1"/>
  <c r="G993" i="1"/>
  <c r="P992" i="1"/>
  <c r="G992" i="1"/>
  <c r="P991" i="1"/>
  <c r="G991" i="1"/>
  <c r="P990" i="1"/>
  <c r="G990" i="1"/>
  <c r="P989" i="1"/>
  <c r="G989" i="1"/>
  <c r="P988" i="1"/>
  <c r="G988" i="1"/>
  <c r="P987" i="1"/>
  <c r="G987" i="1"/>
  <c r="P986" i="1"/>
  <c r="G986" i="1"/>
  <c r="P985" i="1"/>
  <c r="G985" i="1"/>
  <c r="P984" i="1"/>
  <c r="G984" i="1"/>
  <c r="P983" i="1"/>
  <c r="G983" i="1"/>
  <c r="P982" i="1"/>
  <c r="G982" i="1"/>
  <c r="P981" i="1"/>
  <c r="G981" i="1"/>
  <c r="P980" i="1"/>
  <c r="G980" i="1"/>
  <c r="P979" i="1"/>
  <c r="G979" i="1"/>
  <c r="P978" i="1"/>
  <c r="G978" i="1"/>
  <c r="P977" i="1"/>
  <c r="G977" i="1"/>
  <c r="P976" i="1"/>
  <c r="G976" i="1"/>
  <c r="P975" i="1"/>
  <c r="G975" i="1"/>
  <c r="P974" i="1"/>
  <c r="G974" i="1"/>
  <c r="P973" i="1"/>
  <c r="G973" i="1"/>
  <c r="P972" i="1"/>
  <c r="G972" i="1"/>
  <c r="P971" i="1"/>
  <c r="G971" i="1"/>
  <c r="P970" i="1"/>
  <c r="G970" i="1"/>
  <c r="P969" i="1"/>
  <c r="G969" i="1"/>
  <c r="P968" i="1"/>
  <c r="G968" i="1"/>
  <c r="P967" i="1"/>
  <c r="G967" i="1"/>
  <c r="P966" i="1"/>
  <c r="G966" i="1"/>
  <c r="P965" i="1"/>
  <c r="G965" i="1"/>
  <c r="P964" i="1"/>
  <c r="G964" i="1"/>
  <c r="P963" i="1"/>
  <c r="G963" i="1"/>
  <c r="P962" i="1"/>
  <c r="G962" i="1"/>
  <c r="P959" i="1"/>
  <c r="G959" i="1"/>
  <c r="P958" i="1"/>
  <c r="G958" i="1"/>
  <c r="P957" i="1"/>
  <c r="G957" i="1"/>
  <c r="P956" i="1"/>
  <c r="G956" i="1"/>
  <c r="P955" i="1"/>
  <c r="G955" i="1"/>
  <c r="P954" i="1"/>
  <c r="G954" i="1"/>
  <c r="P953" i="1"/>
  <c r="G953" i="1"/>
  <c r="P952" i="1"/>
  <c r="G952" i="1"/>
  <c r="P951" i="1"/>
  <c r="G951" i="1"/>
  <c r="P950" i="1"/>
  <c r="G950" i="1"/>
  <c r="P949" i="1"/>
  <c r="G949" i="1"/>
  <c r="P948" i="1"/>
  <c r="G948" i="1"/>
  <c r="P947" i="1"/>
  <c r="G947" i="1"/>
  <c r="P946" i="1"/>
  <c r="G946" i="1"/>
  <c r="P945" i="1"/>
  <c r="G945" i="1"/>
  <c r="P944" i="1"/>
  <c r="G944" i="1"/>
  <c r="P943" i="1"/>
  <c r="G943" i="1"/>
  <c r="P942" i="1"/>
  <c r="G942" i="1"/>
  <c r="P941" i="1"/>
  <c r="G941" i="1"/>
  <c r="P940" i="1"/>
  <c r="G940" i="1"/>
  <c r="P939" i="1"/>
  <c r="G939" i="1"/>
  <c r="P938" i="1"/>
  <c r="G938" i="1"/>
  <c r="P937" i="1"/>
  <c r="G937" i="1"/>
  <c r="P936" i="1"/>
  <c r="G936" i="1"/>
  <c r="P935" i="1"/>
  <c r="G935" i="1"/>
  <c r="P934" i="1"/>
  <c r="G934" i="1"/>
  <c r="P933" i="1"/>
  <c r="G933" i="1"/>
  <c r="P932" i="1"/>
  <c r="G932" i="1"/>
  <c r="P931" i="1"/>
  <c r="G931" i="1"/>
  <c r="P930" i="1"/>
  <c r="G930" i="1"/>
  <c r="P929" i="1"/>
  <c r="G929" i="1"/>
  <c r="P928" i="1"/>
  <c r="G928" i="1"/>
  <c r="P927" i="1"/>
  <c r="G927" i="1"/>
  <c r="P926" i="1"/>
  <c r="G926" i="1"/>
  <c r="P925" i="1"/>
  <c r="G925" i="1"/>
  <c r="P924" i="1"/>
  <c r="G924" i="1"/>
  <c r="P923" i="1"/>
  <c r="G923" i="1"/>
  <c r="P922" i="1"/>
  <c r="G922" i="1"/>
  <c r="P921" i="1"/>
  <c r="G921" i="1"/>
  <c r="P920" i="1"/>
  <c r="G920" i="1"/>
  <c r="P919" i="1"/>
  <c r="G919" i="1"/>
  <c r="P918" i="1"/>
  <c r="G918" i="1"/>
  <c r="P917" i="1"/>
  <c r="G917" i="1"/>
  <c r="P916" i="1"/>
  <c r="G916" i="1"/>
  <c r="P915" i="1"/>
  <c r="G915" i="1"/>
  <c r="P914" i="1"/>
  <c r="G914" i="1"/>
  <c r="P913" i="1"/>
  <c r="G913" i="1"/>
  <c r="P912" i="1"/>
  <c r="G912" i="1"/>
  <c r="P911" i="1"/>
  <c r="G911" i="1"/>
  <c r="P910" i="1"/>
  <c r="G910" i="1"/>
  <c r="P909" i="1"/>
  <c r="G909" i="1"/>
  <c r="P908" i="1"/>
  <c r="G908" i="1"/>
  <c r="P907" i="1"/>
  <c r="G907" i="1"/>
  <c r="P906" i="1"/>
  <c r="G906" i="1"/>
  <c r="P905" i="1"/>
  <c r="G905" i="1"/>
  <c r="P904" i="1"/>
  <c r="G904" i="1"/>
  <c r="P903" i="1"/>
  <c r="G903" i="1"/>
  <c r="P902" i="1"/>
  <c r="G902" i="1"/>
  <c r="P901" i="1"/>
  <c r="G901" i="1"/>
  <c r="P900" i="1"/>
  <c r="G900" i="1"/>
  <c r="P899" i="1"/>
  <c r="G899" i="1"/>
  <c r="P898" i="1"/>
  <c r="G898" i="1"/>
  <c r="P897" i="1"/>
  <c r="G897" i="1"/>
  <c r="P895" i="1"/>
  <c r="G895" i="1"/>
  <c r="P894" i="1"/>
  <c r="G894" i="1"/>
  <c r="P893" i="1"/>
  <c r="G893" i="1"/>
  <c r="P892" i="1"/>
  <c r="G892" i="1"/>
  <c r="P891" i="1"/>
  <c r="G891" i="1"/>
  <c r="P890" i="1"/>
  <c r="G890" i="1"/>
  <c r="P889" i="1"/>
  <c r="G889" i="1"/>
  <c r="P888" i="1"/>
  <c r="G888" i="1"/>
  <c r="P887" i="1"/>
  <c r="G887" i="1"/>
  <c r="P886" i="1"/>
  <c r="G886" i="1"/>
  <c r="P885" i="1"/>
  <c r="G885" i="1"/>
  <c r="P884" i="1"/>
  <c r="G884" i="1"/>
  <c r="P883" i="1"/>
  <c r="G883" i="1"/>
  <c r="P882" i="1"/>
  <c r="G882" i="1"/>
  <c r="P881" i="1"/>
  <c r="G881" i="1"/>
  <c r="P880" i="1"/>
  <c r="G880" i="1"/>
  <c r="P879" i="1"/>
  <c r="G879" i="1"/>
  <c r="P878" i="1"/>
  <c r="G878" i="1"/>
  <c r="P877" i="1"/>
  <c r="G877" i="1"/>
  <c r="P876" i="1"/>
  <c r="G876" i="1"/>
  <c r="P875" i="1"/>
  <c r="G875" i="1"/>
  <c r="P874" i="1"/>
  <c r="G874" i="1"/>
  <c r="P873" i="1"/>
  <c r="G873" i="1"/>
  <c r="P872" i="1"/>
  <c r="G872" i="1"/>
  <c r="P871" i="1"/>
  <c r="G871" i="1"/>
  <c r="P870" i="1"/>
  <c r="G870" i="1"/>
  <c r="P869" i="1"/>
  <c r="G869" i="1"/>
  <c r="P868" i="1"/>
  <c r="G868" i="1"/>
  <c r="P867" i="1"/>
  <c r="G867" i="1"/>
  <c r="P866" i="1"/>
  <c r="G866" i="1"/>
  <c r="P865" i="1"/>
  <c r="G865" i="1"/>
  <c r="P864" i="1"/>
  <c r="G864" i="1"/>
  <c r="P863" i="1"/>
  <c r="G863" i="1"/>
  <c r="P862" i="1"/>
  <c r="G862" i="1"/>
  <c r="P861" i="1"/>
  <c r="G861" i="1"/>
  <c r="P860" i="1"/>
  <c r="G860" i="1"/>
  <c r="P859" i="1"/>
  <c r="G859" i="1"/>
  <c r="P858" i="1"/>
  <c r="G858" i="1"/>
  <c r="P857" i="1"/>
  <c r="G857" i="1"/>
  <c r="P856" i="1"/>
  <c r="G856" i="1"/>
  <c r="P855" i="1"/>
  <c r="G855" i="1"/>
  <c r="P854" i="1"/>
  <c r="G854" i="1"/>
  <c r="P853" i="1"/>
  <c r="G853" i="1"/>
  <c r="P852" i="1"/>
  <c r="G852" i="1"/>
  <c r="P851" i="1"/>
  <c r="G851" i="1"/>
  <c r="P850" i="1"/>
  <c r="G850" i="1"/>
  <c r="P849" i="1"/>
  <c r="G849" i="1"/>
  <c r="P848" i="1"/>
  <c r="G848" i="1"/>
  <c r="P847" i="1"/>
  <c r="G847" i="1"/>
  <c r="P846" i="1"/>
  <c r="G846" i="1"/>
  <c r="P845" i="1"/>
  <c r="G845" i="1"/>
  <c r="P844" i="1"/>
  <c r="G844" i="1"/>
  <c r="P843" i="1"/>
  <c r="G843" i="1"/>
  <c r="P842" i="1"/>
  <c r="G842" i="1"/>
  <c r="P841" i="1"/>
  <c r="G841" i="1"/>
  <c r="P840" i="1"/>
  <c r="G840" i="1"/>
  <c r="P839" i="1"/>
  <c r="G839" i="1"/>
  <c r="P838" i="1"/>
  <c r="G838" i="1"/>
  <c r="P837" i="1"/>
  <c r="G837" i="1"/>
  <c r="P836" i="1"/>
  <c r="G836" i="1"/>
  <c r="P835" i="1"/>
  <c r="G835" i="1"/>
  <c r="P834" i="1"/>
  <c r="G834" i="1"/>
  <c r="P833" i="1"/>
  <c r="G833" i="1"/>
  <c r="P832" i="1"/>
  <c r="G832" i="1"/>
  <c r="P831" i="1"/>
  <c r="G831" i="1"/>
  <c r="P830" i="1"/>
  <c r="G830" i="1"/>
  <c r="P829" i="1"/>
  <c r="G829" i="1"/>
  <c r="P828" i="1"/>
  <c r="G828" i="1"/>
  <c r="P827" i="1"/>
  <c r="G827" i="1"/>
  <c r="P826" i="1"/>
  <c r="G826" i="1"/>
  <c r="P825" i="1"/>
  <c r="G825" i="1"/>
  <c r="P824" i="1"/>
  <c r="G824" i="1"/>
  <c r="P823" i="1"/>
  <c r="G823" i="1"/>
  <c r="P822" i="1"/>
  <c r="G822" i="1"/>
  <c r="P821" i="1"/>
  <c r="G821" i="1"/>
  <c r="P820" i="1"/>
  <c r="G820" i="1"/>
  <c r="P819" i="1"/>
  <c r="G819" i="1"/>
  <c r="P818" i="1"/>
  <c r="G818" i="1"/>
  <c r="P817" i="1"/>
  <c r="G817" i="1"/>
  <c r="P816" i="1"/>
  <c r="G816" i="1"/>
  <c r="P815" i="1"/>
  <c r="G815" i="1"/>
  <c r="P814" i="1"/>
  <c r="G814" i="1"/>
  <c r="P813" i="1"/>
  <c r="G813" i="1"/>
  <c r="P812" i="1"/>
  <c r="G812" i="1"/>
  <c r="P811" i="1"/>
  <c r="G811" i="1"/>
  <c r="P810" i="1"/>
  <c r="G810" i="1"/>
  <c r="P809" i="1"/>
  <c r="G809" i="1"/>
  <c r="P808" i="1"/>
  <c r="G808" i="1"/>
  <c r="P807" i="1"/>
  <c r="G807" i="1"/>
  <c r="P806" i="1"/>
  <c r="G806" i="1"/>
  <c r="P805" i="1"/>
  <c r="G805" i="1"/>
  <c r="P804" i="1"/>
  <c r="G804" i="1"/>
  <c r="P803" i="1"/>
  <c r="G803" i="1"/>
  <c r="P802" i="1"/>
  <c r="G802" i="1"/>
  <c r="P801" i="1"/>
  <c r="G801" i="1"/>
  <c r="P800" i="1"/>
  <c r="G800" i="1"/>
  <c r="P799" i="1"/>
  <c r="G799" i="1"/>
  <c r="P798" i="1"/>
  <c r="G798" i="1"/>
  <c r="P797" i="1"/>
  <c r="G797" i="1"/>
  <c r="P796" i="1"/>
  <c r="G796" i="1"/>
  <c r="P795" i="1"/>
  <c r="G795" i="1"/>
  <c r="P794" i="1"/>
  <c r="G794" i="1"/>
  <c r="P793" i="1"/>
  <c r="G793" i="1"/>
  <c r="P792" i="1"/>
  <c r="G792" i="1"/>
  <c r="P791" i="1"/>
  <c r="G791" i="1"/>
  <c r="P790" i="1"/>
  <c r="G790" i="1"/>
  <c r="P789" i="1"/>
  <c r="G789" i="1"/>
  <c r="P788" i="1"/>
  <c r="G788" i="1"/>
  <c r="P787" i="1"/>
  <c r="G787" i="1"/>
  <c r="P786" i="1"/>
  <c r="G786" i="1"/>
  <c r="P785" i="1"/>
  <c r="G785" i="1"/>
  <c r="P784" i="1"/>
  <c r="G784" i="1"/>
  <c r="P783" i="1"/>
  <c r="G783" i="1"/>
  <c r="P781" i="1"/>
  <c r="G781" i="1"/>
  <c r="P780" i="1"/>
  <c r="G780" i="1"/>
  <c r="P779" i="1"/>
  <c r="G779" i="1"/>
  <c r="P778" i="1"/>
  <c r="G778" i="1"/>
  <c r="P777" i="1"/>
  <c r="G777" i="1"/>
  <c r="P776" i="1"/>
  <c r="G776" i="1"/>
  <c r="P775" i="1"/>
  <c r="G775" i="1"/>
  <c r="P774" i="1"/>
  <c r="G774" i="1"/>
  <c r="P773" i="1"/>
  <c r="G773" i="1"/>
  <c r="P772" i="1"/>
  <c r="G772" i="1"/>
  <c r="P771" i="1"/>
  <c r="G771" i="1"/>
  <c r="P770" i="1"/>
  <c r="G770" i="1"/>
  <c r="P769" i="1"/>
  <c r="G769" i="1"/>
  <c r="P768" i="1"/>
  <c r="G768" i="1"/>
  <c r="P767" i="1"/>
  <c r="G767" i="1"/>
  <c r="P766" i="1"/>
  <c r="G766" i="1"/>
  <c r="P765" i="1"/>
  <c r="G765" i="1"/>
  <c r="P764" i="1"/>
  <c r="G764" i="1"/>
  <c r="P763" i="1"/>
  <c r="G763" i="1"/>
  <c r="P762" i="1"/>
  <c r="G762" i="1"/>
  <c r="P761" i="1"/>
  <c r="G761" i="1"/>
  <c r="P760" i="1"/>
  <c r="G760" i="1"/>
  <c r="P759" i="1"/>
  <c r="G759" i="1"/>
  <c r="P758" i="1"/>
  <c r="G758" i="1"/>
  <c r="P757" i="1"/>
  <c r="G757" i="1"/>
  <c r="P756" i="1"/>
  <c r="G756" i="1"/>
  <c r="P755" i="1"/>
  <c r="G755" i="1"/>
  <c r="P754" i="1"/>
  <c r="G754" i="1"/>
  <c r="P753" i="1"/>
  <c r="G753" i="1"/>
  <c r="P752" i="1"/>
  <c r="G752" i="1"/>
  <c r="P751" i="1"/>
  <c r="G751" i="1"/>
  <c r="P750" i="1"/>
  <c r="G750" i="1"/>
  <c r="P749" i="1"/>
  <c r="G749" i="1"/>
  <c r="P748" i="1"/>
  <c r="G748" i="1"/>
  <c r="P747" i="1"/>
  <c r="G747" i="1"/>
  <c r="P746" i="1"/>
  <c r="G746" i="1"/>
  <c r="P745" i="1"/>
  <c r="G745" i="1"/>
  <c r="P744" i="1"/>
  <c r="G744" i="1"/>
  <c r="P743" i="1"/>
  <c r="G743" i="1"/>
  <c r="P742" i="1"/>
  <c r="G742" i="1"/>
  <c r="P741" i="1"/>
  <c r="G741" i="1"/>
  <c r="P740" i="1"/>
  <c r="G740" i="1"/>
  <c r="P739" i="1"/>
  <c r="G739" i="1"/>
  <c r="P738" i="1"/>
  <c r="G738" i="1"/>
  <c r="P737" i="1"/>
  <c r="G737" i="1"/>
  <c r="P736" i="1"/>
  <c r="G736" i="1"/>
  <c r="P735" i="1"/>
  <c r="G735" i="1"/>
  <c r="P734" i="1"/>
  <c r="G734" i="1"/>
  <c r="P733" i="1"/>
  <c r="G733" i="1"/>
  <c r="P732" i="1"/>
  <c r="G732" i="1"/>
  <c r="P731" i="1"/>
  <c r="G731" i="1"/>
  <c r="P730" i="1"/>
  <c r="G730" i="1"/>
  <c r="P729" i="1"/>
  <c r="G729" i="1"/>
  <c r="P728" i="1"/>
  <c r="G728" i="1"/>
  <c r="P727" i="1"/>
  <c r="G727" i="1"/>
  <c r="P726" i="1"/>
  <c r="G726" i="1"/>
  <c r="P725" i="1"/>
  <c r="G725" i="1"/>
  <c r="P724" i="1"/>
  <c r="G724" i="1"/>
  <c r="P723" i="1"/>
  <c r="G723" i="1"/>
  <c r="P722" i="1"/>
  <c r="G722" i="1"/>
  <c r="P721" i="1"/>
  <c r="G721" i="1"/>
  <c r="P720" i="1"/>
  <c r="G720" i="1"/>
  <c r="P719" i="1"/>
  <c r="G719" i="1"/>
  <c r="P718" i="1"/>
  <c r="G718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539" i="1"/>
  <c r="P716" i="1"/>
  <c r="G716" i="1"/>
  <c r="P715" i="1"/>
  <c r="G715" i="1"/>
  <c r="P714" i="1"/>
  <c r="G714" i="1"/>
  <c r="P713" i="1"/>
  <c r="G713" i="1"/>
  <c r="P712" i="1"/>
  <c r="G712" i="1"/>
  <c r="P711" i="1"/>
  <c r="G711" i="1"/>
  <c r="P710" i="1"/>
  <c r="G710" i="1"/>
  <c r="P709" i="1"/>
  <c r="G709" i="1"/>
  <c r="P708" i="1"/>
  <c r="G708" i="1"/>
  <c r="P707" i="1"/>
  <c r="G707" i="1"/>
  <c r="P706" i="1"/>
  <c r="G706" i="1"/>
  <c r="P705" i="1"/>
  <c r="G705" i="1"/>
  <c r="P704" i="1"/>
  <c r="G704" i="1"/>
  <c r="P703" i="1"/>
  <c r="G703" i="1"/>
  <c r="P702" i="1"/>
  <c r="G702" i="1"/>
  <c r="P701" i="1"/>
  <c r="G701" i="1"/>
  <c r="P700" i="1"/>
  <c r="G700" i="1"/>
  <c r="P699" i="1"/>
  <c r="G699" i="1"/>
  <c r="P698" i="1"/>
  <c r="G698" i="1"/>
  <c r="P697" i="1"/>
  <c r="G697" i="1"/>
  <c r="P696" i="1"/>
  <c r="G696" i="1"/>
  <c r="P695" i="1"/>
  <c r="G695" i="1"/>
  <c r="P694" i="1"/>
  <c r="G694" i="1"/>
  <c r="P693" i="1"/>
  <c r="G693" i="1"/>
  <c r="P692" i="1"/>
  <c r="G692" i="1"/>
  <c r="P691" i="1"/>
  <c r="G691" i="1"/>
  <c r="P690" i="1"/>
  <c r="G690" i="1"/>
  <c r="P689" i="1"/>
  <c r="G689" i="1"/>
  <c r="P688" i="1"/>
  <c r="G688" i="1"/>
  <c r="P687" i="1"/>
  <c r="G687" i="1"/>
  <c r="P686" i="1"/>
  <c r="G686" i="1"/>
  <c r="P685" i="1"/>
  <c r="G685" i="1"/>
  <c r="P684" i="1"/>
  <c r="G684" i="1"/>
  <c r="P683" i="1"/>
  <c r="G683" i="1"/>
  <c r="P682" i="1"/>
  <c r="G682" i="1"/>
  <c r="P681" i="1"/>
  <c r="G681" i="1"/>
  <c r="P680" i="1"/>
  <c r="G680" i="1"/>
  <c r="P679" i="1"/>
  <c r="G679" i="1"/>
  <c r="P678" i="1"/>
  <c r="G678" i="1"/>
  <c r="P677" i="1"/>
  <c r="G677" i="1"/>
  <c r="P676" i="1"/>
  <c r="G676" i="1"/>
  <c r="P675" i="1"/>
  <c r="G675" i="1"/>
  <c r="P674" i="1"/>
  <c r="G674" i="1"/>
  <c r="P673" i="1"/>
  <c r="G673" i="1"/>
  <c r="P672" i="1"/>
  <c r="G672" i="1"/>
  <c r="P671" i="1"/>
  <c r="G671" i="1"/>
  <c r="P670" i="1"/>
  <c r="G670" i="1"/>
  <c r="P669" i="1"/>
  <c r="G669" i="1"/>
  <c r="P668" i="1"/>
  <c r="G668" i="1"/>
  <c r="P667" i="1"/>
  <c r="G667" i="1"/>
  <c r="P666" i="1"/>
  <c r="G666" i="1"/>
  <c r="P665" i="1"/>
  <c r="G665" i="1"/>
  <c r="P664" i="1"/>
  <c r="G664" i="1"/>
  <c r="P663" i="1"/>
  <c r="G663" i="1"/>
  <c r="P662" i="1"/>
  <c r="G662" i="1"/>
  <c r="P661" i="1"/>
  <c r="G661" i="1"/>
  <c r="P660" i="1"/>
  <c r="G660" i="1"/>
  <c r="P659" i="1"/>
  <c r="G659" i="1"/>
  <c r="P658" i="1"/>
  <c r="G658" i="1"/>
  <c r="P657" i="1"/>
  <c r="G657" i="1"/>
  <c r="P656" i="1"/>
  <c r="G656" i="1"/>
  <c r="P655" i="1"/>
  <c r="G655" i="1"/>
  <c r="P654" i="1"/>
  <c r="G654" i="1"/>
  <c r="P653" i="1"/>
  <c r="G653" i="1"/>
  <c r="P652" i="1"/>
  <c r="G652" i="1"/>
  <c r="P651" i="1"/>
  <c r="G651" i="1"/>
  <c r="P650" i="1"/>
  <c r="G650" i="1"/>
  <c r="P649" i="1"/>
  <c r="G649" i="1"/>
  <c r="P648" i="1"/>
  <c r="G648" i="1"/>
  <c r="P647" i="1"/>
  <c r="G647" i="1"/>
  <c r="P646" i="1"/>
  <c r="G646" i="1"/>
  <c r="P645" i="1"/>
  <c r="G645" i="1"/>
  <c r="P644" i="1"/>
  <c r="G644" i="1"/>
  <c r="P643" i="1"/>
  <c r="G643" i="1"/>
  <c r="P642" i="1"/>
  <c r="G642" i="1"/>
  <c r="P641" i="1"/>
  <c r="G641" i="1"/>
  <c r="P640" i="1"/>
  <c r="G640" i="1"/>
  <c r="P639" i="1"/>
  <c r="G639" i="1"/>
  <c r="P638" i="1"/>
  <c r="G638" i="1"/>
  <c r="P637" i="1"/>
  <c r="G637" i="1"/>
  <c r="P636" i="1"/>
  <c r="G636" i="1"/>
  <c r="P635" i="1"/>
  <c r="G635" i="1"/>
  <c r="P634" i="1"/>
  <c r="G634" i="1"/>
  <c r="P633" i="1"/>
  <c r="G633" i="1"/>
  <c r="P632" i="1"/>
  <c r="G632" i="1"/>
  <c r="P631" i="1"/>
  <c r="G631" i="1"/>
  <c r="P630" i="1"/>
  <c r="G630" i="1"/>
  <c r="P629" i="1"/>
  <c r="G629" i="1"/>
  <c r="P628" i="1"/>
  <c r="G628" i="1"/>
  <c r="P627" i="1"/>
  <c r="G627" i="1"/>
  <c r="P626" i="1"/>
  <c r="G626" i="1"/>
  <c r="P625" i="1"/>
  <c r="G625" i="1"/>
  <c r="P624" i="1"/>
  <c r="G624" i="1"/>
  <c r="P623" i="1"/>
  <c r="G623" i="1"/>
  <c r="P622" i="1"/>
  <c r="G622" i="1"/>
  <c r="P621" i="1"/>
  <c r="G621" i="1"/>
  <c r="P620" i="1"/>
  <c r="G620" i="1"/>
  <c r="P619" i="1"/>
  <c r="G619" i="1"/>
  <c r="P618" i="1"/>
  <c r="G618" i="1"/>
  <c r="P617" i="1"/>
  <c r="G617" i="1"/>
  <c r="P616" i="1"/>
  <c r="G616" i="1"/>
  <c r="P615" i="1"/>
  <c r="G615" i="1"/>
  <c r="P614" i="1"/>
  <c r="G614" i="1"/>
  <c r="P613" i="1"/>
  <c r="G613" i="1"/>
  <c r="P612" i="1"/>
  <c r="G612" i="1"/>
  <c r="P611" i="1"/>
  <c r="G611" i="1"/>
  <c r="P610" i="1"/>
  <c r="G610" i="1"/>
  <c r="P609" i="1"/>
  <c r="G609" i="1"/>
  <c r="P608" i="1"/>
  <c r="G608" i="1"/>
  <c r="P607" i="1"/>
  <c r="G607" i="1"/>
  <c r="P606" i="1"/>
  <c r="G606" i="1"/>
  <c r="P605" i="1"/>
  <c r="G605" i="1"/>
  <c r="P604" i="1"/>
  <c r="G604" i="1"/>
  <c r="P602" i="1"/>
  <c r="G602" i="1"/>
  <c r="P601" i="1"/>
  <c r="G601" i="1"/>
  <c r="P600" i="1"/>
  <c r="G600" i="1"/>
  <c r="P599" i="1"/>
  <c r="G599" i="1"/>
  <c r="P598" i="1"/>
  <c r="G598" i="1"/>
  <c r="P597" i="1"/>
  <c r="G597" i="1"/>
  <c r="P596" i="1"/>
  <c r="G596" i="1"/>
  <c r="P595" i="1"/>
  <c r="G595" i="1"/>
  <c r="P594" i="1"/>
  <c r="G594" i="1"/>
  <c r="P593" i="1"/>
  <c r="G593" i="1"/>
  <c r="P592" i="1"/>
  <c r="G592" i="1"/>
  <c r="P591" i="1"/>
  <c r="G591" i="1"/>
  <c r="P590" i="1"/>
  <c r="G590" i="1"/>
  <c r="P589" i="1"/>
  <c r="G589" i="1"/>
  <c r="P588" i="1"/>
  <c r="G588" i="1"/>
  <c r="P587" i="1"/>
  <c r="G587" i="1"/>
  <c r="P586" i="1"/>
  <c r="G586" i="1"/>
  <c r="P585" i="1"/>
  <c r="G585" i="1"/>
  <c r="P584" i="1"/>
  <c r="G584" i="1"/>
  <c r="P583" i="1"/>
  <c r="G583" i="1"/>
  <c r="P582" i="1"/>
  <c r="G582" i="1"/>
  <c r="P581" i="1"/>
  <c r="G581" i="1"/>
  <c r="P580" i="1"/>
  <c r="G580" i="1"/>
  <c r="P579" i="1"/>
  <c r="G579" i="1"/>
  <c r="P578" i="1"/>
  <c r="G578" i="1"/>
  <c r="P577" i="1"/>
  <c r="G577" i="1"/>
  <c r="P576" i="1"/>
  <c r="G576" i="1"/>
  <c r="P575" i="1"/>
  <c r="G575" i="1"/>
  <c r="P574" i="1"/>
  <c r="G574" i="1"/>
  <c r="P573" i="1"/>
  <c r="G573" i="1"/>
  <c r="P572" i="1"/>
  <c r="G572" i="1"/>
  <c r="P571" i="1"/>
  <c r="G571" i="1"/>
  <c r="P570" i="1"/>
  <c r="G570" i="1"/>
  <c r="P569" i="1"/>
  <c r="G569" i="1"/>
  <c r="P568" i="1"/>
  <c r="G568" i="1"/>
  <c r="P567" i="1"/>
  <c r="G567" i="1"/>
  <c r="P566" i="1"/>
  <c r="G566" i="1"/>
  <c r="P565" i="1"/>
  <c r="G565" i="1"/>
  <c r="P564" i="1"/>
  <c r="G564" i="1"/>
  <c r="P563" i="1"/>
  <c r="G563" i="1"/>
  <c r="P562" i="1"/>
  <c r="G562" i="1"/>
  <c r="P561" i="1"/>
  <c r="G561" i="1"/>
  <c r="P560" i="1"/>
  <c r="G560" i="1"/>
  <c r="P559" i="1"/>
  <c r="G559" i="1"/>
  <c r="P558" i="1"/>
  <c r="G558" i="1"/>
  <c r="P557" i="1"/>
  <c r="G557" i="1"/>
  <c r="P556" i="1"/>
  <c r="G556" i="1"/>
  <c r="P555" i="1"/>
  <c r="G555" i="1"/>
  <c r="P554" i="1"/>
  <c r="G554" i="1"/>
  <c r="P553" i="1"/>
  <c r="G553" i="1"/>
  <c r="P552" i="1"/>
  <c r="G552" i="1"/>
  <c r="P551" i="1"/>
  <c r="G551" i="1"/>
  <c r="P550" i="1"/>
  <c r="G550" i="1"/>
  <c r="P549" i="1"/>
  <c r="G549" i="1"/>
  <c r="P548" i="1"/>
  <c r="G548" i="1"/>
  <c r="P547" i="1"/>
  <c r="G547" i="1"/>
  <c r="P546" i="1"/>
  <c r="G546" i="1"/>
  <c r="P545" i="1"/>
  <c r="G545" i="1"/>
  <c r="P544" i="1"/>
  <c r="G544" i="1"/>
  <c r="P543" i="1"/>
  <c r="G543" i="1"/>
  <c r="P542" i="1"/>
  <c r="G542" i="1"/>
  <c r="P541" i="1"/>
  <c r="G541" i="1"/>
  <c r="P540" i="1"/>
  <c r="G540" i="1"/>
  <c r="P539" i="1"/>
  <c r="G539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360" i="1"/>
  <c r="P537" i="1"/>
  <c r="G537" i="1"/>
  <c r="P536" i="1"/>
  <c r="G536" i="1"/>
  <c r="P535" i="1"/>
  <c r="G535" i="1"/>
  <c r="P534" i="1"/>
  <c r="G534" i="1"/>
  <c r="P533" i="1"/>
  <c r="G533" i="1"/>
  <c r="P532" i="1"/>
  <c r="G532" i="1"/>
  <c r="P531" i="1"/>
  <c r="G531" i="1"/>
  <c r="P530" i="1"/>
  <c r="G530" i="1"/>
  <c r="P529" i="1"/>
  <c r="G529" i="1"/>
  <c r="P528" i="1"/>
  <c r="G528" i="1"/>
  <c r="P527" i="1"/>
  <c r="G527" i="1"/>
  <c r="P526" i="1"/>
  <c r="G526" i="1"/>
  <c r="P525" i="1"/>
  <c r="G525" i="1"/>
  <c r="P524" i="1"/>
  <c r="G524" i="1"/>
  <c r="P523" i="1"/>
  <c r="G523" i="1"/>
  <c r="P522" i="1"/>
  <c r="G522" i="1"/>
  <c r="P521" i="1"/>
  <c r="G521" i="1"/>
  <c r="P520" i="1"/>
  <c r="G520" i="1"/>
  <c r="P519" i="1"/>
  <c r="G519" i="1"/>
  <c r="P518" i="1"/>
  <c r="G518" i="1"/>
  <c r="P517" i="1"/>
  <c r="G517" i="1"/>
  <c r="P516" i="1"/>
  <c r="G516" i="1"/>
  <c r="P515" i="1"/>
  <c r="G515" i="1"/>
  <c r="P514" i="1"/>
  <c r="G514" i="1"/>
  <c r="P513" i="1"/>
  <c r="G513" i="1"/>
  <c r="P512" i="1"/>
  <c r="G512" i="1"/>
  <c r="P511" i="1"/>
  <c r="G511" i="1"/>
  <c r="P510" i="1"/>
  <c r="G510" i="1"/>
  <c r="P509" i="1"/>
  <c r="G509" i="1"/>
  <c r="P508" i="1"/>
  <c r="G508" i="1"/>
  <c r="P507" i="1"/>
  <c r="G507" i="1"/>
  <c r="P506" i="1"/>
  <c r="G506" i="1"/>
  <c r="P505" i="1"/>
  <c r="G505" i="1"/>
  <c r="P504" i="1"/>
  <c r="G504" i="1"/>
  <c r="P503" i="1"/>
  <c r="G503" i="1"/>
  <c r="P502" i="1"/>
  <c r="G502" i="1"/>
  <c r="P501" i="1"/>
  <c r="G501" i="1"/>
  <c r="P500" i="1"/>
  <c r="G500" i="1"/>
  <c r="P499" i="1"/>
  <c r="G499" i="1"/>
  <c r="P498" i="1"/>
  <c r="G498" i="1"/>
  <c r="P497" i="1"/>
  <c r="G497" i="1"/>
  <c r="P496" i="1"/>
  <c r="G496" i="1"/>
  <c r="P495" i="1"/>
  <c r="G495" i="1"/>
  <c r="P494" i="1"/>
  <c r="G494" i="1"/>
  <c r="P493" i="1"/>
  <c r="G493" i="1"/>
  <c r="P492" i="1"/>
  <c r="G492" i="1"/>
  <c r="P491" i="1"/>
  <c r="G491" i="1"/>
  <c r="P490" i="1"/>
  <c r="G490" i="1"/>
  <c r="P489" i="1"/>
  <c r="G489" i="1"/>
  <c r="P488" i="1"/>
  <c r="G488" i="1"/>
  <c r="P487" i="1"/>
  <c r="G487" i="1"/>
  <c r="P486" i="1"/>
  <c r="G486" i="1"/>
  <c r="P485" i="1"/>
  <c r="G485" i="1"/>
  <c r="P484" i="1"/>
  <c r="G484" i="1"/>
  <c r="P483" i="1"/>
  <c r="G483" i="1"/>
  <c r="P482" i="1"/>
  <c r="G482" i="1"/>
  <c r="P481" i="1"/>
  <c r="G481" i="1"/>
  <c r="P480" i="1"/>
  <c r="G480" i="1"/>
  <c r="P479" i="1"/>
  <c r="G479" i="1"/>
  <c r="P478" i="1"/>
  <c r="G478" i="1"/>
  <c r="P477" i="1"/>
  <c r="G477" i="1"/>
  <c r="P476" i="1"/>
  <c r="G476" i="1"/>
  <c r="P475" i="1"/>
  <c r="G475" i="1"/>
  <c r="P474" i="1"/>
  <c r="G474" i="1"/>
  <c r="P473" i="1"/>
  <c r="G473" i="1"/>
  <c r="P472" i="1"/>
  <c r="G472" i="1"/>
  <c r="P471" i="1"/>
  <c r="G471" i="1"/>
  <c r="P470" i="1"/>
  <c r="G470" i="1"/>
  <c r="P469" i="1"/>
  <c r="G469" i="1"/>
  <c r="P468" i="1"/>
  <c r="G468" i="1"/>
  <c r="P467" i="1"/>
  <c r="G467" i="1"/>
  <c r="P466" i="1"/>
  <c r="G466" i="1"/>
  <c r="P465" i="1"/>
  <c r="G465" i="1"/>
  <c r="P464" i="1"/>
  <c r="G464" i="1"/>
  <c r="P463" i="1"/>
  <c r="G463" i="1"/>
  <c r="P462" i="1"/>
  <c r="G462" i="1"/>
  <c r="P461" i="1"/>
  <c r="G461" i="1"/>
  <c r="P460" i="1"/>
  <c r="G460" i="1"/>
  <c r="P459" i="1"/>
  <c r="G459" i="1"/>
  <c r="P458" i="1"/>
  <c r="G458" i="1"/>
  <c r="P457" i="1"/>
  <c r="G457" i="1"/>
  <c r="P456" i="1"/>
  <c r="G456" i="1"/>
  <c r="P455" i="1"/>
  <c r="G455" i="1"/>
  <c r="P454" i="1"/>
  <c r="G454" i="1"/>
  <c r="P453" i="1"/>
  <c r="G453" i="1"/>
  <c r="P452" i="1"/>
  <c r="G452" i="1"/>
  <c r="P451" i="1"/>
  <c r="G451" i="1"/>
  <c r="P450" i="1"/>
  <c r="G450" i="1"/>
  <c r="P449" i="1"/>
  <c r="G449" i="1"/>
  <c r="P448" i="1"/>
  <c r="G448" i="1"/>
  <c r="P447" i="1"/>
  <c r="G447" i="1"/>
  <c r="P446" i="1"/>
  <c r="G446" i="1"/>
  <c r="P445" i="1"/>
  <c r="G445" i="1"/>
  <c r="P444" i="1"/>
  <c r="G444" i="1"/>
  <c r="P443" i="1"/>
  <c r="G443" i="1"/>
  <c r="P442" i="1"/>
  <c r="G442" i="1"/>
  <c r="P441" i="1"/>
  <c r="G441" i="1"/>
  <c r="P440" i="1"/>
  <c r="G440" i="1"/>
  <c r="P439" i="1"/>
  <c r="G439" i="1"/>
  <c r="P438" i="1"/>
  <c r="G438" i="1"/>
  <c r="P437" i="1"/>
  <c r="G437" i="1"/>
  <c r="P436" i="1"/>
  <c r="G436" i="1"/>
  <c r="P435" i="1"/>
  <c r="G435" i="1"/>
  <c r="P434" i="1"/>
  <c r="G434" i="1"/>
  <c r="P433" i="1"/>
  <c r="G433" i="1"/>
  <c r="P432" i="1"/>
  <c r="G432" i="1"/>
  <c r="P431" i="1"/>
  <c r="G431" i="1"/>
  <c r="P430" i="1"/>
  <c r="G430" i="1"/>
  <c r="P429" i="1"/>
  <c r="G429" i="1"/>
  <c r="P428" i="1"/>
  <c r="G428" i="1"/>
  <c r="P427" i="1"/>
  <c r="G427" i="1"/>
  <c r="P426" i="1"/>
  <c r="G426" i="1"/>
  <c r="P425" i="1"/>
  <c r="G425" i="1"/>
  <c r="P423" i="1"/>
  <c r="G423" i="1"/>
  <c r="P422" i="1"/>
  <c r="G422" i="1"/>
  <c r="P421" i="1"/>
  <c r="G421" i="1"/>
  <c r="P420" i="1"/>
  <c r="G420" i="1"/>
  <c r="P419" i="1"/>
  <c r="G419" i="1"/>
  <c r="P418" i="1"/>
  <c r="G418" i="1"/>
  <c r="P417" i="1"/>
  <c r="G417" i="1"/>
  <c r="P416" i="1"/>
  <c r="G416" i="1"/>
  <c r="P415" i="1"/>
  <c r="G415" i="1"/>
  <c r="P414" i="1"/>
  <c r="G414" i="1"/>
  <c r="P413" i="1"/>
  <c r="G413" i="1"/>
  <c r="P412" i="1"/>
  <c r="G412" i="1"/>
  <c r="P411" i="1"/>
  <c r="G411" i="1"/>
  <c r="P410" i="1"/>
  <c r="G410" i="1"/>
  <c r="P409" i="1"/>
  <c r="G409" i="1"/>
  <c r="P408" i="1"/>
  <c r="G408" i="1"/>
  <c r="P407" i="1"/>
  <c r="G407" i="1"/>
  <c r="P406" i="1"/>
  <c r="G406" i="1"/>
  <c r="P405" i="1"/>
  <c r="G405" i="1"/>
  <c r="P404" i="1"/>
  <c r="G404" i="1"/>
  <c r="P403" i="1"/>
  <c r="G403" i="1"/>
  <c r="P402" i="1"/>
  <c r="G402" i="1"/>
  <c r="P401" i="1"/>
  <c r="G401" i="1"/>
  <c r="P400" i="1"/>
  <c r="G400" i="1"/>
  <c r="P399" i="1"/>
  <c r="G399" i="1"/>
  <c r="P398" i="1"/>
  <c r="G398" i="1"/>
  <c r="P397" i="1"/>
  <c r="G397" i="1"/>
  <c r="P396" i="1"/>
  <c r="G396" i="1"/>
  <c r="P395" i="1"/>
  <c r="G395" i="1"/>
  <c r="P394" i="1"/>
  <c r="G394" i="1"/>
  <c r="P393" i="1"/>
  <c r="G393" i="1"/>
  <c r="P392" i="1"/>
  <c r="G392" i="1"/>
  <c r="P391" i="1"/>
  <c r="G391" i="1"/>
  <c r="P390" i="1"/>
  <c r="G390" i="1"/>
  <c r="P389" i="1"/>
  <c r="G389" i="1"/>
  <c r="P388" i="1"/>
  <c r="G388" i="1"/>
  <c r="P387" i="1"/>
  <c r="G387" i="1"/>
  <c r="P386" i="1"/>
  <c r="G386" i="1"/>
  <c r="P385" i="1"/>
  <c r="G385" i="1"/>
  <c r="P384" i="1"/>
  <c r="G384" i="1"/>
  <c r="P383" i="1"/>
  <c r="G383" i="1"/>
  <c r="P382" i="1"/>
  <c r="G382" i="1"/>
  <c r="P381" i="1"/>
  <c r="G381" i="1"/>
  <c r="P380" i="1"/>
  <c r="G380" i="1"/>
  <c r="P379" i="1"/>
  <c r="G379" i="1"/>
  <c r="P378" i="1"/>
  <c r="G378" i="1"/>
  <c r="P377" i="1"/>
  <c r="G377" i="1"/>
  <c r="P376" i="1"/>
  <c r="G376" i="1"/>
  <c r="P375" i="1"/>
  <c r="G375" i="1"/>
  <c r="P374" i="1"/>
  <c r="G374" i="1"/>
  <c r="P373" i="1"/>
  <c r="G373" i="1"/>
  <c r="P372" i="1"/>
  <c r="G372" i="1"/>
  <c r="P371" i="1"/>
  <c r="G371" i="1"/>
  <c r="P370" i="1"/>
  <c r="G370" i="1"/>
  <c r="P369" i="1"/>
  <c r="G369" i="1"/>
  <c r="P368" i="1"/>
  <c r="G368" i="1"/>
  <c r="P367" i="1"/>
  <c r="G367" i="1"/>
  <c r="P366" i="1"/>
  <c r="G366" i="1"/>
  <c r="P365" i="1"/>
  <c r="G365" i="1"/>
  <c r="P364" i="1"/>
  <c r="G364" i="1"/>
  <c r="P363" i="1"/>
  <c r="G363" i="1"/>
  <c r="P362" i="1"/>
  <c r="G362" i="1"/>
  <c r="P361" i="1"/>
  <c r="G361" i="1"/>
  <c r="P360" i="1"/>
  <c r="G360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181" i="1"/>
  <c r="P358" i="1"/>
  <c r="G358" i="1"/>
  <c r="P357" i="1"/>
  <c r="G357" i="1"/>
  <c r="P356" i="1"/>
  <c r="G356" i="1"/>
  <c r="P355" i="1"/>
  <c r="G355" i="1"/>
  <c r="P354" i="1"/>
  <c r="G354" i="1"/>
  <c r="P353" i="1"/>
  <c r="G353" i="1"/>
  <c r="P352" i="1"/>
  <c r="G352" i="1"/>
  <c r="P351" i="1"/>
  <c r="G351" i="1"/>
  <c r="P350" i="1"/>
  <c r="G350" i="1"/>
  <c r="P349" i="1"/>
  <c r="G349" i="1"/>
  <c r="P348" i="1"/>
  <c r="G348" i="1"/>
  <c r="P347" i="1"/>
  <c r="G347" i="1"/>
  <c r="P346" i="1"/>
  <c r="G346" i="1"/>
  <c r="P345" i="1"/>
  <c r="G345" i="1"/>
  <c r="P344" i="1"/>
  <c r="G344" i="1"/>
  <c r="P343" i="1"/>
  <c r="G343" i="1"/>
  <c r="P342" i="1"/>
  <c r="G342" i="1"/>
  <c r="P341" i="1"/>
  <c r="G341" i="1"/>
  <c r="P340" i="1"/>
  <c r="G340" i="1"/>
  <c r="P339" i="1"/>
  <c r="G339" i="1"/>
  <c r="P338" i="1"/>
  <c r="G338" i="1"/>
  <c r="P337" i="1"/>
  <c r="G337" i="1"/>
  <c r="P336" i="1"/>
  <c r="G336" i="1"/>
  <c r="P335" i="1"/>
  <c r="G335" i="1"/>
  <c r="P334" i="1"/>
  <c r="G334" i="1"/>
  <c r="P333" i="1"/>
  <c r="G333" i="1"/>
  <c r="P332" i="1"/>
  <c r="G332" i="1"/>
  <c r="P331" i="1"/>
  <c r="G331" i="1"/>
  <c r="P330" i="1"/>
  <c r="G330" i="1"/>
  <c r="P329" i="1"/>
  <c r="G329" i="1"/>
  <c r="P328" i="1"/>
  <c r="G328" i="1"/>
  <c r="P327" i="1"/>
  <c r="G327" i="1"/>
  <c r="P326" i="1"/>
  <c r="G326" i="1"/>
  <c r="P325" i="1"/>
  <c r="G325" i="1"/>
  <c r="P324" i="1"/>
  <c r="G324" i="1"/>
  <c r="P323" i="1"/>
  <c r="G323" i="1"/>
  <c r="P322" i="1"/>
  <c r="G322" i="1"/>
  <c r="P321" i="1"/>
  <c r="G321" i="1"/>
  <c r="P320" i="1"/>
  <c r="G320" i="1"/>
  <c r="P319" i="1"/>
  <c r="G319" i="1"/>
  <c r="P318" i="1"/>
  <c r="G318" i="1"/>
  <c r="P317" i="1"/>
  <c r="G317" i="1"/>
  <c r="P316" i="1"/>
  <c r="G316" i="1"/>
  <c r="P315" i="1"/>
  <c r="G315" i="1"/>
  <c r="P314" i="1"/>
  <c r="G314" i="1"/>
  <c r="P313" i="1"/>
  <c r="G313" i="1"/>
  <c r="P312" i="1"/>
  <c r="G312" i="1"/>
  <c r="P311" i="1"/>
  <c r="G311" i="1"/>
  <c r="P310" i="1"/>
  <c r="G310" i="1"/>
  <c r="P309" i="1"/>
  <c r="G309" i="1"/>
  <c r="P308" i="1"/>
  <c r="G308" i="1"/>
  <c r="P307" i="1"/>
  <c r="G307" i="1"/>
  <c r="P306" i="1"/>
  <c r="G306" i="1"/>
  <c r="P305" i="1"/>
  <c r="G305" i="1"/>
  <c r="P304" i="1"/>
  <c r="G304" i="1"/>
  <c r="P303" i="1"/>
  <c r="G303" i="1"/>
  <c r="P302" i="1"/>
  <c r="G302" i="1"/>
  <c r="P301" i="1"/>
  <c r="G301" i="1"/>
  <c r="P300" i="1"/>
  <c r="G300" i="1"/>
  <c r="P299" i="1"/>
  <c r="G299" i="1"/>
  <c r="P298" i="1"/>
  <c r="G298" i="1"/>
  <c r="P297" i="1"/>
  <c r="G297" i="1"/>
  <c r="P296" i="1"/>
  <c r="G296" i="1"/>
  <c r="P295" i="1"/>
  <c r="G295" i="1"/>
  <c r="P294" i="1"/>
  <c r="G294" i="1"/>
  <c r="P293" i="1"/>
  <c r="G293" i="1"/>
  <c r="P292" i="1"/>
  <c r="G292" i="1"/>
  <c r="P291" i="1"/>
  <c r="G291" i="1"/>
  <c r="P290" i="1"/>
  <c r="G290" i="1"/>
  <c r="P289" i="1"/>
  <c r="G289" i="1"/>
  <c r="P288" i="1"/>
  <c r="G288" i="1"/>
  <c r="P287" i="1"/>
  <c r="G287" i="1"/>
  <c r="P286" i="1"/>
  <c r="G286" i="1"/>
  <c r="P285" i="1"/>
  <c r="G285" i="1"/>
  <c r="P284" i="1"/>
  <c r="G284" i="1"/>
  <c r="P283" i="1"/>
  <c r="G283" i="1"/>
  <c r="P282" i="1"/>
  <c r="G282" i="1"/>
  <c r="P281" i="1"/>
  <c r="G281" i="1"/>
  <c r="P280" i="1"/>
  <c r="G280" i="1"/>
  <c r="P279" i="1"/>
  <c r="G279" i="1"/>
  <c r="P278" i="1"/>
  <c r="G278" i="1"/>
  <c r="P277" i="1"/>
  <c r="G277" i="1"/>
  <c r="P276" i="1"/>
  <c r="G276" i="1"/>
  <c r="P275" i="1"/>
  <c r="G275" i="1"/>
  <c r="P274" i="1"/>
  <c r="G274" i="1"/>
  <c r="P273" i="1"/>
  <c r="G273" i="1"/>
  <c r="P272" i="1"/>
  <c r="G272" i="1"/>
  <c r="P271" i="1"/>
  <c r="G271" i="1"/>
  <c r="P270" i="1"/>
  <c r="G270" i="1"/>
  <c r="P269" i="1"/>
  <c r="G269" i="1"/>
  <c r="P268" i="1"/>
  <c r="G268" i="1"/>
  <c r="P267" i="1"/>
  <c r="G267" i="1"/>
  <c r="P266" i="1"/>
  <c r="G266" i="1"/>
  <c r="P265" i="1"/>
  <c r="G265" i="1"/>
  <c r="P264" i="1"/>
  <c r="G264" i="1"/>
  <c r="P263" i="1"/>
  <c r="G263" i="1"/>
  <c r="P262" i="1"/>
  <c r="G262" i="1"/>
  <c r="P261" i="1"/>
  <c r="G261" i="1"/>
  <c r="P260" i="1"/>
  <c r="G260" i="1"/>
  <c r="P259" i="1"/>
  <c r="G259" i="1"/>
  <c r="P258" i="1"/>
  <c r="G258" i="1"/>
  <c r="P257" i="1"/>
  <c r="G257" i="1"/>
  <c r="P256" i="1"/>
  <c r="G256" i="1"/>
  <c r="P255" i="1"/>
  <c r="G255" i="1"/>
  <c r="P254" i="1"/>
  <c r="G254" i="1"/>
  <c r="P253" i="1"/>
  <c r="G253" i="1"/>
  <c r="P252" i="1"/>
  <c r="G252" i="1"/>
  <c r="P251" i="1"/>
  <c r="G251" i="1"/>
  <c r="P250" i="1"/>
  <c r="G250" i="1"/>
  <c r="P249" i="1"/>
  <c r="G249" i="1"/>
  <c r="P248" i="1"/>
  <c r="G248" i="1"/>
  <c r="P247" i="1"/>
  <c r="G247" i="1"/>
  <c r="P246" i="1"/>
  <c r="G246" i="1"/>
  <c r="P244" i="1"/>
  <c r="G244" i="1"/>
  <c r="P243" i="1"/>
  <c r="G243" i="1"/>
  <c r="P242" i="1"/>
  <c r="G242" i="1"/>
  <c r="P241" i="1"/>
  <c r="G241" i="1"/>
  <c r="P240" i="1"/>
  <c r="G240" i="1"/>
  <c r="P239" i="1"/>
  <c r="G239" i="1"/>
  <c r="P238" i="1"/>
  <c r="G238" i="1"/>
  <c r="P237" i="1"/>
  <c r="G237" i="1"/>
  <c r="P236" i="1"/>
  <c r="G236" i="1"/>
  <c r="P235" i="1"/>
  <c r="G235" i="1"/>
  <c r="P234" i="1"/>
  <c r="G234" i="1"/>
  <c r="P233" i="1"/>
  <c r="G233" i="1"/>
  <c r="P232" i="1"/>
  <c r="G232" i="1"/>
  <c r="P231" i="1"/>
  <c r="G231" i="1"/>
  <c r="P230" i="1"/>
  <c r="G230" i="1"/>
  <c r="P229" i="1"/>
  <c r="G229" i="1"/>
  <c r="P228" i="1"/>
  <c r="G228" i="1"/>
  <c r="P227" i="1"/>
  <c r="G227" i="1"/>
  <c r="P226" i="1"/>
  <c r="G226" i="1"/>
  <c r="P225" i="1"/>
  <c r="G225" i="1"/>
  <c r="P224" i="1"/>
  <c r="G224" i="1"/>
  <c r="P223" i="1"/>
  <c r="G223" i="1"/>
  <c r="P222" i="1"/>
  <c r="G222" i="1"/>
  <c r="P221" i="1"/>
  <c r="G221" i="1"/>
  <c r="P220" i="1"/>
  <c r="G220" i="1"/>
  <c r="P219" i="1"/>
  <c r="G219" i="1"/>
  <c r="P218" i="1"/>
  <c r="G218" i="1"/>
  <c r="P217" i="1"/>
  <c r="G217" i="1"/>
  <c r="P216" i="1"/>
  <c r="G216" i="1"/>
  <c r="P215" i="1"/>
  <c r="G215" i="1"/>
  <c r="P214" i="1"/>
  <c r="G214" i="1"/>
  <c r="P213" i="1"/>
  <c r="G213" i="1"/>
  <c r="P212" i="1"/>
  <c r="G212" i="1"/>
  <c r="P211" i="1"/>
  <c r="G211" i="1"/>
  <c r="P210" i="1"/>
  <c r="G210" i="1"/>
  <c r="P209" i="1"/>
  <c r="G209" i="1"/>
  <c r="P208" i="1"/>
  <c r="G208" i="1"/>
  <c r="P207" i="1"/>
  <c r="G207" i="1"/>
  <c r="P206" i="1"/>
  <c r="G206" i="1"/>
  <c r="P205" i="1"/>
  <c r="G205" i="1"/>
  <c r="P204" i="1"/>
  <c r="G204" i="1"/>
  <c r="P203" i="1"/>
  <c r="G203" i="1"/>
  <c r="P202" i="1"/>
  <c r="G202" i="1"/>
  <c r="P201" i="1"/>
  <c r="G201" i="1"/>
  <c r="P200" i="1"/>
  <c r="G200" i="1"/>
  <c r="P199" i="1"/>
  <c r="G199" i="1"/>
  <c r="P198" i="1"/>
  <c r="G198" i="1"/>
  <c r="P197" i="1"/>
  <c r="G197" i="1"/>
  <c r="P196" i="1"/>
  <c r="G196" i="1"/>
  <c r="P195" i="1"/>
  <c r="G195" i="1"/>
  <c r="P194" i="1"/>
  <c r="G194" i="1"/>
  <c r="P193" i="1"/>
  <c r="G193" i="1"/>
  <c r="P192" i="1"/>
  <c r="G192" i="1"/>
  <c r="P191" i="1"/>
  <c r="G191" i="1"/>
  <c r="P190" i="1"/>
  <c r="G190" i="1"/>
  <c r="P189" i="1"/>
  <c r="G189" i="1"/>
  <c r="P188" i="1"/>
  <c r="G188" i="1"/>
  <c r="P187" i="1"/>
  <c r="G187" i="1"/>
  <c r="P186" i="1"/>
  <c r="G186" i="1"/>
  <c r="P185" i="1"/>
  <c r="G185" i="1"/>
  <c r="P184" i="1"/>
  <c r="G184" i="1"/>
  <c r="P183" i="1"/>
  <c r="G183" i="1"/>
  <c r="P182" i="1"/>
  <c r="G182" i="1"/>
  <c r="P181" i="1"/>
  <c r="G1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L17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3" i="1"/>
  <c r="L4" i="1"/>
  <c r="L5" i="1"/>
  <c r="L6" i="1"/>
  <c r="L7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<sst xmlns="http://schemas.openxmlformats.org/spreadsheetml/2006/main" count="87694" uniqueCount="9692">
  <si>
    <t>ID</t>
  </si>
  <si>
    <t>Case</t>
  </si>
  <si>
    <t>Value</t>
  </si>
  <si>
    <t>Tolerance</t>
  </si>
  <si>
    <t xml:space="preserve"> Voltage</t>
  </si>
  <si>
    <t>Power</t>
  </si>
  <si>
    <t>Comment</t>
  </si>
  <si>
    <t>Library Path</t>
  </si>
  <si>
    <t>Library Ref</t>
  </si>
  <si>
    <t>Footprint Path</t>
  </si>
  <si>
    <t>Footprint Ref 1</t>
  </si>
  <si>
    <t>Footprint Ref 2</t>
  </si>
  <si>
    <t>PartNumber</t>
  </si>
  <si>
    <t>Manufacture</t>
  </si>
  <si>
    <t>ComponentLink1Description</t>
  </si>
  <si>
    <t>ComponentLink1URL</t>
  </si>
  <si>
    <t>Description</t>
  </si>
  <si>
    <t>R0000</t>
  </si>
  <si>
    <t xml:space="preserve">RES2W (16*5.5mm) </t>
  </si>
  <si>
    <t>1R0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</si>
  <si>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</si>
  <si>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500V</t>
  </si>
  <si>
    <t>2W</t>
  </si>
  <si>
    <t>Passive Sym Lib.SchLib</t>
  </si>
  <si>
    <t>Resistor</t>
  </si>
  <si>
    <t>Passive Pad Lib.PcbLib</t>
  </si>
  <si>
    <t>RES2W (800mil)</t>
  </si>
  <si>
    <t>RES2W (1000mil)</t>
  </si>
  <si>
    <t>KLS</t>
  </si>
  <si>
    <t>Carbon Film Fixed Resistors</t>
  </si>
  <si>
    <t>R0001</t>
  </si>
  <si>
    <t>1R1</t>
  </si>
  <si>
    <t>R0002</t>
  </si>
  <si>
    <t>1R2</t>
  </si>
  <si>
    <t>R0003</t>
  </si>
  <si>
    <t>1R3</t>
  </si>
  <si>
    <t>R0004</t>
  </si>
  <si>
    <t>1R5</t>
  </si>
  <si>
    <t>R0005</t>
  </si>
  <si>
    <t>1R6</t>
  </si>
  <si>
    <t>R0006</t>
  </si>
  <si>
    <t>1R8</t>
  </si>
  <si>
    <t>R0007</t>
  </si>
  <si>
    <t>2R0</t>
  </si>
  <si>
    <t>R0008</t>
  </si>
  <si>
    <t>2R2</t>
  </si>
  <si>
    <t>R0009</t>
  </si>
  <si>
    <t>2R4</t>
  </si>
  <si>
    <t>R0010</t>
  </si>
  <si>
    <t>2R7</t>
  </si>
  <si>
    <t>R0011</t>
  </si>
  <si>
    <t>3R0</t>
  </si>
  <si>
    <t>R0012</t>
  </si>
  <si>
    <t>3R3</t>
  </si>
  <si>
    <t>R0013</t>
  </si>
  <si>
    <t>3R6</t>
  </si>
  <si>
    <t>R0014</t>
  </si>
  <si>
    <t>3R9</t>
  </si>
  <si>
    <t>R0015</t>
  </si>
  <si>
    <t>4R3</t>
  </si>
  <si>
    <t>R0016</t>
  </si>
  <si>
    <t>4R7</t>
  </si>
  <si>
    <t>R0017</t>
  </si>
  <si>
    <t>5R1</t>
  </si>
  <si>
    <t>R0018</t>
  </si>
  <si>
    <t>5R6</t>
  </si>
  <si>
    <t>R0019</t>
  </si>
  <si>
    <t>6R2</t>
  </si>
  <si>
    <t>R0020</t>
  </si>
  <si>
    <t>6R8</t>
  </si>
  <si>
    <t>R0021</t>
  </si>
  <si>
    <t>7R5</t>
  </si>
  <si>
    <t>R0022</t>
  </si>
  <si>
    <t>8R2</t>
  </si>
  <si>
    <t>R0023</t>
  </si>
  <si>
    <t>9R1</t>
  </si>
  <si>
    <t>R0024</t>
  </si>
  <si>
    <t>10R</t>
  </si>
  <si>
    <t>R0025</t>
  </si>
  <si>
    <t>11R</t>
  </si>
  <si>
    <t>R0026</t>
  </si>
  <si>
    <t>12R</t>
  </si>
  <si>
    <t>R0027</t>
  </si>
  <si>
    <t>13R</t>
  </si>
  <si>
    <t>R0028</t>
  </si>
  <si>
    <t>15R</t>
  </si>
  <si>
    <t>R0029</t>
  </si>
  <si>
    <t>16R</t>
  </si>
  <si>
    <t>R0030</t>
  </si>
  <si>
    <t>18R</t>
  </si>
  <si>
    <t>R0031</t>
  </si>
  <si>
    <t>20R</t>
  </si>
  <si>
    <t>R0032</t>
  </si>
  <si>
    <t>22R</t>
  </si>
  <si>
    <t>R0033</t>
  </si>
  <si>
    <t>24R</t>
  </si>
  <si>
    <t>R0034</t>
  </si>
  <si>
    <t>27R</t>
  </si>
  <si>
    <t>R0035</t>
  </si>
  <si>
    <t>30R</t>
  </si>
  <si>
    <t>R0036</t>
  </si>
  <si>
    <t>33R</t>
  </si>
  <si>
    <t>R0037</t>
  </si>
  <si>
    <t>36R</t>
  </si>
  <si>
    <t>R0038</t>
  </si>
  <si>
    <t>39R</t>
  </si>
  <si>
    <t>R0039</t>
  </si>
  <si>
    <t>43R</t>
  </si>
  <si>
    <t>R0040</t>
  </si>
  <si>
    <t>47R</t>
  </si>
  <si>
    <t>R0041</t>
  </si>
  <si>
    <t>51R</t>
  </si>
  <si>
    <t>R0042</t>
  </si>
  <si>
    <t>56R</t>
  </si>
  <si>
    <t>R0043</t>
  </si>
  <si>
    <t>62R</t>
  </si>
  <si>
    <t>R0044</t>
  </si>
  <si>
    <t>68R</t>
  </si>
  <si>
    <t>R0045</t>
  </si>
  <si>
    <t>75R</t>
  </si>
  <si>
    <t>R0046</t>
  </si>
  <si>
    <t>82R</t>
  </si>
  <si>
    <t>R0047</t>
  </si>
  <si>
    <t>91R</t>
  </si>
  <si>
    <t>R0048</t>
  </si>
  <si>
    <t>100R</t>
  </si>
  <si>
    <t>R0049</t>
  </si>
  <si>
    <t>110R</t>
  </si>
  <si>
    <t>R0050</t>
  </si>
  <si>
    <t>120R</t>
  </si>
  <si>
    <t>R0051</t>
  </si>
  <si>
    <t>130R</t>
  </si>
  <si>
    <t>R0052</t>
  </si>
  <si>
    <t>150R</t>
  </si>
  <si>
    <t>R0053</t>
  </si>
  <si>
    <t>160R</t>
  </si>
  <si>
    <t>R0054</t>
  </si>
  <si>
    <t>180R</t>
  </si>
  <si>
    <t>R0055</t>
  </si>
  <si>
    <t>200R</t>
  </si>
  <si>
    <t>R0056</t>
  </si>
  <si>
    <t>220R</t>
  </si>
  <si>
    <t>R0057</t>
  </si>
  <si>
    <t>240R</t>
  </si>
  <si>
    <t>R0058</t>
  </si>
  <si>
    <t>270R</t>
  </si>
  <si>
    <t>R0059</t>
  </si>
  <si>
    <t>300R</t>
  </si>
  <si>
    <t>R0060</t>
  </si>
  <si>
    <t>330R</t>
  </si>
  <si>
    <t>R0061</t>
  </si>
  <si>
    <t>360R</t>
  </si>
  <si>
    <t>R0062</t>
  </si>
  <si>
    <t>390R</t>
  </si>
  <si>
    <t>R0063</t>
  </si>
  <si>
    <t>430R</t>
  </si>
  <si>
    <t>R0064</t>
  </si>
  <si>
    <t>470R</t>
  </si>
  <si>
    <t>R0065</t>
  </si>
  <si>
    <t>510R</t>
  </si>
  <si>
    <t>R0066</t>
  </si>
  <si>
    <t>560R</t>
  </si>
  <si>
    <t>R0067</t>
  </si>
  <si>
    <t>620R</t>
  </si>
  <si>
    <t>R0068</t>
  </si>
  <si>
    <t>680R</t>
  </si>
  <si>
    <t>R0069</t>
  </si>
  <si>
    <t>750R</t>
  </si>
  <si>
    <t>R0070</t>
  </si>
  <si>
    <t>820R</t>
  </si>
  <si>
    <t>R0071</t>
  </si>
  <si>
    <t>910R</t>
  </si>
  <si>
    <t>R0072</t>
  </si>
  <si>
    <t>1K0</t>
  </si>
  <si>
    <t>KLS6-CF-2W-1KR-J</t>
  </si>
  <si>
    <t>R0073</t>
  </si>
  <si>
    <t>1K1</t>
  </si>
  <si>
    <t>R0074</t>
  </si>
  <si>
    <t>1K2</t>
  </si>
  <si>
    <t>R0075</t>
  </si>
  <si>
    <t>1K3</t>
  </si>
  <si>
    <t>R0076</t>
  </si>
  <si>
    <t>1K5</t>
  </si>
  <si>
    <t>R0077</t>
  </si>
  <si>
    <t>1K6</t>
  </si>
  <si>
    <t>R0078</t>
  </si>
  <si>
    <t>1K8</t>
  </si>
  <si>
    <t>R0079</t>
  </si>
  <si>
    <t>2K0</t>
  </si>
  <si>
    <t>KLS6-CF-2W-2KR-J</t>
  </si>
  <si>
    <t>R0080</t>
  </si>
  <si>
    <t>2K2</t>
  </si>
  <si>
    <t>R0081</t>
  </si>
  <si>
    <t>2K4</t>
  </si>
  <si>
    <t>R0082</t>
  </si>
  <si>
    <t>2K7</t>
  </si>
  <si>
    <t>R0083</t>
  </si>
  <si>
    <t>3K0</t>
  </si>
  <si>
    <t>KLS6-CF-2W-3KR-J</t>
  </si>
  <si>
    <t>R0084</t>
  </si>
  <si>
    <t>3K3</t>
  </si>
  <si>
    <t>R0085</t>
  </si>
  <si>
    <t>3K6</t>
  </si>
  <si>
    <t>R0086</t>
  </si>
  <si>
    <t>3K9</t>
  </si>
  <si>
    <t>R0087</t>
  </si>
  <si>
    <t>4K3</t>
  </si>
  <si>
    <t>R0088</t>
  </si>
  <si>
    <t>4K7</t>
  </si>
  <si>
    <t>R0089</t>
  </si>
  <si>
    <t>5K1</t>
  </si>
  <si>
    <t>R0090</t>
  </si>
  <si>
    <t>5K6</t>
  </si>
  <si>
    <t>R0091</t>
  </si>
  <si>
    <t>6K2</t>
  </si>
  <si>
    <t>R0092</t>
  </si>
  <si>
    <t>6K8</t>
  </si>
  <si>
    <t>R0093</t>
  </si>
  <si>
    <t>7K5</t>
  </si>
  <si>
    <t>R0094</t>
  </si>
  <si>
    <t>8K2</t>
  </si>
  <si>
    <t>R0095</t>
  </si>
  <si>
    <t>9K1</t>
  </si>
  <si>
    <t>R0096</t>
  </si>
  <si>
    <t>10K</t>
  </si>
  <si>
    <t>R0097</t>
  </si>
  <si>
    <t>11K</t>
  </si>
  <si>
    <t>R0098</t>
  </si>
  <si>
    <t>12K</t>
  </si>
  <si>
    <t>R0099</t>
  </si>
  <si>
    <t>13K</t>
  </si>
  <si>
    <t>R0100</t>
  </si>
  <si>
    <t>15K</t>
  </si>
  <si>
    <t>R0101</t>
  </si>
  <si>
    <t>16K</t>
  </si>
  <si>
    <t>R0102</t>
  </si>
  <si>
    <t>18K</t>
  </si>
  <si>
    <t>R0103</t>
  </si>
  <si>
    <t>20K</t>
  </si>
  <si>
    <t>R0104</t>
  </si>
  <si>
    <t>22K</t>
  </si>
  <si>
    <t>R0105</t>
  </si>
  <si>
    <t>24K</t>
  </si>
  <si>
    <t>R0106</t>
  </si>
  <si>
    <t>27K</t>
  </si>
  <si>
    <t>R0107</t>
  </si>
  <si>
    <t>30K</t>
  </si>
  <si>
    <t>R0108</t>
  </si>
  <si>
    <t>33K</t>
  </si>
  <si>
    <t>R0109</t>
  </si>
  <si>
    <t>36K</t>
  </si>
  <si>
    <t>R0110</t>
  </si>
  <si>
    <t>39K</t>
  </si>
  <si>
    <t>R0111</t>
  </si>
  <si>
    <t>43K</t>
  </si>
  <si>
    <t>R0112</t>
  </si>
  <si>
    <t>47K</t>
  </si>
  <si>
    <t>R0113</t>
  </si>
  <si>
    <t>51K</t>
  </si>
  <si>
    <t>R0114</t>
  </si>
  <si>
    <t>56K</t>
  </si>
  <si>
    <t>R0115</t>
  </si>
  <si>
    <t>62K</t>
  </si>
  <si>
    <t>R0116</t>
  </si>
  <si>
    <t>68K</t>
  </si>
  <si>
    <t>R0117</t>
  </si>
  <si>
    <t>75K</t>
  </si>
  <si>
    <t>R0118</t>
  </si>
  <si>
    <t>82K</t>
  </si>
  <si>
    <t>R0119</t>
  </si>
  <si>
    <t>91K</t>
  </si>
  <si>
    <t>R0120</t>
  </si>
  <si>
    <t>100K</t>
  </si>
  <si>
    <t>R0121</t>
  </si>
  <si>
    <t>110K</t>
  </si>
  <si>
    <t>R0122</t>
  </si>
  <si>
    <t>120K</t>
  </si>
  <si>
    <t>R0123</t>
  </si>
  <si>
    <t>130K</t>
  </si>
  <si>
    <t>R0124</t>
  </si>
  <si>
    <t>150K</t>
  </si>
  <si>
    <t>R0125</t>
  </si>
  <si>
    <t>160K</t>
  </si>
  <si>
    <t>R0126</t>
  </si>
  <si>
    <t>180K</t>
  </si>
  <si>
    <t>R0127</t>
  </si>
  <si>
    <t>200K</t>
  </si>
  <si>
    <t>R0128</t>
  </si>
  <si>
    <t>220K</t>
  </si>
  <si>
    <t>R0129</t>
  </si>
  <si>
    <t>240K</t>
  </si>
  <si>
    <t>R0130</t>
  </si>
  <si>
    <t>270K</t>
  </si>
  <si>
    <t>R0131</t>
  </si>
  <si>
    <t>300K</t>
  </si>
  <si>
    <t>R0132</t>
  </si>
  <si>
    <t>330K</t>
  </si>
  <si>
    <t>R0133</t>
  </si>
  <si>
    <t>360K</t>
  </si>
  <si>
    <t>R0134</t>
  </si>
  <si>
    <t>390K</t>
  </si>
  <si>
    <t>R0135</t>
  </si>
  <si>
    <t>430K</t>
  </si>
  <si>
    <t>R0136</t>
  </si>
  <si>
    <t>470K</t>
  </si>
  <si>
    <t>R0137</t>
  </si>
  <si>
    <t>510K</t>
  </si>
  <si>
    <t>R0138</t>
  </si>
  <si>
    <t>560K</t>
  </si>
  <si>
    <t>R0139</t>
  </si>
  <si>
    <t>620K</t>
  </si>
  <si>
    <t>R0140</t>
  </si>
  <si>
    <t>680K</t>
  </si>
  <si>
    <t>R0141</t>
  </si>
  <si>
    <t>750K</t>
  </si>
  <si>
    <t>R0142</t>
  </si>
  <si>
    <t>820K</t>
  </si>
  <si>
    <t>R0143</t>
  </si>
  <si>
    <t>910K</t>
  </si>
  <si>
    <t>R0144</t>
  </si>
  <si>
    <t>1M0</t>
  </si>
  <si>
    <t>KLS6-CF-2W-1MR-J</t>
  </si>
  <si>
    <t>R0145</t>
  </si>
  <si>
    <t>1M1</t>
  </si>
  <si>
    <t>R0146</t>
  </si>
  <si>
    <t>1M2</t>
  </si>
  <si>
    <t>R0147</t>
  </si>
  <si>
    <t>1M3</t>
  </si>
  <si>
    <t>R0148</t>
  </si>
  <si>
    <t>1M5</t>
  </si>
  <si>
    <t>R0149</t>
  </si>
  <si>
    <t>1M6</t>
  </si>
  <si>
    <t>R0150</t>
  </si>
  <si>
    <t>1M7</t>
  </si>
  <si>
    <t>R0151</t>
  </si>
  <si>
    <t>1M8</t>
  </si>
  <si>
    <t>R0152</t>
  </si>
  <si>
    <t>2M0</t>
  </si>
  <si>
    <t>KLS6-CF-2W-2MR-J</t>
  </si>
  <si>
    <t>R0153</t>
  </si>
  <si>
    <t>2M2</t>
  </si>
  <si>
    <t>R0154</t>
  </si>
  <si>
    <t>2M7</t>
  </si>
  <si>
    <t>R0155</t>
  </si>
  <si>
    <t>3M0</t>
  </si>
  <si>
    <t>KLS6-CF-2W-3MR-J</t>
  </si>
  <si>
    <t>R0156</t>
  </si>
  <si>
    <t>3M3</t>
  </si>
  <si>
    <t>R0157</t>
  </si>
  <si>
    <t>3M6</t>
  </si>
  <si>
    <t>R0158</t>
  </si>
  <si>
    <t>3M9</t>
  </si>
  <si>
    <t>R0159</t>
  </si>
  <si>
    <t>4M3</t>
  </si>
  <si>
    <t>R0160</t>
  </si>
  <si>
    <t>4M7</t>
  </si>
  <si>
    <t>R0161</t>
  </si>
  <si>
    <t>5M1</t>
  </si>
  <si>
    <t>R0162</t>
  </si>
  <si>
    <t>5M6</t>
  </si>
  <si>
    <t>R0163</t>
  </si>
  <si>
    <t>6M2</t>
  </si>
  <si>
    <t>R0164</t>
  </si>
  <si>
    <t>6M8</t>
  </si>
  <si>
    <t>R0165</t>
  </si>
  <si>
    <t>7M5</t>
  </si>
  <si>
    <t>R0166</t>
  </si>
  <si>
    <t>8M2</t>
  </si>
  <si>
    <t>R0167</t>
  </si>
  <si>
    <t>9M1</t>
  </si>
  <si>
    <t>R0168</t>
  </si>
  <si>
    <t>10M</t>
  </si>
  <si>
    <t>Footprint Ref</t>
  </si>
  <si>
    <t xml:space="preserve">0402 (1*0.5mm) </t>
  </si>
  <si>
    <t>0R</t>
  </si>
  <si>
    <t>50V</t>
  </si>
  <si>
    <t>0.0625W</t>
  </si>
  <si>
    <t>RES0402</t>
  </si>
  <si>
    <t>Yageo</t>
  </si>
  <si>
    <t>GENERAL PURPOSE CHIP RESISTORS</t>
  </si>
  <si>
    <t>R0169</t>
  </si>
  <si>
    <t>R0170</t>
  </si>
  <si>
    <t>11M</t>
  </si>
  <si>
    <t>R0171</t>
  </si>
  <si>
    <t>13M</t>
  </si>
  <si>
    <t>R0172</t>
  </si>
  <si>
    <t>15M</t>
  </si>
  <si>
    <t>R0173</t>
  </si>
  <si>
    <t>16M</t>
  </si>
  <si>
    <t>R0174</t>
  </si>
  <si>
    <t>17M</t>
  </si>
  <si>
    <t>R0175</t>
  </si>
  <si>
    <t>18M</t>
  </si>
  <si>
    <t>R0176</t>
  </si>
  <si>
    <t>20M</t>
  </si>
  <si>
    <t>R0177</t>
  </si>
  <si>
    <t>22M</t>
  </si>
  <si>
    <t>R0178</t>
  </si>
  <si>
    <t xml:space="preserve">0603 (1.6*0.8mm) </t>
  </si>
  <si>
    <t>75V</t>
  </si>
  <si>
    <t>0.1W</t>
  </si>
  <si>
    <t>RES0603</t>
  </si>
  <si>
    <t>R0179</t>
  </si>
  <si>
    <t>R0180</t>
  </si>
  <si>
    <t>R0181</t>
  </si>
  <si>
    <t>R0182</t>
  </si>
  <si>
    <t>R0183</t>
  </si>
  <si>
    <t>R0184</t>
  </si>
  <si>
    <t>R0185</t>
  </si>
  <si>
    <t>R0186</t>
  </si>
  <si>
    <t>R0187</t>
  </si>
  <si>
    <t>R0188</t>
  </si>
  <si>
    <t>R0189</t>
  </si>
  <si>
    <t>R0190</t>
  </si>
  <si>
    <t>R0191</t>
  </si>
  <si>
    <t>R0192</t>
  </si>
  <si>
    <t>R0193</t>
  </si>
  <si>
    <t>R0194</t>
  </si>
  <si>
    <t>R0195</t>
  </si>
  <si>
    <t>R0196</t>
  </si>
  <si>
    <t>R0197</t>
  </si>
  <si>
    <t>R0198</t>
  </si>
  <si>
    <t>R0199</t>
  </si>
  <si>
    <t>R0200</t>
  </si>
  <si>
    <t>R0201</t>
  </si>
  <si>
    <t>R0202</t>
  </si>
  <si>
    <t>R0203</t>
  </si>
  <si>
    <t>R0204</t>
  </si>
  <si>
    <t>R0205</t>
  </si>
  <si>
    <t>R0206</t>
  </si>
  <si>
    <t>R0207</t>
  </si>
  <si>
    <t>R0208</t>
  </si>
  <si>
    <t>R0209</t>
  </si>
  <si>
    <t>R0210</t>
  </si>
  <si>
    <t>R0211</t>
  </si>
  <si>
    <t>R0212</t>
  </si>
  <si>
    <t>R0213</t>
  </si>
  <si>
    <t>R0214</t>
  </si>
  <si>
    <t>R0215</t>
  </si>
  <si>
    <t>R0216</t>
  </si>
  <si>
    <t>R0217</t>
  </si>
  <si>
    <t>R0218</t>
  </si>
  <si>
    <t>R0219</t>
  </si>
  <si>
    <t>R0220</t>
  </si>
  <si>
    <t>R0221</t>
  </si>
  <si>
    <t>R0222</t>
  </si>
  <si>
    <t>R0223</t>
  </si>
  <si>
    <t>R0224</t>
  </si>
  <si>
    <t>R0225</t>
  </si>
  <si>
    <t>R0226</t>
  </si>
  <si>
    <t>R0227</t>
  </si>
  <si>
    <t>R0228</t>
  </si>
  <si>
    <t>R0229</t>
  </si>
  <si>
    <t>R0230</t>
  </si>
  <si>
    <t>R0231</t>
  </si>
  <si>
    <t>R0232</t>
  </si>
  <si>
    <t>R0233</t>
  </si>
  <si>
    <t>R0234</t>
  </si>
  <si>
    <t>R0235</t>
  </si>
  <si>
    <t>R0236</t>
  </si>
  <si>
    <t>R0237</t>
  </si>
  <si>
    <t>R0238</t>
  </si>
  <si>
    <t>R0239</t>
  </si>
  <si>
    <t>R0240</t>
  </si>
  <si>
    <t>R0241</t>
  </si>
  <si>
    <t>R0242</t>
  </si>
  <si>
    <t>R0243</t>
  </si>
  <si>
    <t>R0244</t>
  </si>
  <si>
    <t>R0245</t>
  </si>
  <si>
    <t>R0246</t>
  </si>
  <si>
    <t>R0247</t>
  </si>
  <si>
    <t>R0248</t>
  </si>
  <si>
    <t>R0249</t>
  </si>
  <si>
    <t>R0250</t>
  </si>
  <si>
    <t>R0251</t>
  </si>
  <si>
    <t>R0252</t>
  </si>
  <si>
    <t>R0253</t>
  </si>
  <si>
    <t>R0254</t>
  </si>
  <si>
    <t>R0255</t>
  </si>
  <si>
    <t>R0256</t>
  </si>
  <si>
    <t>R0257</t>
  </si>
  <si>
    <t>R0258</t>
  </si>
  <si>
    <t>R0259</t>
  </si>
  <si>
    <t>R0260</t>
  </si>
  <si>
    <t>R0261</t>
  </si>
  <si>
    <t>R0262</t>
  </si>
  <si>
    <t>R0263</t>
  </si>
  <si>
    <t>R0264</t>
  </si>
  <si>
    <t>R0265</t>
  </si>
  <si>
    <t>R0266</t>
  </si>
  <si>
    <t>R0267</t>
  </si>
  <si>
    <t>R0268</t>
  </si>
  <si>
    <t>R0269</t>
  </si>
  <si>
    <t>R0270</t>
  </si>
  <si>
    <t>R0271</t>
  </si>
  <si>
    <t>R0272</t>
  </si>
  <si>
    <t>R0273</t>
  </si>
  <si>
    <t>R0274</t>
  </si>
  <si>
    <t>R0275</t>
  </si>
  <si>
    <t>R0276</t>
  </si>
  <si>
    <t>R0277</t>
  </si>
  <si>
    <t>R0278</t>
  </si>
  <si>
    <t>R0279</t>
  </si>
  <si>
    <t>R0280</t>
  </si>
  <si>
    <t>R0281</t>
  </si>
  <si>
    <t>R0282</t>
  </si>
  <si>
    <t>R0283</t>
  </si>
  <si>
    <t>R0284</t>
  </si>
  <si>
    <t>R0285</t>
  </si>
  <si>
    <t>R0286</t>
  </si>
  <si>
    <t>R0287</t>
  </si>
  <si>
    <t>R0288</t>
  </si>
  <si>
    <t>R0289</t>
  </si>
  <si>
    <t>R0290</t>
  </si>
  <si>
    <t>R0291</t>
  </si>
  <si>
    <t>R0292</t>
  </si>
  <si>
    <t>R0293</t>
  </si>
  <si>
    <t>R0294</t>
  </si>
  <si>
    <t>R0295</t>
  </si>
  <si>
    <t>R0296</t>
  </si>
  <si>
    <t>R0297</t>
  </si>
  <si>
    <t>R0298</t>
  </si>
  <si>
    <t>R0299</t>
  </si>
  <si>
    <t>R0300</t>
  </si>
  <si>
    <t>R0301</t>
  </si>
  <si>
    <t>R0302</t>
  </si>
  <si>
    <t>R0303</t>
  </si>
  <si>
    <t>R0304</t>
  </si>
  <si>
    <t>R0305</t>
  </si>
  <si>
    <t>R0306</t>
  </si>
  <si>
    <t>R0307</t>
  </si>
  <si>
    <t>R0308</t>
  </si>
  <si>
    <t>R0309</t>
  </si>
  <si>
    <t>R0310</t>
  </si>
  <si>
    <t>R0311</t>
  </si>
  <si>
    <t>R0312</t>
  </si>
  <si>
    <t>R0313</t>
  </si>
  <si>
    <t>R0314</t>
  </si>
  <si>
    <t>R0315</t>
  </si>
  <si>
    <t>R0316</t>
  </si>
  <si>
    <t>R0317</t>
  </si>
  <si>
    <t>R0318</t>
  </si>
  <si>
    <t>R0319</t>
  </si>
  <si>
    <t>R0320</t>
  </si>
  <si>
    <t>R0321</t>
  </si>
  <si>
    <t>R0322</t>
  </si>
  <si>
    <t>R0323</t>
  </si>
  <si>
    <t>R0324</t>
  </si>
  <si>
    <t>R0325</t>
  </si>
  <si>
    <t>R0326</t>
  </si>
  <si>
    <t>R0327</t>
  </si>
  <si>
    <t>R0328</t>
  </si>
  <si>
    <t>R0329</t>
  </si>
  <si>
    <t>R0330</t>
  </si>
  <si>
    <t>R0331</t>
  </si>
  <si>
    <t>R0332</t>
  </si>
  <si>
    <t>R0333</t>
  </si>
  <si>
    <t>R0334</t>
  </si>
  <si>
    <t>R0335</t>
  </si>
  <si>
    <t>R0336</t>
  </si>
  <si>
    <t>R0337</t>
  </si>
  <si>
    <t>R0338</t>
  </si>
  <si>
    <t>R0339</t>
  </si>
  <si>
    <t>R0340</t>
  </si>
  <si>
    <t>R0341</t>
  </si>
  <si>
    <t>R0342</t>
  </si>
  <si>
    <t>R0343</t>
  </si>
  <si>
    <t>R0344</t>
  </si>
  <si>
    <t>R0345</t>
  </si>
  <si>
    <t>R0346</t>
  </si>
  <si>
    <t>R0347</t>
  </si>
  <si>
    <t>R0348</t>
  </si>
  <si>
    <t>R0349</t>
  </si>
  <si>
    <t>R0350</t>
  </si>
  <si>
    <t>R0351</t>
  </si>
  <si>
    <t>R0352</t>
  </si>
  <si>
    <t>R0353</t>
  </si>
  <si>
    <t>R0354</t>
  </si>
  <si>
    <t>R0355</t>
  </si>
  <si>
    <t>R0356</t>
  </si>
  <si>
    <t xml:space="preserve">0805 (2.0*1.25mm) </t>
  </si>
  <si>
    <t>150V</t>
  </si>
  <si>
    <t>0.125W</t>
  </si>
  <si>
    <t>RES0805</t>
  </si>
  <si>
    <t>R0357</t>
  </si>
  <si>
    <t>R0358</t>
  </si>
  <si>
    <t>R0359</t>
  </si>
  <si>
    <t>R0360</t>
  </si>
  <si>
    <t>R0361</t>
  </si>
  <si>
    <t>R0362</t>
  </si>
  <si>
    <t>R0363</t>
  </si>
  <si>
    <t>R0364</t>
  </si>
  <si>
    <t>R0365</t>
  </si>
  <si>
    <t>R0366</t>
  </si>
  <si>
    <t>R0367</t>
  </si>
  <si>
    <t>R0368</t>
  </si>
  <si>
    <t>R0369</t>
  </si>
  <si>
    <t>R0370</t>
  </si>
  <si>
    <t>R0371</t>
  </si>
  <si>
    <t>R0372</t>
  </si>
  <si>
    <t>R0373</t>
  </si>
  <si>
    <t>R0374</t>
  </si>
  <si>
    <t>R0375</t>
  </si>
  <si>
    <t>R0376</t>
  </si>
  <si>
    <t>R0377</t>
  </si>
  <si>
    <t>R0378</t>
  </si>
  <si>
    <t>R0379</t>
  </si>
  <si>
    <t>R0380</t>
  </si>
  <si>
    <t>R0381</t>
  </si>
  <si>
    <t>R0382</t>
  </si>
  <si>
    <t>R0383</t>
  </si>
  <si>
    <t>R0384</t>
  </si>
  <si>
    <t>R0385</t>
  </si>
  <si>
    <t>R0386</t>
  </si>
  <si>
    <t>R0387</t>
  </si>
  <si>
    <t>R0388</t>
  </si>
  <si>
    <t>R0389</t>
  </si>
  <si>
    <t>R0390</t>
  </si>
  <si>
    <t>R0391</t>
  </si>
  <si>
    <t>R0392</t>
  </si>
  <si>
    <t>R0393</t>
  </si>
  <si>
    <t>R0394</t>
  </si>
  <si>
    <t>R0395</t>
  </si>
  <si>
    <t>R0396</t>
  </si>
  <si>
    <t>R0397</t>
  </si>
  <si>
    <t>R0398</t>
  </si>
  <si>
    <t>R0399</t>
  </si>
  <si>
    <t>R0400</t>
  </si>
  <si>
    <t>R0401</t>
  </si>
  <si>
    <t>R0402</t>
  </si>
  <si>
    <t>R0403</t>
  </si>
  <si>
    <t>R0404</t>
  </si>
  <si>
    <t>R0405</t>
  </si>
  <si>
    <t>R0406</t>
  </si>
  <si>
    <t>R0407</t>
  </si>
  <si>
    <t>R0408</t>
  </si>
  <si>
    <t>R0409</t>
  </si>
  <si>
    <t>R0410</t>
  </si>
  <si>
    <t>R0411</t>
  </si>
  <si>
    <t>R0412</t>
  </si>
  <si>
    <t>R0413</t>
  </si>
  <si>
    <t>R0414</t>
  </si>
  <si>
    <t>R0415</t>
  </si>
  <si>
    <t>R0416</t>
  </si>
  <si>
    <t>R0417</t>
  </si>
  <si>
    <t>R0418</t>
  </si>
  <si>
    <t>R0419</t>
  </si>
  <si>
    <t>R0420</t>
  </si>
  <si>
    <t>R0421</t>
  </si>
  <si>
    <t>R0422</t>
  </si>
  <si>
    <t>R0423</t>
  </si>
  <si>
    <t>R0424</t>
  </si>
  <si>
    <t>R0425</t>
  </si>
  <si>
    <t>R0426</t>
  </si>
  <si>
    <t>R0427</t>
  </si>
  <si>
    <t>R0428</t>
  </si>
  <si>
    <t>R0429</t>
  </si>
  <si>
    <t>R0430</t>
  </si>
  <si>
    <t>R0431</t>
  </si>
  <si>
    <t>R0432</t>
  </si>
  <si>
    <t>R0433</t>
  </si>
  <si>
    <t>R0434</t>
  </si>
  <si>
    <t>R0435</t>
  </si>
  <si>
    <t>R0436</t>
  </si>
  <si>
    <t>R0437</t>
  </si>
  <si>
    <t>R0438</t>
  </si>
  <si>
    <t>R0439</t>
  </si>
  <si>
    <t>R0440</t>
  </si>
  <si>
    <t>R0441</t>
  </si>
  <si>
    <t>R0442</t>
  </si>
  <si>
    <t>R0443</t>
  </si>
  <si>
    <t>R0444</t>
  </si>
  <si>
    <t>R0445</t>
  </si>
  <si>
    <t>R0446</t>
  </si>
  <si>
    <t>R0447</t>
  </si>
  <si>
    <t>R0448</t>
  </si>
  <si>
    <t>R0449</t>
  </si>
  <si>
    <t>R0450</t>
  </si>
  <si>
    <t>R0451</t>
  </si>
  <si>
    <t>R0452</t>
  </si>
  <si>
    <t>R0453</t>
  </si>
  <si>
    <t>R0454</t>
  </si>
  <si>
    <t>R0455</t>
  </si>
  <si>
    <t>R0456</t>
  </si>
  <si>
    <t>R0457</t>
  </si>
  <si>
    <t>R0458</t>
  </si>
  <si>
    <t>R0459</t>
  </si>
  <si>
    <t>R0460</t>
  </si>
  <si>
    <t>R0461</t>
  </si>
  <si>
    <t>R0462</t>
  </si>
  <si>
    <t>R0463</t>
  </si>
  <si>
    <t>R0464</t>
  </si>
  <si>
    <t>R0465</t>
  </si>
  <si>
    <t>R0466</t>
  </si>
  <si>
    <t>R0467</t>
  </si>
  <si>
    <t>R0468</t>
  </si>
  <si>
    <t>R0469</t>
  </si>
  <si>
    <t>R0470</t>
  </si>
  <si>
    <t>R0471</t>
  </si>
  <si>
    <t>R0472</t>
  </si>
  <si>
    <t>R0473</t>
  </si>
  <si>
    <t>R0474</t>
  </si>
  <si>
    <t>R0475</t>
  </si>
  <si>
    <t>R0476</t>
  </si>
  <si>
    <t>R0477</t>
  </si>
  <si>
    <t>R0478</t>
  </si>
  <si>
    <t>R0479</t>
  </si>
  <si>
    <t>R0480</t>
  </si>
  <si>
    <t>R0481</t>
  </si>
  <si>
    <t>R0482</t>
  </si>
  <si>
    <t>R0483</t>
  </si>
  <si>
    <t>R0484</t>
  </si>
  <si>
    <t>R0485</t>
  </si>
  <si>
    <t>R0486</t>
  </si>
  <si>
    <t>R0487</t>
  </si>
  <si>
    <t>R0488</t>
  </si>
  <si>
    <t>R0489</t>
  </si>
  <si>
    <t>R0490</t>
  </si>
  <si>
    <t>R0491</t>
  </si>
  <si>
    <t>R0492</t>
  </si>
  <si>
    <t>R0493</t>
  </si>
  <si>
    <t>R0494</t>
  </si>
  <si>
    <t>R0495</t>
  </si>
  <si>
    <t>R0496</t>
  </si>
  <si>
    <t>R0497</t>
  </si>
  <si>
    <t>R0498</t>
  </si>
  <si>
    <t>R0499</t>
  </si>
  <si>
    <t>R0500</t>
  </si>
  <si>
    <t>R0501</t>
  </si>
  <si>
    <t>R0502</t>
  </si>
  <si>
    <t>R0503</t>
  </si>
  <si>
    <t>R0504</t>
  </si>
  <si>
    <t>R0505</t>
  </si>
  <si>
    <t>R0506</t>
  </si>
  <si>
    <t>R0507</t>
  </si>
  <si>
    <t>R0508</t>
  </si>
  <si>
    <t>R0509</t>
  </si>
  <si>
    <t>R0510</t>
  </si>
  <si>
    <t>R0511</t>
  </si>
  <si>
    <t>R0512</t>
  </si>
  <si>
    <t>R0513</t>
  </si>
  <si>
    <t>R0514</t>
  </si>
  <si>
    <t>R0515</t>
  </si>
  <si>
    <t>R0516</t>
  </si>
  <si>
    <t>R0517</t>
  </si>
  <si>
    <t>R0518</t>
  </si>
  <si>
    <t>R0519</t>
  </si>
  <si>
    <t>R0520</t>
  </si>
  <si>
    <t>R0521</t>
  </si>
  <si>
    <t>R0522</t>
  </si>
  <si>
    <t>R0523</t>
  </si>
  <si>
    <t>R0524</t>
  </si>
  <si>
    <t>R0525</t>
  </si>
  <si>
    <t>R0526</t>
  </si>
  <si>
    <t>R0527</t>
  </si>
  <si>
    <t>R0528</t>
  </si>
  <si>
    <t>R0529</t>
  </si>
  <si>
    <t>R0530</t>
  </si>
  <si>
    <t>R0531</t>
  </si>
  <si>
    <t>R0532</t>
  </si>
  <si>
    <t>R0533</t>
  </si>
  <si>
    <t>R0534</t>
  </si>
  <si>
    <t xml:space="preserve">1206 (3.1*1.6mm) </t>
  </si>
  <si>
    <t>200V</t>
  </si>
  <si>
    <t>0.25W</t>
  </si>
  <si>
    <t>RES1206</t>
  </si>
  <si>
    <t>R0535</t>
  </si>
  <si>
    <t>R0536</t>
  </si>
  <si>
    <t>R0537</t>
  </si>
  <si>
    <t>R0538</t>
  </si>
  <si>
    <t>R0539</t>
  </si>
  <si>
    <t>R0540</t>
  </si>
  <si>
    <t>R0541</t>
  </si>
  <si>
    <t>R0542</t>
  </si>
  <si>
    <t>R0543</t>
  </si>
  <si>
    <t>R0544</t>
  </si>
  <si>
    <t>R0545</t>
  </si>
  <si>
    <t>R0546</t>
  </si>
  <si>
    <t>R0547</t>
  </si>
  <si>
    <t>R0548</t>
  </si>
  <si>
    <t>R0549</t>
  </si>
  <si>
    <t>R0550</t>
  </si>
  <si>
    <t>R0551</t>
  </si>
  <si>
    <t>R0552</t>
  </si>
  <si>
    <t>R0553</t>
  </si>
  <si>
    <t>R0554</t>
  </si>
  <si>
    <t>R0555</t>
  </si>
  <si>
    <t>R0556</t>
  </si>
  <si>
    <t>R0557</t>
  </si>
  <si>
    <t>R0558</t>
  </si>
  <si>
    <t>R0559</t>
  </si>
  <si>
    <t>R0560</t>
  </si>
  <si>
    <t>R0561</t>
  </si>
  <si>
    <t>R0562</t>
  </si>
  <si>
    <t>R0563</t>
  </si>
  <si>
    <t>R0564</t>
  </si>
  <si>
    <t>R0565</t>
  </si>
  <si>
    <t>R0566</t>
  </si>
  <si>
    <t>R0567</t>
  </si>
  <si>
    <t>R0568</t>
  </si>
  <si>
    <t>R0569</t>
  </si>
  <si>
    <t>R0570</t>
  </si>
  <si>
    <t>R0571</t>
  </si>
  <si>
    <t>R0572</t>
  </si>
  <si>
    <t>R0573</t>
  </si>
  <si>
    <t>R0574</t>
  </si>
  <si>
    <t>R0575</t>
  </si>
  <si>
    <t>R0576</t>
  </si>
  <si>
    <t>R0577</t>
  </si>
  <si>
    <t>R0578</t>
  </si>
  <si>
    <t>R0579</t>
  </si>
  <si>
    <t>R0580</t>
  </si>
  <si>
    <t>R0581</t>
  </si>
  <si>
    <t>R0582</t>
  </si>
  <si>
    <t>R0583</t>
  </si>
  <si>
    <t>R0584</t>
  </si>
  <si>
    <t>R0585</t>
  </si>
  <si>
    <t>R0586</t>
  </si>
  <si>
    <t>R0587</t>
  </si>
  <si>
    <t>R0588</t>
  </si>
  <si>
    <t>R0589</t>
  </si>
  <si>
    <t>R0590</t>
  </si>
  <si>
    <t>R0591</t>
  </si>
  <si>
    <t>R0592</t>
  </si>
  <si>
    <t>R0593</t>
  </si>
  <si>
    <t>R0594</t>
  </si>
  <si>
    <t>R0595</t>
  </si>
  <si>
    <t>R0596</t>
  </si>
  <si>
    <t>R0597</t>
  </si>
  <si>
    <t>R0598</t>
  </si>
  <si>
    <t>R0599</t>
  </si>
  <si>
    <t>R0600</t>
  </si>
  <si>
    <t>R0601</t>
  </si>
  <si>
    <t>R0602</t>
  </si>
  <si>
    <t>R0603</t>
  </si>
  <si>
    <t>R0604</t>
  </si>
  <si>
    <t>R0605</t>
  </si>
  <si>
    <t>R0606</t>
  </si>
  <si>
    <t>R0607</t>
  </si>
  <si>
    <t>R0608</t>
  </si>
  <si>
    <t>R0609</t>
  </si>
  <si>
    <t>R0610</t>
  </si>
  <si>
    <t>R0611</t>
  </si>
  <si>
    <t>R0612</t>
  </si>
  <si>
    <t>R0613</t>
  </si>
  <si>
    <t>R0614</t>
  </si>
  <si>
    <t>R0615</t>
  </si>
  <si>
    <t>R0616</t>
  </si>
  <si>
    <t>R0617</t>
  </si>
  <si>
    <t>R0618</t>
  </si>
  <si>
    <t>R0619</t>
  </si>
  <si>
    <t>R0620</t>
  </si>
  <si>
    <t>R0621</t>
  </si>
  <si>
    <t>R0622</t>
  </si>
  <si>
    <t>R0623</t>
  </si>
  <si>
    <t>R0624</t>
  </si>
  <si>
    <t>R0625</t>
  </si>
  <si>
    <t>R0626</t>
  </si>
  <si>
    <t>R0627</t>
  </si>
  <si>
    <t>R0628</t>
  </si>
  <si>
    <t>R0629</t>
  </si>
  <si>
    <t>R0630</t>
  </si>
  <si>
    <t>R0631</t>
  </si>
  <si>
    <t>R0632</t>
  </si>
  <si>
    <t>R0633</t>
  </si>
  <si>
    <t>R0634</t>
  </si>
  <si>
    <t>R0635</t>
  </si>
  <si>
    <t>R0636</t>
  </si>
  <si>
    <t>R0637</t>
  </si>
  <si>
    <t>R0638</t>
  </si>
  <si>
    <t>R0639</t>
  </si>
  <si>
    <t>R0640</t>
  </si>
  <si>
    <t>R0641</t>
  </si>
  <si>
    <t>R0642</t>
  </si>
  <si>
    <t>R0643</t>
  </si>
  <si>
    <t>R0644</t>
  </si>
  <si>
    <t>R0645</t>
  </si>
  <si>
    <t>R0646</t>
  </si>
  <si>
    <t>R0647</t>
  </si>
  <si>
    <t>R0648</t>
  </si>
  <si>
    <t>R0649</t>
  </si>
  <si>
    <t>R0650</t>
  </si>
  <si>
    <t>R0651</t>
  </si>
  <si>
    <t>R0652</t>
  </si>
  <si>
    <t>R0653</t>
  </si>
  <si>
    <t>R0654</t>
  </si>
  <si>
    <t>R0655</t>
  </si>
  <si>
    <t>R0656</t>
  </si>
  <si>
    <t>R0657</t>
  </si>
  <si>
    <t>R0658</t>
  </si>
  <si>
    <t>R0659</t>
  </si>
  <si>
    <t>R0660</t>
  </si>
  <si>
    <t>R0661</t>
  </si>
  <si>
    <t>R0662</t>
  </si>
  <si>
    <t>R0663</t>
  </si>
  <si>
    <t>R0664</t>
  </si>
  <si>
    <t>R0665</t>
  </si>
  <si>
    <t>R0666</t>
  </si>
  <si>
    <t>R0667</t>
  </si>
  <si>
    <t>R0668</t>
  </si>
  <si>
    <t>R0669</t>
  </si>
  <si>
    <t>R0670</t>
  </si>
  <si>
    <t>R0671</t>
  </si>
  <si>
    <t>R0672</t>
  </si>
  <si>
    <t>R0673</t>
  </si>
  <si>
    <t>R0674</t>
  </si>
  <si>
    <t>R0675</t>
  </si>
  <si>
    <t>R0676</t>
  </si>
  <si>
    <t>R0677</t>
  </si>
  <si>
    <t>R0678</t>
  </si>
  <si>
    <t>R0679</t>
  </si>
  <si>
    <t>R0680</t>
  </si>
  <si>
    <t>R0681</t>
  </si>
  <si>
    <t>R0682</t>
  </si>
  <si>
    <t>R0683</t>
  </si>
  <si>
    <t>R0684</t>
  </si>
  <si>
    <t>R0685</t>
  </si>
  <si>
    <t>R0686</t>
  </si>
  <si>
    <t>R0687</t>
  </si>
  <si>
    <t>R0688</t>
  </si>
  <si>
    <t>R0689</t>
  </si>
  <si>
    <t>R0690</t>
  </si>
  <si>
    <t>R0691</t>
  </si>
  <si>
    <t>R0692</t>
  </si>
  <si>
    <t>R0693</t>
  </si>
  <si>
    <t>R0694</t>
  </si>
  <si>
    <t>R0695</t>
  </si>
  <si>
    <t>R0696</t>
  </si>
  <si>
    <t>R0697</t>
  </si>
  <si>
    <t>R0698</t>
  </si>
  <si>
    <t>R0699</t>
  </si>
  <si>
    <t>R0700</t>
  </si>
  <si>
    <t>R0701</t>
  </si>
  <si>
    <t>R0702</t>
  </si>
  <si>
    <t>R0703</t>
  </si>
  <si>
    <t>R0704</t>
  </si>
  <si>
    <t>R0705</t>
  </si>
  <si>
    <t>R0706</t>
  </si>
  <si>
    <t>R0707</t>
  </si>
  <si>
    <t>R0708</t>
  </si>
  <si>
    <t>R0709</t>
  </si>
  <si>
    <t>R0710</t>
  </si>
  <si>
    <t>R0711</t>
  </si>
  <si>
    <t>R0712</t>
  </si>
  <si>
    <t xml:space="preserve">1210 (3.1*2.6mm) </t>
  </si>
  <si>
    <t>0.5W</t>
  </si>
  <si>
    <t>RES1210</t>
  </si>
  <si>
    <t>R0713</t>
  </si>
  <si>
    <t>R0714</t>
  </si>
  <si>
    <t>R0715</t>
  </si>
  <si>
    <t>R0716</t>
  </si>
  <si>
    <t>R0717</t>
  </si>
  <si>
    <t>R0718</t>
  </si>
  <si>
    <t>R0719</t>
  </si>
  <si>
    <t>R0720</t>
  </si>
  <si>
    <t>R0721</t>
  </si>
  <si>
    <t>R0722</t>
  </si>
  <si>
    <t>R0723</t>
  </si>
  <si>
    <t>R0724</t>
  </si>
  <si>
    <t>R0725</t>
  </si>
  <si>
    <t>R0726</t>
  </si>
  <si>
    <t>R0727</t>
  </si>
  <si>
    <t>R0728</t>
  </si>
  <si>
    <t>R0729</t>
  </si>
  <si>
    <t>R0730</t>
  </si>
  <si>
    <t>R0731</t>
  </si>
  <si>
    <t>R0732</t>
  </si>
  <si>
    <t>R0733</t>
  </si>
  <si>
    <t>R0734</t>
  </si>
  <si>
    <t>R0735</t>
  </si>
  <si>
    <t>R0736</t>
  </si>
  <si>
    <t>R0737</t>
  </si>
  <si>
    <t>R0738</t>
  </si>
  <si>
    <t>R0739</t>
  </si>
  <si>
    <t>R0740</t>
  </si>
  <si>
    <t>R0741</t>
  </si>
  <si>
    <t>R0742</t>
  </si>
  <si>
    <t>R0743</t>
  </si>
  <si>
    <t>R0744</t>
  </si>
  <si>
    <t>R0745</t>
  </si>
  <si>
    <t>R0746</t>
  </si>
  <si>
    <t>R0747</t>
  </si>
  <si>
    <t>R0748</t>
  </si>
  <si>
    <t>R0749</t>
  </si>
  <si>
    <t>R0750</t>
  </si>
  <si>
    <t>R0751</t>
  </si>
  <si>
    <t>R0752</t>
  </si>
  <si>
    <t>R0753</t>
  </si>
  <si>
    <t>R0754</t>
  </si>
  <si>
    <t>R0755</t>
  </si>
  <si>
    <t>R0756</t>
  </si>
  <si>
    <t>R0757</t>
  </si>
  <si>
    <t>R0758</t>
  </si>
  <si>
    <t>R0759</t>
  </si>
  <si>
    <t>R0760</t>
  </si>
  <si>
    <t>R0761</t>
  </si>
  <si>
    <t>R0762</t>
  </si>
  <si>
    <t>R0763</t>
  </si>
  <si>
    <t>R0764</t>
  </si>
  <si>
    <t>R0765</t>
  </si>
  <si>
    <t>R0766</t>
  </si>
  <si>
    <t>R0767</t>
  </si>
  <si>
    <t>R0768</t>
  </si>
  <si>
    <t>R0769</t>
  </si>
  <si>
    <t>R0770</t>
  </si>
  <si>
    <t>R0771</t>
  </si>
  <si>
    <t>R0772</t>
  </si>
  <si>
    <t>R0773</t>
  </si>
  <si>
    <t>R0774</t>
  </si>
  <si>
    <t>R0775</t>
  </si>
  <si>
    <t>R0776</t>
  </si>
  <si>
    <t>R0777</t>
  </si>
  <si>
    <t>R0778</t>
  </si>
  <si>
    <t>R0779</t>
  </si>
  <si>
    <t>R0780</t>
  </si>
  <si>
    <t>R0781</t>
  </si>
  <si>
    <t>R0782</t>
  </si>
  <si>
    <t>R0783</t>
  </si>
  <si>
    <t>R0784</t>
  </si>
  <si>
    <t>R0785</t>
  </si>
  <si>
    <t>R0786</t>
  </si>
  <si>
    <t>R0787</t>
  </si>
  <si>
    <t>R0788</t>
  </si>
  <si>
    <t>R0789</t>
  </si>
  <si>
    <t>R0790</t>
  </si>
  <si>
    <t>R0791</t>
  </si>
  <si>
    <t>R0792</t>
  </si>
  <si>
    <t>R0793</t>
  </si>
  <si>
    <t>R0794</t>
  </si>
  <si>
    <t>R0795</t>
  </si>
  <si>
    <t>R0796</t>
  </si>
  <si>
    <t>R0797</t>
  </si>
  <si>
    <t>R0798</t>
  </si>
  <si>
    <t>R0799</t>
  </si>
  <si>
    <t>R0800</t>
  </si>
  <si>
    <t>R0801</t>
  </si>
  <si>
    <t>R0802</t>
  </si>
  <si>
    <t>R0803</t>
  </si>
  <si>
    <t>R0804</t>
  </si>
  <si>
    <t>R0805</t>
  </si>
  <si>
    <t>R0806</t>
  </si>
  <si>
    <t>R0807</t>
  </si>
  <si>
    <t>R0808</t>
  </si>
  <si>
    <t>R0809</t>
  </si>
  <si>
    <t>R0810</t>
  </si>
  <si>
    <t>R0811</t>
  </si>
  <si>
    <t>R0812</t>
  </si>
  <si>
    <t>R0813</t>
  </si>
  <si>
    <t>R0814</t>
  </si>
  <si>
    <t>R0815</t>
  </si>
  <si>
    <t>R0816</t>
  </si>
  <si>
    <t>R0817</t>
  </si>
  <si>
    <t>R0818</t>
  </si>
  <si>
    <t>R0819</t>
  </si>
  <si>
    <t>R0820</t>
  </si>
  <si>
    <t>R0821</t>
  </si>
  <si>
    <t>R0822</t>
  </si>
  <si>
    <t>R0823</t>
  </si>
  <si>
    <t>R0824</t>
  </si>
  <si>
    <t>R0825</t>
  </si>
  <si>
    <t>R0826</t>
  </si>
  <si>
    <t>R0827</t>
  </si>
  <si>
    <t>R0828</t>
  </si>
  <si>
    <t>R0829</t>
  </si>
  <si>
    <t>R0830</t>
  </si>
  <si>
    <t>R0831</t>
  </si>
  <si>
    <t>R0832</t>
  </si>
  <si>
    <t>R0833</t>
  </si>
  <si>
    <t>R0834</t>
  </si>
  <si>
    <t>R0835</t>
  </si>
  <si>
    <t>R0836</t>
  </si>
  <si>
    <t>R0837</t>
  </si>
  <si>
    <t>R0838</t>
  </si>
  <si>
    <t>R0839</t>
  </si>
  <si>
    <t>R0840</t>
  </si>
  <si>
    <t>R0841</t>
  </si>
  <si>
    <t>R0842</t>
  </si>
  <si>
    <t>R0843</t>
  </si>
  <si>
    <t>R0844</t>
  </si>
  <si>
    <t>R0845</t>
  </si>
  <si>
    <t>R0846</t>
  </si>
  <si>
    <t>R0847</t>
  </si>
  <si>
    <t>R0848</t>
  </si>
  <si>
    <t>R0849</t>
  </si>
  <si>
    <t>R0850</t>
  </si>
  <si>
    <t>R0851</t>
  </si>
  <si>
    <t>R0852</t>
  </si>
  <si>
    <t>R0853</t>
  </si>
  <si>
    <t>R0854</t>
  </si>
  <si>
    <t>R0855</t>
  </si>
  <si>
    <t>R0856</t>
  </si>
  <si>
    <t>R0857</t>
  </si>
  <si>
    <t>R0858</t>
  </si>
  <si>
    <t>R0859</t>
  </si>
  <si>
    <t>R0860</t>
  </si>
  <si>
    <t>R0861</t>
  </si>
  <si>
    <t>R0862</t>
  </si>
  <si>
    <t>R0863</t>
  </si>
  <si>
    <t>R0864</t>
  </si>
  <si>
    <t>R0865</t>
  </si>
  <si>
    <t>R0866</t>
  </si>
  <si>
    <t>R0867</t>
  </si>
  <si>
    <t>R0868</t>
  </si>
  <si>
    <t>R0869</t>
  </si>
  <si>
    <t>R0870</t>
  </si>
  <si>
    <t>R0871</t>
  </si>
  <si>
    <t>R0872</t>
  </si>
  <si>
    <t>R0873</t>
  </si>
  <si>
    <t>R0874</t>
  </si>
  <si>
    <t>R0875</t>
  </si>
  <si>
    <t>R0876</t>
  </si>
  <si>
    <t>R0877</t>
  </si>
  <si>
    <t>R0878</t>
  </si>
  <si>
    <t>R0879</t>
  </si>
  <si>
    <t>R0880</t>
  </si>
  <si>
    <t>R0881</t>
  </si>
  <si>
    <t>R0882</t>
  </si>
  <si>
    <t>R0883</t>
  </si>
  <si>
    <t>R0884</t>
  </si>
  <si>
    <t>R0885</t>
  </si>
  <si>
    <t>R0886</t>
  </si>
  <si>
    <t>R0887</t>
  </si>
  <si>
    <t>R0888</t>
  </si>
  <si>
    <t>R0889</t>
  </si>
  <si>
    <t>R0890</t>
  </si>
  <si>
    <t xml:space="preserve">1218 (3.1*4.6mm) </t>
  </si>
  <si>
    <t>1.0W</t>
  </si>
  <si>
    <t>RES1218</t>
  </si>
  <si>
    <t>R0891</t>
  </si>
  <si>
    <t>R0892</t>
  </si>
  <si>
    <t>R0893</t>
  </si>
  <si>
    <t>R0894</t>
  </si>
  <si>
    <t>R0895</t>
  </si>
  <si>
    <t>R0896</t>
  </si>
  <si>
    <t>R0897</t>
  </si>
  <si>
    <t>R0898</t>
  </si>
  <si>
    <t>R0899</t>
  </si>
  <si>
    <t>R0900</t>
  </si>
  <si>
    <t>R0901</t>
  </si>
  <si>
    <t>R0902</t>
  </si>
  <si>
    <t>R0903</t>
  </si>
  <si>
    <t>R0904</t>
  </si>
  <si>
    <t>R0905</t>
  </si>
  <si>
    <t>R0906</t>
  </si>
  <si>
    <t>R0907</t>
  </si>
  <si>
    <t>R0908</t>
  </si>
  <si>
    <t>R0909</t>
  </si>
  <si>
    <t>R0910</t>
  </si>
  <si>
    <t>R0911</t>
  </si>
  <si>
    <t>R0912</t>
  </si>
  <si>
    <t>R0913</t>
  </si>
  <si>
    <t>R0914</t>
  </si>
  <si>
    <t>R0915</t>
  </si>
  <si>
    <t>R0916</t>
  </si>
  <si>
    <t>R0917</t>
  </si>
  <si>
    <t>R0918</t>
  </si>
  <si>
    <t>R0919</t>
  </si>
  <si>
    <t>R0920</t>
  </si>
  <si>
    <t>R0921</t>
  </si>
  <si>
    <t>R0922</t>
  </si>
  <si>
    <t>R0923</t>
  </si>
  <si>
    <t>R0924</t>
  </si>
  <si>
    <t>R0925</t>
  </si>
  <si>
    <t>R0926</t>
  </si>
  <si>
    <t>R0927</t>
  </si>
  <si>
    <t>R0928</t>
  </si>
  <si>
    <t>R0929</t>
  </si>
  <si>
    <t>R0930</t>
  </si>
  <si>
    <t>R0931</t>
  </si>
  <si>
    <t>R0932</t>
  </si>
  <si>
    <t>R0933</t>
  </si>
  <si>
    <t>R0934</t>
  </si>
  <si>
    <t>R0935</t>
  </si>
  <si>
    <t>R0936</t>
  </si>
  <si>
    <t>R0937</t>
  </si>
  <si>
    <t>R0938</t>
  </si>
  <si>
    <t>R0939</t>
  </si>
  <si>
    <t>R0940</t>
  </si>
  <si>
    <t>R0941</t>
  </si>
  <si>
    <t>R0942</t>
  </si>
  <si>
    <t>R0943</t>
  </si>
  <si>
    <t>R0944</t>
  </si>
  <si>
    <t>R0945</t>
  </si>
  <si>
    <t>R0946</t>
  </si>
  <si>
    <t>R0947</t>
  </si>
  <si>
    <t>R0948</t>
  </si>
  <si>
    <t>R0949</t>
  </si>
  <si>
    <t>R0950</t>
  </si>
  <si>
    <t>R0951</t>
  </si>
  <si>
    <t>R0952</t>
  </si>
  <si>
    <t>R0953</t>
  </si>
  <si>
    <t>R0954</t>
  </si>
  <si>
    <t>R0955</t>
  </si>
  <si>
    <t>R0956</t>
  </si>
  <si>
    <t>R0957</t>
  </si>
  <si>
    <t>R0958</t>
  </si>
  <si>
    <t>R0959</t>
  </si>
  <si>
    <t>R0960</t>
  </si>
  <si>
    <t>R0961</t>
  </si>
  <si>
    <t>R0962</t>
  </si>
  <si>
    <t>R0963</t>
  </si>
  <si>
    <t>R0964</t>
  </si>
  <si>
    <t>R0965</t>
  </si>
  <si>
    <t>R0966</t>
  </si>
  <si>
    <t>R0967</t>
  </si>
  <si>
    <t>R0968</t>
  </si>
  <si>
    <t>R0969</t>
  </si>
  <si>
    <t>R0970</t>
  </si>
  <si>
    <t>R0971</t>
  </si>
  <si>
    <t>R0972</t>
  </si>
  <si>
    <t>R0973</t>
  </si>
  <si>
    <t>R0974</t>
  </si>
  <si>
    <t>R0975</t>
  </si>
  <si>
    <t>R0976</t>
  </si>
  <si>
    <t>R0977</t>
  </si>
  <si>
    <t>R0978</t>
  </si>
  <si>
    <t>R0979</t>
  </si>
  <si>
    <t>R0980</t>
  </si>
  <si>
    <t>R0981</t>
  </si>
  <si>
    <t>R0982</t>
  </si>
  <si>
    <t>R0983</t>
  </si>
  <si>
    <t>R0984</t>
  </si>
  <si>
    <t>R0985</t>
  </si>
  <si>
    <t>R0986</t>
  </si>
  <si>
    <t>R0987</t>
  </si>
  <si>
    <t>R0988</t>
  </si>
  <si>
    <t>R0989</t>
  </si>
  <si>
    <t>R0990</t>
  </si>
  <si>
    <t>R0991</t>
  </si>
  <si>
    <t>R0992</t>
  </si>
  <si>
    <t>R0993</t>
  </si>
  <si>
    <t>R0994</t>
  </si>
  <si>
    <t>R0995</t>
  </si>
  <si>
    <t>R0996</t>
  </si>
  <si>
    <t>R0997</t>
  </si>
  <si>
    <t>R0998</t>
  </si>
  <si>
    <t>R0999</t>
  </si>
  <si>
    <t>R1000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</si>
  <si>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</si>
  <si>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</si>
  <si>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</si>
  <si>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</si>
  <si>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</si>
  <si>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</si>
  <si>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</si>
  <si>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</si>
  <si>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</si>
  <si>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</si>
  <si>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</si>
  <si>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</si>
  <si>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</si>
  <si>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</si>
  <si>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</si>
  <si>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</si>
  <si>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</si>
  <si>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</si>
  <si>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</si>
  <si>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</si>
  <si>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</si>
  <si>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</si>
  <si>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</si>
  <si>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</si>
  <si>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R1025</t>
  </si>
  <si>
    <t>R1026</t>
  </si>
  <si>
    <t>R1027</t>
  </si>
  <si>
    <t>R1028</t>
  </si>
  <si>
    <t>R1029</t>
  </si>
  <si>
    <t>R1030</t>
  </si>
  <si>
    <t>R1031</t>
  </si>
  <si>
    <t>R1032</t>
  </si>
  <si>
    <t>R1033</t>
  </si>
  <si>
    <t>R1034</t>
  </si>
  <si>
    <t>R1035</t>
  </si>
  <si>
    <t>R1036</t>
  </si>
  <si>
    <t>R1037</t>
  </si>
  <si>
    <t>R1038</t>
  </si>
  <si>
    <t>R1039</t>
  </si>
  <si>
    <t>R1040</t>
  </si>
  <si>
    <t>R1041</t>
  </si>
  <si>
    <t>R1042</t>
  </si>
  <si>
    <t>R1043</t>
  </si>
  <si>
    <t>R1044</t>
  </si>
  <si>
    <t>R1045</t>
  </si>
  <si>
    <t>R1046</t>
  </si>
  <si>
    <t>R1047</t>
  </si>
  <si>
    <t>R1048</t>
  </si>
  <si>
    <t>R1049</t>
  </si>
  <si>
    <t>R1050</t>
  </si>
  <si>
    <t>R1051</t>
  </si>
  <si>
    <t>R1052</t>
  </si>
  <si>
    <t>R1053</t>
  </si>
  <si>
    <t>R1054</t>
  </si>
  <si>
    <t>R1055</t>
  </si>
  <si>
    <t>R1056</t>
  </si>
  <si>
    <t>R1057</t>
  </si>
  <si>
    <t>R1058</t>
  </si>
  <si>
    <t>R1059</t>
  </si>
  <si>
    <t>R1060</t>
  </si>
  <si>
    <t>R1061</t>
  </si>
  <si>
    <t>R1062</t>
  </si>
  <si>
    <t>R1063</t>
  </si>
  <si>
    <t>R1064</t>
  </si>
  <si>
    <t>R1065</t>
  </si>
  <si>
    <t>R1066</t>
  </si>
  <si>
    <t>R1067</t>
  </si>
  <si>
    <t>R1068</t>
  </si>
  <si>
    <t xml:space="preserve">2010 (5.0*2.5mm) </t>
  </si>
  <si>
    <t>0.75W</t>
  </si>
  <si>
    <t>RES2010</t>
  </si>
  <si>
    <t>R1069</t>
  </si>
  <si>
    <t>R1070</t>
  </si>
  <si>
    <t>R1071</t>
  </si>
  <si>
    <t>R1072</t>
  </si>
  <si>
    <t>R1073</t>
  </si>
  <si>
    <t>R1074</t>
  </si>
  <si>
    <t>R1075</t>
  </si>
  <si>
    <t>R1076</t>
  </si>
  <si>
    <t>R1077</t>
  </si>
  <si>
    <t>R1078</t>
  </si>
  <si>
    <t>R1079</t>
  </si>
  <si>
    <t>R1080</t>
  </si>
  <si>
    <t>R1081</t>
  </si>
  <si>
    <t>R1082</t>
  </si>
  <si>
    <t>R1083</t>
  </si>
  <si>
    <t>R1084</t>
  </si>
  <si>
    <t>R1085</t>
  </si>
  <si>
    <t>R1086</t>
  </si>
  <si>
    <t>R1087</t>
  </si>
  <si>
    <t>R1088</t>
  </si>
  <si>
    <t>R1089</t>
  </si>
  <si>
    <t>R1090</t>
  </si>
  <si>
    <t>R1091</t>
  </si>
  <si>
    <t>R1092</t>
  </si>
  <si>
    <t>R1093</t>
  </si>
  <si>
    <t>R1094</t>
  </si>
  <si>
    <t>R1095</t>
  </si>
  <si>
    <t>R1096</t>
  </si>
  <si>
    <t>R1097</t>
  </si>
  <si>
    <t>R1098</t>
  </si>
  <si>
    <t>R1099</t>
  </si>
  <si>
    <t>R1100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</si>
  <si>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</si>
  <si>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</si>
  <si>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</si>
  <si>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</si>
  <si>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</si>
  <si>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</si>
  <si>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</si>
  <si>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</si>
  <si>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</si>
  <si>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</si>
  <si>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</si>
  <si>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</si>
  <si>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</si>
  <si>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</si>
  <si>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</si>
  <si>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</si>
  <si>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</si>
  <si>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</si>
  <si>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</si>
  <si>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</si>
  <si>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</si>
  <si>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</si>
  <si>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</si>
  <si>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</si>
  <si>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</si>
  <si>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</si>
  <si>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</si>
  <si>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</si>
  <si>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</si>
  <si>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</si>
  <si>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</si>
  <si>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</si>
  <si>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R1133</t>
  </si>
  <si>
    <t>R1134</t>
  </si>
  <si>
    <t>R1135</t>
  </si>
  <si>
    <t>R1136</t>
  </si>
  <si>
    <t>R1137</t>
  </si>
  <si>
    <t>R1138</t>
  </si>
  <si>
    <t>R1139</t>
  </si>
  <si>
    <t>R1140</t>
  </si>
  <si>
    <t>R1141</t>
  </si>
  <si>
    <t>R1142</t>
  </si>
  <si>
    <t>R1143</t>
  </si>
  <si>
    <t>R1144</t>
  </si>
  <si>
    <t>R1145</t>
  </si>
  <si>
    <t>R1146</t>
  </si>
  <si>
    <t>R1147</t>
  </si>
  <si>
    <t>R1148</t>
  </si>
  <si>
    <t>R1149</t>
  </si>
  <si>
    <t>R1150</t>
  </si>
  <si>
    <t>R1151</t>
  </si>
  <si>
    <t>R1152</t>
  </si>
  <si>
    <t>R1153</t>
  </si>
  <si>
    <t>R1154</t>
  </si>
  <si>
    <t>R1155</t>
  </si>
  <si>
    <t>R1156</t>
  </si>
  <si>
    <t>R1157</t>
  </si>
  <si>
    <t>R1158</t>
  </si>
  <si>
    <t>R1159</t>
  </si>
  <si>
    <t>R1160</t>
  </si>
  <si>
    <t>R1161</t>
  </si>
  <si>
    <t>R1162</t>
  </si>
  <si>
    <t>R1163</t>
  </si>
  <si>
    <t>R1164</t>
  </si>
  <si>
    <t>R1165</t>
  </si>
  <si>
    <t>R1166</t>
  </si>
  <si>
    <t>R1167</t>
  </si>
  <si>
    <t>R1168</t>
  </si>
  <si>
    <t>R1169</t>
  </si>
  <si>
    <t>R1170</t>
  </si>
  <si>
    <t>R1171</t>
  </si>
  <si>
    <t>R1172</t>
  </si>
  <si>
    <t>R1173</t>
  </si>
  <si>
    <t>R1174</t>
  </si>
  <si>
    <t>R1175</t>
  </si>
  <si>
    <t>R1176</t>
  </si>
  <si>
    <t>R1177</t>
  </si>
  <si>
    <t>R1178</t>
  </si>
  <si>
    <t>R1179</t>
  </si>
  <si>
    <t>R1180</t>
  </si>
  <si>
    <t>R1181</t>
  </si>
  <si>
    <t>R1182</t>
  </si>
  <si>
    <t>R1183</t>
  </si>
  <si>
    <t>R1184</t>
  </si>
  <si>
    <t>R1185</t>
  </si>
  <si>
    <t>R1186</t>
  </si>
  <si>
    <t>R1187</t>
  </si>
  <si>
    <t>R1188</t>
  </si>
  <si>
    <t>R1189</t>
  </si>
  <si>
    <t>R1190</t>
  </si>
  <si>
    <t>R1191</t>
  </si>
  <si>
    <t>R1192</t>
  </si>
  <si>
    <t>R1193</t>
  </si>
  <si>
    <t>R1194</t>
  </si>
  <si>
    <t>R1195</t>
  </si>
  <si>
    <t>R1196</t>
  </si>
  <si>
    <t>R1197</t>
  </si>
  <si>
    <t>R1198</t>
  </si>
  <si>
    <t>R1199</t>
  </si>
  <si>
    <t>R1200</t>
  </si>
  <si>
    <t>R1201</t>
  </si>
  <si>
    <t>R1202</t>
  </si>
  <si>
    <t>R1203</t>
  </si>
  <si>
    <t>R1204</t>
  </si>
  <si>
    <t>R1205</t>
  </si>
  <si>
    <t>R1206</t>
  </si>
  <si>
    <t>R1207</t>
  </si>
  <si>
    <t>R1208</t>
  </si>
  <si>
    <t>R1209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</si>
  <si>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</si>
  <si>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</si>
  <si>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</si>
  <si>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</si>
  <si>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</si>
  <si>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</si>
  <si>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</si>
  <si>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</si>
  <si>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R1218</t>
  </si>
  <si>
    <t>R1219</t>
  </si>
  <si>
    <t>R1220</t>
  </si>
  <si>
    <t>R1221</t>
  </si>
  <si>
    <t>R1222</t>
  </si>
  <si>
    <t>R1223</t>
  </si>
  <si>
    <t>R1224</t>
  </si>
  <si>
    <t>R1225</t>
  </si>
  <si>
    <t>R1226</t>
  </si>
  <si>
    <t>R1227</t>
  </si>
  <si>
    <t>R1228</t>
  </si>
  <si>
    <t>R1229</t>
  </si>
  <si>
    <t>R1230</t>
  </si>
  <si>
    <t>R1231</t>
  </si>
  <si>
    <t>R1232</t>
  </si>
  <si>
    <t>R1233</t>
  </si>
  <si>
    <t>R1234</t>
  </si>
  <si>
    <t>R1235</t>
  </si>
  <si>
    <t>R1236</t>
  </si>
  <si>
    <t>R1237</t>
  </si>
  <si>
    <t>R1238</t>
  </si>
  <si>
    <t>R1239</t>
  </si>
  <si>
    <t>R1240</t>
  </si>
  <si>
    <t>R1241</t>
  </si>
  <si>
    <t>R1242</t>
  </si>
  <si>
    <t>R1243</t>
  </si>
  <si>
    <t>R1244</t>
  </si>
  <si>
    <t>R1245</t>
  </si>
  <si>
    <t>R1246</t>
  </si>
  <si>
    <t xml:space="preserve">2512 (6.35*3.1mm) </t>
  </si>
  <si>
    <t>RES2512</t>
  </si>
  <si>
    <t>R1247</t>
  </si>
  <si>
    <t>R1248</t>
  </si>
  <si>
    <t>R1249</t>
  </si>
  <si>
    <t>R1250</t>
  </si>
  <si>
    <t>R1251</t>
  </si>
  <si>
    <t>R1252</t>
  </si>
  <si>
    <t>R1253</t>
  </si>
  <si>
    <t>R1254</t>
  </si>
  <si>
    <t>R1255</t>
  </si>
  <si>
    <t>R1256</t>
  </si>
  <si>
    <t>R1257</t>
  </si>
  <si>
    <t>R1258</t>
  </si>
  <si>
    <t>R1259</t>
  </si>
  <si>
    <t>R1260</t>
  </si>
  <si>
    <t>R1261</t>
  </si>
  <si>
    <t>R1262</t>
  </si>
  <si>
    <t>R1263</t>
  </si>
  <si>
    <t>R1264</t>
  </si>
  <si>
    <t>R1265</t>
  </si>
  <si>
    <t>R1266</t>
  </si>
  <si>
    <t>R1267</t>
  </si>
  <si>
    <t>R1268</t>
  </si>
  <si>
    <t>R1269</t>
  </si>
  <si>
    <t>R1270</t>
  </si>
  <si>
    <t>R1271</t>
  </si>
  <si>
    <t>R1272</t>
  </si>
  <si>
    <t>R1273</t>
  </si>
  <si>
    <t>R1274</t>
  </si>
  <si>
    <t>R1275</t>
  </si>
  <si>
    <t>R1276</t>
  </si>
  <si>
    <t>R1277</t>
  </si>
  <si>
    <t>R1278</t>
  </si>
  <si>
    <t>R1279</t>
  </si>
  <si>
    <t>R1280</t>
  </si>
  <si>
    <t>R1281</t>
  </si>
  <si>
    <t>R1282</t>
  </si>
  <si>
    <t>R1283</t>
  </si>
  <si>
    <t>R1284</t>
  </si>
  <si>
    <t>R1285</t>
  </si>
  <si>
    <t>R1286</t>
  </si>
  <si>
    <t>R1287</t>
  </si>
  <si>
    <t>R1288</t>
  </si>
  <si>
    <t>R1289</t>
  </si>
  <si>
    <t>R1290</t>
  </si>
  <si>
    <t>R1291</t>
  </si>
  <si>
    <t>R1292</t>
  </si>
  <si>
    <t>R1293</t>
  </si>
  <si>
    <t>R1294</t>
  </si>
  <si>
    <t>R1295</t>
  </si>
  <si>
    <t>R1296</t>
  </si>
  <si>
    <t>R1297</t>
  </si>
  <si>
    <t>R1298</t>
  </si>
  <si>
    <t>R1299</t>
  </si>
  <si>
    <t>R1300</t>
  </si>
  <si>
    <t>R1301</t>
  </si>
  <si>
    <t>R1302</t>
  </si>
  <si>
    <t>R1303</t>
  </si>
  <si>
    <t>R1304</t>
  </si>
  <si>
    <t>R1305</t>
  </si>
  <si>
    <t>R1306</t>
  </si>
  <si>
    <t>R1307</t>
  </si>
  <si>
    <t>R1308</t>
  </si>
  <si>
    <t>R1309</t>
  </si>
  <si>
    <t>R1310</t>
  </si>
  <si>
    <t>R1311</t>
  </si>
  <si>
    <t>R1312</t>
  </si>
  <si>
    <t>R1313</t>
  </si>
  <si>
    <t>R1314</t>
  </si>
  <si>
    <t>R1315</t>
  </si>
  <si>
    <t>R1316</t>
  </si>
  <si>
    <t>R1317</t>
  </si>
  <si>
    <t>R1318</t>
  </si>
  <si>
    <t>R1319</t>
  </si>
  <si>
    <t>R1320</t>
  </si>
  <si>
    <t>R1321</t>
  </si>
  <si>
    <t>R1322</t>
  </si>
  <si>
    <t>R1323</t>
  </si>
  <si>
    <t>R1324</t>
  </si>
  <si>
    <t>R1325</t>
  </si>
  <si>
    <t>R1326</t>
  </si>
  <si>
    <t>R1327</t>
  </si>
  <si>
    <t>R1328</t>
  </si>
  <si>
    <t>R1329</t>
  </si>
  <si>
    <t>R1330</t>
  </si>
  <si>
    <t>R1331</t>
  </si>
  <si>
    <t>R1332</t>
  </si>
  <si>
    <t>R1333</t>
  </si>
  <si>
    <t>R1334</t>
  </si>
  <si>
    <t>R1335</t>
  </si>
  <si>
    <t>R1336</t>
  </si>
  <si>
    <t>R1337</t>
  </si>
  <si>
    <t>R1338</t>
  </si>
  <si>
    <t>R1339</t>
  </si>
  <si>
    <t>R1340</t>
  </si>
  <si>
    <t>R1341</t>
  </si>
  <si>
    <t>R1342</t>
  </si>
  <si>
    <t>R1343</t>
  </si>
  <si>
    <t>R1344</t>
  </si>
  <si>
    <t>R1345</t>
  </si>
  <si>
    <t>R1346</t>
  </si>
  <si>
    <t>R1347</t>
  </si>
  <si>
    <t>R1348</t>
  </si>
  <si>
    <t>R1349</t>
  </si>
  <si>
    <t>R1350</t>
  </si>
  <si>
    <t>R1351</t>
  </si>
  <si>
    <t>R1352</t>
  </si>
  <si>
    <t>R1353</t>
  </si>
  <si>
    <t>R1354</t>
  </si>
  <si>
    <t>R1355</t>
  </si>
  <si>
    <t>R1356</t>
  </si>
  <si>
    <t>R1357</t>
  </si>
  <si>
    <t>R1358</t>
  </si>
  <si>
    <t>R1359</t>
  </si>
  <si>
    <t>R1360</t>
  </si>
  <si>
    <t>R1361</t>
  </si>
  <si>
    <t>R1362</t>
  </si>
  <si>
    <t>R1363</t>
  </si>
  <si>
    <t>R1364</t>
  </si>
  <si>
    <t>R1365</t>
  </si>
  <si>
    <t>R1366</t>
  </si>
  <si>
    <t>R1367</t>
  </si>
  <si>
    <t>R1368</t>
  </si>
  <si>
    <t>R1369</t>
  </si>
  <si>
    <t>R1370</t>
  </si>
  <si>
    <t>R1371</t>
  </si>
  <si>
    <t>R1372</t>
  </si>
  <si>
    <t>R1373</t>
  </si>
  <si>
    <t>R1374</t>
  </si>
  <si>
    <t>R1375</t>
  </si>
  <si>
    <t>R1376</t>
  </si>
  <si>
    <t>R1377</t>
  </si>
  <si>
    <t>R1378</t>
  </si>
  <si>
    <t>R1379</t>
  </si>
  <si>
    <t>R1380</t>
  </si>
  <si>
    <t>R1381</t>
  </si>
  <si>
    <t>R1382</t>
  </si>
  <si>
    <t>R1383</t>
  </si>
  <si>
    <t>R1384</t>
  </si>
  <si>
    <t>R1385</t>
  </si>
  <si>
    <t>R1386</t>
  </si>
  <si>
    <t>R1387</t>
  </si>
  <si>
    <t>R1388</t>
  </si>
  <si>
    <t>R1389</t>
  </si>
  <si>
    <t>R1390</t>
  </si>
  <si>
    <t>R1391</t>
  </si>
  <si>
    <t>R1392</t>
  </si>
  <si>
    <t>R1393</t>
  </si>
  <si>
    <t>R1394</t>
  </si>
  <si>
    <t>R1395</t>
  </si>
  <si>
    <t>R1396</t>
  </si>
  <si>
    <t>R1397</t>
  </si>
  <si>
    <t>R1398</t>
  </si>
  <si>
    <t>R1399</t>
  </si>
  <si>
    <t>R1400</t>
  </si>
  <si>
    <t>R1401</t>
  </si>
  <si>
    <t>R1402</t>
  </si>
  <si>
    <t>R1403</t>
  </si>
  <si>
    <t>R1404</t>
  </si>
  <si>
    <t>R1405</t>
  </si>
  <si>
    <t>R1406</t>
  </si>
  <si>
    <t>R1407</t>
  </si>
  <si>
    <t>R1408</t>
  </si>
  <si>
    <t>R1409</t>
  </si>
  <si>
    <t>R1410</t>
  </si>
  <si>
    <t>R1411</t>
  </si>
  <si>
    <t>R1412</t>
  </si>
  <si>
    <t>R1413</t>
  </si>
  <si>
    <t>R1414</t>
  </si>
  <si>
    <t>R1415</t>
  </si>
  <si>
    <t>R1416</t>
  </si>
  <si>
    <t>R1417</t>
  </si>
  <si>
    <t>R1418</t>
  </si>
  <si>
    <t>R1419</t>
  </si>
  <si>
    <t>R1420</t>
  </si>
  <si>
    <t>R1421</t>
  </si>
  <si>
    <t>R1422</t>
  </si>
  <si>
    <t>R1423</t>
  </si>
  <si>
    <t>RL0000</t>
  </si>
  <si>
    <t>0402 (1*0.5mm)</t>
  </si>
  <si>
    <t>50m</t>
  </si>
  <si>
    <r>
      <rPr>
        <sz val="11"/>
        <color theme="1"/>
        <rFont val="Calibri"/>
        <family val="2"/>
        <charset val="204"/>
      </rPr>
      <t>±1</t>
    </r>
    <r>
      <rPr>
        <sz val="11"/>
        <color theme="1"/>
        <rFont val="Calibri"/>
        <family val="2"/>
        <scheme val="minor"/>
      </rPr>
      <t>%</t>
    </r>
  </si>
  <si>
    <t>60mW</t>
  </si>
  <si>
    <t xml:space="preserve">LOW OHMIC CHIP RESISTORS </t>
  </si>
  <si>
    <t>RL0001</t>
  </si>
  <si>
    <t>51m</t>
  </si>
  <si>
    <t>RL0002</t>
  </si>
  <si>
    <t>56m</t>
  </si>
  <si>
    <t>RL0003</t>
  </si>
  <si>
    <t>60m</t>
  </si>
  <si>
    <t>RL0004</t>
  </si>
  <si>
    <t>62m</t>
  </si>
  <si>
    <t>RL0005</t>
  </si>
  <si>
    <t>68m</t>
  </si>
  <si>
    <t>RL0006</t>
  </si>
  <si>
    <t>75m</t>
  </si>
  <si>
    <t>RL0007</t>
  </si>
  <si>
    <t>82m</t>
  </si>
  <si>
    <t>RL0008</t>
  </si>
  <si>
    <t>91m</t>
  </si>
  <si>
    <t>RL0009</t>
  </si>
  <si>
    <t>100m</t>
  </si>
  <si>
    <t>RL0010</t>
  </si>
  <si>
    <t>110m</t>
  </si>
  <si>
    <t>RL0011</t>
  </si>
  <si>
    <t>120m</t>
  </si>
  <si>
    <t>RL0012</t>
  </si>
  <si>
    <t>130m</t>
  </si>
  <si>
    <t>RL0013</t>
  </si>
  <si>
    <t>150m</t>
  </si>
  <si>
    <t>RL0014</t>
  </si>
  <si>
    <t>160m</t>
  </si>
  <si>
    <t>RL0015</t>
  </si>
  <si>
    <t>180m</t>
  </si>
  <si>
    <t>RL0016</t>
  </si>
  <si>
    <t>200m</t>
  </si>
  <si>
    <t>RL0017</t>
  </si>
  <si>
    <t>220m</t>
  </si>
  <si>
    <t>RL0018</t>
  </si>
  <si>
    <t>240m</t>
  </si>
  <si>
    <t>RL0019</t>
  </si>
  <si>
    <t>250m</t>
  </si>
  <si>
    <t>RL0020</t>
  </si>
  <si>
    <t>270m</t>
  </si>
  <si>
    <t>RL0021</t>
  </si>
  <si>
    <t>300m</t>
  </si>
  <si>
    <t>RL0022</t>
  </si>
  <si>
    <t>330m</t>
  </si>
  <si>
    <t>RL0023</t>
  </si>
  <si>
    <t>360m</t>
  </si>
  <si>
    <t>RL0024</t>
  </si>
  <si>
    <t>390m</t>
  </si>
  <si>
    <t>RL0025</t>
  </si>
  <si>
    <t>400m</t>
  </si>
  <si>
    <t>RL0026</t>
  </si>
  <si>
    <t>430m</t>
  </si>
  <si>
    <t>RL0027</t>
  </si>
  <si>
    <t>470m</t>
  </si>
  <si>
    <t>RL0028</t>
  </si>
  <si>
    <t>500m</t>
  </si>
  <si>
    <t>RL0029</t>
  </si>
  <si>
    <t>510m</t>
  </si>
  <si>
    <t>RL0030</t>
  </si>
  <si>
    <t>560m</t>
  </si>
  <si>
    <t>RL0031</t>
  </si>
  <si>
    <t>620m</t>
  </si>
  <si>
    <t>RL0032</t>
  </si>
  <si>
    <t>680m</t>
  </si>
  <si>
    <t>RL0033</t>
  </si>
  <si>
    <t>750m</t>
  </si>
  <si>
    <t>RL0034</t>
  </si>
  <si>
    <t>820m</t>
  </si>
  <si>
    <t>RL0035</t>
  </si>
  <si>
    <t>910m</t>
  </si>
  <si>
    <t>RL0036</t>
  </si>
  <si>
    <t>0603 (1.6*0.8mm)</t>
  </si>
  <si>
    <t>10m</t>
  </si>
  <si>
    <t>100mW</t>
  </si>
  <si>
    <t>RL0037</t>
  </si>
  <si>
    <t>11m</t>
  </si>
  <si>
    <t>RL0038</t>
  </si>
  <si>
    <t>12m</t>
  </si>
  <si>
    <t>RL0039</t>
  </si>
  <si>
    <t>13m</t>
  </si>
  <si>
    <t>RL0040</t>
  </si>
  <si>
    <t>15m</t>
  </si>
  <si>
    <t>RL0041</t>
  </si>
  <si>
    <t>16m</t>
  </si>
  <si>
    <t>RL0042</t>
  </si>
  <si>
    <t>18m</t>
  </si>
  <si>
    <t>RL0043</t>
  </si>
  <si>
    <t>20m</t>
  </si>
  <si>
    <t>RL0044</t>
  </si>
  <si>
    <t>22m</t>
  </si>
  <si>
    <t>RL0045</t>
  </si>
  <si>
    <t>25m</t>
  </si>
  <si>
    <t>RL0046</t>
  </si>
  <si>
    <t>40m</t>
  </si>
  <si>
    <t>RL0047</t>
  </si>
  <si>
    <t>RL0048</t>
  </si>
  <si>
    <t>RL0049</t>
  </si>
  <si>
    <t>RL0050</t>
  </si>
  <si>
    <t>RL0051</t>
  </si>
  <si>
    <t>RL0052</t>
  </si>
  <si>
    <t>RL0053</t>
  </si>
  <si>
    <t>RL0054</t>
  </si>
  <si>
    <t>RL0055</t>
  </si>
  <si>
    <t>RL0056</t>
  </si>
  <si>
    <t>RL0057</t>
  </si>
  <si>
    <t>RL0058</t>
  </si>
  <si>
    <t>RL0059</t>
  </si>
  <si>
    <t>RL0060</t>
  </si>
  <si>
    <t>RL0061</t>
  </si>
  <si>
    <t>RL0062</t>
  </si>
  <si>
    <t>RL0063</t>
  </si>
  <si>
    <t>RL0064</t>
  </si>
  <si>
    <t>RL0065</t>
  </si>
  <si>
    <t>RL0066</t>
  </si>
  <si>
    <t>RL0067</t>
  </si>
  <si>
    <t>RL0068</t>
  </si>
  <si>
    <t>RL0069</t>
  </si>
  <si>
    <t>RL0070</t>
  </si>
  <si>
    <t>RL0071</t>
  </si>
  <si>
    <t>RL0072</t>
  </si>
  <si>
    <t>RL0073</t>
  </si>
  <si>
    <t>RL0074</t>
  </si>
  <si>
    <t>RL0075</t>
  </si>
  <si>
    <t>RL0076</t>
  </si>
  <si>
    <t>RL0077</t>
  </si>
  <si>
    <t>RL0078</t>
  </si>
  <si>
    <t>RL0079</t>
  </si>
  <si>
    <t>RL0080</t>
  </si>
  <si>
    <t>RL0081</t>
  </si>
  <si>
    <t>RL0082</t>
  </si>
  <si>
    <t>RL0083</t>
  </si>
  <si>
    <t>0805 (2.0*1.25mm)</t>
  </si>
  <si>
    <r>
      <rPr>
        <sz val="11"/>
        <color theme="1"/>
        <rFont val="Calibri"/>
        <family val="2"/>
      </rPr>
      <t>±1</t>
    </r>
    <r>
      <rPr>
        <sz val="11"/>
        <color theme="1"/>
        <rFont val="Calibri"/>
        <family val="2"/>
        <scheme val="minor"/>
      </rPr>
      <t>%</t>
    </r>
  </si>
  <si>
    <t>125mW</t>
  </si>
  <si>
    <t>RL0084</t>
  </si>
  <si>
    <t>RL0085</t>
  </si>
  <si>
    <t>RL0086</t>
  </si>
  <si>
    <t>RL0087</t>
  </si>
  <si>
    <t>RL0088</t>
  </si>
  <si>
    <t>RL0089</t>
  </si>
  <si>
    <t>RL0090</t>
  </si>
  <si>
    <t>RL0091</t>
  </si>
  <si>
    <t>RL0092</t>
  </si>
  <si>
    <t>RL0093</t>
  </si>
  <si>
    <t>RL0094</t>
  </si>
  <si>
    <t>RL0095</t>
  </si>
  <si>
    <t>RL0096</t>
  </si>
  <si>
    <t>RL0097</t>
  </si>
  <si>
    <t>RL0098</t>
  </si>
  <si>
    <t>RL0099</t>
  </si>
  <si>
    <t>RL0100</t>
  </si>
  <si>
    <t>RL0101</t>
  </si>
  <si>
    <t>RL0102</t>
  </si>
  <si>
    <t>RL0103</t>
  </si>
  <si>
    <t>RL0104</t>
  </si>
  <si>
    <t>RL0105</t>
  </si>
  <si>
    <t>RL0106</t>
  </si>
  <si>
    <t>RL0107</t>
  </si>
  <si>
    <t>RL0108</t>
  </si>
  <si>
    <t>RL0109</t>
  </si>
  <si>
    <t>RL0110</t>
  </si>
  <si>
    <t>RL0111</t>
  </si>
  <si>
    <t>RL0112</t>
  </si>
  <si>
    <t>RL0113</t>
  </si>
  <si>
    <t>RL0114</t>
  </si>
  <si>
    <t>RL0115</t>
  </si>
  <si>
    <t>RL0116</t>
  </si>
  <si>
    <t>RL0117</t>
  </si>
  <si>
    <t>RL0118</t>
  </si>
  <si>
    <t>RL0119</t>
  </si>
  <si>
    <t>RL0120</t>
  </si>
  <si>
    <t>RL0121</t>
  </si>
  <si>
    <t>RL0122</t>
  </si>
  <si>
    <t>RL0123</t>
  </si>
  <si>
    <t>RL0124</t>
  </si>
  <si>
    <t>RL0125</t>
  </si>
  <si>
    <t>RL0126</t>
  </si>
  <si>
    <t>RL0127</t>
  </si>
  <si>
    <t>RL0128</t>
  </si>
  <si>
    <t>RL0129</t>
  </si>
  <si>
    <t>RL0130</t>
  </si>
  <si>
    <t>1206 (3.1*1.6mm)</t>
  </si>
  <si>
    <t>250mW</t>
  </si>
  <si>
    <t>RL0131</t>
  </si>
  <si>
    <t>RL0132</t>
  </si>
  <si>
    <t>RL0133</t>
  </si>
  <si>
    <t>RL0134</t>
  </si>
  <si>
    <t>RL0135</t>
  </si>
  <si>
    <t>RL0136</t>
  </si>
  <si>
    <t>RL0137</t>
  </si>
  <si>
    <t>RL0138</t>
  </si>
  <si>
    <t>RL0139</t>
  </si>
  <si>
    <t>RL0140</t>
  </si>
  <si>
    <t>RL0141</t>
  </si>
  <si>
    <t>RL0142</t>
  </si>
  <si>
    <t>RL0143</t>
  </si>
  <si>
    <t>RL0144</t>
  </si>
  <si>
    <t>RL0145</t>
  </si>
  <si>
    <t>RL0146</t>
  </si>
  <si>
    <t>RL0147</t>
  </si>
  <si>
    <t>RL0148</t>
  </si>
  <si>
    <t>RL0149</t>
  </si>
  <si>
    <t>RL0150</t>
  </si>
  <si>
    <t>RL0151</t>
  </si>
  <si>
    <t>RL0152</t>
  </si>
  <si>
    <t>RL0153</t>
  </si>
  <si>
    <t>RL0154</t>
  </si>
  <si>
    <t>RL0155</t>
  </si>
  <si>
    <t>RL0156</t>
  </si>
  <si>
    <t>RL0157</t>
  </si>
  <si>
    <t>RL0158</t>
  </si>
  <si>
    <t>RL0159</t>
  </si>
  <si>
    <t>RL0160</t>
  </si>
  <si>
    <t>RL0161</t>
  </si>
  <si>
    <t>RL0162</t>
  </si>
  <si>
    <t>RL0163</t>
  </si>
  <si>
    <t>RL0164</t>
  </si>
  <si>
    <t>RL0165</t>
  </si>
  <si>
    <t>RL0166</t>
  </si>
  <si>
    <t>RL0167</t>
  </si>
  <si>
    <t>RL0168</t>
  </si>
  <si>
    <t>RL0169</t>
  </si>
  <si>
    <t>RL0170</t>
  </si>
  <si>
    <t>RL0171</t>
  </si>
  <si>
    <t>RL0172</t>
  </si>
  <si>
    <t>RL0173</t>
  </si>
  <si>
    <t>RL0174</t>
  </si>
  <si>
    <t>RL0175</t>
  </si>
  <si>
    <t>RL0176</t>
  </si>
  <si>
    <t>RL0177</t>
  </si>
  <si>
    <t>1210 (3.1*2.6mm)</t>
  </si>
  <si>
    <t>500mW</t>
  </si>
  <si>
    <t>RL0178</t>
  </si>
  <si>
    <t>RL0179</t>
  </si>
  <si>
    <t>RL0180</t>
  </si>
  <si>
    <t>RL0181</t>
  </si>
  <si>
    <t>RL0182</t>
  </si>
  <si>
    <t>RL0183</t>
  </si>
  <si>
    <t>RL0184</t>
  </si>
  <si>
    <t>RL0185</t>
  </si>
  <si>
    <t>RL0186</t>
  </si>
  <si>
    <t>RL0187</t>
  </si>
  <si>
    <t>RL0188</t>
  </si>
  <si>
    <t>RL0189</t>
  </si>
  <si>
    <t>RL0190</t>
  </si>
  <si>
    <t>RL0191</t>
  </si>
  <si>
    <t>RL0192</t>
  </si>
  <si>
    <t>RL0193</t>
  </si>
  <si>
    <t>RL0194</t>
  </si>
  <si>
    <t>RL0195</t>
  </si>
  <si>
    <t>RL0196</t>
  </si>
  <si>
    <t>RL0197</t>
  </si>
  <si>
    <t>RL0198</t>
  </si>
  <si>
    <t>RL0199</t>
  </si>
  <si>
    <t>RL0200</t>
  </si>
  <si>
    <t>RL0201</t>
  </si>
  <si>
    <t>RL0202</t>
  </si>
  <si>
    <t>RL0203</t>
  </si>
  <si>
    <t>RL0204</t>
  </si>
  <si>
    <t>RL0205</t>
  </si>
  <si>
    <t>RL0206</t>
  </si>
  <si>
    <t>RL0207</t>
  </si>
  <si>
    <t>RL0208</t>
  </si>
  <si>
    <t>RL0209</t>
  </si>
  <si>
    <t>RL0210</t>
  </si>
  <si>
    <t>RL0211</t>
  </si>
  <si>
    <t>RL0212</t>
  </si>
  <si>
    <t>RL0213</t>
  </si>
  <si>
    <t>RL0214</t>
  </si>
  <si>
    <t>RL0215</t>
  </si>
  <si>
    <t>RL0216</t>
  </si>
  <si>
    <t>RL0217</t>
  </si>
  <si>
    <t>RL0218</t>
  </si>
  <si>
    <t>RL0219</t>
  </si>
  <si>
    <t>RL0220</t>
  </si>
  <si>
    <t>RL0221</t>
  </si>
  <si>
    <t>RL0222</t>
  </si>
  <si>
    <t>RL0223</t>
  </si>
  <si>
    <t>RL0224</t>
  </si>
  <si>
    <t>1218 (3.1*4.6mm)</t>
  </si>
  <si>
    <t>1W</t>
  </si>
  <si>
    <t>RL0225</t>
  </si>
  <si>
    <t>RL0226</t>
  </si>
  <si>
    <t>RL0227</t>
  </si>
  <si>
    <t>RL0228</t>
  </si>
  <si>
    <t>RL0229</t>
  </si>
  <si>
    <t>RL0230</t>
  </si>
  <si>
    <t>RL0231</t>
  </si>
  <si>
    <t>RL0232</t>
  </si>
  <si>
    <t>RL0233</t>
  </si>
  <si>
    <t>RL0234</t>
  </si>
  <si>
    <t>RL0235</t>
  </si>
  <si>
    <t>RL0236</t>
  </si>
  <si>
    <t>RL0237</t>
  </si>
  <si>
    <t>RL0238</t>
  </si>
  <si>
    <t>RL0239</t>
  </si>
  <si>
    <t>RL0240</t>
  </si>
  <si>
    <t>RL0241</t>
  </si>
  <si>
    <t>RL0242</t>
  </si>
  <si>
    <t>RL0243</t>
  </si>
  <si>
    <t>RL0244</t>
  </si>
  <si>
    <t>RL0245</t>
  </si>
  <si>
    <t>RL0246</t>
  </si>
  <si>
    <t>RL0247</t>
  </si>
  <si>
    <t>RL0248</t>
  </si>
  <si>
    <t>RL0249</t>
  </si>
  <si>
    <t>RL0250</t>
  </si>
  <si>
    <t>RL0251</t>
  </si>
  <si>
    <t>RL0252</t>
  </si>
  <si>
    <t>RL0253</t>
  </si>
  <si>
    <t>RL0254</t>
  </si>
  <si>
    <t>RL0255</t>
  </si>
  <si>
    <t>RL0256</t>
  </si>
  <si>
    <t>RL0257</t>
  </si>
  <si>
    <t>RL0258</t>
  </si>
  <si>
    <t>RL0259</t>
  </si>
  <si>
    <t>RL0260</t>
  </si>
  <si>
    <t>RL0261</t>
  </si>
  <si>
    <t>RL0262</t>
  </si>
  <si>
    <t>RL0263</t>
  </si>
  <si>
    <t>RL0264</t>
  </si>
  <si>
    <t>RL0265</t>
  </si>
  <si>
    <t>RL0266</t>
  </si>
  <si>
    <t>RL0267</t>
  </si>
  <si>
    <t>RL0268</t>
  </si>
  <si>
    <t>RL0269</t>
  </si>
  <si>
    <t>RL0270</t>
  </si>
  <si>
    <t>RL0271</t>
  </si>
  <si>
    <t>2010 (5.0*2.5mm)</t>
  </si>
  <si>
    <t>RL0272</t>
  </si>
  <si>
    <t>RL0273</t>
  </si>
  <si>
    <t>RL0274</t>
  </si>
  <si>
    <t>RL0275</t>
  </si>
  <si>
    <t>RL0276</t>
  </si>
  <si>
    <t>RL0277</t>
  </si>
  <si>
    <t>RL0278</t>
  </si>
  <si>
    <t>RL0279</t>
  </si>
  <si>
    <t>RL0280</t>
  </si>
  <si>
    <t>RL0281</t>
  </si>
  <si>
    <t>RL0282</t>
  </si>
  <si>
    <t>RL0283</t>
  </si>
  <si>
    <t>RL0284</t>
  </si>
  <si>
    <t>RL0285</t>
  </si>
  <si>
    <t>RL0286</t>
  </si>
  <si>
    <t>RL0287</t>
  </si>
  <si>
    <t>RL0288</t>
  </si>
  <si>
    <t>RL0289</t>
  </si>
  <si>
    <t>RL0290</t>
  </si>
  <si>
    <t>RL0291</t>
  </si>
  <si>
    <t>RL0292</t>
  </si>
  <si>
    <t>RL0293</t>
  </si>
  <si>
    <t>RL0294</t>
  </si>
  <si>
    <t>RL0295</t>
  </si>
  <si>
    <t>RL0296</t>
  </si>
  <si>
    <t>RL0297</t>
  </si>
  <si>
    <t>RL0298</t>
  </si>
  <si>
    <t>RL0299</t>
  </si>
  <si>
    <t>RL0300</t>
  </si>
  <si>
    <t>RL0301</t>
  </si>
  <si>
    <t>RL0302</t>
  </si>
  <si>
    <t>RL0303</t>
  </si>
  <si>
    <t>RL0304</t>
  </si>
  <si>
    <t>RL0305</t>
  </si>
  <si>
    <t>RL0306</t>
  </si>
  <si>
    <t>RL0307</t>
  </si>
  <si>
    <t>RL0308</t>
  </si>
  <si>
    <t>RL0309</t>
  </si>
  <si>
    <t>RL0310</t>
  </si>
  <si>
    <t>RL0311</t>
  </si>
  <si>
    <t>RL0312</t>
  </si>
  <si>
    <t>RL0313</t>
  </si>
  <si>
    <t>RL0314</t>
  </si>
  <si>
    <t>RL0315</t>
  </si>
  <si>
    <t>RL0316</t>
  </si>
  <si>
    <t>RL0317</t>
  </si>
  <si>
    <t>RL0318</t>
  </si>
  <si>
    <t>2512 (6.35*3.1mm)</t>
  </si>
  <si>
    <t>RL0319</t>
  </si>
  <si>
    <t>RL0320</t>
  </si>
  <si>
    <t>RL0321</t>
  </si>
  <si>
    <t>RL0322</t>
  </si>
  <si>
    <t>RL0323</t>
  </si>
  <si>
    <t>RL0324</t>
  </si>
  <si>
    <t>RL0325</t>
  </si>
  <si>
    <t>RL0326</t>
  </si>
  <si>
    <t>RL0327</t>
  </si>
  <si>
    <t>RL0328</t>
  </si>
  <si>
    <t>RL0329</t>
  </si>
  <si>
    <t>RL0330</t>
  </si>
  <si>
    <t>RL0331</t>
  </si>
  <si>
    <t>RL0332</t>
  </si>
  <si>
    <t>RL0333</t>
  </si>
  <si>
    <t>RL0334</t>
  </si>
  <si>
    <t>RL0335</t>
  </si>
  <si>
    <t>RL0336</t>
  </si>
  <si>
    <t>RL0337</t>
  </si>
  <si>
    <t>RL0338</t>
  </si>
  <si>
    <t>RL0339</t>
  </si>
  <si>
    <t>RL0340</t>
  </si>
  <si>
    <t>RL0341</t>
  </si>
  <si>
    <t>RL0342</t>
  </si>
  <si>
    <t>RL0343</t>
  </si>
  <si>
    <t>RL0344</t>
  </si>
  <si>
    <t>RL0345</t>
  </si>
  <si>
    <t>RL0346</t>
  </si>
  <si>
    <t>RL0347</t>
  </si>
  <si>
    <t>RL0348</t>
  </si>
  <si>
    <t>RL0349</t>
  </si>
  <si>
    <t>RL0350</t>
  </si>
  <si>
    <t>RL0351</t>
  </si>
  <si>
    <t>RL0352</t>
  </si>
  <si>
    <t>RL0353</t>
  </si>
  <si>
    <t>RL0354</t>
  </si>
  <si>
    <t>RL0355</t>
  </si>
  <si>
    <t>RL0356</t>
  </si>
  <si>
    <t>RL0357</t>
  </si>
  <si>
    <t>RL0358</t>
  </si>
  <si>
    <t>RL0359</t>
  </si>
  <si>
    <t>RL0360</t>
  </si>
  <si>
    <t>RL0361</t>
  </si>
  <si>
    <t>RL0362</t>
  </si>
  <si>
    <t>RL0363</t>
  </si>
  <si>
    <t>RL0364</t>
  </si>
  <si>
    <t>1R</t>
  </si>
  <si>
    <t>1R02</t>
  </si>
  <si>
    <t>1R05</t>
  </si>
  <si>
    <t>1R07</t>
  </si>
  <si>
    <t>1R13</t>
  </si>
  <si>
    <t>1R15</t>
  </si>
  <si>
    <t>1R18</t>
  </si>
  <si>
    <t>1R21</t>
  </si>
  <si>
    <t>1R24</t>
  </si>
  <si>
    <t>1R27</t>
  </si>
  <si>
    <t>1R33</t>
  </si>
  <si>
    <t>1R37</t>
  </si>
  <si>
    <t>1R4</t>
  </si>
  <si>
    <t>1R43</t>
  </si>
  <si>
    <t>1R47</t>
  </si>
  <si>
    <t>1R54</t>
  </si>
  <si>
    <t>1R58</t>
  </si>
  <si>
    <t>1R62</t>
  </si>
  <si>
    <t>1R65</t>
  </si>
  <si>
    <t>1R69</t>
  </si>
  <si>
    <t>1R74</t>
  </si>
  <si>
    <t>1R78</t>
  </si>
  <si>
    <t>1R82</t>
  </si>
  <si>
    <t>1R87</t>
  </si>
  <si>
    <t>1R91</t>
  </si>
  <si>
    <t>1R96</t>
  </si>
  <si>
    <t>2R</t>
  </si>
  <si>
    <t>2R05</t>
  </si>
  <si>
    <t>2R1</t>
  </si>
  <si>
    <t>2R15</t>
  </si>
  <si>
    <t>2R21</t>
  </si>
  <si>
    <t>2R26</t>
  </si>
  <si>
    <t>2R32</t>
  </si>
  <si>
    <t>2R37</t>
  </si>
  <si>
    <t>2R43</t>
  </si>
  <si>
    <t>2R49</t>
  </si>
  <si>
    <t>2R55</t>
  </si>
  <si>
    <t>2R61</t>
  </si>
  <si>
    <t>2R67</t>
  </si>
  <si>
    <t>2R74</t>
  </si>
  <si>
    <t>2R8</t>
  </si>
  <si>
    <t>2R87</t>
  </si>
  <si>
    <t>2R94</t>
  </si>
  <si>
    <t>3R01</t>
  </si>
  <si>
    <t>3R09</t>
  </si>
  <si>
    <t>3R16</t>
  </si>
  <si>
    <t>3R24</t>
  </si>
  <si>
    <t>3R32</t>
  </si>
  <si>
    <t>3R4</t>
  </si>
  <si>
    <t>3R48</t>
  </si>
  <si>
    <t>3R57</t>
  </si>
  <si>
    <t>3R65</t>
  </si>
  <si>
    <t>3R74</t>
  </si>
  <si>
    <t>3R83</t>
  </si>
  <si>
    <t>3R92</t>
  </si>
  <si>
    <t>4R02</t>
  </si>
  <si>
    <t>4R12</t>
  </si>
  <si>
    <t>4R22</t>
  </si>
  <si>
    <t>4R32</t>
  </si>
  <si>
    <t>4R42</t>
  </si>
  <si>
    <t>4R53</t>
  </si>
  <si>
    <t>4R64</t>
  </si>
  <si>
    <t>4R75</t>
  </si>
  <si>
    <t>4R87</t>
  </si>
  <si>
    <t>4R99</t>
  </si>
  <si>
    <t>5R11</t>
  </si>
  <si>
    <t>5R23</t>
  </si>
  <si>
    <t>5R36</t>
  </si>
  <si>
    <t>5R49</t>
  </si>
  <si>
    <t>5R62</t>
  </si>
  <si>
    <t>5R76</t>
  </si>
  <si>
    <t>5R9</t>
  </si>
  <si>
    <t>6R04</t>
  </si>
  <si>
    <t>6R19</t>
  </si>
  <si>
    <t>6R34</t>
  </si>
  <si>
    <t>6R49</t>
  </si>
  <si>
    <t>6R65</t>
  </si>
  <si>
    <t>6R81</t>
  </si>
  <si>
    <t>6R98</t>
  </si>
  <si>
    <t>7R15</t>
  </si>
  <si>
    <t>7R32</t>
  </si>
  <si>
    <t>7R68</t>
  </si>
  <si>
    <t>7R87</t>
  </si>
  <si>
    <t>8R06</t>
  </si>
  <si>
    <t>8R25</t>
  </si>
  <si>
    <t>8R45</t>
  </si>
  <si>
    <t>8R66</t>
  </si>
  <si>
    <t>8R87</t>
  </si>
  <si>
    <t>9R09</t>
  </si>
  <si>
    <t>9R31</t>
  </si>
  <si>
    <t>9R53</t>
  </si>
  <si>
    <t>9R76</t>
  </si>
  <si>
    <t>10R2</t>
  </si>
  <si>
    <t>10R5</t>
  </si>
  <si>
    <t>10R7</t>
  </si>
  <si>
    <t>11R3</t>
  </si>
  <si>
    <t>11R5</t>
  </si>
  <si>
    <t>11R8</t>
  </si>
  <si>
    <t>12R1</t>
  </si>
  <si>
    <t>12R4</t>
  </si>
  <si>
    <t>12R7</t>
  </si>
  <si>
    <t>13R3</t>
  </si>
  <si>
    <t>13R7</t>
  </si>
  <si>
    <t>14R</t>
  </si>
  <si>
    <t>14R3</t>
  </si>
  <si>
    <t>14R7</t>
  </si>
  <si>
    <t>15R4</t>
  </si>
  <si>
    <t>15R8</t>
  </si>
  <si>
    <t>16R2</t>
  </si>
  <si>
    <t>16R5</t>
  </si>
  <si>
    <t>16R9</t>
  </si>
  <si>
    <t>17R4</t>
  </si>
  <si>
    <t>17R8</t>
  </si>
  <si>
    <t>18R2</t>
  </si>
  <si>
    <t>18R7</t>
  </si>
  <si>
    <t>19R1</t>
  </si>
  <si>
    <t>19R6</t>
  </si>
  <si>
    <t>20R5</t>
  </si>
  <si>
    <t>21R</t>
  </si>
  <si>
    <t>21R5</t>
  </si>
  <si>
    <t>22R1</t>
  </si>
  <si>
    <t>22R6</t>
  </si>
  <si>
    <t>23R2</t>
  </si>
  <si>
    <t>23R7</t>
  </si>
  <si>
    <t>24R3</t>
  </si>
  <si>
    <t>24R9</t>
  </si>
  <si>
    <t>25R5</t>
  </si>
  <si>
    <t>26R1</t>
  </si>
  <si>
    <t>26R7</t>
  </si>
  <si>
    <t>27R4</t>
  </si>
  <si>
    <t>28R</t>
  </si>
  <si>
    <t>28R7</t>
  </si>
  <si>
    <t>29R4</t>
  </si>
  <si>
    <t>30R1</t>
  </si>
  <si>
    <t>30R9</t>
  </si>
  <si>
    <t>31R6</t>
  </si>
  <si>
    <t>32R4</t>
  </si>
  <si>
    <t>33R2</t>
  </si>
  <si>
    <t>34R</t>
  </si>
  <si>
    <t>34R8</t>
  </si>
  <si>
    <t>35R7</t>
  </si>
  <si>
    <t>36R5</t>
  </si>
  <si>
    <t>37R4</t>
  </si>
  <si>
    <t>38R3</t>
  </si>
  <si>
    <t>39R2</t>
  </si>
  <si>
    <t>40R2</t>
  </si>
  <si>
    <t>41R2</t>
  </si>
  <si>
    <t>42R2</t>
  </si>
  <si>
    <t>43R2</t>
  </si>
  <si>
    <t>44R2</t>
  </si>
  <si>
    <t>45R3</t>
  </si>
  <si>
    <t>46R4</t>
  </si>
  <si>
    <t>47R5</t>
  </si>
  <si>
    <t>48R7</t>
  </si>
  <si>
    <t>49R9</t>
  </si>
  <si>
    <t>51R1</t>
  </si>
  <si>
    <t>52R3</t>
  </si>
  <si>
    <t>53R6</t>
  </si>
  <si>
    <t>54R9</t>
  </si>
  <si>
    <t>56R2</t>
  </si>
  <si>
    <t>57R6</t>
  </si>
  <si>
    <t>59R</t>
  </si>
  <si>
    <t>60R4</t>
  </si>
  <si>
    <t>61R9</t>
  </si>
  <si>
    <t>63R4</t>
  </si>
  <si>
    <t>64R9</t>
  </si>
  <si>
    <t>66R5</t>
  </si>
  <si>
    <t>68R1</t>
  </si>
  <si>
    <t>69R8</t>
  </si>
  <si>
    <t>71R5</t>
  </si>
  <si>
    <t>73R2</t>
  </si>
  <si>
    <t>76R8</t>
  </si>
  <si>
    <t>78R7</t>
  </si>
  <si>
    <t>80R6</t>
  </si>
  <si>
    <t>82R5</t>
  </si>
  <si>
    <t>84R5</t>
  </si>
  <si>
    <t>86R6</t>
  </si>
  <si>
    <t>88R7</t>
  </si>
  <si>
    <t>90R9</t>
  </si>
  <si>
    <t>93R1</t>
  </si>
  <si>
    <t>95R3</t>
  </si>
  <si>
    <t>97R6</t>
  </si>
  <si>
    <t>102R</t>
  </si>
  <si>
    <t>105R</t>
  </si>
  <si>
    <t>107R</t>
  </si>
  <si>
    <t>113R</t>
  </si>
  <si>
    <t>115R</t>
  </si>
  <si>
    <t>118R</t>
  </si>
  <si>
    <t>121R</t>
  </si>
  <si>
    <t>124R</t>
  </si>
  <si>
    <t>127R</t>
  </si>
  <si>
    <t>133R</t>
  </si>
  <si>
    <t>137R</t>
  </si>
  <si>
    <t>140R</t>
  </si>
  <si>
    <t>143R</t>
  </si>
  <si>
    <t>147R</t>
  </si>
  <si>
    <t>154R</t>
  </si>
  <si>
    <t>158R</t>
  </si>
  <si>
    <t>162R</t>
  </si>
  <si>
    <t>165R</t>
  </si>
  <si>
    <t>169R</t>
  </si>
  <si>
    <t>174R</t>
  </si>
  <si>
    <t>178R</t>
  </si>
  <si>
    <t>182R</t>
  </si>
  <si>
    <t>187R</t>
  </si>
  <si>
    <t>191R</t>
  </si>
  <si>
    <t>196R</t>
  </si>
  <si>
    <t>205R</t>
  </si>
  <si>
    <t>210R</t>
  </si>
  <si>
    <t>215R</t>
  </si>
  <si>
    <t>221R</t>
  </si>
  <si>
    <t>226R</t>
  </si>
  <si>
    <t>232R</t>
  </si>
  <si>
    <t>237R</t>
  </si>
  <si>
    <t>243R</t>
  </si>
  <si>
    <t>249R</t>
  </si>
  <si>
    <t>255R</t>
  </si>
  <si>
    <t>261R</t>
  </si>
  <si>
    <t>267R</t>
  </si>
  <si>
    <t>274R</t>
  </si>
  <si>
    <t>280R</t>
  </si>
  <si>
    <t>287R</t>
  </si>
  <si>
    <t>294R</t>
  </si>
  <si>
    <t>301R</t>
  </si>
  <si>
    <t>309R</t>
  </si>
  <si>
    <t>316R</t>
  </si>
  <si>
    <t>324R</t>
  </si>
  <si>
    <t>332R</t>
  </si>
  <si>
    <t>340R</t>
  </si>
  <si>
    <t>348R</t>
  </si>
  <si>
    <t>357R</t>
  </si>
  <si>
    <t>365R</t>
  </si>
  <si>
    <t>374R</t>
  </si>
  <si>
    <t>383R</t>
  </si>
  <si>
    <t>392R</t>
  </si>
  <si>
    <t>402R</t>
  </si>
  <si>
    <t>412R</t>
  </si>
  <si>
    <t>422R</t>
  </si>
  <si>
    <t>432R</t>
  </si>
  <si>
    <t>442R</t>
  </si>
  <si>
    <t>453R</t>
  </si>
  <si>
    <t>464R</t>
  </si>
  <si>
    <t>475R</t>
  </si>
  <si>
    <t>487R</t>
  </si>
  <si>
    <t>499R</t>
  </si>
  <si>
    <t>511R</t>
  </si>
  <si>
    <t>523R</t>
  </si>
  <si>
    <t>536R</t>
  </si>
  <si>
    <t>549R</t>
  </si>
  <si>
    <t>562R</t>
  </si>
  <si>
    <t>576R</t>
  </si>
  <si>
    <t>590R</t>
  </si>
  <si>
    <t>604R</t>
  </si>
  <si>
    <t>619R</t>
  </si>
  <si>
    <t>634R</t>
  </si>
  <si>
    <t>649R</t>
  </si>
  <si>
    <t>665R</t>
  </si>
  <si>
    <t>681R</t>
  </si>
  <si>
    <t>698R</t>
  </si>
  <si>
    <t>715R</t>
  </si>
  <si>
    <t>732R</t>
  </si>
  <si>
    <t>768R</t>
  </si>
  <si>
    <t>787R</t>
  </si>
  <si>
    <t>806R</t>
  </si>
  <si>
    <t>825R</t>
  </si>
  <si>
    <t>845R</t>
  </si>
  <si>
    <t>866R</t>
  </si>
  <si>
    <t>887R</t>
  </si>
  <si>
    <t>909R</t>
  </si>
  <si>
    <t>931R</t>
  </si>
  <si>
    <t>953R</t>
  </si>
  <si>
    <t>976R</t>
  </si>
  <si>
    <t>1K</t>
  </si>
  <si>
    <t>1K02</t>
  </si>
  <si>
    <t>1K05</t>
  </si>
  <si>
    <t>1K07</t>
  </si>
  <si>
    <t>1K13</t>
  </si>
  <si>
    <t>1K15</t>
  </si>
  <si>
    <t>1K18</t>
  </si>
  <si>
    <t>1K21</t>
  </si>
  <si>
    <t>1K24</t>
  </si>
  <si>
    <t>1K27</t>
  </si>
  <si>
    <t>1K33</t>
  </si>
  <si>
    <t>1K37</t>
  </si>
  <si>
    <t>1K4</t>
  </si>
  <si>
    <t>1K43</t>
  </si>
  <si>
    <t>1K47</t>
  </si>
  <si>
    <t>1K54</t>
  </si>
  <si>
    <t>1K58</t>
  </si>
  <si>
    <t>1K62</t>
  </si>
  <si>
    <t>1K65</t>
  </si>
  <si>
    <t>1K69</t>
  </si>
  <si>
    <t>1K74</t>
  </si>
  <si>
    <t>1K78</t>
  </si>
  <si>
    <t>1K82</t>
  </si>
  <si>
    <t>1K87</t>
  </si>
  <si>
    <t>1K91</t>
  </si>
  <si>
    <t>1K96</t>
  </si>
  <si>
    <t>2K</t>
  </si>
  <si>
    <t>2K05</t>
  </si>
  <si>
    <t>2K1</t>
  </si>
  <si>
    <t>2K15</t>
  </si>
  <si>
    <t>2K21</t>
  </si>
  <si>
    <t>2K26</t>
  </si>
  <si>
    <t>2K32</t>
  </si>
  <si>
    <t>2K37</t>
  </si>
  <si>
    <t>2K43</t>
  </si>
  <si>
    <t>2K49</t>
  </si>
  <si>
    <t>2K55</t>
  </si>
  <si>
    <t>2K61</t>
  </si>
  <si>
    <t>2K67</t>
  </si>
  <si>
    <t>2K74</t>
  </si>
  <si>
    <t>2K8</t>
  </si>
  <si>
    <t>2K87</t>
  </si>
  <si>
    <t>2K94</t>
  </si>
  <si>
    <t>3K01</t>
  </si>
  <si>
    <t>3K09</t>
  </si>
  <si>
    <t>3K16</t>
  </si>
  <si>
    <t>3K24</t>
  </si>
  <si>
    <t>3K32</t>
  </si>
  <si>
    <t>3K4</t>
  </si>
  <si>
    <t>3K48</t>
  </si>
  <si>
    <t>3K57</t>
  </si>
  <si>
    <t>3K65</t>
  </si>
  <si>
    <t>3K74</t>
  </si>
  <si>
    <t>3K83</t>
  </si>
  <si>
    <t>3K92</t>
  </si>
  <si>
    <t>4K02</t>
  </si>
  <si>
    <t>4K12</t>
  </si>
  <si>
    <t>4K22</t>
  </si>
  <si>
    <t>4K32</t>
  </si>
  <si>
    <t>4K42</t>
  </si>
  <si>
    <t>4K53</t>
  </si>
  <si>
    <t>4K64</t>
  </si>
  <si>
    <t>4K75</t>
  </si>
  <si>
    <t>4K87</t>
  </si>
  <si>
    <t>4K99</t>
  </si>
  <si>
    <t>5K11</t>
  </si>
  <si>
    <t>5K23</t>
  </si>
  <si>
    <t>5K36</t>
  </si>
  <si>
    <t>5K49</t>
  </si>
  <si>
    <t>5K62</t>
  </si>
  <si>
    <t>5K76</t>
  </si>
  <si>
    <t>5K9</t>
  </si>
  <si>
    <t>6K04</t>
  </si>
  <si>
    <t>6K19</t>
  </si>
  <si>
    <t>6K34</t>
  </si>
  <si>
    <t>6K49</t>
  </si>
  <si>
    <t>6K65</t>
  </si>
  <si>
    <t>6K81</t>
  </si>
  <si>
    <t>6K98</t>
  </si>
  <si>
    <t>7K15</t>
  </si>
  <si>
    <t>7K32</t>
  </si>
  <si>
    <t>7K68</t>
  </si>
  <si>
    <t>7K87</t>
  </si>
  <si>
    <t>8K06</t>
  </si>
  <si>
    <t>8K25</t>
  </si>
  <si>
    <t>8K45</t>
  </si>
  <si>
    <t>8K66</t>
  </si>
  <si>
    <t>8K87</t>
  </si>
  <si>
    <t>9K09</t>
  </si>
  <si>
    <t>9K31</t>
  </si>
  <si>
    <t>9K53</t>
  </si>
  <si>
    <t>9K76</t>
  </si>
  <si>
    <t>10K2</t>
  </si>
  <si>
    <t>10K5</t>
  </si>
  <si>
    <t>10K7</t>
  </si>
  <si>
    <t>11K3</t>
  </si>
  <si>
    <t>11K5</t>
  </si>
  <si>
    <t>11K8</t>
  </si>
  <si>
    <t>12K1</t>
  </si>
  <si>
    <t>12K4</t>
  </si>
  <si>
    <t>12K7</t>
  </si>
  <si>
    <t>13K3</t>
  </si>
  <si>
    <t>13K7</t>
  </si>
  <si>
    <t>14K</t>
  </si>
  <si>
    <t>14K3</t>
  </si>
  <si>
    <t>14K7</t>
  </si>
  <si>
    <t>15K4</t>
  </si>
  <si>
    <t>15K8</t>
  </si>
  <si>
    <t>16K2</t>
  </si>
  <si>
    <t>16K5</t>
  </si>
  <si>
    <t>16K9</t>
  </si>
  <si>
    <t>17K4</t>
  </si>
  <si>
    <t>17K8</t>
  </si>
  <si>
    <t>18K2</t>
  </si>
  <si>
    <t>18K7</t>
  </si>
  <si>
    <t>19K1</t>
  </si>
  <si>
    <t>19K6</t>
  </si>
  <si>
    <t>20K5</t>
  </si>
  <si>
    <t>21K</t>
  </si>
  <si>
    <t>21K5</t>
  </si>
  <si>
    <t>22K1</t>
  </si>
  <si>
    <t>22K6</t>
  </si>
  <si>
    <t>23K2</t>
  </si>
  <si>
    <t>23K7</t>
  </si>
  <si>
    <t>24K3</t>
  </si>
  <si>
    <t>24K9</t>
  </si>
  <si>
    <t>25K5</t>
  </si>
  <si>
    <t>26K1</t>
  </si>
  <si>
    <t>26K7</t>
  </si>
  <si>
    <t>27K4</t>
  </si>
  <si>
    <t>28K</t>
  </si>
  <si>
    <t>28K7</t>
  </si>
  <si>
    <t>29K4</t>
  </si>
  <si>
    <t>30K1</t>
  </si>
  <si>
    <t>30K9</t>
  </si>
  <si>
    <t>31K6</t>
  </si>
  <si>
    <t>32K4</t>
  </si>
  <si>
    <t>33K2</t>
  </si>
  <si>
    <t>34K</t>
  </si>
  <si>
    <t>34K8</t>
  </si>
  <si>
    <t>35K7</t>
  </si>
  <si>
    <t>36K5</t>
  </si>
  <si>
    <t>37K4</t>
  </si>
  <si>
    <t>38K3</t>
  </si>
  <si>
    <t>39K2</t>
  </si>
  <si>
    <t>40K2</t>
  </si>
  <si>
    <t>41K2</t>
  </si>
  <si>
    <t>42K2</t>
  </si>
  <si>
    <t>43K2</t>
  </si>
  <si>
    <t>44K2</t>
  </si>
  <si>
    <t>45K3</t>
  </si>
  <si>
    <t>46K4</t>
  </si>
  <si>
    <t>47K5</t>
  </si>
  <si>
    <t>48K7</t>
  </si>
  <si>
    <t>49K9</t>
  </si>
  <si>
    <t>51K1</t>
  </si>
  <si>
    <t>52K3</t>
  </si>
  <si>
    <t>53K6</t>
  </si>
  <si>
    <t>54K9</t>
  </si>
  <si>
    <t>56K2</t>
  </si>
  <si>
    <t>57K6</t>
  </si>
  <si>
    <t>59K</t>
  </si>
  <si>
    <t>60K4</t>
  </si>
  <si>
    <t>61K9</t>
  </si>
  <si>
    <t>63K4</t>
  </si>
  <si>
    <t>64K9</t>
  </si>
  <si>
    <t>66K5</t>
  </si>
  <si>
    <t>68K1</t>
  </si>
  <si>
    <t>69K8</t>
  </si>
  <si>
    <t>71K5</t>
  </si>
  <si>
    <t>73K2</t>
  </si>
  <si>
    <t>76K8</t>
  </si>
  <si>
    <t>78K7</t>
  </si>
  <si>
    <t>80K6</t>
  </si>
  <si>
    <t>82K5</t>
  </si>
  <si>
    <t>84K5</t>
  </si>
  <si>
    <t>86K6</t>
  </si>
  <si>
    <t>88K7</t>
  </si>
  <si>
    <t>90K9</t>
  </si>
  <si>
    <t>93K1</t>
  </si>
  <si>
    <t>95K3</t>
  </si>
  <si>
    <t>97K6</t>
  </si>
  <si>
    <t>102K</t>
  </si>
  <si>
    <t>105K</t>
  </si>
  <si>
    <t>107K</t>
  </si>
  <si>
    <t>113K</t>
  </si>
  <si>
    <t>115K</t>
  </si>
  <si>
    <t>118K</t>
  </si>
  <si>
    <t>121K</t>
  </si>
  <si>
    <t>124K</t>
  </si>
  <si>
    <t>127K</t>
  </si>
  <si>
    <t>133K</t>
  </si>
  <si>
    <t>137K</t>
  </si>
  <si>
    <t>140K</t>
  </si>
  <si>
    <t>143K</t>
  </si>
  <si>
    <t>147K</t>
  </si>
  <si>
    <t>154K</t>
  </si>
  <si>
    <t>158K</t>
  </si>
  <si>
    <t>162K</t>
  </si>
  <si>
    <t>165K</t>
  </si>
  <si>
    <t>169K</t>
  </si>
  <si>
    <t>174K</t>
  </si>
  <si>
    <t>178K</t>
  </si>
  <si>
    <t>182K</t>
  </si>
  <si>
    <t>187K</t>
  </si>
  <si>
    <t>191K</t>
  </si>
  <si>
    <t>196K</t>
  </si>
  <si>
    <t>205K</t>
  </si>
  <si>
    <t>210K</t>
  </si>
  <si>
    <t>215K</t>
  </si>
  <si>
    <t>221K</t>
  </si>
  <si>
    <t>226K</t>
  </si>
  <si>
    <t>232K</t>
  </si>
  <si>
    <t>237K</t>
  </si>
  <si>
    <t>243K</t>
  </si>
  <si>
    <t>249K</t>
  </si>
  <si>
    <t>255K</t>
  </si>
  <si>
    <t>261K</t>
  </si>
  <si>
    <t>267K</t>
  </si>
  <si>
    <t>274K</t>
  </si>
  <si>
    <t>280K</t>
  </si>
  <si>
    <t>287K</t>
  </si>
  <si>
    <t>294K</t>
  </si>
  <si>
    <t>301K</t>
  </si>
  <si>
    <t>309K</t>
  </si>
  <si>
    <t>316K</t>
  </si>
  <si>
    <t>324K</t>
  </si>
  <si>
    <t>332K</t>
  </si>
  <si>
    <t>340K</t>
  </si>
  <si>
    <t>348K</t>
  </si>
  <si>
    <t>357K</t>
  </si>
  <si>
    <t>365K</t>
  </si>
  <si>
    <t>374K</t>
  </si>
  <si>
    <t>383K</t>
  </si>
  <si>
    <t>392K</t>
  </si>
  <si>
    <t>402K</t>
  </si>
  <si>
    <t>412K</t>
  </si>
  <si>
    <t>422K</t>
  </si>
  <si>
    <t>432K</t>
  </si>
  <si>
    <t>442K</t>
  </si>
  <si>
    <t>453K</t>
  </si>
  <si>
    <t>464K</t>
  </si>
  <si>
    <t>475K</t>
  </si>
  <si>
    <t>487K</t>
  </si>
  <si>
    <t>499K</t>
  </si>
  <si>
    <t>511K</t>
  </si>
  <si>
    <t>523K</t>
  </si>
  <si>
    <t>536K</t>
  </si>
  <si>
    <t>549K</t>
  </si>
  <si>
    <t>562K</t>
  </si>
  <si>
    <t>576K</t>
  </si>
  <si>
    <t>590K</t>
  </si>
  <si>
    <t>604K</t>
  </si>
  <si>
    <t>619K</t>
  </si>
  <si>
    <t>634K</t>
  </si>
  <si>
    <t>649K</t>
  </si>
  <si>
    <t>665K</t>
  </si>
  <si>
    <t>681K</t>
  </si>
  <si>
    <t>698K</t>
  </si>
  <si>
    <t>715K</t>
  </si>
  <si>
    <t>732K</t>
  </si>
  <si>
    <t>768K</t>
  </si>
  <si>
    <t>787K</t>
  </si>
  <si>
    <t>806K</t>
  </si>
  <si>
    <t>825K</t>
  </si>
  <si>
    <t>845K</t>
  </si>
  <si>
    <t>866K</t>
  </si>
  <si>
    <t>887K</t>
  </si>
  <si>
    <t>909K</t>
  </si>
  <si>
    <t>931K</t>
  </si>
  <si>
    <t>953K</t>
  </si>
  <si>
    <t>976K</t>
  </si>
  <si>
    <t>1M</t>
  </si>
  <si>
    <t>1M02</t>
  </si>
  <si>
    <t>1M05</t>
  </si>
  <si>
    <t>1M07</t>
  </si>
  <si>
    <t>1M13</t>
  </si>
  <si>
    <t>1M15</t>
  </si>
  <si>
    <t>1M18</t>
  </si>
  <si>
    <t>1M21</t>
  </si>
  <si>
    <t>1M24</t>
  </si>
  <si>
    <t>1M27</t>
  </si>
  <si>
    <t>1M33</t>
  </si>
  <si>
    <t>1M37</t>
  </si>
  <si>
    <t>1M4</t>
  </si>
  <si>
    <t>1M43</t>
  </si>
  <si>
    <t>1M47</t>
  </si>
  <si>
    <t>1M54</t>
  </si>
  <si>
    <t>1M58</t>
  </si>
  <si>
    <t>1M62</t>
  </si>
  <si>
    <t>1M65</t>
  </si>
  <si>
    <t>1M69</t>
  </si>
  <si>
    <t>1M74</t>
  </si>
  <si>
    <t>1M78</t>
  </si>
  <si>
    <t>1M82</t>
  </si>
  <si>
    <t>1M87</t>
  </si>
  <si>
    <t>1M91</t>
  </si>
  <si>
    <t>1M96</t>
  </si>
  <si>
    <t>2M</t>
  </si>
  <si>
    <t>2M05</t>
  </si>
  <si>
    <t>2M1</t>
  </si>
  <si>
    <t>2M15</t>
  </si>
  <si>
    <t>2M21</t>
  </si>
  <si>
    <t>2M26</t>
  </si>
  <si>
    <t>2M32</t>
  </si>
  <si>
    <t>2M37</t>
  </si>
  <si>
    <t>2M43</t>
  </si>
  <si>
    <t>2M49</t>
  </si>
  <si>
    <t>2M55</t>
  </si>
  <si>
    <t>2M61</t>
  </si>
  <si>
    <t>2M67</t>
  </si>
  <si>
    <t>2M74</t>
  </si>
  <si>
    <t>2M8</t>
  </si>
  <si>
    <t>2M87</t>
  </si>
  <si>
    <t>2M94</t>
  </si>
  <si>
    <t>3M01</t>
  </si>
  <si>
    <t>3M09</t>
  </si>
  <si>
    <t>3M16</t>
  </si>
  <si>
    <t>3M24</t>
  </si>
  <si>
    <t>3M32</t>
  </si>
  <si>
    <t>3M4</t>
  </si>
  <si>
    <t>3M48</t>
  </si>
  <si>
    <t>3M57</t>
  </si>
  <si>
    <t>3M65</t>
  </si>
  <si>
    <t>3M74</t>
  </si>
  <si>
    <t>3M83</t>
  </si>
  <si>
    <t>3M92</t>
  </si>
  <si>
    <t>4M02</t>
  </si>
  <si>
    <t>4M12</t>
  </si>
  <si>
    <t>4M22</t>
  </si>
  <si>
    <t>4M32</t>
  </si>
  <si>
    <t>4M42</t>
  </si>
  <si>
    <t>4M53</t>
  </si>
  <si>
    <t>4M64</t>
  </si>
  <si>
    <t>4M75</t>
  </si>
  <si>
    <t>4M87</t>
  </si>
  <si>
    <t>4M99</t>
  </si>
  <si>
    <t>5M11</t>
  </si>
  <si>
    <t>5M23</t>
  </si>
  <si>
    <t>5M36</t>
  </si>
  <si>
    <t>5M49</t>
  </si>
  <si>
    <t>5M62</t>
  </si>
  <si>
    <t>5M76</t>
  </si>
  <si>
    <t>5M9</t>
  </si>
  <si>
    <t>6M04</t>
  </si>
  <si>
    <t>6M19</t>
  </si>
  <si>
    <t>6M34</t>
  </si>
  <si>
    <t>6M49</t>
  </si>
  <si>
    <t>6M65</t>
  </si>
  <si>
    <t>6M81</t>
  </si>
  <si>
    <t>6M98</t>
  </si>
  <si>
    <t>7M15</t>
  </si>
  <si>
    <t>7M32</t>
  </si>
  <si>
    <t>7M68</t>
  </si>
  <si>
    <t>7M87</t>
  </si>
  <si>
    <t>8M06</t>
  </si>
  <si>
    <t>8M25</t>
  </si>
  <si>
    <t>8M45</t>
  </si>
  <si>
    <t>8M66</t>
  </si>
  <si>
    <t>8M87</t>
  </si>
  <si>
    <t>9M09</t>
  </si>
  <si>
    <t>9M31</t>
  </si>
  <si>
    <t>9M53</t>
  </si>
  <si>
    <t>9M76</t>
  </si>
  <si>
    <t>R1424</t>
  </si>
  <si>
    <t>R1425</t>
  </si>
  <si>
    <t>R1426</t>
  </si>
  <si>
    <t>R1427</t>
  </si>
  <si>
    <t>R1428</t>
  </si>
  <si>
    <t>R1429</t>
  </si>
  <si>
    <t>R1430</t>
  </si>
  <si>
    <t>R1431</t>
  </si>
  <si>
    <t>R1432</t>
  </si>
  <si>
    <t>R1433</t>
  </si>
  <si>
    <t>R1434</t>
  </si>
  <si>
    <t>R1435</t>
  </si>
  <si>
    <t>R1436</t>
  </si>
  <si>
    <t>R1437</t>
  </si>
  <si>
    <t>R1438</t>
  </si>
  <si>
    <t>R1439</t>
  </si>
  <si>
    <t>R1440</t>
  </si>
  <si>
    <t>R1441</t>
  </si>
  <si>
    <t>R1442</t>
  </si>
  <si>
    <t>R1443</t>
  </si>
  <si>
    <t>R1444</t>
  </si>
  <si>
    <t>R1445</t>
  </si>
  <si>
    <t>R1446</t>
  </si>
  <si>
    <t>R1447</t>
  </si>
  <si>
    <t>R1448</t>
  </si>
  <si>
    <t>R1449</t>
  </si>
  <si>
    <t>R1450</t>
  </si>
  <si>
    <t>R1451</t>
  </si>
  <si>
    <t>R1452</t>
  </si>
  <si>
    <t>R1453</t>
  </si>
  <si>
    <t>R1454</t>
  </si>
  <si>
    <t>R1455</t>
  </si>
  <si>
    <t>R1456</t>
  </si>
  <si>
    <t>R1457</t>
  </si>
  <si>
    <t>R1458</t>
  </si>
  <si>
    <t>R1459</t>
  </si>
  <si>
    <t>R1460</t>
  </si>
  <si>
    <t>R1461</t>
  </si>
  <si>
    <t>R1462</t>
  </si>
  <si>
    <t>R1463</t>
  </si>
  <si>
    <t>R1464</t>
  </si>
  <si>
    <t>R1465</t>
  </si>
  <si>
    <t>R1466</t>
  </si>
  <si>
    <t>R1467</t>
  </si>
  <si>
    <t>R1468</t>
  </si>
  <si>
    <t>R1469</t>
  </si>
  <si>
    <t>R1470</t>
  </si>
  <si>
    <t>R1471</t>
  </si>
  <si>
    <t>R1472</t>
  </si>
  <si>
    <t>R1473</t>
  </si>
  <si>
    <t>R1474</t>
  </si>
  <si>
    <t>R1475</t>
  </si>
  <si>
    <t>R1476</t>
  </si>
  <si>
    <t>R1477</t>
  </si>
  <si>
    <t>R1478</t>
  </si>
  <si>
    <t>R1479</t>
  </si>
  <si>
    <t>R1480</t>
  </si>
  <si>
    <t>R1481</t>
  </si>
  <si>
    <t>R1482</t>
  </si>
  <si>
    <t>R1483</t>
  </si>
  <si>
    <t>R1484</t>
  </si>
  <si>
    <t>R1485</t>
  </si>
  <si>
    <t>R1486</t>
  </si>
  <si>
    <t>R1487</t>
  </si>
  <si>
    <t>R1488</t>
  </si>
  <si>
    <t>R1489</t>
  </si>
  <si>
    <t>R1490</t>
  </si>
  <si>
    <t>R1491</t>
  </si>
  <si>
    <t>R1492</t>
  </si>
  <si>
    <t>R1493</t>
  </si>
  <si>
    <t>R1494</t>
  </si>
  <si>
    <t>R1495</t>
  </si>
  <si>
    <t>R1496</t>
  </si>
  <si>
    <t>R1497</t>
  </si>
  <si>
    <t>R1498</t>
  </si>
  <si>
    <t>R1499</t>
  </si>
  <si>
    <t>R1500</t>
  </si>
  <si>
    <t>R1501</t>
  </si>
  <si>
    <t>R1502</t>
  </si>
  <si>
    <t>R1503</t>
  </si>
  <si>
    <t>R1504</t>
  </si>
  <si>
    <t>R1505</t>
  </si>
  <si>
    <t>R1506</t>
  </si>
  <si>
    <t>R1507</t>
  </si>
  <si>
    <t>R1508</t>
  </si>
  <si>
    <t>R1509</t>
  </si>
  <si>
    <t>R1510</t>
  </si>
  <si>
    <t>R1511</t>
  </si>
  <si>
    <t>R1512</t>
  </si>
  <si>
    <t>R1513</t>
  </si>
  <si>
    <t>R1514</t>
  </si>
  <si>
    <t>R1515</t>
  </si>
  <si>
    <t>R1516</t>
  </si>
  <si>
    <t>R1517</t>
  </si>
  <si>
    <t>R1518</t>
  </si>
  <si>
    <t>R1519</t>
  </si>
  <si>
    <t>R1520</t>
  </si>
  <si>
    <t>R1521</t>
  </si>
  <si>
    <t>R1522</t>
  </si>
  <si>
    <t>R1523</t>
  </si>
  <si>
    <t>R1524</t>
  </si>
  <si>
    <t>R1525</t>
  </si>
  <si>
    <t>R1526</t>
  </si>
  <si>
    <t>R1527</t>
  </si>
  <si>
    <t>R1528</t>
  </si>
  <si>
    <t>R1529</t>
  </si>
  <si>
    <t>R1530</t>
  </si>
  <si>
    <t>R1531</t>
  </si>
  <si>
    <t>R1532</t>
  </si>
  <si>
    <t>R1533</t>
  </si>
  <si>
    <t>R1534</t>
  </si>
  <si>
    <t>R1535</t>
  </si>
  <si>
    <t>R1536</t>
  </si>
  <si>
    <t>R1537</t>
  </si>
  <si>
    <t>R1538</t>
  </si>
  <si>
    <t>R1539</t>
  </si>
  <si>
    <t>R1540</t>
  </si>
  <si>
    <t>R1541</t>
  </si>
  <si>
    <t>R1542</t>
  </si>
  <si>
    <t>R1543</t>
  </si>
  <si>
    <t>R1544</t>
  </si>
  <si>
    <t>R1545</t>
  </si>
  <si>
    <t>R1546</t>
  </si>
  <si>
    <t>R1547</t>
  </si>
  <si>
    <t>R1548</t>
  </si>
  <si>
    <t>R1549</t>
  </si>
  <si>
    <t>R1550</t>
  </si>
  <si>
    <t>R1551</t>
  </si>
  <si>
    <t>R1552</t>
  </si>
  <si>
    <t>R1553</t>
  </si>
  <si>
    <t>R1554</t>
  </si>
  <si>
    <t>R1555</t>
  </si>
  <si>
    <t>R1556</t>
  </si>
  <si>
    <t>R1557</t>
  </si>
  <si>
    <t>R1558</t>
  </si>
  <si>
    <t>R1559</t>
  </si>
  <si>
    <t>R1560</t>
  </si>
  <si>
    <t>R1561</t>
  </si>
  <si>
    <t>R1562</t>
  </si>
  <si>
    <t>R1563</t>
  </si>
  <si>
    <t>R1564</t>
  </si>
  <si>
    <t>R1565</t>
  </si>
  <si>
    <t>R1566</t>
  </si>
  <si>
    <t>R1567</t>
  </si>
  <si>
    <t>R1568</t>
  </si>
  <si>
    <t>R1569</t>
  </si>
  <si>
    <t>R1570</t>
  </si>
  <si>
    <t>R1571</t>
  </si>
  <si>
    <t>R1572</t>
  </si>
  <si>
    <t>R1573</t>
  </si>
  <si>
    <t>R1574</t>
  </si>
  <si>
    <t>R1575</t>
  </si>
  <si>
    <t>R1576</t>
  </si>
  <si>
    <t>R1577</t>
  </si>
  <si>
    <t>R1578</t>
  </si>
  <si>
    <t>R1579</t>
  </si>
  <si>
    <t>R1580</t>
  </si>
  <si>
    <t>R1581</t>
  </si>
  <si>
    <t>R1582</t>
  </si>
  <si>
    <t>R1583</t>
  </si>
  <si>
    <t>R1584</t>
  </si>
  <si>
    <t>R1585</t>
  </si>
  <si>
    <t>R1586</t>
  </si>
  <si>
    <t>R1587</t>
  </si>
  <si>
    <t>R1588</t>
  </si>
  <si>
    <t>R1589</t>
  </si>
  <si>
    <t>R1590</t>
  </si>
  <si>
    <t>R1591</t>
  </si>
  <si>
    <t>R1592</t>
  </si>
  <si>
    <t>R1593</t>
  </si>
  <si>
    <t>R1594</t>
  </si>
  <si>
    <t>R1595</t>
  </si>
  <si>
    <t>R1596</t>
  </si>
  <si>
    <t>R1597</t>
  </si>
  <si>
    <t>R1598</t>
  </si>
  <si>
    <t>R1599</t>
  </si>
  <si>
    <t>R1600</t>
  </si>
  <si>
    <t>R1601</t>
  </si>
  <si>
    <t>R1602</t>
  </si>
  <si>
    <t>R1603</t>
  </si>
  <si>
    <t>R1604</t>
  </si>
  <si>
    <t>R1605</t>
  </si>
  <si>
    <t>R1606</t>
  </si>
  <si>
    <t>R1607</t>
  </si>
  <si>
    <t>R1608</t>
  </si>
  <si>
    <t>R1609</t>
  </si>
  <si>
    <t>R1610</t>
  </si>
  <si>
    <t>R1611</t>
  </si>
  <si>
    <t>R1612</t>
  </si>
  <si>
    <t>R1613</t>
  </si>
  <si>
    <t>R1614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</si>
  <si>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</si>
  <si>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</si>
  <si>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</si>
  <si>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</si>
  <si>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</si>
  <si>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</si>
  <si>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</si>
  <si>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</si>
  <si>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</si>
  <si>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</si>
  <si>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</si>
  <si>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</si>
  <si>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</si>
  <si>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</si>
  <si>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R1629</t>
  </si>
  <si>
    <t>R1630</t>
  </si>
  <si>
    <t>R1631</t>
  </si>
  <si>
    <t>R1632</t>
  </si>
  <si>
    <t>R1633</t>
  </si>
  <si>
    <t>R1634</t>
  </si>
  <si>
    <t>R1635</t>
  </si>
  <si>
    <t>R1636</t>
  </si>
  <si>
    <t>R1637</t>
  </si>
  <si>
    <t>R1638</t>
  </si>
  <si>
    <t>R1639</t>
  </si>
  <si>
    <t>R1640</t>
  </si>
  <si>
    <t>R1641</t>
  </si>
  <si>
    <t>R1642</t>
  </si>
  <si>
    <t>R1643</t>
  </si>
  <si>
    <t>R1644</t>
  </si>
  <si>
    <t>R1645</t>
  </si>
  <si>
    <t>R1646</t>
  </si>
  <si>
    <t>R1647</t>
  </si>
  <si>
    <t>R1648</t>
  </si>
  <si>
    <t>R1649</t>
  </si>
  <si>
    <t>R1650</t>
  </si>
  <si>
    <t>R1651</t>
  </si>
  <si>
    <t>R1652</t>
  </si>
  <si>
    <t>R1653</t>
  </si>
  <si>
    <t>R1654</t>
  </si>
  <si>
    <t>R1655</t>
  </si>
  <si>
    <t>R1656</t>
  </si>
  <si>
    <t>R1657</t>
  </si>
  <si>
    <t>R1658</t>
  </si>
  <si>
    <t>R1659</t>
  </si>
  <si>
    <t>R1660</t>
  </si>
  <si>
    <t>R1661</t>
  </si>
  <si>
    <t>R1662</t>
  </si>
  <si>
    <t>R1663</t>
  </si>
  <si>
    <t>R1664</t>
  </si>
  <si>
    <t>R1665</t>
  </si>
  <si>
    <t>R1666</t>
  </si>
  <si>
    <t>R1667</t>
  </si>
  <si>
    <t>R1668</t>
  </si>
  <si>
    <t>R1669</t>
  </si>
  <si>
    <t>R1670</t>
  </si>
  <si>
    <t>R1671</t>
  </si>
  <si>
    <t>R1672</t>
  </si>
  <si>
    <t>R1673</t>
  </si>
  <si>
    <t>R1674</t>
  </si>
  <si>
    <t>R1675</t>
  </si>
  <si>
    <t>R1676</t>
  </si>
  <si>
    <t>R1677</t>
  </si>
  <si>
    <t>R1678</t>
  </si>
  <si>
    <t>R1679</t>
  </si>
  <si>
    <t>R1680</t>
  </si>
  <si>
    <t>R1681</t>
  </si>
  <si>
    <t>R1682</t>
  </si>
  <si>
    <t>R1683</t>
  </si>
  <si>
    <t>R1684</t>
  </si>
  <si>
    <t>R1685</t>
  </si>
  <si>
    <t>R1686</t>
  </si>
  <si>
    <t>R1687</t>
  </si>
  <si>
    <t>R1688</t>
  </si>
  <si>
    <t>R1689</t>
  </si>
  <si>
    <t>R1690</t>
  </si>
  <si>
    <t>R1691</t>
  </si>
  <si>
    <t>R1692</t>
  </si>
  <si>
    <t>R1693</t>
  </si>
  <si>
    <t>R1694</t>
  </si>
  <si>
    <t>R1695</t>
  </si>
  <si>
    <t>R1696</t>
  </si>
  <si>
    <t>R1697</t>
  </si>
  <si>
    <t>R1698</t>
  </si>
  <si>
    <t>R1699</t>
  </si>
  <si>
    <t>R1700</t>
  </si>
  <si>
    <t>R1701</t>
  </si>
  <si>
    <t>R1702</t>
  </si>
  <si>
    <t>R1703</t>
  </si>
  <si>
    <t>R1704</t>
  </si>
  <si>
    <t>R1705</t>
  </si>
  <si>
    <t>R1706</t>
  </si>
  <si>
    <t>R1707</t>
  </si>
  <si>
    <t>R1708</t>
  </si>
  <si>
    <t>R1709</t>
  </si>
  <si>
    <t>R1710</t>
  </si>
  <si>
    <t>R1711</t>
  </si>
  <si>
    <t>R1712</t>
  </si>
  <si>
    <t>R1713</t>
  </si>
  <si>
    <t>R1714</t>
  </si>
  <si>
    <t>R1715</t>
  </si>
  <si>
    <t>R1716</t>
  </si>
  <si>
    <t>R1717</t>
  </si>
  <si>
    <t>R1718</t>
  </si>
  <si>
    <t>R1719</t>
  </si>
  <si>
    <t>R1720</t>
  </si>
  <si>
    <t>R1721</t>
  </si>
  <si>
    <t>R1722</t>
  </si>
  <si>
    <t>R1723</t>
  </si>
  <si>
    <t>R1724</t>
  </si>
  <si>
    <t>R1725</t>
  </si>
  <si>
    <t>R1726</t>
  </si>
  <si>
    <t>R1727</t>
  </si>
  <si>
    <t>R1728</t>
  </si>
  <si>
    <t>R1729</t>
  </si>
  <si>
    <t>R1730</t>
  </si>
  <si>
    <t>R1731</t>
  </si>
  <si>
    <t>R1732</t>
  </si>
  <si>
    <t>R1733</t>
  </si>
  <si>
    <t>R1734</t>
  </si>
  <si>
    <t>R1735</t>
  </si>
  <si>
    <t>R1736</t>
  </si>
  <si>
    <t>R1737</t>
  </si>
  <si>
    <t>R1738</t>
  </si>
  <si>
    <t>R1739</t>
  </si>
  <si>
    <t>R1740</t>
  </si>
  <si>
    <t>R1741</t>
  </si>
  <si>
    <t>R1742</t>
  </si>
  <si>
    <t>R1743</t>
  </si>
  <si>
    <t>R1744</t>
  </si>
  <si>
    <t>R1745</t>
  </si>
  <si>
    <t>R1746</t>
  </si>
  <si>
    <t>R1747</t>
  </si>
  <si>
    <t>R1748</t>
  </si>
  <si>
    <t>R1749</t>
  </si>
  <si>
    <t>R1750</t>
  </si>
  <si>
    <t>R1751</t>
  </si>
  <si>
    <t>R1752</t>
  </si>
  <si>
    <t>R1753</t>
  </si>
  <si>
    <t>R1754</t>
  </si>
  <si>
    <t>R1755</t>
  </si>
  <si>
    <t>R1756</t>
  </si>
  <si>
    <t>R1757</t>
  </si>
  <si>
    <t>R1758</t>
  </si>
  <si>
    <t>R1759</t>
  </si>
  <si>
    <t>R1760</t>
  </si>
  <si>
    <t>R1761</t>
  </si>
  <si>
    <t>R1762</t>
  </si>
  <si>
    <t>R1763</t>
  </si>
  <si>
    <t>R1764</t>
  </si>
  <si>
    <t>R1765</t>
  </si>
  <si>
    <t>R1766</t>
  </si>
  <si>
    <t>R1767</t>
  </si>
  <si>
    <t>R1768</t>
  </si>
  <si>
    <t>R1769</t>
  </si>
  <si>
    <t>R1770</t>
  </si>
  <si>
    <t>R1771</t>
  </si>
  <si>
    <t>R1772</t>
  </si>
  <si>
    <t>R1773</t>
  </si>
  <si>
    <t>R1774</t>
  </si>
  <si>
    <t>R1775</t>
  </si>
  <si>
    <t>R1776</t>
  </si>
  <si>
    <t>R1777</t>
  </si>
  <si>
    <t>R1778</t>
  </si>
  <si>
    <t>R1779</t>
  </si>
  <si>
    <t>R1780</t>
  </si>
  <si>
    <t>R1781</t>
  </si>
  <si>
    <t>R1782</t>
  </si>
  <si>
    <t>R1783</t>
  </si>
  <si>
    <t>R1784</t>
  </si>
  <si>
    <t>R1785</t>
  </si>
  <si>
    <t>R1786</t>
  </si>
  <si>
    <t>R1787</t>
  </si>
  <si>
    <t>R1788</t>
  </si>
  <si>
    <t>R1789</t>
  </si>
  <si>
    <t>R1790</t>
  </si>
  <si>
    <t>R1791</t>
  </si>
  <si>
    <t>R1792</t>
  </si>
  <si>
    <t>R1793</t>
  </si>
  <si>
    <t>R1794</t>
  </si>
  <si>
    <t>R1795</t>
  </si>
  <si>
    <t>R1796</t>
  </si>
  <si>
    <t>R1797</t>
  </si>
  <si>
    <t>R1798</t>
  </si>
  <si>
    <t>R1799</t>
  </si>
  <si>
    <t>R1800</t>
  </si>
  <si>
    <t>R1801</t>
  </si>
  <si>
    <t>R1802</t>
  </si>
  <si>
    <t>R1803</t>
  </si>
  <si>
    <t>R1804</t>
  </si>
  <si>
    <t>R1805</t>
  </si>
  <si>
    <t>R1806</t>
  </si>
  <si>
    <t>R1807</t>
  </si>
  <si>
    <t>R1808</t>
  </si>
  <si>
    <t>R1809</t>
  </si>
  <si>
    <t>R1810</t>
  </si>
  <si>
    <t>R1811</t>
  </si>
  <si>
    <t>R1812</t>
  </si>
  <si>
    <t>R1813</t>
  </si>
  <si>
    <t>R1814</t>
  </si>
  <si>
    <t>R1815</t>
  </si>
  <si>
    <t>R1816</t>
  </si>
  <si>
    <t>R1817</t>
  </si>
  <si>
    <t>R1818</t>
  </si>
  <si>
    <t>R1819</t>
  </si>
  <si>
    <t>R1820</t>
  </si>
  <si>
    <t>R1821</t>
  </si>
  <si>
    <t>R1822</t>
  </si>
  <si>
    <t>R1823</t>
  </si>
  <si>
    <t>R1824</t>
  </si>
  <si>
    <t>R1825</t>
  </si>
  <si>
    <t>R1826</t>
  </si>
  <si>
    <t>R1827</t>
  </si>
  <si>
    <t>R1828</t>
  </si>
  <si>
    <t>R1829</t>
  </si>
  <si>
    <t>R1830</t>
  </si>
  <si>
    <t>R1831</t>
  </si>
  <si>
    <t>R1832</t>
  </si>
  <si>
    <t>R1833</t>
  </si>
  <si>
    <t>R1834</t>
  </si>
  <si>
    <t>R1835</t>
  </si>
  <si>
    <t>R1836</t>
  </si>
  <si>
    <t>R1837</t>
  </si>
  <si>
    <t>R1838</t>
  </si>
  <si>
    <t>R1839</t>
  </si>
  <si>
    <t>R1840</t>
  </si>
  <si>
    <t>R1841</t>
  </si>
  <si>
    <t>R1842</t>
  </si>
  <si>
    <t>R1843</t>
  </si>
  <si>
    <t>R1844</t>
  </si>
  <si>
    <t>R1845</t>
  </si>
  <si>
    <t>R1846</t>
  </si>
  <si>
    <t>R1847</t>
  </si>
  <si>
    <t>R1848</t>
  </si>
  <si>
    <t>R1849</t>
  </si>
  <si>
    <t>R1850</t>
  </si>
  <si>
    <t>R1851</t>
  </si>
  <si>
    <t>R1852</t>
  </si>
  <si>
    <t>R1853</t>
  </si>
  <si>
    <t>R1854</t>
  </si>
  <si>
    <t>R1855</t>
  </si>
  <si>
    <t>R1856</t>
  </si>
  <si>
    <t>R1857</t>
  </si>
  <si>
    <t>R1858</t>
  </si>
  <si>
    <t>R1859</t>
  </si>
  <si>
    <t>R1860</t>
  </si>
  <si>
    <t>R1861</t>
  </si>
  <si>
    <t>R1862</t>
  </si>
  <si>
    <t>R1863</t>
  </si>
  <si>
    <t>R1864</t>
  </si>
  <si>
    <t>R1865</t>
  </si>
  <si>
    <t>R1866</t>
  </si>
  <si>
    <t>R1867</t>
  </si>
  <si>
    <t>R1868</t>
  </si>
  <si>
    <t>R1869</t>
  </si>
  <si>
    <t>R1870</t>
  </si>
  <si>
    <t>R1871</t>
  </si>
  <si>
    <t>R1872</t>
  </si>
  <si>
    <t>R1873</t>
  </si>
  <si>
    <t>R1874</t>
  </si>
  <si>
    <t>R1875</t>
  </si>
  <si>
    <t>R1876</t>
  </si>
  <si>
    <t>R1877</t>
  </si>
  <si>
    <t>R1878</t>
  </si>
  <si>
    <t>R1879</t>
  </si>
  <si>
    <t>R1880</t>
  </si>
  <si>
    <t>R1881</t>
  </si>
  <si>
    <t>R1882</t>
  </si>
  <si>
    <t>R1883</t>
  </si>
  <si>
    <t>R1884</t>
  </si>
  <si>
    <t>R1885</t>
  </si>
  <si>
    <t>R1886</t>
  </si>
  <si>
    <t>R1887</t>
  </si>
  <si>
    <t>R1888</t>
  </si>
  <si>
    <t>R1889</t>
  </si>
  <si>
    <t>R1890</t>
  </si>
  <si>
    <t>R1891</t>
  </si>
  <si>
    <t>R1892</t>
  </si>
  <si>
    <t>R1893</t>
  </si>
  <si>
    <t>R1894</t>
  </si>
  <si>
    <t>R1895</t>
  </si>
  <si>
    <t>R1896</t>
  </si>
  <si>
    <t>R1897</t>
  </si>
  <si>
    <t>R1898</t>
  </si>
  <si>
    <t>R1899</t>
  </si>
  <si>
    <t>R1900</t>
  </si>
  <si>
    <t>R1901</t>
  </si>
  <si>
    <t>R1902</t>
  </si>
  <si>
    <t>R1903</t>
  </si>
  <si>
    <t>R1904</t>
  </si>
  <si>
    <t>R1905</t>
  </si>
  <si>
    <t>R1906</t>
  </si>
  <si>
    <t>R1907</t>
  </si>
  <si>
    <t>R1908</t>
  </si>
  <si>
    <t>R1909</t>
  </si>
  <si>
    <t>R1910</t>
  </si>
  <si>
    <t>R1911</t>
  </si>
  <si>
    <t>R1912</t>
  </si>
  <si>
    <t>R1913</t>
  </si>
  <si>
    <t>R1914</t>
  </si>
  <si>
    <t>R1915</t>
  </si>
  <si>
    <t>R1916</t>
  </si>
  <si>
    <t>R1917</t>
  </si>
  <si>
    <t>R1918</t>
  </si>
  <si>
    <t>R1919</t>
  </si>
  <si>
    <t>R1920</t>
  </si>
  <si>
    <t>R1921</t>
  </si>
  <si>
    <t>R1922</t>
  </si>
  <si>
    <t>R1923</t>
  </si>
  <si>
    <t>R1924</t>
  </si>
  <si>
    <t>R1925</t>
  </si>
  <si>
    <t>R1926</t>
  </si>
  <si>
    <t>R1927</t>
  </si>
  <si>
    <t>R1928</t>
  </si>
  <si>
    <t>R1929</t>
  </si>
  <si>
    <t>R1930</t>
  </si>
  <si>
    <t>R1931</t>
  </si>
  <si>
    <t>R1932</t>
  </si>
  <si>
    <t>R1933</t>
  </si>
  <si>
    <t>R1934</t>
  </si>
  <si>
    <t>R1935</t>
  </si>
  <si>
    <t>R1936</t>
  </si>
  <si>
    <t>R1937</t>
  </si>
  <si>
    <t>R1938</t>
  </si>
  <si>
    <t>R1939</t>
  </si>
  <si>
    <t>R1940</t>
  </si>
  <si>
    <t>R1941</t>
  </si>
  <si>
    <t>R1942</t>
  </si>
  <si>
    <t>R1943</t>
  </si>
  <si>
    <t>R1944</t>
  </si>
  <si>
    <t>R1945</t>
  </si>
  <si>
    <t>R1946</t>
  </si>
  <si>
    <t>R1947</t>
  </si>
  <si>
    <t>R1948</t>
  </si>
  <si>
    <t>R1949</t>
  </si>
  <si>
    <t>R1950</t>
  </si>
  <si>
    <t>R1951</t>
  </si>
  <si>
    <t>R1952</t>
  </si>
  <si>
    <t>R1953</t>
  </si>
  <si>
    <t>R1954</t>
  </si>
  <si>
    <t>R1955</t>
  </si>
  <si>
    <t>R1956</t>
  </si>
  <si>
    <t>R1957</t>
  </si>
  <si>
    <t>R1958</t>
  </si>
  <si>
    <t>R1959</t>
  </si>
  <si>
    <t>R1960</t>
  </si>
  <si>
    <t>R1961</t>
  </si>
  <si>
    <t>R1962</t>
  </si>
  <si>
    <t>R1963</t>
  </si>
  <si>
    <t>R1964</t>
  </si>
  <si>
    <t>R1965</t>
  </si>
  <si>
    <t>R1966</t>
  </si>
  <si>
    <t>R1967</t>
  </si>
  <si>
    <t>R1968</t>
  </si>
  <si>
    <t>R1969</t>
  </si>
  <si>
    <t>R1970</t>
  </si>
  <si>
    <t>R1971</t>
  </si>
  <si>
    <t>R1972</t>
  </si>
  <si>
    <t>R1973</t>
  </si>
  <si>
    <t>R1974</t>
  </si>
  <si>
    <t>R1975</t>
  </si>
  <si>
    <t>R1976</t>
  </si>
  <si>
    <t>R1977</t>
  </si>
  <si>
    <t>R1978</t>
  </si>
  <si>
    <t>R1979</t>
  </si>
  <si>
    <t>R1980</t>
  </si>
  <si>
    <t>R1981</t>
  </si>
  <si>
    <t>R1982</t>
  </si>
  <si>
    <t>R1983</t>
  </si>
  <si>
    <t>R1984</t>
  </si>
  <si>
    <t>R1985</t>
  </si>
  <si>
    <t>R1986</t>
  </si>
  <si>
    <t>R1987</t>
  </si>
  <si>
    <t>R1988</t>
  </si>
  <si>
    <t>R1989</t>
  </si>
  <si>
    <t>R1990</t>
  </si>
  <si>
    <t>R1991</t>
  </si>
  <si>
    <t>R1992</t>
  </si>
  <si>
    <t>R1993</t>
  </si>
  <si>
    <t>R1994</t>
  </si>
  <si>
    <t>R1995</t>
  </si>
  <si>
    <t>R1996</t>
  </si>
  <si>
    <t>R1997</t>
  </si>
  <si>
    <t>R1998</t>
  </si>
  <si>
    <t>R1999</t>
  </si>
  <si>
    <t>R2000</t>
  </si>
  <si>
    <t>R2001</t>
  </si>
  <si>
    <t>R2002</t>
  </si>
  <si>
    <t>R2003</t>
  </si>
  <si>
    <t>R2004</t>
  </si>
  <si>
    <t>R2005</t>
  </si>
  <si>
    <t>R2006</t>
  </si>
  <si>
    <t>R2007</t>
  </si>
  <si>
    <t>R2008</t>
  </si>
  <si>
    <t>R2009</t>
  </si>
  <si>
    <t>R2010</t>
  </si>
  <si>
    <t>R2011</t>
  </si>
  <si>
    <t>R2012</t>
  </si>
  <si>
    <t>R2013</t>
  </si>
  <si>
    <t>R2014</t>
  </si>
  <si>
    <t>R2015</t>
  </si>
  <si>
    <t>R2016</t>
  </si>
  <si>
    <t>R2017</t>
  </si>
  <si>
    <t>R2018</t>
  </si>
  <si>
    <t>R2019</t>
  </si>
  <si>
    <t>R2020</t>
  </si>
  <si>
    <t>R2021</t>
  </si>
  <si>
    <t>R2022</t>
  </si>
  <si>
    <t>R2023</t>
  </si>
  <si>
    <t>R2024</t>
  </si>
  <si>
    <t>R2025</t>
  </si>
  <si>
    <t>R2026</t>
  </si>
  <si>
    <t>R2027</t>
  </si>
  <si>
    <t>R2028</t>
  </si>
  <si>
    <t>R2029</t>
  </si>
  <si>
    <t>R2030</t>
  </si>
  <si>
    <t>R2031</t>
  </si>
  <si>
    <t>R2032</t>
  </si>
  <si>
    <t>R2033</t>
  </si>
  <si>
    <t>R2034</t>
  </si>
  <si>
    <t>R2035</t>
  </si>
  <si>
    <t>R2036</t>
  </si>
  <si>
    <t>R2037</t>
  </si>
  <si>
    <t>R2038</t>
  </si>
  <si>
    <t>R2039</t>
  </si>
  <si>
    <t>R2040</t>
  </si>
  <si>
    <t>R2041</t>
  </si>
  <si>
    <t>R2042</t>
  </si>
  <si>
    <t>R2043</t>
  </si>
  <si>
    <t>R2044</t>
  </si>
  <si>
    <t>R2045</t>
  </si>
  <si>
    <t>R2046</t>
  </si>
  <si>
    <t>R2047</t>
  </si>
  <si>
    <t>R2048</t>
  </si>
  <si>
    <t>R2049</t>
  </si>
  <si>
    <t>R2050</t>
  </si>
  <si>
    <t>R2051</t>
  </si>
  <si>
    <t>R2052</t>
  </si>
  <si>
    <t>R2053</t>
  </si>
  <si>
    <t>R2054</t>
  </si>
  <si>
    <t>R2055</t>
  </si>
  <si>
    <t>R2056</t>
  </si>
  <si>
    <t>R2057</t>
  </si>
  <si>
    <t>R2058</t>
  </si>
  <si>
    <t>R2059</t>
  </si>
  <si>
    <t>R2060</t>
  </si>
  <si>
    <t>R2061</t>
  </si>
  <si>
    <t>R2062</t>
  </si>
  <si>
    <t>R2063</t>
  </si>
  <si>
    <t>R2064</t>
  </si>
  <si>
    <t>R2065</t>
  </si>
  <si>
    <t>R2066</t>
  </si>
  <si>
    <t>R2067</t>
  </si>
  <si>
    <t>R2068</t>
  </si>
  <si>
    <t>R2069</t>
  </si>
  <si>
    <t>R2070</t>
  </si>
  <si>
    <t>R2071</t>
  </si>
  <si>
    <t>R2072</t>
  </si>
  <si>
    <t>R2073</t>
  </si>
  <si>
    <t>R2074</t>
  </si>
  <si>
    <t>R2075</t>
  </si>
  <si>
    <t>R2076</t>
  </si>
  <si>
    <t>R2077</t>
  </si>
  <si>
    <t>R2078</t>
  </si>
  <si>
    <t>R2079</t>
  </si>
  <si>
    <t>R2080</t>
  </si>
  <si>
    <t>R2081</t>
  </si>
  <si>
    <t>R2082</t>
  </si>
  <si>
    <t>R2083</t>
  </si>
  <si>
    <t>R2084</t>
  </si>
  <si>
    <t>R2085</t>
  </si>
  <si>
    <t>R2086</t>
  </si>
  <si>
    <t>R2087</t>
  </si>
  <si>
    <t>R2088</t>
  </si>
  <si>
    <t>R2089</t>
  </si>
  <si>
    <t>R2090</t>
  </si>
  <si>
    <t>R2091</t>
  </si>
  <si>
    <t>R2092</t>
  </si>
  <si>
    <t>R2093</t>
  </si>
  <si>
    <t>R2094</t>
  </si>
  <si>
    <t>R2095</t>
  </si>
  <si>
    <t>R2096</t>
  </si>
  <si>
    <t>R2097</t>
  </si>
  <si>
    <t>R2098</t>
  </si>
  <si>
    <t>R2099</t>
  </si>
  <si>
    <t>R2100</t>
  </si>
  <si>
    <t>R2101</t>
  </si>
  <si>
    <t>R2102</t>
  </si>
  <si>
    <t>R2103</t>
  </si>
  <si>
    <t>R2104</t>
  </si>
  <si>
    <t>R2105</t>
  </si>
  <si>
    <t>R2106</t>
  </si>
  <si>
    <t>R2107</t>
  </si>
  <si>
    <t>R2108</t>
  </si>
  <si>
    <t>R2109</t>
  </si>
  <si>
    <t>R2110</t>
  </si>
  <si>
    <t>R2111</t>
  </si>
  <si>
    <t>R2112</t>
  </si>
  <si>
    <t>R2113</t>
  </si>
  <si>
    <t>R2114</t>
  </si>
  <si>
    <t>R2115</t>
  </si>
  <si>
    <t>R2116</t>
  </si>
  <si>
    <t>R2117</t>
  </si>
  <si>
    <t>R2118</t>
  </si>
  <si>
    <t>R2119</t>
  </si>
  <si>
    <t>R2120</t>
  </si>
  <si>
    <t>R2121</t>
  </si>
  <si>
    <t>R2122</t>
  </si>
  <si>
    <t>R2123</t>
  </si>
  <si>
    <t>R2124</t>
  </si>
  <si>
    <t>R2125</t>
  </si>
  <si>
    <t>R2126</t>
  </si>
  <si>
    <t>R2127</t>
  </si>
  <si>
    <t>R2128</t>
  </si>
  <si>
    <t>R2129</t>
  </si>
  <si>
    <t>R2130</t>
  </si>
  <si>
    <t>R2131</t>
  </si>
  <si>
    <t>R2132</t>
  </si>
  <si>
    <t>R2133</t>
  </si>
  <si>
    <t>R2134</t>
  </si>
  <si>
    <t>R2135</t>
  </si>
  <si>
    <t>R2136</t>
  </si>
  <si>
    <t>R2137</t>
  </si>
  <si>
    <t>R2138</t>
  </si>
  <si>
    <t>R2139</t>
  </si>
  <si>
    <t>R2140</t>
  </si>
  <si>
    <t>R2141</t>
  </si>
  <si>
    <t>R2142</t>
  </si>
  <si>
    <t>R2143</t>
  </si>
  <si>
    <t>R2144</t>
  </si>
  <si>
    <t>R2145</t>
  </si>
  <si>
    <t>R2146</t>
  </si>
  <si>
    <t>R2147</t>
  </si>
  <si>
    <t>R2148</t>
  </si>
  <si>
    <t>R2149</t>
  </si>
  <si>
    <t>R2150</t>
  </si>
  <si>
    <t>R2151</t>
  </si>
  <si>
    <t>R2152</t>
  </si>
  <si>
    <t>R2153</t>
  </si>
  <si>
    <t>R2154</t>
  </si>
  <si>
    <t>R2155</t>
  </si>
  <si>
    <t>R2156</t>
  </si>
  <si>
    <t>R2157</t>
  </si>
  <si>
    <t>R2158</t>
  </si>
  <si>
    <t>R2159</t>
  </si>
  <si>
    <t>R2160</t>
  </si>
  <si>
    <t>R2161</t>
  </si>
  <si>
    <t>R2162</t>
  </si>
  <si>
    <t>R2163</t>
  </si>
  <si>
    <t>R2164</t>
  </si>
  <si>
    <t>R2165</t>
  </si>
  <si>
    <t>R2166</t>
  </si>
  <si>
    <t>R2167</t>
  </si>
  <si>
    <t>R2168</t>
  </si>
  <si>
    <t>R2169</t>
  </si>
  <si>
    <t>R2170</t>
  </si>
  <si>
    <t>R2171</t>
  </si>
  <si>
    <t>R2172</t>
  </si>
  <si>
    <t>R2173</t>
  </si>
  <si>
    <t>R2174</t>
  </si>
  <si>
    <t>R2175</t>
  </si>
  <si>
    <t>R2176</t>
  </si>
  <si>
    <t>R2177</t>
  </si>
  <si>
    <t>R2178</t>
  </si>
  <si>
    <t>R2179</t>
  </si>
  <si>
    <t>R2180</t>
  </si>
  <si>
    <t>R2181</t>
  </si>
  <si>
    <t>R2182</t>
  </si>
  <si>
    <t>R2183</t>
  </si>
  <si>
    <t>R2184</t>
  </si>
  <si>
    <t>R2185</t>
  </si>
  <si>
    <t>R2186</t>
  </si>
  <si>
    <t>R2187</t>
  </si>
  <si>
    <t>R2188</t>
  </si>
  <si>
    <t>R2189</t>
  </si>
  <si>
    <t>R2190</t>
  </si>
  <si>
    <t>R2191</t>
  </si>
  <si>
    <t>R2192</t>
  </si>
  <si>
    <t>R2193</t>
  </si>
  <si>
    <t>R2194</t>
  </si>
  <si>
    <t>R2195</t>
  </si>
  <si>
    <t>R2196</t>
  </si>
  <si>
    <t>R2197</t>
  </si>
  <si>
    <t>R2198</t>
  </si>
  <si>
    <t>R2199</t>
  </si>
  <si>
    <t>R2200</t>
  </si>
  <si>
    <t>R2201</t>
  </si>
  <si>
    <t>R2202</t>
  </si>
  <si>
    <t>R2203</t>
  </si>
  <si>
    <t>R2204</t>
  </si>
  <si>
    <t>R2205</t>
  </si>
  <si>
    <t>R2206</t>
  </si>
  <si>
    <t>R2207</t>
  </si>
  <si>
    <t>R2208</t>
  </si>
  <si>
    <t>R2209</t>
  </si>
  <si>
    <t>R2210</t>
  </si>
  <si>
    <t>R2211</t>
  </si>
  <si>
    <t>R2212</t>
  </si>
  <si>
    <t>R2213</t>
  </si>
  <si>
    <t>R2214</t>
  </si>
  <si>
    <t>R2215</t>
  </si>
  <si>
    <t>R2216</t>
  </si>
  <si>
    <t>R2217</t>
  </si>
  <si>
    <t>R2218</t>
  </si>
  <si>
    <t>R2219</t>
  </si>
  <si>
    <t>R2220</t>
  </si>
  <si>
    <t>R2221</t>
  </si>
  <si>
    <t>R2222</t>
  </si>
  <si>
    <t>R2223</t>
  </si>
  <si>
    <t>R2224</t>
  </si>
  <si>
    <t>R2225</t>
  </si>
  <si>
    <t>R2226</t>
  </si>
  <si>
    <t>R2227</t>
  </si>
  <si>
    <t>R2228</t>
  </si>
  <si>
    <t>R2229</t>
  </si>
  <si>
    <t>R2230</t>
  </si>
  <si>
    <t>R2231</t>
  </si>
  <si>
    <t>R2232</t>
  </si>
  <si>
    <t>R2233</t>
  </si>
  <si>
    <t>R2234</t>
  </si>
  <si>
    <t>R2235</t>
  </si>
  <si>
    <t>R2236</t>
  </si>
  <si>
    <t>R2237</t>
  </si>
  <si>
    <t>R2238</t>
  </si>
  <si>
    <t>R2239</t>
  </si>
  <si>
    <t>R2240</t>
  </si>
  <si>
    <t>R2241</t>
  </si>
  <si>
    <t>R2242</t>
  </si>
  <si>
    <t>R2243</t>
  </si>
  <si>
    <t>R2244</t>
  </si>
  <si>
    <t>R2245</t>
  </si>
  <si>
    <t>R2246</t>
  </si>
  <si>
    <t>R2247</t>
  </si>
  <si>
    <t>R2248</t>
  </si>
  <si>
    <t>R2249</t>
  </si>
  <si>
    <t>R2250</t>
  </si>
  <si>
    <t>R2251</t>
  </si>
  <si>
    <t>R2252</t>
  </si>
  <si>
    <t>R2253</t>
  </si>
  <si>
    <t>R2254</t>
  </si>
  <si>
    <t>R2255</t>
  </si>
  <si>
    <t>R2256</t>
  </si>
  <si>
    <t>R2257</t>
  </si>
  <si>
    <t>R2258</t>
  </si>
  <si>
    <t>R2259</t>
  </si>
  <si>
    <t>R2260</t>
  </si>
  <si>
    <t>R2261</t>
  </si>
  <si>
    <t>R2262</t>
  </si>
  <si>
    <t>R2263</t>
  </si>
  <si>
    <t>R2264</t>
  </si>
  <si>
    <t>R2265</t>
  </si>
  <si>
    <t>R2266</t>
  </si>
  <si>
    <t>R2267</t>
  </si>
  <si>
    <t>R2268</t>
  </si>
  <si>
    <t>R2269</t>
  </si>
  <si>
    <t>R2270</t>
  </si>
  <si>
    <t>R2271</t>
  </si>
  <si>
    <t>R2272</t>
  </si>
  <si>
    <t>R2273</t>
  </si>
  <si>
    <t>R2274</t>
  </si>
  <si>
    <t>R2275</t>
  </si>
  <si>
    <t>R2276</t>
  </si>
  <si>
    <t>R2277</t>
  </si>
  <si>
    <t>R2278</t>
  </si>
  <si>
    <t>R2279</t>
  </si>
  <si>
    <t>R2280</t>
  </si>
  <si>
    <t>R2281</t>
  </si>
  <si>
    <t>R2282</t>
  </si>
  <si>
    <t>R2283</t>
  </si>
  <si>
    <t>R2284</t>
  </si>
  <si>
    <t>R2285</t>
  </si>
  <si>
    <t>R2286</t>
  </si>
  <si>
    <t>R2287</t>
  </si>
  <si>
    <t>R2288</t>
  </si>
  <si>
    <t>R2289</t>
  </si>
  <si>
    <t>R2290</t>
  </si>
  <si>
    <t>R2291</t>
  </si>
  <si>
    <t>R2292</t>
  </si>
  <si>
    <t>R2293</t>
  </si>
  <si>
    <t>R2294</t>
  </si>
  <si>
    <t>R2295</t>
  </si>
  <si>
    <t>R2296</t>
  </si>
  <si>
    <t>R2297</t>
  </si>
  <si>
    <t>R2298</t>
  </si>
  <si>
    <t>R2299</t>
  </si>
  <si>
    <t>R2300</t>
  </si>
  <si>
    <t>R2301</t>
  </si>
  <si>
    <t>R2302</t>
  </si>
  <si>
    <t>R2303</t>
  </si>
  <si>
    <t>R2304</t>
  </si>
  <si>
    <t>R2305</t>
  </si>
  <si>
    <t>R2306</t>
  </si>
  <si>
    <t>R2307</t>
  </si>
  <si>
    <t>R2308</t>
  </si>
  <si>
    <t>R2309</t>
  </si>
  <si>
    <t>R2310</t>
  </si>
  <si>
    <t>R2311</t>
  </si>
  <si>
    <t>R2312</t>
  </si>
  <si>
    <t>R2313</t>
  </si>
  <si>
    <t>R2314</t>
  </si>
  <si>
    <t>R2315</t>
  </si>
  <si>
    <t>R2316</t>
  </si>
  <si>
    <t>R2317</t>
  </si>
  <si>
    <t>R2318</t>
  </si>
  <si>
    <t>R2319</t>
  </si>
  <si>
    <t>R2320</t>
  </si>
  <si>
    <t>R2321</t>
  </si>
  <si>
    <t>R2322</t>
  </si>
  <si>
    <t>R2323</t>
  </si>
  <si>
    <t>R2324</t>
  </si>
  <si>
    <t>R2325</t>
  </si>
  <si>
    <t>R2326</t>
  </si>
  <si>
    <t>R2327</t>
  </si>
  <si>
    <t>R2328</t>
  </si>
  <si>
    <t>R2329</t>
  </si>
  <si>
    <t>R2330</t>
  </si>
  <si>
    <t>R2331</t>
  </si>
  <si>
    <t>R2332</t>
  </si>
  <si>
    <t>R2333</t>
  </si>
  <si>
    <t>R2334</t>
  </si>
  <si>
    <t>R2335</t>
  </si>
  <si>
    <t>R2336</t>
  </si>
  <si>
    <t>R2337</t>
  </si>
  <si>
    <t>R2338</t>
  </si>
  <si>
    <t>R2339</t>
  </si>
  <si>
    <t>R2340</t>
  </si>
  <si>
    <t>R2341</t>
  </si>
  <si>
    <t>R2342</t>
  </si>
  <si>
    <t>R2343</t>
  </si>
  <si>
    <t>R2344</t>
  </si>
  <si>
    <t>R2345</t>
  </si>
  <si>
    <t>R2346</t>
  </si>
  <si>
    <t>R2347</t>
  </si>
  <si>
    <t>R2348</t>
  </si>
  <si>
    <t>R2349</t>
  </si>
  <si>
    <t>R2350</t>
  </si>
  <si>
    <t>R2351</t>
  </si>
  <si>
    <t>R2352</t>
  </si>
  <si>
    <t>R2353</t>
  </si>
  <si>
    <t>R2354</t>
  </si>
  <si>
    <t>R2355</t>
  </si>
  <si>
    <t>R2356</t>
  </si>
  <si>
    <t>R2357</t>
  </si>
  <si>
    <t>R2358</t>
  </si>
  <si>
    <t>R2359</t>
  </si>
  <si>
    <t>R2360</t>
  </si>
  <si>
    <t>R2361</t>
  </si>
  <si>
    <t>R2362</t>
  </si>
  <si>
    <t>R2363</t>
  </si>
  <si>
    <t>R2364</t>
  </si>
  <si>
    <t>R2365</t>
  </si>
  <si>
    <t>R2366</t>
  </si>
  <si>
    <t>R2367</t>
  </si>
  <si>
    <t>R2368</t>
  </si>
  <si>
    <t>R2369</t>
  </si>
  <si>
    <t>R2370</t>
  </si>
  <si>
    <t>R2371</t>
  </si>
  <si>
    <t>R2372</t>
  </si>
  <si>
    <t>R2373</t>
  </si>
  <si>
    <t>R2374</t>
  </si>
  <si>
    <t>R2375</t>
  </si>
  <si>
    <t>R2376</t>
  </si>
  <si>
    <t>R2377</t>
  </si>
  <si>
    <t>R2378</t>
  </si>
  <si>
    <t>R2379</t>
  </si>
  <si>
    <t>R2380</t>
  </si>
  <si>
    <t>R2381</t>
  </si>
  <si>
    <t>R2382</t>
  </si>
  <si>
    <t>R2383</t>
  </si>
  <si>
    <t>R2384</t>
  </si>
  <si>
    <t>R2385</t>
  </si>
  <si>
    <t>R2386</t>
  </si>
  <si>
    <t>R2387</t>
  </si>
  <si>
    <t>R2388</t>
  </si>
  <si>
    <t>R2389</t>
  </si>
  <si>
    <t>R2390</t>
  </si>
  <si>
    <t>R2391</t>
  </si>
  <si>
    <t>R2392</t>
  </si>
  <si>
    <t>R2393</t>
  </si>
  <si>
    <t>R2394</t>
  </si>
  <si>
    <t>R2395</t>
  </si>
  <si>
    <t>R2396</t>
  </si>
  <si>
    <t>R2397</t>
  </si>
  <si>
    <t>R2398</t>
  </si>
  <si>
    <t>R2399</t>
  </si>
  <si>
    <t>R2400</t>
  </si>
  <si>
    <t>R2401</t>
  </si>
  <si>
    <t>R2402</t>
  </si>
  <si>
    <t>R2403</t>
  </si>
  <si>
    <t>R2404</t>
  </si>
  <si>
    <t>R2405</t>
  </si>
  <si>
    <t>R2406</t>
  </si>
  <si>
    <t>R2407</t>
  </si>
  <si>
    <t>R2408</t>
  </si>
  <si>
    <t>R2409</t>
  </si>
  <si>
    <t>R2410</t>
  </si>
  <si>
    <t>R2411</t>
  </si>
  <si>
    <t>R2412</t>
  </si>
  <si>
    <t>R2413</t>
  </si>
  <si>
    <t>R2414</t>
  </si>
  <si>
    <t>R2415</t>
  </si>
  <si>
    <t>R2416</t>
  </si>
  <si>
    <t>R2417</t>
  </si>
  <si>
    <t>R2418</t>
  </si>
  <si>
    <t>R2419</t>
  </si>
  <si>
    <t>R2420</t>
  </si>
  <si>
    <t>R2421</t>
  </si>
  <si>
    <t>R2422</t>
  </si>
  <si>
    <t>R2423</t>
  </si>
  <si>
    <t>R2424</t>
  </si>
  <si>
    <t>R2425</t>
  </si>
  <si>
    <t>R2426</t>
  </si>
  <si>
    <t>R2427</t>
  </si>
  <si>
    <t>R2428</t>
  </si>
  <si>
    <t>R2429</t>
  </si>
  <si>
    <t>R2430</t>
  </si>
  <si>
    <t>R2431</t>
  </si>
  <si>
    <t>R2432</t>
  </si>
  <si>
    <t>R2433</t>
  </si>
  <si>
    <t>R2434</t>
  </si>
  <si>
    <t>R2435</t>
  </si>
  <si>
    <t>R2436</t>
  </si>
  <si>
    <t>R2437</t>
  </si>
  <si>
    <t>R2438</t>
  </si>
  <si>
    <t>R2439</t>
  </si>
  <si>
    <t>R2440</t>
  </si>
  <si>
    <t>R2441</t>
  </si>
  <si>
    <t>R2442</t>
  </si>
  <si>
    <t>R2443</t>
  </si>
  <si>
    <t>R2444</t>
  </si>
  <si>
    <t>R2445</t>
  </si>
  <si>
    <t>R2446</t>
  </si>
  <si>
    <t>R2447</t>
  </si>
  <si>
    <t>R2448</t>
  </si>
  <si>
    <t>R2449</t>
  </si>
  <si>
    <t>R2450</t>
  </si>
  <si>
    <t>R2451</t>
  </si>
  <si>
    <t>R2452</t>
  </si>
  <si>
    <t>R2453</t>
  </si>
  <si>
    <t>R2454</t>
  </si>
  <si>
    <t>R2455</t>
  </si>
  <si>
    <t>R2456</t>
  </si>
  <si>
    <t>R2457</t>
  </si>
  <si>
    <t>R2458</t>
  </si>
  <si>
    <t>R2459</t>
  </si>
  <si>
    <t>R2460</t>
  </si>
  <si>
    <t>R2461</t>
  </si>
  <si>
    <t>R2462</t>
  </si>
  <si>
    <t>R2463</t>
  </si>
  <si>
    <t>R2464</t>
  </si>
  <si>
    <t>R2465</t>
  </si>
  <si>
    <t>R2466</t>
  </si>
  <si>
    <t>R2467</t>
  </si>
  <si>
    <t>R2468</t>
  </si>
  <si>
    <t>R2469</t>
  </si>
  <si>
    <t>R2470</t>
  </si>
  <si>
    <t>R2471</t>
  </si>
  <si>
    <t>R2472</t>
  </si>
  <si>
    <t>R2473</t>
  </si>
  <si>
    <t>R2474</t>
  </si>
  <si>
    <t>R2475</t>
  </si>
  <si>
    <t>R2476</t>
  </si>
  <si>
    <t>R2477</t>
  </si>
  <si>
    <t>R2478</t>
  </si>
  <si>
    <t>R2479</t>
  </si>
  <si>
    <t>R2480</t>
  </si>
  <si>
    <t>R2481</t>
  </si>
  <si>
    <t>R2482</t>
  </si>
  <si>
    <t>R2483</t>
  </si>
  <si>
    <t>R2484</t>
  </si>
  <si>
    <t>R2485</t>
  </si>
  <si>
    <t>R2486</t>
  </si>
  <si>
    <t>R2487</t>
  </si>
  <si>
    <t>R2488</t>
  </si>
  <si>
    <t>R2489</t>
  </si>
  <si>
    <t>R2490</t>
  </si>
  <si>
    <t>R2491</t>
  </si>
  <si>
    <t>R2492</t>
  </si>
  <si>
    <t>R2493</t>
  </si>
  <si>
    <t>R2494</t>
  </si>
  <si>
    <t>R2495</t>
  </si>
  <si>
    <t>R2496</t>
  </si>
  <si>
    <t>R2497</t>
  </si>
  <si>
    <t>R2498</t>
  </si>
  <si>
    <t>R2499</t>
  </si>
  <si>
    <t>R2500</t>
  </si>
  <si>
    <t>R2501</t>
  </si>
  <si>
    <t>R2502</t>
  </si>
  <si>
    <t>R2503</t>
  </si>
  <si>
    <t>R2504</t>
  </si>
  <si>
    <t>R2505</t>
  </si>
  <si>
    <t>R2506</t>
  </si>
  <si>
    <t>R2507</t>
  </si>
  <si>
    <t>R2508</t>
  </si>
  <si>
    <t>R2509</t>
  </si>
  <si>
    <t>R2510</t>
  </si>
  <si>
    <t>R2511</t>
  </si>
  <si>
    <t>R2512</t>
  </si>
  <si>
    <t>R2513</t>
  </si>
  <si>
    <t>R2514</t>
  </si>
  <si>
    <t>R2515</t>
  </si>
  <si>
    <t>R2516</t>
  </si>
  <si>
    <t>R2517</t>
  </si>
  <si>
    <t>R2518</t>
  </si>
  <si>
    <t>R2519</t>
  </si>
  <si>
    <t>R2520</t>
  </si>
  <si>
    <t>R2521</t>
  </si>
  <si>
    <t>R2522</t>
  </si>
  <si>
    <t>R2523</t>
  </si>
  <si>
    <t>R2524</t>
  </si>
  <si>
    <t>R2525</t>
  </si>
  <si>
    <t>R2526</t>
  </si>
  <si>
    <t>R2527</t>
  </si>
  <si>
    <t>R2528</t>
  </si>
  <si>
    <t>R2529</t>
  </si>
  <si>
    <t>R2530</t>
  </si>
  <si>
    <t>R2531</t>
  </si>
  <si>
    <t>R2532</t>
  </si>
  <si>
    <t>R2533</t>
  </si>
  <si>
    <t>R2534</t>
  </si>
  <si>
    <t>R2535</t>
  </si>
  <si>
    <t>R2536</t>
  </si>
  <si>
    <t>R2537</t>
  </si>
  <si>
    <t>R2538</t>
  </si>
  <si>
    <t>R2539</t>
  </si>
  <si>
    <t>R2540</t>
  </si>
  <si>
    <t>R2541</t>
  </si>
  <si>
    <t>R2542</t>
  </si>
  <si>
    <t>R2543</t>
  </si>
  <si>
    <t>R2544</t>
  </si>
  <si>
    <t>R2545</t>
  </si>
  <si>
    <t>R2546</t>
  </si>
  <si>
    <t>R2547</t>
  </si>
  <si>
    <t>R2548</t>
  </si>
  <si>
    <t>R2549</t>
  </si>
  <si>
    <t>R2550</t>
  </si>
  <si>
    <t>R2551</t>
  </si>
  <si>
    <t>R2552</t>
  </si>
  <si>
    <t>R2553</t>
  </si>
  <si>
    <t>R2554</t>
  </si>
  <si>
    <t>R2555</t>
  </si>
  <si>
    <t>R2556</t>
  </si>
  <si>
    <t>R2557</t>
  </si>
  <si>
    <t>R2558</t>
  </si>
  <si>
    <t>R2559</t>
  </si>
  <si>
    <t>R2560</t>
  </si>
  <si>
    <t>R2561</t>
  </si>
  <si>
    <t>R2562</t>
  </si>
  <si>
    <t>R2563</t>
  </si>
  <si>
    <t>R2564</t>
  </si>
  <si>
    <t>R2565</t>
  </si>
  <si>
    <t>R2566</t>
  </si>
  <si>
    <t>R2567</t>
  </si>
  <si>
    <t>R2568</t>
  </si>
  <si>
    <t>R2569</t>
  </si>
  <si>
    <t>R2570</t>
  </si>
  <si>
    <t>R2571</t>
  </si>
  <si>
    <t>R2572</t>
  </si>
  <si>
    <t>R2573</t>
  </si>
  <si>
    <t>R2574</t>
  </si>
  <si>
    <t>R2575</t>
  </si>
  <si>
    <t>R2576</t>
  </si>
  <si>
    <t>R2577</t>
  </si>
  <si>
    <t>R2578</t>
  </si>
  <si>
    <t>R2579</t>
  </si>
  <si>
    <t>R2580</t>
  </si>
  <si>
    <t>R2581</t>
  </si>
  <si>
    <t>R2582</t>
  </si>
  <si>
    <t>R2583</t>
  </si>
  <si>
    <t>R2584</t>
  </si>
  <si>
    <t>R2585</t>
  </si>
  <si>
    <t>R2586</t>
  </si>
  <si>
    <t>R2587</t>
  </si>
  <si>
    <t>R2588</t>
  </si>
  <si>
    <t>R2589</t>
  </si>
  <si>
    <t>R2590</t>
  </si>
  <si>
    <t>R2591</t>
  </si>
  <si>
    <t>R2592</t>
  </si>
  <si>
    <t>R2593</t>
  </si>
  <si>
    <t>R2594</t>
  </si>
  <si>
    <t>R2595</t>
  </si>
  <si>
    <t>R2596</t>
  </si>
  <si>
    <t>R2597</t>
  </si>
  <si>
    <t>R2598</t>
  </si>
  <si>
    <t>R2599</t>
  </si>
  <si>
    <t>R2600</t>
  </si>
  <si>
    <t>R2601</t>
  </si>
  <si>
    <t>R2602</t>
  </si>
  <si>
    <t>R2603</t>
  </si>
  <si>
    <t>R2604</t>
  </si>
  <si>
    <t>R2605</t>
  </si>
  <si>
    <t>R2606</t>
  </si>
  <si>
    <t>R2607</t>
  </si>
  <si>
    <t>R2608</t>
  </si>
  <si>
    <t>R2609</t>
  </si>
  <si>
    <t>R2610</t>
  </si>
  <si>
    <t>R2611</t>
  </si>
  <si>
    <t>R2612</t>
  </si>
  <si>
    <t>R2613</t>
  </si>
  <si>
    <t>R2614</t>
  </si>
  <si>
    <t>R2615</t>
  </si>
  <si>
    <t>R2616</t>
  </si>
  <si>
    <t>R2617</t>
  </si>
  <si>
    <t>R2618</t>
  </si>
  <si>
    <t>R2619</t>
  </si>
  <si>
    <t>R2620</t>
  </si>
  <si>
    <t>R2621</t>
  </si>
  <si>
    <t>R2622</t>
  </si>
  <si>
    <t>R2623</t>
  </si>
  <si>
    <t>R2624</t>
  </si>
  <si>
    <t>R2625</t>
  </si>
  <si>
    <t>R2626</t>
  </si>
  <si>
    <t>R2627</t>
  </si>
  <si>
    <t>R2628</t>
  </si>
  <si>
    <t>R2629</t>
  </si>
  <si>
    <t>R2630</t>
  </si>
  <si>
    <t>R2631</t>
  </si>
  <si>
    <t>R2632</t>
  </si>
  <si>
    <t>R2633</t>
  </si>
  <si>
    <t>R2634</t>
  </si>
  <si>
    <t>R2635</t>
  </si>
  <si>
    <t>R2636</t>
  </si>
  <si>
    <t>R2637</t>
  </si>
  <si>
    <t>R2638</t>
  </si>
  <si>
    <t>R2639</t>
  </si>
  <si>
    <t>R2640</t>
  </si>
  <si>
    <t>R2641</t>
  </si>
  <si>
    <t>R2642</t>
  </si>
  <si>
    <t>R2643</t>
  </si>
  <si>
    <t>R2644</t>
  </si>
  <si>
    <t>R2645</t>
  </si>
  <si>
    <t>R2646</t>
  </si>
  <si>
    <t>R2647</t>
  </si>
  <si>
    <t>R2648</t>
  </si>
  <si>
    <t>R2649</t>
  </si>
  <si>
    <t>R2650</t>
  </si>
  <si>
    <t>R2651</t>
  </si>
  <si>
    <t>R2652</t>
  </si>
  <si>
    <t>R2653</t>
  </si>
  <si>
    <t>R2654</t>
  </si>
  <si>
    <t>R2655</t>
  </si>
  <si>
    <t>R2656</t>
  </si>
  <si>
    <t>R2657</t>
  </si>
  <si>
    <t>R2658</t>
  </si>
  <si>
    <t>R2659</t>
  </si>
  <si>
    <t>R2660</t>
  </si>
  <si>
    <t>R2661</t>
  </si>
  <si>
    <t>R2662</t>
  </si>
  <si>
    <t>R2663</t>
  </si>
  <si>
    <t>R2664</t>
  </si>
  <si>
    <t>R2665</t>
  </si>
  <si>
    <t>R2666</t>
  </si>
  <si>
    <t>R2667</t>
  </si>
  <si>
    <t>R2668</t>
  </si>
  <si>
    <t>R2669</t>
  </si>
  <si>
    <t>R2670</t>
  </si>
  <si>
    <t>R2671</t>
  </si>
  <si>
    <t>R2672</t>
  </si>
  <si>
    <t>R2673</t>
  </si>
  <si>
    <t>R2674</t>
  </si>
  <si>
    <t>R2675</t>
  </si>
  <si>
    <t>R2676</t>
  </si>
  <si>
    <t>R2677</t>
  </si>
  <si>
    <t>R2678</t>
  </si>
  <si>
    <t>R2679</t>
  </si>
  <si>
    <t>R2680</t>
  </si>
  <si>
    <t>R2681</t>
  </si>
  <si>
    <t>R2682</t>
  </si>
  <si>
    <t>R2683</t>
  </si>
  <si>
    <t>R2684</t>
  </si>
  <si>
    <t>R2685</t>
  </si>
  <si>
    <t>R2686</t>
  </si>
  <si>
    <t>R2687</t>
  </si>
  <si>
    <t>R2688</t>
  </si>
  <si>
    <t>R2689</t>
  </si>
  <si>
    <t>R2690</t>
  </si>
  <si>
    <t>R2691</t>
  </si>
  <si>
    <t>R2692</t>
  </si>
  <si>
    <t>R2693</t>
  </si>
  <si>
    <t>R2694</t>
  </si>
  <si>
    <t>R2695</t>
  </si>
  <si>
    <t>R2696</t>
  </si>
  <si>
    <t>R2697</t>
  </si>
  <si>
    <t>R2698</t>
  </si>
  <si>
    <t>R2699</t>
  </si>
  <si>
    <t>R2700</t>
  </si>
  <si>
    <t>R2701</t>
  </si>
  <si>
    <t>R2702</t>
  </si>
  <si>
    <t>R2703</t>
  </si>
  <si>
    <t>R2704</t>
  </si>
  <si>
    <t>R2705</t>
  </si>
  <si>
    <t>R2706</t>
  </si>
  <si>
    <t>R2707</t>
  </si>
  <si>
    <t>R2708</t>
  </si>
  <si>
    <t>R2709</t>
  </si>
  <si>
    <t>R2710</t>
  </si>
  <si>
    <t>R2711</t>
  </si>
  <si>
    <t>R2712</t>
  </si>
  <si>
    <t>R2713</t>
  </si>
  <si>
    <t>R2714</t>
  </si>
  <si>
    <t>R2715</t>
  </si>
  <si>
    <t>R2716</t>
  </si>
  <si>
    <t>R2717</t>
  </si>
  <si>
    <t>R2718</t>
  </si>
  <si>
    <t>R2719</t>
  </si>
  <si>
    <t>R2720</t>
  </si>
  <si>
    <t>R2721</t>
  </si>
  <si>
    <t>R2722</t>
  </si>
  <si>
    <t>R2723</t>
  </si>
  <si>
    <t>R2724</t>
  </si>
  <si>
    <t>R2725</t>
  </si>
  <si>
    <t>R2726</t>
  </si>
  <si>
    <t>R2727</t>
  </si>
  <si>
    <t>R2728</t>
  </si>
  <si>
    <t>R2729</t>
  </si>
  <si>
    <t>R2730</t>
  </si>
  <si>
    <t>R2731</t>
  </si>
  <si>
    <t>R2732</t>
  </si>
  <si>
    <t>R2733</t>
  </si>
  <si>
    <t>R2734</t>
  </si>
  <si>
    <t>R2735</t>
  </si>
  <si>
    <t>R2736</t>
  </si>
  <si>
    <t>R2737</t>
  </si>
  <si>
    <t>R2738</t>
  </si>
  <si>
    <t>R2739</t>
  </si>
  <si>
    <t>R2740</t>
  </si>
  <si>
    <t>R2741</t>
  </si>
  <si>
    <t>R2742</t>
  </si>
  <si>
    <t>R2743</t>
  </si>
  <si>
    <t>R2744</t>
  </si>
  <si>
    <t>R2745</t>
  </si>
  <si>
    <t>R2746</t>
  </si>
  <si>
    <t>R2747</t>
  </si>
  <si>
    <t>R2748</t>
  </si>
  <si>
    <t>R2749</t>
  </si>
  <si>
    <t>R2750</t>
  </si>
  <si>
    <t>R2751</t>
  </si>
  <si>
    <t>R2752</t>
  </si>
  <si>
    <t>R2753</t>
  </si>
  <si>
    <t>R2754</t>
  </si>
  <si>
    <t>R2755</t>
  </si>
  <si>
    <t>R2756</t>
  </si>
  <si>
    <t>R2757</t>
  </si>
  <si>
    <t>R2758</t>
  </si>
  <si>
    <t>R2759</t>
  </si>
  <si>
    <t>R2760</t>
  </si>
  <si>
    <t>R2761</t>
  </si>
  <si>
    <t>R2762</t>
  </si>
  <si>
    <t>R2763</t>
  </si>
  <si>
    <t>R2764</t>
  </si>
  <si>
    <t>R2765</t>
  </si>
  <si>
    <t>R2766</t>
  </si>
  <si>
    <t>R2767</t>
  </si>
  <si>
    <t>R2768</t>
  </si>
  <si>
    <t>R2769</t>
  </si>
  <si>
    <t>R2770</t>
  </si>
  <si>
    <t>R2771</t>
  </si>
  <si>
    <t>R2772</t>
  </si>
  <si>
    <t>R2773</t>
  </si>
  <si>
    <t>R2774</t>
  </si>
  <si>
    <t>R2775</t>
  </si>
  <si>
    <t>R2776</t>
  </si>
  <si>
    <t>R2777</t>
  </si>
  <si>
    <t>R2778</t>
  </si>
  <si>
    <t>R2779</t>
  </si>
  <si>
    <t>R2780</t>
  </si>
  <si>
    <t>R2781</t>
  </si>
  <si>
    <t>R2782</t>
  </si>
  <si>
    <t>R2783</t>
  </si>
  <si>
    <t>R2784</t>
  </si>
  <si>
    <t>R2785</t>
  </si>
  <si>
    <t>R2786</t>
  </si>
  <si>
    <t>R2787</t>
  </si>
  <si>
    <t>R2788</t>
  </si>
  <si>
    <t>R2789</t>
  </si>
  <si>
    <t>R2790</t>
  </si>
  <si>
    <t>R2791</t>
  </si>
  <si>
    <t>R2792</t>
  </si>
  <si>
    <t>R2793</t>
  </si>
  <si>
    <t>R2794</t>
  </si>
  <si>
    <t>R2795</t>
  </si>
  <si>
    <t>R2796</t>
  </si>
  <si>
    <t>R2797</t>
  </si>
  <si>
    <t>R2798</t>
  </si>
  <si>
    <t>R2799</t>
  </si>
  <si>
    <t>R2800</t>
  </si>
  <si>
    <t>R2801</t>
  </si>
  <si>
    <t>R2802</t>
  </si>
  <si>
    <t>R2803</t>
  </si>
  <si>
    <t>R2804</t>
  </si>
  <si>
    <t>R2805</t>
  </si>
  <si>
    <t>R2806</t>
  </si>
  <si>
    <t>R2807</t>
  </si>
  <si>
    <t>R2808</t>
  </si>
  <si>
    <t>R2809</t>
  </si>
  <si>
    <t>R2810</t>
  </si>
  <si>
    <t>R2811</t>
  </si>
  <si>
    <t>R2812</t>
  </si>
  <si>
    <t>R2813</t>
  </si>
  <si>
    <t>R2814</t>
  </si>
  <si>
    <t>R2815</t>
  </si>
  <si>
    <t>R2816</t>
  </si>
  <si>
    <t>R2817</t>
  </si>
  <si>
    <t>R2818</t>
  </si>
  <si>
    <t>R2819</t>
  </si>
  <si>
    <t>R2820</t>
  </si>
  <si>
    <t>R2821</t>
  </si>
  <si>
    <t>R2822</t>
  </si>
  <si>
    <t>R2823</t>
  </si>
  <si>
    <t>R2824</t>
  </si>
  <si>
    <t>R2825</t>
  </si>
  <si>
    <t>R2826</t>
  </si>
  <si>
    <t>R2827</t>
  </si>
  <si>
    <t>R2828</t>
  </si>
  <si>
    <t>R2829</t>
  </si>
  <si>
    <t>R2830</t>
  </si>
  <si>
    <t>R2831</t>
  </si>
  <si>
    <t>R2832</t>
  </si>
  <si>
    <t>R2833</t>
  </si>
  <si>
    <t>R2834</t>
  </si>
  <si>
    <t>R2835</t>
  </si>
  <si>
    <t>R2836</t>
  </si>
  <si>
    <t>R2837</t>
  </si>
  <si>
    <t>R2838</t>
  </si>
  <si>
    <t>R2839</t>
  </si>
  <si>
    <t>R2840</t>
  </si>
  <si>
    <t>R2841</t>
  </si>
  <si>
    <t>R2842</t>
  </si>
  <si>
    <t>R2843</t>
  </si>
  <si>
    <t>R2844</t>
  </si>
  <si>
    <t>R2845</t>
  </si>
  <si>
    <t>R2846</t>
  </si>
  <si>
    <t>R2847</t>
  </si>
  <si>
    <t>R2848</t>
  </si>
  <si>
    <t>R2849</t>
  </si>
  <si>
    <t>R2850</t>
  </si>
  <si>
    <t>R2851</t>
  </si>
  <si>
    <t>R2852</t>
  </si>
  <si>
    <t>R2853</t>
  </si>
  <si>
    <t>R2854</t>
  </si>
  <si>
    <t>R2855</t>
  </si>
  <si>
    <t>R2856</t>
  </si>
  <si>
    <t>R2857</t>
  </si>
  <si>
    <t>R2858</t>
  </si>
  <si>
    <t>R2859</t>
  </si>
  <si>
    <t>R2860</t>
  </si>
  <si>
    <t>R2861</t>
  </si>
  <si>
    <t>R2862</t>
  </si>
  <si>
    <t>R2863</t>
  </si>
  <si>
    <t>R2864</t>
  </si>
  <si>
    <t>R2865</t>
  </si>
  <si>
    <t>R2866</t>
  </si>
  <si>
    <t>R2867</t>
  </si>
  <si>
    <t>R2868</t>
  </si>
  <si>
    <t>R2869</t>
  </si>
  <si>
    <t>R2870</t>
  </si>
  <si>
    <t>R2871</t>
  </si>
  <si>
    <t>R2872</t>
  </si>
  <si>
    <t>R2873</t>
  </si>
  <si>
    <t>R2874</t>
  </si>
  <si>
    <t>R2875</t>
  </si>
  <si>
    <t>R2876</t>
  </si>
  <si>
    <t>R2877</t>
  </si>
  <si>
    <t>R2878</t>
  </si>
  <si>
    <t>R2879</t>
  </si>
  <si>
    <t>R2880</t>
  </si>
  <si>
    <t>R2881</t>
  </si>
  <si>
    <t>R2882</t>
  </si>
  <si>
    <t>R2883</t>
  </si>
  <si>
    <t>R2884</t>
  </si>
  <si>
    <t>R2885</t>
  </si>
  <si>
    <t>R2886</t>
  </si>
  <si>
    <t>R2887</t>
  </si>
  <si>
    <t>R2888</t>
  </si>
  <si>
    <t>R2889</t>
  </si>
  <si>
    <t>R2890</t>
  </si>
  <si>
    <t>R2891</t>
  </si>
  <si>
    <t>R2892</t>
  </si>
  <si>
    <t>R2893</t>
  </si>
  <si>
    <t>R2894</t>
  </si>
  <si>
    <t>R2895</t>
  </si>
  <si>
    <t>R2896</t>
  </si>
  <si>
    <t>R2897</t>
  </si>
  <si>
    <t>R2898</t>
  </si>
  <si>
    <t>R2899</t>
  </si>
  <si>
    <t>R2900</t>
  </si>
  <si>
    <t>R2901</t>
  </si>
  <si>
    <t>R2902</t>
  </si>
  <si>
    <t>R2903</t>
  </si>
  <si>
    <t>R2904</t>
  </si>
  <si>
    <t>R2905</t>
  </si>
  <si>
    <t>R2906</t>
  </si>
  <si>
    <t>R2907</t>
  </si>
  <si>
    <t>R2908</t>
  </si>
  <si>
    <t>R2909</t>
  </si>
  <si>
    <t>R2910</t>
  </si>
  <si>
    <t>R2911</t>
  </si>
  <si>
    <t>R2912</t>
  </si>
  <si>
    <t>R2913</t>
  </si>
  <si>
    <t>R2914</t>
  </si>
  <si>
    <t>R2915</t>
  </si>
  <si>
    <t>R2916</t>
  </si>
  <si>
    <t>R2917</t>
  </si>
  <si>
    <t>R2918</t>
  </si>
  <si>
    <t>R2919</t>
  </si>
  <si>
    <t>R2920</t>
  </si>
  <si>
    <t>R2921</t>
  </si>
  <si>
    <t>R2922</t>
  </si>
  <si>
    <t>R2923</t>
  </si>
  <si>
    <t>R2924</t>
  </si>
  <si>
    <t>R2925</t>
  </si>
  <si>
    <t>R2926</t>
  </si>
  <si>
    <t>R2927</t>
  </si>
  <si>
    <t>R2928</t>
  </si>
  <si>
    <t>R2929</t>
  </si>
  <si>
    <t>R2930</t>
  </si>
  <si>
    <t>R2931</t>
  </si>
  <si>
    <t>R2932</t>
  </si>
  <si>
    <t>R2933</t>
  </si>
  <si>
    <t>R2934</t>
  </si>
  <si>
    <t>R2935</t>
  </si>
  <si>
    <t>R2936</t>
  </si>
  <si>
    <t>R2937</t>
  </si>
  <si>
    <t>R2938</t>
  </si>
  <si>
    <t>R2939</t>
  </si>
  <si>
    <t>R2940</t>
  </si>
  <si>
    <t>R2941</t>
  </si>
  <si>
    <t>R2942</t>
  </si>
  <si>
    <t>R2943</t>
  </si>
  <si>
    <t>R2944</t>
  </si>
  <si>
    <t>R2945</t>
  </si>
  <si>
    <t>R2946</t>
  </si>
  <si>
    <t>R2947</t>
  </si>
  <si>
    <t>R2948</t>
  </si>
  <si>
    <t>R2949</t>
  </si>
  <si>
    <t>R2950</t>
  </si>
  <si>
    <t>R2951</t>
  </si>
  <si>
    <t>R2952</t>
  </si>
  <si>
    <t>R2953</t>
  </si>
  <si>
    <t>R2954</t>
  </si>
  <si>
    <t>R2955</t>
  </si>
  <si>
    <t>R2956</t>
  </si>
  <si>
    <t>R2957</t>
  </si>
  <si>
    <t>R2958</t>
  </si>
  <si>
    <t>R2959</t>
  </si>
  <si>
    <t>R2960</t>
  </si>
  <si>
    <t>R2961</t>
  </si>
  <si>
    <t>R2962</t>
  </si>
  <si>
    <t>R2963</t>
  </si>
  <si>
    <t>R2964</t>
  </si>
  <si>
    <t>R2965</t>
  </si>
  <si>
    <t>R2966</t>
  </si>
  <si>
    <t>R2967</t>
  </si>
  <si>
    <t>R2968</t>
  </si>
  <si>
    <t>R2969</t>
  </si>
  <si>
    <t>R2970</t>
  </si>
  <si>
    <t>R2971</t>
  </si>
  <si>
    <t>R2972</t>
  </si>
  <si>
    <t>R2973</t>
  </si>
  <si>
    <t>R2974</t>
  </si>
  <si>
    <t>R2975</t>
  </si>
  <si>
    <t>R2976</t>
  </si>
  <si>
    <t>R2977</t>
  </si>
  <si>
    <t>R2978</t>
  </si>
  <si>
    <t>R2979</t>
  </si>
  <si>
    <t>R2980</t>
  </si>
  <si>
    <t>R2981</t>
  </si>
  <si>
    <t>R2982</t>
  </si>
  <si>
    <t>R2983</t>
  </si>
  <si>
    <t>R2984</t>
  </si>
  <si>
    <t>R2985</t>
  </si>
  <si>
    <t>R2986</t>
  </si>
  <si>
    <t>R2987</t>
  </si>
  <si>
    <t>R2988</t>
  </si>
  <si>
    <t>R2989</t>
  </si>
  <si>
    <t>R2990</t>
  </si>
  <si>
    <t>R2991</t>
  </si>
  <si>
    <t>R2992</t>
  </si>
  <si>
    <t>R2993</t>
  </si>
  <si>
    <t>R2994</t>
  </si>
  <si>
    <t>R2995</t>
  </si>
  <si>
    <t>R2996</t>
  </si>
  <si>
    <t>R2997</t>
  </si>
  <si>
    <t>R2998</t>
  </si>
  <si>
    <t>R2999</t>
  </si>
  <si>
    <t>R3000</t>
  </si>
  <si>
    <t>R3001</t>
  </si>
  <si>
    <t>R3002</t>
  </si>
  <si>
    <t>R3003</t>
  </si>
  <si>
    <t>R3004</t>
  </si>
  <si>
    <t>R3005</t>
  </si>
  <si>
    <t>R3006</t>
  </si>
  <si>
    <t>R3007</t>
  </si>
  <si>
    <t>R3008</t>
  </si>
  <si>
    <t>R3009</t>
  </si>
  <si>
    <t>R3010</t>
  </si>
  <si>
    <t>R3011</t>
  </si>
  <si>
    <t>R3012</t>
  </si>
  <si>
    <t>R3013</t>
  </si>
  <si>
    <t>R3014</t>
  </si>
  <si>
    <t>R3015</t>
  </si>
  <si>
    <t>R3016</t>
  </si>
  <si>
    <t>R3017</t>
  </si>
  <si>
    <t>R3018</t>
  </si>
  <si>
    <t>R3019</t>
  </si>
  <si>
    <t>R3020</t>
  </si>
  <si>
    <t>R3021</t>
  </si>
  <si>
    <t>R3022</t>
  </si>
  <si>
    <t>R3023</t>
  </si>
  <si>
    <t>R3024</t>
  </si>
  <si>
    <t>R3025</t>
  </si>
  <si>
    <t>R3026</t>
  </si>
  <si>
    <t>R3027</t>
  </si>
  <si>
    <t>R3028</t>
  </si>
  <si>
    <t>R3029</t>
  </si>
  <si>
    <t>R3030</t>
  </si>
  <si>
    <t>R3031</t>
  </si>
  <si>
    <t>R3032</t>
  </si>
  <si>
    <t>R3033</t>
  </si>
  <si>
    <t>R3034</t>
  </si>
  <si>
    <t>R3035</t>
  </si>
  <si>
    <t>R3036</t>
  </si>
  <si>
    <t>R3037</t>
  </si>
  <si>
    <t>R3038</t>
  </si>
  <si>
    <t>R3039</t>
  </si>
  <si>
    <t>R3040</t>
  </si>
  <si>
    <t>R3041</t>
  </si>
  <si>
    <t>R3042</t>
  </si>
  <si>
    <t>R3043</t>
  </si>
  <si>
    <t>R3044</t>
  </si>
  <si>
    <t>R3045</t>
  </si>
  <si>
    <t>R3046</t>
  </si>
  <si>
    <t>R3047</t>
  </si>
  <si>
    <t>R3048</t>
  </si>
  <si>
    <t>R3049</t>
  </si>
  <si>
    <t>R3050</t>
  </si>
  <si>
    <t>R3051</t>
  </si>
  <si>
    <t>R3052</t>
  </si>
  <si>
    <t>R3053</t>
  </si>
  <si>
    <t>R3054</t>
  </si>
  <si>
    <t>R3055</t>
  </si>
  <si>
    <t>R3056</t>
  </si>
  <si>
    <t>R3057</t>
  </si>
  <si>
    <t>R3058</t>
  </si>
  <si>
    <t>R3059</t>
  </si>
  <si>
    <t>R3060</t>
  </si>
  <si>
    <t>R3061</t>
  </si>
  <si>
    <t>R3062</t>
  </si>
  <si>
    <t>R3063</t>
  </si>
  <si>
    <t>R3064</t>
  </si>
  <si>
    <t>R3065</t>
  </si>
  <si>
    <t>R3066</t>
  </si>
  <si>
    <t>R3067</t>
  </si>
  <si>
    <t>R3068</t>
  </si>
  <si>
    <t>R3069</t>
  </si>
  <si>
    <t>R3070</t>
  </si>
  <si>
    <t>R3071</t>
  </si>
  <si>
    <t>R3072</t>
  </si>
  <si>
    <t>R3073</t>
  </si>
  <si>
    <t>R3074</t>
  </si>
  <si>
    <t>R3075</t>
  </si>
  <si>
    <t>R3076</t>
  </si>
  <si>
    <t>R3077</t>
  </si>
  <si>
    <t>R3078</t>
  </si>
  <si>
    <t>R3079</t>
  </si>
  <si>
    <t>R3080</t>
  </si>
  <si>
    <t>R3081</t>
  </si>
  <si>
    <t>R3082</t>
  </si>
  <si>
    <t>R3083</t>
  </si>
  <si>
    <t>R3084</t>
  </si>
  <si>
    <t>R3085</t>
  </si>
  <si>
    <t>R3086</t>
  </si>
  <si>
    <t>R3087</t>
  </si>
  <si>
    <t>R3088</t>
  </si>
  <si>
    <t>R3089</t>
  </si>
  <si>
    <t>R3090</t>
  </si>
  <si>
    <t>R3091</t>
  </si>
  <si>
    <t>R3092</t>
  </si>
  <si>
    <t>R3093</t>
  </si>
  <si>
    <t>R3094</t>
  </si>
  <si>
    <t>R3095</t>
  </si>
  <si>
    <t>R3096</t>
  </si>
  <si>
    <t>R3097</t>
  </si>
  <si>
    <t>R3098</t>
  </si>
  <si>
    <t>R3099</t>
  </si>
  <si>
    <t>R3100</t>
  </si>
  <si>
    <t>R3101</t>
  </si>
  <si>
    <t>R3102</t>
  </si>
  <si>
    <t>R3103</t>
  </si>
  <si>
    <t>R3104</t>
  </si>
  <si>
    <t>R3105</t>
  </si>
  <si>
    <t>R3106</t>
  </si>
  <si>
    <t>R3107</t>
  </si>
  <si>
    <t>R3108</t>
  </si>
  <si>
    <t>R3109</t>
  </si>
  <si>
    <t>R3110</t>
  </si>
  <si>
    <t>R3111</t>
  </si>
  <si>
    <t>R3112</t>
  </si>
  <si>
    <t>R3113</t>
  </si>
  <si>
    <t>R3114</t>
  </si>
  <si>
    <t>R3115</t>
  </si>
  <si>
    <t>R3116</t>
  </si>
  <si>
    <t>R3117</t>
  </si>
  <si>
    <t>R3118</t>
  </si>
  <si>
    <t>R3119</t>
  </si>
  <si>
    <t>R3120</t>
  </si>
  <si>
    <t>R3121</t>
  </si>
  <si>
    <t>R3122</t>
  </si>
  <si>
    <t>R3123</t>
  </si>
  <si>
    <t>R3124</t>
  </si>
  <si>
    <t>R3125</t>
  </si>
  <si>
    <t>R3126</t>
  </si>
  <si>
    <t>R3127</t>
  </si>
  <si>
    <t>R3128</t>
  </si>
  <si>
    <t>R3129</t>
  </si>
  <si>
    <t>R3130</t>
  </si>
  <si>
    <t>R3131</t>
  </si>
  <si>
    <t>R3132</t>
  </si>
  <si>
    <t>R3133</t>
  </si>
  <si>
    <t>R3134</t>
  </si>
  <si>
    <t>R3135</t>
  </si>
  <si>
    <t>R3136</t>
  </si>
  <si>
    <t>R3137</t>
  </si>
  <si>
    <t>R3138</t>
  </si>
  <si>
    <t>R3139</t>
  </si>
  <si>
    <t>R3140</t>
  </si>
  <si>
    <t>R3141</t>
  </si>
  <si>
    <t>R3142</t>
  </si>
  <si>
    <t>R3143</t>
  </si>
  <si>
    <t>R3144</t>
  </si>
  <si>
    <t>R3145</t>
  </si>
  <si>
    <t>R3146</t>
  </si>
  <si>
    <t>R3147</t>
  </si>
  <si>
    <t>R3148</t>
  </si>
  <si>
    <t>R3149</t>
  </si>
  <si>
    <t>R3150</t>
  </si>
  <si>
    <t>R3151</t>
  </si>
  <si>
    <t>R3152</t>
  </si>
  <si>
    <t>R3153</t>
  </si>
  <si>
    <t>R3154</t>
  </si>
  <si>
    <t>R3155</t>
  </si>
  <si>
    <t>R3156</t>
  </si>
  <si>
    <t>R3157</t>
  </si>
  <si>
    <t>R3158</t>
  </si>
  <si>
    <t>R3159</t>
  </si>
  <si>
    <t>R3160</t>
  </si>
  <si>
    <t>R3161</t>
  </si>
  <si>
    <t>R3162</t>
  </si>
  <si>
    <t>R3163</t>
  </si>
  <si>
    <t>R3164</t>
  </si>
  <si>
    <t>R3165</t>
  </si>
  <si>
    <t>R3166</t>
  </si>
  <si>
    <t>R3167</t>
  </si>
  <si>
    <t>R3168</t>
  </si>
  <si>
    <t>R3169</t>
  </si>
  <si>
    <t>R3170</t>
  </si>
  <si>
    <t>R3171</t>
  </si>
  <si>
    <t>R3172</t>
  </si>
  <si>
    <t>R3173</t>
  </si>
  <si>
    <t>R3174</t>
  </si>
  <si>
    <t>R3175</t>
  </si>
  <si>
    <t>R3176</t>
  </si>
  <si>
    <t>R3177</t>
  </si>
  <si>
    <t>R3178</t>
  </si>
  <si>
    <t>R3179</t>
  </si>
  <si>
    <t>R3180</t>
  </si>
  <si>
    <t>R3181</t>
  </si>
  <si>
    <t>R3182</t>
  </si>
  <si>
    <t>R3183</t>
  </si>
  <si>
    <t>R3184</t>
  </si>
  <si>
    <t>R3185</t>
  </si>
  <si>
    <t>R3186</t>
  </si>
  <si>
    <t>R3187</t>
  </si>
  <si>
    <t>R3188</t>
  </si>
  <si>
    <t>R3189</t>
  </si>
  <si>
    <t>R3190</t>
  </si>
  <si>
    <t>R3191</t>
  </si>
  <si>
    <t>R3192</t>
  </si>
  <si>
    <t>R3193</t>
  </si>
  <si>
    <t>R3194</t>
  </si>
  <si>
    <t>R3195</t>
  </si>
  <si>
    <t>R3196</t>
  </si>
  <si>
    <t>R3197</t>
  </si>
  <si>
    <t>R3198</t>
  </si>
  <si>
    <t>R3199</t>
  </si>
  <si>
    <t>R3200</t>
  </si>
  <si>
    <t>R3201</t>
  </si>
  <si>
    <t>R3202</t>
  </si>
  <si>
    <t>R3203</t>
  </si>
  <si>
    <t>R3204</t>
  </si>
  <si>
    <t>R3205</t>
  </si>
  <si>
    <t>R3206</t>
  </si>
  <si>
    <t>R3207</t>
  </si>
  <si>
    <t>R3208</t>
  </si>
  <si>
    <t>R3209</t>
  </si>
  <si>
    <t>R3210</t>
  </si>
  <si>
    <t>R3211</t>
  </si>
  <si>
    <t>R3212</t>
  </si>
  <si>
    <t>R3213</t>
  </si>
  <si>
    <t>R3214</t>
  </si>
  <si>
    <t>R3215</t>
  </si>
  <si>
    <t>R3216</t>
  </si>
  <si>
    <t>R3217</t>
  </si>
  <si>
    <t>R3218</t>
  </si>
  <si>
    <t>R3219</t>
  </si>
  <si>
    <t>R3220</t>
  </si>
  <si>
    <t>R3221</t>
  </si>
  <si>
    <t>R3222</t>
  </si>
  <si>
    <t>R3223</t>
  </si>
  <si>
    <t>R3224</t>
  </si>
  <si>
    <t>R3225</t>
  </si>
  <si>
    <t>R3226</t>
  </si>
  <si>
    <t>R3227</t>
  </si>
  <si>
    <t>R3228</t>
  </si>
  <si>
    <t>R3229</t>
  </si>
  <si>
    <t>R3230</t>
  </si>
  <si>
    <t>R3231</t>
  </si>
  <si>
    <t>R3232</t>
  </si>
  <si>
    <t>R3233</t>
  </si>
  <si>
    <t>R3234</t>
  </si>
  <si>
    <t>R3235</t>
  </si>
  <si>
    <t>R3236</t>
  </si>
  <si>
    <t>R3237</t>
  </si>
  <si>
    <t>R3238</t>
  </si>
  <si>
    <t>R3239</t>
  </si>
  <si>
    <t>R3240</t>
  </si>
  <si>
    <t>R3241</t>
  </si>
  <si>
    <t>R3242</t>
  </si>
  <si>
    <t>R3243</t>
  </si>
  <si>
    <t>R3244</t>
  </si>
  <si>
    <t>R3245</t>
  </si>
  <si>
    <t>R3246</t>
  </si>
  <si>
    <t>R3247</t>
  </si>
  <si>
    <t>R3248</t>
  </si>
  <si>
    <t>R3249</t>
  </si>
  <si>
    <t>R3250</t>
  </si>
  <si>
    <t>R3251</t>
  </si>
  <si>
    <t>R3252</t>
  </si>
  <si>
    <t>R3253</t>
  </si>
  <si>
    <t>R3254</t>
  </si>
  <si>
    <t>R3255</t>
  </si>
  <si>
    <t>R3256</t>
  </si>
  <si>
    <t>R3257</t>
  </si>
  <si>
    <t>R3258</t>
  </si>
  <si>
    <t>R3259</t>
  </si>
  <si>
    <t>R3260</t>
  </si>
  <si>
    <t>R3261</t>
  </si>
  <si>
    <t>R3262</t>
  </si>
  <si>
    <t>R3263</t>
  </si>
  <si>
    <t>R3264</t>
  </si>
  <si>
    <t>R3265</t>
  </si>
  <si>
    <t>R3266</t>
  </si>
  <si>
    <t>R3267</t>
  </si>
  <si>
    <t>R3268</t>
  </si>
  <si>
    <t>R3269</t>
  </si>
  <si>
    <t>R3270</t>
  </si>
  <si>
    <t>R3271</t>
  </si>
  <si>
    <t>R3272</t>
  </si>
  <si>
    <t>R3273</t>
  </si>
  <si>
    <t>R3274</t>
  </si>
  <si>
    <t>R3275</t>
  </si>
  <si>
    <t>R3276</t>
  </si>
  <si>
    <t>R3277</t>
  </si>
  <si>
    <t>R3278</t>
  </si>
  <si>
    <t>R3279</t>
  </si>
  <si>
    <t>R3280</t>
  </si>
  <si>
    <t>R3281</t>
  </si>
  <si>
    <t>R3282</t>
  </si>
  <si>
    <t>R3283</t>
  </si>
  <si>
    <t>R3284</t>
  </si>
  <si>
    <t>R3285</t>
  </si>
  <si>
    <t>R3286</t>
  </si>
  <si>
    <t>R3287</t>
  </si>
  <si>
    <t>R3288</t>
  </si>
  <si>
    <t>R3289</t>
  </si>
  <si>
    <t>R3290</t>
  </si>
  <si>
    <t>R3291</t>
  </si>
  <si>
    <t>R3292</t>
  </si>
  <si>
    <t>R3293</t>
  </si>
  <si>
    <t>R3294</t>
  </si>
  <si>
    <t>R3295</t>
  </si>
  <si>
    <t>R3296</t>
  </si>
  <si>
    <t>R3297</t>
  </si>
  <si>
    <t>R3298</t>
  </si>
  <si>
    <t>R3299</t>
  </si>
  <si>
    <t>R3300</t>
  </si>
  <si>
    <t>R3301</t>
  </si>
  <si>
    <t>R3302</t>
  </si>
  <si>
    <t>R3303</t>
  </si>
  <si>
    <t>R3304</t>
  </si>
  <si>
    <t>R3305</t>
  </si>
  <si>
    <t>R3306</t>
  </si>
  <si>
    <t>R3307</t>
  </si>
  <si>
    <t>R3308</t>
  </si>
  <si>
    <t>R3309</t>
  </si>
  <si>
    <t>R3310</t>
  </si>
  <si>
    <t>R3311</t>
  </si>
  <si>
    <t>R3312</t>
  </si>
  <si>
    <t>R3313</t>
  </si>
  <si>
    <t>R3314</t>
  </si>
  <si>
    <t>R3315</t>
  </si>
  <si>
    <t>R3316</t>
  </si>
  <si>
    <t>R3317</t>
  </si>
  <si>
    <t>R3318</t>
  </si>
  <si>
    <t>R3319</t>
  </si>
  <si>
    <t>R3320</t>
  </si>
  <si>
    <t>R3321</t>
  </si>
  <si>
    <t>R3322</t>
  </si>
  <si>
    <t>R3323</t>
  </si>
  <si>
    <t>R3324</t>
  </si>
  <si>
    <t>R3325</t>
  </si>
  <si>
    <t>R3326</t>
  </si>
  <si>
    <t>R3327</t>
  </si>
  <si>
    <t>R3328</t>
  </si>
  <si>
    <t>R3329</t>
  </si>
  <si>
    <t>R3330</t>
  </si>
  <si>
    <t>R3331</t>
  </si>
  <si>
    <t>R3332</t>
  </si>
  <si>
    <t>R3333</t>
  </si>
  <si>
    <t>R3334</t>
  </si>
  <si>
    <t>R3335</t>
  </si>
  <si>
    <t>R3336</t>
  </si>
  <si>
    <t>R3337</t>
  </si>
  <si>
    <t>R3338</t>
  </si>
  <si>
    <t>R3339</t>
  </si>
  <si>
    <t>R3340</t>
  </si>
  <si>
    <t>R3341</t>
  </si>
  <si>
    <t>R3342</t>
  </si>
  <si>
    <t>R3343</t>
  </si>
  <si>
    <t>R3344</t>
  </si>
  <si>
    <t>R3345</t>
  </si>
  <si>
    <t>R3346</t>
  </si>
  <si>
    <t>R3347</t>
  </si>
  <si>
    <t>R3348</t>
  </si>
  <si>
    <t>R3349</t>
  </si>
  <si>
    <t>R3350</t>
  </si>
  <si>
    <t>R3351</t>
  </si>
  <si>
    <t>R3352</t>
  </si>
  <si>
    <t>R3353</t>
  </si>
  <si>
    <t>R3354</t>
  </si>
  <si>
    <t>R3355</t>
  </si>
  <si>
    <t>R3356</t>
  </si>
  <si>
    <t>R3357</t>
  </si>
  <si>
    <t>R3358</t>
  </si>
  <si>
    <t>R3359</t>
  </si>
  <si>
    <t>R3360</t>
  </si>
  <si>
    <t>R3361</t>
  </si>
  <si>
    <t>R3362</t>
  </si>
  <si>
    <t>R3363</t>
  </si>
  <si>
    <t>R3364</t>
  </si>
  <si>
    <t>R3365</t>
  </si>
  <si>
    <t>R3366</t>
  </si>
  <si>
    <t>R3367</t>
  </si>
  <si>
    <t>R3368</t>
  </si>
  <si>
    <t>R3369</t>
  </si>
  <si>
    <t>Series</t>
  </si>
  <si>
    <t>Number of Turns</t>
  </si>
  <si>
    <t>PV36</t>
  </si>
  <si>
    <t>PV36W</t>
  </si>
  <si>
    <t>Potentiometer</t>
  </si>
  <si>
    <t>PV36W100C01B00</t>
  </si>
  <si>
    <t>Bourns</t>
  </si>
  <si>
    <t>Top Adjust Lead Sealed Type Multi Turn Trimming Potentiometer PV36W Series</t>
  </si>
  <si>
    <t>PV36W200C01B00</t>
  </si>
  <si>
    <t>50R</t>
  </si>
  <si>
    <t>PV36W500C01B00</t>
  </si>
  <si>
    <t>PV36W101C01B00</t>
  </si>
  <si>
    <t>PV36W201C01B00</t>
  </si>
  <si>
    <t>500R</t>
  </si>
  <si>
    <t>PV36W501C01B00</t>
  </si>
  <si>
    <t>PV36W102C01B00</t>
  </si>
  <si>
    <t>PV36W202C01B00</t>
  </si>
  <si>
    <t>5K</t>
  </si>
  <si>
    <t>PV36W502C01B00</t>
  </si>
  <si>
    <t>PV36W103C01B00</t>
  </si>
  <si>
    <t>PV36W203C01B00</t>
  </si>
  <si>
    <t>25K</t>
  </si>
  <si>
    <t>PV36W253C01B00</t>
  </si>
  <si>
    <t>50K</t>
  </si>
  <si>
    <t>PV36W503C01B00</t>
  </si>
  <si>
    <t>PV36W104C01B00</t>
  </si>
  <si>
    <t>PV36W204C01B00</t>
  </si>
  <si>
    <t>250K</t>
  </si>
  <si>
    <t>PV36W254C01B00</t>
  </si>
  <si>
    <t>500K</t>
  </si>
  <si>
    <t>PV36W504C01B00</t>
  </si>
  <si>
    <t>PV36W105C01B00</t>
  </si>
  <si>
    <t>PV36W205C01B00</t>
  </si>
  <si>
    <t>3224W</t>
  </si>
  <si>
    <t>3224W-1-100E</t>
  </si>
  <si>
    <t xml:space="preserve"> SMD Top Adjust Multi Turn Trimming Potentiometer 3224  Series</t>
  </si>
  <si>
    <t>3224W-1-200E</t>
  </si>
  <si>
    <t>3224W-1-500E</t>
  </si>
  <si>
    <t>3224W-1-101E</t>
  </si>
  <si>
    <t>3224W-1-201E</t>
  </si>
  <si>
    <t>3224W-1-501E</t>
  </si>
  <si>
    <t>3224W-1-102E</t>
  </si>
  <si>
    <t>3224W-1-202E</t>
  </si>
  <si>
    <t>3224W-1-502E</t>
  </si>
  <si>
    <t>3224W-1-103E</t>
  </si>
  <si>
    <t>3224W-1-203E</t>
  </si>
  <si>
    <t>3224W-1-503E</t>
  </si>
  <si>
    <t>3224W-1-104E</t>
  </si>
  <si>
    <t>3224W-1-204E</t>
  </si>
  <si>
    <t>3224W-1-504E</t>
  </si>
  <si>
    <t>3224W-1-105E</t>
  </si>
  <si>
    <t>3224W-1-205E</t>
  </si>
  <si>
    <t>3224J</t>
  </si>
  <si>
    <t>3224J-1-100E</t>
  </si>
  <si>
    <t xml:space="preserve"> SMD Side Adjust Multi Turn Trimming Potentiometer 3224  Series</t>
  </si>
  <si>
    <t>3224J-1-200E</t>
  </si>
  <si>
    <t>3224J-1-500E</t>
  </si>
  <si>
    <t>3224J-1-101E</t>
  </si>
  <si>
    <t>3224J-1-201E</t>
  </si>
  <si>
    <t>3224J-1-501E</t>
  </si>
  <si>
    <t>3224J-1-102E</t>
  </si>
  <si>
    <t>3224J-1-202E</t>
  </si>
  <si>
    <t>3224J-1-502E</t>
  </si>
  <si>
    <t>3224J-1-103E</t>
  </si>
  <si>
    <t>3224J-1-203E</t>
  </si>
  <si>
    <t>3224J-1-503E</t>
  </si>
  <si>
    <t>3224J-1-104E</t>
  </si>
  <si>
    <t>3224J-1-204E</t>
  </si>
  <si>
    <t>3224J-1-504E</t>
  </si>
  <si>
    <t>3224J-1-105E</t>
  </si>
  <si>
    <t>3224J-1-205E</t>
  </si>
  <si>
    <t>Dielectric</t>
  </si>
  <si>
    <t>C0000</t>
  </si>
  <si>
    <t>100pF</t>
  </si>
  <si>
    <r>
      <rPr>
        <sz val="11"/>
        <color theme="1"/>
        <rFont val="Calibri"/>
        <family val="2"/>
        <charset val="204"/>
      </rPr>
      <t>±10</t>
    </r>
    <r>
      <rPr>
        <sz val="11"/>
        <color theme="1"/>
        <rFont val="Calibri"/>
        <family val="2"/>
        <scheme val="minor"/>
      </rPr>
      <t>%</t>
    </r>
  </si>
  <si>
    <t>50 V</t>
  </si>
  <si>
    <t>X7R</t>
  </si>
  <si>
    <t>Capacitor</t>
  </si>
  <si>
    <t>CAP0402</t>
  </si>
  <si>
    <t>GENERAL PURPOSE CLASS 2 CERAMIC CAPACITORS</t>
  </si>
  <si>
    <t>C0001</t>
  </si>
  <si>
    <t>150pF</t>
  </si>
  <si>
    <t>C0002</t>
  </si>
  <si>
    <t>220pF</t>
  </si>
  <si>
    <t>C0003</t>
  </si>
  <si>
    <t>330pF</t>
  </si>
  <si>
    <t>C0004</t>
  </si>
  <si>
    <t>470pF</t>
  </si>
  <si>
    <t>C0005</t>
  </si>
  <si>
    <t>680pF</t>
  </si>
  <si>
    <t>C0006</t>
  </si>
  <si>
    <t>1,0nF</t>
  </si>
  <si>
    <t>C0007</t>
  </si>
  <si>
    <t>1,5nF</t>
  </si>
  <si>
    <t>C0008</t>
  </si>
  <si>
    <t>2,2nF</t>
  </si>
  <si>
    <t>C0009</t>
  </si>
  <si>
    <t>3,3nF</t>
  </si>
  <si>
    <t>C0010</t>
  </si>
  <si>
    <t>4,7nF</t>
  </si>
  <si>
    <t>C0011</t>
  </si>
  <si>
    <t>6,8nF</t>
  </si>
  <si>
    <t>C0012</t>
  </si>
  <si>
    <t>10nF</t>
  </si>
  <si>
    <t>C0013</t>
  </si>
  <si>
    <t>15nF</t>
  </si>
  <si>
    <t>C0014</t>
  </si>
  <si>
    <t>22nF</t>
  </si>
  <si>
    <t>C0015</t>
  </si>
  <si>
    <t>33nF</t>
  </si>
  <si>
    <t>C0016</t>
  </si>
  <si>
    <t>47nF</t>
  </si>
  <si>
    <t>C0017</t>
  </si>
  <si>
    <t>68nF</t>
  </si>
  <si>
    <t>25 V</t>
  </si>
  <si>
    <t>C0018</t>
  </si>
  <si>
    <t>100nF</t>
  </si>
  <si>
    <t>C0019</t>
  </si>
  <si>
    <t>220nF</t>
  </si>
  <si>
    <t>16 V</t>
  </si>
  <si>
    <t>C0020</t>
  </si>
  <si>
    <t>470nF</t>
  </si>
  <si>
    <t>10 V</t>
  </si>
  <si>
    <t>C0021</t>
  </si>
  <si>
    <t>1uF</t>
  </si>
  <si>
    <t>6,3 V</t>
  </si>
  <si>
    <t>C0022</t>
  </si>
  <si>
    <t>CAP0603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</si>
  <si>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</si>
  <si>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</si>
  <si>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</si>
  <si>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</si>
  <si>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</si>
  <si>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</si>
  <si>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</si>
  <si>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</si>
  <si>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</si>
  <si>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</si>
  <si>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</si>
  <si>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</si>
  <si>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</si>
  <si>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</si>
  <si>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</si>
  <si>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</si>
  <si>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</si>
  <si>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</si>
  <si>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</si>
  <si>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150nF</t>
  </si>
  <si>
    <t>C0042</t>
  </si>
  <si>
    <t>C0043</t>
  </si>
  <si>
    <t>330nF</t>
  </si>
  <si>
    <t>C0044</t>
  </si>
  <si>
    <t>C0045</t>
  </si>
  <si>
    <t>680nF</t>
  </si>
  <si>
    <t>C0046</t>
  </si>
  <si>
    <t>C0047</t>
  </si>
  <si>
    <t>2,2uF</t>
  </si>
  <si>
    <t>C0048</t>
  </si>
  <si>
    <t>CAP0805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</si>
  <si>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</si>
  <si>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</si>
  <si>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</si>
  <si>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</si>
  <si>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</si>
  <si>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</si>
  <si>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</si>
  <si>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</si>
  <si>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</si>
  <si>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</si>
  <si>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</si>
  <si>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</si>
  <si>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</si>
  <si>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</si>
  <si>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</si>
  <si>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</si>
  <si>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</si>
  <si>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</si>
  <si>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</si>
  <si>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</si>
  <si>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</si>
  <si>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</si>
  <si>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</si>
  <si>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</si>
  <si>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</si>
  <si>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</si>
  <si>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4,7uF</t>
  </si>
  <si>
    <t>C0075</t>
  </si>
  <si>
    <t>10uF</t>
  </si>
  <si>
    <t>C0076</t>
  </si>
  <si>
    <t>CAP1206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</si>
  <si>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</si>
  <si>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</si>
  <si>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</si>
  <si>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</si>
  <si>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</si>
  <si>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</si>
  <si>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</si>
  <si>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</si>
  <si>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</si>
  <si>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</si>
  <si>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</si>
  <si>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</si>
  <si>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</si>
  <si>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</si>
  <si>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</si>
  <si>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</si>
  <si>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</si>
  <si>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</si>
  <si>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</si>
  <si>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</si>
  <si>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</si>
  <si>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</si>
  <si>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</si>
  <si>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</si>
  <si>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</si>
  <si>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</si>
  <si>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22uF</t>
  </si>
  <si>
    <t>C0103</t>
  </si>
  <si>
    <t xml:space="preserve">1210 (3.1*2.5mm) </t>
  </si>
  <si>
    <t>CAP1210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</si>
  <si>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</si>
  <si>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</si>
  <si>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</si>
  <si>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</si>
  <si>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</si>
  <si>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</si>
  <si>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</si>
  <si>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</si>
  <si>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</si>
  <si>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</si>
  <si>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</si>
  <si>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</si>
  <si>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</si>
  <si>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</si>
  <si>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</si>
  <si>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</si>
  <si>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</si>
  <si>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</si>
  <si>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</si>
  <si>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</si>
  <si>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</si>
  <si>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47uF</t>
  </si>
  <si>
    <t xml:space="preserve">1812 (4.6*3.1mm) </t>
  </si>
  <si>
    <t>CAP1812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</si>
  <si>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</si>
  <si>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</si>
  <si>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</si>
  <si>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</si>
  <si>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</si>
  <si>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</si>
  <si>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</si>
  <si>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</si>
  <si>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</si>
  <si>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10pF</t>
  </si>
  <si>
    <r>
      <rPr>
        <sz val="11"/>
        <color theme="1"/>
        <rFont val="Calibri"/>
        <family val="2"/>
        <charset val="204"/>
      </rPr>
      <t>±5</t>
    </r>
    <r>
      <rPr>
        <sz val="11"/>
        <color theme="1"/>
        <rFont val="Calibri"/>
        <family val="2"/>
        <scheme val="minor"/>
      </rPr>
      <t>%</t>
    </r>
  </si>
  <si>
    <t>NP0</t>
  </si>
  <si>
    <t>GENERAL PURPOSE CLASS 1 CERAMIC CAPACITORS</t>
  </si>
  <si>
    <t>C0134</t>
  </si>
  <si>
    <t>12pF</t>
  </si>
  <si>
    <t>C0135</t>
  </si>
  <si>
    <t>15pF</t>
  </si>
  <si>
    <t>C0136</t>
  </si>
  <si>
    <t>18pF</t>
  </si>
  <si>
    <t>C0137</t>
  </si>
  <si>
    <t>22pF</t>
  </si>
  <si>
    <t>C0138</t>
  </si>
  <si>
    <t>27pF</t>
  </si>
  <si>
    <t>C0139</t>
  </si>
  <si>
    <t>33pF</t>
  </si>
  <si>
    <t>C0140</t>
  </si>
  <si>
    <t>39pF</t>
  </si>
  <si>
    <t>C0141</t>
  </si>
  <si>
    <t>47pF</t>
  </si>
  <si>
    <t>C0142</t>
  </si>
  <si>
    <t>56pF</t>
  </si>
  <si>
    <t>C0143</t>
  </si>
  <si>
    <t>68pF</t>
  </si>
  <si>
    <t>C0144</t>
  </si>
  <si>
    <t>82pF</t>
  </si>
  <si>
    <t>C0145</t>
  </si>
  <si>
    <t>C0146</t>
  </si>
  <si>
    <t>120pF</t>
  </si>
  <si>
    <t>C0147</t>
  </si>
  <si>
    <t>C0148</t>
  </si>
  <si>
    <t>180pF</t>
  </si>
  <si>
    <t>C0149</t>
  </si>
  <si>
    <t>C0150</t>
  </si>
  <si>
    <t>270pF</t>
  </si>
  <si>
    <t>C0151</t>
  </si>
  <si>
    <t>C0152</t>
  </si>
  <si>
    <t>390pF</t>
  </si>
  <si>
    <t>C0153</t>
  </si>
  <si>
    <t>C0154</t>
  </si>
  <si>
    <t>560pF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</si>
  <si>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</si>
  <si>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</si>
  <si>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</si>
  <si>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</si>
  <si>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</si>
  <si>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</si>
  <si>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</si>
  <si>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</si>
  <si>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</si>
  <si>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</si>
  <si>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</si>
  <si>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</si>
  <si>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</si>
  <si>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</si>
  <si>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</si>
  <si>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</si>
  <si>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</si>
  <si>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</si>
  <si>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</si>
  <si>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</si>
  <si>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</si>
  <si>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</si>
  <si>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</si>
  <si>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</si>
  <si>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</si>
  <si>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</si>
  <si>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</si>
  <si>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1,2nF</t>
  </si>
  <si>
    <t>C0182</t>
  </si>
  <si>
    <t>C0183</t>
  </si>
  <si>
    <t>1,8nF</t>
  </si>
  <si>
    <t>C0184</t>
  </si>
  <si>
    <t>C0185</t>
  </si>
  <si>
    <t>2,7nF</t>
  </si>
  <si>
    <t>C0186</t>
  </si>
  <si>
    <t>C0187</t>
  </si>
  <si>
    <t>3,9nF</t>
  </si>
  <si>
    <t>C0188</t>
  </si>
  <si>
    <t>C0189</t>
  </si>
  <si>
    <t>5,6nF</t>
  </si>
  <si>
    <t>C0190</t>
  </si>
  <si>
    <t>C0191</t>
  </si>
  <si>
    <t>8,2nF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</si>
  <si>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</si>
  <si>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</si>
  <si>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</si>
  <si>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</si>
  <si>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</si>
  <si>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</si>
  <si>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</si>
  <si>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</si>
  <si>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</si>
  <si>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</si>
  <si>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</si>
  <si>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</si>
  <si>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</si>
  <si>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</si>
  <si>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</si>
  <si>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</si>
  <si>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</si>
  <si>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</si>
  <si>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</si>
  <si>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</si>
  <si>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</si>
  <si>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</si>
  <si>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</si>
  <si>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</si>
  <si>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</si>
  <si>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</si>
  <si>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</si>
  <si>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</si>
  <si>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</si>
  <si>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</si>
  <si>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</si>
  <si>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</si>
  <si>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</si>
  <si>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</si>
  <si>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</si>
  <si>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</si>
  <si>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</si>
  <si>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</si>
  <si>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</si>
  <si>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</si>
  <si>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</si>
  <si>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</si>
  <si>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</si>
  <si>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</si>
  <si>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</si>
  <si>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</si>
  <si>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</si>
  <si>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</si>
  <si>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</si>
  <si>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</si>
  <si>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</si>
  <si>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</si>
  <si>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</si>
  <si>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</si>
  <si>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</si>
  <si>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</si>
  <si>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</si>
  <si>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</si>
  <si>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</si>
  <si>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</si>
  <si>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</si>
  <si>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</si>
  <si>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</si>
  <si>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</si>
  <si>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</si>
  <si>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</si>
  <si>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</si>
  <si>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</si>
  <si>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</si>
  <si>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</si>
  <si>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</si>
  <si>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</si>
  <si>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</si>
  <si>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</si>
  <si>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12nF</t>
  </si>
  <si>
    <t>C0266</t>
  </si>
  <si>
    <t>C0267</t>
  </si>
  <si>
    <t>18nF</t>
  </si>
  <si>
    <t>C0268</t>
  </si>
  <si>
    <t>C0269</t>
  </si>
  <si>
    <t>27nF</t>
  </si>
  <si>
    <t>C0270</t>
  </si>
  <si>
    <t>C0271</t>
  </si>
  <si>
    <t>C0272</t>
  </si>
  <si>
    <t>56nF</t>
  </si>
  <si>
    <t>C0273</t>
  </si>
  <si>
    <t>C0274</t>
  </si>
  <si>
    <t>82nF</t>
  </si>
  <si>
    <t>C0275</t>
  </si>
  <si>
    <t>Voltage</t>
  </si>
  <si>
    <t>Temperature</t>
  </si>
  <si>
    <t>Current</t>
  </si>
  <si>
    <t>Footprint Ref 3</t>
  </si>
  <si>
    <t>CAL0000</t>
  </si>
  <si>
    <t>4X7X1.5mm</t>
  </si>
  <si>
    <t>±20%</t>
  </si>
  <si>
    <t>65 mA (100 kHz)</t>
  </si>
  <si>
    <t>CapacitorPol</t>
  </si>
  <si>
    <t>EEAFC0J270</t>
  </si>
  <si>
    <t>Panasonic</t>
  </si>
  <si>
    <t>LOW IMPEDANCE ALUMINUM ELECTROLYTIC CAPACITORS</t>
  </si>
  <si>
    <t>CAL0001</t>
  </si>
  <si>
    <t>5X7X2.0mm</t>
  </si>
  <si>
    <t>120 mA (100 kHz)</t>
  </si>
  <si>
    <t>EEAFC0J560</t>
  </si>
  <si>
    <t>CAL0002</t>
  </si>
  <si>
    <t>5X11X2.0mm</t>
  </si>
  <si>
    <t>175 mA (100 kHz)</t>
  </si>
  <si>
    <t>EEUFC0J101</t>
  </si>
  <si>
    <t>CAL0003</t>
  </si>
  <si>
    <t>6.3X7X2.5mm</t>
  </si>
  <si>
    <t>200 mA (100 kHz)</t>
  </si>
  <si>
    <t>EEAFC0J121</t>
  </si>
  <si>
    <t>CAL0004</t>
  </si>
  <si>
    <t>6.3X11.2X2.5mm</t>
  </si>
  <si>
    <t>290 mA (100 kHz)</t>
  </si>
  <si>
    <t>EEUFC0J221</t>
  </si>
  <si>
    <t>CAL0005</t>
  </si>
  <si>
    <t>EEUFC0J271</t>
  </si>
  <si>
    <t>CAL0006</t>
  </si>
  <si>
    <t>EEUFC0J331S</t>
  </si>
  <si>
    <t>CAL0007</t>
  </si>
  <si>
    <t>8X11.5X3.5mm</t>
  </si>
  <si>
    <t>555 mA (100 kHz)</t>
  </si>
  <si>
    <t>EEUFC0J391</t>
  </si>
  <si>
    <t>CAL0008</t>
  </si>
  <si>
    <t>EEUFC0J471</t>
  </si>
  <si>
    <t>CAL0009</t>
  </si>
  <si>
    <t>EEUFC0J561</t>
  </si>
  <si>
    <t>CAL0010</t>
  </si>
  <si>
    <t>8X15X3.5mm</t>
  </si>
  <si>
    <t>730 mA (100 kHz)</t>
  </si>
  <si>
    <t>EEUFC0J821L</t>
  </si>
  <si>
    <t>CAL0011</t>
  </si>
  <si>
    <t>10X12.5X5.0mm</t>
  </si>
  <si>
    <t>755 mA (100 kHz)</t>
  </si>
  <si>
    <t>EEUFC0J821</t>
  </si>
  <si>
    <t>CAL0012</t>
  </si>
  <si>
    <t>EEUFC0J102</t>
  </si>
  <si>
    <t>CAL0013</t>
  </si>
  <si>
    <t>8X20X3.5mm</t>
  </si>
  <si>
    <t>995 mA (100 kHz)</t>
  </si>
  <si>
    <t>EEUFC0J122L</t>
  </si>
  <si>
    <t>CAL0014</t>
  </si>
  <si>
    <t>10X16X5.0mm</t>
  </si>
  <si>
    <t>1050 mA (100 kHz)</t>
  </si>
  <si>
    <t>EEUFC0J122</t>
  </si>
  <si>
    <t>CAL0015</t>
  </si>
  <si>
    <t>10X20X5.0mm</t>
  </si>
  <si>
    <t>1220 mA (100 kHz)</t>
  </si>
  <si>
    <t>EEUFC0J152</t>
  </si>
  <si>
    <t>CAL0016</t>
  </si>
  <si>
    <t>12.5X15X5.0mm</t>
  </si>
  <si>
    <t>1205 mA (100 kHz)</t>
  </si>
  <si>
    <t>EEUFC0J152S</t>
  </si>
  <si>
    <t>CAL0017</t>
  </si>
  <si>
    <t>10X25X5.0mm</t>
  </si>
  <si>
    <t>1440 mA (100 kHz)</t>
  </si>
  <si>
    <t>EEUFC0J182</t>
  </si>
  <si>
    <t>CAL0018</t>
  </si>
  <si>
    <t>EEUFC0J222</t>
  </si>
  <si>
    <t>CAL0019</t>
  </si>
  <si>
    <t>16X15X7.5mm</t>
  </si>
  <si>
    <t>1690 mA (100 kHz)</t>
  </si>
  <si>
    <t>EEUFC0J222S</t>
  </si>
  <si>
    <t>CAL0020</t>
  </si>
  <si>
    <t>10X30X5.0mm</t>
  </si>
  <si>
    <t>1815 mA (100 kHz)</t>
  </si>
  <si>
    <t>EEUFC0J272L</t>
  </si>
  <si>
    <t>CAL0021</t>
  </si>
  <si>
    <t>12.5X20X5.0mm</t>
  </si>
  <si>
    <t>1655 mA (100 kHz)</t>
  </si>
  <si>
    <t>EEUFC0J272</t>
  </si>
  <si>
    <t>CAL0022</t>
  </si>
  <si>
    <t>EEUFC0J272S</t>
  </si>
  <si>
    <t>CAL0023</t>
  </si>
  <si>
    <t>EEUFC0J332</t>
  </si>
  <si>
    <t>CAL0024</t>
  </si>
  <si>
    <t>18X15X7.5mm</t>
  </si>
  <si>
    <t>2000 mA (100 kHz)</t>
  </si>
  <si>
    <t>EEUFC0J332S</t>
  </si>
  <si>
    <t>CAL0025</t>
  </si>
  <si>
    <t>12.5X25X5.0mm</t>
  </si>
  <si>
    <t>1945 mA (100 kHz)</t>
  </si>
  <si>
    <t>EEUFC0J392</t>
  </si>
  <si>
    <t>CAL0026</t>
  </si>
  <si>
    <t>12.5X30X5.0mm</t>
  </si>
  <si>
    <t>2310 mA (100 kHz)</t>
  </si>
  <si>
    <t>EEUFC0J472</t>
  </si>
  <si>
    <t>CAL0027</t>
  </si>
  <si>
    <t>16X20X7.5mm</t>
  </si>
  <si>
    <t>2205 mA (100 kHz)</t>
  </si>
  <si>
    <t>EEUFC0J472S</t>
  </si>
  <si>
    <t>CAL0028</t>
  </si>
  <si>
    <t>12.5X35X5.0mm</t>
  </si>
  <si>
    <t>2510 mA (100 kHz)</t>
  </si>
  <si>
    <t>EEUFC0J562L</t>
  </si>
  <si>
    <t>CAL0029</t>
  </si>
  <si>
    <t>EEUFC0J562</t>
  </si>
  <si>
    <t>CAL0030</t>
  </si>
  <si>
    <t>12.5X40X5.0mm</t>
  </si>
  <si>
    <t>2655 mA (100 kHz)</t>
  </si>
  <si>
    <t>EEUFC0J682L</t>
  </si>
  <si>
    <t>CAL0031</t>
  </si>
  <si>
    <t>16X25X7.5mm</t>
  </si>
  <si>
    <t>2555 mA (100 kHz)</t>
  </si>
  <si>
    <t>EEUFC0J682</t>
  </si>
  <si>
    <t>CAL0032</t>
  </si>
  <si>
    <t>18X20X7.5mm</t>
  </si>
  <si>
    <t>2490 mA (100 kHz)</t>
  </si>
  <si>
    <t>EEUFC0J682S</t>
  </si>
  <si>
    <t>CAL0033</t>
  </si>
  <si>
    <t>16X31.5X7.5mm</t>
  </si>
  <si>
    <t>3010 mA (100 kHz)</t>
  </si>
  <si>
    <t>EEUFC0J822</t>
  </si>
  <si>
    <t>CAL0034</t>
  </si>
  <si>
    <t>16X35.5X7.5mm</t>
  </si>
  <si>
    <t>3150 mA (100 kHz)</t>
  </si>
  <si>
    <t>EEUFC0J103</t>
  </si>
  <si>
    <t>CAL0035</t>
  </si>
  <si>
    <t>18X31.5X7.5mm</t>
  </si>
  <si>
    <t>2740 mA (100 kHz)</t>
  </si>
  <si>
    <t>EEUFC0J103S</t>
  </si>
  <si>
    <t>CAL0036</t>
  </si>
  <si>
    <t>16X40X7.5mm</t>
  </si>
  <si>
    <t>3360 mA (100 kHz)</t>
  </si>
  <si>
    <t>EEUFC0J123L</t>
  </si>
  <si>
    <t>CAL0037</t>
  </si>
  <si>
    <t>3635 mA (100 kHz)</t>
  </si>
  <si>
    <t>EEUFC0J123</t>
  </si>
  <si>
    <t>CAL0038</t>
  </si>
  <si>
    <t>18X35.5X7.5mm</t>
  </si>
  <si>
    <t>3680 mA (100 kHz)</t>
  </si>
  <si>
    <t>EEUFC0J153</t>
  </si>
  <si>
    <t>CAL0039</t>
  </si>
  <si>
    <t>EEAFC1A220</t>
  </si>
  <si>
    <t>CAL0040</t>
  </si>
  <si>
    <t>EEAFC1A390</t>
  </si>
  <si>
    <t>CAL0041</t>
  </si>
  <si>
    <t>EEUFC1A820</t>
  </si>
  <si>
    <t>CAL0042</t>
  </si>
  <si>
    <t>EEAFC1A820</t>
  </si>
  <si>
    <t>CAL0043</t>
  </si>
  <si>
    <t>EEUFC1A101S</t>
  </si>
  <si>
    <t>CAL0044</t>
  </si>
  <si>
    <t>EEUFC1A151</t>
  </si>
  <si>
    <t>CAL0045</t>
  </si>
  <si>
    <t>EEUFC1A181</t>
  </si>
  <si>
    <t>CAL0046</t>
  </si>
  <si>
    <t>EEUFC1A221S</t>
  </si>
  <si>
    <t>CAL0047</t>
  </si>
  <si>
    <t>EEUFC1A331</t>
  </si>
  <si>
    <t>CAL0048</t>
  </si>
  <si>
    <t>EEUFC1A391</t>
  </si>
  <si>
    <t>CAL0049</t>
  </si>
  <si>
    <t>EEUFC1A471</t>
  </si>
  <si>
    <t>CAL0050</t>
  </si>
  <si>
    <t>EEUFC1A561</t>
  </si>
  <si>
    <t>CAL0051</t>
  </si>
  <si>
    <t>EEUFC1A681L</t>
  </si>
  <si>
    <t>CAL0052</t>
  </si>
  <si>
    <t>EEUFC1A681</t>
  </si>
  <si>
    <t>CAL0053</t>
  </si>
  <si>
    <t>EEUFC1A821</t>
  </si>
  <si>
    <t>CAL0054</t>
  </si>
  <si>
    <t>EEUFC1A102L</t>
  </si>
  <si>
    <t>CAL0055</t>
  </si>
  <si>
    <t>EEUFC1A102</t>
  </si>
  <si>
    <t>CAL0056</t>
  </si>
  <si>
    <t>EEUFC1A122</t>
  </si>
  <si>
    <t>CAL0057</t>
  </si>
  <si>
    <t>EEUFC1A122S</t>
  </si>
  <si>
    <t>CAL0058</t>
  </si>
  <si>
    <t>EEUFC1A152</t>
  </si>
  <si>
    <t>CAL0059</t>
  </si>
  <si>
    <t>EEUFC1A182</t>
  </si>
  <si>
    <t>CAL0060</t>
  </si>
  <si>
    <t>EEUFC1A182S</t>
  </si>
  <si>
    <t>CAL0061</t>
  </si>
  <si>
    <t>EEUFC1A222L</t>
  </si>
  <si>
    <t>CAL0062</t>
  </si>
  <si>
    <t>EEUFC1A222</t>
  </si>
  <si>
    <t>CAL0063</t>
  </si>
  <si>
    <t>EEUFC1A272</t>
  </si>
  <si>
    <t>CAL0064</t>
  </si>
  <si>
    <t>EEUFC1A272S</t>
  </si>
  <si>
    <t>CAL0065</t>
  </si>
  <si>
    <t>EEUFC1A332</t>
  </si>
  <si>
    <t>CAL0066</t>
  </si>
  <si>
    <t>EEUFC1A332S</t>
  </si>
  <si>
    <t>CAL0067</t>
  </si>
  <si>
    <t>EEUFC1A392L</t>
  </si>
  <si>
    <t>CAL0068</t>
  </si>
  <si>
    <t>EEUFC1A392</t>
  </si>
  <si>
    <t>CAL0069</t>
  </si>
  <si>
    <t>EEUFC1A472L</t>
  </si>
  <si>
    <t>CAL0070</t>
  </si>
  <si>
    <t>EEUFC1A472</t>
  </si>
  <si>
    <t>CAL0071</t>
  </si>
  <si>
    <t>EEUFC1A562</t>
  </si>
  <si>
    <t>CAL0072</t>
  </si>
  <si>
    <t>EEUFC1A562S</t>
  </si>
  <si>
    <t>CAL0073</t>
  </si>
  <si>
    <t>EEUFC1A682</t>
  </si>
  <si>
    <t>CAL0074</t>
  </si>
  <si>
    <t>18X25X7.5mm</t>
  </si>
  <si>
    <t>EEUFC1A682S</t>
  </si>
  <si>
    <t>CAL0075</t>
  </si>
  <si>
    <t>EEUFC1A822L</t>
  </si>
  <si>
    <t>CAL0076</t>
  </si>
  <si>
    <t>EEUFC1A822</t>
  </si>
  <si>
    <t>CAL0077</t>
  </si>
  <si>
    <t>EEUFC1A103</t>
  </si>
  <si>
    <t>CAL0078</t>
  </si>
  <si>
    <t>18X40X7.5mm</t>
  </si>
  <si>
    <t>3735 mA (100 kHz)</t>
  </si>
  <si>
    <t>EEUFC1A123</t>
  </si>
  <si>
    <t>CAL0079</t>
  </si>
  <si>
    <t>EEAFC1C150</t>
  </si>
  <si>
    <t>CAL0080</t>
  </si>
  <si>
    <t>EEAFC1C270</t>
  </si>
  <si>
    <t>CAL0081</t>
  </si>
  <si>
    <t>EEUFC1C470</t>
  </si>
  <si>
    <t>CAL0082</t>
  </si>
  <si>
    <t>EEUFC1C560</t>
  </si>
  <si>
    <t>CAL0083</t>
  </si>
  <si>
    <t>EEAFC1C560</t>
  </si>
  <si>
    <t>CAL0084</t>
  </si>
  <si>
    <t>EEUFC1C680</t>
  </si>
  <si>
    <t>CAL0085</t>
  </si>
  <si>
    <t>EEUFC1C101</t>
  </si>
  <si>
    <t>CAL0086</t>
  </si>
  <si>
    <t>EEUFC1C121</t>
  </si>
  <si>
    <t>CAL0087</t>
  </si>
  <si>
    <t>EEUFC1C221</t>
  </si>
  <si>
    <t>CAL0088</t>
  </si>
  <si>
    <t>EEUFC1C271</t>
  </si>
  <si>
    <t>CAL0089</t>
  </si>
  <si>
    <t>EEUFC1C331</t>
  </si>
  <si>
    <t>CAL0090</t>
  </si>
  <si>
    <t>EEUFC1C391</t>
  </si>
  <si>
    <t>CAL0091</t>
  </si>
  <si>
    <t>EEUFC1C471L</t>
  </si>
  <si>
    <t>CAL0092</t>
  </si>
  <si>
    <t>EEUFC1C471</t>
  </si>
  <si>
    <t>CAL0093</t>
  </si>
  <si>
    <t>EEUFC1C561</t>
  </si>
  <si>
    <t>CAL0094</t>
  </si>
  <si>
    <t>EEUFC1C681L</t>
  </si>
  <si>
    <t>CAL0095</t>
  </si>
  <si>
    <t>EEUFC1C681</t>
  </si>
  <si>
    <t>CAL0096</t>
  </si>
  <si>
    <t>EEUFC1C821</t>
  </si>
  <si>
    <t>CAL0097</t>
  </si>
  <si>
    <t>EEUFC1C821S</t>
  </si>
  <si>
    <t>CAL0098</t>
  </si>
  <si>
    <t>EEUFC1C102S</t>
  </si>
  <si>
    <t>CAL0099</t>
  </si>
  <si>
    <t>EEUFC1C102</t>
  </si>
  <si>
    <t>CAL0100</t>
  </si>
  <si>
    <t>EEUFC1C122</t>
  </si>
  <si>
    <t>CAL0101</t>
  </si>
  <si>
    <t>EEUFC1C122S</t>
  </si>
  <si>
    <t>CAL0102</t>
  </si>
  <si>
    <t>EEUFC1C152L</t>
  </si>
  <si>
    <t>CAL0103</t>
  </si>
  <si>
    <t>EEUFC1C152</t>
  </si>
  <si>
    <t>CAL0104</t>
  </si>
  <si>
    <t>EEUFC1C152S</t>
  </si>
  <si>
    <t>CAL0105</t>
  </si>
  <si>
    <t>EEUFC1C182</t>
  </si>
  <si>
    <t>CAL0106</t>
  </si>
  <si>
    <t>EEUFC1C182S</t>
  </si>
  <si>
    <t>CAL0107</t>
  </si>
  <si>
    <t>EEUFC1C222</t>
  </si>
  <si>
    <t>CAL0108</t>
  </si>
  <si>
    <t>EEUFC1C222S</t>
  </si>
  <si>
    <t>CAL0109</t>
  </si>
  <si>
    <t>EEUFC1C272L</t>
  </si>
  <si>
    <t>CAL0110</t>
  </si>
  <si>
    <t>EEUFC1C272</t>
  </si>
  <si>
    <t>CAL0111</t>
  </si>
  <si>
    <t>EEUFC1C332</t>
  </si>
  <si>
    <t>CAL0112</t>
  </si>
  <si>
    <t>EEUFC1C332S</t>
  </si>
  <si>
    <t>CAL0113</t>
  </si>
  <si>
    <t>EEUFC1C392</t>
  </si>
  <si>
    <t>CAL0114</t>
  </si>
  <si>
    <t>EEUFC1C392S</t>
  </si>
  <si>
    <t>CAL0115</t>
  </si>
  <si>
    <t>EEUFC1C472</t>
  </si>
  <si>
    <t>CAL0116</t>
  </si>
  <si>
    <t>EEUFC1C472S</t>
  </si>
  <si>
    <t>CAL0117</t>
  </si>
  <si>
    <t>EEUFC1C562L</t>
  </si>
  <si>
    <t>CAL0118</t>
  </si>
  <si>
    <t>EEUFC1C562</t>
  </si>
  <si>
    <t>CAL0119</t>
  </si>
  <si>
    <t>EEUFC1C682</t>
  </si>
  <si>
    <t>CAL0120</t>
  </si>
  <si>
    <t>EEUFC1C822</t>
  </si>
  <si>
    <t>CAL0121</t>
  </si>
  <si>
    <t>EEAFC1E100</t>
  </si>
  <si>
    <t>CAL0122</t>
  </si>
  <si>
    <t>EEAFC1E220</t>
  </si>
  <si>
    <t>CAL0123</t>
  </si>
  <si>
    <t>EEUFC1E390</t>
  </si>
  <si>
    <t>CAL0124</t>
  </si>
  <si>
    <t>EEAFC1E390</t>
  </si>
  <si>
    <t>CAL0125</t>
  </si>
  <si>
    <t>EEUFC1E470</t>
  </si>
  <si>
    <t>CAL0126</t>
  </si>
  <si>
    <t>EEUFC1E820</t>
  </si>
  <si>
    <t>CAL0127</t>
  </si>
  <si>
    <t>EEUFC1E101S</t>
  </si>
  <si>
    <t>CAL0128</t>
  </si>
  <si>
    <t>EEUFC1E181</t>
  </si>
  <si>
    <t>CAL0129</t>
  </si>
  <si>
    <t>EEUFC1E221</t>
  </si>
  <si>
    <t>CAL0130</t>
  </si>
  <si>
    <t>EEUFC1E271</t>
  </si>
  <si>
    <t>CAL0131</t>
  </si>
  <si>
    <t>EEUFC1E331L</t>
  </si>
  <si>
    <t>CAL0132</t>
  </si>
  <si>
    <t>EEUFC1E331</t>
  </si>
  <si>
    <t>CAL0133</t>
  </si>
  <si>
    <t>EEUFC1E391</t>
  </si>
  <si>
    <t>CAL0134</t>
  </si>
  <si>
    <t>EEUFC1E471L</t>
  </si>
  <si>
    <t>CAL0135</t>
  </si>
  <si>
    <t>EEUFC1E471</t>
  </si>
  <si>
    <t>CAL0136</t>
  </si>
  <si>
    <t>EEUFC1E561</t>
  </si>
  <si>
    <t>CAL0137</t>
  </si>
  <si>
    <t>EEUFC1E561S</t>
  </si>
  <si>
    <t>CAL0138</t>
  </si>
  <si>
    <t>EEUFC1E681</t>
  </si>
  <si>
    <t>CAL0139</t>
  </si>
  <si>
    <t>EEUFC1E821</t>
  </si>
  <si>
    <t>CAL0140</t>
  </si>
  <si>
    <t>EEUFC1E821S</t>
  </si>
  <si>
    <t>CAL0141</t>
  </si>
  <si>
    <t>EEUFC1E102L</t>
  </si>
  <si>
    <t>CAL0142</t>
  </si>
  <si>
    <t>EEUFC1E102</t>
  </si>
  <si>
    <t>CAL0143</t>
  </si>
  <si>
    <t>EEUFC1E102S</t>
  </si>
  <si>
    <t>CAL0144</t>
  </si>
  <si>
    <t>EEUFC1E122</t>
  </si>
  <si>
    <t>CAL0145</t>
  </si>
  <si>
    <t>EEUFC1E122S</t>
  </si>
  <si>
    <t>CAL0146</t>
  </si>
  <si>
    <t>EEUFC1E152</t>
  </si>
  <si>
    <t>CAL0147</t>
  </si>
  <si>
    <t>EEUFC1E152S</t>
  </si>
  <si>
    <t>CAL0148</t>
  </si>
  <si>
    <t>EEUFC1E182L</t>
  </si>
  <si>
    <t>CAL0149</t>
  </si>
  <si>
    <t>EEUFC1E182</t>
  </si>
  <si>
    <t>CAL0150</t>
  </si>
  <si>
    <t>EEUFC1E222</t>
  </si>
  <si>
    <t>CAL0151</t>
  </si>
  <si>
    <t>EEUFC1E222S</t>
  </si>
  <si>
    <t>CAL0152</t>
  </si>
  <si>
    <t>EEUFC1E272</t>
  </si>
  <si>
    <t>CAL0153</t>
  </si>
  <si>
    <t>EEUFC1E332</t>
  </si>
  <si>
    <t>CAL0154</t>
  </si>
  <si>
    <t>EEUFC1E332S</t>
  </si>
  <si>
    <t>CAL0155</t>
  </si>
  <si>
    <t>EEUFC1E392L</t>
  </si>
  <si>
    <t>CAL0156</t>
  </si>
  <si>
    <t>EEUFC1E392</t>
  </si>
  <si>
    <t>CAL0157</t>
  </si>
  <si>
    <t>EEUFC1E472</t>
  </si>
  <si>
    <t>CAL0158</t>
  </si>
  <si>
    <t>EEUFC1E562</t>
  </si>
  <si>
    <t>CAL0159</t>
  </si>
  <si>
    <t>6.8uF</t>
  </si>
  <si>
    <t>EEAFC1V6R8</t>
  </si>
  <si>
    <t>CAL0160</t>
  </si>
  <si>
    <t>EEAFC1V120</t>
  </si>
  <si>
    <t>CAL0161</t>
  </si>
  <si>
    <t>EEUFC1V220</t>
  </si>
  <si>
    <t>CAL0162</t>
  </si>
  <si>
    <t>EEUFC1V270</t>
  </si>
  <si>
    <t>CAL0163</t>
  </si>
  <si>
    <t>EEAFC1V270</t>
  </si>
  <si>
    <t>CAL0164</t>
  </si>
  <si>
    <t>EEUFC1V330</t>
  </si>
  <si>
    <t>CAL0165</t>
  </si>
  <si>
    <t>EEUFC1V470</t>
  </si>
  <si>
    <t>CAL0166</t>
  </si>
  <si>
    <t>EEUFC1V560</t>
  </si>
  <si>
    <t>CAL0167</t>
  </si>
  <si>
    <t>EEUFC1V680</t>
  </si>
  <si>
    <t>CAL0168</t>
  </si>
  <si>
    <t>EEUFC1V101</t>
  </si>
  <si>
    <t>CAL0169</t>
  </si>
  <si>
    <t>EEUFC1V121</t>
  </si>
  <si>
    <t>CAL0170</t>
  </si>
  <si>
    <t>EEUFC1V151</t>
  </si>
  <si>
    <t>CAL0171</t>
  </si>
  <si>
    <t>EEUFC1V181</t>
  </si>
  <si>
    <t>CAL0172</t>
  </si>
  <si>
    <t>EEUFC1V221L</t>
  </si>
  <si>
    <t>CAL0173</t>
  </si>
  <si>
    <t>EEUFC1V221</t>
  </si>
  <si>
    <t>CAL0174</t>
  </si>
  <si>
    <t>EEUFC1V271</t>
  </si>
  <si>
    <t>CAL0175</t>
  </si>
  <si>
    <t>EEUFC1V331L</t>
  </si>
  <si>
    <t>CAL0176</t>
  </si>
  <si>
    <t>EEUFC1V331</t>
  </si>
  <si>
    <t>CAL0177</t>
  </si>
  <si>
    <t>EEUFC1V391</t>
  </si>
  <si>
    <t>CAL0178</t>
  </si>
  <si>
    <t>EEUFC1V391S</t>
  </si>
  <si>
    <t>CAL0179</t>
  </si>
  <si>
    <t>EEUFC1V471</t>
  </si>
  <si>
    <t>CAL0180</t>
  </si>
  <si>
    <t>EEUFC1V561</t>
  </si>
  <si>
    <t>CAL0181</t>
  </si>
  <si>
    <t>EEUFC1V561S</t>
  </si>
  <si>
    <t>CAL0182</t>
  </si>
  <si>
    <t>EEUFC1V681L</t>
  </si>
  <si>
    <t>CAL0183</t>
  </si>
  <si>
    <t>EEUFC1V681</t>
  </si>
  <si>
    <t>CAL0184</t>
  </si>
  <si>
    <t>EEUFC1V681S</t>
  </si>
  <si>
    <t>CAL0185</t>
  </si>
  <si>
    <t>EEUFC1V821L</t>
  </si>
  <si>
    <t>CAL0186</t>
  </si>
  <si>
    <t>EEUFC1V821</t>
  </si>
  <si>
    <t>CAL0187</t>
  </si>
  <si>
    <t>EEUFC1V102</t>
  </si>
  <si>
    <t>CAL0188</t>
  </si>
  <si>
    <t>EEUFC1V102S</t>
  </si>
  <si>
    <t>CAL0189</t>
  </si>
  <si>
    <t>EEUFC1V122L</t>
  </si>
  <si>
    <t>CAL0190</t>
  </si>
  <si>
    <t>EEUFC1V122</t>
  </si>
  <si>
    <t>CAL0191</t>
  </si>
  <si>
    <t>EEUFC1V152L</t>
  </si>
  <si>
    <t>CAL0192</t>
  </si>
  <si>
    <t>EEUFC1V152</t>
  </si>
  <si>
    <t>CAL0193</t>
  </si>
  <si>
    <t>EEUFC1V152S</t>
  </si>
  <si>
    <t>CAL0194</t>
  </si>
  <si>
    <t>EEUFC1V182L</t>
  </si>
  <si>
    <t>CAL0195</t>
  </si>
  <si>
    <t>EEUFC1V182</t>
  </si>
  <si>
    <t>CAL0196</t>
  </si>
  <si>
    <t>EEUFC1V182S</t>
  </si>
  <si>
    <t>CAL0197</t>
  </si>
  <si>
    <t>EEUFC1V222</t>
  </si>
  <si>
    <t>CAL0198</t>
  </si>
  <si>
    <t>EEUFC1V222S</t>
  </si>
  <si>
    <t>CAL0199</t>
  </si>
  <si>
    <t>EEUFC1V272L</t>
  </si>
  <si>
    <t>CAL0200</t>
  </si>
  <si>
    <t>EEUFC1V272</t>
  </si>
  <si>
    <t>CAL0201</t>
  </si>
  <si>
    <t>EEUFC1V332</t>
  </si>
  <si>
    <t>CAL0202</t>
  </si>
  <si>
    <t>EEUFC1V392</t>
  </si>
  <si>
    <t>CAL0203</t>
  </si>
  <si>
    <t>2.2uF</t>
  </si>
  <si>
    <t>45 mA (100 kHz)</t>
  </si>
  <si>
    <t>EEUFC1H2R2</t>
  </si>
  <si>
    <t>CAL0204</t>
  </si>
  <si>
    <t>3.3uF</t>
  </si>
  <si>
    <t>EEUFC1H3R3</t>
  </si>
  <si>
    <t>CAL0205</t>
  </si>
  <si>
    <t>4.7uF</t>
  </si>
  <si>
    <t>95 mA (100 kHz)</t>
  </si>
  <si>
    <t>EEUFC1H4R7</t>
  </si>
  <si>
    <t>CAL0206</t>
  </si>
  <si>
    <t>125 mA (100 kHz)</t>
  </si>
  <si>
    <t>EEUFC1H100L</t>
  </si>
  <si>
    <t>CAL0207</t>
  </si>
  <si>
    <t>135 mA (100 kHz)</t>
  </si>
  <si>
    <t>EEUFC1H120</t>
  </si>
  <si>
    <t>CAL0208</t>
  </si>
  <si>
    <t>145 mA (100 kHz)</t>
  </si>
  <si>
    <t>EEUFC1H150</t>
  </si>
  <si>
    <t>CAL0209</t>
  </si>
  <si>
    <t>155 mA (100 kHz)</t>
  </si>
  <si>
    <t>EEUFC1H180</t>
  </si>
  <si>
    <t>CAL0210</t>
  </si>
  <si>
    <t>EEUFC1H220</t>
  </si>
  <si>
    <t>CAL0211</t>
  </si>
  <si>
    <t>260 mA (100 kHz)</t>
  </si>
  <si>
    <t>EEUFC1H330</t>
  </si>
  <si>
    <t>CAL0212</t>
  </si>
  <si>
    <t>EEUFC1H390</t>
  </si>
  <si>
    <t>CAL0213</t>
  </si>
  <si>
    <t>EEUFC1H470</t>
  </si>
  <si>
    <t>CAL0214</t>
  </si>
  <si>
    <t>485 mA (100 kHz)</t>
  </si>
  <si>
    <t>EEUFC1H680</t>
  </si>
  <si>
    <t>CAL0215</t>
  </si>
  <si>
    <t>EEUFC1H820</t>
  </si>
  <si>
    <t>CAL0216</t>
  </si>
  <si>
    <t>615 mA (100 kHz)</t>
  </si>
  <si>
    <t>EEUFC1H101</t>
  </si>
  <si>
    <t>CAL0217</t>
  </si>
  <si>
    <t>635 mA (100 kHz)</t>
  </si>
  <si>
    <t>EEUFC1H121L</t>
  </si>
  <si>
    <t>CAL0218</t>
  </si>
  <si>
    <t>EEUFC1H121</t>
  </si>
  <si>
    <t>CAL0219</t>
  </si>
  <si>
    <t>850 mA (100 kHz)</t>
  </si>
  <si>
    <t>EEUFC1H151</t>
  </si>
  <si>
    <t>CAL0220</t>
  </si>
  <si>
    <t>860 mA (100 kHz)</t>
  </si>
  <si>
    <t>EEUFC1H181L</t>
  </si>
  <si>
    <t>CAL0221</t>
  </si>
  <si>
    <t>EEUFC1H181</t>
  </si>
  <si>
    <t>CAL0222</t>
  </si>
  <si>
    <t>1030 mA (100 kHz)</t>
  </si>
  <si>
    <t>EEUFC1H221</t>
  </si>
  <si>
    <t>CAL0223</t>
  </si>
  <si>
    <t>1150 mA (100 kHz)</t>
  </si>
  <si>
    <t>EEUFC1H221S</t>
  </si>
  <si>
    <t>CAL0224</t>
  </si>
  <si>
    <t>1200 mA (100 kHz)</t>
  </si>
  <si>
    <t>EEUFC1H271</t>
  </si>
  <si>
    <t>CAL0225</t>
  </si>
  <si>
    <t>1610 mA (100 kHz)</t>
  </si>
  <si>
    <t>EEUFC1H331L</t>
  </si>
  <si>
    <t>CAL0226</t>
  </si>
  <si>
    <t>1480 mA (100 kHz)</t>
  </si>
  <si>
    <t>EEUFC1H331</t>
  </si>
  <si>
    <t>CAL0227</t>
  </si>
  <si>
    <t>EEUFC1H391</t>
  </si>
  <si>
    <t>CAL0228</t>
  </si>
  <si>
    <t>EEUFC1H391S</t>
  </si>
  <si>
    <t>CAL0229</t>
  </si>
  <si>
    <t>EEUFC1H471L</t>
  </si>
  <si>
    <t>CAL0230</t>
  </si>
  <si>
    <t>1832 mA (100 kHz)</t>
  </si>
  <si>
    <t>EEUFC1H471</t>
  </si>
  <si>
    <t>CAL0231</t>
  </si>
  <si>
    <t>EEUFC1H561</t>
  </si>
  <si>
    <t>CAL0232</t>
  </si>
  <si>
    <t>1900 mA (100 kHz)</t>
  </si>
  <si>
    <t>EEUFC1H561S</t>
  </si>
  <si>
    <t>CAL0233</t>
  </si>
  <si>
    <t>2215 mA (100 kHz)</t>
  </si>
  <si>
    <t>EEUFC1H681L</t>
  </si>
  <si>
    <t>CAL0234</t>
  </si>
  <si>
    <t>1835 mA (100 kHz)</t>
  </si>
  <si>
    <t>EEUFC1H681</t>
  </si>
  <si>
    <t>CAL0235</t>
  </si>
  <si>
    <t>2285 mA (100 kHz)</t>
  </si>
  <si>
    <t>EEUFC1H821L</t>
  </si>
  <si>
    <t>CAL0236</t>
  </si>
  <si>
    <t>2420 mA (100 kHz)</t>
  </si>
  <si>
    <t>EEUFC1H821</t>
  </si>
  <si>
    <t>CAL0237</t>
  </si>
  <si>
    <t>2590 mA (100 kHz)</t>
  </si>
  <si>
    <t>EEUFC1H102L</t>
  </si>
  <si>
    <t>CAL0238</t>
  </si>
  <si>
    <t>2235 mA (100 kHz)</t>
  </si>
  <si>
    <t>EEUFC1H102</t>
  </si>
  <si>
    <t>CAL0239</t>
  </si>
  <si>
    <t>2700 mA (100 kHz)</t>
  </si>
  <si>
    <t>EEUFC1H122</t>
  </si>
  <si>
    <t>CAL0240</t>
  </si>
  <si>
    <t>2610 mA (100 kHz)</t>
  </si>
  <si>
    <t>EEUFC1H122S</t>
  </si>
  <si>
    <t>CAL0241</t>
  </si>
  <si>
    <t>2790 mA (100 kHz)</t>
  </si>
  <si>
    <t>EEUFC1H152L</t>
  </si>
  <si>
    <t>CAL0242</t>
  </si>
  <si>
    <t>2845 mA (100 kHz)</t>
  </si>
  <si>
    <t>EEUFC1H182L</t>
  </si>
  <si>
    <t>CAL0243</t>
  </si>
  <si>
    <t>3000 mA (100 kHz)</t>
  </si>
  <si>
    <t>EEUFC1H182</t>
  </si>
  <si>
    <t>CAL0244</t>
  </si>
  <si>
    <t>3100 mA (100 kHz)</t>
  </si>
  <si>
    <t>EEUFC1H222</t>
  </si>
  <si>
    <t>CAL0245</t>
  </si>
  <si>
    <t>EEUFC1J120</t>
  </si>
  <si>
    <t>CAL0246</t>
  </si>
  <si>
    <t>240 mA (100 kHz)</t>
  </si>
  <si>
    <t>EEUFC1J220</t>
  </si>
  <si>
    <t>CAL0247</t>
  </si>
  <si>
    <t>EEUFC1J330</t>
  </si>
  <si>
    <t>CAL0248</t>
  </si>
  <si>
    <t>405 mA (100 kHz)</t>
  </si>
  <si>
    <t>EEUFC1J470</t>
  </si>
  <si>
    <t>CAL0249</t>
  </si>
  <si>
    <t>EEUFC1J560</t>
  </si>
  <si>
    <t>CAL0250</t>
  </si>
  <si>
    <t>EEUFC1J680</t>
  </si>
  <si>
    <t>CAL0251</t>
  </si>
  <si>
    <t>535 mA (100 kHz)</t>
  </si>
  <si>
    <t>EEUFC1J820</t>
  </si>
  <si>
    <t>CAL0252</t>
  </si>
  <si>
    <t>EEUFC1J101L</t>
  </si>
  <si>
    <t>CAL0253</t>
  </si>
  <si>
    <t>EEUFC1J101</t>
  </si>
  <si>
    <t>CAL0254</t>
  </si>
  <si>
    <t>600 mA (100 kHz)</t>
  </si>
  <si>
    <t>EEUFC1J121</t>
  </si>
  <si>
    <t>CAL0255</t>
  </si>
  <si>
    <t>690 mA (100 kHz)</t>
  </si>
  <si>
    <t>EEUFC1J151</t>
  </si>
  <si>
    <t>CAL0256</t>
  </si>
  <si>
    <t>885 mA (100 kHz)</t>
  </si>
  <si>
    <t>EEUFC1J181</t>
  </si>
  <si>
    <t>CAL0257</t>
  </si>
  <si>
    <t>1020 mA (100 kHz)</t>
  </si>
  <si>
    <t>EEUFC1J181S</t>
  </si>
  <si>
    <t>CAL0258</t>
  </si>
  <si>
    <t>EEUFC1J221X</t>
  </si>
  <si>
    <t>CAL0259</t>
  </si>
  <si>
    <t>EEUFC1J221</t>
  </si>
  <si>
    <t>CAL0260</t>
  </si>
  <si>
    <t>1285 mA (100 kHz)</t>
  </si>
  <si>
    <t>EEUFC1J221S</t>
  </si>
  <si>
    <t>CAL0261</t>
  </si>
  <si>
    <t>1410 mA (100 kHz)</t>
  </si>
  <si>
    <t>EEUFC1J271</t>
  </si>
  <si>
    <t>CAL0262</t>
  </si>
  <si>
    <t>1300 mA (100 kHz)</t>
  </si>
  <si>
    <t>EEUFC1J331L</t>
  </si>
  <si>
    <t>CAL0263</t>
  </si>
  <si>
    <t>EEUFC1J331</t>
  </si>
  <si>
    <t>CAL0264</t>
  </si>
  <si>
    <t>1720 mA (100 kHz)</t>
  </si>
  <si>
    <t>EEUFC1J391</t>
  </si>
  <si>
    <t>CAL0265</t>
  </si>
  <si>
    <t>EEUFC1J391S</t>
  </si>
  <si>
    <t>CAL0266</t>
  </si>
  <si>
    <t>2090 mA (100 kHz)</t>
  </si>
  <si>
    <t>EEUFC1J471L</t>
  </si>
  <si>
    <t>CAL0267</t>
  </si>
  <si>
    <t>1765 mA (100 kHz)</t>
  </si>
  <si>
    <t>EEUFC1J471</t>
  </si>
  <si>
    <t>CAL0268</t>
  </si>
  <si>
    <t>2160 mA (100 kHz)</t>
  </si>
  <si>
    <t>EEUFC1J561</t>
  </si>
  <si>
    <t>CAL0269</t>
  </si>
  <si>
    <t>2265 mA (100 kHz)</t>
  </si>
  <si>
    <t>EEUFC1J681L</t>
  </si>
  <si>
    <t>CAL0270</t>
  </si>
  <si>
    <t>EEUFC1J681</t>
  </si>
  <si>
    <t>CAL0271</t>
  </si>
  <si>
    <t>2290 mA (100 kHz)</t>
  </si>
  <si>
    <t>EEUFC1J681S</t>
  </si>
  <si>
    <t>CAL0272</t>
  </si>
  <si>
    <t>2560 mA (100 kHz)</t>
  </si>
  <si>
    <t>EEUFC1J821L</t>
  </si>
  <si>
    <t>CAL0273</t>
  </si>
  <si>
    <t>2670 mA (100 kHz)</t>
  </si>
  <si>
    <t>EEUFC1J821</t>
  </si>
  <si>
    <t>CAL0274</t>
  </si>
  <si>
    <t>2585 mA (100 kHz)</t>
  </si>
  <si>
    <t>EEUFC1J821S</t>
  </si>
  <si>
    <t>CAL0275</t>
  </si>
  <si>
    <t>EEUFC1J102U</t>
  </si>
  <si>
    <t>CAL0276</t>
  </si>
  <si>
    <t>2770 mA (100 kHz)</t>
  </si>
  <si>
    <t>EEUFC1J102</t>
  </si>
  <si>
    <t>CAL0277</t>
  </si>
  <si>
    <t>2825 mA (100 kHz)</t>
  </si>
  <si>
    <t>EEUFC1J122L</t>
  </si>
  <si>
    <t>CAL0278</t>
  </si>
  <si>
    <t>2950 mA (100 kHz)</t>
  </si>
  <si>
    <t>EEUFC1J122</t>
  </si>
  <si>
    <t>CAL0279</t>
  </si>
  <si>
    <t>3095 mA (100 kHz)</t>
  </si>
  <si>
    <t>EEUFC1J152</t>
  </si>
  <si>
    <t>CAL0280</t>
  </si>
  <si>
    <t>3205 mA (100 kHz)</t>
  </si>
  <si>
    <t>EEUFC1J182</t>
  </si>
  <si>
    <t>CAL0281</t>
  </si>
  <si>
    <t>5.6uF</t>
  </si>
  <si>
    <t>80 mA (100 kHz)</t>
  </si>
  <si>
    <t>EEUFC2A5R6</t>
  </si>
  <si>
    <t>CAL0282</t>
  </si>
  <si>
    <t>114 mA (100 kHz)</t>
  </si>
  <si>
    <t>EEUFC2A120</t>
  </si>
  <si>
    <t>CAL0283</t>
  </si>
  <si>
    <t>EEUFC2A220</t>
  </si>
  <si>
    <t>CAL0284</t>
  </si>
  <si>
    <t>340 mA (100 kHz)</t>
  </si>
  <si>
    <t>EEUFC2A330L</t>
  </si>
  <si>
    <t>CAL0285</t>
  </si>
  <si>
    <t>306 mA (100 kHz)</t>
  </si>
  <si>
    <t>EEUFC2A330</t>
  </si>
  <si>
    <t>CAL0286</t>
  </si>
  <si>
    <t>8X20X5.0mm</t>
  </si>
  <si>
    <t>455 mA (100 kHz)</t>
  </si>
  <si>
    <t>EEUFC2A390L</t>
  </si>
  <si>
    <t>CAL0287</t>
  </si>
  <si>
    <t>400 mA (100 kHz)</t>
  </si>
  <si>
    <t>EEUFC2A390</t>
  </si>
  <si>
    <t>CAL0288</t>
  </si>
  <si>
    <t>463 mA (100 kHz)</t>
  </si>
  <si>
    <t>EEUFC2A470</t>
  </si>
  <si>
    <t>CAL0289</t>
  </si>
  <si>
    <t>EEUFC2A560</t>
  </si>
  <si>
    <t>CAL0290</t>
  </si>
  <si>
    <t>599 mA (100 kHz)</t>
  </si>
  <si>
    <t>EEUFC2A680L</t>
  </si>
  <si>
    <t>CAL0291</t>
  </si>
  <si>
    <t>511 mA (100 kHz)</t>
  </si>
  <si>
    <t>EEUFC2A680</t>
  </si>
  <si>
    <t>CAL0292</t>
  </si>
  <si>
    <t>698 mA (100 kHz)</t>
  </si>
  <si>
    <t>EEUFC2A101L</t>
  </si>
  <si>
    <t>CAL0293</t>
  </si>
  <si>
    <t>671 mA (100 kHz)</t>
  </si>
  <si>
    <t>EEUFC2A101</t>
  </si>
  <si>
    <t>CAL0294</t>
  </si>
  <si>
    <t>793 mA (100 kHz)</t>
  </si>
  <si>
    <t>EEUFC2A121S</t>
  </si>
  <si>
    <t>CAL0295</t>
  </si>
  <si>
    <t>807 mA (100 kHz)</t>
  </si>
  <si>
    <t>EEUFC2A151</t>
  </si>
  <si>
    <t>CAL0296</t>
  </si>
  <si>
    <t>917 mA (100 kHz)</t>
  </si>
  <si>
    <t>EEUFC2A151S</t>
  </si>
  <si>
    <t>CAL0297</t>
  </si>
  <si>
    <t>937 mA (100 kHz)</t>
  </si>
  <si>
    <t>EEUFC2A181L</t>
  </si>
  <si>
    <t>CAL0298</t>
  </si>
  <si>
    <t>EEUFC2A181</t>
  </si>
  <si>
    <t>CAL0299</t>
  </si>
  <si>
    <t>1040 mA (100 kHz)</t>
  </si>
  <si>
    <t>EEUFC2A221L</t>
  </si>
  <si>
    <t>CAL0300</t>
  </si>
  <si>
    <t>1170 mA (100 kHz)</t>
  </si>
  <si>
    <t>EEUFC2A221</t>
  </si>
  <si>
    <t>CAL0301</t>
  </si>
  <si>
    <t>1130 mA (100 kHz)</t>
  </si>
  <si>
    <t>EEUFC2A271L</t>
  </si>
  <si>
    <t>CAL0302</t>
  </si>
  <si>
    <t>1230 mA (100 kHz)</t>
  </si>
  <si>
    <t>EEUFC2A271S</t>
  </si>
  <si>
    <t>CAL0303</t>
  </si>
  <si>
    <t>1520 mA (100 kHz)</t>
  </si>
  <si>
    <t>EEUFC2A331</t>
  </si>
  <si>
    <t>CAL0304</t>
  </si>
  <si>
    <t>1420 mA (100 kHz)</t>
  </si>
  <si>
    <t>EEUFC2A331S</t>
  </si>
  <si>
    <t>CAL0305</t>
  </si>
  <si>
    <t>1730 mA (100 kHz)</t>
  </si>
  <si>
    <t>EEUFC2A391L</t>
  </si>
  <si>
    <t>CAL0306</t>
  </si>
  <si>
    <t>1600 mA (100 kHz)</t>
  </si>
  <si>
    <t>EEUFC2A391</t>
  </si>
  <si>
    <t>CAL0307</t>
  </si>
  <si>
    <t>1920 mA (100 kHz)</t>
  </si>
  <si>
    <t>EEUFC2A471</t>
  </si>
  <si>
    <t>CAL0308</t>
  </si>
  <si>
    <t>1770 mA (100 kHz)</t>
  </si>
  <si>
    <t>EEUFC2A561</t>
  </si>
  <si>
    <t>CAL0309</t>
  </si>
  <si>
    <t>2300 mA (100 kHz)</t>
  </si>
  <si>
    <t>EEUFC2A681</t>
  </si>
  <si>
    <t>CAL0310</t>
  </si>
  <si>
    <t>630 mA (100 kHz)</t>
  </si>
  <si>
    <t>EEUFK0J681</t>
  </si>
  <si>
    <t>LOW IMPEDANCE MINIATURIZED ALUMINUM ELECTROLYTIC CAPACITORS</t>
  </si>
  <si>
    <t>CAL0311</t>
  </si>
  <si>
    <t>EEUFK0J102L</t>
  </si>
  <si>
    <t>CAL0312</t>
  </si>
  <si>
    <t>900 mA (100 kHz)</t>
  </si>
  <si>
    <t>EEUFK0J102</t>
  </si>
  <si>
    <t>CAL0313</t>
  </si>
  <si>
    <t>EEUFK0J152L</t>
  </si>
  <si>
    <t>CAL0314</t>
  </si>
  <si>
    <t>1240 mA (100 kHz)</t>
  </si>
  <si>
    <t>EEUFK0J152</t>
  </si>
  <si>
    <t>CAL0315</t>
  </si>
  <si>
    <t>1400 mA (100 kHz)</t>
  </si>
  <si>
    <t>EEUFK0J182S</t>
  </si>
  <si>
    <t>CAL0316</t>
  </si>
  <si>
    <t>1490 mA (100 kHz)</t>
  </si>
  <si>
    <t>EEUFK0J222</t>
  </si>
  <si>
    <t>CAL0317</t>
  </si>
  <si>
    <t>1680 mA (100 kHz)</t>
  </si>
  <si>
    <t>EEUFK0J222L</t>
  </si>
  <si>
    <t>CAL0318</t>
  </si>
  <si>
    <t>2140 mA (100 kHz)</t>
  </si>
  <si>
    <t>EEUFK0J332L</t>
  </si>
  <si>
    <t>CAL0319</t>
  </si>
  <si>
    <t>1890 mA (100 kHz)</t>
  </si>
  <si>
    <t>EEUFK0J332</t>
  </si>
  <si>
    <t>CAL0320</t>
  </si>
  <si>
    <t>1800 mA (100 kHz)</t>
  </si>
  <si>
    <t>EEUFK0J332S</t>
  </si>
  <si>
    <t>CAL0321</t>
  </si>
  <si>
    <t>2280 mA (100 kHz)</t>
  </si>
  <si>
    <t>EEUFK0J472</t>
  </si>
  <si>
    <t>CAL0322</t>
  </si>
  <si>
    <t>2060 mA (100 kHz)</t>
  </si>
  <si>
    <t>EEUFK0J472S</t>
  </si>
  <si>
    <t>CAL0323</t>
  </si>
  <si>
    <t>2720 mA (100 kHz)</t>
  </si>
  <si>
    <t>EEUFK0J562L</t>
  </si>
  <si>
    <t>CAL0324</t>
  </si>
  <si>
    <t>2330 mA (100 kHz)</t>
  </si>
  <si>
    <t>EEUFK0J562S</t>
  </si>
  <si>
    <t>CAL0325</t>
  </si>
  <si>
    <t>2940 mA (100 kHz)</t>
  </si>
  <si>
    <t>EEUFK0J682L</t>
  </si>
  <si>
    <t>CAL0326</t>
  </si>
  <si>
    <t>EEUFK0J822L</t>
  </si>
  <si>
    <t>CAL0327</t>
  </si>
  <si>
    <t>2760 mA (100 kHz)</t>
  </si>
  <si>
    <t>EEUFK0J822</t>
  </si>
  <si>
    <t>CAL0328</t>
  </si>
  <si>
    <t>2640 mA (100 kHz)</t>
  </si>
  <si>
    <t>EEUFK0J822S</t>
  </si>
  <si>
    <t>CAL0329</t>
  </si>
  <si>
    <t>2850 mA (100 kHz)</t>
  </si>
  <si>
    <t>EEUFK0J123S</t>
  </si>
  <si>
    <t>CAL0330</t>
  </si>
  <si>
    <t>EEUFK1A561</t>
  </si>
  <si>
    <t>CAL0331</t>
  </si>
  <si>
    <t>EEUFK1A821L</t>
  </si>
  <si>
    <t>CAL0332</t>
  </si>
  <si>
    <t>EEUFK1A821</t>
  </si>
  <si>
    <t>CAL0333</t>
  </si>
  <si>
    <t>EEUFK1A122L</t>
  </si>
  <si>
    <t>CAL0334</t>
  </si>
  <si>
    <t>EEUFK1A122</t>
  </si>
  <si>
    <t>CAL0335</t>
  </si>
  <si>
    <t>EEUFK1A152S</t>
  </si>
  <si>
    <t>CAL0336</t>
  </si>
  <si>
    <t>EEUFK1A182</t>
  </si>
  <si>
    <t>CAL0337</t>
  </si>
  <si>
    <t>EEUFK1A182L</t>
  </si>
  <si>
    <t>CAL0338</t>
  </si>
  <si>
    <t>EEUFK1A272L</t>
  </si>
  <si>
    <t>CAL0339</t>
  </si>
  <si>
    <t>EEUFK1A272</t>
  </si>
  <si>
    <t>CAL0340</t>
  </si>
  <si>
    <t>EEUFK1A272S</t>
  </si>
  <si>
    <t>CAL0341</t>
  </si>
  <si>
    <t>EEUFK1A392</t>
  </si>
  <si>
    <t>CAL0342</t>
  </si>
  <si>
    <t>EEUFK1A392S</t>
  </si>
  <si>
    <t>CAL0343</t>
  </si>
  <si>
    <t>EEUFK1A472L</t>
  </si>
  <si>
    <t>CAL0344</t>
  </si>
  <si>
    <t>EEUFK1A472S</t>
  </si>
  <si>
    <t>CAL0345</t>
  </si>
  <si>
    <t>EEUFK1A562L</t>
  </si>
  <si>
    <t>CAL0346</t>
  </si>
  <si>
    <t>EEUFK1A682L</t>
  </si>
  <si>
    <t>CAL0347</t>
  </si>
  <si>
    <t>EEUFK1A682</t>
  </si>
  <si>
    <t>CAL0348</t>
  </si>
  <si>
    <t>EEUFK1A682S</t>
  </si>
  <si>
    <t>CAL0349</t>
  </si>
  <si>
    <t>EEUFK1A822S</t>
  </si>
  <si>
    <t>CAL0350</t>
  </si>
  <si>
    <t>EEUFK1C391</t>
  </si>
  <si>
    <t>CAL0351</t>
  </si>
  <si>
    <t>EEUFK1C681L</t>
  </si>
  <si>
    <t>CAL0352</t>
  </si>
  <si>
    <t>EEUFK1C681</t>
  </si>
  <si>
    <t>CAL0353</t>
  </si>
  <si>
    <t>EEUFK1C821L</t>
  </si>
  <si>
    <t>CAL0354</t>
  </si>
  <si>
    <t>EEUFK1C102</t>
  </si>
  <si>
    <t>CAL0355</t>
  </si>
  <si>
    <t>EEUFK1C122</t>
  </si>
  <si>
    <t>CAL0356</t>
  </si>
  <si>
    <t>EEUFK1C122S</t>
  </si>
  <si>
    <t>CAL0357</t>
  </si>
  <si>
    <t>EEUFK1C152L</t>
  </si>
  <si>
    <t>CAL0358</t>
  </si>
  <si>
    <t>EEUFK1C222L</t>
  </si>
  <si>
    <t>CAL0359</t>
  </si>
  <si>
    <t>EEUFK1C222</t>
  </si>
  <si>
    <t>CAL0360</t>
  </si>
  <si>
    <t>EEUFK1C222S</t>
  </si>
  <si>
    <t>CAL0361</t>
  </si>
  <si>
    <t>EEUFK1C272</t>
  </si>
  <si>
    <t>CAL0362</t>
  </si>
  <si>
    <t>EEUFK1C272S</t>
  </si>
  <si>
    <t>CAL0363</t>
  </si>
  <si>
    <t>EEUFK1C332L</t>
  </si>
  <si>
    <t>CAL0364</t>
  </si>
  <si>
    <t>EEUFK1C392L</t>
  </si>
  <si>
    <t>CAL0365</t>
  </si>
  <si>
    <t>EEUFK1C392S</t>
  </si>
  <si>
    <t>CAL0366</t>
  </si>
  <si>
    <t>EEUFK1C472L</t>
  </si>
  <si>
    <t>CAL0367</t>
  </si>
  <si>
    <t>EEUFK1C472S</t>
  </si>
  <si>
    <t>CAL0368</t>
  </si>
  <si>
    <t>EEUFK1C562</t>
  </si>
  <si>
    <t>CAL0369</t>
  </si>
  <si>
    <t>EEUFK1C682S</t>
  </si>
  <si>
    <t>CAL0370</t>
  </si>
  <si>
    <t>EEUFK1E271</t>
  </si>
  <si>
    <t>CAL0371</t>
  </si>
  <si>
    <t>EEUFK1E391L</t>
  </si>
  <si>
    <t>CAL0372</t>
  </si>
  <si>
    <t>EEUFK1E471</t>
  </si>
  <si>
    <t>CAL0373</t>
  </si>
  <si>
    <t>EEUFK1E561L</t>
  </si>
  <si>
    <t>CAL0374</t>
  </si>
  <si>
    <t>EEUFK1E561</t>
  </si>
  <si>
    <t>CAL0375</t>
  </si>
  <si>
    <t>EEUFK1E821</t>
  </si>
  <si>
    <t>CAL0376</t>
  </si>
  <si>
    <t>EEUFK1E821S</t>
  </si>
  <si>
    <t>CAL0377</t>
  </si>
  <si>
    <t>EEUFK1E102L</t>
  </si>
  <si>
    <t>CAL0378</t>
  </si>
  <si>
    <t>EEUFK1E122</t>
  </si>
  <si>
    <t>CAL0379</t>
  </si>
  <si>
    <t>EEUFK1E152L</t>
  </si>
  <si>
    <t>CAL0380</t>
  </si>
  <si>
    <t>EEUFK1E152S</t>
  </si>
  <si>
    <t>CAL0381</t>
  </si>
  <si>
    <t>EEUFK1E182</t>
  </si>
  <si>
    <t>CAL0382</t>
  </si>
  <si>
    <t>EEUFK1E182S</t>
  </si>
  <si>
    <t>CAL0383</t>
  </si>
  <si>
    <t>EEUFK1E222L</t>
  </si>
  <si>
    <t>CAL0384</t>
  </si>
  <si>
    <t>EEUFK1E222S</t>
  </si>
  <si>
    <t>CAL0385</t>
  </si>
  <si>
    <t>EEUFK1E272L</t>
  </si>
  <si>
    <t>CAL0386</t>
  </si>
  <si>
    <t>EEUFK1E332L</t>
  </si>
  <si>
    <t>CAL0387</t>
  </si>
  <si>
    <t>EEUFK1E332</t>
  </si>
  <si>
    <t>CAL0388</t>
  </si>
  <si>
    <t>EEUFK1E332S</t>
  </si>
  <si>
    <t>CAL0389</t>
  </si>
  <si>
    <t>EEUFK1E472S</t>
  </si>
  <si>
    <t>CAL0390</t>
  </si>
  <si>
    <t>EEUFK1V181</t>
  </si>
  <si>
    <t>CAL0391</t>
  </si>
  <si>
    <t>EEUFK1V271L</t>
  </si>
  <si>
    <t>CAL0392</t>
  </si>
  <si>
    <t>EEUFK1V271</t>
  </si>
  <si>
    <t>CAL0393</t>
  </si>
  <si>
    <t>EEUFK1V391L</t>
  </si>
  <si>
    <t>CAL0394</t>
  </si>
  <si>
    <t>EEUFK1V391</t>
  </si>
  <si>
    <t>CAL0395</t>
  </si>
  <si>
    <t>EEUFK1V561</t>
  </si>
  <si>
    <t>CAL0396</t>
  </si>
  <si>
    <t>EEUFK1V561S</t>
  </si>
  <si>
    <t>CAL0397</t>
  </si>
  <si>
    <t>EEUFK1V681L</t>
  </si>
  <si>
    <t>CAL0398</t>
  </si>
  <si>
    <t>EEUFK1V821</t>
  </si>
  <si>
    <t>CAL0399</t>
  </si>
  <si>
    <t>EEUFK1V102L</t>
  </si>
  <si>
    <t>CAL0400</t>
  </si>
  <si>
    <t>EEUFK1V102S</t>
  </si>
  <si>
    <t>CAL0401</t>
  </si>
  <si>
    <t>EEUFK1V122</t>
  </si>
  <si>
    <t>CAL0402</t>
  </si>
  <si>
    <t>EEUFK1V122S</t>
  </si>
  <si>
    <t>CAL0403</t>
  </si>
  <si>
    <t>EEUFK1V152L</t>
  </si>
  <si>
    <t>CAL0404</t>
  </si>
  <si>
    <t>EEUFK1V182L</t>
  </si>
  <si>
    <t>CAL0405</t>
  </si>
  <si>
    <t>EEUFK1V182S</t>
  </si>
  <si>
    <t>CAL0406</t>
  </si>
  <si>
    <t>EEUFK1V222L</t>
  </si>
  <si>
    <t>CAL0407</t>
  </si>
  <si>
    <t>EEUFK1V222</t>
  </si>
  <si>
    <t>CAL0408</t>
  </si>
  <si>
    <t>EEUFK1V222S</t>
  </si>
  <si>
    <t>CAL0409</t>
  </si>
  <si>
    <t>EEUFK1V332S</t>
  </si>
  <si>
    <t>CAL0410</t>
  </si>
  <si>
    <t>280 mA (100 kHz)</t>
  </si>
  <si>
    <t>EEUFM0J151</t>
  </si>
  <si>
    <t>CAL0411</t>
  </si>
  <si>
    <t>EEUFM0J331</t>
  </si>
  <si>
    <t>CAL0412</t>
  </si>
  <si>
    <t>950 mA (100 kHz)</t>
  </si>
  <si>
    <t>EEUFM0J561</t>
  </si>
  <si>
    <t>CAL0413</t>
  </si>
  <si>
    <t>EEUFM0J821L</t>
  </si>
  <si>
    <t>CAL0414</t>
  </si>
  <si>
    <t>1290 mA (100 kHz)</t>
  </si>
  <si>
    <t>EEUFM0J102</t>
  </si>
  <si>
    <t>CAL0415</t>
  </si>
  <si>
    <t>1560 mA (100 kHz)</t>
  </si>
  <si>
    <t>EEUFM0J122L</t>
  </si>
  <si>
    <t>CAL0416</t>
  </si>
  <si>
    <t>1790 mA (100 kHz)</t>
  </si>
  <si>
    <t>EEUFM0J122</t>
  </si>
  <si>
    <t>CAL0417</t>
  </si>
  <si>
    <t>2180 mA (100 kHz)</t>
  </si>
  <si>
    <t>EEUFM0J152</t>
  </si>
  <si>
    <t>CAL0418</t>
  </si>
  <si>
    <t>2470 mA (100 kHz)</t>
  </si>
  <si>
    <t>EEUFM0J222L</t>
  </si>
  <si>
    <t>CAL0419</t>
  </si>
  <si>
    <t>2600 mA (100 kHz)</t>
  </si>
  <si>
    <t>EEUFM0J332</t>
  </si>
  <si>
    <t>CAL0420</t>
  </si>
  <si>
    <t>3190 mA (100 kHz)</t>
  </si>
  <si>
    <t>EEUFM0J392</t>
  </si>
  <si>
    <t>CAL0421</t>
  </si>
  <si>
    <t>3630 mA (100 kHz)</t>
  </si>
  <si>
    <t>EEUFM0J472L</t>
  </si>
  <si>
    <t>CAL0422</t>
  </si>
  <si>
    <t>3750 mA (100 kHz)</t>
  </si>
  <si>
    <t>EEUFM0J562L</t>
  </si>
  <si>
    <t>CAL0423</t>
  </si>
  <si>
    <t>3300 mA (100 kHz)</t>
  </si>
  <si>
    <t>EEUFM0J562S</t>
  </si>
  <si>
    <t>CAL0424</t>
  </si>
  <si>
    <t>3820 mA (100 kHz)</t>
  </si>
  <si>
    <t>EEUFM0J682</t>
  </si>
  <si>
    <t>CAL0425</t>
  </si>
  <si>
    <t>EEUFM1A101</t>
  </si>
  <si>
    <t>CAL0426</t>
  </si>
  <si>
    <t>EEUFM1A221</t>
  </si>
  <si>
    <t>CAL0427</t>
  </si>
  <si>
    <t>EEUFM1A471</t>
  </si>
  <si>
    <t>CAL0428</t>
  </si>
  <si>
    <t>EEUFM1A681L</t>
  </si>
  <si>
    <t>CAL0429</t>
  </si>
  <si>
    <t>EEUFM1A681</t>
  </si>
  <si>
    <t>CAL0430</t>
  </si>
  <si>
    <t>EEUFM1A102L</t>
  </si>
  <si>
    <t>CAL0431</t>
  </si>
  <si>
    <t>EEUFM1A102</t>
  </si>
  <si>
    <t>CAL0432</t>
  </si>
  <si>
    <t>EEUFM1A122</t>
  </si>
  <si>
    <t>CAL0433</t>
  </si>
  <si>
    <t>EEUFM1A152L</t>
  </si>
  <si>
    <t>CAL0434</t>
  </si>
  <si>
    <t>EEUFM1A222</t>
  </si>
  <si>
    <t>CAL0435</t>
  </si>
  <si>
    <t>EEUFM1A332</t>
  </si>
  <si>
    <t>CAL0436</t>
  </si>
  <si>
    <t>EEUFM1A392L</t>
  </si>
  <si>
    <t>CAL0437</t>
  </si>
  <si>
    <t>EEUFM1A392S</t>
  </si>
  <si>
    <t>CAL0438</t>
  </si>
  <si>
    <t>EEUFM1A472L</t>
  </si>
  <si>
    <t>CAL0439</t>
  </si>
  <si>
    <t>EEUFM1A562</t>
  </si>
  <si>
    <t>CAL0440</t>
  </si>
  <si>
    <t>EEUFM1C680</t>
  </si>
  <si>
    <t>CAL0441</t>
  </si>
  <si>
    <t>EEUFM1C121</t>
  </si>
  <si>
    <t>CAL0442</t>
  </si>
  <si>
    <t>EEUFM1C331</t>
  </si>
  <si>
    <t>CAL0443</t>
  </si>
  <si>
    <t>EEUFM1C471L</t>
  </si>
  <si>
    <t>CAL0444</t>
  </si>
  <si>
    <t>EEUFM1C471</t>
  </si>
  <si>
    <t>CAL0445</t>
  </si>
  <si>
    <t>EEUFM1C681L</t>
  </si>
  <si>
    <t>CAL0446</t>
  </si>
  <si>
    <t>EEUFM1C681</t>
  </si>
  <si>
    <t>CAL0447</t>
  </si>
  <si>
    <t>EEUFM1C102</t>
  </si>
  <si>
    <t>CAL0448</t>
  </si>
  <si>
    <t>EEUFM1C122L</t>
  </si>
  <si>
    <t>CAL0449</t>
  </si>
  <si>
    <t>EEUFM1C152</t>
  </si>
  <si>
    <t>CAL0450</t>
  </si>
  <si>
    <t>EEUFM1C222</t>
  </si>
  <si>
    <t>CAL0451</t>
  </si>
  <si>
    <t>EEUFM1C272L</t>
  </si>
  <si>
    <t>CAL0452</t>
  </si>
  <si>
    <t>EEUFM1C272S</t>
  </si>
  <si>
    <t>CAL0453</t>
  </si>
  <si>
    <t>EEUFM1C332L</t>
  </si>
  <si>
    <t>CAL0454</t>
  </si>
  <si>
    <t>EEUFM1C392</t>
  </si>
  <si>
    <t>CAL0455</t>
  </si>
  <si>
    <t>EEUFM1E470</t>
  </si>
  <si>
    <t>CAL0456</t>
  </si>
  <si>
    <t>EEUFM1E101</t>
  </si>
  <si>
    <t>CAL0457</t>
  </si>
  <si>
    <t>EEUFM1E221</t>
  </si>
  <si>
    <t>CAL0458</t>
  </si>
  <si>
    <t>EEUFM1E331L</t>
  </si>
  <si>
    <t>CAL0459</t>
  </si>
  <si>
    <t>EEUFM1E331</t>
  </si>
  <si>
    <t>CAL0460</t>
  </si>
  <si>
    <t>EEUFM1E471L</t>
  </si>
  <si>
    <t>CAL0461</t>
  </si>
  <si>
    <t>EEUFM1E471</t>
  </si>
  <si>
    <t>CAL0462</t>
  </si>
  <si>
    <t>EEUFM1E681</t>
  </si>
  <si>
    <t>CAL0463</t>
  </si>
  <si>
    <t>EEUFM1E821L</t>
  </si>
  <si>
    <t>CAL0464</t>
  </si>
  <si>
    <t>EEUFM1E102</t>
  </si>
  <si>
    <t>CAL0465</t>
  </si>
  <si>
    <t>EEUFM1E152</t>
  </si>
  <si>
    <t>CAL0466</t>
  </si>
  <si>
    <t>EEUFM1E182L</t>
  </si>
  <si>
    <t>CAL0467</t>
  </si>
  <si>
    <t>EEUFM1E182S</t>
  </si>
  <si>
    <t>CAL0468</t>
  </si>
  <si>
    <t>EEUFM1E222L</t>
  </si>
  <si>
    <t>CAL0469</t>
  </si>
  <si>
    <t>EEUFM1E272</t>
  </si>
  <si>
    <t>CAL0470</t>
  </si>
  <si>
    <t>EEUFM1V330</t>
  </si>
  <si>
    <t>CAL0471</t>
  </si>
  <si>
    <t>EEUFM1V680</t>
  </si>
  <si>
    <t>CAL0472</t>
  </si>
  <si>
    <t>EEUFM1V151</t>
  </si>
  <si>
    <t>CAL0473</t>
  </si>
  <si>
    <t>EEUFM1V221L</t>
  </si>
  <si>
    <t>CAL0474</t>
  </si>
  <si>
    <t>EEUFM1V221</t>
  </si>
  <si>
    <t>CAL0475</t>
  </si>
  <si>
    <t>EEUFM1V331L</t>
  </si>
  <si>
    <t>CAL0476</t>
  </si>
  <si>
    <t>EEUFM1V331</t>
  </si>
  <si>
    <t>CAL0477</t>
  </si>
  <si>
    <t>EEUFM1V471</t>
  </si>
  <si>
    <t>CAL0478</t>
  </si>
  <si>
    <t>EEUFM1V561L</t>
  </si>
  <si>
    <t>CAL0479</t>
  </si>
  <si>
    <t>EEUFM1V681</t>
  </si>
  <si>
    <t>CAL0480</t>
  </si>
  <si>
    <t>EEUFM1V102</t>
  </si>
  <si>
    <t>CAL0481</t>
  </si>
  <si>
    <t>EEUFM1V122L</t>
  </si>
  <si>
    <t>CAL0482</t>
  </si>
  <si>
    <t>EEUFM1V122S</t>
  </si>
  <si>
    <t>CAL0483</t>
  </si>
  <si>
    <t>EEUFM1V152L</t>
  </si>
  <si>
    <t>CAL0484</t>
  </si>
  <si>
    <t>EEUFM1V182</t>
  </si>
  <si>
    <t>CAL0485</t>
  </si>
  <si>
    <t>250 mA (100 kHz)</t>
  </si>
  <si>
    <t>EEUFM1H220</t>
  </si>
  <si>
    <t>CAL0486</t>
  </si>
  <si>
    <t>EEUFM1H560</t>
  </si>
  <si>
    <t>CAL0487</t>
  </si>
  <si>
    <t>870 mA (100 kHz)</t>
  </si>
  <si>
    <t>EEUFM1H101</t>
  </si>
  <si>
    <t>CAL0488</t>
  </si>
  <si>
    <t>1140 mA (100 kHz)</t>
  </si>
  <si>
    <t>EEUFM1H121L</t>
  </si>
  <si>
    <t>CAL0489</t>
  </si>
  <si>
    <t>EEUFM1H151</t>
  </si>
  <si>
    <t>CAL0490</t>
  </si>
  <si>
    <t>1430 mA (100 kHz)</t>
  </si>
  <si>
    <t>EEUFM1H181L</t>
  </si>
  <si>
    <t>CAL0491</t>
  </si>
  <si>
    <t>1650 mA (100 kHz)</t>
  </si>
  <si>
    <t>EEUFM1H221</t>
  </si>
  <si>
    <t>CAL0492</t>
  </si>
  <si>
    <t>EEUFM1H271</t>
  </si>
  <si>
    <t>CAL0493</t>
  </si>
  <si>
    <t>2150 mA (100 kHz)</t>
  </si>
  <si>
    <t>EEUFM1H331L</t>
  </si>
  <si>
    <t>CAL0494</t>
  </si>
  <si>
    <t>2260 mA (100 kHz)</t>
  </si>
  <si>
    <t>EEUFM1H471</t>
  </si>
  <si>
    <t>CAL0495</t>
  </si>
  <si>
    <t>2660 mA (100 kHz)</t>
  </si>
  <si>
    <t>EEUFM1H561</t>
  </si>
  <si>
    <t>CAL0496</t>
  </si>
  <si>
    <t>3160 mA (100 kHz)</t>
  </si>
  <si>
    <t>EEUFM1H681L</t>
  </si>
  <si>
    <t>CAL0497</t>
  </si>
  <si>
    <t>3270 mA (100 kHz)</t>
  </si>
  <si>
    <t>EEUFM1H821L</t>
  </si>
  <si>
    <t>CAL0498</t>
  </si>
  <si>
    <t>2870 mA (100 kHz)</t>
  </si>
  <si>
    <t>EEUFM1H821S</t>
  </si>
  <si>
    <t>CAL0499</t>
  </si>
  <si>
    <t>3320 mA (100 kHz)</t>
  </si>
  <si>
    <t>EEUFM1H102</t>
  </si>
  <si>
    <t>EEUFR0J151</t>
  </si>
  <si>
    <t>EEUFR0J221</t>
  </si>
  <si>
    <t>EEUFR0J331</t>
  </si>
  <si>
    <t>EEUFR0J471</t>
  </si>
  <si>
    <t>EEUFR0J821</t>
  </si>
  <si>
    <t>EEUFR0J102</t>
  </si>
  <si>
    <t>EEUFR0J122L</t>
  </si>
  <si>
    <t>EEUFR0J122</t>
  </si>
  <si>
    <t>EEUFR0J152L</t>
  </si>
  <si>
    <t>EEUFR0J182</t>
  </si>
  <si>
    <t>EEUFR0J222</t>
  </si>
  <si>
    <t>EEUFR0J272L</t>
  </si>
  <si>
    <t>EEUFR0J332L</t>
  </si>
  <si>
    <t>EEUFR0J392</t>
  </si>
  <si>
    <t>EEUFR0J472</t>
  </si>
  <si>
    <t>EEUFR0J562L</t>
  </si>
  <si>
    <t>EEUFR0J682L</t>
  </si>
  <si>
    <t>EEUFR0J682S</t>
  </si>
  <si>
    <t>EEUFR0J822</t>
  </si>
  <si>
    <t>EEUFR1A101</t>
  </si>
  <si>
    <t>EEUFR1A151</t>
  </si>
  <si>
    <t>EEUFR1A221</t>
  </si>
  <si>
    <t>EEUFR1A271</t>
  </si>
  <si>
    <t>EEUFR1A471</t>
  </si>
  <si>
    <t>EEUFR1A681</t>
  </si>
  <si>
    <t>EEUFR1A821</t>
  </si>
  <si>
    <t>EEUFR1A102</t>
  </si>
  <si>
    <t>EEUFR1A102L</t>
  </si>
  <si>
    <t>EEUFR1A152L</t>
  </si>
  <si>
    <t>EEUFR1A152</t>
  </si>
  <si>
    <t>EEUFR1A182</t>
  </si>
  <si>
    <t>EEUFR1A222L</t>
  </si>
  <si>
    <t>EEUFR1A332</t>
  </si>
  <si>
    <t>EEUFR1A392</t>
  </si>
  <si>
    <t>EEUFR1A472L</t>
  </si>
  <si>
    <t>EEUFR1A472S</t>
  </si>
  <si>
    <t>EEUFR1A562L</t>
  </si>
  <si>
    <t>EEUFR1A682L</t>
  </si>
  <si>
    <t>EEUFR1A682</t>
  </si>
  <si>
    <t>EEUFR1C680</t>
  </si>
  <si>
    <t>EEUFR1C101</t>
  </si>
  <si>
    <t>EEUFR1C121</t>
  </si>
  <si>
    <t>EEUFR1C221</t>
  </si>
  <si>
    <t>EEUFR1C471</t>
  </si>
  <si>
    <t>EEUFR1C681L</t>
  </si>
  <si>
    <t>EEUFR1C681</t>
  </si>
  <si>
    <t>EEUFR1C102L</t>
  </si>
  <si>
    <t>EEUFR1C102</t>
  </si>
  <si>
    <t>EEUFR1C152</t>
  </si>
  <si>
    <t>EEUFR1C152L</t>
  </si>
  <si>
    <t>CAL0500</t>
  </si>
  <si>
    <t>EEUFR1C182L</t>
  </si>
  <si>
    <t>CAL0501</t>
  </si>
  <si>
    <t>EEUFR1C222</t>
  </si>
  <si>
    <t>CAL0502</t>
  </si>
  <si>
    <t>EEUFR1C272</t>
  </si>
  <si>
    <t>CAL0503</t>
  </si>
  <si>
    <t>EEUFR1C332L</t>
  </si>
  <si>
    <t>CAL0504</t>
  </si>
  <si>
    <t>EEUFR1C332S</t>
  </si>
  <si>
    <t>CAL0505</t>
  </si>
  <si>
    <t>EEUFR1C392L</t>
  </si>
  <si>
    <t>CAL0506</t>
  </si>
  <si>
    <t>EEUFR1C392S</t>
  </si>
  <si>
    <t>CAL0507</t>
  </si>
  <si>
    <t>EEUFR1C472L</t>
  </si>
  <si>
    <t>CAL0508</t>
  </si>
  <si>
    <t>EEUFR1C472</t>
  </si>
  <si>
    <t>CAL0509</t>
  </si>
  <si>
    <t>EEUFR1C562</t>
  </si>
  <si>
    <t>CAL0510</t>
  </si>
  <si>
    <t>EEUFR1E470</t>
  </si>
  <si>
    <t>CAL0511</t>
  </si>
  <si>
    <t>EEUFR1E680</t>
  </si>
  <si>
    <t>CAL0512</t>
  </si>
  <si>
    <t>EEUFR1E101</t>
  </si>
  <si>
    <t>CAL0513</t>
  </si>
  <si>
    <t>EEUFR1E151</t>
  </si>
  <si>
    <t>CAL0514</t>
  </si>
  <si>
    <t>EEUFR1E221</t>
  </si>
  <si>
    <t>CAL0515</t>
  </si>
  <si>
    <t>EEUFR1E331</t>
  </si>
  <si>
    <t>CAL0516</t>
  </si>
  <si>
    <t>EEUFR1E391L</t>
  </si>
  <si>
    <t>CAL0517</t>
  </si>
  <si>
    <t>EEUFR1E471Y</t>
  </si>
  <si>
    <t>CAL0518</t>
  </si>
  <si>
    <t>EEUFR1E471L</t>
  </si>
  <si>
    <t>CAL0519</t>
  </si>
  <si>
    <t>EEUFR1E471</t>
  </si>
  <si>
    <t>CAL0520</t>
  </si>
  <si>
    <t>EEUFR1E561L</t>
  </si>
  <si>
    <t>CAL0521</t>
  </si>
  <si>
    <t>EEUFR1E681L</t>
  </si>
  <si>
    <t>CAL0522</t>
  </si>
  <si>
    <t>EEUFR1E681</t>
  </si>
  <si>
    <t>CAL0523</t>
  </si>
  <si>
    <t>EEUFR1E821</t>
  </si>
  <si>
    <t>CAL0524</t>
  </si>
  <si>
    <t>EEUFR1E102</t>
  </si>
  <si>
    <t>CAL0525</t>
  </si>
  <si>
    <t>EEUFR1E102L</t>
  </si>
  <si>
    <t>CAL0526</t>
  </si>
  <si>
    <t>EEUFR1E122L</t>
  </si>
  <si>
    <t>CAL0527</t>
  </si>
  <si>
    <t>EEUFR1E152</t>
  </si>
  <si>
    <t>CAL0528</t>
  </si>
  <si>
    <t>EEUFR1E182</t>
  </si>
  <si>
    <t>CAL0529</t>
  </si>
  <si>
    <t>EEUFR1E182S</t>
  </si>
  <si>
    <t>CAL0530</t>
  </si>
  <si>
    <t>EEUFR1E222L</t>
  </si>
  <si>
    <t>CAL0531</t>
  </si>
  <si>
    <t>EEUFR1E222S</t>
  </si>
  <si>
    <t>CAL0532</t>
  </si>
  <si>
    <t>EEUFR1E272L</t>
  </si>
  <si>
    <t>CAL0533</t>
  </si>
  <si>
    <t>EEUFR1E272S</t>
  </si>
  <si>
    <t>CAL0534</t>
  </si>
  <si>
    <t>EEUFR1E332</t>
  </si>
  <si>
    <t>CAL0535</t>
  </si>
  <si>
    <t>EEUFR1V330</t>
  </si>
  <si>
    <t>CAL0536</t>
  </si>
  <si>
    <t>EEUFR1V680</t>
  </si>
  <si>
    <t>CAL0537</t>
  </si>
  <si>
    <t>EEUFR1V101</t>
  </si>
  <si>
    <t>CAL0538</t>
  </si>
  <si>
    <t>EEUFR1V181</t>
  </si>
  <si>
    <t>CAL0539</t>
  </si>
  <si>
    <t>EEUFR1V221</t>
  </si>
  <si>
    <t>CAL0540</t>
  </si>
  <si>
    <t>EEUFR1V271L</t>
  </si>
  <si>
    <t>CAL0541</t>
  </si>
  <si>
    <t>EEUFR1V271</t>
  </si>
  <si>
    <t>CAL0542</t>
  </si>
  <si>
    <t>1330 mA (100 kHz)</t>
  </si>
  <si>
    <t>EEUFR1V331U</t>
  </si>
  <si>
    <t>CAL0543</t>
  </si>
  <si>
    <t>EEUFR1V391L</t>
  </si>
  <si>
    <t>CAL0544</t>
  </si>
  <si>
    <t>EEUFR1V471L</t>
  </si>
  <si>
    <t>CAL0545</t>
  </si>
  <si>
    <t>EEUFR1V471</t>
  </si>
  <si>
    <t>CAL0546</t>
  </si>
  <si>
    <t>EEUFR1V561</t>
  </si>
  <si>
    <t>CAL0547</t>
  </si>
  <si>
    <t>EEUFR1V681</t>
  </si>
  <si>
    <t>CAL0548</t>
  </si>
  <si>
    <t>EEUFR1V681L</t>
  </si>
  <si>
    <t>CAL0549</t>
  </si>
  <si>
    <t>EEUFR1V821L</t>
  </si>
  <si>
    <t>CAL0550</t>
  </si>
  <si>
    <t>EEUFR1V102</t>
  </si>
  <si>
    <t>CAL0551</t>
  </si>
  <si>
    <t>EEUFR1V122</t>
  </si>
  <si>
    <t>CAL0552</t>
  </si>
  <si>
    <t>EEUFR1V152L</t>
  </si>
  <si>
    <t>CAL0553</t>
  </si>
  <si>
    <t>EEUFR1V152S</t>
  </si>
  <si>
    <t>CAL0554</t>
  </si>
  <si>
    <t>EEUFR1V182L</t>
  </si>
  <si>
    <t>CAL0555</t>
  </si>
  <si>
    <t>EEUFR1V182</t>
  </si>
  <si>
    <t>CAL0556</t>
  </si>
  <si>
    <t>EEUFR1V222L</t>
  </si>
  <si>
    <t>CAL0557</t>
  </si>
  <si>
    <t>EEUFR1V222</t>
  </si>
  <si>
    <t>CAL0558</t>
  </si>
  <si>
    <t>185 mA (100 kHz)</t>
  </si>
  <si>
    <t>EEUFR1H4R7</t>
  </si>
  <si>
    <t>CAL0559</t>
  </si>
  <si>
    <t>EEUFR1H100</t>
  </si>
  <si>
    <t>CAL0560</t>
  </si>
  <si>
    <t>EEUFR1H220</t>
  </si>
  <si>
    <t>CAL0561</t>
  </si>
  <si>
    <t>EEUFR1H470</t>
  </si>
  <si>
    <t>CAL0562</t>
  </si>
  <si>
    <t>EEUFR1H560</t>
  </si>
  <si>
    <t>CAL0563</t>
  </si>
  <si>
    <t>EEUFR1H101</t>
  </si>
  <si>
    <t>CAL0564</t>
  </si>
  <si>
    <t>EEUFR1H121L</t>
  </si>
  <si>
    <t>CAL0565</t>
  </si>
  <si>
    <t>EEUFR1H151</t>
  </si>
  <si>
    <t>CAL0566</t>
  </si>
  <si>
    <t>EEUFR1H181L</t>
  </si>
  <si>
    <t>CAL0567</t>
  </si>
  <si>
    <t>EEUFR1H221</t>
  </si>
  <si>
    <t>CAL0568</t>
  </si>
  <si>
    <t>EEUFR1H271</t>
  </si>
  <si>
    <t>CAL0569</t>
  </si>
  <si>
    <t>EEUFR1H331L</t>
  </si>
  <si>
    <t>CAL0570</t>
  </si>
  <si>
    <t>EEUFR1H471</t>
  </si>
  <si>
    <t>CAL0571</t>
  </si>
  <si>
    <t>EEUFR1H561</t>
  </si>
  <si>
    <t>CAL0572</t>
  </si>
  <si>
    <t>EEUFR1H681L</t>
  </si>
  <si>
    <t>CAL0573</t>
  </si>
  <si>
    <t>EEUFR1H821L</t>
  </si>
  <si>
    <t>CAL0574</t>
  </si>
  <si>
    <t>EEUFR1H821S</t>
  </si>
  <si>
    <t>CAL0575</t>
  </si>
  <si>
    <t>EEUFR1H102</t>
  </si>
  <si>
    <t>CAL0576</t>
  </si>
  <si>
    <t>EEUFR1J180</t>
  </si>
  <si>
    <t>CAL0577</t>
  </si>
  <si>
    <t>284 mA (100 kHz)</t>
  </si>
  <si>
    <t>EEUFR1J470</t>
  </si>
  <si>
    <t>CAL0578</t>
  </si>
  <si>
    <t>566 mA (100 kHz)</t>
  </si>
  <si>
    <t>EEUFR1J820</t>
  </si>
  <si>
    <t>CAL0579</t>
  </si>
  <si>
    <t>741 mA (100 kHz)</t>
  </si>
  <si>
    <t>EEUFR1J101L</t>
  </si>
  <si>
    <t>CAL0580</t>
  </si>
  <si>
    <t>761 mA (100 kHz)</t>
  </si>
  <si>
    <t>EEUFR1J101</t>
  </si>
  <si>
    <t>CAL0581</t>
  </si>
  <si>
    <t>930 mA (100 kHz)</t>
  </si>
  <si>
    <t>EEUFR1J121L</t>
  </si>
  <si>
    <t>CAL0582</t>
  </si>
  <si>
    <t>1073 mA (100 kHz)</t>
  </si>
  <si>
    <t>EEUFR1J121</t>
  </si>
  <si>
    <t>CAL0583</t>
  </si>
  <si>
    <t>EEUFR1J151L</t>
  </si>
  <si>
    <t>CAL0584</t>
  </si>
  <si>
    <t>EEUFR1J151</t>
  </si>
  <si>
    <t>CAL0585</t>
  </si>
  <si>
    <t>1229 mA (100 kHz)</t>
  </si>
  <si>
    <t>EEUFR1J181</t>
  </si>
  <si>
    <t>CAL0586</t>
  </si>
  <si>
    <t>1500 mA (100 kHz)</t>
  </si>
  <si>
    <t>EEUFR1J221L</t>
  </si>
  <si>
    <t>CAL0587</t>
  </si>
  <si>
    <t>EEUFR1J271U</t>
  </si>
  <si>
    <t>CAL0588</t>
  </si>
  <si>
    <t>EEUFR1J271L</t>
  </si>
  <si>
    <t>CAL0589</t>
  </si>
  <si>
    <t>1582 mA (100 kHz)</t>
  </si>
  <si>
    <t>EEUFR1J271</t>
  </si>
  <si>
    <t>CAL0590</t>
  </si>
  <si>
    <t>EEUFR1J331</t>
  </si>
  <si>
    <t>CAL0591</t>
  </si>
  <si>
    <t>1995 mA (100 kHz)</t>
  </si>
  <si>
    <t>EEUFR1J391</t>
  </si>
  <si>
    <t>CAL0592</t>
  </si>
  <si>
    <t>EEUFR1J471</t>
  </si>
  <si>
    <t>CAL0593</t>
  </si>
  <si>
    <t>2528 mA (100 kHz)</t>
  </si>
  <si>
    <t>EEUFR1J561L</t>
  </si>
  <si>
    <t>CAL0594</t>
  </si>
  <si>
    <t>2153 mA (100 kHz)</t>
  </si>
  <si>
    <t>EEUFR1J561S</t>
  </si>
  <si>
    <t>CAL0595</t>
  </si>
  <si>
    <t>2780 mA (100 kHz)</t>
  </si>
  <si>
    <t>EEUFR1J681L</t>
  </si>
  <si>
    <t>CAL0596</t>
  </si>
  <si>
    <t>2988 mA (100 kHz)</t>
  </si>
  <si>
    <t>EEUFR1J821</t>
  </si>
  <si>
    <t>CAL0597</t>
  </si>
  <si>
    <t>EEUFR2A101</t>
  </si>
  <si>
    <t>CAL0598</t>
  </si>
  <si>
    <t>EEUFS0J221</t>
  </si>
  <si>
    <t>CAL0599</t>
  </si>
  <si>
    <t>EEUFS0J152L</t>
  </si>
  <si>
    <t>CAL0600</t>
  </si>
  <si>
    <t>EEUFS0J152</t>
  </si>
  <si>
    <t>CAL0601</t>
  </si>
  <si>
    <t>EEUFS0J182L</t>
  </si>
  <si>
    <t>CAL0602</t>
  </si>
  <si>
    <t>EEUFS0J202L</t>
  </si>
  <si>
    <t>CAL0603</t>
  </si>
  <si>
    <t>EEUFS0J202</t>
  </si>
  <si>
    <t>CAL0604</t>
  </si>
  <si>
    <t>EEUFS0J222</t>
  </si>
  <si>
    <t>CAL0605</t>
  </si>
  <si>
    <t>EEUFS0J272</t>
  </si>
  <si>
    <t>CAL0606</t>
  </si>
  <si>
    <t>EEUFS0J332</t>
  </si>
  <si>
    <t>CAL0607</t>
  </si>
  <si>
    <t>EEUFS0J392L</t>
  </si>
  <si>
    <t>CAL0608</t>
  </si>
  <si>
    <t>EEUFS0J472</t>
  </si>
  <si>
    <t>CAL0609</t>
  </si>
  <si>
    <t>EEUFS0J512</t>
  </si>
  <si>
    <t>CAL0610</t>
  </si>
  <si>
    <t>EEUFS0J562</t>
  </si>
  <si>
    <t>CAL0611</t>
  </si>
  <si>
    <t>EEUFS0J622L</t>
  </si>
  <si>
    <t>CAL0612</t>
  </si>
  <si>
    <t>EEUFS0J682L</t>
  </si>
  <si>
    <t>CAL0613</t>
  </si>
  <si>
    <t>EEUFS0J752L</t>
  </si>
  <si>
    <t>CAL0614</t>
  </si>
  <si>
    <t>EEUFS0J752S</t>
  </si>
  <si>
    <t>CAL0615</t>
  </si>
  <si>
    <t>EEUFS0J822L</t>
  </si>
  <si>
    <t>CAL0616</t>
  </si>
  <si>
    <t>EEUFS0J822S</t>
  </si>
  <si>
    <t>CAL0617</t>
  </si>
  <si>
    <t>EEUFS0J912</t>
  </si>
  <si>
    <t>CAL0618</t>
  </si>
  <si>
    <t>EEUFS0J103</t>
  </si>
  <si>
    <t>CAL0619</t>
  </si>
  <si>
    <t>EEUFS1A181</t>
  </si>
  <si>
    <t>CAL0620</t>
  </si>
  <si>
    <t>EEUFS1A331</t>
  </si>
  <si>
    <t>CAL0621</t>
  </si>
  <si>
    <t>EEUFS1A821</t>
  </si>
  <si>
    <t>CAL0622</t>
  </si>
  <si>
    <t>EEUFS1A102</t>
  </si>
  <si>
    <t>CAL0623</t>
  </si>
  <si>
    <t>EEUFS1A122L</t>
  </si>
  <si>
    <t>CAL0624</t>
  </si>
  <si>
    <t>EEUFS1A122</t>
  </si>
  <si>
    <t>CAL0625</t>
  </si>
  <si>
    <t>EEUFS1A182L</t>
  </si>
  <si>
    <t>CAL0626</t>
  </si>
  <si>
    <t>EEUFS1A182</t>
  </si>
  <si>
    <t>CAL0627</t>
  </si>
  <si>
    <t>EEUFS1A202</t>
  </si>
  <si>
    <t>CAL0628</t>
  </si>
  <si>
    <t>EEUFS1A222</t>
  </si>
  <si>
    <t>CAL0629</t>
  </si>
  <si>
    <t>EEUFS1A272L</t>
  </si>
  <si>
    <t>CAL0630</t>
  </si>
  <si>
    <t>EEUFS1A362</t>
  </si>
  <si>
    <t>CAL0631</t>
  </si>
  <si>
    <t>EEUFS1A472</t>
  </si>
  <si>
    <t>CAL0632</t>
  </si>
  <si>
    <t>EEUFS1A512L</t>
  </si>
  <si>
    <t>CAL0633</t>
  </si>
  <si>
    <t>EEUFS1A562L</t>
  </si>
  <si>
    <t>CAL0634</t>
  </si>
  <si>
    <t>EEUFS1A562S</t>
  </si>
  <si>
    <t>CAL0635</t>
  </si>
  <si>
    <t>EEUFS1A752L</t>
  </si>
  <si>
    <t>CAL0636</t>
  </si>
  <si>
    <t>EEUFS1A822</t>
  </si>
  <si>
    <t>CAL0637</t>
  </si>
  <si>
    <t>EEUFS1C121</t>
  </si>
  <si>
    <t>CAL0638</t>
  </si>
  <si>
    <t>EEUFS1C511</t>
  </si>
  <si>
    <t>CAL0639</t>
  </si>
  <si>
    <t>EEUFS1C821L</t>
  </si>
  <si>
    <t>CAL0640</t>
  </si>
  <si>
    <t>EEUFS1C821</t>
  </si>
  <si>
    <t>CAL0641</t>
  </si>
  <si>
    <t>EEUFS1C122L</t>
  </si>
  <si>
    <t>CAL0642</t>
  </si>
  <si>
    <t>EEUFS1C122</t>
  </si>
  <si>
    <t>CAL0643</t>
  </si>
  <si>
    <t>EEUFS1C182</t>
  </si>
  <si>
    <t>CAL0644</t>
  </si>
  <si>
    <t>EEUFS1C222L</t>
  </si>
  <si>
    <t>CAL0645</t>
  </si>
  <si>
    <t>EEUFS1C242</t>
  </si>
  <si>
    <t>CAL0646</t>
  </si>
  <si>
    <t>EEUFS1C332</t>
  </si>
  <si>
    <t>CAL0647</t>
  </si>
  <si>
    <t>EEUFS1C362L</t>
  </si>
  <si>
    <t>CAL0648</t>
  </si>
  <si>
    <t>EEUFS1C392L</t>
  </si>
  <si>
    <t>CAL0649</t>
  </si>
  <si>
    <t>EEUFS1C472S</t>
  </si>
  <si>
    <t>CAL0650</t>
  </si>
  <si>
    <t>EEUFS1C512L</t>
  </si>
  <si>
    <t>CAL0651</t>
  </si>
  <si>
    <t>EEUFS1C622</t>
  </si>
  <si>
    <t>CAL0652</t>
  </si>
  <si>
    <t>EEUFS1E122</t>
  </si>
  <si>
    <t>CAL0653</t>
  </si>
  <si>
    <t>EEUFS1E222</t>
  </si>
  <si>
    <t>CAL0654</t>
  </si>
  <si>
    <t>EEUFS1E332L</t>
  </si>
  <si>
    <t>CAL0655</t>
  </si>
  <si>
    <t>EEUFS1E392</t>
  </si>
  <si>
    <t>CAL0656</t>
  </si>
  <si>
    <t>EEUFS1V331L</t>
  </si>
  <si>
    <t>CAL0657</t>
  </si>
  <si>
    <t>EEUFS1V821</t>
  </si>
  <si>
    <t>CAL0658</t>
  </si>
  <si>
    <t>EEUFS1V102L</t>
  </si>
  <si>
    <t>CAL0659</t>
  </si>
  <si>
    <t>EEUFS1V152</t>
  </si>
  <si>
    <t>CAL0660</t>
  </si>
  <si>
    <t>EEUFS1V182S</t>
  </si>
  <si>
    <t>CAL0661</t>
  </si>
  <si>
    <t>EEUFS1V272</t>
  </si>
  <si>
    <t>CAL0662</t>
  </si>
  <si>
    <t>EEUFS1H270</t>
  </si>
  <si>
    <t>CAL0663</t>
  </si>
  <si>
    <t>EEUFS1H151L</t>
  </si>
  <si>
    <t>CAL0664</t>
  </si>
  <si>
    <t>EEUFS1H221L</t>
  </si>
  <si>
    <t>CAL0665</t>
  </si>
  <si>
    <t>EEUFS1H331</t>
  </si>
  <si>
    <t>CAL0666</t>
  </si>
  <si>
    <t>EEUFS1H391L</t>
  </si>
  <si>
    <t>CAL0667</t>
  </si>
  <si>
    <t>3660 mA (100 kHz)</t>
  </si>
  <si>
    <t>EEUFS1H681</t>
  </si>
  <si>
    <t>CAL0668</t>
  </si>
  <si>
    <t>EEUFS1H821L</t>
  </si>
  <si>
    <t>CAL0669</t>
  </si>
  <si>
    <t>EEUFS1H102L</t>
  </si>
  <si>
    <t>CAL0670</t>
  </si>
  <si>
    <t>EEUFS1H122</t>
  </si>
  <si>
    <t>CAL0671</t>
  </si>
  <si>
    <t>EEUFS1J270</t>
  </si>
  <si>
    <t>CAL0672</t>
  </si>
  <si>
    <t>EEUFS1J121L</t>
  </si>
  <si>
    <t>CAL0673</t>
  </si>
  <si>
    <t>EEUFS1J121</t>
  </si>
  <si>
    <t>CAL0674</t>
  </si>
  <si>
    <t>EEUFS1J181L</t>
  </si>
  <si>
    <t>CAL0675</t>
  </si>
  <si>
    <t>EEUFS1J181</t>
  </si>
  <si>
    <t>CAL0676</t>
  </si>
  <si>
    <t>EEUFS1J331L</t>
  </si>
  <si>
    <t>CAL0677</t>
  </si>
  <si>
    <t>EEUFS1J391</t>
  </si>
  <si>
    <t>CAL0678</t>
  </si>
  <si>
    <t>EEUFS1J561</t>
  </si>
  <si>
    <t>CAL0679</t>
  </si>
  <si>
    <t>EEUFS1J681S</t>
  </si>
  <si>
    <t>CAL0680</t>
  </si>
  <si>
    <t>EEUFS1J821L</t>
  </si>
  <si>
    <t>CAL0681</t>
  </si>
  <si>
    <t>EEUFS1J102</t>
  </si>
  <si>
    <t>CAL0682</t>
  </si>
  <si>
    <t>80 V</t>
  </si>
  <si>
    <t>490 mA (100 kHz)</t>
  </si>
  <si>
    <t>EEUFS1K470</t>
  </si>
  <si>
    <t>CAL0683</t>
  </si>
  <si>
    <t>EEUFS1K560</t>
  </si>
  <si>
    <t>CAL0684</t>
  </si>
  <si>
    <t>590 mA (100 kHz)</t>
  </si>
  <si>
    <t>EEUFS1K680</t>
  </si>
  <si>
    <t>CAL0685</t>
  </si>
  <si>
    <t>EEUFS1K820</t>
  </si>
  <si>
    <t>CAL0686</t>
  </si>
  <si>
    <t>810 mA (100 kHz)</t>
  </si>
  <si>
    <t>EEUFS1K101L</t>
  </si>
  <si>
    <t>CAL0687</t>
  </si>
  <si>
    <t>EEUFS1K101</t>
  </si>
  <si>
    <t>CAL0688</t>
  </si>
  <si>
    <t>EEUFS1K121L</t>
  </si>
  <si>
    <t>CAL0689</t>
  </si>
  <si>
    <t>EEUFS1K151</t>
  </si>
  <si>
    <t>CAL0690</t>
  </si>
  <si>
    <t>1120 mA (100 kHz)</t>
  </si>
  <si>
    <t>EEUFS1K181</t>
  </si>
  <si>
    <t>CAL0691</t>
  </si>
  <si>
    <t>EEUFS1K221</t>
  </si>
  <si>
    <t>CAL0692</t>
  </si>
  <si>
    <t>EEUFS1K221L</t>
  </si>
  <si>
    <t>CAL0693</t>
  </si>
  <si>
    <t>EEUFS1K271L</t>
  </si>
  <si>
    <t>CAL0694</t>
  </si>
  <si>
    <t>EEUFS1K271</t>
  </si>
  <si>
    <t>CAL0695</t>
  </si>
  <si>
    <t>EEUFS1K391</t>
  </si>
  <si>
    <t>CAL0696</t>
  </si>
  <si>
    <t>2200 mA (100 kHz)</t>
  </si>
  <si>
    <t>EEUFS1K471L</t>
  </si>
  <si>
    <t>CAL0697</t>
  </si>
  <si>
    <t>1450 mA (100 kHz)</t>
  </si>
  <si>
    <t>EEUFS1K471S</t>
  </si>
  <si>
    <t>CAL0698</t>
  </si>
  <si>
    <t>2380 mA (100 kHz)</t>
  </si>
  <si>
    <t>EEUFS1K561L</t>
  </si>
  <si>
    <t>CAL0699</t>
  </si>
  <si>
    <t>2500 mA (100 kHz)</t>
  </si>
  <si>
    <t>EEUFS1K681</t>
  </si>
  <si>
    <t>CAL0700</t>
  </si>
  <si>
    <t>EEUFS2A270</t>
  </si>
  <si>
    <t>CAL0701</t>
  </si>
  <si>
    <t>EEUFS2A330</t>
  </si>
  <si>
    <t>CAL0702</t>
  </si>
  <si>
    <t>EEUFS2A390</t>
  </si>
  <si>
    <t>CAL0703</t>
  </si>
  <si>
    <t>EEUFS2A470L</t>
  </si>
  <si>
    <t>CAL0704</t>
  </si>
  <si>
    <t>EEUFS2A470</t>
  </si>
  <si>
    <t>CAL0705</t>
  </si>
  <si>
    <t>EEUFS2A560L</t>
  </si>
  <si>
    <t>CAL0706</t>
  </si>
  <si>
    <t>EEUFS2A680L</t>
  </si>
  <si>
    <t>CAL0707</t>
  </si>
  <si>
    <t>EEUFS2A680</t>
  </si>
  <si>
    <t>CAL0708</t>
  </si>
  <si>
    <t>EEUFS2A121</t>
  </si>
  <si>
    <t>CAL0709</t>
  </si>
  <si>
    <t>EEUFS2A121L</t>
  </si>
  <si>
    <t>CAL0710</t>
  </si>
  <si>
    <t>EEUFS2A151L</t>
  </si>
  <si>
    <t>CAL0711</t>
  </si>
  <si>
    <t>EEUFS2A151</t>
  </si>
  <si>
    <t>CAL0712</t>
  </si>
  <si>
    <t>EEUFS2A181</t>
  </si>
  <si>
    <t>CAL0713</t>
  </si>
  <si>
    <t>EEUFS2A221</t>
  </si>
  <si>
    <t>CAL0714</t>
  </si>
  <si>
    <t>EEUFS2A271L</t>
  </si>
  <si>
    <t>CAL0715</t>
  </si>
  <si>
    <t>EEUFS2A271S</t>
  </si>
  <si>
    <t>CAL0716</t>
  </si>
  <si>
    <t>EEUFS2A331L</t>
  </si>
  <si>
    <t>CAL0717</t>
  </si>
  <si>
    <t>EEUFS2A391</t>
  </si>
  <si>
    <t>CAL0718</t>
  </si>
  <si>
    <t>EEUFP1E681</t>
  </si>
  <si>
    <t>HIGH RIPPLE CURRENT LARGE CAPACITANCE ALUMINUM ELECTROLYTIC CAPACITORS</t>
  </si>
  <si>
    <t>CAL0719</t>
  </si>
  <si>
    <t>EEUFP1E102</t>
  </si>
  <si>
    <t>CAL0720</t>
  </si>
  <si>
    <t>3250 mA (100 kHz)</t>
  </si>
  <si>
    <t>EEUFP1E152</t>
  </si>
  <si>
    <t>CAL0721</t>
  </si>
  <si>
    <t>4000 mA (100 kHz)</t>
  </si>
  <si>
    <t>EEUFP1E202</t>
  </si>
  <si>
    <t>CAL0722</t>
  </si>
  <si>
    <t>EEUFP1V511</t>
  </si>
  <si>
    <t>CAL0723</t>
  </si>
  <si>
    <t>EEUFP1V751</t>
  </si>
  <si>
    <t>CAL0724</t>
  </si>
  <si>
    <t>EEUFP1V102</t>
  </si>
  <si>
    <t>CAL0725</t>
  </si>
  <si>
    <t>EEUFP1V132</t>
  </si>
  <si>
    <t>CAL0726</t>
  </si>
  <si>
    <t>66 mA (100 kHz)</t>
  </si>
  <si>
    <t>EEUEB1A101S</t>
  </si>
  <si>
    <t>160V.DC OR MORE HIGH RIPPLE CURRENT ALUMINUM ELECTROLYTIC CAPACITORS</t>
  </si>
  <si>
    <t>CAL0727</t>
  </si>
  <si>
    <t>100 mA (100 kHz)</t>
  </si>
  <si>
    <t>EEUEB1A221S</t>
  </si>
  <si>
    <t>CAL0728</t>
  </si>
  <si>
    <t>278 mA (100 kHz)</t>
  </si>
  <si>
    <t>EEUEB1A471</t>
  </si>
  <si>
    <t>CAL0729</t>
  </si>
  <si>
    <t>180 mA (100 kHz)</t>
  </si>
  <si>
    <t>EEUEB1A471S</t>
  </si>
  <si>
    <t>CAL0730</t>
  </si>
  <si>
    <t>540 mA (100 kHz)</t>
  </si>
  <si>
    <t>EEUEB1A222</t>
  </si>
  <si>
    <t>CAL0731</t>
  </si>
  <si>
    <t>802 mA (100 kHz)</t>
  </si>
  <si>
    <t>EEUEB1A332</t>
  </si>
  <si>
    <t>CAL0732</t>
  </si>
  <si>
    <t>430 mA (100 kHz)</t>
  </si>
  <si>
    <t>EEUEB1C102</t>
  </si>
  <si>
    <t>CAL0733</t>
  </si>
  <si>
    <t>706 mA (100 kHz)</t>
  </si>
  <si>
    <t>EEUEB1C222</t>
  </si>
  <si>
    <t>CAL0734</t>
  </si>
  <si>
    <t>55 mA (100 kHz)</t>
  </si>
  <si>
    <t>EEUEB1E470S</t>
  </si>
  <si>
    <t>CAL0735</t>
  </si>
  <si>
    <t>EEUEB1E101S</t>
  </si>
  <si>
    <t>CAL0736</t>
  </si>
  <si>
    <t>EEUEB1E221S</t>
  </si>
  <si>
    <t>CAL0737</t>
  </si>
  <si>
    <t>255 mA (100 kHz)</t>
  </si>
  <si>
    <t>EEUEB1E331</t>
  </si>
  <si>
    <t>CAL0738</t>
  </si>
  <si>
    <t>321 mA (100 kHz)</t>
  </si>
  <si>
    <t>EEUEB1E471</t>
  </si>
  <si>
    <t>CAL0739</t>
  </si>
  <si>
    <t>498 mA (100 kHz)</t>
  </si>
  <si>
    <t>EEUEB1E102</t>
  </si>
  <si>
    <t>CAL0740</t>
  </si>
  <si>
    <t>46 mA (100 kHz)</t>
  </si>
  <si>
    <t>EEUEB1V330S</t>
  </si>
  <si>
    <t>CAL0741</t>
  </si>
  <si>
    <t>197 mA (100 kHz)</t>
  </si>
  <si>
    <t>EEUEB1V221</t>
  </si>
  <si>
    <t>CAL0742</t>
  </si>
  <si>
    <t>EEUEB1V331</t>
  </si>
  <si>
    <t>CAL0743</t>
  </si>
  <si>
    <t>349 mA (100 kHz)</t>
  </si>
  <si>
    <t>EEUEB1V471</t>
  </si>
  <si>
    <t>CAL0744</t>
  </si>
  <si>
    <t>586 mA (100 kHz)</t>
  </si>
  <si>
    <t>EEUEB1V102</t>
  </si>
  <si>
    <t>CAL0745</t>
  </si>
  <si>
    <t>15 mA (100 kHz)</t>
  </si>
  <si>
    <t>EEUEB1H2R2S</t>
  </si>
  <si>
    <t>CAL0746</t>
  </si>
  <si>
    <t>18 mA (100 kHz)</t>
  </si>
  <si>
    <t>EEUEB1H3R3S</t>
  </si>
  <si>
    <t>CAL0747</t>
  </si>
  <si>
    <t>EEUEB1H4R7S</t>
  </si>
  <si>
    <t>CAL0748</t>
  </si>
  <si>
    <t>27 mA (100 kHz)</t>
  </si>
  <si>
    <t>EEUEB1H100S</t>
  </si>
  <si>
    <t>CAL0749</t>
  </si>
  <si>
    <t>39 mA (100 kHz)</t>
  </si>
  <si>
    <t>EEUEB1H220S</t>
  </si>
  <si>
    <t>CAL0750</t>
  </si>
  <si>
    <t>61 mA (100 kHz)</t>
  </si>
  <si>
    <t>EEUEB1H470S</t>
  </si>
  <si>
    <t>CAL0751</t>
  </si>
  <si>
    <t>99 mA (100 kHz)</t>
  </si>
  <si>
    <t>EEUEB1H101S</t>
  </si>
  <si>
    <t>CAL0752</t>
  </si>
  <si>
    <t>234 mA (100 kHz)</t>
  </si>
  <si>
    <t>EEUEB1H221</t>
  </si>
  <si>
    <t>CAL0753</t>
  </si>
  <si>
    <t>293 mA (100 kHz)</t>
  </si>
  <si>
    <t>EEUEB1H331</t>
  </si>
  <si>
    <t>CAL0754</t>
  </si>
  <si>
    <t>370 mA (100 kHz)</t>
  </si>
  <si>
    <t>EEUEB1H471</t>
  </si>
  <si>
    <t>CAL0755</t>
  </si>
  <si>
    <t>16,5 mA (100 kHz)</t>
  </si>
  <si>
    <t>EEUEB1J2R2S</t>
  </si>
  <si>
    <t>CAL0756</t>
  </si>
  <si>
    <t>20 mA (100 kHz)</t>
  </si>
  <si>
    <t>EEUEB1J3R3S</t>
  </si>
  <si>
    <t>CAL0757</t>
  </si>
  <si>
    <t>23 mA (100 kHz)</t>
  </si>
  <si>
    <t>EEUEB1J4R7S</t>
  </si>
  <si>
    <t>CAL0758</t>
  </si>
  <si>
    <t>30 mA (100 kHz)</t>
  </si>
  <si>
    <t>EEUEB1J100S</t>
  </si>
  <si>
    <t>CAL0759</t>
  </si>
  <si>
    <t>40 mA (100 kHz)</t>
  </si>
  <si>
    <t>EEUEB1J220S</t>
  </si>
  <si>
    <t>CAL0760</t>
  </si>
  <si>
    <t>50 mA (100 kHz)</t>
  </si>
  <si>
    <t>EEUEB1J330S</t>
  </si>
  <si>
    <t>CAL0761</t>
  </si>
  <si>
    <t>94 mA (100 kHz)</t>
  </si>
  <si>
    <t>EEUEB1J470</t>
  </si>
  <si>
    <t>CAL0762</t>
  </si>
  <si>
    <t>EEUEB1J470S</t>
  </si>
  <si>
    <t>CAL0763</t>
  </si>
  <si>
    <t>EEUEB1J101</t>
  </si>
  <si>
    <t>CAL0764</t>
  </si>
  <si>
    <t>292 mA (100 kHz)</t>
  </si>
  <si>
    <t>EEUEB1J221</t>
  </si>
  <si>
    <t>CAL0765</t>
  </si>
  <si>
    <t>381 mA (100 kHz)</t>
  </si>
  <si>
    <t>EEUEB1J331</t>
  </si>
  <si>
    <t>CAL0766</t>
  </si>
  <si>
    <t>454 mA (100 kHz)</t>
  </si>
  <si>
    <t>EEUEB1J471</t>
  </si>
  <si>
    <t>CAL0767</t>
  </si>
  <si>
    <t>470 mA (100 kHz)</t>
  </si>
  <si>
    <t>EEUEB2C220</t>
  </si>
  <si>
    <t>CAL0768</t>
  </si>
  <si>
    <t>EEUEB2C330</t>
  </si>
  <si>
    <t>CAL0769</t>
  </si>
  <si>
    <t>EEUEB2C470</t>
  </si>
  <si>
    <t>CAL0770</t>
  </si>
  <si>
    <t>750 mA (100 kHz)</t>
  </si>
  <si>
    <t>EEUEB2C680</t>
  </si>
  <si>
    <t>CAL0771</t>
  </si>
  <si>
    <t>EEUEB2C680S</t>
  </si>
  <si>
    <t>CAL0772</t>
  </si>
  <si>
    <t>1060 mA (100 kHz)</t>
  </si>
  <si>
    <t>EEUEB2C101</t>
  </si>
  <si>
    <t>CAL0773</t>
  </si>
  <si>
    <t>EEUEB2C101S</t>
  </si>
  <si>
    <t>CAL0774</t>
  </si>
  <si>
    <t>1280 mA (100 kHz)</t>
  </si>
  <si>
    <t>EEUEB2C151</t>
  </si>
  <si>
    <t>CAL0775</t>
  </si>
  <si>
    <t>EEUEB2C151S</t>
  </si>
  <si>
    <t>CAL0776</t>
  </si>
  <si>
    <t>EEUEB2C221</t>
  </si>
  <si>
    <t>CAL0777</t>
  </si>
  <si>
    <t>EEUEB2C221S</t>
  </si>
  <si>
    <t>CAL0778</t>
  </si>
  <si>
    <t>EEUEB2C331</t>
  </si>
  <si>
    <t>CAL0779</t>
  </si>
  <si>
    <t>EEUEB2D220</t>
  </si>
  <si>
    <t>CAL0780</t>
  </si>
  <si>
    <t>EEUEB2D330</t>
  </si>
  <si>
    <t>CAL0781</t>
  </si>
  <si>
    <t>EEUEB2D470</t>
  </si>
  <si>
    <t>CAL0782</t>
  </si>
  <si>
    <t>EEUEB2D680</t>
  </si>
  <si>
    <t>CAL0783</t>
  </si>
  <si>
    <t>EEUEB2D680S</t>
  </si>
  <si>
    <t>CAL0784</t>
  </si>
  <si>
    <t>EEUEB2D101</t>
  </si>
  <si>
    <t>CAL0785</t>
  </si>
  <si>
    <t>EEUEB2D101S</t>
  </si>
  <si>
    <t>CAL0786</t>
  </si>
  <si>
    <t>EEUEB2D151</t>
  </si>
  <si>
    <t>CAL0787</t>
  </si>
  <si>
    <t>EEUEB2D151S</t>
  </si>
  <si>
    <t>CAL0788</t>
  </si>
  <si>
    <t>EEUEB2D221</t>
  </si>
  <si>
    <t>CAL0789</t>
  </si>
  <si>
    <t>560 mA (100 kHz)</t>
  </si>
  <si>
    <t>EEUEB2E220</t>
  </si>
  <si>
    <t>CAL0790</t>
  </si>
  <si>
    <t>EEUEB2E330</t>
  </si>
  <si>
    <t>CAL0791</t>
  </si>
  <si>
    <t>710 mA (100 kHz)</t>
  </si>
  <si>
    <t>EEUEB2E470</t>
  </si>
  <si>
    <t>CAL0792</t>
  </si>
  <si>
    <t>EEUEB2E470S</t>
  </si>
  <si>
    <t>CAL0793</t>
  </si>
  <si>
    <t>990 mA (100 kHz)</t>
  </si>
  <si>
    <t>EEUEB2E680</t>
  </si>
  <si>
    <t>CAL0794</t>
  </si>
  <si>
    <t>EEUEB2E680S</t>
  </si>
  <si>
    <t>CAL0795</t>
  </si>
  <si>
    <t>EEUEB2E101</t>
  </si>
  <si>
    <t>CAL0796</t>
  </si>
  <si>
    <t>EEUEB2E101S</t>
  </si>
  <si>
    <t>CAL0797</t>
  </si>
  <si>
    <t>1470 mA (100 kHz)</t>
  </si>
  <si>
    <t>EEUEB2E151</t>
  </si>
  <si>
    <t>CAL0798</t>
  </si>
  <si>
    <t>270 mA (100 kHz)</t>
  </si>
  <si>
    <t>EEUEB2V100</t>
  </si>
  <si>
    <t>CAL0799</t>
  </si>
  <si>
    <t>350 mA (100 kHz)</t>
  </si>
  <si>
    <t>EEUEB2V220</t>
  </si>
  <si>
    <t>CAL0800</t>
  </si>
  <si>
    <t>480 mA (100 kHz)</t>
  </si>
  <si>
    <t>EEUEB2V330S</t>
  </si>
  <si>
    <t>CAL0801</t>
  </si>
  <si>
    <t>640 mA (100 kHz)</t>
  </si>
  <si>
    <t>EEUEB2V470</t>
  </si>
  <si>
    <t>CAL0802</t>
  </si>
  <si>
    <t>EEUEB2V470S</t>
  </si>
  <si>
    <t>CAL0803</t>
  </si>
  <si>
    <t>780 mA (100 kHz)</t>
  </si>
  <si>
    <t>EEUEB2V680</t>
  </si>
  <si>
    <t>CAL0804</t>
  </si>
  <si>
    <t>EEUEB2V680S</t>
  </si>
  <si>
    <t>CAL0805</t>
  </si>
  <si>
    <t>970 mA (100 kHz)</t>
  </si>
  <si>
    <t>EEUEB2V101</t>
  </si>
  <si>
    <t>CAL0806</t>
  </si>
  <si>
    <t>EEUEB2G100</t>
  </si>
  <si>
    <t>CAL0807</t>
  </si>
  <si>
    <t>410 mA (100 kHz)</t>
  </si>
  <si>
    <t>EEUEB2G220</t>
  </si>
  <si>
    <t>CAL0808</t>
  </si>
  <si>
    <t>EEUEB2G220S</t>
  </si>
  <si>
    <t>CAL0809</t>
  </si>
  <si>
    <t>EEUEB2G330</t>
  </si>
  <si>
    <t>CAL0810</t>
  </si>
  <si>
    <t>EEUEB2G330S</t>
  </si>
  <si>
    <t>CAL0811</t>
  </si>
  <si>
    <t>EEUEB2G470</t>
  </si>
  <si>
    <t>CAL0812</t>
  </si>
  <si>
    <t>EEUEB2G470S</t>
  </si>
  <si>
    <t>CAL0813</t>
  </si>
  <si>
    <t>310 mA (100 kHz)</t>
  </si>
  <si>
    <t>EEUEB2W100</t>
  </si>
  <si>
    <t>CAL0814</t>
  </si>
  <si>
    <t>EEUEB2W220</t>
  </si>
  <si>
    <t>CAL0815</t>
  </si>
  <si>
    <t>EEUEB2W220S</t>
  </si>
  <si>
    <t>CAL0816</t>
  </si>
  <si>
    <t>680 mA (100 kHz)</t>
  </si>
  <si>
    <t>EEUEB2W330</t>
  </si>
  <si>
    <t>CAL0817</t>
  </si>
  <si>
    <t>EEUEB2W330S</t>
  </si>
  <si>
    <t>CAL0818</t>
  </si>
  <si>
    <t>EEUEB2W470</t>
  </si>
  <si>
    <t>CAL0819</t>
  </si>
  <si>
    <t>500 mA (100 kHz)</t>
  </si>
  <si>
    <t>EEUED2C220</t>
  </si>
  <si>
    <t>HIGH RIPPLE CURRENT LONG LIFE ALUMINUM ELECTROLYTIC CAPACITORS</t>
  </si>
  <si>
    <t>CAL0820</t>
  </si>
  <si>
    <t>580 mA (100 kHz)</t>
  </si>
  <si>
    <t>EEUED2C330</t>
  </si>
  <si>
    <t>CAL0821</t>
  </si>
  <si>
    <t>EEUED2C470</t>
  </si>
  <si>
    <t>CAL0822</t>
  </si>
  <si>
    <t>EEUED2C680</t>
  </si>
  <si>
    <t>CAL0823</t>
  </si>
  <si>
    <t>EEUED2C820</t>
  </si>
  <si>
    <t>CAL0824</t>
  </si>
  <si>
    <t>EEUED2C101</t>
  </si>
  <si>
    <t>CAL0825</t>
  </si>
  <si>
    <t>EEUED2C101S</t>
  </si>
  <si>
    <t>CAL0826</t>
  </si>
  <si>
    <t>EEUED2C151</t>
  </si>
  <si>
    <t>CAL0827</t>
  </si>
  <si>
    <t>EEUED2C151S</t>
  </si>
  <si>
    <t>CAL0828</t>
  </si>
  <si>
    <t>1700 mA (100 kHz)</t>
  </si>
  <si>
    <t>EEUED2C221</t>
  </si>
  <si>
    <t>CAL0829</t>
  </si>
  <si>
    <t>EEUED2C221S</t>
  </si>
  <si>
    <t>CAL0830</t>
  </si>
  <si>
    <t>EEUED2C331</t>
  </si>
  <si>
    <t>CAL0831</t>
  </si>
  <si>
    <t>EEUED2D220</t>
  </si>
  <si>
    <t>CAL0832</t>
  </si>
  <si>
    <t>650 mA (100 kHz)</t>
  </si>
  <si>
    <t>EEUED2D330</t>
  </si>
  <si>
    <t>CAL0833</t>
  </si>
  <si>
    <t>790 mA (100 kHz)</t>
  </si>
  <si>
    <t>EEUED2D470</t>
  </si>
  <si>
    <t>CAL0834</t>
  </si>
  <si>
    <t>EEUED2D680</t>
  </si>
  <si>
    <t>CAL0835</t>
  </si>
  <si>
    <t>1000 mA (100 kHz)</t>
  </si>
  <si>
    <t>EEUED2D680S</t>
  </si>
  <si>
    <t>CAL0836</t>
  </si>
  <si>
    <t>1100 mA (100 kHz)</t>
  </si>
  <si>
    <t>EEUED2D820S</t>
  </si>
  <si>
    <t>CAL0837</t>
  </si>
  <si>
    <t>EEUED2D101</t>
  </si>
  <si>
    <t>CAL0838</t>
  </si>
  <si>
    <t>EEUED2D101S</t>
  </si>
  <si>
    <t>CAL0839</t>
  </si>
  <si>
    <t>EEUED2D151</t>
  </si>
  <si>
    <t>CAL0840</t>
  </si>
  <si>
    <t>EEUED2D221</t>
  </si>
  <si>
    <t>CAL0841</t>
  </si>
  <si>
    <t>2400 mA (100 kHz)</t>
  </si>
  <si>
    <t>EEUED2D331</t>
  </si>
  <si>
    <t>CAL0842</t>
  </si>
  <si>
    <t>EEUED2E220</t>
  </si>
  <si>
    <t>CAL0843</t>
  </si>
  <si>
    <t>EEUED2E330</t>
  </si>
  <si>
    <t>CAL0844</t>
  </si>
  <si>
    <t>920 mA (100 kHz)</t>
  </si>
  <si>
    <t>EEUED2E470</t>
  </si>
  <si>
    <t>CAL0845</t>
  </si>
  <si>
    <t>EEUED2E470S</t>
  </si>
  <si>
    <t>CAL0846</t>
  </si>
  <si>
    <t>EEUED2E680S</t>
  </si>
  <si>
    <t>CAL0847</t>
  </si>
  <si>
    <t>EEUED2E820</t>
  </si>
  <si>
    <t>CAL0848</t>
  </si>
  <si>
    <t>EEUED2E820S</t>
  </si>
  <si>
    <t>CAL0849</t>
  </si>
  <si>
    <t>EEUED2E101</t>
  </si>
  <si>
    <t>CAL0850</t>
  </si>
  <si>
    <t>EEUED2E101S</t>
  </si>
  <si>
    <t>CAL0851</t>
  </si>
  <si>
    <t>EEUED2E151</t>
  </si>
  <si>
    <t>CAL0852</t>
  </si>
  <si>
    <t>2100 mA (100 kHz)</t>
  </si>
  <si>
    <t>EEUED2E221</t>
  </si>
  <si>
    <t>CAL0853</t>
  </si>
  <si>
    <t>EEUED2V100</t>
  </si>
  <si>
    <t>CAL0854</t>
  </si>
  <si>
    <t>EEUED2V220</t>
  </si>
  <si>
    <t>CAL0855</t>
  </si>
  <si>
    <t>EEUED2V330S</t>
  </si>
  <si>
    <t>CAL0856</t>
  </si>
  <si>
    <t>800 mA (100 kHz)</t>
  </si>
  <si>
    <t>EEUED2V470</t>
  </si>
  <si>
    <t>CAL0857</t>
  </si>
  <si>
    <t>EEUED2V470S</t>
  </si>
  <si>
    <t>CAL0858</t>
  </si>
  <si>
    <t>EEUED2V680</t>
  </si>
  <si>
    <t>CAL0859</t>
  </si>
  <si>
    <t>EEUED2V680S</t>
  </si>
  <si>
    <t>CAL0860</t>
  </si>
  <si>
    <t>EEUED2V820S</t>
  </si>
  <si>
    <t>CAL0861</t>
  </si>
  <si>
    <t>EEUED2V101</t>
  </si>
  <si>
    <t>CAL0862</t>
  </si>
  <si>
    <t>300 mA (100 kHz)</t>
  </si>
  <si>
    <t>EEUED2G100</t>
  </si>
  <si>
    <t>CAL0863</t>
  </si>
  <si>
    <t>EEUED2G150</t>
  </si>
  <si>
    <t>CAL0864</t>
  </si>
  <si>
    <t>EEUED2G220</t>
  </si>
  <si>
    <t>CAL0865</t>
  </si>
  <si>
    <t>EEUED2G220S</t>
  </si>
  <si>
    <t>CAL0866</t>
  </si>
  <si>
    <t>EEUED2G330S</t>
  </si>
  <si>
    <t>CAL0867</t>
  </si>
  <si>
    <t>840 mA (100 kHz)</t>
  </si>
  <si>
    <t>EEUED2G470</t>
  </si>
  <si>
    <t>CAL0868</t>
  </si>
  <si>
    <t>EEUED2G470S</t>
  </si>
  <si>
    <t>CAL0869</t>
  </si>
  <si>
    <t>EEUED2G680</t>
  </si>
  <si>
    <t>CAL0870</t>
  </si>
  <si>
    <t>EEUED2G820</t>
  </si>
  <si>
    <t>CAL0871</t>
  </si>
  <si>
    <t>EEUED2W100</t>
  </si>
  <si>
    <t>CAL0872</t>
  </si>
  <si>
    <t>EEUED2W150</t>
  </si>
  <si>
    <t>CAL0873</t>
  </si>
  <si>
    <t>EEUED2W220S</t>
  </si>
  <si>
    <t>CAL0874</t>
  </si>
  <si>
    <t>EEUED2W330</t>
  </si>
  <si>
    <t>CAL0875</t>
  </si>
  <si>
    <t>EEUED2W330S</t>
  </si>
  <si>
    <t>CAL0876</t>
  </si>
  <si>
    <t>EEUED2W470</t>
  </si>
  <si>
    <t>CAL0877</t>
  </si>
  <si>
    <t>EEUED2W680</t>
  </si>
  <si>
    <t>CAL0878</t>
  </si>
  <si>
    <t>700 mA (100 kHz)</t>
  </si>
  <si>
    <t>EEUEE2C220</t>
  </si>
  <si>
    <t>HIGH RIPPLE CURRENT ALUMINUM ELECTROLYTIC CAPACITORS</t>
  </si>
  <si>
    <t>CAL0879</t>
  </si>
  <si>
    <t>EEUEE2C330</t>
  </si>
  <si>
    <t>CAL0880</t>
  </si>
  <si>
    <t>1065 mA (100 kHz)</t>
  </si>
  <si>
    <t>EEUEE2C470</t>
  </si>
  <si>
    <t>CAL0881</t>
  </si>
  <si>
    <t>1350 mA (100 kHz)</t>
  </si>
  <si>
    <t>EEUEE2C680</t>
  </si>
  <si>
    <t>CAL0882</t>
  </si>
  <si>
    <t>EEUEE2C820</t>
  </si>
  <si>
    <t>CAL0883</t>
  </si>
  <si>
    <t>1660 mA (100 kHz)</t>
  </si>
  <si>
    <t>EEUEE2C101</t>
  </si>
  <si>
    <t>CAL0884</t>
  </si>
  <si>
    <t>EEUEE2C101S</t>
  </si>
  <si>
    <t>CAL0885</t>
  </si>
  <si>
    <t>EEUEE2C151</t>
  </si>
  <si>
    <t>CAL0886</t>
  </si>
  <si>
    <t>1820 mA (100 kHz)</t>
  </si>
  <si>
    <t>EEUEE2C151S</t>
  </si>
  <si>
    <t>CAL0887</t>
  </si>
  <si>
    <t>EEUEE2C221</t>
  </si>
  <si>
    <t>CAL0888</t>
  </si>
  <si>
    <t>1950 mA (100 kHz)</t>
  </si>
  <si>
    <t>EEUEE2C221S</t>
  </si>
  <si>
    <t>CAL0889</t>
  </si>
  <si>
    <t>EEUEE2C331</t>
  </si>
  <si>
    <t>CAL0890</t>
  </si>
  <si>
    <t>EEUEE2D220</t>
  </si>
  <si>
    <t>CAL0891</t>
  </si>
  <si>
    <t>EEUEE2D330</t>
  </si>
  <si>
    <t>CAL0892</t>
  </si>
  <si>
    <t>EEUEE2D470</t>
  </si>
  <si>
    <t>CAL0893</t>
  </si>
  <si>
    <t>EEUEE2D680</t>
  </si>
  <si>
    <t>CAL0894</t>
  </si>
  <si>
    <t>EEUEE2D680S</t>
  </si>
  <si>
    <t>CAL0895</t>
  </si>
  <si>
    <t>1460 mA (100 kHz)</t>
  </si>
  <si>
    <t>EEUEE2D820S</t>
  </si>
  <si>
    <t>CAL0896</t>
  </si>
  <si>
    <t>EEUEE2D101</t>
  </si>
  <si>
    <t>CAL0897</t>
  </si>
  <si>
    <t>1665 mA (100 kHz)</t>
  </si>
  <si>
    <t>EEUEE2D101S</t>
  </si>
  <si>
    <t>CAL0898</t>
  </si>
  <si>
    <t>1860 mA (100 kHz)</t>
  </si>
  <si>
    <t>EEUEE2D151</t>
  </si>
  <si>
    <t>CAL0899</t>
  </si>
  <si>
    <t>EEUEE2D221</t>
  </si>
  <si>
    <t>CAL0900</t>
  </si>
  <si>
    <t>3120 mA (100 kHz)</t>
  </si>
  <si>
    <t>EEUEE2D331</t>
  </si>
  <si>
    <t>CAL0901</t>
  </si>
  <si>
    <t>785 mA (100 kHz)</t>
  </si>
  <si>
    <t>EEUEE2E220</t>
  </si>
  <si>
    <t>CAL0902</t>
  </si>
  <si>
    <t>EEUEE2E330</t>
  </si>
  <si>
    <t>CAL0903</t>
  </si>
  <si>
    <t>EEUEE2E470</t>
  </si>
  <si>
    <t>CAL0904</t>
  </si>
  <si>
    <t>EEUEE2E470S</t>
  </si>
  <si>
    <t>CAL0905</t>
  </si>
  <si>
    <t>EEUEE2E680S</t>
  </si>
  <si>
    <t>CAL0906</t>
  </si>
  <si>
    <t>EEUEE2E820</t>
  </si>
  <si>
    <t>CAL0907</t>
  </si>
  <si>
    <t>EEUEE2E820S</t>
  </si>
  <si>
    <t>CAL0908</t>
  </si>
  <si>
    <t>EEUEE2E101</t>
  </si>
  <si>
    <t>CAL0909</t>
  </si>
  <si>
    <t>EEUEE2E101S</t>
  </si>
  <si>
    <t>CAL0910</t>
  </si>
  <si>
    <t>2520 mA (100 kHz)</t>
  </si>
  <si>
    <t>EEUEE2E151</t>
  </si>
  <si>
    <t>CAL0911</t>
  </si>
  <si>
    <t>EEUEE2E221</t>
  </si>
  <si>
    <t>CAL0912</t>
  </si>
  <si>
    <t>EEUEE2V150</t>
  </si>
  <si>
    <t>CAL0913</t>
  </si>
  <si>
    <t>660 mA (100 kHz)</t>
  </si>
  <si>
    <t>EEUEE2V220</t>
  </si>
  <si>
    <t>CAL0914</t>
  </si>
  <si>
    <t>EEUEE2V330</t>
  </si>
  <si>
    <t>CAL0915</t>
  </si>
  <si>
    <t>EEUEE2V330S</t>
  </si>
  <si>
    <t>CAL0916</t>
  </si>
  <si>
    <t>1070 mA (100 kHz)</t>
  </si>
  <si>
    <t>EEUEE2V470</t>
  </si>
  <si>
    <t>CAL0917</t>
  </si>
  <si>
    <t>EEUEE2V470S</t>
  </si>
  <si>
    <t>CAL0918</t>
  </si>
  <si>
    <t>1530 mA (100 kHz)</t>
  </si>
  <si>
    <t>EEUEE2V680</t>
  </si>
  <si>
    <t>CAL0919</t>
  </si>
  <si>
    <t>EEUEE2V680S</t>
  </si>
  <si>
    <t>CAL0920</t>
  </si>
  <si>
    <t>EEUEE2V820S</t>
  </si>
  <si>
    <t>CAL0921</t>
  </si>
  <si>
    <t>EEUEE2V101</t>
  </si>
  <si>
    <t>CAL0922</t>
  </si>
  <si>
    <t>EEUEE2G100</t>
  </si>
  <si>
    <t>CAL0923</t>
  </si>
  <si>
    <t>EEUEE2G150</t>
  </si>
  <si>
    <t>CAL0924</t>
  </si>
  <si>
    <t>760 mA (100 kHz)</t>
  </si>
  <si>
    <t>EEUEE2G220</t>
  </si>
  <si>
    <t>CAL0925</t>
  </si>
  <si>
    <t>EEUEE2G220S</t>
  </si>
  <si>
    <t>CAL0926</t>
  </si>
  <si>
    <t>EEUEE2G330S</t>
  </si>
  <si>
    <t>CAL0927</t>
  </si>
  <si>
    <t>1180 mA (100 kHz)</t>
  </si>
  <si>
    <t>EEUEE2G470</t>
  </si>
  <si>
    <t>CAL0928</t>
  </si>
  <si>
    <t>EEUEE2G470S</t>
  </si>
  <si>
    <t>CAL0929</t>
  </si>
  <si>
    <t>EEUEE2G680</t>
  </si>
  <si>
    <t>CAL0930</t>
  </si>
  <si>
    <t>1645 mA (100 kHz)</t>
  </si>
  <si>
    <t>EEUEE2G820</t>
  </si>
  <si>
    <t>CAL0931</t>
  </si>
  <si>
    <t>EEUEE2G101</t>
  </si>
  <si>
    <t>CAL0932</t>
  </si>
  <si>
    <t>330 mA (100 kHz)</t>
  </si>
  <si>
    <t>EEUEE2W100U</t>
  </si>
  <si>
    <t>CAL0933</t>
  </si>
  <si>
    <t>EEUEE2W100</t>
  </si>
  <si>
    <t>CAL0934</t>
  </si>
  <si>
    <t>EEUEE2W150</t>
  </si>
  <si>
    <t>CAL0935</t>
  </si>
  <si>
    <t>945 mA (100 kHz)</t>
  </si>
  <si>
    <t>EEUEE2W220S</t>
  </si>
  <si>
    <t>CAL0936</t>
  </si>
  <si>
    <t>EEUEE2W330</t>
  </si>
  <si>
    <t>CAL0937</t>
  </si>
  <si>
    <t>EEUEE2W330S</t>
  </si>
  <si>
    <t>CAL0938</t>
  </si>
  <si>
    <t>EEUEE2W470</t>
  </si>
  <si>
    <t>CAL0939</t>
  </si>
  <si>
    <t>EEUEE2W470S</t>
  </si>
  <si>
    <t>CAL0940</t>
  </si>
  <si>
    <t>1380 mA (100 kHz)</t>
  </si>
  <si>
    <t>EEUEE2W560</t>
  </si>
  <si>
    <t>CAL0941</t>
  </si>
  <si>
    <t>EEUEE2W680</t>
  </si>
  <si>
    <t>CAL0942</t>
  </si>
  <si>
    <t>EEUTA1A331</t>
  </si>
  <si>
    <t>125⁰С GUARANTEE HEAT CYCLE: 1000 CYCLE ALUMINUM ELECTROLYTIC CAPACITORS</t>
  </si>
  <si>
    <t>CAL0943</t>
  </si>
  <si>
    <t>EEUTA1A471</t>
  </si>
  <si>
    <t>CAL0944</t>
  </si>
  <si>
    <t>EEUTA1A102</t>
  </si>
  <si>
    <t>CAL0945</t>
  </si>
  <si>
    <t>1085 mA (100 kHz)</t>
  </si>
  <si>
    <t>EEUTA1A102S</t>
  </si>
  <si>
    <t>CAL0946</t>
  </si>
  <si>
    <t>1750 mA (100 kHz)</t>
  </si>
  <si>
    <t>EEUTA1A222L</t>
  </si>
  <si>
    <t>CAL0947</t>
  </si>
  <si>
    <t>1985 mA (100 kHz)</t>
  </si>
  <si>
    <t>EEUTA1A222</t>
  </si>
  <si>
    <t>CAL0948</t>
  </si>
  <si>
    <t>EEUTA1A222S</t>
  </si>
  <si>
    <t>CAL0949</t>
  </si>
  <si>
    <t>EEUTA1A332</t>
  </si>
  <si>
    <t>CAL0950</t>
  </si>
  <si>
    <t>2250 mA (100 kHz)</t>
  </si>
  <si>
    <t>EEUTA1A332S</t>
  </si>
  <si>
    <t>CAL0951</t>
  </si>
  <si>
    <t>2710 mA (100 kHz)</t>
  </si>
  <si>
    <t>EEUTA1A472</t>
  </si>
  <si>
    <t>CAL0952</t>
  </si>
  <si>
    <t>EEUTA1A472S</t>
  </si>
  <si>
    <t>CAL0953</t>
  </si>
  <si>
    <t>EEUTA1C221</t>
  </si>
  <si>
    <t>CAL0954</t>
  </si>
  <si>
    <t>EEUTA1C331</t>
  </si>
  <si>
    <t>CAL0955</t>
  </si>
  <si>
    <t>EEUTA1C471</t>
  </si>
  <si>
    <t>CAL0956</t>
  </si>
  <si>
    <t>EEUTA1C102</t>
  </si>
  <si>
    <t>CAL0957</t>
  </si>
  <si>
    <t>EEUTA1C102S</t>
  </si>
  <si>
    <t>CAL0958</t>
  </si>
  <si>
    <t>EEUTA1C222</t>
  </si>
  <si>
    <t>CAL0959</t>
  </si>
  <si>
    <t>EEUTA1C222S</t>
  </si>
  <si>
    <t>CAL0960</t>
  </si>
  <si>
    <t>EEUTA1C332</t>
  </si>
  <si>
    <t>CAL0961</t>
  </si>
  <si>
    <t>EEUTA1C332S</t>
  </si>
  <si>
    <t>CAL0962</t>
  </si>
  <si>
    <t>EEUTA1C472</t>
  </si>
  <si>
    <t>CAL0963</t>
  </si>
  <si>
    <t>EEUTA1E101</t>
  </si>
  <si>
    <t>CAL0964</t>
  </si>
  <si>
    <t>EEUTA1E221</t>
  </si>
  <si>
    <t>CAL0965</t>
  </si>
  <si>
    <t>EEUTA1E331</t>
  </si>
  <si>
    <t>CAL0966</t>
  </si>
  <si>
    <t>EEUTA1E471</t>
  </si>
  <si>
    <t>CAL0967</t>
  </si>
  <si>
    <t>EEUTA1E471S</t>
  </si>
  <si>
    <t>CAL0968</t>
  </si>
  <si>
    <t>EEUTA1E102L</t>
  </si>
  <si>
    <t>CAL0969</t>
  </si>
  <si>
    <t>EEUTA1E102</t>
  </si>
  <si>
    <t>CAL0970</t>
  </si>
  <si>
    <t>EEUTA1E102S</t>
  </si>
  <si>
    <t>CAL0971</t>
  </si>
  <si>
    <t>EEUTA1E222</t>
  </si>
  <si>
    <t>CAL0972</t>
  </si>
  <si>
    <t>EEUTA1E222S</t>
  </si>
  <si>
    <t>CAL0973</t>
  </si>
  <si>
    <t>3310 mA (100 kHz)</t>
  </si>
  <si>
    <t>EEUTA1E332</t>
  </si>
  <si>
    <t>CAL0974</t>
  </si>
  <si>
    <t>EEUTA1V101</t>
  </si>
  <si>
    <t>CAL0975</t>
  </si>
  <si>
    <t>765 mA (100 kHz)</t>
  </si>
  <si>
    <t>EEUTA1V221</t>
  </si>
  <si>
    <t>CAL0976</t>
  </si>
  <si>
    <t>EEUTA1V331</t>
  </si>
  <si>
    <t>CAL0977</t>
  </si>
  <si>
    <t>EEUTA1V471</t>
  </si>
  <si>
    <t>CAL0978</t>
  </si>
  <si>
    <t>EEUTA1V471S</t>
  </si>
  <si>
    <t>CAL0979</t>
  </si>
  <si>
    <t>2010 mA (100 kHz)</t>
  </si>
  <si>
    <t>EEUTA1V102</t>
  </si>
  <si>
    <t>CAL0980</t>
  </si>
  <si>
    <t>EEUTA1V102S</t>
  </si>
  <si>
    <t>CAL0981</t>
  </si>
  <si>
    <t>EEUTA1V222</t>
  </si>
  <si>
    <t>CAL0982</t>
  </si>
  <si>
    <t>EEUTA1H100</t>
  </si>
  <si>
    <t>CAL0983</t>
  </si>
  <si>
    <t>EEUTA1H220</t>
  </si>
  <si>
    <t>CAL0984</t>
  </si>
  <si>
    <t>EEUTA1H330</t>
  </si>
  <si>
    <t>CAL0985</t>
  </si>
  <si>
    <t>440 mA (100 kHz)</t>
  </si>
  <si>
    <t>EEUTA1H470S</t>
  </si>
  <si>
    <t>CAL0986</t>
  </si>
  <si>
    <t>EEUTA1H101</t>
  </si>
  <si>
    <t>CAL0987</t>
  </si>
  <si>
    <t>EEUTA1H221</t>
  </si>
  <si>
    <t>CAL0988</t>
  </si>
  <si>
    <t>EEUTA1H331</t>
  </si>
  <si>
    <t>CAL0989</t>
  </si>
  <si>
    <t>EEUTA1H331S</t>
  </si>
  <si>
    <t>CAL0990</t>
  </si>
  <si>
    <t>EEUTA1H471L</t>
  </si>
  <si>
    <t>CAL0991</t>
  </si>
  <si>
    <t>EEUTA1H471</t>
  </si>
  <si>
    <t>CAL0992</t>
  </si>
  <si>
    <t>1710 mA (100 kHz)</t>
  </si>
  <si>
    <t>EEUTA1H471S</t>
  </si>
  <si>
    <t>CAL0993</t>
  </si>
  <si>
    <t>2430 mA (100 kHz)</t>
  </si>
  <si>
    <t>EEUTA1H102</t>
  </si>
  <si>
    <t>CAL0994</t>
  </si>
  <si>
    <t>2350 mA (100 kHz)</t>
  </si>
  <si>
    <t>EEUTA1H102S</t>
  </si>
  <si>
    <t>CAL0995</t>
  </si>
  <si>
    <t>EEUTA1J220</t>
  </si>
  <si>
    <t>CAL0996</t>
  </si>
  <si>
    <t>EEUTA1J330</t>
  </si>
  <si>
    <t>CAL0997</t>
  </si>
  <si>
    <t>460 mA (100 kHz)</t>
  </si>
  <si>
    <t>EEUTA1J470</t>
  </si>
  <si>
    <t>CAL0998</t>
  </si>
  <si>
    <t>EEUTA1J101</t>
  </si>
  <si>
    <t>CAL0999</t>
  </si>
  <si>
    <t>1325 mA (100 kHz)</t>
  </si>
  <si>
    <t>EEUTA1J221L</t>
  </si>
  <si>
    <t>CAL1000</t>
  </si>
  <si>
    <t>1360 mA (100 kHz)</t>
  </si>
  <si>
    <t>EEUTA1J221</t>
  </si>
  <si>
    <t>CAL1001</t>
  </si>
  <si>
    <t>EEUTA1J221S</t>
  </si>
  <si>
    <t>CAL1002</t>
  </si>
  <si>
    <t>EEUTA1J331</t>
  </si>
  <si>
    <t>CAL1003</t>
  </si>
  <si>
    <t>1760 mA (100 kHz)</t>
  </si>
  <si>
    <t>EEUTA1J331S</t>
  </si>
  <si>
    <t>CAL1004</t>
  </si>
  <si>
    <t>2055 mA (100 kHz)</t>
  </si>
  <si>
    <t>EEUTA1J471</t>
  </si>
  <si>
    <t>CAL1005</t>
  </si>
  <si>
    <t>1990 mA (100 kHz)</t>
  </si>
  <si>
    <t>EEUTA1J471S</t>
  </si>
  <si>
    <t>CAL1006</t>
  </si>
  <si>
    <t>EEUTP1E221</t>
  </si>
  <si>
    <t>HIGH RIPPLE CURRENT MINIATURIZED ALUMINUM ELECTROLYTIC CAPACITORS</t>
  </si>
  <si>
    <t>CAL1007</t>
  </si>
  <si>
    <t>EEUTP1E331</t>
  </si>
  <si>
    <t>CAL1008</t>
  </si>
  <si>
    <t>EEUTP1E471L</t>
  </si>
  <si>
    <t>CAL1009</t>
  </si>
  <si>
    <t>EEUTP1E471</t>
  </si>
  <si>
    <t>CAL1010</t>
  </si>
  <si>
    <t>EEUTP1E511</t>
  </si>
  <si>
    <t>CAL1011</t>
  </si>
  <si>
    <t>1540 mA (100 kHz)</t>
  </si>
  <si>
    <t>EEUTP1E821</t>
  </si>
  <si>
    <t>CAL1012</t>
  </si>
  <si>
    <t>EEUTP1E102</t>
  </si>
  <si>
    <t>CAL1013</t>
  </si>
  <si>
    <t>EEUTP1E122</t>
  </si>
  <si>
    <t>CAL1014</t>
  </si>
  <si>
    <t>EEUTP1E182</t>
  </si>
  <si>
    <t>CAL1015</t>
  </si>
  <si>
    <t>EEUTP1E182S</t>
  </si>
  <si>
    <t>CAL1016</t>
  </si>
  <si>
    <t>EEUTP1E202S</t>
  </si>
  <si>
    <t>CAL1017</t>
  </si>
  <si>
    <t>EEUTP1E222</t>
  </si>
  <si>
    <t>CAL1018</t>
  </si>
  <si>
    <t>EEUTP1E222S</t>
  </si>
  <si>
    <t>CAL1019</t>
  </si>
  <si>
    <t>EEUTP1E272</t>
  </si>
  <si>
    <t>CAL1020</t>
  </si>
  <si>
    <t>EEUTP1E272S</t>
  </si>
  <si>
    <t>CAL1021</t>
  </si>
  <si>
    <t>EEUTP1E332</t>
  </si>
  <si>
    <t>CAL1022</t>
  </si>
  <si>
    <t>2960 mA (100 kHz)</t>
  </si>
  <si>
    <t>EEUTP1E332S</t>
  </si>
  <si>
    <t>CAL1023</t>
  </si>
  <si>
    <t>EEUTP1E392</t>
  </si>
  <si>
    <t>CAL1024</t>
  </si>
  <si>
    <t>EEUTP1E392S</t>
  </si>
  <si>
    <t>CAL1025</t>
  </si>
  <si>
    <t>3480 mA (100 kHz)</t>
  </si>
  <si>
    <t>EEUTP1E472</t>
  </si>
  <si>
    <t>CAL1026</t>
  </si>
  <si>
    <t>EEUTP1E512</t>
  </si>
  <si>
    <t>CAL1027</t>
  </si>
  <si>
    <t>EEUTP1V101</t>
  </si>
  <si>
    <t>CAL1028</t>
  </si>
  <si>
    <t>EEUTP1V121</t>
  </si>
  <si>
    <t>CAL1029</t>
  </si>
  <si>
    <t>EEUTP1V221L</t>
  </si>
  <si>
    <t>CAL1030</t>
  </si>
  <si>
    <t>EEUTP1V221</t>
  </si>
  <si>
    <t>CAL1031</t>
  </si>
  <si>
    <t>EEUTP1V271L</t>
  </si>
  <si>
    <t>CAL1032</t>
  </si>
  <si>
    <t>EEUTP1V271</t>
  </si>
  <si>
    <t>CAL1033</t>
  </si>
  <si>
    <t>EEUTP1V331</t>
  </si>
  <si>
    <t>CAL1034</t>
  </si>
  <si>
    <t>EEUTP1V391</t>
  </si>
  <si>
    <t>CAL1035</t>
  </si>
  <si>
    <t>EEUTP1V471</t>
  </si>
  <si>
    <t>CAL1036</t>
  </si>
  <si>
    <t>EEUTP1V561</t>
  </si>
  <si>
    <t>CAL1037</t>
  </si>
  <si>
    <t>EEUTP1V621</t>
  </si>
  <si>
    <t>CAL1038</t>
  </si>
  <si>
    <t>EEUTP1V821</t>
  </si>
  <si>
    <t>CAL1039</t>
  </si>
  <si>
    <t>EEUTP1V102</t>
  </si>
  <si>
    <t>CAL1040</t>
  </si>
  <si>
    <t>EEUTP1V122</t>
  </si>
  <si>
    <t>CAL1041</t>
  </si>
  <si>
    <t>EEUTP1V152</t>
  </si>
  <si>
    <t>CAL1042</t>
  </si>
  <si>
    <t>EEUTP1V152S</t>
  </si>
  <si>
    <t>CAL1043</t>
  </si>
  <si>
    <t>EEUTP1V162</t>
  </si>
  <si>
    <t>CAL1044</t>
  </si>
  <si>
    <t>EEUTP1V182</t>
  </si>
  <si>
    <t>CAL1045</t>
  </si>
  <si>
    <t>EEUTP1V182S</t>
  </si>
  <si>
    <t>CAL1046</t>
  </si>
  <si>
    <t>EEUTP1V202</t>
  </si>
  <si>
    <t>CAL1047</t>
  </si>
  <si>
    <t>EEUTP1V202S</t>
  </si>
  <si>
    <t>CAL1048</t>
  </si>
  <si>
    <t>EEUTP1V222</t>
  </si>
  <si>
    <t>CAL1049</t>
  </si>
  <si>
    <t>EEUTP1V272</t>
  </si>
  <si>
    <t>CAL1050</t>
  </si>
  <si>
    <t>EEUHD1A331</t>
  </si>
  <si>
    <t>MINIATURIZED ALUMINUM ELECTROLYTIC CAPACITORS</t>
  </si>
  <si>
    <t>CAL1051</t>
  </si>
  <si>
    <t>EEUHD1A471</t>
  </si>
  <si>
    <t>CAL1052</t>
  </si>
  <si>
    <t>EEUHD1A102</t>
  </si>
  <si>
    <t>CAL1053</t>
  </si>
  <si>
    <t>EEUHD1A222</t>
  </si>
  <si>
    <t>CAL1054</t>
  </si>
  <si>
    <t>1260 mA (100 kHz)</t>
  </si>
  <si>
    <t>EEUHD1A472</t>
  </si>
  <si>
    <t>CAL1055</t>
  </si>
  <si>
    <t>1570 mA (100 kHz)</t>
  </si>
  <si>
    <t>EEUHD1A682</t>
  </si>
  <si>
    <t>CAL1056</t>
  </si>
  <si>
    <t>EEUHD1A103</t>
  </si>
  <si>
    <t>CAL1057</t>
  </si>
  <si>
    <t>EEUHD1A153</t>
  </si>
  <si>
    <t>CAL1058</t>
  </si>
  <si>
    <t>EEUHD1A223</t>
  </si>
  <si>
    <t>CAL1059</t>
  </si>
  <si>
    <t>110 mA (100 kHz)</t>
  </si>
  <si>
    <t>EEUHD1C101</t>
  </si>
  <si>
    <t>CAL1060</t>
  </si>
  <si>
    <t>EEUHD1C221</t>
  </si>
  <si>
    <t>CAL1061</t>
  </si>
  <si>
    <t>EEUHD1C331</t>
  </si>
  <si>
    <t>CAL1062</t>
  </si>
  <si>
    <t>EEUHD1C471</t>
  </si>
  <si>
    <t>CAL1063</t>
  </si>
  <si>
    <t>EEUHD1C332</t>
  </si>
  <si>
    <t>CAL1064</t>
  </si>
  <si>
    <t>EEUHD1C472</t>
  </si>
  <si>
    <t>CAL1065</t>
  </si>
  <si>
    <t>1780 mA (100 kHz)</t>
  </si>
  <si>
    <t>EEUHD1C682</t>
  </si>
  <si>
    <t>CAL1066</t>
  </si>
  <si>
    <t>EEUHD1C822</t>
  </si>
  <si>
    <t>CAL1067</t>
  </si>
  <si>
    <t>EEUHD1C103</t>
  </si>
  <si>
    <t>CAL1068</t>
  </si>
  <si>
    <t>2210 mA (100 kHz)</t>
  </si>
  <si>
    <t>EEUHD1C153</t>
  </si>
  <si>
    <t>CAL1069</t>
  </si>
  <si>
    <t>91 mA (100 kHz)</t>
  </si>
  <si>
    <t>EEUHD1E470</t>
  </si>
  <si>
    <t>CAL1070</t>
  </si>
  <si>
    <t>EEUHD1E680</t>
  </si>
  <si>
    <t>CAL1071</t>
  </si>
  <si>
    <t>130 mA (100 kHz)</t>
  </si>
  <si>
    <t>EEUHD1E101</t>
  </si>
  <si>
    <t>CAL1072</t>
  </si>
  <si>
    <t>230 mA (100 kHz)</t>
  </si>
  <si>
    <t>EEUHD1E221</t>
  </si>
  <si>
    <t>CAL1073</t>
  </si>
  <si>
    <t>EEUHD1E331</t>
  </si>
  <si>
    <t>CAL1074</t>
  </si>
  <si>
    <t>380 mA (100 kHz)</t>
  </si>
  <si>
    <t>EEUHD1E471</t>
  </si>
  <si>
    <t>CAL1075</t>
  </si>
  <si>
    <t>EEUHD1E102</t>
  </si>
  <si>
    <t>CAL1076</t>
  </si>
  <si>
    <t>1090 mA (100 kHz)</t>
  </si>
  <si>
    <t>EEUHD1E222</t>
  </si>
  <si>
    <t>CAL1077</t>
  </si>
  <si>
    <t>EEUHD1E332</t>
  </si>
  <si>
    <t>CAL1078</t>
  </si>
  <si>
    <t>EEUHD1E472</t>
  </si>
  <si>
    <t>CAL1079</t>
  </si>
  <si>
    <t>EEUHD1E562</t>
  </si>
  <si>
    <t>CAL1080</t>
  </si>
  <si>
    <t>2040 mA (100 kHz)</t>
  </si>
  <si>
    <t>EEUHD1E682</t>
  </si>
  <si>
    <t>CAL1081</t>
  </si>
  <si>
    <t>EEUHD1E103</t>
  </si>
  <si>
    <t>CAL1082</t>
  </si>
  <si>
    <t>90 mA (100 kHz)</t>
  </si>
  <si>
    <t>EEUHD1V470</t>
  </si>
  <si>
    <t>CAL1083</t>
  </si>
  <si>
    <t>150 mA (100 kHz)</t>
  </si>
  <si>
    <t>EEUHD1V101</t>
  </si>
  <si>
    <t>CAL1084</t>
  </si>
  <si>
    <t>EEUHD1V221</t>
  </si>
  <si>
    <t>CAL1085</t>
  </si>
  <si>
    <t>EEUHD1V331</t>
  </si>
  <si>
    <t>CAL1086</t>
  </si>
  <si>
    <t>EEUHD1V471</t>
  </si>
  <si>
    <t>CAL1087</t>
  </si>
  <si>
    <t>EEUHD1V681</t>
  </si>
  <si>
    <t>CAL1088</t>
  </si>
  <si>
    <t>EEUHD1V222</t>
  </si>
  <si>
    <t>CAL1089</t>
  </si>
  <si>
    <t>EEUHD1V332</t>
  </si>
  <si>
    <t>CAL1090</t>
  </si>
  <si>
    <t>1910 mA (100 kHz)</t>
  </si>
  <si>
    <t>EEUHD1V472</t>
  </si>
  <si>
    <t>CAL1091</t>
  </si>
  <si>
    <t>2050 mA (100 kHz)</t>
  </si>
  <si>
    <t>EEUHD1V682</t>
  </si>
  <si>
    <t>CAL1092</t>
  </si>
  <si>
    <t>EEUHD1H2R2</t>
  </si>
  <si>
    <t>CAL1093</t>
  </si>
  <si>
    <t>22 mA (100 kHz)</t>
  </si>
  <si>
    <t>EEUHD1H3R3</t>
  </si>
  <si>
    <t>CAL1094</t>
  </si>
  <si>
    <t>26 mA (100 kHz)</t>
  </si>
  <si>
    <t>EEUHD1H4R7</t>
  </si>
  <si>
    <t>CAL1095</t>
  </si>
  <si>
    <t>EEUHD1H100</t>
  </si>
  <si>
    <t>CAL1096</t>
  </si>
  <si>
    <t>EEUHD1H220</t>
  </si>
  <si>
    <t>CAL1097</t>
  </si>
  <si>
    <t>EEUHD1H330</t>
  </si>
  <si>
    <t>CAL1098</t>
  </si>
  <si>
    <t>EEUHD1H470</t>
  </si>
  <si>
    <t>CAL1099</t>
  </si>
  <si>
    <t>EEUHD1H680</t>
  </si>
  <si>
    <t>CAL1100</t>
  </si>
  <si>
    <t>EEUHD1H101</t>
  </si>
  <si>
    <t>CAL1101</t>
  </si>
  <si>
    <t>EEUHD1H221</t>
  </si>
  <si>
    <t>CAL1102</t>
  </si>
  <si>
    <t>EEUHD1H331</t>
  </si>
  <si>
    <t>CAL1103</t>
  </si>
  <si>
    <t>530 mA (100 kHz)</t>
  </si>
  <si>
    <t>EEUHD1H471</t>
  </si>
  <si>
    <t>CAL1104</t>
  </si>
  <si>
    <t>EEUHD1H561S</t>
  </si>
  <si>
    <t>CAL1105</t>
  </si>
  <si>
    <t>EEUHD1H681S</t>
  </si>
  <si>
    <t>CAL1106</t>
  </si>
  <si>
    <t>EEUHD1H102</t>
  </si>
  <si>
    <t>CAL1107</t>
  </si>
  <si>
    <t>EEUHD1H222</t>
  </si>
  <si>
    <t>CAL1108</t>
  </si>
  <si>
    <t>EEUHD1H332</t>
  </si>
  <si>
    <t>CAL1109</t>
  </si>
  <si>
    <t>91 mA  (120 Hz)</t>
  </si>
  <si>
    <t>ECA0JHG101</t>
  </si>
  <si>
    <t>105℃ STANDARD ALUMINUM ELECTROLYTIC CAPACITORS</t>
  </si>
  <si>
    <t>CAL1110</t>
  </si>
  <si>
    <t>140 mA  (120 Hz)</t>
  </si>
  <si>
    <t>ECA0JHG221</t>
  </si>
  <si>
    <t>CAL1111</t>
  </si>
  <si>
    <t>230 mA  (120 Hz)</t>
  </si>
  <si>
    <t>ECA0JHG471</t>
  </si>
  <si>
    <t>CAL1112</t>
  </si>
  <si>
    <t>380 mA  (120 Hz)</t>
  </si>
  <si>
    <t>ECA0JHG102</t>
  </si>
  <si>
    <t>CAL1113</t>
  </si>
  <si>
    <t>710 mA  (120 Hz)</t>
  </si>
  <si>
    <t>ECA0JHG222</t>
  </si>
  <si>
    <t>CAL1114</t>
  </si>
  <si>
    <t>840 mA  (120 Hz)</t>
  </si>
  <si>
    <t>ECA0JHG332</t>
  </si>
  <si>
    <t>CAL1115</t>
  </si>
  <si>
    <t>1090 mA  (120 Hz)</t>
  </si>
  <si>
    <t>ECA0JHG472</t>
  </si>
  <si>
    <t>CAL1116</t>
  </si>
  <si>
    <t>1350 mA  (120 Hz)</t>
  </si>
  <si>
    <t>ECA0JHG682</t>
  </si>
  <si>
    <t>CAL1117</t>
  </si>
  <si>
    <t>1650 mA  (120 Hz)</t>
  </si>
  <si>
    <t>ECA0JHG103</t>
  </si>
  <si>
    <t>CAL1118</t>
  </si>
  <si>
    <t>2010 mA  (120 Hz)</t>
  </si>
  <si>
    <t>ECA0JHG153</t>
  </si>
  <si>
    <t>CAL1119</t>
  </si>
  <si>
    <t>2350 mA  (120 Hz)</t>
  </si>
  <si>
    <t>ECA0JHG223</t>
  </si>
  <si>
    <t>CAL1120</t>
  </si>
  <si>
    <t>200 mA  (120 Hz)</t>
  </si>
  <si>
    <t>ECA1AHG331</t>
  </si>
  <si>
    <t>CAL1121</t>
  </si>
  <si>
    <t>250 mA  (120 Hz)</t>
  </si>
  <si>
    <t>ECA1AHG471</t>
  </si>
  <si>
    <t>CAL1122</t>
  </si>
  <si>
    <t>460 mA  (120 Hz)</t>
  </si>
  <si>
    <t>ECA1AHG102</t>
  </si>
  <si>
    <t>CAL1123</t>
  </si>
  <si>
    <t>760 mA  (120 Hz)</t>
  </si>
  <si>
    <t>ECA1AHG222</t>
  </si>
  <si>
    <t>CAL1124</t>
  </si>
  <si>
    <t>1000 mA  (120 Hz)</t>
  </si>
  <si>
    <t>ECA1AHG332</t>
  </si>
  <si>
    <t>CAL1125</t>
  </si>
  <si>
    <t>1260 mA  (120 Hz)</t>
  </si>
  <si>
    <t>ECA1AHG472</t>
  </si>
  <si>
    <t>CAL1126</t>
  </si>
  <si>
    <t>1570 mA  (120 Hz)</t>
  </si>
  <si>
    <t>ECA1AHG682</t>
  </si>
  <si>
    <t>CAL1127</t>
  </si>
  <si>
    <t>1890 mA  (120 Hz)</t>
  </si>
  <si>
    <t>ECA1AHG103</t>
  </si>
  <si>
    <t>CAL1128</t>
  </si>
  <si>
    <t>2180 mA  (120 Hz)</t>
  </si>
  <si>
    <t>ECA1AHG153</t>
  </si>
  <si>
    <t>CAL1129</t>
  </si>
  <si>
    <t>110 mA  (120 Hz)</t>
  </si>
  <si>
    <t>ECA1CHG101</t>
  </si>
  <si>
    <t>CAL1130</t>
  </si>
  <si>
    <t>180 mA  (120 Hz)</t>
  </si>
  <si>
    <t>ECA1CHG221</t>
  </si>
  <si>
    <t>CAL1131</t>
  </si>
  <si>
    <t>260 mA  (120 Hz)</t>
  </si>
  <si>
    <t>ECA1CHG331</t>
  </si>
  <si>
    <t>CAL1132</t>
  </si>
  <si>
    <t>310 mA  (120 Hz)</t>
  </si>
  <si>
    <t>ECA1CHG471</t>
  </si>
  <si>
    <t>CAL1133</t>
  </si>
  <si>
    <t>560 mA  (120 Hz)</t>
  </si>
  <si>
    <t>ECA1CHG102</t>
  </si>
  <si>
    <t>CAL1134</t>
  </si>
  <si>
    <t>920 mA  (120 Hz)</t>
  </si>
  <si>
    <t>ECA1CHG222</t>
  </si>
  <si>
    <t>CAL1135</t>
  </si>
  <si>
    <t>1170 mA  (120 Hz)</t>
  </si>
  <si>
    <t>ECA1CHG332</t>
  </si>
  <si>
    <t>CAL1136</t>
  </si>
  <si>
    <t>1480 mA  (120 Hz)</t>
  </si>
  <si>
    <t>ECA1CHG472</t>
  </si>
  <si>
    <t>CAL1137</t>
  </si>
  <si>
    <t>1780 mA  (120 Hz)</t>
  </si>
  <si>
    <t>ECA1CHG682</t>
  </si>
  <si>
    <t>CAL1138</t>
  </si>
  <si>
    <t>2060 mA  (120 Hz)</t>
  </si>
  <si>
    <t>ECA1CHG103</t>
  </si>
  <si>
    <t>CAL1139</t>
  </si>
  <si>
    <t>ECA1EHG470</t>
  </si>
  <si>
    <t>CAL1140</t>
  </si>
  <si>
    <t>130 mA  (120 Hz)</t>
  </si>
  <si>
    <t>ECA1EHG101</t>
  </si>
  <si>
    <t>CAL1141</t>
  </si>
  <si>
    <t>ECA1EHG221</t>
  </si>
  <si>
    <t>CAL1142</t>
  </si>
  <si>
    <t>ECA1EHG331</t>
  </si>
  <si>
    <t>CAL1143</t>
  </si>
  <si>
    <t>ECA1EHG471</t>
  </si>
  <si>
    <t>CAL1144</t>
  </si>
  <si>
    <t>680 mA  (120 Hz)</t>
  </si>
  <si>
    <t>ECA1EHG102</t>
  </si>
  <si>
    <t>CAL1145</t>
  </si>
  <si>
    <t>ECA1EHG222</t>
  </si>
  <si>
    <t>CAL1146</t>
  </si>
  <si>
    <t>1400 mA  (120 Hz)</t>
  </si>
  <si>
    <t>ECA1EHG332</t>
  </si>
  <si>
    <t>CAL1147</t>
  </si>
  <si>
    <t>1750 mA  (120 Hz)</t>
  </si>
  <si>
    <t>ECA1EHG472</t>
  </si>
  <si>
    <t>CAL1148</t>
  </si>
  <si>
    <t>2040 mA  (120 Hz)</t>
  </si>
  <si>
    <t>ECA1EHG682</t>
  </si>
  <si>
    <t>CAL1149</t>
  </si>
  <si>
    <t>90 mA  (120 Hz)</t>
  </si>
  <si>
    <t>ECA1VHG470</t>
  </si>
  <si>
    <t>CAL1150</t>
  </si>
  <si>
    <t>150 mA  (120 Hz)</t>
  </si>
  <si>
    <t>ECA1VHG101</t>
  </si>
  <si>
    <t>CAL1151</t>
  </si>
  <si>
    <t>270 mA  (120 Hz)</t>
  </si>
  <si>
    <t>ECA1VHG221</t>
  </si>
  <si>
    <t>CAL1152</t>
  </si>
  <si>
    <t>350 mA  (120 Hz)</t>
  </si>
  <si>
    <t>ECA1VHG331</t>
  </si>
  <si>
    <t>CAL1153</t>
  </si>
  <si>
    <t>ECA1VHG471</t>
  </si>
  <si>
    <t>CAL1154</t>
  </si>
  <si>
    <t>810 mA  (120 Hz)</t>
  </si>
  <si>
    <t>ECA1VHG102</t>
  </si>
  <si>
    <t>CAL1155</t>
  </si>
  <si>
    <t>ECA1VHG222</t>
  </si>
  <si>
    <t>CAL1156</t>
  </si>
  <si>
    <t>1610 mA  (120 Hz)</t>
  </si>
  <si>
    <t>ECA1VHG332</t>
  </si>
  <si>
    <t>CAL1157</t>
  </si>
  <si>
    <t>1910 mA  (120 Hz)</t>
  </si>
  <si>
    <t>ECA1VHG472</t>
  </si>
  <si>
    <t>CAL1158</t>
  </si>
  <si>
    <t>18 mA  (120 Hz)</t>
  </si>
  <si>
    <t>ECA1HHG2R2</t>
  </si>
  <si>
    <t>CAL1159</t>
  </si>
  <si>
    <t>22 mA  (120 Hz)</t>
  </si>
  <si>
    <t>ECA1HHG3R3</t>
  </si>
  <si>
    <t>CAL1160</t>
  </si>
  <si>
    <t>26 mA  (120 Hz)</t>
  </si>
  <si>
    <t>ECA1HHG4R7</t>
  </si>
  <si>
    <t>CAL1161</t>
  </si>
  <si>
    <t>39 mA  (120 Hz)</t>
  </si>
  <si>
    <t>ECA1HHG100</t>
  </si>
  <si>
    <t>CAL1162</t>
  </si>
  <si>
    <t>65 mA  (120 Hz)</t>
  </si>
  <si>
    <t>ECA1HHG220</t>
  </si>
  <si>
    <t>CAL1163</t>
  </si>
  <si>
    <t>ECA1HHG330</t>
  </si>
  <si>
    <t>CAL1164</t>
  </si>
  <si>
    <t>ECA1HHG470</t>
  </si>
  <si>
    <t>CAL1165</t>
  </si>
  <si>
    <t>ECA1HHG101</t>
  </si>
  <si>
    <t>CAL1166</t>
  </si>
  <si>
    <t>300 mA  (120 Hz)</t>
  </si>
  <si>
    <t>ECA1HHG221</t>
  </si>
  <si>
    <t>CAL1167</t>
  </si>
  <si>
    <t>410 mA  (120 Hz)</t>
  </si>
  <si>
    <t>ECA1HHG331</t>
  </si>
  <si>
    <t>CAL1168</t>
  </si>
  <si>
    <t>530 mA  (120 Hz)</t>
  </si>
  <si>
    <t>ECA1HHG471</t>
  </si>
  <si>
    <t>CAL1169</t>
  </si>
  <si>
    <t>950 mA  (120 Hz)</t>
  </si>
  <si>
    <t>ECA1HHG102</t>
  </si>
  <si>
    <t>CAL1170</t>
  </si>
  <si>
    <t>1470 mA  (120 Hz)</t>
  </si>
  <si>
    <t>ECA1HHG222</t>
  </si>
  <si>
    <t>CAL1171</t>
  </si>
  <si>
    <t>1770 mA  (120 Hz)</t>
  </si>
  <si>
    <t>ECA1HHG332</t>
  </si>
  <si>
    <t>CAL1172</t>
  </si>
  <si>
    <t>46 mA  (120 Hz)</t>
  </si>
  <si>
    <t>ECA1JHG100</t>
  </si>
  <si>
    <t>CAL1173</t>
  </si>
  <si>
    <t>71 mA  (120 Hz)</t>
  </si>
  <si>
    <t>ECA1JHG220</t>
  </si>
  <si>
    <t>CAL1174</t>
  </si>
  <si>
    <t>100 mA  (120 Hz)</t>
  </si>
  <si>
    <t>ECA1JHG330</t>
  </si>
  <si>
    <t>CAL1175</t>
  </si>
  <si>
    <t>120 mA  (120 Hz)</t>
  </si>
  <si>
    <t>ECA1JHG470</t>
  </si>
  <si>
    <t>CAL1176</t>
  </si>
  <si>
    <t>215 mA  (120 Hz)</t>
  </si>
  <si>
    <t>ECA1JHG101</t>
  </si>
  <si>
    <t>CAL1177</t>
  </si>
  <si>
    <t>335 mA  (120 Hz)</t>
  </si>
  <si>
    <t>ECA1JHG221</t>
  </si>
  <si>
    <t>CAL1178</t>
  </si>
  <si>
    <t>510 mA  (120 Hz)</t>
  </si>
  <si>
    <t>ECA1JHG331</t>
  </si>
  <si>
    <t>CAL1179</t>
  </si>
  <si>
    <t>640 mA  (120 Hz)</t>
  </si>
  <si>
    <t>ECA1JHG471</t>
  </si>
  <si>
    <t>CAL1180</t>
  </si>
  <si>
    <t>930 mA  (120 Hz)</t>
  </si>
  <si>
    <t>ECA1JHG102</t>
  </si>
  <si>
    <t>CAL1181</t>
  </si>
  <si>
    <t>ECA1JHG222</t>
  </si>
  <si>
    <t>CAL1182</t>
  </si>
  <si>
    <t>21 mA  (120 Hz)</t>
  </si>
  <si>
    <t>ECA2AHG2R2</t>
  </si>
  <si>
    <t>CAL1183</t>
  </si>
  <si>
    <t>31 mA  (120 Hz)</t>
  </si>
  <si>
    <t>ECA2AHG3R3</t>
  </si>
  <si>
    <t>CAL1184</t>
  </si>
  <si>
    <t>38 mA  (120 Hz)</t>
  </si>
  <si>
    <t>ECA2AHG4R7</t>
  </si>
  <si>
    <t>CAL1185</t>
  </si>
  <si>
    <t>54 mA  (120 Hz)</t>
  </si>
  <si>
    <t>ECA2AHG100</t>
  </si>
  <si>
    <t>CAL1186</t>
  </si>
  <si>
    <t>93 mA  (120 Hz)</t>
  </si>
  <si>
    <t>ECA2AHG220</t>
  </si>
  <si>
    <t>CAL1187</t>
  </si>
  <si>
    <t>ECA2AHG330</t>
  </si>
  <si>
    <t>CAL1188</t>
  </si>
  <si>
    <t>165 mA  (120 Hz)</t>
  </si>
  <si>
    <t>ECA2AHG470</t>
  </si>
  <si>
    <t>CAL1189</t>
  </si>
  <si>
    <t>265 mA  (120 Hz)</t>
  </si>
  <si>
    <t>ECA2AHG101</t>
  </si>
  <si>
    <t>CAL1190</t>
  </si>
  <si>
    <t>440 mA  (120 Hz)</t>
  </si>
  <si>
    <t>ECA2AHG221</t>
  </si>
  <si>
    <t>CAL1191</t>
  </si>
  <si>
    <t>540 mA  (120 Hz)</t>
  </si>
  <si>
    <t>ECA2AHG331</t>
  </si>
  <si>
    <t>CAL1192</t>
  </si>
  <si>
    <t>715 mA  (120 Hz)</t>
  </si>
  <si>
    <t>ECA2AHG471</t>
  </si>
  <si>
    <t>CAL1193</t>
  </si>
  <si>
    <t>985 mA  (120 Hz)</t>
  </si>
  <si>
    <t>ECA2AHG102</t>
  </si>
  <si>
    <t>CAL1194</t>
  </si>
  <si>
    <t>25 mA  (120 Hz)</t>
  </si>
  <si>
    <t>ECA2CHG2R2</t>
  </si>
  <si>
    <t>CAL1195</t>
  </si>
  <si>
    <t>36 mA  (120 Hz)</t>
  </si>
  <si>
    <t>ECA2CHG3R3</t>
  </si>
  <si>
    <t>CAL1196</t>
  </si>
  <si>
    <t>43 mA  (120 Hz)</t>
  </si>
  <si>
    <t>ECA2CHG4R7</t>
  </si>
  <si>
    <t>CAL1197</t>
  </si>
  <si>
    <t>70 mA  (120 Hz)</t>
  </si>
  <si>
    <t>ECA2CHG100</t>
  </si>
  <si>
    <t>CAL1198</t>
  </si>
  <si>
    <t>ECA2CHG220</t>
  </si>
  <si>
    <t>CAL1199</t>
  </si>
  <si>
    <t>ECA2CHG330</t>
  </si>
  <si>
    <t>CAL1200</t>
  </si>
  <si>
    <t>220 mA  (120 Hz)</t>
  </si>
  <si>
    <t>ECA2CHG470</t>
  </si>
  <si>
    <t>CAL1201</t>
  </si>
  <si>
    <t>ECA2CHG101</t>
  </si>
  <si>
    <t>CAL1202</t>
  </si>
  <si>
    <t>ECA2CHG221</t>
  </si>
  <si>
    <t>CAL1203</t>
  </si>
  <si>
    <t>705 mA  (120 Hz)</t>
  </si>
  <si>
    <t>ECA2CHG331</t>
  </si>
  <si>
    <t>CAL1204</t>
  </si>
  <si>
    <t>ECA2DHG2R2</t>
  </si>
  <si>
    <t>CAL1205</t>
  </si>
  <si>
    <t>ECA2DHG3R3</t>
  </si>
  <si>
    <t>CAL1206</t>
  </si>
  <si>
    <t>50 mA  (120 Hz)</t>
  </si>
  <si>
    <t>ECA2DHG4R7</t>
  </si>
  <si>
    <t>CAL1207</t>
  </si>
  <si>
    <t>80 mA  (120 Hz)</t>
  </si>
  <si>
    <t>ECA2DHG100</t>
  </si>
  <si>
    <t>CAL1208</t>
  </si>
  <si>
    <t>ECA2DHG220</t>
  </si>
  <si>
    <t>CAL1209</t>
  </si>
  <si>
    <t>190 mA  (120 Hz)</t>
  </si>
  <si>
    <t>ECA2DHG330</t>
  </si>
  <si>
    <t>CAL1210</t>
  </si>
  <si>
    <t>ECA2DHG470</t>
  </si>
  <si>
    <t>CAL1211</t>
  </si>
  <si>
    <t>ECA2DHG101</t>
  </si>
  <si>
    <t>CAL1212</t>
  </si>
  <si>
    <t>575 mA  (120 Hz)</t>
  </si>
  <si>
    <t>ECA2DHG221</t>
  </si>
  <si>
    <t>CAL1213</t>
  </si>
  <si>
    <t>29 mA  (120 Hz)</t>
  </si>
  <si>
    <t>ECA2EHG2R2</t>
  </si>
  <si>
    <t>CAL1214</t>
  </si>
  <si>
    <t>42 mA  (120 Hz)</t>
  </si>
  <si>
    <t>ECA2EHG3R3</t>
  </si>
  <si>
    <t>CAL1215</t>
  </si>
  <si>
    <t>ECA2EHG4R7</t>
  </si>
  <si>
    <t>CAL1216</t>
  </si>
  <si>
    <t>88 mA  (120 Hz)</t>
  </si>
  <si>
    <t>ECA2EHG100</t>
  </si>
  <si>
    <t>CAL1217</t>
  </si>
  <si>
    <t>155 mA  (120 Hz)</t>
  </si>
  <si>
    <t>ECA2EHG220</t>
  </si>
  <si>
    <t>CAL1218</t>
  </si>
  <si>
    <t>ECA2EHG330</t>
  </si>
  <si>
    <t>CAL1219</t>
  </si>
  <si>
    <t>ECA2EHG470</t>
  </si>
  <si>
    <t>CAL1220</t>
  </si>
  <si>
    <t>365 mA  (120 Hz)</t>
  </si>
  <si>
    <t>ECA2EHG101</t>
  </si>
  <si>
    <t>CAL1221</t>
  </si>
  <si>
    <t>ECA2VHG2R2</t>
  </si>
  <si>
    <t>CAL1222</t>
  </si>
  <si>
    <t>CAL1223</t>
  </si>
  <si>
    <t>CAL1224</t>
  </si>
  <si>
    <t>82 mA  (120 Hz)</t>
  </si>
  <si>
    <t>CAL1225</t>
  </si>
  <si>
    <t>CAL1226</t>
  </si>
  <si>
    <t>195 mA  (120 Hz)</t>
  </si>
  <si>
    <t>CAL1227</t>
  </si>
  <si>
    <t>CAL1228</t>
  </si>
  <si>
    <t>375 mA  (120 Hz)</t>
  </si>
  <si>
    <t>CAL1229</t>
  </si>
  <si>
    <t>30 mA  (120 Hz)</t>
  </si>
  <si>
    <t>ECA2GHG2R2</t>
  </si>
  <si>
    <t>CAL1230</t>
  </si>
  <si>
    <t>40 mA  (120 Hz)</t>
  </si>
  <si>
    <t>ECA2GHG3R3</t>
  </si>
  <si>
    <t>CAL1231</t>
  </si>
  <si>
    <t>ECA2GHG4R7</t>
  </si>
  <si>
    <t>CAL1232</t>
  </si>
  <si>
    <t>ECA2GHG100</t>
  </si>
  <si>
    <t>CAL1233</t>
  </si>
  <si>
    <t>145 mA  (120 Hz)</t>
  </si>
  <si>
    <t>ECA2GHG220</t>
  </si>
  <si>
    <t>CAL1234</t>
  </si>
  <si>
    <t>ECA2GHG330</t>
  </si>
  <si>
    <t>CAL1235</t>
  </si>
  <si>
    <t>ECA2GHG470</t>
  </si>
  <si>
    <t>CAL1236</t>
  </si>
  <si>
    <t>ECA2WHG2R2</t>
  </si>
  <si>
    <t>CAL1237</t>
  </si>
  <si>
    <t>41 mA  (120 Hz)</t>
  </si>
  <si>
    <t>ECA2WHG3R3</t>
  </si>
  <si>
    <t>CAL1238</t>
  </si>
  <si>
    <t>49 mA  (120 Hz)</t>
  </si>
  <si>
    <t>ECA2WHG4R7</t>
  </si>
  <si>
    <t>CAL1239</t>
  </si>
  <si>
    <t>75 mA  (120 Hz)</t>
  </si>
  <si>
    <t>ECA2WHG100</t>
  </si>
  <si>
    <t>CAL1240</t>
  </si>
  <si>
    <t>115 mA  (120 Hz)</t>
  </si>
  <si>
    <t>ECA2WHG220</t>
  </si>
  <si>
    <t>CAL1241</t>
  </si>
  <si>
    <t>ECA2WHG300</t>
  </si>
  <si>
    <t>CAL1242</t>
  </si>
  <si>
    <t>4X7X5.0mm</t>
  </si>
  <si>
    <t>EEAGA1A220</t>
  </si>
  <si>
    <t>7mm HEIGHT ALUMINUM ELECTROLYTIC CAPACITORS</t>
  </si>
  <si>
    <t>CAL1243</t>
  </si>
  <si>
    <t>5X7X5.0mm</t>
  </si>
  <si>
    <t>EEAGA1A330</t>
  </si>
  <si>
    <t>CAL1244</t>
  </si>
  <si>
    <t>6.3X7X5.0mm</t>
  </si>
  <si>
    <t>EEAGA1A470</t>
  </si>
  <si>
    <t>CAL1245</t>
  </si>
  <si>
    <t>75 mA (100 kHz)</t>
  </si>
  <si>
    <t>EEAGA1A680</t>
  </si>
  <si>
    <t>CAL1246</t>
  </si>
  <si>
    <t>EEAGA1A101</t>
  </si>
  <si>
    <t>CAL1247</t>
  </si>
  <si>
    <t>8X7X5.0mm</t>
  </si>
  <si>
    <t>160 mA (100 kHz)</t>
  </si>
  <si>
    <t>EEAGA1A221</t>
  </si>
  <si>
    <t>CAL1248</t>
  </si>
  <si>
    <t>EEAGA1C100</t>
  </si>
  <si>
    <t>CAL1249</t>
  </si>
  <si>
    <t>33 mA (100 kHz)</t>
  </si>
  <si>
    <t>EEAGA1C150</t>
  </si>
  <si>
    <t>CAL1250</t>
  </si>
  <si>
    <t>EEAGA1C220</t>
  </si>
  <si>
    <t>CAL1251</t>
  </si>
  <si>
    <t>EEAGA1C330</t>
  </si>
  <si>
    <t>CAL1252</t>
  </si>
  <si>
    <t>77 mA (100 kHz)</t>
  </si>
  <si>
    <t>EEAGA1C470</t>
  </si>
  <si>
    <t>CAL1253</t>
  </si>
  <si>
    <t>EEAGA1C101</t>
  </si>
  <si>
    <t>CAL1254</t>
  </si>
  <si>
    <t>EEAGA1E100</t>
  </si>
  <si>
    <t>CAL1255</t>
  </si>
  <si>
    <t>EEAGA1E150</t>
  </si>
  <si>
    <t>CAL1256</t>
  </si>
  <si>
    <t>EEAGA1E220</t>
  </si>
  <si>
    <t>CAL1257</t>
  </si>
  <si>
    <t>EEAGA1E330</t>
  </si>
  <si>
    <t>CAL1258</t>
  </si>
  <si>
    <t>EEAGA1E680</t>
  </si>
  <si>
    <t>CAL1259</t>
  </si>
  <si>
    <t>EEAGA1V6R8</t>
  </si>
  <si>
    <t>CAL1260</t>
  </si>
  <si>
    <t>35 mA (100 kHz)</t>
  </si>
  <si>
    <t>EEAGA1V100</t>
  </si>
  <si>
    <t>CAL1261</t>
  </si>
  <si>
    <t>EEAGA1V150</t>
  </si>
  <si>
    <t>CAL1262</t>
  </si>
  <si>
    <t>70 mA (100 kHz)</t>
  </si>
  <si>
    <t>EEAGA1V220</t>
  </si>
  <si>
    <t>CAL1263</t>
  </si>
  <si>
    <t>96 mA (100 kHz)</t>
  </si>
  <si>
    <t>EEAGA1V470</t>
  </si>
  <si>
    <t>CAL1264</t>
  </si>
  <si>
    <t>1.5uF</t>
  </si>
  <si>
    <t>16 mA (100 kHz)</t>
  </si>
  <si>
    <t>EEAGA1H1R5</t>
  </si>
  <si>
    <t>CAL1265</t>
  </si>
  <si>
    <t>EEAGA1H2R2</t>
  </si>
  <si>
    <t>CAL1266</t>
  </si>
  <si>
    <t>EEAGA1H3R3</t>
  </si>
  <si>
    <t>CAL1267</t>
  </si>
  <si>
    <t>EEAGA1H4R7</t>
  </si>
  <si>
    <t>CAL1268</t>
  </si>
  <si>
    <t>EEAGA1H6R8</t>
  </si>
  <si>
    <t>CAL1269</t>
  </si>
  <si>
    <t>EEAGA1H100</t>
  </si>
  <si>
    <t>CAL1270</t>
  </si>
  <si>
    <t>EEAGA1H150</t>
  </si>
  <si>
    <t>CAL1271</t>
  </si>
  <si>
    <t>EEAGA1H220</t>
  </si>
  <si>
    <t>CAL1272</t>
  </si>
  <si>
    <t>EEAGA1H330</t>
  </si>
  <si>
    <t>CAL1273</t>
  </si>
  <si>
    <t>130 mA (120 Hz)</t>
  </si>
  <si>
    <t>ECA0JEN101</t>
  </si>
  <si>
    <t>105℃ STANDARD BI-POLAR ALUMINUM ELECTROLYTIC CAPACITORS</t>
  </si>
  <si>
    <t>CAL1274</t>
  </si>
  <si>
    <t>250 mA (120 Hz)</t>
  </si>
  <si>
    <t>ECA0JEN331</t>
  </si>
  <si>
    <t>CAL1275</t>
  </si>
  <si>
    <t>90 mA (120 Hz)</t>
  </si>
  <si>
    <t>ECA1AEN470</t>
  </si>
  <si>
    <t>CAL1276</t>
  </si>
  <si>
    <t>40 mA (120 Hz)</t>
  </si>
  <si>
    <t>ECA1CEN100</t>
  </si>
  <si>
    <t>CAL1277</t>
  </si>
  <si>
    <t>60 mA (120 Hz)</t>
  </si>
  <si>
    <t>ECA1CEN220</t>
  </si>
  <si>
    <t>CAL1278</t>
  </si>
  <si>
    <t>80 mA (120 Hz)</t>
  </si>
  <si>
    <t>ECA1CEN330</t>
  </si>
  <si>
    <t>CAL1279</t>
  </si>
  <si>
    <t>100 mA (120 Hz)</t>
  </si>
  <si>
    <t>ECA1CEN470</t>
  </si>
  <si>
    <t>CAL1280</t>
  </si>
  <si>
    <t>45 mA (120 Hz)</t>
  </si>
  <si>
    <t>ECA1EEN100</t>
  </si>
  <si>
    <t>CAL1281</t>
  </si>
  <si>
    <t>ECA1EEN220</t>
  </si>
  <si>
    <t>CAL1282</t>
  </si>
  <si>
    <t>ECA1EEN330</t>
  </si>
  <si>
    <t>CAL1283</t>
  </si>
  <si>
    <t>110 mA (120 Hz)</t>
  </si>
  <si>
    <t>ECA1EEN470</t>
  </si>
  <si>
    <t>CAL1284</t>
  </si>
  <si>
    <t>180 mA (120 Hz)</t>
  </si>
  <si>
    <t>ECA1EEN101</t>
  </si>
  <si>
    <t>CAL1285</t>
  </si>
  <si>
    <t>ECA1VEN330</t>
  </si>
  <si>
    <t>CAL1286</t>
  </si>
  <si>
    <t>230 mA (120 Hz)</t>
  </si>
  <si>
    <t>ECA1VEN101</t>
  </si>
  <si>
    <t>CAL1287</t>
  </si>
  <si>
    <t>18 mA (120 Hz)</t>
  </si>
  <si>
    <t>ECA1HEN2R2</t>
  </si>
  <si>
    <t>CAL1288</t>
  </si>
  <si>
    <t>25 mA (120 Hz)</t>
  </si>
  <si>
    <t>ECA1HEN3R3</t>
  </si>
  <si>
    <t>CAL1289</t>
  </si>
  <si>
    <t>30 mA (120 Hz)</t>
  </si>
  <si>
    <t>ECA1HEN4R7</t>
  </si>
  <si>
    <t>CAL1290</t>
  </si>
  <si>
    <t>50 mA (120 Hz)</t>
  </si>
  <si>
    <t>ECA1HEN100</t>
  </si>
  <si>
    <t>CAL1291</t>
  </si>
  <si>
    <t>ECA1HEN220</t>
  </si>
  <si>
    <t>CAL1292</t>
  </si>
  <si>
    <t>ECA1HEN330</t>
  </si>
  <si>
    <t>CAL1293</t>
  </si>
  <si>
    <t>140 mA (120 Hz)</t>
  </si>
  <si>
    <t>ECA1HEN470</t>
  </si>
  <si>
    <t>CAL1294</t>
  </si>
  <si>
    <t>ECA1HEN101</t>
  </si>
  <si>
    <t>CAL1295</t>
  </si>
  <si>
    <t>240 mA (120 Hz)</t>
  </si>
  <si>
    <t>ECA0JM221</t>
  </si>
  <si>
    <t>85℃ STANDARD ALUMINUM ELECTROLYTIC CAPACITORS</t>
  </si>
  <si>
    <t>CAL1296</t>
  </si>
  <si>
    <t>380 mA (120 Hz)</t>
  </si>
  <si>
    <t>ECA0JM471</t>
  </si>
  <si>
    <t>CAL1297</t>
  </si>
  <si>
    <t>580 mA (120 Hz)</t>
  </si>
  <si>
    <t>ECA0JM102</t>
  </si>
  <si>
    <t>CAL1298</t>
  </si>
  <si>
    <t>890 mA (120 Hz)</t>
  </si>
  <si>
    <t>ECA0JM222</t>
  </si>
  <si>
    <t>CAL1299</t>
  </si>
  <si>
    <t>1020 mA (120 Hz)</t>
  </si>
  <si>
    <t>ECA0JM332</t>
  </si>
  <si>
    <t>CAL1300</t>
  </si>
  <si>
    <t>1170 mA (120 Hz)</t>
  </si>
  <si>
    <t>ECA0JM472</t>
  </si>
  <si>
    <t>CAL1301</t>
  </si>
  <si>
    <t>1270 mA (120 Hz)</t>
  </si>
  <si>
    <t>ECA0JM682</t>
  </si>
  <si>
    <t>CAL1302</t>
  </si>
  <si>
    <t>1450 mA (120 Hz)</t>
  </si>
  <si>
    <t>ECA0JM103</t>
  </si>
  <si>
    <t>CAL1303</t>
  </si>
  <si>
    <t>1700 mA (120 Hz)</t>
  </si>
  <si>
    <t>ECA0JM153</t>
  </si>
  <si>
    <t>CAL1304</t>
  </si>
  <si>
    <t>1900 mA (120 Hz)</t>
  </si>
  <si>
    <t>ECA0JM223</t>
  </si>
  <si>
    <t>CAL1305</t>
  </si>
  <si>
    <t>330 mA (120 Hz)</t>
  </si>
  <si>
    <t>ECA1AM331</t>
  </si>
  <si>
    <t>CAL1306</t>
  </si>
  <si>
    <t>630 mA (120 Hz)</t>
  </si>
  <si>
    <t>ECA1AM102</t>
  </si>
  <si>
    <t>CAL1307</t>
  </si>
  <si>
    <t>920 mA (120 Hz)</t>
  </si>
  <si>
    <t>ECA1AM222</t>
  </si>
  <si>
    <t>CAL1308</t>
  </si>
  <si>
    <t>1090 mA (120 Hz)</t>
  </si>
  <si>
    <t>ECA1AM332</t>
  </si>
  <si>
    <t>CAL1309</t>
  </si>
  <si>
    <t>1200 mA (120 Hz)</t>
  </si>
  <si>
    <t>ECA1AM472</t>
  </si>
  <si>
    <t>CAL1310</t>
  </si>
  <si>
    <t>1400 mA (120 Hz)</t>
  </si>
  <si>
    <t>ECA1AM682</t>
  </si>
  <si>
    <t>CAL1311</t>
  </si>
  <si>
    <t>1600 mA (120 Hz)</t>
  </si>
  <si>
    <t>ECA1AM103</t>
  </si>
  <si>
    <t>CAL1312</t>
  </si>
  <si>
    <t>1850 mA (120 Hz)</t>
  </si>
  <si>
    <t>ECA1AM153</t>
  </si>
  <si>
    <t>CAL1313</t>
  </si>
  <si>
    <t>ECA1CM100</t>
  </si>
  <si>
    <t>CAL1314</t>
  </si>
  <si>
    <t>75 mA (120 Hz)</t>
  </si>
  <si>
    <t>ECA1CM220</t>
  </si>
  <si>
    <t>CAL1315</t>
  </si>
  <si>
    <t>ECA1CM330</t>
  </si>
  <si>
    <t>CAL1316</t>
  </si>
  <si>
    <t>ECA1CM470</t>
  </si>
  <si>
    <t>CAL1317</t>
  </si>
  <si>
    <t>ECA1CM101</t>
  </si>
  <si>
    <t>CAL1318</t>
  </si>
  <si>
    <t>280 mA (120 Hz)</t>
  </si>
  <si>
    <t>ECA1CM221</t>
  </si>
  <si>
    <t>CAL1319</t>
  </si>
  <si>
    <t>440 mA (120 Hz)</t>
  </si>
  <si>
    <t>ECA1CM471</t>
  </si>
  <si>
    <t>CAL1320</t>
  </si>
  <si>
    <t>680 mA (120 Hz)</t>
  </si>
  <si>
    <t>ECA1CM102</t>
  </si>
  <si>
    <t>CAL1321</t>
  </si>
  <si>
    <t>1000 mA (120 Hz)</t>
  </si>
  <si>
    <t>ECA1CM222</t>
  </si>
  <si>
    <t>CAL1322</t>
  </si>
  <si>
    <t>ECA1CM332</t>
  </si>
  <si>
    <t>CAL1323</t>
  </si>
  <si>
    <t>1360 mA (120 Hz)</t>
  </si>
  <si>
    <t>ECA1CM472</t>
  </si>
  <si>
    <t>CAL1324</t>
  </si>
  <si>
    <t>ECA1CM682</t>
  </si>
  <si>
    <t>CAL1325</t>
  </si>
  <si>
    <t>1800 mA (120 Hz)</t>
  </si>
  <si>
    <t>ECA1CM103</t>
  </si>
  <si>
    <t>CAL1326</t>
  </si>
  <si>
    <t>ECA1EM101</t>
  </si>
  <si>
    <t>CAL1327</t>
  </si>
  <si>
    <t>390 mA (120 Hz)</t>
  </si>
  <si>
    <t>ECA1EM331</t>
  </si>
  <si>
    <t>CAL1328</t>
  </si>
  <si>
    <t>480 mA (120 Hz)</t>
  </si>
  <si>
    <t>ECA1EM471</t>
  </si>
  <si>
    <t>CAL1329</t>
  </si>
  <si>
    <t>850 mA (120 Hz)</t>
  </si>
  <si>
    <t>ECA1EM102</t>
  </si>
  <si>
    <t>CAL1330</t>
  </si>
  <si>
    <t>ECA1EM222</t>
  </si>
  <si>
    <t>CAL1331</t>
  </si>
  <si>
    <t>1300 mA (120 Hz)</t>
  </si>
  <si>
    <t>ECA1EM332</t>
  </si>
  <si>
    <t>CAL1332</t>
  </si>
  <si>
    <t>1500 mA (120 Hz)</t>
  </si>
  <si>
    <t>ECA1EM472</t>
  </si>
  <si>
    <t>CAL1333</t>
  </si>
  <si>
    <t>1750 mA (120 Hz)</t>
  </si>
  <si>
    <t>ECA1EM682</t>
  </si>
  <si>
    <t>CAL1334</t>
  </si>
  <si>
    <t>ECA1VM100</t>
  </si>
  <si>
    <t>CAL1335</t>
  </si>
  <si>
    <t>ECA1VM470</t>
  </si>
  <si>
    <t>CAL1336</t>
  </si>
  <si>
    <t>210 mA (120 Hz)</t>
  </si>
  <si>
    <t>ECA1VM101</t>
  </si>
  <si>
    <t>CAL1337</t>
  </si>
  <si>
    <t>350 mA (120 Hz)</t>
  </si>
  <si>
    <t>ECA1VM221</t>
  </si>
  <si>
    <t>CAL1338</t>
  </si>
  <si>
    <t>ECA1VM331</t>
  </si>
  <si>
    <t>CAL1339</t>
  </si>
  <si>
    <t>550 mA (120 Hz)</t>
  </si>
  <si>
    <t>ECA1VM471</t>
  </si>
  <si>
    <t>CAL1340</t>
  </si>
  <si>
    <t>900 mA (120 Hz)</t>
  </si>
  <si>
    <t>ECA1VM102</t>
  </si>
  <si>
    <t>CAL1341</t>
  </si>
  <si>
    <t>1250 mA (120 Hz)</t>
  </si>
  <si>
    <t>ECA1VM222</t>
  </si>
  <si>
    <t>CAL1342</t>
  </si>
  <si>
    <t>ECA1VM332</t>
  </si>
  <si>
    <t>CAL1343</t>
  </si>
  <si>
    <t>ECA1VM472</t>
  </si>
  <si>
    <t>CAL1344</t>
  </si>
  <si>
    <t>20 mA (120 Hz)</t>
  </si>
  <si>
    <t>ECA1HM2R2</t>
  </si>
  <si>
    <t>CAL1345</t>
  </si>
  <si>
    <t>35 mA (120 Hz)</t>
  </si>
  <si>
    <t>ECA1HM3R3</t>
  </si>
  <si>
    <t>CAL1346</t>
  </si>
  <si>
    <t>ECA1HM4R7</t>
  </si>
  <si>
    <t>CAL1347</t>
  </si>
  <si>
    <t>65 mA (120 Hz)</t>
  </si>
  <si>
    <t>ECA1HM100</t>
  </si>
  <si>
    <t>CAL1348</t>
  </si>
  <si>
    <t>ECA1HM220</t>
  </si>
  <si>
    <t>CAL1349</t>
  </si>
  <si>
    <t>ECA1HM330</t>
  </si>
  <si>
    <t>CAL1350</t>
  </si>
  <si>
    <t>ECA1HM470</t>
  </si>
  <si>
    <t>CAL1351</t>
  </si>
  <si>
    <t>ECA1HM101</t>
  </si>
  <si>
    <t>CAL1352</t>
  </si>
  <si>
    <t>400 mA (120 Hz)</t>
  </si>
  <si>
    <t>ECA1HM221</t>
  </si>
  <si>
    <t>CAL1353</t>
  </si>
  <si>
    <t>500 mA (120 Hz)</t>
  </si>
  <si>
    <t>ECA1HM331</t>
  </si>
  <si>
    <t>CAL1354</t>
  </si>
  <si>
    <t>650 mA (120 Hz)</t>
  </si>
  <si>
    <t>ECA1HM471</t>
  </si>
  <si>
    <t>CAL1355</t>
  </si>
  <si>
    <t>1050 mA (120 Hz)</t>
  </si>
  <si>
    <t>ECA1HM102</t>
  </si>
  <si>
    <t>CAL1356</t>
  </si>
  <si>
    <t>ECA1HM222</t>
  </si>
  <si>
    <t>CAL1357</t>
  </si>
  <si>
    <t>ECA1HM332</t>
  </si>
  <si>
    <t>CAL1358</t>
  </si>
  <si>
    <t>70 mA (120 Hz)</t>
  </si>
  <si>
    <t>ECA1JM100</t>
  </si>
  <si>
    <t>CAL1359</t>
  </si>
  <si>
    <t>105 mA (120 Hz)</t>
  </si>
  <si>
    <t>ECA1JM220</t>
  </si>
  <si>
    <t>CAL1360</t>
  </si>
  <si>
    <t>ECA1JM330</t>
  </si>
  <si>
    <t>CAL1361</t>
  </si>
  <si>
    <t>160 mA (120 Hz)</t>
  </si>
  <si>
    <t>ECA1JM470</t>
  </si>
  <si>
    <t>CAL1362</t>
  </si>
  <si>
    <t>270 mA (120 Hz)</t>
  </si>
  <si>
    <t>ECA1JM101</t>
  </si>
  <si>
    <t>CAL1363</t>
  </si>
  <si>
    <t>450 mA (120 Hz)</t>
  </si>
  <si>
    <t>ECA1JM221</t>
  </si>
  <si>
    <t>CAL1364</t>
  </si>
  <si>
    <t>ECA1JM331</t>
  </si>
  <si>
    <t>CAL1365</t>
  </si>
  <si>
    <t>750 mA (120 Hz)</t>
  </si>
  <si>
    <t>ECA1JM471</t>
  </si>
  <si>
    <t>CAL1366</t>
  </si>
  <si>
    <t>1100 mA (120 Hz)</t>
  </si>
  <si>
    <t>ECA1JM102</t>
  </si>
  <si>
    <t>CAL1367</t>
  </si>
  <si>
    <t>ECA1JM222</t>
  </si>
  <si>
    <t>CAL1368</t>
  </si>
  <si>
    <t>ECA2AM2R2</t>
  </si>
  <si>
    <t>CAL1369</t>
  </si>
  <si>
    <t>ECA2AM3R3</t>
  </si>
  <si>
    <t>CAL1370</t>
  </si>
  <si>
    <t>ECA2AM4R7</t>
  </si>
  <si>
    <t>CAL1371</t>
  </si>
  <si>
    <t>ECA2AM100</t>
  </si>
  <si>
    <t>CAL1372</t>
  </si>
  <si>
    <t>115 mA (120 Hz)</t>
  </si>
  <si>
    <t>ECA2AM220</t>
  </si>
  <si>
    <t>CAL1373</t>
  </si>
  <si>
    <t>145 mA (120 Hz)</t>
  </si>
  <si>
    <t>ECA2AM330</t>
  </si>
  <si>
    <t>CAL1374</t>
  </si>
  <si>
    <t>ECA2AM470</t>
  </si>
  <si>
    <t>CAL1375</t>
  </si>
  <si>
    <t>ECA2AM101</t>
  </si>
  <si>
    <t>CAL1376</t>
  </si>
  <si>
    <t>ECA2AM221</t>
  </si>
  <si>
    <t>CAL1377</t>
  </si>
  <si>
    <t>700 mA (120 Hz)</t>
  </si>
  <si>
    <t>ECA2AM331</t>
  </si>
  <si>
    <t>CAL1378</t>
  </si>
  <si>
    <t>ECA2AM471</t>
  </si>
  <si>
    <t>CAL1379</t>
  </si>
  <si>
    <t>ECA2AM102</t>
  </si>
  <si>
    <t>CAL1380</t>
  </si>
  <si>
    <t>53 mA (120 Hz)</t>
  </si>
  <si>
    <t>ECA2CM2R2</t>
  </si>
  <si>
    <t>CAL1381</t>
  </si>
  <si>
    <t>66 mA (120 Hz)</t>
  </si>
  <si>
    <t>ECA2CM3R3</t>
  </si>
  <si>
    <t>CAL1382</t>
  </si>
  <si>
    <t>78 mA (120 Hz)</t>
  </si>
  <si>
    <t>ECA2CM4R7</t>
  </si>
  <si>
    <t>CAL1383</t>
  </si>
  <si>
    <t>ECA2CM100</t>
  </si>
  <si>
    <t>CAL1384</t>
  </si>
  <si>
    <t>175 mA (120 Hz)</t>
  </si>
  <si>
    <t>ECA2CM220</t>
  </si>
  <si>
    <t>CAL1385</t>
  </si>
  <si>
    <t>235 mA (120 Hz)</t>
  </si>
  <si>
    <t>ECA2CM330</t>
  </si>
  <si>
    <t>CAL1386</t>
  </si>
  <si>
    <t>320 mA (120 Hz)</t>
  </si>
  <si>
    <t>ECA2CM470</t>
  </si>
  <si>
    <t>CAL1387</t>
  </si>
  <si>
    <t>515 mA (120 Hz)</t>
  </si>
  <si>
    <t>ECA2CM101</t>
  </si>
  <si>
    <t>CAL1388</t>
  </si>
  <si>
    <t>830 mA (120 Hz)</t>
  </si>
  <si>
    <t>ECA2CM221</t>
  </si>
  <si>
    <t>CAL1389</t>
  </si>
  <si>
    <t>ECA2CM331</t>
  </si>
  <si>
    <t>CAL1390</t>
  </si>
  <si>
    <t>1440 mA (120 Hz)</t>
  </si>
  <si>
    <t>ECA2CM471</t>
  </si>
  <si>
    <t>CAL1391</t>
  </si>
  <si>
    <t>ECA2DM2R2</t>
  </si>
  <si>
    <t>CAL1392</t>
  </si>
  <si>
    <t>62 mA (120 Hz)</t>
  </si>
  <si>
    <t>ECA2DM3R3</t>
  </si>
  <si>
    <t>CAL1393</t>
  </si>
  <si>
    <t>86 mA (120 Hz)</t>
  </si>
  <si>
    <t>ECA2DM4R7</t>
  </si>
  <si>
    <t>CAL1394</t>
  </si>
  <si>
    <t>ECA2DM100</t>
  </si>
  <si>
    <t>CAL1395</t>
  </si>
  <si>
    <t>ECA2DM220</t>
  </si>
  <si>
    <t>CAL1396</t>
  </si>
  <si>
    <t>220 mA (120 Hz)</t>
  </si>
  <si>
    <t>ECA2DM330</t>
  </si>
  <si>
    <t>CAL1397</t>
  </si>
  <si>
    <t>300 mA (120 Hz)</t>
  </si>
  <si>
    <t>ECA2DM470</t>
  </si>
  <si>
    <t>CAL1398</t>
  </si>
  <si>
    <t>475 mA (120 Hz)</t>
  </si>
  <si>
    <t>ECA2DM101</t>
  </si>
  <si>
    <t>CAL1399</t>
  </si>
  <si>
    <t>835 mA (120 Hz)</t>
  </si>
  <si>
    <t>ECA2DM221</t>
  </si>
  <si>
    <t>CAL1400</t>
  </si>
  <si>
    <t>1140 mA (120 Hz)</t>
  </si>
  <si>
    <t>ECA2DM331</t>
  </si>
  <si>
    <t>CAL1401</t>
  </si>
  <si>
    <t>ECA2EM2R2</t>
  </si>
  <si>
    <t>CAL1402</t>
  </si>
  <si>
    <t>72 mA (120 Hz)</t>
  </si>
  <si>
    <t>ECA2EM3R3</t>
  </si>
  <si>
    <t>CAL1403</t>
  </si>
  <si>
    <t>ECA2EM4R7</t>
  </si>
  <si>
    <t>CAL1404</t>
  </si>
  <si>
    <t>ECA2EM100</t>
  </si>
  <si>
    <t>CAL1405</t>
  </si>
  <si>
    <t>ECA2EM220</t>
  </si>
  <si>
    <t>CAL1406</t>
  </si>
  <si>
    <t>ECA2EM330</t>
  </si>
  <si>
    <t>CAL1407</t>
  </si>
  <si>
    <t>ECA2EM470</t>
  </si>
  <si>
    <t>CAL1408</t>
  </si>
  <si>
    <t>530 mA (120 Hz)</t>
  </si>
  <si>
    <t>ECA2EM101</t>
  </si>
  <si>
    <t>CAL1409</t>
  </si>
  <si>
    <t>930 mA (120 Hz)</t>
  </si>
  <si>
    <t>ECA2EM221</t>
  </si>
  <si>
    <t>CAL1410</t>
  </si>
  <si>
    <t>55 mA (120 Hz)</t>
  </si>
  <si>
    <t>ECA2VM2R2</t>
  </si>
  <si>
    <t>CAL1411</t>
  </si>
  <si>
    <t>ECA2VM3R3</t>
  </si>
  <si>
    <t>CAL1412</t>
  </si>
  <si>
    <t>ECA2VM4R7</t>
  </si>
  <si>
    <t>CAL1413</t>
  </si>
  <si>
    <t>ECA2VM100</t>
  </si>
  <si>
    <t>CAL1414</t>
  </si>
  <si>
    <t>195 mA (120 Hz)</t>
  </si>
  <si>
    <t>ECA2VM220</t>
  </si>
  <si>
    <t>CAL1415</t>
  </si>
  <si>
    <t>ECA2VM300</t>
  </si>
  <si>
    <t>CAL1416</t>
  </si>
  <si>
    <t>325 mA (120 Hz)</t>
  </si>
  <si>
    <t>ECA2VM470</t>
  </si>
  <si>
    <t>CAL1417</t>
  </si>
  <si>
    <t>535 mA (120 Hz)</t>
  </si>
  <si>
    <t>ECA2VM101</t>
  </si>
  <si>
    <t>CAL1418</t>
  </si>
  <si>
    <t>ECA2GM2R2</t>
  </si>
  <si>
    <t>CAL1419</t>
  </si>
  <si>
    <t>54 mA (120 Hz)</t>
  </si>
  <si>
    <t>ECA2GM3R3</t>
  </si>
  <si>
    <t>CAL1420</t>
  </si>
  <si>
    <t>ECA2GM4R7</t>
  </si>
  <si>
    <t>CAL1421</t>
  </si>
  <si>
    <t>ECA2GM100</t>
  </si>
  <si>
    <t>CAL1422</t>
  </si>
  <si>
    <t>215 mA (120 Hz)</t>
  </si>
  <si>
    <t>ECA2GM220</t>
  </si>
  <si>
    <t>CAL1423</t>
  </si>
  <si>
    <t>275 mA (120 Hz)</t>
  </si>
  <si>
    <t>ECA2GM330</t>
  </si>
  <si>
    <t>CAL1424</t>
  </si>
  <si>
    <t>ECA2GM470</t>
  </si>
  <si>
    <t>CAL1425</t>
  </si>
  <si>
    <t>600 mA (120 Hz)</t>
  </si>
  <si>
    <t>ECA2GM101</t>
  </si>
  <si>
    <t>CAL1426</t>
  </si>
  <si>
    <t>44 mA (120 Hz)</t>
  </si>
  <si>
    <t>ECA2WM2R2</t>
  </si>
  <si>
    <t>CAL1427</t>
  </si>
  <si>
    <t>ECA2WM3R3</t>
  </si>
  <si>
    <t>CAL1428</t>
  </si>
  <si>
    <t>79 mA (120 Hz)</t>
  </si>
  <si>
    <t>ECA2WM4R7</t>
  </si>
  <si>
    <t>CAL1429</t>
  </si>
  <si>
    <t>ECA2WM100</t>
  </si>
  <si>
    <t>CAL1430</t>
  </si>
  <si>
    <t>ECA2WM220</t>
  </si>
  <si>
    <t>CAL1431</t>
  </si>
  <si>
    <t>285 mA (120 Hz)</t>
  </si>
  <si>
    <t>ECA2WM330</t>
  </si>
  <si>
    <t>CAL1432</t>
  </si>
  <si>
    <t>ECEA0JN331U</t>
  </si>
  <si>
    <t>85℃ STANDARD BI-POLAR ALUMINUM ELECTROLYTIC CAPACITORS</t>
  </si>
  <si>
    <t>CAL1433</t>
  </si>
  <si>
    <t>310 mA (120 Hz)</t>
  </si>
  <si>
    <t>ECEA0JN471X</t>
  </si>
  <si>
    <t>CAL1434</t>
  </si>
  <si>
    <t>430 mA (120 Hz)</t>
  </si>
  <si>
    <t>ECEA0JN102U</t>
  </si>
  <si>
    <t>CAL1435</t>
  </si>
  <si>
    <t>660 mA (120 Hz)</t>
  </si>
  <si>
    <t>ECEA0JN222U</t>
  </si>
  <si>
    <t>CAL1436</t>
  </si>
  <si>
    <t>760 mA (120 Hz)</t>
  </si>
  <si>
    <t>ECEA0JN332U</t>
  </si>
  <si>
    <t>CAL1437</t>
  </si>
  <si>
    <t>ECEA0JN472U</t>
  </si>
  <si>
    <t>CAL1438</t>
  </si>
  <si>
    <t>ECEA0JN682U</t>
  </si>
  <si>
    <t>CAL1439</t>
  </si>
  <si>
    <t>ECEA1AN470U</t>
  </si>
  <si>
    <t>CAL1440</t>
  </si>
  <si>
    <t>ECEA1AN101X</t>
  </si>
  <si>
    <t>CAL1441</t>
  </si>
  <si>
    <t>200 mA (120 Hz)</t>
  </si>
  <si>
    <t>ECEA1AN221U</t>
  </si>
  <si>
    <t>CAL1442</t>
  </si>
  <si>
    <t>ECEA1AN331U</t>
  </si>
  <si>
    <t>CAL1443</t>
  </si>
  <si>
    <t>340 mA (120 Hz)</t>
  </si>
  <si>
    <t>ECEA1AN471U</t>
  </si>
  <si>
    <t>CAL1444</t>
  </si>
  <si>
    <t>470 mA (120 Hz)</t>
  </si>
  <si>
    <t>ECEA1AN102X</t>
  </si>
  <si>
    <t>CAL1445</t>
  </si>
  <si>
    <t>690 mA (120 Hz)</t>
  </si>
  <si>
    <t>ECEA1AN222U</t>
  </si>
  <si>
    <t>CAL1446</t>
  </si>
  <si>
    <t>ECEA1AN332U</t>
  </si>
  <si>
    <t>CAL1447</t>
  </si>
  <si>
    <t>ECEA1AN472U</t>
  </si>
  <si>
    <t>CAL1448</t>
  </si>
  <si>
    <t>ECEA1CN100U</t>
  </si>
  <si>
    <t>CAL1449</t>
  </si>
  <si>
    <t>ECEA1CN220U</t>
  </si>
  <si>
    <t>CAL1450</t>
  </si>
  <si>
    <t>ECEA1CN330U</t>
  </si>
  <si>
    <t>CAL1451</t>
  </si>
  <si>
    <t>ECEA1CN470U</t>
  </si>
  <si>
    <t>CAL1452</t>
  </si>
  <si>
    <t>260 mA (120 Hz)</t>
  </si>
  <si>
    <t>ECEA1CN221X</t>
  </si>
  <si>
    <t>CAL1453</t>
  </si>
  <si>
    <t>ECEA1CN331U</t>
  </si>
  <si>
    <t>CAL1454</t>
  </si>
  <si>
    <t>ECEA1CN471U</t>
  </si>
  <si>
    <t>CAL1455</t>
  </si>
  <si>
    <t>560 mA (120 Hz)</t>
  </si>
  <si>
    <t>ECEA1CN102U</t>
  </si>
  <si>
    <t>CAL1456</t>
  </si>
  <si>
    <t>ECEA1CN222U</t>
  </si>
  <si>
    <t>CAL1457</t>
  </si>
  <si>
    <t>ECEA1CN332U</t>
  </si>
  <si>
    <t>CAL1458</t>
  </si>
  <si>
    <t>ECEA1EN100U</t>
  </si>
  <si>
    <t>CAL1459</t>
  </si>
  <si>
    <t>ECEA1EN220X</t>
  </si>
  <si>
    <t>CAL1460</t>
  </si>
  <si>
    <t>ECEA1EN330U</t>
  </si>
  <si>
    <t>CAL1461</t>
  </si>
  <si>
    <t>ECEA1EN470U</t>
  </si>
  <si>
    <t>CAL1462</t>
  </si>
  <si>
    <t>ECEA1EN101U</t>
  </si>
  <si>
    <t>CAL1463</t>
  </si>
  <si>
    <t>ECEA1EN221U</t>
  </si>
  <si>
    <t>CAL1464</t>
  </si>
  <si>
    <t>ECEA1EN331U</t>
  </si>
  <si>
    <t>CAL1465</t>
  </si>
  <si>
    <t>ECEA1EN471U</t>
  </si>
  <si>
    <t>CAL1466</t>
  </si>
  <si>
    <t>ECEA1EN102U</t>
  </si>
  <si>
    <t>CAL1467</t>
  </si>
  <si>
    <t>ECEA1EN222U</t>
  </si>
  <si>
    <t>CAL1468</t>
  </si>
  <si>
    <t>43 mA (120 Hz)</t>
  </si>
  <si>
    <t>ECEA1VN100U</t>
  </si>
  <si>
    <t>CAL1469</t>
  </si>
  <si>
    <t>ECEA1VN220U</t>
  </si>
  <si>
    <t>CAL1470</t>
  </si>
  <si>
    <t>ECEA1VN330U</t>
  </si>
  <si>
    <t>CAL1471</t>
  </si>
  <si>
    <t>120 mA (120 Hz)</t>
  </si>
  <si>
    <t>ECEA1VN470U</t>
  </si>
  <si>
    <t>CAL1472</t>
  </si>
  <si>
    <t>ECEA1VN101U</t>
  </si>
  <si>
    <t>CAL1473</t>
  </si>
  <si>
    <t>360 mA (120 Hz)</t>
  </si>
  <si>
    <t>ECEA1VN221U</t>
  </si>
  <si>
    <t>CAL1474</t>
  </si>
  <si>
    <t>ECEA1VN331U</t>
  </si>
  <si>
    <t>CAL1475</t>
  </si>
  <si>
    <t>590 mA (120 Hz)</t>
  </si>
  <si>
    <t>ECEA1VN471U</t>
  </si>
  <si>
    <t>CAL1476</t>
  </si>
  <si>
    <t>ECEA1HN2R2U</t>
  </si>
  <si>
    <t>CAL1477</t>
  </si>
  <si>
    <t>ECEA1HN3R3U</t>
  </si>
  <si>
    <t>CAL1478</t>
  </si>
  <si>
    <t>ECEA1HN4R7U</t>
  </si>
  <si>
    <t>CAL1479</t>
  </si>
  <si>
    <t>ECEA1HN100U</t>
  </si>
  <si>
    <t>CAL1480</t>
  </si>
  <si>
    <t>ECEA1HN220U</t>
  </si>
  <si>
    <t>CAL1481</t>
  </si>
  <si>
    <t>ECEA1HN330U</t>
  </si>
  <si>
    <t>CAL1482</t>
  </si>
  <si>
    <t>ECEA1HN470U</t>
  </si>
  <si>
    <t>CAL1483</t>
  </si>
  <si>
    <t>ECEA1HN101U</t>
  </si>
  <si>
    <t>CAL1484</t>
  </si>
  <si>
    <t>ECEA1HN221U</t>
  </si>
  <si>
    <t>CAL1485</t>
  </si>
  <si>
    <t>ECEA1HN331U</t>
  </si>
  <si>
    <t>CAL1486</t>
  </si>
  <si>
    <t>ECEA1HN471U</t>
  </si>
  <si>
    <t>CAL1487</t>
  </si>
  <si>
    <t>KA</t>
  </si>
  <si>
    <t>4 V</t>
  </si>
  <si>
    <t>34 mA (120 Hz)</t>
  </si>
  <si>
    <t>ECEA0GKA470</t>
  </si>
  <si>
    <t>CAL1488</t>
  </si>
  <si>
    <t>61 mA (120 Hz)</t>
  </si>
  <si>
    <t>ECEA0GKA101</t>
  </si>
  <si>
    <t>CAL1489</t>
  </si>
  <si>
    <t>82 mA (120 Hz)</t>
  </si>
  <si>
    <t>ECEA0GKA221</t>
  </si>
  <si>
    <t>CAL1490</t>
  </si>
  <si>
    <t>8X7X2.5mm</t>
  </si>
  <si>
    <t>ECEA0GKA331</t>
  </si>
  <si>
    <t>CAL1491</t>
  </si>
  <si>
    <t>ECEA0GKA331Q</t>
  </si>
  <si>
    <t>CAL1492</t>
  </si>
  <si>
    <t>ECEA0GKA471</t>
  </si>
  <si>
    <t>CAL1493</t>
  </si>
  <si>
    <t>ECEA0GKA471Q</t>
  </si>
  <si>
    <t>CAL1494</t>
  </si>
  <si>
    <t>46 mA (120 Hz)</t>
  </si>
  <si>
    <t>ECEA0JKA470</t>
  </si>
  <si>
    <t>CAL1495</t>
  </si>
  <si>
    <t>71 mA (120 Hz)</t>
  </si>
  <si>
    <t>ECEA0JKA101</t>
  </si>
  <si>
    <t>CAL1496</t>
  </si>
  <si>
    <t>103 mA (120 Hz)</t>
  </si>
  <si>
    <t>ECEA0JKA221</t>
  </si>
  <si>
    <t>CAL1497</t>
  </si>
  <si>
    <t>ECEA0JKA331</t>
  </si>
  <si>
    <t>CAL1498</t>
  </si>
  <si>
    <t>ECEA0JKA331Q</t>
  </si>
  <si>
    <t>CAL1499</t>
  </si>
  <si>
    <t>ECEA1AKA330</t>
  </si>
  <si>
    <t>CAL1500</t>
  </si>
  <si>
    <t>ECEA1AKA101</t>
  </si>
  <si>
    <t>CAL1501</t>
  </si>
  <si>
    <t>ECEA1AKA221</t>
  </si>
  <si>
    <t>CAL1502</t>
  </si>
  <si>
    <t>ECEA1AKA221Q</t>
  </si>
  <si>
    <t>CAL1503</t>
  </si>
  <si>
    <t>28 mA (120 Hz)</t>
  </si>
  <si>
    <t>ECEA1CKA100</t>
  </si>
  <si>
    <t>CAL1504</t>
  </si>
  <si>
    <t>39 mA (120 Hz)</t>
  </si>
  <si>
    <t>ECEA1CKA220</t>
  </si>
  <si>
    <t>CAL1505</t>
  </si>
  <si>
    <t>ECEA1CKA330</t>
  </si>
  <si>
    <t>CAL1506</t>
  </si>
  <si>
    <t>ECEA1CKA470</t>
  </si>
  <si>
    <t>CAL1507</t>
  </si>
  <si>
    <t>91 mA (120 Hz)</t>
  </si>
  <si>
    <t>ECEA1CKA101</t>
  </si>
  <si>
    <t>CAL1508</t>
  </si>
  <si>
    <t>ECEA1EKA100</t>
  </si>
  <si>
    <t>CAL1509</t>
  </si>
  <si>
    <t>ECEA1EKA220</t>
  </si>
  <si>
    <t>CAL1510</t>
  </si>
  <si>
    <t>ECEA1EKA330</t>
  </si>
  <si>
    <t>CAL1511</t>
  </si>
  <si>
    <t>ECEA1EKA470</t>
  </si>
  <si>
    <t>CAL1512</t>
  </si>
  <si>
    <t>ECEA1VKA100</t>
  </si>
  <si>
    <t>CAL1513</t>
  </si>
  <si>
    <t>ECEA1VKA220</t>
  </si>
  <si>
    <t>CAL1514</t>
  </si>
  <si>
    <t>ECEA1VKA330</t>
  </si>
  <si>
    <t>CAL1515</t>
  </si>
  <si>
    <t>85 mA (120 Hz)</t>
  </si>
  <si>
    <t>ECEA1VKA470</t>
  </si>
  <si>
    <t>CAL1516</t>
  </si>
  <si>
    <t>ECEA1VKA470Q</t>
  </si>
  <si>
    <t>CAL1517</t>
  </si>
  <si>
    <t>16 mA (120 Hz)</t>
  </si>
  <si>
    <t>ECEA1HKA2R2</t>
  </si>
  <si>
    <t>CAL1518</t>
  </si>
  <si>
    <t>ECEA1HKA3R3</t>
  </si>
  <si>
    <t>CAL1519</t>
  </si>
  <si>
    <t>23 mA (120 Hz)</t>
  </si>
  <si>
    <t>ECEA1HKA4R7</t>
  </si>
  <si>
    <t>CAL1520</t>
  </si>
  <si>
    <t>ECEA1HKA100</t>
  </si>
  <si>
    <t>CAL1521</t>
  </si>
  <si>
    <t>ECEA1HKA220</t>
  </si>
  <si>
    <t>CAL1522</t>
  </si>
  <si>
    <t>ECEA1HKA330</t>
  </si>
  <si>
    <t>CAL1523</t>
  </si>
  <si>
    <t>ECEA1HKA330Q</t>
  </si>
  <si>
    <t>CAL1524</t>
  </si>
  <si>
    <t>KA (Bi-polar)</t>
  </si>
  <si>
    <t>ECEA0GKN101</t>
  </si>
  <si>
    <t>7mm HEIGHT BI-POLAR ALUMINUM ELECTROLYTIC CAPACITORS</t>
  </si>
  <si>
    <t>CAL1525</t>
  </si>
  <si>
    <t>29 mA (120 Hz)</t>
  </si>
  <si>
    <t>ECEA0JKN220</t>
  </si>
  <si>
    <t>CAL1526</t>
  </si>
  <si>
    <t>38 mA (120 Hz)</t>
  </si>
  <si>
    <t>ECEA0JKN330</t>
  </si>
  <si>
    <t>CAL1527</t>
  </si>
  <si>
    <t>ECEA0JKN470</t>
  </si>
  <si>
    <t>CAL1528</t>
  </si>
  <si>
    <t>ECEA1AKN100</t>
  </si>
  <si>
    <t>CAL1529</t>
  </si>
  <si>
    <t>ECEA1AKN220</t>
  </si>
  <si>
    <t>CAL1530</t>
  </si>
  <si>
    <t>ECEA1AKN330</t>
  </si>
  <si>
    <t>CAL1531</t>
  </si>
  <si>
    <t>ECEA1AKN470</t>
  </si>
  <si>
    <t>CAL1532</t>
  </si>
  <si>
    <t>ECEA1CKN4R7</t>
  </si>
  <si>
    <t>CAL1533</t>
  </si>
  <si>
    <t>ECEA1CKN100</t>
  </si>
  <si>
    <t>CAL1534</t>
  </si>
  <si>
    <t>ECEA1CKN220</t>
  </si>
  <si>
    <t>CAL1535</t>
  </si>
  <si>
    <t>ECEA1CKN330</t>
  </si>
  <si>
    <t>CAL1536</t>
  </si>
  <si>
    <t>ECEA1EKN3R3</t>
  </si>
  <si>
    <t>CAL1537</t>
  </si>
  <si>
    <t>21 mA (120 Hz)</t>
  </si>
  <si>
    <t>ECEA1EKN4R7</t>
  </si>
  <si>
    <t>CAL1538</t>
  </si>
  <si>
    <t>ECEA1EKN100</t>
  </si>
  <si>
    <t>CAL1539</t>
  </si>
  <si>
    <t>ECEA1EKN220</t>
  </si>
  <si>
    <t>CAL1540</t>
  </si>
  <si>
    <t>12 mA (120 Hz)</t>
  </si>
  <si>
    <t>ECEA1VKN2R2</t>
  </si>
  <si>
    <t>CAL1541</t>
  </si>
  <si>
    <t>ECEA1VKN3R3</t>
  </si>
  <si>
    <t>CAL1542</t>
  </si>
  <si>
    <t>22 mA (120 Hz)</t>
  </si>
  <si>
    <t>ECEA1VKN4R7</t>
  </si>
  <si>
    <t>CAL1543</t>
  </si>
  <si>
    <t>ECEA1VKN100</t>
  </si>
  <si>
    <t>CAL1544</t>
  </si>
  <si>
    <t>ECEA1HKN2R2</t>
  </si>
  <si>
    <t>CAL1545</t>
  </si>
  <si>
    <t>ECEA1HKN3R3</t>
  </si>
  <si>
    <t>CAL1546</t>
  </si>
  <si>
    <t>ECEA1HKN4R7</t>
  </si>
  <si>
    <t>CAL1547</t>
  </si>
  <si>
    <t>KS</t>
  </si>
  <si>
    <t>4X5X1.5mm</t>
  </si>
  <si>
    <t>26 mA (120 Hz)</t>
  </si>
  <si>
    <t>ECEA0GKS330</t>
  </si>
  <si>
    <t>5mm HEIGHT ALUMINUM ELECTROLYTIC CAPACITORS</t>
  </si>
  <si>
    <t>CAL1548</t>
  </si>
  <si>
    <t>ECEA0GKS470</t>
  </si>
  <si>
    <t>CAL1549</t>
  </si>
  <si>
    <t>5X5X2.0mm</t>
  </si>
  <si>
    <t>ECEA0GKS101</t>
  </si>
  <si>
    <t>CAL1550</t>
  </si>
  <si>
    <t>6.3X5X2.5mm</t>
  </si>
  <si>
    <t>ECEA0GKS221</t>
  </si>
  <si>
    <t>CAL1551</t>
  </si>
  <si>
    <t>ECEA0JKS220</t>
  </si>
  <si>
    <t>CAL1552</t>
  </si>
  <si>
    <t>ECEA0JKS330</t>
  </si>
  <si>
    <t>CAL1553</t>
  </si>
  <si>
    <t>ECEA0JKS470</t>
  </si>
  <si>
    <t>CAL1554</t>
  </si>
  <si>
    <t>ECEA0JKS101</t>
  </si>
  <si>
    <t>CAL1555</t>
  </si>
  <si>
    <t>8X5X2.5mm</t>
  </si>
  <si>
    <t>ECEA0JKS331</t>
  </si>
  <si>
    <t>CAL1556</t>
  </si>
  <si>
    <t>8X5X5.0mm</t>
  </si>
  <si>
    <t>ECEA0JKS331Q</t>
  </si>
  <si>
    <t>CAL1557</t>
  </si>
  <si>
    <t>ECEA1AKS220</t>
  </si>
  <si>
    <t>CAL1558</t>
  </si>
  <si>
    <t>ECEA1AKS330</t>
  </si>
  <si>
    <t>CAL1559</t>
  </si>
  <si>
    <t>ECEA1AKS470</t>
  </si>
  <si>
    <t>CAL1560</t>
  </si>
  <si>
    <t>ECEA1AKS101</t>
  </si>
  <si>
    <t>CAL1561</t>
  </si>
  <si>
    <t>ECEA1AKS221</t>
  </si>
  <si>
    <t>CAL1562</t>
  </si>
  <si>
    <t>ECEA1AKS221Q</t>
  </si>
  <si>
    <t>CAL1563</t>
  </si>
  <si>
    <t>ECEA1CKS100</t>
  </si>
  <si>
    <t>CAL1564</t>
  </si>
  <si>
    <t>ECEA1CKS220</t>
  </si>
  <si>
    <t>CAL1565</t>
  </si>
  <si>
    <t>ECEA1CKS330</t>
  </si>
  <si>
    <t>CAL1566</t>
  </si>
  <si>
    <t>ECEA1CKS470</t>
  </si>
  <si>
    <t>CAL1567</t>
  </si>
  <si>
    <t>ECEA1CKS101</t>
  </si>
  <si>
    <t>CAL1568</t>
  </si>
  <si>
    <t>ECEA1CKS101Q</t>
  </si>
  <si>
    <t>CAL1569</t>
  </si>
  <si>
    <t>ECEA1EKS4R7</t>
  </si>
  <si>
    <t>CAL1570</t>
  </si>
  <si>
    <t>ECEA1EKS100</t>
  </si>
  <si>
    <t>CAL1571</t>
  </si>
  <si>
    <t>ECEA1EKS220</t>
  </si>
  <si>
    <t>CAL1572</t>
  </si>
  <si>
    <t>ECEA1EKS330</t>
  </si>
  <si>
    <t>CAL1573</t>
  </si>
  <si>
    <t>ECEA1EKS101</t>
  </si>
  <si>
    <t>CAL1574</t>
  </si>
  <si>
    <t>ECEA1EKS101Q</t>
  </si>
  <si>
    <t>CAL1575</t>
  </si>
  <si>
    <t>ECEA1VKS3R3</t>
  </si>
  <si>
    <t>CAL1576</t>
  </si>
  <si>
    <t>ECEA1VKS4R7</t>
  </si>
  <si>
    <t>CAL1577</t>
  </si>
  <si>
    <t>ECEA1VKS100</t>
  </si>
  <si>
    <t>CAL1578</t>
  </si>
  <si>
    <t>ECEA1VKS220</t>
  </si>
  <si>
    <t>CAL1579</t>
  </si>
  <si>
    <t>ECEA1VKS330</t>
  </si>
  <si>
    <t>CAL1580</t>
  </si>
  <si>
    <t>ECEA1VKS330Q</t>
  </si>
  <si>
    <t>CAL1581</t>
  </si>
  <si>
    <t>ECEA1VKS470</t>
  </si>
  <si>
    <t>CAL1582</t>
  </si>
  <si>
    <t>ECEA1VKS470Q</t>
  </si>
  <si>
    <t>CAL1583</t>
  </si>
  <si>
    <t>ECEA1HKS2R2</t>
  </si>
  <si>
    <t>CAL1584</t>
  </si>
  <si>
    <t>ECEA1HKS3R3</t>
  </si>
  <si>
    <t>CAL1585</t>
  </si>
  <si>
    <t>ECEA1HKS4R7</t>
  </si>
  <si>
    <t>CAL1586</t>
  </si>
  <si>
    <t>ECEA1HKS100</t>
  </si>
  <si>
    <t>CAL1587</t>
  </si>
  <si>
    <t>ECEA1HKS220</t>
  </si>
  <si>
    <t>CAL1588</t>
  </si>
  <si>
    <t>ECEA1HKS220Q</t>
  </si>
  <si>
    <t>CAL1589</t>
  </si>
  <si>
    <t>KS (Bi-polar)</t>
  </si>
  <si>
    <t>ECEA0JSN220</t>
  </si>
  <si>
    <t>5mm HEIGHT BI-POLAR ALUMINUM ELECTROLYTIC CAPACITORS</t>
  </si>
  <si>
    <t>CAL1590</t>
  </si>
  <si>
    <t>ECEA0JSN330</t>
  </si>
  <si>
    <t>CAL1591</t>
  </si>
  <si>
    <t>ECEA0JSN470</t>
  </si>
  <si>
    <t>CAL1592</t>
  </si>
  <si>
    <t>ECEA1ASN100</t>
  </si>
  <si>
    <t>CAL1593</t>
  </si>
  <si>
    <t>ECEA1ASN220</t>
  </si>
  <si>
    <t>CAL1594</t>
  </si>
  <si>
    <t>ECEA1ASN330</t>
  </si>
  <si>
    <t>CAL1595</t>
  </si>
  <si>
    <t>ECEA1CSN4R7</t>
  </si>
  <si>
    <t>CAL1596</t>
  </si>
  <si>
    <t>ECEA1CSN100</t>
  </si>
  <si>
    <t>CAL1597</t>
  </si>
  <si>
    <t>ECEA1CSN220</t>
  </si>
  <si>
    <t>CAL1598</t>
  </si>
  <si>
    <t>ECEA1ESN3R3</t>
  </si>
  <si>
    <t>CAL1599</t>
  </si>
  <si>
    <t>ECEA1ESN4R7</t>
  </si>
  <si>
    <t>CAL1600</t>
  </si>
  <si>
    <t>ECEA1ESN100</t>
  </si>
  <si>
    <t>CAL1601</t>
  </si>
  <si>
    <t>ECEA1VSN2R2</t>
  </si>
  <si>
    <t>CAL1602</t>
  </si>
  <si>
    <t>ECEA1HSN2R2</t>
  </si>
  <si>
    <t>CAL1603</t>
  </si>
  <si>
    <t>LS</t>
  </si>
  <si>
    <t>35X60X10.0mm</t>
  </si>
  <si>
    <t>22000uF</t>
  </si>
  <si>
    <t>63 V</t>
  </si>
  <si>
    <t>6,5 A (120 Hz)</t>
  </si>
  <si>
    <t>LSW223M1JQ60</t>
  </si>
  <si>
    <t>Jamicon</t>
  </si>
  <si>
    <t>Snap-in Type Aluminium Electrolytic Capacitors</t>
  </si>
  <si>
    <t>CapSol0000</t>
  </si>
  <si>
    <t>SEPG</t>
  </si>
  <si>
    <t>C9</t>
  </si>
  <si>
    <t>270uF</t>
  </si>
  <si>
    <t>5040 mA (100 kHz)</t>
  </si>
  <si>
    <t>CapSolidC9</t>
  </si>
  <si>
    <t>16SEPG270W</t>
  </si>
  <si>
    <t>Conductive Polymer Aluminum Solid Capacitors</t>
  </si>
  <si>
    <t>CapSol0001</t>
  </si>
  <si>
    <t>C10</t>
  </si>
  <si>
    <t>5800 mA (100 kHz)</t>
  </si>
  <si>
    <t>16SEPG270M</t>
  </si>
  <si>
    <t>CapSol0002</t>
  </si>
  <si>
    <t>E9</t>
  </si>
  <si>
    <t>470uF</t>
  </si>
  <si>
    <t>5400 mA (100 kHz)</t>
  </si>
  <si>
    <t>16SEPG470M</t>
  </si>
  <si>
    <t>CapSol0003</t>
  </si>
  <si>
    <t>E13</t>
  </si>
  <si>
    <t>560uF</t>
  </si>
  <si>
    <t>6100 mA (100 kHz)</t>
  </si>
  <si>
    <t>16SEPG560M</t>
  </si>
  <si>
    <t>L0000</t>
  </si>
  <si>
    <t>1.0u</t>
  </si>
  <si>
    <r>
      <rPr>
        <sz val="11"/>
        <color theme="1"/>
        <rFont val="Calibri"/>
        <family val="2"/>
        <charset val="204"/>
      </rPr>
      <t>±20</t>
    </r>
    <r>
      <rPr>
        <sz val="11"/>
        <color theme="1"/>
        <rFont val="Calibri"/>
        <family val="2"/>
        <scheme val="minor"/>
      </rPr>
      <t>%</t>
    </r>
  </si>
  <si>
    <t>3.5A</t>
  </si>
  <si>
    <t>Inductor</t>
  </si>
  <si>
    <t>IND0805</t>
  </si>
  <si>
    <t>CIGT201208EH1R0MNE</t>
  </si>
  <si>
    <t>Samsung</t>
  </si>
  <si>
    <t>SMALL POWER INDUCTOR</t>
  </si>
  <si>
    <t>L0001</t>
  </si>
  <si>
    <t>0.22u</t>
  </si>
  <si>
    <r>
      <rPr>
        <sz val="11"/>
        <color theme="1"/>
        <rFont val="Calibri"/>
        <family val="2"/>
        <charset val="204"/>
      </rPr>
      <t>±30</t>
    </r>
    <r>
      <rPr>
        <sz val="11"/>
        <color theme="1"/>
        <rFont val="Calibri"/>
        <family val="2"/>
        <scheme val="minor"/>
      </rPr>
      <t>%</t>
    </r>
  </si>
  <si>
    <t>1.25A</t>
  </si>
  <si>
    <t>IND0603</t>
  </si>
  <si>
    <t>LQM18PNR22NFRL</t>
  </si>
  <si>
    <t>Murata Electronics</t>
  </si>
  <si>
    <t>L0002</t>
  </si>
  <si>
    <t>0.47u</t>
  </si>
  <si>
    <t>1.1A</t>
  </si>
  <si>
    <t>LQM18PNR47NFRL</t>
  </si>
  <si>
    <t>L0003</t>
  </si>
  <si>
    <t>0.95A</t>
  </si>
  <si>
    <t>LQM18PN1R0MFRL</t>
  </si>
  <si>
    <t>L0004</t>
  </si>
  <si>
    <t>1.5u</t>
  </si>
  <si>
    <t>0.80A</t>
  </si>
  <si>
    <t>LQM18PN1R5MFRL</t>
  </si>
  <si>
    <t>L0005</t>
  </si>
  <si>
    <t>2.2u</t>
  </si>
  <si>
    <t>0.75A</t>
  </si>
  <si>
    <t>LQM18PN2R2MFRL</t>
  </si>
  <si>
    <t>L0006</t>
  </si>
  <si>
    <t>3.3u</t>
  </si>
  <si>
    <t>0.70A</t>
  </si>
  <si>
    <t>LQM18PN3R3MFRL</t>
  </si>
  <si>
    <t>L0007</t>
  </si>
  <si>
    <t>4.7u</t>
  </si>
  <si>
    <t>0.62A</t>
  </si>
  <si>
    <t>LQM18PN4R7MFRL</t>
  </si>
  <si>
    <t>L0008</t>
  </si>
  <si>
    <t>0.50A</t>
  </si>
  <si>
    <t>IND0402</t>
  </si>
  <si>
    <t>MLP1005M1R0DT0S1</t>
  </si>
  <si>
    <t>TDK Corporation</t>
  </si>
  <si>
    <t>L0009</t>
  </si>
  <si>
    <t>L0010</t>
  </si>
  <si>
    <t>SL0406 (6*9mm)</t>
  </si>
  <si>
    <t>1,0uH</t>
  </si>
  <si>
    <t>300mA</t>
  </si>
  <si>
    <t>INDSL0406</t>
  </si>
  <si>
    <t>SL0406-1R0K-N</t>
  </si>
  <si>
    <t>DIP POWER INDUCTOR</t>
  </si>
  <si>
    <t>1.2uH</t>
  </si>
  <si>
    <t>SL0406-1R2K-N</t>
  </si>
  <si>
    <t>1,5uH</t>
  </si>
  <si>
    <t>SL0406-1R5K-N</t>
  </si>
  <si>
    <t>1,8uH</t>
  </si>
  <si>
    <t>SL0406-1R8K-N</t>
  </si>
  <si>
    <t>2,2uH</t>
  </si>
  <si>
    <t>SL0406-2R2K-N</t>
  </si>
  <si>
    <t>2,7uH</t>
  </si>
  <si>
    <t>SL0406-2R7K-N</t>
  </si>
  <si>
    <t>3,3uH</t>
  </si>
  <si>
    <t>SL0406-3R3K-N</t>
  </si>
  <si>
    <t>3,9uH</t>
  </si>
  <si>
    <t>SL0406-3R9K-N</t>
  </si>
  <si>
    <t>4,7uH</t>
  </si>
  <si>
    <t>SL0406-4R7K-N</t>
  </si>
  <si>
    <t>5,6uH</t>
  </si>
  <si>
    <t>SL0406-5R6K-N</t>
  </si>
  <si>
    <t>6,8uH</t>
  </si>
  <si>
    <t>SL0406-6R8K-N</t>
  </si>
  <si>
    <t>L0011</t>
  </si>
  <si>
    <t>8,2uH</t>
  </si>
  <si>
    <t>SL0406-8R2K-N</t>
  </si>
  <si>
    <t>L0012</t>
  </si>
  <si>
    <t>10uH</t>
  </si>
  <si>
    <t>SL0406-100K-N</t>
  </si>
  <si>
    <t>L0013</t>
  </si>
  <si>
    <t>12uH</t>
  </si>
  <si>
    <t>200mA</t>
  </si>
  <si>
    <t>SL0406-120K-N</t>
  </si>
  <si>
    <t>L0014</t>
  </si>
  <si>
    <t>15uH</t>
  </si>
  <si>
    <t>SL0406-150K-N</t>
  </si>
  <si>
    <t>L0015</t>
  </si>
  <si>
    <t>18uH</t>
  </si>
  <si>
    <t>SL0406-180K-N</t>
  </si>
  <si>
    <t>L0016</t>
  </si>
  <si>
    <t>22uH</t>
  </si>
  <si>
    <t>SL0406-220K-N</t>
  </si>
  <si>
    <t>L0017</t>
  </si>
  <si>
    <t>27uH</t>
  </si>
  <si>
    <t>SL0406-270K-N</t>
  </si>
  <si>
    <t>L0018</t>
  </si>
  <si>
    <t>33uH</t>
  </si>
  <si>
    <t>SL0406-330K-N</t>
  </si>
  <si>
    <t>L0019</t>
  </si>
  <si>
    <t>39uH</t>
  </si>
  <si>
    <t>SL0406-390K-N</t>
  </si>
  <si>
    <t>L0020</t>
  </si>
  <si>
    <t>47uH</t>
  </si>
  <si>
    <t>SL0406-470K-N</t>
  </si>
  <si>
    <t>L0021</t>
  </si>
  <si>
    <t>56uH</t>
  </si>
  <si>
    <t>SL0406-560K-N</t>
  </si>
  <si>
    <t>L0022</t>
  </si>
  <si>
    <t>68uH</t>
  </si>
  <si>
    <t>SL0406-680K-N</t>
  </si>
  <si>
    <t>L0023</t>
  </si>
  <si>
    <t>82uH</t>
  </si>
  <si>
    <t>SL0406-820K-N</t>
  </si>
  <si>
    <t>L0024</t>
  </si>
  <si>
    <t>100uH</t>
  </si>
  <si>
    <t>SL0406-101K-N</t>
  </si>
  <si>
    <t>L0025</t>
  </si>
  <si>
    <t>120uH</t>
  </si>
  <si>
    <t>100mA</t>
  </si>
  <si>
    <t>SL0406-121K-N</t>
  </si>
  <si>
    <t>L0026</t>
  </si>
  <si>
    <t>150uH</t>
  </si>
  <si>
    <t>SL0406-151K-N</t>
  </si>
  <si>
    <t>L0027</t>
  </si>
  <si>
    <t>180uH</t>
  </si>
  <si>
    <t>SL0406-181K-N</t>
  </si>
  <si>
    <t>L0028</t>
  </si>
  <si>
    <t>220uH</t>
  </si>
  <si>
    <t>SL0406-221K-N</t>
  </si>
  <si>
    <t>L0029</t>
  </si>
  <si>
    <t>270uH</t>
  </si>
  <si>
    <t>SL0406-271K-N</t>
  </si>
  <si>
    <t>L0030</t>
  </si>
  <si>
    <t>330uH</t>
  </si>
  <si>
    <t>50mA</t>
  </si>
  <si>
    <t>SL0406-331K-N</t>
  </si>
  <si>
    <t>L0031</t>
  </si>
  <si>
    <t>390uH</t>
  </si>
  <si>
    <t>SL0406-391K-N</t>
  </si>
  <si>
    <t>L0032</t>
  </si>
  <si>
    <t>470uH</t>
  </si>
  <si>
    <t>SL0406-471K-N</t>
  </si>
  <si>
    <t>L0033</t>
  </si>
  <si>
    <t>560uH</t>
  </si>
  <si>
    <t>SL0406-561K-N</t>
  </si>
  <si>
    <t>L0034</t>
  </si>
  <si>
    <t>680uH</t>
  </si>
  <si>
    <t>SL0406-681K-N</t>
  </si>
  <si>
    <t>L0035</t>
  </si>
  <si>
    <t>820uH</t>
  </si>
  <si>
    <t>SL0406-821K-N</t>
  </si>
  <si>
    <t>L0036</t>
  </si>
  <si>
    <t>SL0608 (8*12mm)</t>
  </si>
  <si>
    <t>1,0mH</t>
  </si>
  <si>
    <t>110mA</t>
  </si>
  <si>
    <t>INDSL0608</t>
  </si>
  <si>
    <t>SL0608-102K-B</t>
  </si>
  <si>
    <t>L0037</t>
  </si>
  <si>
    <t>1.2mH</t>
  </si>
  <si>
    <t>95mA</t>
  </si>
  <si>
    <t>SL0608-122K-B</t>
  </si>
  <si>
    <t>L0038</t>
  </si>
  <si>
    <t>1,5mH</t>
  </si>
  <si>
    <t>90mA</t>
  </si>
  <si>
    <t>SL0608-152K-B</t>
  </si>
  <si>
    <t>L0039</t>
  </si>
  <si>
    <t>1,8mH</t>
  </si>
  <si>
    <t>80mA</t>
  </si>
  <si>
    <t>SL0608-182K-B</t>
  </si>
  <si>
    <t>L0040</t>
  </si>
  <si>
    <t>2,2mH</t>
  </si>
  <si>
    <t>70mA</t>
  </si>
  <si>
    <t>SL0608-222K-B</t>
  </si>
  <si>
    <t>L0041</t>
  </si>
  <si>
    <t>2,7mH</t>
  </si>
  <si>
    <t>65mA</t>
  </si>
  <si>
    <t>SL0608-272K-B</t>
  </si>
  <si>
    <t>L0042</t>
  </si>
  <si>
    <t>3,3mH</t>
  </si>
  <si>
    <t>60mA</t>
  </si>
  <si>
    <t>SL0608-332K-B</t>
  </si>
  <si>
    <t>L0043</t>
  </si>
  <si>
    <t>3,9mH</t>
  </si>
  <si>
    <t>55mA</t>
  </si>
  <si>
    <t>SL0608-392K-B</t>
  </si>
  <si>
    <t>L0044</t>
  </si>
  <si>
    <t>4,7mH</t>
  </si>
  <si>
    <t>52mA</t>
  </si>
  <si>
    <t>SL0608-472K-B</t>
  </si>
  <si>
    <t>L0045</t>
  </si>
  <si>
    <t>5,6mH</t>
  </si>
  <si>
    <t>SL0608-562K-B</t>
  </si>
  <si>
    <t>L0046</t>
  </si>
  <si>
    <t>6,8mH</t>
  </si>
  <si>
    <t>45mA</t>
  </si>
  <si>
    <t>SL0608-682K-B</t>
  </si>
  <si>
    <t>L0047</t>
  </si>
  <si>
    <t>8,2mH</t>
  </si>
  <si>
    <t>40mA</t>
  </si>
  <si>
    <t>SL0608-822K-B</t>
  </si>
  <si>
    <t>L0048</t>
  </si>
  <si>
    <t>10mH</t>
  </si>
  <si>
    <t>35mA</t>
  </si>
  <si>
    <t>SL0608-103K-B</t>
  </si>
  <si>
    <t>L0049</t>
  </si>
  <si>
    <t>12mH</t>
  </si>
  <si>
    <t>32mA</t>
  </si>
  <si>
    <t>SL0608-123K-B</t>
  </si>
  <si>
    <t>L0050</t>
  </si>
  <si>
    <t>15mH</t>
  </si>
  <si>
    <t>30mA</t>
  </si>
  <si>
    <t>SL0608-153K-B</t>
  </si>
  <si>
    <t>L0051</t>
  </si>
  <si>
    <t>18mH</t>
  </si>
  <si>
    <t>28mA</t>
  </si>
  <si>
    <t>SL0608-183K-B</t>
  </si>
  <si>
    <t>L0052</t>
  </si>
  <si>
    <t>22mH</t>
  </si>
  <si>
    <t>25mA</t>
  </si>
  <si>
    <t>SL0608-223K-B</t>
  </si>
  <si>
    <t>L0053</t>
  </si>
  <si>
    <t>27mH</t>
  </si>
  <si>
    <t>22mA</t>
  </si>
  <si>
    <t>SL0608-227K-B</t>
  </si>
  <si>
    <t>L0054</t>
  </si>
  <si>
    <t>33mH</t>
  </si>
  <si>
    <t>20mA</t>
  </si>
  <si>
    <t>SL0608-333K-B</t>
  </si>
  <si>
    <t>L0055</t>
  </si>
  <si>
    <t>39mH</t>
  </si>
  <si>
    <t>16mA</t>
  </si>
  <si>
    <t>SL0608-393K-B</t>
  </si>
  <si>
    <t>L0056</t>
  </si>
  <si>
    <t>47mH</t>
  </si>
  <si>
    <t>15mA</t>
  </si>
  <si>
    <t>SL0608-473K-B</t>
  </si>
  <si>
    <t>L0057</t>
  </si>
  <si>
    <t>SL1016 (13*18mm)</t>
  </si>
  <si>
    <t>10A</t>
  </si>
  <si>
    <t>INDSL1016</t>
  </si>
  <si>
    <t>SL1016-4R7K-B</t>
  </si>
  <si>
    <t>L0058</t>
  </si>
  <si>
    <t>SL1016-6R8K-B</t>
  </si>
  <si>
    <t>L0059</t>
  </si>
  <si>
    <t>SL1016-8R2K-B</t>
  </si>
  <si>
    <t>L0060</t>
  </si>
  <si>
    <t>7,6A</t>
  </si>
  <si>
    <t>SL1016-100K-B</t>
  </si>
  <si>
    <t>L0061</t>
  </si>
  <si>
    <t>7,5A</t>
  </si>
  <si>
    <t>SL1016-120K-B</t>
  </si>
  <si>
    <t>L0062</t>
  </si>
  <si>
    <t>6,5A</t>
  </si>
  <si>
    <t>SL1016-150K-B</t>
  </si>
  <si>
    <t>L0063</t>
  </si>
  <si>
    <t>6,0A</t>
  </si>
  <si>
    <t>SL1016-180K-B</t>
  </si>
  <si>
    <t>L0064</t>
  </si>
  <si>
    <t>5,4A</t>
  </si>
  <si>
    <t>SL1016-220K-B</t>
  </si>
  <si>
    <t>L0065</t>
  </si>
  <si>
    <t>4,4A</t>
  </si>
  <si>
    <t>SL1016-330K-B</t>
  </si>
  <si>
    <t>L0066</t>
  </si>
  <si>
    <t>3,8A</t>
  </si>
  <si>
    <t>SL1016-470K-B</t>
  </si>
  <si>
    <t>L0067</t>
  </si>
  <si>
    <t>3,4A</t>
  </si>
  <si>
    <t>SL1016-560K-B</t>
  </si>
  <si>
    <t>L0068</t>
  </si>
  <si>
    <t>3,0A</t>
  </si>
  <si>
    <t>SL1016-680K-B</t>
  </si>
  <si>
    <t>L0069</t>
  </si>
  <si>
    <t>2,5A</t>
  </si>
  <si>
    <t>SL1016-101K-B</t>
  </si>
  <si>
    <t>L0070</t>
  </si>
  <si>
    <t>2,0A</t>
  </si>
  <si>
    <t>SL1016-121K-B</t>
  </si>
  <si>
    <t>L0071</t>
  </si>
  <si>
    <t>1,8A</t>
  </si>
  <si>
    <t>SL1016-151K-B</t>
  </si>
  <si>
    <t>L0072</t>
  </si>
  <si>
    <t>1,6A</t>
  </si>
  <si>
    <t>SL1016-181K-B</t>
  </si>
  <si>
    <t>L0073</t>
  </si>
  <si>
    <t>1,4A</t>
  </si>
  <si>
    <t>SL1016-221K-B</t>
  </si>
  <si>
    <t>L0074</t>
  </si>
  <si>
    <t>1,3A</t>
  </si>
  <si>
    <t>SL1016-271K-B</t>
  </si>
  <si>
    <t>L0075</t>
  </si>
  <si>
    <t>1,2A</t>
  </si>
  <si>
    <t>SL1016-331K-B</t>
  </si>
  <si>
    <t>L0076</t>
  </si>
  <si>
    <t>1,1A</t>
  </si>
  <si>
    <t>SL1016-391K-B</t>
  </si>
  <si>
    <t>L0077</t>
  </si>
  <si>
    <t>1,0A</t>
  </si>
  <si>
    <t>SL1016-471K-B</t>
  </si>
  <si>
    <t>L0078</t>
  </si>
  <si>
    <t>950mA</t>
  </si>
  <si>
    <t>SL1016-561K-B</t>
  </si>
  <si>
    <t>L0079</t>
  </si>
  <si>
    <t>800mA</t>
  </si>
  <si>
    <t>SL1016-681K-B</t>
  </si>
  <si>
    <t>L0080</t>
  </si>
  <si>
    <t>750mA</t>
  </si>
  <si>
    <t>SL1016-821K-B</t>
  </si>
  <si>
    <t>L0081</t>
  </si>
  <si>
    <t>650mA</t>
  </si>
  <si>
    <t>SL1016-102K-B</t>
  </si>
  <si>
    <t>L0082</t>
  </si>
  <si>
    <t>1,2mH</t>
  </si>
  <si>
    <t>600mA</t>
  </si>
  <si>
    <t>SL1016-122K-B</t>
  </si>
  <si>
    <t>L0083</t>
  </si>
  <si>
    <t>520mA</t>
  </si>
  <si>
    <t>SL1016-152K-B</t>
  </si>
  <si>
    <t>L0084</t>
  </si>
  <si>
    <t>500mA</t>
  </si>
  <si>
    <t>SL1016-182K-B</t>
  </si>
  <si>
    <t>L0085</t>
  </si>
  <si>
    <t>450mA</t>
  </si>
  <si>
    <t>SL1016-222K-B</t>
  </si>
  <si>
    <t>L0086</t>
  </si>
  <si>
    <t>350mA</t>
  </si>
  <si>
    <t>SL1016-332K-B</t>
  </si>
  <si>
    <t>L0087</t>
  </si>
  <si>
    <t>SL1016-472K-B</t>
  </si>
  <si>
    <t>L0088</t>
  </si>
  <si>
    <t>250mA</t>
  </si>
  <si>
    <t>SL1016-682K-B</t>
  </si>
  <si>
    <t>L0089</t>
  </si>
  <si>
    <t>7,5mH</t>
  </si>
  <si>
    <t>240mA</t>
  </si>
  <si>
    <t>SL1016-752K-B</t>
  </si>
  <si>
    <t>L0090</t>
  </si>
  <si>
    <t>23mA</t>
  </si>
  <si>
    <t>SL1016-822K-B</t>
  </si>
  <si>
    <t>L0091</t>
  </si>
  <si>
    <t>180mA</t>
  </si>
  <si>
    <t>SL1016-103K-B</t>
  </si>
  <si>
    <t>L0092</t>
  </si>
  <si>
    <t>160mA</t>
  </si>
  <si>
    <t>SL1016-123K-B</t>
  </si>
  <si>
    <t>L0093</t>
  </si>
  <si>
    <t>150mA</t>
  </si>
  <si>
    <t>SL1016-153K-B</t>
  </si>
  <si>
    <t>L0094</t>
  </si>
  <si>
    <t>SL1016-223K-B</t>
  </si>
  <si>
    <t>L0095</t>
  </si>
  <si>
    <t>RLB0914 (8.7*12mm)</t>
  </si>
  <si>
    <t>3.3uH</t>
  </si>
  <si>
    <t>3.6A</t>
  </si>
  <si>
    <t>INDRLB0914</t>
  </si>
  <si>
    <t>RLB0914-3R3ML</t>
  </si>
  <si>
    <t>L0096</t>
  </si>
  <si>
    <t>4.7uH</t>
  </si>
  <si>
    <t>3.2A</t>
  </si>
  <si>
    <t>RLB0914-4R7ML</t>
  </si>
  <si>
    <t>L0097</t>
  </si>
  <si>
    <t>6.8uH</t>
  </si>
  <si>
    <t>3A</t>
  </si>
  <si>
    <t>RLB0914-6R8ML</t>
  </si>
  <si>
    <t>L0098</t>
  </si>
  <si>
    <t>2.7A</t>
  </si>
  <si>
    <t>RLB0914-100KL</t>
  </si>
  <si>
    <t>L0099</t>
  </si>
  <si>
    <t>2.5A</t>
  </si>
  <si>
    <t>RLB0914-120KL</t>
  </si>
  <si>
    <t>L0100</t>
  </si>
  <si>
    <t>2.4A</t>
  </si>
  <si>
    <t>RLB0914-150KL</t>
  </si>
  <si>
    <t>L0101</t>
  </si>
  <si>
    <t>2.3A</t>
  </si>
  <si>
    <t>RLB0914-180KL</t>
  </si>
  <si>
    <t>L0102</t>
  </si>
  <si>
    <t>1.9A</t>
  </si>
  <si>
    <t>RLB0914-220KL</t>
  </si>
  <si>
    <t>L0103</t>
  </si>
  <si>
    <t>1.8A</t>
  </si>
  <si>
    <t>RLB0914-270KL</t>
  </si>
  <si>
    <t>L0104</t>
  </si>
  <si>
    <t>1.7A</t>
  </si>
  <si>
    <t>RLB0914-330KL</t>
  </si>
  <si>
    <t>L0105</t>
  </si>
  <si>
    <t>1.6A</t>
  </si>
  <si>
    <t>RLB0914-390KL</t>
  </si>
  <si>
    <t>L0106</t>
  </si>
  <si>
    <t>1.56A</t>
  </si>
  <si>
    <t>RLB0914-470KL</t>
  </si>
  <si>
    <t>L0107</t>
  </si>
  <si>
    <t>1.5A</t>
  </si>
  <si>
    <t>RLB0914-560KL</t>
  </si>
  <si>
    <t>L0108</t>
  </si>
  <si>
    <t>1.33A</t>
  </si>
  <si>
    <t>RLB0914-680KL</t>
  </si>
  <si>
    <t>L0109</t>
  </si>
  <si>
    <t>1.28A</t>
  </si>
  <si>
    <t>RLB0914-820KL</t>
  </si>
  <si>
    <t>L0110</t>
  </si>
  <si>
    <t>RLB0914-101KL</t>
  </si>
  <si>
    <t>L0111</t>
  </si>
  <si>
    <t>1.05A</t>
  </si>
  <si>
    <t>RLB0914-121KL</t>
  </si>
  <si>
    <t>L0112</t>
  </si>
  <si>
    <t>1A</t>
  </si>
  <si>
    <t>RLB0914-151KL</t>
  </si>
  <si>
    <t>L0113</t>
  </si>
  <si>
    <t>0.87A</t>
  </si>
  <si>
    <t>RLB0914-181KL</t>
  </si>
  <si>
    <t>L0114</t>
  </si>
  <si>
    <t>0.8A</t>
  </si>
  <si>
    <t>RLB0914-221KL</t>
  </si>
  <si>
    <t>L0115</t>
  </si>
  <si>
    <t>0.77A</t>
  </si>
  <si>
    <t>RLB0914-271KL</t>
  </si>
  <si>
    <t>L0116</t>
  </si>
  <si>
    <t>0.74A</t>
  </si>
  <si>
    <t>RLB0914-331KL</t>
  </si>
  <si>
    <t>L0117</t>
  </si>
  <si>
    <t>0.7A</t>
  </si>
  <si>
    <t>RLB0914-391KL</t>
  </si>
  <si>
    <t>L0118</t>
  </si>
  <si>
    <t>0.56A</t>
  </si>
  <si>
    <t>RLB0914-471KL</t>
  </si>
  <si>
    <t>L0119</t>
  </si>
  <si>
    <t>0.52A</t>
  </si>
  <si>
    <t>RLB0914-561KL</t>
  </si>
  <si>
    <t>L0120</t>
  </si>
  <si>
    <t>0.49A</t>
  </si>
  <si>
    <t>RLB0914-681KL</t>
  </si>
  <si>
    <t>L0121</t>
  </si>
  <si>
    <t>0.46A</t>
  </si>
  <si>
    <t>RLB0914-821KL</t>
  </si>
  <si>
    <t>L0122</t>
  </si>
  <si>
    <t>1000uH</t>
  </si>
  <si>
    <t>0.42A</t>
  </si>
  <si>
    <t>RLB0914-102KL</t>
  </si>
  <si>
    <t>L0123</t>
  </si>
  <si>
    <t>Toroid 30*14mm</t>
  </si>
  <si>
    <t>25uH</t>
  </si>
  <si>
    <t>50A</t>
  </si>
  <si>
    <t>IND30mm</t>
  </si>
  <si>
    <t>none</t>
  </si>
  <si>
    <t>TOROID POWER INDUCTOR</t>
  </si>
  <si>
    <t>L0124</t>
  </si>
  <si>
    <t>Toroid 22,9*14mm</t>
  </si>
  <si>
    <t>IND22.9mm</t>
  </si>
  <si>
    <t>L0125</t>
  </si>
  <si>
    <t>IND22.9mm vertical</t>
  </si>
  <si>
    <r>
      <t>i</t>
    </r>
    <r>
      <rPr>
        <sz val="11"/>
        <color theme="1"/>
        <rFont val="Calibri"/>
        <family val="2"/>
        <charset val="204"/>
      </rPr>
      <t>²</t>
    </r>
    <r>
      <rPr>
        <sz val="11"/>
        <color theme="1"/>
        <rFont val="Calibri"/>
        <family val="2"/>
        <scheme val="minor"/>
      </rPr>
      <t>t</t>
    </r>
  </si>
  <si>
    <t>ComponentLink2Description</t>
  </si>
  <si>
    <t>ComponentLink2URL</t>
  </si>
  <si>
    <t>FU0000</t>
  </si>
  <si>
    <t>0,25"X1,25"(6,35*31,75mm)</t>
  </si>
  <si>
    <t>630mA</t>
  </si>
  <si>
    <t>440VAC</t>
  </si>
  <si>
    <t>Fuse</t>
  </si>
  <si>
    <t>Fuse 0.25"x1.25"</t>
  </si>
  <si>
    <t>LittelFuse</t>
  </si>
  <si>
    <t>Fuse Clip 102 (LittelFuse)</t>
  </si>
  <si>
    <t>Fuse 354 series (LittelFuse)</t>
  </si>
  <si>
    <t>FU0001</t>
  </si>
  <si>
    <t>FU0002</t>
  </si>
  <si>
    <t>FU0003</t>
  </si>
  <si>
    <t>FU0004</t>
  </si>
  <si>
    <t>FU0005</t>
  </si>
  <si>
    <t>2A</t>
  </si>
  <si>
    <t>FU0006</t>
  </si>
  <si>
    <t>FU0007</t>
  </si>
  <si>
    <t>3.15A</t>
  </si>
  <si>
    <t>FU0008</t>
  </si>
  <si>
    <t>4A</t>
  </si>
  <si>
    <t>FU0009</t>
  </si>
  <si>
    <t>5A</t>
  </si>
  <si>
    <t>FU0010</t>
  </si>
  <si>
    <t>6.3A</t>
  </si>
  <si>
    <t>FU0011</t>
  </si>
  <si>
    <t>8A</t>
  </si>
  <si>
    <t>FU0012</t>
  </si>
  <si>
    <t>FU0013</t>
  </si>
  <si>
    <t>5*20mm</t>
  </si>
  <si>
    <t>Fuse 5x20mm</t>
  </si>
  <si>
    <t>20100500021P</t>
  </si>
  <si>
    <t>Fuse Clip KLS5-001 (KLS)</t>
  </si>
  <si>
    <t>Fuse 201P series (LittelFuse)</t>
  </si>
  <si>
    <t>FU0014</t>
  </si>
  <si>
    <t>63mA</t>
  </si>
  <si>
    <t>20100630021P</t>
  </si>
  <si>
    <t>FU0015</t>
  </si>
  <si>
    <t>20100800021P</t>
  </si>
  <si>
    <t>FU0016</t>
  </si>
  <si>
    <t>20101000021P</t>
  </si>
  <si>
    <t>FU0017</t>
  </si>
  <si>
    <t>125mA</t>
  </si>
  <si>
    <t>20101250021P</t>
  </si>
  <si>
    <t>FU0018</t>
  </si>
  <si>
    <t>20101600021P</t>
  </si>
  <si>
    <t>FU0019</t>
  </si>
  <si>
    <t>20102000021P</t>
  </si>
  <si>
    <t>FU0020</t>
  </si>
  <si>
    <t>315mA</t>
  </si>
  <si>
    <t>20103150021P</t>
  </si>
  <si>
    <t>FU0021</t>
  </si>
  <si>
    <t>400mA</t>
  </si>
  <si>
    <t>20104000021P</t>
  </si>
  <si>
    <t>FU0022</t>
  </si>
  <si>
    <t>20105000021P</t>
  </si>
  <si>
    <t>FU0023</t>
  </si>
  <si>
    <t>20106300021P</t>
  </si>
  <si>
    <t>FU0024</t>
  </si>
  <si>
    <t>20108000021P</t>
  </si>
  <si>
    <t>FU0025</t>
  </si>
  <si>
    <t>20111000021P</t>
  </si>
  <si>
    <t>FU0026</t>
  </si>
  <si>
    <t>1,25A</t>
  </si>
  <si>
    <t>20111250021P</t>
  </si>
  <si>
    <t>i²t</t>
  </si>
  <si>
    <t>32VDC</t>
  </si>
  <si>
    <t>0.003A²s</t>
  </si>
  <si>
    <t>Fuse0603</t>
  </si>
  <si>
    <t>0494.250NR</t>
  </si>
  <si>
    <t>Fuse 494 series (LittelFuse)</t>
  </si>
  <si>
    <t>375mA</t>
  </si>
  <si>
    <t>0.005A²s</t>
  </si>
  <si>
    <t>0494.375NR</t>
  </si>
  <si>
    <t>0.009A²s</t>
  </si>
  <si>
    <t>0494.500NR</t>
  </si>
  <si>
    <t>0.017A²s</t>
  </si>
  <si>
    <t>0494.750NR</t>
  </si>
  <si>
    <t>0.021A²s</t>
  </si>
  <si>
    <t>0494001.NR</t>
  </si>
  <si>
    <t>0.052A²s</t>
  </si>
  <si>
    <t>04941.25NR</t>
  </si>
  <si>
    <t>1.4A</t>
  </si>
  <si>
    <t>0.055A²s</t>
  </si>
  <si>
    <t>049401.4NR</t>
  </si>
  <si>
    <t>0.077A²s</t>
  </si>
  <si>
    <t>049401.5NR</t>
  </si>
  <si>
    <t>1.75A</t>
  </si>
  <si>
    <t>0.09A²s</t>
  </si>
  <si>
    <t>04941.75NR</t>
  </si>
  <si>
    <t>0.11A²s</t>
  </si>
  <si>
    <t>0494002.NR</t>
  </si>
  <si>
    <t>0.14A²s</t>
  </si>
  <si>
    <t>049402.5NR</t>
  </si>
  <si>
    <t>0.24A²s</t>
  </si>
  <si>
    <t>0494003.NR</t>
  </si>
  <si>
    <t>0.27A²s</t>
  </si>
  <si>
    <t>04943.15NR</t>
  </si>
  <si>
    <t>0.43A²s</t>
  </si>
  <si>
    <t>049403.5NR</t>
  </si>
  <si>
    <t>0.57A²s</t>
  </si>
  <si>
    <t>0494004.NR</t>
  </si>
  <si>
    <t>0.9A²s</t>
  </si>
  <si>
    <t>0494005.NR</t>
  </si>
  <si>
    <t>10.4A²s</t>
  </si>
  <si>
    <t>Fuse1206</t>
  </si>
  <si>
    <t>0501010.WR</t>
  </si>
  <si>
    <t>Fuse 501 series (LittelFuse)</t>
  </si>
  <si>
    <t>12A</t>
  </si>
  <si>
    <t>20.3A²s</t>
  </si>
  <si>
    <t>0501012.WR</t>
  </si>
  <si>
    <t>15A</t>
  </si>
  <si>
    <t>39.7A²s</t>
  </si>
  <si>
    <t>0501015.WR</t>
  </si>
  <si>
    <t>20A</t>
  </si>
  <si>
    <t>86.4A²s</t>
  </si>
  <si>
    <t>0501020.WR</t>
  </si>
  <si>
    <t>RK0001</t>
  </si>
  <si>
    <t xml:space="preserve">Stud mount M3 </t>
  </si>
  <si>
    <t>450mW</t>
  </si>
  <si>
    <t>Thermistors NTC</t>
  </si>
  <si>
    <t>B57045K</t>
  </si>
  <si>
    <t>B57045K0102K000</t>
  </si>
  <si>
    <t>TDK</t>
  </si>
  <si>
    <t>Thermistors NTC B57045K series</t>
  </si>
  <si>
    <t>RK0002</t>
  </si>
  <si>
    <t>B57045K0222K000</t>
  </si>
  <si>
    <t>RK0003</t>
  </si>
  <si>
    <t>B57045K0472K000</t>
  </si>
  <si>
    <t>RK0004</t>
  </si>
  <si>
    <t>B57045K0682K000</t>
  </si>
  <si>
    <t>RK0005</t>
  </si>
  <si>
    <t>B57045K0103K000</t>
  </si>
  <si>
    <t>RK0006</t>
  </si>
  <si>
    <t>B57045K0333K000</t>
  </si>
  <si>
    <t>RK0007</t>
  </si>
  <si>
    <t>B57045K0473K000</t>
  </si>
  <si>
    <t>RK0008</t>
  </si>
  <si>
    <t>B57045K0683K000</t>
  </si>
  <si>
    <t>RK0009</t>
  </si>
  <si>
    <t>B57045K0104K000</t>
  </si>
  <si>
    <t>RK0010</t>
  </si>
  <si>
    <t>B57045K0154K000</t>
  </si>
  <si>
    <t>RK0011</t>
  </si>
  <si>
    <t>Mini NTC with wires</t>
  </si>
  <si>
    <t>B57861S</t>
  </si>
  <si>
    <t>B57861S0202F040</t>
  </si>
  <si>
    <t>Thermistors NTC B57861S series</t>
  </si>
  <si>
    <t>RK0012</t>
  </si>
  <si>
    <t>3K</t>
  </si>
  <si>
    <t>B57861S0302F040</t>
  </si>
  <si>
    <t>RK0013</t>
  </si>
  <si>
    <t>B57861S0502F040</t>
  </si>
  <si>
    <t>RK0014</t>
  </si>
  <si>
    <t>B57861S0103F040</t>
  </si>
  <si>
    <t>RK0015</t>
  </si>
  <si>
    <t>B57861S0303F040</t>
  </si>
  <si>
    <t>RK0016</t>
  </si>
  <si>
    <t>B57861S0503F040</t>
  </si>
  <si>
    <t>RK0017</t>
  </si>
  <si>
    <t>B57861S0103A039</t>
  </si>
  <si>
    <t>Model</t>
  </si>
  <si>
    <t>RU0001</t>
  </si>
  <si>
    <t>20mm</t>
  </si>
  <si>
    <t>275 V</t>
  </si>
  <si>
    <t>1 W</t>
  </si>
  <si>
    <t>S20K275</t>
  </si>
  <si>
    <t>Varistor</t>
  </si>
  <si>
    <t>Varistor 20mm</t>
  </si>
  <si>
    <t>B72220S0271K101</t>
  </si>
  <si>
    <t>Leaded varistors StandarD-series (TDK)</t>
  </si>
  <si>
    <t>SCap0000</t>
  </si>
  <si>
    <t>20X10X5,0mm</t>
  </si>
  <si>
    <t>5F</t>
  </si>
  <si>
    <t>2,7V</t>
  </si>
  <si>
    <t>65 ⁰С</t>
  </si>
  <si>
    <t xml:space="preserve"> 3,8 A</t>
  </si>
  <si>
    <t>CapAl10X20X5.0</t>
  </si>
  <si>
    <t>CapAl10X20X5.0RA</t>
  </si>
  <si>
    <t>CapAl10X20X5.0LA</t>
  </si>
  <si>
    <t>ESHSR-0005C0-002R7</t>
  </si>
  <si>
    <t>Maxxwell</t>
  </si>
  <si>
    <t>5 F, 2,7 V ULTRACAPACITORS</t>
  </si>
  <si>
    <t>Turns Ratio</t>
  </si>
  <si>
    <t>TV0000</t>
  </si>
  <si>
    <t>-</t>
  </si>
  <si>
    <t>1:1</t>
  </si>
  <si>
    <t>ESMIT-4180</t>
  </si>
  <si>
    <t>Sumida</t>
  </si>
  <si>
    <t>SMD Coupling Pulse Transformer ESMIT-4180</t>
  </si>
  <si>
    <t>SMD Coupling Pulse Transformer 1:1 Turns Ratio ESMIT-4180</t>
  </si>
  <si>
    <t>Load Capacitance</t>
  </si>
  <si>
    <t>Series Resonance (max)</t>
  </si>
  <si>
    <t>Shunt Capacitance  (max)</t>
  </si>
  <si>
    <t>BQ0000</t>
  </si>
  <si>
    <t>KX-7</t>
  </si>
  <si>
    <t>3.2*2.5*0.8mm</t>
  </si>
  <si>
    <t>16MHz</t>
  </si>
  <si>
    <t>60Ohm</t>
  </si>
  <si>
    <t>3.5pF</t>
  </si>
  <si>
    <t>Quartz Crystal</t>
  </si>
  <si>
    <t>KX7</t>
  </si>
  <si>
    <t>12.xxxxx</t>
  </si>
  <si>
    <t>Geyer</t>
  </si>
  <si>
    <t>RES2W (vertical)</t>
  </si>
  <si>
    <t>L0126</t>
  </si>
  <si>
    <t>Common Mode Chokes</t>
  </si>
  <si>
    <t>C:\Users\ASGord\OneDrive\Documents\Altium Libraries\Passives Library\DataSheet\BUxx series (Coilcraft).pdf</t>
  </si>
  <si>
    <t>Coilcraft</t>
  </si>
  <si>
    <t>BU10</t>
  </si>
  <si>
    <t>BU10-1811R2BL</t>
  </si>
  <si>
    <t>L0127</t>
  </si>
  <si>
    <t>BU11</t>
  </si>
  <si>
    <t>L0128</t>
  </si>
  <si>
    <t>BU12</t>
  </si>
  <si>
    <t>L0129</t>
  </si>
  <si>
    <t>BU13</t>
  </si>
  <si>
    <t>BU10-1311R6BL</t>
  </si>
  <si>
    <t>BU10-1012R2BL</t>
  </si>
  <si>
    <t>BU10-6003R0BL</t>
  </si>
  <si>
    <t>1.2A</t>
  </si>
  <si>
    <t>2.2A</t>
  </si>
  <si>
    <t>3.0A</t>
  </si>
  <si>
    <t>130uH</t>
  </si>
  <si>
    <t>60uH</t>
  </si>
  <si>
    <t>Common Mode Chokes 19*17*22,5mm: 180uH, 1.2A</t>
  </si>
  <si>
    <t>Common Mode Chokes 19*17*22,5mm: 130uH, 1.6A</t>
  </si>
  <si>
    <t>Common Mode Chokes 19*17*22,5mm: 100uH, 2.2A</t>
  </si>
  <si>
    <t>Common Mode Chokes 19*17*22,5mm: 60uH, 3.0A</t>
  </si>
  <si>
    <t>CM Chokes</t>
  </si>
  <si>
    <t>RU0002</t>
  </si>
  <si>
    <t>10mm</t>
  </si>
  <si>
    <t>S10K50</t>
  </si>
  <si>
    <t>Varistor 10mm</t>
  </si>
  <si>
    <t>B72210S0500K101</t>
  </si>
  <si>
    <t>0.5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</si>
</sst>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3" borderId="0" xfId="1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3" borderId="0" xfId="0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7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0" fillId="0" borderId="0" xfId="0" applyAlignment="1">
      <alignment wrapText="1"/>
    </xf>
    <xf numFmtId="49" fontId="1" fillId="4" borderId="1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AppData/Roaming/Microsoft/Excel/DataSheet/Aluminum%20Electrolytic%20Capacitors%20(Panasonic)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zoomScaleNormal="100" workbookViewId="0">
      <selection activeCell="N172" sqref="N172"/>
    </sheetView>
  </sheetViews>
  <sheetFormatPr defaultRowHeight="14.4" x14ac:dyDescent="0.3"/>
  <cols>
    <col min="1" max="1" width="5.88671875" bestFit="1" customWidth="1"/>
    <col min="2" max="2" width="17.6640625" bestFit="1" customWidth="1"/>
    <col min="3" max="3" width="5.33203125" bestFit="1" customWidth="1"/>
    <col min="4" max="4" width="9" bestFit="1" customWidth="1"/>
    <col min="5" max="5" width="7.33203125" bestFit="1" customWidth="1"/>
    <col min="6" max="6" width="8.33203125" bestFit="1" customWidth="1"/>
    <col min="7" max="7" width="26" bestFit="1" customWidth="1"/>
    <col min="8" max="8" width="19.5546875" bestFit="1" customWidth="1"/>
    <col min="9" max="9" width="9.6640625" bestFit="1" customWidth="1"/>
    <col min="10" max="10" width="19.33203125" bestFit="1" customWidth="1"/>
    <col min="11" max="11" width="14" bestFit="1" customWidth="1"/>
    <col min="12" max="13" width="14.88671875" bestFit="1" customWidth="1"/>
    <col min="14" max="14" width="18.21875" bestFit="1" customWidth="1"/>
    <col min="15" max="15" width="11.5546875" bestFit="1" customWidth="1"/>
    <col min="16" max="16" width="24.33203125" bestFit="1" customWidth="1"/>
    <col min="17" max="17" width="71.5546875" bestFit="1" customWidth="1"/>
    <col min="18" max="18" width="57" bestFit="1" customWidth="1"/>
  </cols>
  <sheetData>
    <row r="1" spans="1:18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44" t="s">
        <v>10</v>
      </c>
      <c r="L1" s="14" t="s">
        <v>11</v>
      </c>
      <c r="M1" s="14" t="s">
        <v>5106</v>
      </c>
      <c r="N1" s="15" t="s">
        <v>12</v>
      </c>
      <c r="O1" s="14" t="s">
        <v>13</v>
      </c>
      <c r="P1" s="14" t="s">
        <v>14</v>
      </c>
      <c r="Q1" s="14" t="s">
        <v>15</v>
      </c>
      <c r="R1" s="14" t="s">
        <v>16</v>
      </c>
    </row>
    <row r="2" spans="1:18" x14ac:dyDescent="0.3">
      <c r="A2" s="4" t="s">
        <v>17</v>
      </c>
      <c r="B2" s="3" t="s">
        <v>18</v>
      </c>
      <c r="C2" s="3" t="s">
        <v>19</v>
      </c>
      <c r="D2" s="45" t="s">
        <v>20</v>
      </c>
      <c r="E2" s="3" t="s">
        <v>21</v>
      </c>
      <c r="F2" s="3" t="s">
        <v>22</v>
      </c>
      <c r="G2" s="4" t="str">
        <f t="shared" ref="G2:G65" si="0">CONCATENATE(B2," ",C2,D2)</f>
        <v>RES2W (16*5.5mm)  1R0±5%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9660</v>
      </c>
      <c r="N2" s="4" t="str">
        <f t="shared" ref="N2:N33" si="1">CONCATENATE("KLS6-CF-2W-",C2,"-J")</f>
        <v>KLS6-CF-2W-1R0-J</v>
      </c>
      <c r="O2" s="3" t="s">
        <v>28</v>
      </c>
      <c r="P2" t="s">
        <v>29</v>
      </c>
      <c r="Q2" t="str">
        <f t="shared" ref="Q2:Q65" ca="1" si="2">CONCATENATE(LEFT(CELL("имяфайла"), FIND("[",CELL("имяфайла"))-1),"THD Carbon Film Fixed Resistors KLS6 series (KLS)")</f>
        <v>C:\Altium Libraries\Passives Library\THD Carbon Film Fixed Resistors KLS6 series (KLS)</v>
      </c>
      <c r="R2" s="5" t="str">
        <f t="shared" ref="R2:R33" si="3">CONCATENATE(P2," ",B2," ",C2,D2," ",E2," ",F2)</f>
        <v>Carbon Film Fixed Resistors RES2W (16*5.5mm)  1R0±5% 500V 2W</v>
      </c>
    </row>
    <row r="3" spans="1:18" x14ac:dyDescent="0.3">
      <c r="A3" s="4" t="s">
        <v>30</v>
      </c>
      <c r="B3" s="3" t="s">
        <v>18</v>
      </c>
      <c r="C3" s="3" t="s">
        <v>31</v>
      </c>
      <c r="D3" s="45" t="s">
        <v>20</v>
      </c>
      <c r="E3" s="3" t="s">
        <v>21</v>
      </c>
      <c r="F3" s="3" t="s">
        <v>22</v>
      </c>
      <c r="G3" s="4" t="str">
        <f t="shared" si="0"/>
        <v>RES2W (16*5.5mm)  1R1±5%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9660</v>
      </c>
      <c r="N3" s="4" t="str">
        <f t="shared" si="1"/>
        <v>KLS6-CF-2W-1R1-J</v>
      </c>
      <c r="O3" s="3" t="s">
        <v>28</v>
      </c>
      <c r="P3" t="s">
        <v>29</v>
      </c>
      <c r="Q3" t="str">
        <f t="shared" ca="1" si="2"/>
        <v>C:\Altium Libraries\Passives Library\THD Carbon Film Fixed Resistors KLS6 series (KLS)</v>
      </c>
      <c r="R3" s="5" t="str">
        <f t="shared" si="3"/>
        <v>Carbon Film Fixed Resistors RES2W (16*5.5mm)  1R1±5% 500V 2W</v>
      </c>
    </row>
    <row r="4" spans="1:18" x14ac:dyDescent="0.3">
      <c r="A4" s="4" t="s">
        <v>32</v>
      </c>
      <c r="B4" s="3" t="s">
        <v>18</v>
      </c>
      <c r="C4" s="3" t="s">
        <v>33</v>
      </c>
      <c r="D4" s="45" t="s">
        <v>20</v>
      </c>
      <c r="E4" s="3" t="s">
        <v>21</v>
      </c>
      <c r="F4" s="3" t="s">
        <v>22</v>
      </c>
      <c r="G4" s="4" t="str">
        <f t="shared" si="0"/>
        <v>RES2W (16*5.5mm)  1R2±5%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9660</v>
      </c>
      <c r="N4" s="4" t="str">
        <f t="shared" si="1"/>
        <v>KLS6-CF-2W-1R2-J</v>
      </c>
      <c r="O4" s="3" t="s">
        <v>28</v>
      </c>
      <c r="P4" t="s">
        <v>29</v>
      </c>
      <c r="Q4" t="str">
        <f t="shared" ca="1" si="2"/>
        <v>C:\Altium Libraries\Passives Library\THD Carbon Film Fixed Resistors KLS6 series (KLS)</v>
      </c>
      <c r="R4" s="5" t="str">
        <f t="shared" si="3"/>
        <v>Carbon Film Fixed Resistors RES2W (16*5.5mm)  1R2±5% 500V 2W</v>
      </c>
    </row>
    <row r="5" spans="1:18" x14ac:dyDescent="0.3">
      <c r="A5" s="4" t="s">
        <v>34</v>
      </c>
      <c r="B5" s="3" t="s">
        <v>18</v>
      </c>
      <c r="C5" s="3" t="s">
        <v>35</v>
      </c>
      <c r="D5" s="45" t="s">
        <v>20</v>
      </c>
      <c r="E5" s="3" t="s">
        <v>21</v>
      </c>
      <c r="F5" s="3" t="s">
        <v>22</v>
      </c>
      <c r="G5" s="4" t="str">
        <f t="shared" si="0"/>
        <v>RES2W (16*5.5mm)  1R3±5%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3" t="s">
        <v>9660</v>
      </c>
      <c r="N5" s="4" t="str">
        <f t="shared" si="1"/>
        <v>KLS6-CF-2W-1R3-J</v>
      </c>
      <c r="O5" s="3" t="s">
        <v>28</v>
      </c>
      <c r="P5" t="s">
        <v>29</v>
      </c>
      <c r="Q5" t="str">
        <f t="shared" ca="1" si="2"/>
        <v>C:\Altium Libraries\Passives Library\THD Carbon Film Fixed Resistors KLS6 series (KLS)</v>
      </c>
      <c r="R5" s="5" t="str">
        <f t="shared" si="3"/>
        <v>Carbon Film Fixed Resistors RES2W (16*5.5mm)  1R3±5% 500V 2W</v>
      </c>
    </row>
    <row r="6" spans="1:18" x14ac:dyDescent="0.3">
      <c r="A6" s="4" t="s">
        <v>36</v>
      </c>
      <c r="B6" s="3" t="s">
        <v>18</v>
      </c>
      <c r="C6" s="3" t="s">
        <v>37</v>
      </c>
      <c r="D6" s="45" t="s">
        <v>20</v>
      </c>
      <c r="E6" s="3" t="s">
        <v>21</v>
      </c>
      <c r="F6" s="3" t="s">
        <v>22</v>
      </c>
      <c r="G6" s="4" t="str">
        <f t="shared" si="0"/>
        <v>RES2W (16*5.5mm)  1R5±5%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  <c r="M6" s="3" t="s">
        <v>9660</v>
      </c>
      <c r="N6" s="4" t="str">
        <f t="shared" si="1"/>
        <v>KLS6-CF-2W-1R5-J</v>
      </c>
      <c r="O6" s="3" t="s">
        <v>28</v>
      </c>
      <c r="P6" t="s">
        <v>29</v>
      </c>
      <c r="Q6" t="str">
        <f t="shared" ca="1" si="2"/>
        <v>C:\Altium Libraries\Passives Library\THD Carbon Film Fixed Resistors KLS6 series (KLS)</v>
      </c>
      <c r="R6" s="5" t="str">
        <f t="shared" si="3"/>
        <v>Carbon Film Fixed Resistors RES2W (16*5.5mm)  1R5±5% 500V 2W</v>
      </c>
    </row>
    <row r="7" spans="1:18" x14ac:dyDescent="0.3">
      <c r="A7" s="4" t="s">
        <v>38</v>
      </c>
      <c r="B7" s="3" t="s">
        <v>18</v>
      </c>
      <c r="C7" s="3" t="s">
        <v>39</v>
      </c>
      <c r="D7" s="45" t="s">
        <v>20</v>
      </c>
      <c r="E7" s="3" t="s">
        <v>21</v>
      </c>
      <c r="F7" s="3" t="s">
        <v>22</v>
      </c>
      <c r="G7" s="4" t="str">
        <f t="shared" si="0"/>
        <v>RES2W (16*5.5mm)  1R6±5%</v>
      </c>
      <c r="H7" s="3" t="s">
        <v>23</v>
      </c>
      <c r="I7" s="3" t="s">
        <v>24</v>
      </c>
      <c r="J7" s="3" t="s">
        <v>25</v>
      </c>
      <c r="K7" s="3" t="s">
        <v>26</v>
      </c>
      <c r="L7" s="3" t="s">
        <v>27</v>
      </c>
      <c r="M7" s="3" t="s">
        <v>9660</v>
      </c>
      <c r="N7" s="4" t="str">
        <f t="shared" si="1"/>
        <v>KLS6-CF-2W-1R6-J</v>
      </c>
      <c r="O7" s="3" t="s">
        <v>28</v>
      </c>
      <c r="P7" t="s">
        <v>29</v>
      </c>
      <c r="Q7" t="str">
        <f t="shared" ca="1" si="2"/>
        <v>C:\Altium Libraries\Passives Library\THD Carbon Film Fixed Resistors KLS6 series (KLS)</v>
      </c>
      <c r="R7" s="5" t="str">
        <f t="shared" si="3"/>
        <v>Carbon Film Fixed Resistors RES2W (16*5.5mm)  1R6±5% 500V 2W</v>
      </c>
    </row>
    <row r="8" spans="1:18" x14ac:dyDescent="0.3">
      <c r="A8" s="4" t="s">
        <v>40</v>
      </c>
      <c r="B8" s="3" t="s">
        <v>18</v>
      </c>
      <c r="C8" s="3" t="s">
        <v>41</v>
      </c>
      <c r="D8" s="45" t="s">
        <v>20</v>
      </c>
      <c r="E8" s="3" t="s">
        <v>21</v>
      </c>
      <c r="F8" s="3" t="s">
        <v>22</v>
      </c>
      <c r="G8" s="4" t="str">
        <f t="shared" si="0"/>
        <v>RES2W (16*5.5mm)  1R8±5%</v>
      </c>
      <c r="H8" s="3" t="s">
        <v>23</v>
      </c>
      <c r="I8" s="3" t="s">
        <v>24</v>
      </c>
      <c r="J8" s="3" t="s">
        <v>25</v>
      </c>
      <c r="K8" s="3" t="s">
        <v>26</v>
      </c>
      <c r="L8" s="3" t="s">
        <v>27</v>
      </c>
      <c r="M8" s="3" t="s">
        <v>9660</v>
      </c>
      <c r="N8" s="4" t="str">
        <f t="shared" si="1"/>
        <v>KLS6-CF-2W-1R8-J</v>
      </c>
      <c r="O8" s="3" t="s">
        <v>28</v>
      </c>
      <c r="P8" t="s">
        <v>29</v>
      </c>
      <c r="Q8" t="str">
        <f t="shared" ca="1" si="2"/>
        <v>C:\Altium Libraries\Passives Library\THD Carbon Film Fixed Resistors KLS6 series (KLS)</v>
      </c>
      <c r="R8" s="5" t="str">
        <f t="shared" si="3"/>
        <v>Carbon Film Fixed Resistors RES2W (16*5.5mm)  1R8±5% 500V 2W</v>
      </c>
    </row>
    <row r="9" spans="1:18" x14ac:dyDescent="0.3">
      <c r="A9" s="4" t="s">
        <v>42</v>
      </c>
      <c r="B9" s="3" t="s">
        <v>18</v>
      </c>
      <c r="C9" s="3" t="s">
        <v>43</v>
      </c>
      <c r="D9" s="45" t="s">
        <v>20</v>
      </c>
      <c r="E9" s="3" t="s">
        <v>21</v>
      </c>
      <c r="F9" s="3" t="s">
        <v>22</v>
      </c>
      <c r="G9" s="4" t="str">
        <f t="shared" si="0"/>
        <v>RES2W (16*5.5mm)  2R0±5%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3" t="s">
        <v>9660</v>
      </c>
      <c r="N9" s="4" t="str">
        <f t="shared" si="1"/>
        <v>KLS6-CF-2W-2R0-J</v>
      </c>
      <c r="O9" s="3" t="s">
        <v>28</v>
      </c>
      <c r="P9" t="s">
        <v>29</v>
      </c>
      <c r="Q9" t="str">
        <f t="shared" ca="1" si="2"/>
        <v>C:\Altium Libraries\Passives Library\THD Carbon Film Fixed Resistors KLS6 series (KLS)</v>
      </c>
      <c r="R9" s="5" t="str">
        <f t="shared" si="3"/>
        <v>Carbon Film Fixed Resistors RES2W (16*5.5mm)  2R0±5% 500V 2W</v>
      </c>
    </row>
    <row r="10" spans="1:18" x14ac:dyDescent="0.3">
      <c r="A10" s="4" t="s">
        <v>44</v>
      </c>
      <c r="B10" s="3" t="s">
        <v>18</v>
      </c>
      <c r="C10" s="3" t="s">
        <v>45</v>
      </c>
      <c r="D10" s="45" t="s">
        <v>20</v>
      </c>
      <c r="E10" s="3" t="s">
        <v>21</v>
      </c>
      <c r="F10" s="3" t="s">
        <v>22</v>
      </c>
      <c r="G10" s="4" t="str">
        <f t="shared" si="0"/>
        <v>RES2W (16*5.5mm)  2R2±5%</v>
      </c>
      <c r="H10" s="3" t="s">
        <v>23</v>
      </c>
      <c r="I10" s="3" t="s">
        <v>24</v>
      </c>
      <c r="J10" s="3" t="s">
        <v>25</v>
      </c>
      <c r="K10" s="3" t="s">
        <v>26</v>
      </c>
      <c r="L10" s="3" t="s">
        <v>27</v>
      </c>
      <c r="M10" s="3" t="s">
        <v>9660</v>
      </c>
      <c r="N10" s="4" t="str">
        <f t="shared" si="1"/>
        <v>KLS6-CF-2W-2R2-J</v>
      </c>
      <c r="O10" s="3" t="s">
        <v>28</v>
      </c>
      <c r="P10" t="s">
        <v>29</v>
      </c>
      <c r="Q10" t="str">
        <f t="shared" ca="1" si="2"/>
        <v>C:\Altium Libraries\Passives Library\THD Carbon Film Fixed Resistors KLS6 series (KLS)</v>
      </c>
      <c r="R10" s="5" t="str">
        <f t="shared" si="3"/>
        <v>Carbon Film Fixed Resistors RES2W (16*5.5mm)  2R2±5% 500V 2W</v>
      </c>
    </row>
    <row r="11" spans="1:18" x14ac:dyDescent="0.3">
      <c r="A11" s="4" t="s">
        <v>46</v>
      </c>
      <c r="B11" s="3" t="s">
        <v>18</v>
      </c>
      <c r="C11" s="3" t="s">
        <v>47</v>
      </c>
      <c r="D11" s="45" t="s">
        <v>20</v>
      </c>
      <c r="E11" s="3" t="s">
        <v>21</v>
      </c>
      <c r="F11" s="3" t="s">
        <v>22</v>
      </c>
      <c r="G11" s="4" t="str">
        <f t="shared" si="0"/>
        <v>RES2W (16*5.5mm)  2R4±5%</v>
      </c>
      <c r="H11" s="3" t="s">
        <v>23</v>
      </c>
      <c r="I11" s="3" t="s">
        <v>24</v>
      </c>
      <c r="J11" s="3" t="s">
        <v>25</v>
      </c>
      <c r="K11" s="3" t="s">
        <v>26</v>
      </c>
      <c r="L11" s="3" t="s">
        <v>27</v>
      </c>
      <c r="M11" s="3" t="s">
        <v>9660</v>
      </c>
      <c r="N11" s="4" t="str">
        <f t="shared" si="1"/>
        <v>KLS6-CF-2W-2R4-J</v>
      </c>
      <c r="O11" s="3" t="s">
        <v>28</v>
      </c>
      <c r="P11" t="s">
        <v>29</v>
      </c>
      <c r="Q11" t="str">
        <f t="shared" ca="1" si="2"/>
        <v>C:\Altium Libraries\Passives Library\THD Carbon Film Fixed Resistors KLS6 series (KLS)</v>
      </c>
      <c r="R11" s="5" t="str">
        <f t="shared" si="3"/>
        <v>Carbon Film Fixed Resistors RES2W (16*5.5mm)  2R4±5% 500V 2W</v>
      </c>
    </row>
    <row r="12" spans="1:18" x14ac:dyDescent="0.3">
      <c r="A12" s="4" t="s">
        <v>48</v>
      </c>
      <c r="B12" s="3" t="s">
        <v>18</v>
      </c>
      <c r="C12" s="3" t="s">
        <v>49</v>
      </c>
      <c r="D12" s="45" t="s">
        <v>20</v>
      </c>
      <c r="E12" s="3" t="s">
        <v>21</v>
      </c>
      <c r="F12" s="3" t="s">
        <v>22</v>
      </c>
      <c r="G12" s="4" t="str">
        <f t="shared" si="0"/>
        <v>RES2W (16*5.5mm)  2R7±5%</v>
      </c>
      <c r="H12" s="3" t="s">
        <v>23</v>
      </c>
      <c r="I12" s="3" t="s">
        <v>24</v>
      </c>
      <c r="J12" s="3" t="s">
        <v>25</v>
      </c>
      <c r="K12" s="3" t="s">
        <v>26</v>
      </c>
      <c r="L12" s="3" t="s">
        <v>27</v>
      </c>
      <c r="M12" s="3" t="s">
        <v>9660</v>
      </c>
      <c r="N12" s="4" t="str">
        <f t="shared" si="1"/>
        <v>KLS6-CF-2W-2R7-J</v>
      </c>
      <c r="O12" s="3" t="s">
        <v>28</v>
      </c>
      <c r="P12" t="s">
        <v>29</v>
      </c>
      <c r="Q12" t="str">
        <f t="shared" ca="1" si="2"/>
        <v>C:\Altium Libraries\Passives Library\THD Carbon Film Fixed Resistors KLS6 series (KLS)</v>
      </c>
      <c r="R12" s="5" t="str">
        <f t="shared" si="3"/>
        <v>Carbon Film Fixed Resistors RES2W (16*5.5mm)  2R7±5% 500V 2W</v>
      </c>
    </row>
    <row r="13" spans="1:18" x14ac:dyDescent="0.3">
      <c r="A13" s="4" t="s">
        <v>50</v>
      </c>
      <c r="B13" s="3" t="s">
        <v>18</v>
      </c>
      <c r="C13" s="3" t="s">
        <v>51</v>
      </c>
      <c r="D13" s="45" t="s">
        <v>20</v>
      </c>
      <c r="E13" s="3" t="s">
        <v>21</v>
      </c>
      <c r="F13" s="3" t="s">
        <v>22</v>
      </c>
      <c r="G13" s="4" t="str">
        <f t="shared" si="0"/>
        <v>RES2W (16*5.5mm)  3R0±5%</v>
      </c>
      <c r="H13" s="3" t="s">
        <v>23</v>
      </c>
      <c r="I13" s="3" t="s">
        <v>24</v>
      </c>
      <c r="J13" s="3" t="s">
        <v>25</v>
      </c>
      <c r="K13" s="3" t="s">
        <v>26</v>
      </c>
      <c r="L13" s="3" t="s">
        <v>27</v>
      </c>
      <c r="M13" s="3" t="s">
        <v>9660</v>
      </c>
      <c r="N13" s="4" t="str">
        <f t="shared" si="1"/>
        <v>KLS6-CF-2W-3R0-J</v>
      </c>
      <c r="O13" s="3" t="s">
        <v>28</v>
      </c>
      <c r="P13" t="s">
        <v>29</v>
      </c>
      <c r="Q13" t="str">
        <f t="shared" ca="1" si="2"/>
        <v>C:\Altium Libraries\Passives Library\THD Carbon Film Fixed Resistors KLS6 series (KLS)</v>
      </c>
      <c r="R13" s="5" t="str">
        <f t="shared" si="3"/>
        <v>Carbon Film Fixed Resistors RES2W (16*5.5mm)  3R0±5% 500V 2W</v>
      </c>
    </row>
    <row r="14" spans="1:18" x14ac:dyDescent="0.3">
      <c r="A14" s="4" t="s">
        <v>52</v>
      </c>
      <c r="B14" s="3" t="s">
        <v>18</v>
      </c>
      <c r="C14" s="3" t="s">
        <v>53</v>
      </c>
      <c r="D14" s="45" t="s">
        <v>20</v>
      </c>
      <c r="E14" s="3" t="s">
        <v>21</v>
      </c>
      <c r="F14" s="3" t="s">
        <v>22</v>
      </c>
      <c r="G14" s="4" t="str">
        <f t="shared" si="0"/>
        <v>RES2W (16*5.5mm)  3R3±5%</v>
      </c>
      <c r="H14" s="3" t="s">
        <v>23</v>
      </c>
      <c r="I14" s="3" t="s">
        <v>24</v>
      </c>
      <c r="J14" s="3" t="s">
        <v>25</v>
      </c>
      <c r="K14" s="3" t="s">
        <v>26</v>
      </c>
      <c r="L14" s="3" t="s">
        <v>27</v>
      </c>
      <c r="M14" s="3" t="s">
        <v>9660</v>
      </c>
      <c r="N14" s="4" t="str">
        <f t="shared" si="1"/>
        <v>KLS6-CF-2W-3R3-J</v>
      </c>
      <c r="O14" s="3" t="s">
        <v>28</v>
      </c>
      <c r="P14" t="s">
        <v>29</v>
      </c>
      <c r="Q14" t="str">
        <f t="shared" ca="1" si="2"/>
        <v>C:\Altium Libraries\Passives Library\THD Carbon Film Fixed Resistors KLS6 series (KLS)</v>
      </c>
      <c r="R14" s="5" t="str">
        <f t="shared" si="3"/>
        <v>Carbon Film Fixed Resistors RES2W (16*5.5mm)  3R3±5% 500V 2W</v>
      </c>
    </row>
    <row r="15" spans="1:18" x14ac:dyDescent="0.3">
      <c r="A15" s="4" t="s">
        <v>54</v>
      </c>
      <c r="B15" s="3" t="s">
        <v>18</v>
      </c>
      <c r="C15" s="3" t="s">
        <v>55</v>
      </c>
      <c r="D15" s="45" t="s">
        <v>20</v>
      </c>
      <c r="E15" s="3" t="s">
        <v>21</v>
      </c>
      <c r="F15" s="3" t="s">
        <v>22</v>
      </c>
      <c r="G15" s="4" t="str">
        <f t="shared" si="0"/>
        <v>RES2W (16*5.5mm)  3R6±5%</v>
      </c>
      <c r="H15" s="3" t="s">
        <v>23</v>
      </c>
      <c r="I15" s="3" t="s">
        <v>24</v>
      </c>
      <c r="J15" s="3" t="s">
        <v>25</v>
      </c>
      <c r="K15" s="3" t="s">
        <v>26</v>
      </c>
      <c r="L15" s="3" t="s">
        <v>27</v>
      </c>
      <c r="M15" s="3" t="s">
        <v>9660</v>
      </c>
      <c r="N15" s="4" t="str">
        <f t="shared" si="1"/>
        <v>KLS6-CF-2W-3R6-J</v>
      </c>
      <c r="O15" s="3" t="s">
        <v>28</v>
      </c>
      <c r="P15" t="s">
        <v>29</v>
      </c>
      <c r="Q15" t="str">
        <f t="shared" ca="1" si="2"/>
        <v>C:\Altium Libraries\Passives Library\THD Carbon Film Fixed Resistors KLS6 series (KLS)</v>
      </c>
      <c r="R15" s="5" t="str">
        <f t="shared" si="3"/>
        <v>Carbon Film Fixed Resistors RES2W (16*5.5mm)  3R6±5% 500V 2W</v>
      </c>
    </row>
    <row r="16" spans="1:18" x14ac:dyDescent="0.3">
      <c r="A16" s="4" t="s">
        <v>56</v>
      </c>
      <c r="B16" s="3" t="s">
        <v>18</v>
      </c>
      <c r="C16" s="3" t="s">
        <v>57</v>
      </c>
      <c r="D16" s="45" t="s">
        <v>20</v>
      </c>
      <c r="E16" s="3" t="s">
        <v>21</v>
      </c>
      <c r="F16" s="3" t="s">
        <v>22</v>
      </c>
      <c r="G16" s="4" t="str">
        <f t="shared" si="0"/>
        <v>RES2W (16*5.5mm)  3R9±5%</v>
      </c>
      <c r="H16" s="3" t="s">
        <v>23</v>
      </c>
      <c r="I16" s="3" t="s">
        <v>24</v>
      </c>
      <c r="J16" s="3" t="s">
        <v>25</v>
      </c>
      <c r="K16" s="3" t="s">
        <v>26</v>
      </c>
      <c r="L16" s="3" t="s">
        <v>27</v>
      </c>
      <c r="M16" s="3" t="s">
        <v>9660</v>
      </c>
      <c r="N16" s="4" t="str">
        <f t="shared" si="1"/>
        <v>KLS6-CF-2W-3R9-J</v>
      </c>
      <c r="O16" s="3" t="s">
        <v>28</v>
      </c>
      <c r="P16" t="s">
        <v>29</v>
      </c>
      <c r="Q16" t="str">
        <f t="shared" ca="1" si="2"/>
        <v>C:\Altium Libraries\Passives Library\THD Carbon Film Fixed Resistors KLS6 series (KLS)</v>
      </c>
      <c r="R16" s="5" t="str">
        <f t="shared" si="3"/>
        <v>Carbon Film Fixed Resistors RES2W (16*5.5mm)  3R9±5% 500V 2W</v>
      </c>
    </row>
    <row r="17" spans="1:18" x14ac:dyDescent="0.3">
      <c r="A17" s="4" t="s">
        <v>58</v>
      </c>
      <c r="B17" s="3" t="s">
        <v>18</v>
      </c>
      <c r="C17" s="3" t="s">
        <v>59</v>
      </c>
      <c r="D17" s="45" t="s">
        <v>20</v>
      </c>
      <c r="E17" s="3" t="s">
        <v>21</v>
      </c>
      <c r="F17" s="3" t="s">
        <v>22</v>
      </c>
      <c r="G17" s="4" t="str">
        <f t="shared" si="0"/>
        <v>RES2W (16*5.5mm)  4R3±5%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3" t="s">
        <v>9660</v>
      </c>
      <c r="N17" s="4" t="str">
        <f t="shared" si="1"/>
        <v>KLS6-CF-2W-4R3-J</v>
      </c>
      <c r="O17" s="3" t="s">
        <v>28</v>
      </c>
      <c r="P17" t="s">
        <v>29</v>
      </c>
      <c r="Q17" t="str">
        <f t="shared" ca="1" si="2"/>
        <v>C:\Altium Libraries\Passives Library\THD Carbon Film Fixed Resistors KLS6 series (KLS)</v>
      </c>
      <c r="R17" s="5" t="str">
        <f t="shared" si="3"/>
        <v>Carbon Film Fixed Resistors RES2W (16*5.5mm)  4R3±5% 500V 2W</v>
      </c>
    </row>
    <row r="18" spans="1:18" x14ac:dyDescent="0.3">
      <c r="A18" s="4" t="s">
        <v>60</v>
      </c>
      <c r="B18" s="3" t="s">
        <v>18</v>
      </c>
      <c r="C18" s="3" t="s">
        <v>61</v>
      </c>
      <c r="D18" s="45" t="s">
        <v>20</v>
      </c>
      <c r="E18" s="3" t="s">
        <v>21</v>
      </c>
      <c r="F18" s="3" t="s">
        <v>22</v>
      </c>
      <c r="G18" s="4" t="str">
        <f t="shared" si="0"/>
        <v>RES2W (16*5.5mm)  4R7±5%</v>
      </c>
      <c r="H18" s="3" t="s">
        <v>23</v>
      </c>
      <c r="I18" s="3" t="s">
        <v>24</v>
      </c>
      <c r="J18" s="3" t="s">
        <v>25</v>
      </c>
      <c r="K18" s="3" t="s">
        <v>26</v>
      </c>
      <c r="L18" s="3" t="s">
        <v>27</v>
      </c>
      <c r="M18" s="3" t="s">
        <v>9660</v>
      </c>
      <c r="N18" s="4" t="str">
        <f t="shared" si="1"/>
        <v>KLS6-CF-2W-4R7-J</v>
      </c>
      <c r="O18" s="3" t="s">
        <v>28</v>
      </c>
      <c r="P18" t="s">
        <v>29</v>
      </c>
      <c r="Q18" t="str">
        <f t="shared" ca="1" si="2"/>
        <v>C:\Altium Libraries\Passives Library\THD Carbon Film Fixed Resistors KLS6 series (KLS)</v>
      </c>
      <c r="R18" s="5" t="str">
        <f t="shared" si="3"/>
        <v>Carbon Film Fixed Resistors RES2W (16*5.5mm)  4R7±5% 500V 2W</v>
      </c>
    </row>
    <row r="19" spans="1:18" x14ac:dyDescent="0.3">
      <c r="A19" s="4" t="s">
        <v>62</v>
      </c>
      <c r="B19" s="3" t="s">
        <v>18</v>
      </c>
      <c r="C19" s="3" t="s">
        <v>63</v>
      </c>
      <c r="D19" s="45" t="s">
        <v>20</v>
      </c>
      <c r="E19" s="3" t="s">
        <v>21</v>
      </c>
      <c r="F19" s="3" t="s">
        <v>22</v>
      </c>
      <c r="G19" s="4" t="str">
        <f t="shared" si="0"/>
        <v>RES2W (16*5.5mm)  5R1±5%</v>
      </c>
      <c r="H19" s="3" t="s">
        <v>23</v>
      </c>
      <c r="I19" s="3" t="s">
        <v>24</v>
      </c>
      <c r="J19" s="3" t="s">
        <v>25</v>
      </c>
      <c r="K19" s="3" t="s">
        <v>26</v>
      </c>
      <c r="L19" s="3" t="s">
        <v>27</v>
      </c>
      <c r="M19" s="3" t="s">
        <v>9660</v>
      </c>
      <c r="N19" s="4" t="str">
        <f t="shared" si="1"/>
        <v>KLS6-CF-2W-5R1-J</v>
      </c>
      <c r="O19" s="3" t="s">
        <v>28</v>
      </c>
      <c r="P19" t="s">
        <v>29</v>
      </c>
      <c r="Q19" t="str">
        <f t="shared" ca="1" si="2"/>
        <v>C:\Altium Libraries\Passives Library\THD Carbon Film Fixed Resistors KLS6 series (KLS)</v>
      </c>
      <c r="R19" s="5" t="str">
        <f t="shared" si="3"/>
        <v>Carbon Film Fixed Resistors RES2W (16*5.5mm)  5R1±5% 500V 2W</v>
      </c>
    </row>
    <row r="20" spans="1:18" x14ac:dyDescent="0.3">
      <c r="A20" s="4" t="s">
        <v>64</v>
      </c>
      <c r="B20" s="3" t="s">
        <v>18</v>
      </c>
      <c r="C20" s="3" t="s">
        <v>65</v>
      </c>
      <c r="D20" s="45" t="s">
        <v>20</v>
      </c>
      <c r="E20" s="3" t="s">
        <v>21</v>
      </c>
      <c r="F20" s="3" t="s">
        <v>22</v>
      </c>
      <c r="G20" s="4" t="str">
        <f t="shared" si="0"/>
        <v>RES2W (16*5.5mm)  5R6±5%</v>
      </c>
      <c r="H20" s="3" t="s">
        <v>23</v>
      </c>
      <c r="I20" s="3" t="s">
        <v>24</v>
      </c>
      <c r="J20" s="3" t="s">
        <v>25</v>
      </c>
      <c r="K20" s="3" t="s">
        <v>26</v>
      </c>
      <c r="L20" s="3" t="s">
        <v>27</v>
      </c>
      <c r="M20" s="3" t="s">
        <v>9660</v>
      </c>
      <c r="N20" s="4" t="str">
        <f t="shared" si="1"/>
        <v>KLS6-CF-2W-5R6-J</v>
      </c>
      <c r="O20" s="3" t="s">
        <v>28</v>
      </c>
      <c r="P20" t="s">
        <v>29</v>
      </c>
      <c r="Q20" t="str">
        <f t="shared" ca="1" si="2"/>
        <v>C:\Altium Libraries\Passives Library\THD Carbon Film Fixed Resistors KLS6 series (KLS)</v>
      </c>
      <c r="R20" s="5" t="str">
        <f t="shared" si="3"/>
        <v>Carbon Film Fixed Resistors RES2W (16*5.5mm)  5R6±5% 500V 2W</v>
      </c>
    </row>
    <row r="21" spans="1:18" x14ac:dyDescent="0.3">
      <c r="A21" s="4" t="s">
        <v>66</v>
      </c>
      <c r="B21" s="3" t="s">
        <v>18</v>
      </c>
      <c r="C21" s="3" t="s">
        <v>67</v>
      </c>
      <c r="D21" s="45" t="s">
        <v>20</v>
      </c>
      <c r="E21" s="3" t="s">
        <v>21</v>
      </c>
      <c r="F21" s="3" t="s">
        <v>22</v>
      </c>
      <c r="G21" s="4" t="str">
        <f t="shared" si="0"/>
        <v>RES2W (16*5.5mm)  6R2±5%</v>
      </c>
      <c r="H21" s="3" t="s">
        <v>23</v>
      </c>
      <c r="I21" s="3" t="s">
        <v>24</v>
      </c>
      <c r="J21" s="3" t="s">
        <v>25</v>
      </c>
      <c r="K21" s="3" t="s">
        <v>26</v>
      </c>
      <c r="L21" s="3" t="s">
        <v>27</v>
      </c>
      <c r="M21" s="3" t="s">
        <v>9660</v>
      </c>
      <c r="N21" s="4" t="str">
        <f t="shared" si="1"/>
        <v>KLS6-CF-2W-6R2-J</v>
      </c>
      <c r="O21" s="3" t="s">
        <v>28</v>
      </c>
      <c r="P21" t="s">
        <v>29</v>
      </c>
      <c r="Q21" t="str">
        <f t="shared" ca="1" si="2"/>
        <v>C:\Altium Libraries\Passives Library\THD Carbon Film Fixed Resistors KLS6 series (KLS)</v>
      </c>
      <c r="R21" s="5" t="str">
        <f t="shared" si="3"/>
        <v>Carbon Film Fixed Resistors RES2W (16*5.5mm)  6R2±5% 500V 2W</v>
      </c>
    </row>
    <row r="22" spans="1:18" x14ac:dyDescent="0.3">
      <c r="A22" s="4" t="s">
        <v>68</v>
      </c>
      <c r="B22" s="3" t="s">
        <v>18</v>
      </c>
      <c r="C22" s="3" t="s">
        <v>69</v>
      </c>
      <c r="D22" s="45" t="s">
        <v>20</v>
      </c>
      <c r="E22" s="3" t="s">
        <v>21</v>
      </c>
      <c r="F22" s="3" t="s">
        <v>22</v>
      </c>
      <c r="G22" s="4" t="str">
        <f t="shared" si="0"/>
        <v>RES2W (16*5.5mm)  6R8±5%</v>
      </c>
      <c r="H22" s="3" t="s">
        <v>23</v>
      </c>
      <c r="I22" s="3" t="s">
        <v>24</v>
      </c>
      <c r="J22" s="3" t="s">
        <v>25</v>
      </c>
      <c r="K22" s="3" t="s">
        <v>26</v>
      </c>
      <c r="L22" s="3" t="s">
        <v>27</v>
      </c>
      <c r="M22" s="3" t="s">
        <v>9660</v>
      </c>
      <c r="N22" s="4" t="str">
        <f t="shared" si="1"/>
        <v>KLS6-CF-2W-6R8-J</v>
      </c>
      <c r="O22" s="3" t="s">
        <v>28</v>
      </c>
      <c r="P22" t="s">
        <v>29</v>
      </c>
      <c r="Q22" t="str">
        <f t="shared" ca="1" si="2"/>
        <v>C:\Altium Libraries\Passives Library\THD Carbon Film Fixed Resistors KLS6 series (KLS)</v>
      </c>
      <c r="R22" s="5" t="str">
        <f t="shared" si="3"/>
        <v>Carbon Film Fixed Resistors RES2W (16*5.5mm)  6R8±5% 500V 2W</v>
      </c>
    </row>
    <row r="23" spans="1:18" x14ac:dyDescent="0.3">
      <c r="A23" s="4" t="s">
        <v>70</v>
      </c>
      <c r="B23" s="3" t="s">
        <v>18</v>
      </c>
      <c r="C23" s="3" t="s">
        <v>71</v>
      </c>
      <c r="D23" s="45" t="s">
        <v>20</v>
      </c>
      <c r="E23" s="3" t="s">
        <v>21</v>
      </c>
      <c r="F23" s="3" t="s">
        <v>22</v>
      </c>
      <c r="G23" s="4" t="str">
        <f t="shared" si="0"/>
        <v>RES2W (16*5.5mm)  7R5±5%</v>
      </c>
      <c r="H23" s="3" t="s">
        <v>23</v>
      </c>
      <c r="I23" s="3" t="s">
        <v>24</v>
      </c>
      <c r="J23" s="3" t="s">
        <v>25</v>
      </c>
      <c r="K23" s="3" t="s">
        <v>26</v>
      </c>
      <c r="L23" s="3" t="s">
        <v>27</v>
      </c>
      <c r="M23" s="3" t="s">
        <v>9660</v>
      </c>
      <c r="N23" s="4" t="str">
        <f t="shared" si="1"/>
        <v>KLS6-CF-2W-7R5-J</v>
      </c>
      <c r="O23" s="3" t="s">
        <v>28</v>
      </c>
      <c r="P23" t="s">
        <v>29</v>
      </c>
      <c r="Q23" t="str">
        <f t="shared" ca="1" si="2"/>
        <v>C:\Altium Libraries\Passives Library\THD Carbon Film Fixed Resistors KLS6 series (KLS)</v>
      </c>
      <c r="R23" s="5" t="str">
        <f t="shared" si="3"/>
        <v>Carbon Film Fixed Resistors RES2W (16*5.5mm)  7R5±5% 500V 2W</v>
      </c>
    </row>
    <row r="24" spans="1:18" x14ac:dyDescent="0.3">
      <c r="A24" s="4" t="s">
        <v>72</v>
      </c>
      <c r="B24" s="3" t="s">
        <v>18</v>
      </c>
      <c r="C24" s="3" t="s">
        <v>73</v>
      </c>
      <c r="D24" s="45" t="s">
        <v>20</v>
      </c>
      <c r="E24" s="3" t="s">
        <v>21</v>
      </c>
      <c r="F24" s="3" t="s">
        <v>22</v>
      </c>
      <c r="G24" s="4" t="str">
        <f t="shared" si="0"/>
        <v>RES2W (16*5.5mm)  8R2±5%</v>
      </c>
      <c r="H24" s="3" t="s">
        <v>23</v>
      </c>
      <c r="I24" s="3" t="s">
        <v>24</v>
      </c>
      <c r="J24" s="3" t="s">
        <v>25</v>
      </c>
      <c r="K24" s="3" t="s">
        <v>26</v>
      </c>
      <c r="L24" s="3" t="s">
        <v>27</v>
      </c>
      <c r="M24" s="3" t="s">
        <v>9660</v>
      </c>
      <c r="N24" s="4" t="str">
        <f t="shared" si="1"/>
        <v>KLS6-CF-2W-8R2-J</v>
      </c>
      <c r="O24" s="3" t="s">
        <v>28</v>
      </c>
      <c r="P24" t="s">
        <v>29</v>
      </c>
      <c r="Q24" t="str">
        <f t="shared" ca="1" si="2"/>
        <v>C:\Altium Libraries\Passives Library\THD Carbon Film Fixed Resistors KLS6 series (KLS)</v>
      </c>
      <c r="R24" s="5" t="str">
        <f t="shared" si="3"/>
        <v>Carbon Film Fixed Resistors RES2W (16*5.5mm)  8R2±5% 500V 2W</v>
      </c>
    </row>
    <row r="25" spans="1:18" x14ac:dyDescent="0.3">
      <c r="A25" s="4" t="s">
        <v>74</v>
      </c>
      <c r="B25" s="3" t="s">
        <v>18</v>
      </c>
      <c r="C25" s="3" t="s">
        <v>75</v>
      </c>
      <c r="D25" s="45" t="s">
        <v>20</v>
      </c>
      <c r="E25" s="3" t="s">
        <v>21</v>
      </c>
      <c r="F25" s="3" t="s">
        <v>22</v>
      </c>
      <c r="G25" s="4" t="str">
        <f t="shared" si="0"/>
        <v>RES2W (16*5.5mm)  9R1±5%</v>
      </c>
      <c r="H25" s="3" t="s">
        <v>23</v>
      </c>
      <c r="I25" s="3" t="s">
        <v>24</v>
      </c>
      <c r="J25" s="3" t="s">
        <v>25</v>
      </c>
      <c r="K25" s="3" t="s">
        <v>26</v>
      </c>
      <c r="L25" s="3" t="s">
        <v>27</v>
      </c>
      <c r="M25" s="3" t="s">
        <v>9660</v>
      </c>
      <c r="N25" s="4" t="str">
        <f t="shared" si="1"/>
        <v>KLS6-CF-2W-9R1-J</v>
      </c>
      <c r="O25" s="3" t="s">
        <v>28</v>
      </c>
      <c r="P25" t="s">
        <v>29</v>
      </c>
      <c r="Q25" t="str">
        <f t="shared" ca="1" si="2"/>
        <v>C:\Altium Libraries\Passives Library\THD Carbon Film Fixed Resistors KLS6 series (KLS)</v>
      </c>
      <c r="R25" s="5" t="str">
        <f t="shared" si="3"/>
        <v>Carbon Film Fixed Resistors RES2W (16*5.5mm)  9R1±5% 500V 2W</v>
      </c>
    </row>
    <row r="26" spans="1:18" x14ac:dyDescent="0.3">
      <c r="A26" s="4" t="s">
        <v>76</v>
      </c>
      <c r="B26" s="3" t="s">
        <v>18</v>
      </c>
      <c r="C26" s="3" t="s">
        <v>77</v>
      </c>
      <c r="D26" s="45" t="s">
        <v>20</v>
      </c>
      <c r="E26" s="3" t="s">
        <v>21</v>
      </c>
      <c r="F26" s="3" t="s">
        <v>22</v>
      </c>
      <c r="G26" s="4" t="str">
        <f t="shared" si="0"/>
        <v>RES2W (16*5.5mm)  10R±5%</v>
      </c>
      <c r="H26" s="3" t="s">
        <v>23</v>
      </c>
      <c r="I26" s="3" t="s">
        <v>24</v>
      </c>
      <c r="J26" s="3" t="s">
        <v>25</v>
      </c>
      <c r="K26" s="3" t="s">
        <v>26</v>
      </c>
      <c r="L26" s="3" t="s">
        <v>27</v>
      </c>
      <c r="M26" s="3" t="s">
        <v>9660</v>
      </c>
      <c r="N26" s="4" t="str">
        <f t="shared" si="1"/>
        <v>KLS6-CF-2W-10R-J</v>
      </c>
      <c r="O26" s="3" t="s">
        <v>28</v>
      </c>
      <c r="P26" t="s">
        <v>29</v>
      </c>
      <c r="Q26" t="str">
        <f t="shared" ca="1" si="2"/>
        <v>C:\Altium Libraries\Passives Library\THD Carbon Film Fixed Resistors KLS6 series (KLS)</v>
      </c>
      <c r="R26" s="5" t="str">
        <f t="shared" si="3"/>
        <v>Carbon Film Fixed Resistors RES2W (16*5.5mm)  10R±5% 500V 2W</v>
      </c>
    </row>
    <row r="27" spans="1:18" x14ac:dyDescent="0.3">
      <c r="A27" s="4" t="s">
        <v>78</v>
      </c>
      <c r="B27" s="3" t="s">
        <v>18</v>
      </c>
      <c r="C27" s="3" t="s">
        <v>79</v>
      </c>
      <c r="D27" s="45" t="s">
        <v>20</v>
      </c>
      <c r="E27" s="3" t="s">
        <v>21</v>
      </c>
      <c r="F27" s="3" t="s">
        <v>22</v>
      </c>
      <c r="G27" s="4" t="str">
        <f t="shared" si="0"/>
        <v>RES2W (16*5.5mm)  11R±5%</v>
      </c>
      <c r="H27" s="3" t="s">
        <v>23</v>
      </c>
      <c r="I27" s="3" t="s">
        <v>24</v>
      </c>
      <c r="J27" s="3" t="s">
        <v>25</v>
      </c>
      <c r="K27" s="3" t="s">
        <v>26</v>
      </c>
      <c r="L27" s="3" t="s">
        <v>27</v>
      </c>
      <c r="M27" s="3" t="s">
        <v>9660</v>
      </c>
      <c r="N27" s="4" t="str">
        <f t="shared" si="1"/>
        <v>KLS6-CF-2W-11R-J</v>
      </c>
      <c r="O27" s="3" t="s">
        <v>28</v>
      </c>
      <c r="P27" t="s">
        <v>29</v>
      </c>
      <c r="Q27" t="str">
        <f t="shared" ca="1" si="2"/>
        <v>C:\Altium Libraries\Passives Library\THD Carbon Film Fixed Resistors KLS6 series (KLS)</v>
      </c>
      <c r="R27" s="5" t="str">
        <f t="shared" si="3"/>
        <v>Carbon Film Fixed Resistors RES2W (16*5.5mm)  11R±5% 500V 2W</v>
      </c>
    </row>
    <row r="28" spans="1:18" x14ac:dyDescent="0.3">
      <c r="A28" s="4" t="s">
        <v>80</v>
      </c>
      <c r="B28" s="3" t="s">
        <v>18</v>
      </c>
      <c r="C28" s="3" t="s">
        <v>81</v>
      </c>
      <c r="D28" s="45" t="s">
        <v>20</v>
      </c>
      <c r="E28" s="3" t="s">
        <v>21</v>
      </c>
      <c r="F28" s="3" t="s">
        <v>22</v>
      </c>
      <c r="G28" s="4" t="str">
        <f t="shared" si="0"/>
        <v>RES2W (16*5.5mm)  12R±5%</v>
      </c>
      <c r="H28" s="3" t="s">
        <v>23</v>
      </c>
      <c r="I28" s="3" t="s">
        <v>24</v>
      </c>
      <c r="J28" s="3" t="s">
        <v>25</v>
      </c>
      <c r="K28" s="3" t="s">
        <v>26</v>
      </c>
      <c r="L28" s="3" t="s">
        <v>27</v>
      </c>
      <c r="M28" s="3" t="s">
        <v>9660</v>
      </c>
      <c r="N28" s="4" t="str">
        <f t="shared" si="1"/>
        <v>KLS6-CF-2W-12R-J</v>
      </c>
      <c r="O28" s="3" t="s">
        <v>28</v>
      </c>
      <c r="P28" t="s">
        <v>29</v>
      </c>
      <c r="Q28" t="str">
        <f t="shared" ca="1" si="2"/>
        <v>C:\Altium Libraries\Passives Library\THD Carbon Film Fixed Resistors KLS6 series (KLS)</v>
      </c>
      <c r="R28" s="5" t="str">
        <f t="shared" si="3"/>
        <v>Carbon Film Fixed Resistors RES2W (16*5.5mm)  12R±5% 500V 2W</v>
      </c>
    </row>
    <row r="29" spans="1:18" x14ac:dyDescent="0.3">
      <c r="A29" s="4" t="s">
        <v>82</v>
      </c>
      <c r="B29" s="3" t="s">
        <v>18</v>
      </c>
      <c r="C29" s="3" t="s">
        <v>83</v>
      </c>
      <c r="D29" s="45" t="s">
        <v>20</v>
      </c>
      <c r="E29" s="3" t="s">
        <v>21</v>
      </c>
      <c r="F29" s="3" t="s">
        <v>22</v>
      </c>
      <c r="G29" s="4" t="str">
        <f t="shared" si="0"/>
        <v>RES2W (16*5.5mm)  13R±5%</v>
      </c>
      <c r="H29" s="3" t="s">
        <v>23</v>
      </c>
      <c r="I29" s="3" t="s">
        <v>24</v>
      </c>
      <c r="J29" s="3" t="s">
        <v>25</v>
      </c>
      <c r="K29" s="3" t="s">
        <v>26</v>
      </c>
      <c r="L29" s="3" t="s">
        <v>27</v>
      </c>
      <c r="M29" s="3" t="s">
        <v>9660</v>
      </c>
      <c r="N29" s="4" t="str">
        <f t="shared" si="1"/>
        <v>KLS6-CF-2W-13R-J</v>
      </c>
      <c r="O29" s="3" t="s">
        <v>28</v>
      </c>
      <c r="P29" t="s">
        <v>29</v>
      </c>
      <c r="Q29" t="str">
        <f t="shared" ca="1" si="2"/>
        <v>C:\Altium Libraries\Passives Library\THD Carbon Film Fixed Resistors KLS6 series (KLS)</v>
      </c>
      <c r="R29" s="5" t="str">
        <f t="shared" si="3"/>
        <v>Carbon Film Fixed Resistors RES2W (16*5.5mm)  13R±5% 500V 2W</v>
      </c>
    </row>
    <row r="30" spans="1:18" x14ac:dyDescent="0.3">
      <c r="A30" s="4" t="s">
        <v>84</v>
      </c>
      <c r="B30" s="3" t="s">
        <v>18</v>
      </c>
      <c r="C30" s="3" t="s">
        <v>85</v>
      </c>
      <c r="D30" s="45" t="s">
        <v>20</v>
      </c>
      <c r="E30" s="3" t="s">
        <v>21</v>
      </c>
      <c r="F30" s="3" t="s">
        <v>22</v>
      </c>
      <c r="G30" s="4" t="str">
        <f t="shared" si="0"/>
        <v>RES2W (16*5.5mm)  15R±5%</v>
      </c>
      <c r="H30" s="3" t="s">
        <v>23</v>
      </c>
      <c r="I30" s="3" t="s">
        <v>24</v>
      </c>
      <c r="J30" s="3" t="s">
        <v>25</v>
      </c>
      <c r="K30" s="3" t="s">
        <v>26</v>
      </c>
      <c r="L30" s="3" t="s">
        <v>27</v>
      </c>
      <c r="M30" s="3" t="s">
        <v>9660</v>
      </c>
      <c r="N30" s="4" t="str">
        <f t="shared" si="1"/>
        <v>KLS6-CF-2W-15R-J</v>
      </c>
      <c r="O30" s="3" t="s">
        <v>28</v>
      </c>
      <c r="P30" t="s">
        <v>29</v>
      </c>
      <c r="Q30" t="str">
        <f t="shared" ca="1" si="2"/>
        <v>C:\Altium Libraries\Passives Library\THD Carbon Film Fixed Resistors KLS6 series (KLS)</v>
      </c>
      <c r="R30" s="5" t="str">
        <f t="shared" si="3"/>
        <v>Carbon Film Fixed Resistors RES2W (16*5.5mm)  15R±5% 500V 2W</v>
      </c>
    </row>
    <row r="31" spans="1:18" x14ac:dyDescent="0.3">
      <c r="A31" s="4" t="s">
        <v>86</v>
      </c>
      <c r="B31" s="3" t="s">
        <v>18</v>
      </c>
      <c r="C31" s="3" t="s">
        <v>87</v>
      </c>
      <c r="D31" s="45" t="s">
        <v>20</v>
      </c>
      <c r="E31" s="3" t="s">
        <v>21</v>
      </c>
      <c r="F31" s="3" t="s">
        <v>22</v>
      </c>
      <c r="G31" s="4" t="str">
        <f t="shared" si="0"/>
        <v>RES2W (16*5.5mm)  16R±5%</v>
      </c>
      <c r="H31" s="3" t="s">
        <v>23</v>
      </c>
      <c r="I31" s="3" t="s">
        <v>24</v>
      </c>
      <c r="J31" s="3" t="s">
        <v>25</v>
      </c>
      <c r="K31" s="3" t="s">
        <v>26</v>
      </c>
      <c r="L31" s="3" t="s">
        <v>27</v>
      </c>
      <c r="M31" s="3" t="s">
        <v>9660</v>
      </c>
      <c r="N31" s="4" t="str">
        <f t="shared" si="1"/>
        <v>KLS6-CF-2W-16R-J</v>
      </c>
      <c r="O31" s="3" t="s">
        <v>28</v>
      </c>
      <c r="P31" t="s">
        <v>29</v>
      </c>
      <c r="Q31" t="str">
        <f t="shared" ca="1" si="2"/>
        <v>C:\Altium Libraries\Passives Library\THD Carbon Film Fixed Resistors KLS6 series (KLS)</v>
      </c>
      <c r="R31" s="5" t="str">
        <f t="shared" si="3"/>
        <v>Carbon Film Fixed Resistors RES2W (16*5.5mm)  16R±5% 500V 2W</v>
      </c>
    </row>
    <row r="32" spans="1:18" x14ac:dyDescent="0.3">
      <c r="A32" s="4" t="s">
        <v>88</v>
      </c>
      <c r="B32" s="3" t="s">
        <v>18</v>
      </c>
      <c r="C32" s="3" t="s">
        <v>89</v>
      </c>
      <c r="D32" s="45" t="s">
        <v>20</v>
      </c>
      <c r="E32" s="3" t="s">
        <v>21</v>
      </c>
      <c r="F32" s="3" t="s">
        <v>22</v>
      </c>
      <c r="G32" s="4" t="str">
        <f t="shared" si="0"/>
        <v>RES2W (16*5.5mm)  18R±5%</v>
      </c>
      <c r="H32" s="3" t="s">
        <v>23</v>
      </c>
      <c r="I32" s="3" t="s">
        <v>24</v>
      </c>
      <c r="J32" s="3" t="s">
        <v>25</v>
      </c>
      <c r="K32" s="3" t="s">
        <v>26</v>
      </c>
      <c r="L32" s="3" t="s">
        <v>27</v>
      </c>
      <c r="M32" s="3" t="s">
        <v>9660</v>
      </c>
      <c r="N32" s="4" t="str">
        <f t="shared" si="1"/>
        <v>KLS6-CF-2W-18R-J</v>
      </c>
      <c r="O32" s="3" t="s">
        <v>28</v>
      </c>
      <c r="P32" t="s">
        <v>29</v>
      </c>
      <c r="Q32" t="str">
        <f t="shared" ca="1" si="2"/>
        <v>C:\Altium Libraries\Passives Library\THD Carbon Film Fixed Resistors KLS6 series (KLS)</v>
      </c>
      <c r="R32" s="5" t="str">
        <f t="shared" si="3"/>
        <v>Carbon Film Fixed Resistors RES2W (16*5.5mm)  18R±5% 500V 2W</v>
      </c>
    </row>
    <row r="33" spans="1:18" x14ac:dyDescent="0.3">
      <c r="A33" s="4" t="s">
        <v>90</v>
      </c>
      <c r="B33" s="3" t="s">
        <v>18</v>
      </c>
      <c r="C33" s="3" t="s">
        <v>91</v>
      </c>
      <c r="D33" s="45" t="s">
        <v>20</v>
      </c>
      <c r="E33" s="3" t="s">
        <v>21</v>
      </c>
      <c r="F33" s="3" t="s">
        <v>22</v>
      </c>
      <c r="G33" s="4" t="str">
        <f t="shared" si="0"/>
        <v>RES2W (16*5.5mm)  20R±5%</v>
      </c>
      <c r="H33" s="3" t="s">
        <v>23</v>
      </c>
      <c r="I33" s="3" t="s">
        <v>24</v>
      </c>
      <c r="J33" s="3" t="s">
        <v>25</v>
      </c>
      <c r="K33" s="3" t="s">
        <v>26</v>
      </c>
      <c r="L33" s="3" t="s">
        <v>27</v>
      </c>
      <c r="M33" s="3" t="s">
        <v>9660</v>
      </c>
      <c r="N33" s="4" t="str">
        <f t="shared" si="1"/>
        <v>KLS6-CF-2W-20R-J</v>
      </c>
      <c r="O33" s="3" t="s">
        <v>28</v>
      </c>
      <c r="P33" t="s">
        <v>29</v>
      </c>
      <c r="Q33" t="str">
        <f t="shared" ca="1" si="2"/>
        <v>C:\Altium Libraries\Passives Library\THD Carbon Film Fixed Resistors KLS6 series (KLS)</v>
      </c>
      <c r="R33" s="5" t="str">
        <f t="shared" si="3"/>
        <v>Carbon Film Fixed Resistors RES2W (16*5.5mm)  20R±5% 500V 2W</v>
      </c>
    </row>
    <row r="34" spans="1:18" x14ac:dyDescent="0.3">
      <c r="A34" s="4" t="s">
        <v>92</v>
      </c>
      <c r="B34" s="3" t="s">
        <v>18</v>
      </c>
      <c r="C34" s="3" t="s">
        <v>93</v>
      </c>
      <c r="D34" s="45" t="s">
        <v>20</v>
      </c>
      <c r="E34" s="3" t="s">
        <v>21</v>
      </c>
      <c r="F34" s="3" t="s">
        <v>22</v>
      </c>
      <c r="G34" s="4" t="str">
        <f t="shared" si="0"/>
        <v>RES2W (16*5.5mm)  22R±5%</v>
      </c>
      <c r="H34" s="3" t="s">
        <v>23</v>
      </c>
      <c r="I34" s="3" t="s">
        <v>24</v>
      </c>
      <c r="J34" s="3" t="s">
        <v>25</v>
      </c>
      <c r="K34" s="3" t="s">
        <v>26</v>
      </c>
      <c r="L34" s="3" t="s">
        <v>27</v>
      </c>
      <c r="M34" s="3" t="s">
        <v>9660</v>
      </c>
      <c r="N34" s="4" t="str">
        <f t="shared" ref="N34:N65" si="4">CONCATENATE("KLS6-CF-2W-",C34,"-J")</f>
        <v>KLS6-CF-2W-22R-J</v>
      </c>
      <c r="O34" s="3" t="s">
        <v>28</v>
      </c>
      <c r="P34" t="s">
        <v>29</v>
      </c>
      <c r="Q34" t="str">
        <f t="shared" ca="1" si="2"/>
        <v>C:\Altium Libraries\Passives Library\THD Carbon Film Fixed Resistors KLS6 series (KLS)</v>
      </c>
      <c r="R34" s="5" t="str">
        <f t="shared" ref="R34:R65" si="5">CONCATENATE(P34," ",B34," ",C34,D34," ",E34," ",F34)</f>
        <v>Carbon Film Fixed Resistors RES2W (16*5.5mm)  22R±5% 500V 2W</v>
      </c>
    </row>
    <row r="35" spans="1:18" x14ac:dyDescent="0.3">
      <c r="A35" s="4" t="s">
        <v>94</v>
      </c>
      <c r="B35" s="3" t="s">
        <v>18</v>
      </c>
      <c r="C35" s="3" t="s">
        <v>95</v>
      </c>
      <c r="D35" s="45" t="s">
        <v>20</v>
      </c>
      <c r="E35" s="3" t="s">
        <v>21</v>
      </c>
      <c r="F35" s="3" t="s">
        <v>22</v>
      </c>
      <c r="G35" s="4" t="str">
        <f t="shared" si="0"/>
        <v>RES2W (16*5.5mm)  24R±5%</v>
      </c>
      <c r="H35" s="3" t="s">
        <v>23</v>
      </c>
      <c r="I35" s="3" t="s">
        <v>24</v>
      </c>
      <c r="J35" s="3" t="s">
        <v>25</v>
      </c>
      <c r="K35" s="3" t="s">
        <v>26</v>
      </c>
      <c r="L35" s="3" t="s">
        <v>27</v>
      </c>
      <c r="M35" s="3" t="s">
        <v>9660</v>
      </c>
      <c r="N35" s="4" t="str">
        <f t="shared" si="4"/>
        <v>KLS6-CF-2W-24R-J</v>
      </c>
      <c r="O35" s="3" t="s">
        <v>28</v>
      </c>
      <c r="P35" t="s">
        <v>29</v>
      </c>
      <c r="Q35" t="str">
        <f t="shared" ca="1" si="2"/>
        <v>C:\Altium Libraries\Passives Library\THD Carbon Film Fixed Resistors KLS6 series (KLS)</v>
      </c>
      <c r="R35" s="5" t="str">
        <f t="shared" si="5"/>
        <v>Carbon Film Fixed Resistors RES2W (16*5.5mm)  24R±5% 500V 2W</v>
      </c>
    </row>
    <row r="36" spans="1:18" x14ac:dyDescent="0.3">
      <c r="A36" s="4" t="s">
        <v>96</v>
      </c>
      <c r="B36" s="3" t="s">
        <v>18</v>
      </c>
      <c r="C36" s="3" t="s">
        <v>97</v>
      </c>
      <c r="D36" s="45" t="s">
        <v>20</v>
      </c>
      <c r="E36" s="3" t="s">
        <v>21</v>
      </c>
      <c r="F36" s="3" t="s">
        <v>22</v>
      </c>
      <c r="G36" s="4" t="str">
        <f t="shared" si="0"/>
        <v>RES2W (16*5.5mm)  27R±5%</v>
      </c>
      <c r="H36" s="3" t="s">
        <v>23</v>
      </c>
      <c r="I36" s="3" t="s">
        <v>24</v>
      </c>
      <c r="J36" s="3" t="s">
        <v>25</v>
      </c>
      <c r="K36" s="3" t="s">
        <v>26</v>
      </c>
      <c r="L36" s="3" t="s">
        <v>27</v>
      </c>
      <c r="M36" s="3" t="s">
        <v>9660</v>
      </c>
      <c r="N36" s="4" t="str">
        <f t="shared" si="4"/>
        <v>KLS6-CF-2W-27R-J</v>
      </c>
      <c r="O36" s="3" t="s">
        <v>28</v>
      </c>
      <c r="P36" t="s">
        <v>29</v>
      </c>
      <c r="Q36" t="str">
        <f t="shared" ca="1" si="2"/>
        <v>C:\Altium Libraries\Passives Library\THD Carbon Film Fixed Resistors KLS6 series (KLS)</v>
      </c>
      <c r="R36" s="5" t="str">
        <f t="shared" si="5"/>
        <v>Carbon Film Fixed Resistors RES2W (16*5.5mm)  27R±5% 500V 2W</v>
      </c>
    </row>
    <row r="37" spans="1:18" x14ac:dyDescent="0.3">
      <c r="A37" s="4" t="s">
        <v>98</v>
      </c>
      <c r="B37" s="3" t="s">
        <v>18</v>
      </c>
      <c r="C37" s="3" t="s">
        <v>99</v>
      </c>
      <c r="D37" s="45" t="s">
        <v>20</v>
      </c>
      <c r="E37" s="3" t="s">
        <v>21</v>
      </c>
      <c r="F37" s="3" t="s">
        <v>22</v>
      </c>
      <c r="G37" s="4" t="str">
        <f t="shared" si="0"/>
        <v>RES2W (16*5.5mm)  30R±5%</v>
      </c>
      <c r="H37" s="3" t="s">
        <v>23</v>
      </c>
      <c r="I37" s="3" t="s">
        <v>24</v>
      </c>
      <c r="J37" s="3" t="s">
        <v>25</v>
      </c>
      <c r="K37" s="3" t="s">
        <v>26</v>
      </c>
      <c r="L37" s="3" t="s">
        <v>27</v>
      </c>
      <c r="M37" s="3" t="s">
        <v>9660</v>
      </c>
      <c r="N37" s="4" t="str">
        <f t="shared" si="4"/>
        <v>KLS6-CF-2W-30R-J</v>
      </c>
      <c r="O37" s="3" t="s">
        <v>28</v>
      </c>
      <c r="P37" t="s">
        <v>29</v>
      </c>
      <c r="Q37" t="str">
        <f t="shared" ca="1" si="2"/>
        <v>C:\Altium Libraries\Passives Library\THD Carbon Film Fixed Resistors KLS6 series (KLS)</v>
      </c>
      <c r="R37" s="5" t="str">
        <f t="shared" si="5"/>
        <v>Carbon Film Fixed Resistors RES2W (16*5.5mm)  30R±5% 500V 2W</v>
      </c>
    </row>
    <row r="38" spans="1:18" x14ac:dyDescent="0.3">
      <c r="A38" s="4" t="s">
        <v>100</v>
      </c>
      <c r="B38" s="3" t="s">
        <v>18</v>
      </c>
      <c r="C38" s="3" t="s">
        <v>101</v>
      </c>
      <c r="D38" s="45" t="s">
        <v>20</v>
      </c>
      <c r="E38" s="3" t="s">
        <v>21</v>
      </c>
      <c r="F38" s="3" t="s">
        <v>22</v>
      </c>
      <c r="G38" s="4" t="str">
        <f t="shared" si="0"/>
        <v>RES2W (16*5.5mm)  33R±5%</v>
      </c>
      <c r="H38" s="3" t="s">
        <v>23</v>
      </c>
      <c r="I38" s="3" t="s">
        <v>24</v>
      </c>
      <c r="J38" s="3" t="s">
        <v>25</v>
      </c>
      <c r="K38" s="3" t="s">
        <v>26</v>
      </c>
      <c r="L38" s="3" t="s">
        <v>27</v>
      </c>
      <c r="M38" s="3" t="s">
        <v>9660</v>
      </c>
      <c r="N38" s="4" t="str">
        <f t="shared" si="4"/>
        <v>KLS6-CF-2W-33R-J</v>
      </c>
      <c r="O38" s="3" t="s">
        <v>28</v>
      </c>
      <c r="P38" t="s">
        <v>29</v>
      </c>
      <c r="Q38" t="str">
        <f t="shared" ca="1" si="2"/>
        <v>C:\Altium Libraries\Passives Library\THD Carbon Film Fixed Resistors KLS6 series (KLS)</v>
      </c>
      <c r="R38" s="5" t="str">
        <f t="shared" si="5"/>
        <v>Carbon Film Fixed Resistors RES2W (16*5.5mm)  33R±5% 500V 2W</v>
      </c>
    </row>
    <row r="39" spans="1:18" x14ac:dyDescent="0.3">
      <c r="A39" s="4" t="s">
        <v>102</v>
      </c>
      <c r="B39" s="3" t="s">
        <v>18</v>
      </c>
      <c r="C39" s="3" t="s">
        <v>103</v>
      </c>
      <c r="D39" s="45" t="s">
        <v>20</v>
      </c>
      <c r="E39" s="3" t="s">
        <v>21</v>
      </c>
      <c r="F39" s="3" t="s">
        <v>22</v>
      </c>
      <c r="G39" s="4" t="str">
        <f t="shared" si="0"/>
        <v>RES2W (16*5.5mm)  36R±5%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27</v>
      </c>
      <c r="M39" s="3" t="s">
        <v>9660</v>
      </c>
      <c r="N39" s="4" t="str">
        <f t="shared" si="4"/>
        <v>KLS6-CF-2W-36R-J</v>
      </c>
      <c r="O39" s="3" t="s">
        <v>28</v>
      </c>
      <c r="P39" t="s">
        <v>29</v>
      </c>
      <c r="Q39" t="str">
        <f t="shared" ca="1" si="2"/>
        <v>C:\Altium Libraries\Passives Library\THD Carbon Film Fixed Resistors KLS6 series (KLS)</v>
      </c>
      <c r="R39" s="5" t="str">
        <f t="shared" si="5"/>
        <v>Carbon Film Fixed Resistors RES2W (16*5.5mm)  36R±5% 500V 2W</v>
      </c>
    </row>
    <row r="40" spans="1:18" x14ac:dyDescent="0.3">
      <c r="A40" s="4" t="s">
        <v>104</v>
      </c>
      <c r="B40" s="3" t="s">
        <v>18</v>
      </c>
      <c r="C40" s="3" t="s">
        <v>105</v>
      </c>
      <c r="D40" s="45" t="s">
        <v>20</v>
      </c>
      <c r="E40" s="3" t="s">
        <v>21</v>
      </c>
      <c r="F40" s="3" t="s">
        <v>22</v>
      </c>
      <c r="G40" s="4" t="str">
        <f t="shared" si="0"/>
        <v>RES2W (16*5.5mm)  39R±5%</v>
      </c>
      <c r="H40" s="3" t="s">
        <v>23</v>
      </c>
      <c r="I40" s="3" t="s">
        <v>24</v>
      </c>
      <c r="J40" s="3" t="s">
        <v>25</v>
      </c>
      <c r="K40" s="3" t="s">
        <v>26</v>
      </c>
      <c r="L40" s="3" t="s">
        <v>27</v>
      </c>
      <c r="M40" s="3" t="s">
        <v>9660</v>
      </c>
      <c r="N40" s="4" t="str">
        <f t="shared" si="4"/>
        <v>KLS6-CF-2W-39R-J</v>
      </c>
      <c r="O40" s="3" t="s">
        <v>28</v>
      </c>
      <c r="P40" t="s">
        <v>29</v>
      </c>
      <c r="Q40" t="str">
        <f t="shared" ca="1" si="2"/>
        <v>C:\Altium Libraries\Passives Library\THD Carbon Film Fixed Resistors KLS6 series (KLS)</v>
      </c>
      <c r="R40" s="5" t="str">
        <f t="shared" si="5"/>
        <v>Carbon Film Fixed Resistors RES2W (16*5.5mm)  39R±5% 500V 2W</v>
      </c>
    </row>
    <row r="41" spans="1:18" x14ac:dyDescent="0.3">
      <c r="A41" s="4" t="s">
        <v>106</v>
      </c>
      <c r="B41" s="3" t="s">
        <v>18</v>
      </c>
      <c r="C41" s="3" t="s">
        <v>107</v>
      </c>
      <c r="D41" s="45" t="s">
        <v>20</v>
      </c>
      <c r="E41" s="3" t="s">
        <v>21</v>
      </c>
      <c r="F41" s="3" t="s">
        <v>22</v>
      </c>
      <c r="G41" s="4" t="str">
        <f t="shared" si="0"/>
        <v>RES2W (16*5.5mm)  43R±5%</v>
      </c>
      <c r="H41" s="3" t="s">
        <v>23</v>
      </c>
      <c r="I41" s="3" t="s">
        <v>24</v>
      </c>
      <c r="J41" s="3" t="s">
        <v>25</v>
      </c>
      <c r="K41" s="3" t="s">
        <v>26</v>
      </c>
      <c r="L41" s="3" t="s">
        <v>27</v>
      </c>
      <c r="M41" s="3" t="s">
        <v>9660</v>
      </c>
      <c r="N41" s="4" t="str">
        <f t="shared" si="4"/>
        <v>KLS6-CF-2W-43R-J</v>
      </c>
      <c r="O41" s="3" t="s">
        <v>28</v>
      </c>
      <c r="P41" t="s">
        <v>29</v>
      </c>
      <c r="Q41" t="str">
        <f t="shared" ca="1" si="2"/>
        <v>C:\Altium Libraries\Passives Library\THD Carbon Film Fixed Resistors KLS6 series (KLS)</v>
      </c>
      <c r="R41" s="5" t="str">
        <f t="shared" si="5"/>
        <v>Carbon Film Fixed Resistors RES2W (16*5.5mm)  43R±5% 500V 2W</v>
      </c>
    </row>
    <row r="42" spans="1:18" x14ac:dyDescent="0.3">
      <c r="A42" s="4" t="s">
        <v>108</v>
      </c>
      <c r="B42" s="3" t="s">
        <v>18</v>
      </c>
      <c r="C42" s="3" t="s">
        <v>109</v>
      </c>
      <c r="D42" s="45" t="s">
        <v>20</v>
      </c>
      <c r="E42" s="3" t="s">
        <v>21</v>
      </c>
      <c r="F42" s="3" t="s">
        <v>22</v>
      </c>
      <c r="G42" s="4" t="str">
        <f t="shared" si="0"/>
        <v>RES2W (16*5.5mm)  47R±5%</v>
      </c>
      <c r="H42" s="3" t="s">
        <v>23</v>
      </c>
      <c r="I42" s="3" t="s">
        <v>24</v>
      </c>
      <c r="J42" s="3" t="s">
        <v>25</v>
      </c>
      <c r="K42" s="3" t="s">
        <v>26</v>
      </c>
      <c r="L42" s="3" t="s">
        <v>27</v>
      </c>
      <c r="M42" s="3" t="s">
        <v>9660</v>
      </c>
      <c r="N42" s="4" t="str">
        <f t="shared" si="4"/>
        <v>KLS6-CF-2W-47R-J</v>
      </c>
      <c r="O42" s="3" t="s">
        <v>28</v>
      </c>
      <c r="P42" t="s">
        <v>29</v>
      </c>
      <c r="Q42" t="str">
        <f t="shared" ca="1" si="2"/>
        <v>C:\Altium Libraries\Passives Library\THD Carbon Film Fixed Resistors KLS6 series (KLS)</v>
      </c>
      <c r="R42" s="5" t="str">
        <f t="shared" si="5"/>
        <v>Carbon Film Fixed Resistors RES2W (16*5.5mm)  47R±5% 500V 2W</v>
      </c>
    </row>
    <row r="43" spans="1:18" x14ac:dyDescent="0.3">
      <c r="A43" s="4" t="s">
        <v>110</v>
      </c>
      <c r="B43" s="3" t="s">
        <v>18</v>
      </c>
      <c r="C43" s="3" t="s">
        <v>111</v>
      </c>
      <c r="D43" s="45" t="s">
        <v>20</v>
      </c>
      <c r="E43" s="3" t="s">
        <v>21</v>
      </c>
      <c r="F43" s="3" t="s">
        <v>22</v>
      </c>
      <c r="G43" s="4" t="str">
        <f t="shared" si="0"/>
        <v>RES2W (16*5.5mm)  51R±5%</v>
      </c>
      <c r="H43" s="3" t="s">
        <v>23</v>
      </c>
      <c r="I43" s="3" t="s">
        <v>24</v>
      </c>
      <c r="J43" s="3" t="s">
        <v>25</v>
      </c>
      <c r="K43" s="3" t="s">
        <v>26</v>
      </c>
      <c r="L43" s="3" t="s">
        <v>27</v>
      </c>
      <c r="M43" s="3" t="s">
        <v>9660</v>
      </c>
      <c r="N43" s="4" t="str">
        <f t="shared" si="4"/>
        <v>KLS6-CF-2W-51R-J</v>
      </c>
      <c r="O43" s="3" t="s">
        <v>28</v>
      </c>
      <c r="P43" t="s">
        <v>29</v>
      </c>
      <c r="Q43" t="str">
        <f t="shared" ca="1" si="2"/>
        <v>C:\Altium Libraries\Passives Library\THD Carbon Film Fixed Resistors KLS6 series (KLS)</v>
      </c>
      <c r="R43" s="5" t="str">
        <f t="shared" si="5"/>
        <v>Carbon Film Fixed Resistors RES2W (16*5.5mm)  51R±5% 500V 2W</v>
      </c>
    </row>
    <row r="44" spans="1:18" x14ac:dyDescent="0.3">
      <c r="A44" s="4" t="s">
        <v>112</v>
      </c>
      <c r="B44" s="3" t="s">
        <v>18</v>
      </c>
      <c r="C44" s="3" t="s">
        <v>113</v>
      </c>
      <c r="D44" s="45" t="s">
        <v>20</v>
      </c>
      <c r="E44" s="3" t="s">
        <v>21</v>
      </c>
      <c r="F44" s="3" t="s">
        <v>22</v>
      </c>
      <c r="G44" s="4" t="str">
        <f t="shared" si="0"/>
        <v>RES2W (16*5.5mm)  56R±5%</v>
      </c>
      <c r="H44" s="3" t="s">
        <v>23</v>
      </c>
      <c r="I44" s="3" t="s">
        <v>24</v>
      </c>
      <c r="J44" s="3" t="s">
        <v>25</v>
      </c>
      <c r="K44" s="3" t="s">
        <v>26</v>
      </c>
      <c r="L44" s="3" t="s">
        <v>27</v>
      </c>
      <c r="M44" s="3" t="s">
        <v>9660</v>
      </c>
      <c r="N44" s="4" t="str">
        <f t="shared" si="4"/>
        <v>KLS6-CF-2W-56R-J</v>
      </c>
      <c r="O44" s="3" t="s">
        <v>28</v>
      </c>
      <c r="P44" t="s">
        <v>29</v>
      </c>
      <c r="Q44" t="str">
        <f t="shared" ca="1" si="2"/>
        <v>C:\Altium Libraries\Passives Library\THD Carbon Film Fixed Resistors KLS6 series (KLS)</v>
      </c>
      <c r="R44" s="5" t="str">
        <f t="shared" si="5"/>
        <v>Carbon Film Fixed Resistors RES2W (16*5.5mm)  56R±5% 500V 2W</v>
      </c>
    </row>
    <row r="45" spans="1:18" x14ac:dyDescent="0.3">
      <c r="A45" s="4" t="s">
        <v>114</v>
      </c>
      <c r="B45" s="3" t="s">
        <v>18</v>
      </c>
      <c r="C45" s="3" t="s">
        <v>115</v>
      </c>
      <c r="D45" s="45" t="s">
        <v>20</v>
      </c>
      <c r="E45" s="3" t="s">
        <v>21</v>
      </c>
      <c r="F45" s="3" t="s">
        <v>22</v>
      </c>
      <c r="G45" s="4" t="str">
        <f t="shared" si="0"/>
        <v>RES2W (16*5.5mm)  62R±5%</v>
      </c>
      <c r="H45" s="3" t="s">
        <v>23</v>
      </c>
      <c r="I45" s="3" t="s">
        <v>24</v>
      </c>
      <c r="J45" s="3" t="s">
        <v>25</v>
      </c>
      <c r="K45" s="3" t="s">
        <v>26</v>
      </c>
      <c r="L45" s="3" t="s">
        <v>27</v>
      </c>
      <c r="M45" s="3" t="s">
        <v>9660</v>
      </c>
      <c r="N45" s="4" t="str">
        <f t="shared" si="4"/>
        <v>KLS6-CF-2W-62R-J</v>
      </c>
      <c r="O45" s="3" t="s">
        <v>28</v>
      </c>
      <c r="P45" t="s">
        <v>29</v>
      </c>
      <c r="Q45" t="str">
        <f t="shared" ca="1" si="2"/>
        <v>C:\Altium Libraries\Passives Library\THD Carbon Film Fixed Resistors KLS6 series (KLS)</v>
      </c>
      <c r="R45" s="5" t="str">
        <f t="shared" si="5"/>
        <v>Carbon Film Fixed Resistors RES2W (16*5.5mm)  62R±5% 500V 2W</v>
      </c>
    </row>
    <row r="46" spans="1:18" x14ac:dyDescent="0.3">
      <c r="A46" s="4" t="s">
        <v>116</v>
      </c>
      <c r="B46" s="3" t="s">
        <v>18</v>
      </c>
      <c r="C46" s="3" t="s">
        <v>117</v>
      </c>
      <c r="D46" s="45" t="s">
        <v>20</v>
      </c>
      <c r="E46" s="3" t="s">
        <v>21</v>
      </c>
      <c r="F46" s="3" t="s">
        <v>22</v>
      </c>
      <c r="G46" s="4" t="str">
        <f t="shared" si="0"/>
        <v>RES2W (16*5.5mm)  68R±5%</v>
      </c>
      <c r="H46" s="3" t="s">
        <v>23</v>
      </c>
      <c r="I46" s="3" t="s">
        <v>24</v>
      </c>
      <c r="J46" s="3" t="s">
        <v>25</v>
      </c>
      <c r="K46" s="3" t="s">
        <v>26</v>
      </c>
      <c r="L46" s="3" t="s">
        <v>27</v>
      </c>
      <c r="M46" s="3" t="s">
        <v>9660</v>
      </c>
      <c r="N46" s="4" t="str">
        <f t="shared" si="4"/>
        <v>KLS6-CF-2W-68R-J</v>
      </c>
      <c r="O46" s="3" t="s">
        <v>28</v>
      </c>
      <c r="P46" t="s">
        <v>29</v>
      </c>
      <c r="Q46" t="str">
        <f t="shared" ca="1" si="2"/>
        <v>C:\Altium Libraries\Passives Library\THD Carbon Film Fixed Resistors KLS6 series (KLS)</v>
      </c>
      <c r="R46" s="5" t="str">
        <f t="shared" si="5"/>
        <v>Carbon Film Fixed Resistors RES2W (16*5.5mm)  68R±5% 500V 2W</v>
      </c>
    </row>
    <row r="47" spans="1:18" x14ac:dyDescent="0.3">
      <c r="A47" s="4" t="s">
        <v>118</v>
      </c>
      <c r="B47" s="3" t="s">
        <v>18</v>
      </c>
      <c r="C47" s="3" t="s">
        <v>119</v>
      </c>
      <c r="D47" s="45" t="s">
        <v>20</v>
      </c>
      <c r="E47" s="3" t="s">
        <v>21</v>
      </c>
      <c r="F47" s="3" t="s">
        <v>22</v>
      </c>
      <c r="G47" s="4" t="str">
        <f t="shared" si="0"/>
        <v>RES2W (16*5.5mm)  75R±5%</v>
      </c>
      <c r="H47" s="3" t="s">
        <v>23</v>
      </c>
      <c r="I47" s="3" t="s">
        <v>24</v>
      </c>
      <c r="J47" s="3" t="s">
        <v>25</v>
      </c>
      <c r="K47" s="3" t="s">
        <v>26</v>
      </c>
      <c r="L47" s="3" t="s">
        <v>27</v>
      </c>
      <c r="M47" s="3" t="s">
        <v>9660</v>
      </c>
      <c r="N47" s="4" t="str">
        <f t="shared" si="4"/>
        <v>KLS6-CF-2W-75R-J</v>
      </c>
      <c r="O47" s="3" t="s">
        <v>28</v>
      </c>
      <c r="P47" t="s">
        <v>29</v>
      </c>
      <c r="Q47" t="str">
        <f t="shared" ca="1" si="2"/>
        <v>C:\Altium Libraries\Passives Library\THD Carbon Film Fixed Resistors KLS6 series (KLS)</v>
      </c>
      <c r="R47" s="5" t="str">
        <f t="shared" si="5"/>
        <v>Carbon Film Fixed Resistors RES2W (16*5.5mm)  75R±5% 500V 2W</v>
      </c>
    </row>
    <row r="48" spans="1:18" x14ac:dyDescent="0.3">
      <c r="A48" s="4" t="s">
        <v>120</v>
      </c>
      <c r="B48" s="3" t="s">
        <v>18</v>
      </c>
      <c r="C48" s="3" t="s">
        <v>121</v>
      </c>
      <c r="D48" s="45" t="s">
        <v>20</v>
      </c>
      <c r="E48" s="3" t="s">
        <v>21</v>
      </c>
      <c r="F48" s="3" t="s">
        <v>22</v>
      </c>
      <c r="G48" s="4" t="str">
        <f t="shared" si="0"/>
        <v>RES2W (16*5.5mm)  82R±5%</v>
      </c>
      <c r="H48" s="3" t="s">
        <v>23</v>
      </c>
      <c r="I48" s="3" t="s">
        <v>24</v>
      </c>
      <c r="J48" s="3" t="s">
        <v>25</v>
      </c>
      <c r="K48" s="3" t="s">
        <v>26</v>
      </c>
      <c r="L48" s="3" t="s">
        <v>27</v>
      </c>
      <c r="M48" s="3" t="s">
        <v>9660</v>
      </c>
      <c r="N48" s="4" t="str">
        <f t="shared" si="4"/>
        <v>KLS6-CF-2W-82R-J</v>
      </c>
      <c r="O48" s="3" t="s">
        <v>28</v>
      </c>
      <c r="P48" t="s">
        <v>29</v>
      </c>
      <c r="Q48" t="str">
        <f t="shared" ca="1" si="2"/>
        <v>C:\Altium Libraries\Passives Library\THD Carbon Film Fixed Resistors KLS6 series (KLS)</v>
      </c>
      <c r="R48" s="5" t="str">
        <f t="shared" si="5"/>
        <v>Carbon Film Fixed Resistors RES2W (16*5.5mm)  82R±5% 500V 2W</v>
      </c>
    </row>
    <row r="49" spans="1:18" x14ac:dyDescent="0.3">
      <c r="A49" s="4" t="s">
        <v>122</v>
      </c>
      <c r="B49" s="3" t="s">
        <v>18</v>
      </c>
      <c r="C49" s="3" t="s">
        <v>123</v>
      </c>
      <c r="D49" s="45" t="s">
        <v>20</v>
      </c>
      <c r="E49" s="3" t="s">
        <v>21</v>
      </c>
      <c r="F49" s="3" t="s">
        <v>22</v>
      </c>
      <c r="G49" s="4" t="str">
        <f t="shared" si="0"/>
        <v>RES2W (16*5.5mm)  91R±5%</v>
      </c>
      <c r="H49" s="3" t="s">
        <v>23</v>
      </c>
      <c r="I49" s="3" t="s">
        <v>24</v>
      </c>
      <c r="J49" s="3" t="s">
        <v>25</v>
      </c>
      <c r="K49" s="3" t="s">
        <v>26</v>
      </c>
      <c r="L49" s="3" t="s">
        <v>27</v>
      </c>
      <c r="M49" s="3" t="s">
        <v>9660</v>
      </c>
      <c r="N49" s="4" t="str">
        <f t="shared" si="4"/>
        <v>KLS6-CF-2W-91R-J</v>
      </c>
      <c r="O49" s="3" t="s">
        <v>28</v>
      </c>
      <c r="P49" t="s">
        <v>29</v>
      </c>
      <c r="Q49" t="str">
        <f t="shared" ca="1" si="2"/>
        <v>C:\Altium Libraries\Passives Library\THD Carbon Film Fixed Resistors KLS6 series (KLS)</v>
      </c>
      <c r="R49" s="5" t="str">
        <f t="shared" si="5"/>
        <v>Carbon Film Fixed Resistors RES2W (16*5.5mm)  91R±5% 500V 2W</v>
      </c>
    </row>
    <row r="50" spans="1:18" x14ac:dyDescent="0.3">
      <c r="A50" s="4" t="s">
        <v>124</v>
      </c>
      <c r="B50" s="3" t="s">
        <v>18</v>
      </c>
      <c r="C50" s="3" t="s">
        <v>125</v>
      </c>
      <c r="D50" s="45" t="s">
        <v>20</v>
      </c>
      <c r="E50" s="3" t="s">
        <v>21</v>
      </c>
      <c r="F50" s="3" t="s">
        <v>22</v>
      </c>
      <c r="G50" s="4" t="str">
        <f t="shared" si="0"/>
        <v>RES2W (16*5.5mm)  100R±5%</v>
      </c>
      <c r="H50" s="3" t="s">
        <v>23</v>
      </c>
      <c r="I50" s="3" t="s">
        <v>24</v>
      </c>
      <c r="J50" s="3" t="s">
        <v>25</v>
      </c>
      <c r="K50" s="3" t="s">
        <v>26</v>
      </c>
      <c r="L50" s="3" t="s">
        <v>27</v>
      </c>
      <c r="M50" s="3" t="s">
        <v>9660</v>
      </c>
      <c r="N50" s="4" t="str">
        <f t="shared" si="4"/>
        <v>KLS6-CF-2W-100R-J</v>
      </c>
      <c r="O50" s="3" t="s">
        <v>28</v>
      </c>
      <c r="P50" t="s">
        <v>29</v>
      </c>
      <c r="Q50" t="str">
        <f t="shared" ca="1" si="2"/>
        <v>C:\Altium Libraries\Passives Library\THD Carbon Film Fixed Resistors KLS6 series (KLS)</v>
      </c>
      <c r="R50" s="5" t="str">
        <f t="shared" si="5"/>
        <v>Carbon Film Fixed Resistors RES2W (16*5.5mm)  100R±5% 500V 2W</v>
      </c>
    </row>
    <row r="51" spans="1:18" x14ac:dyDescent="0.3">
      <c r="A51" s="4" t="s">
        <v>126</v>
      </c>
      <c r="B51" s="3" t="s">
        <v>18</v>
      </c>
      <c r="C51" s="3" t="s">
        <v>127</v>
      </c>
      <c r="D51" s="45" t="s">
        <v>20</v>
      </c>
      <c r="E51" s="3" t="s">
        <v>21</v>
      </c>
      <c r="F51" s="3" t="s">
        <v>22</v>
      </c>
      <c r="G51" s="4" t="str">
        <f t="shared" si="0"/>
        <v>RES2W (16*5.5mm)  110R±5%</v>
      </c>
      <c r="H51" s="3" t="s">
        <v>23</v>
      </c>
      <c r="I51" s="3" t="s">
        <v>24</v>
      </c>
      <c r="J51" s="3" t="s">
        <v>25</v>
      </c>
      <c r="K51" s="3" t="s">
        <v>26</v>
      </c>
      <c r="L51" s="3" t="s">
        <v>27</v>
      </c>
      <c r="M51" s="3" t="s">
        <v>9660</v>
      </c>
      <c r="N51" s="4" t="str">
        <f t="shared" si="4"/>
        <v>KLS6-CF-2W-110R-J</v>
      </c>
      <c r="O51" s="3" t="s">
        <v>28</v>
      </c>
      <c r="P51" t="s">
        <v>29</v>
      </c>
      <c r="Q51" t="str">
        <f t="shared" ca="1" si="2"/>
        <v>C:\Altium Libraries\Passives Library\THD Carbon Film Fixed Resistors KLS6 series (KLS)</v>
      </c>
      <c r="R51" s="5" t="str">
        <f t="shared" si="5"/>
        <v>Carbon Film Fixed Resistors RES2W (16*5.5mm)  110R±5% 500V 2W</v>
      </c>
    </row>
    <row r="52" spans="1:18" x14ac:dyDescent="0.3">
      <c r="A52" s="4" t="s">
        <v>128</v>
      </c>
      <c r="B52" s="3" t="s">
        <v>18</v>
      </c>
      <c r="C52" s="3" t="s">
        <v>129</v>
      </c>
      <c r="D52" s="45" t="s">
        <v>20</v>
      </c>
      <c r="E52" s="3" t="s">
        <v>21</v>
      </c>
      <c r="F52" s="3" t="s">
        <v>22</v>
      </c>
      <c r="G52" s="4" t="str">
        <f t="shared" si="0"/>
        <v>RES2W (16*5.5mm)  120R±5%</v>
      </c>
      <c r="H52" s="3" t="s">
        <v>23</v>
      </c>
      <c r="I52" s="3" t="s">
        <v>24</v>
      </c>
      <c r="J52" s="3" t="s">
        <v>25</v>
      </c>
      <c r="K52" s="3" t="s">
        <v>26</v>
      </c>
      <c r="L52" s="3" t="s">
        <v>27</v>
      </c>
      <c r="M52" s="3" t="s">
        <v>9660</v>
      </c>
      <c r="N52" s="4" t="str">
        <f t="shared" si="4"/>
        <v>KLS6-CF-2W-120R-J</v>
      </c>
      <c r="O52" s="3" t="s">
        <v>28</v>
      </c>
      <c r="P52" t="s">
        <v>29</v>
      </c>
      <c r="Q52" t="str">
        <f t="shared" ca="1" si="2"/>
        <v>C:\Altium Libraries\Passives Library\THD Carbon Film Fixed Resistors KLS6 series (KLS)</v>
      </c>
      <c r="R52" s="5" t="str">
        <f t="shared" si="5"/>
        <v>Carbon Film Fixed Resistors RES2W (16*5.5mm)  120R±5% 500V 2W</v>
      </c>
    </row>
    <row r="53" spans="1:18" x14ac:dyDescent="0.3">
      <c r="A53" s="4" t="s">
        <v>130</v>
      </c>
      <c r="B53" s="3" t="s">
        <v>18</v>
      </c>
      <c r="C53" s="3" t="s">
        <v>131</v>
      </c>
      <c r="D53" s="45" t="s">
        <v>20</v>
      </c>
      <c r="E53" s="3" t="s">
        <v>21</v>
      </c>
      <c r="F53" s="3" t="s">
        <v>22</v>
      </c>
      <c r="G53" s="4" t="str">
        <f t="shared" si="0"/>
        <v>RES2W (16*5.5mm)  130R±5%</v>
      </c>
      <c r="H53" s="3" t="s">
        <v>23</v>
      </c>
      <c r="I53" s="3" t="s">
        <v>24</v>
      </c>
      <c r="J53" s="3" t="s">
        <v>25</v>
      </c>
      <c r="K53" s="3" t="s">
        <v>26</v>
      </c>
      <c r="L53" s="3" t="s">
        <v>27</v>
      </c>
      <c r="M53" s="3" t="s">
        <v>9660</v>
      </c>
      <c r="N53" s="4" t="str">
        <f t="shared" si="4"/>
        <v>KLS6-CF-2W-130R-J</v>
      </c>
      <c r="O53" s="3" t="s">
        <v>28</v>
      </c>
      <c r="P53" t="s">
        <v>29</v>
      </c>
      <c r="Q53" t="str">
        <f t="shared" ca="1" si="2"/>
        <v>C:\Altium Libraries\Passives Library\THD Carbon Film Fixed Resistors KLS6 series (KLS)</v>
      </c>
      <c r="R53" s="5" t="str">
        <f t="shared" si="5"/>
        <v>Carbon Film Fixed Resistors RES2W (16*5.5mm)  130R±5% 500V 2W</v>
      </c>
    </row>
    <row r="54" spans="1:18" x14ac:dyDescent="0.3">
      <c r="A54" s="4" t="s">
        <v>132</v>
      </c>
      <c r="B54" s="3" t="s">
        <v>18</v>
      </c>
      <c r="C54" s="3" t="s">
        <v>133</v>
      </c>
      <c r="D54" s="45" t="s">
        <v>20</v>
      </c>
      <c r="E54" s="3" t="s">
        <v>21</v>
      </c>
      <c r="F54" s="3" t="s">
        <v>22</v>
      </c>
      <c r="G54" s="4" t="str">
        <f t="shared" si="0"/>
        <v>RES2W (16*5.5mm)  150R±5%</v>
      </c>
      <c r="H54" s="3" t="s">
        <v>23</v>
      </c>
      <c r="I54" s="3" t="s">
        <v>24</v>
      </c>
      <c r="J54" s="3" t="s">
        <v>25</v>
      </c>
      <c r="K54" s="3" t="s">
        <v>26</v>
      </c>
      <c r="L54" s="3" t="s">
        <v>27</v>
      </c>
      <c r="M54" s="3" t="s">
        <v>9660</v>
      </c>
      <c r="N54" s="4" t="str">
        <f t="shared" si="4"/>
        <v>KLS6-CF-2W-150R-J</v>
      </c>
      <c r="O54" s="3" t="s">
        <v>28</v>
      </c>
      <c r="P54" t="s">
        <v>29</v>
      </c>
      <c r="Q54" t="str">
        <f t="shared" ca="1" si="2"/>
        <v>C:\Altium Libraries\Passives Library\THD Carbon Film Fixed Resistors KLS6 series (KLS)</v>
      </c>
      <c r="R54" s="5" t="str">
        <f t="shared" si="5"/>
        <v>Carbon Film Fixed Resistors RES2W (16*5.5mm)  150R±5% 500V 2W</v>
      </c>
    </row>
    <row r="55" spans="1:18" x14ac:dyDescent="0.3">
      <c r="A55" s="4" t="s">
        <v>134</v>
      </c>
      <c r="B55" s="3" t="s">
        <v>18</v>
      </c>
      <c r="C55" s="3" t="s">
        <v>135</v>
      </c>
      <c r="D55" s="45" t="s">
        <v>20</v>
      </c>
      <c r="E55" s="3" t="s">
        <v>21</v>
      </c>
      <c r="F55" s="3" t="s">
        <v>22</v>
      </c>
      <c r="G55" s="4" t="str">
        <f t="shared" si="0"/>
        <v>RES2W (16*5.5mm)  160R±5%</v>
      </c>
      <c r="H55" s="3" t="s">
        <v>23</v>
      </c>
      <c r="I55" s="3" t="s">
        <v>24</v>
      </c>
      <c r="J55" s="3" t="s">
        <v>25</v>
      </c>
      <c r="K55" s="3" t="s">
        <v>26</v>
      </c>
      <c r="L55" s="3" t="s">
        <v>27</v>
      </c>
      <c r="M55" s="3" t="s">
        <v>9660</v>
      </c>
      <c r="N55" s="4" t="str">
        <f t="shared" si="4"/>
        <v>KLS6-CF-2W-160R-J</v>
      </c>
      <c r="O55" s="3" t="s">
        <v>28</v>
      </c>
      <c r="P55" t="s">
        <v>29</v>
      </c>
      <c r="Q55" t="str">
        <f t="shared" ca="1" si="2"/>
        <v>C:\Altium Libraries\Passives Library\THD Carbon Film Fixed Resistors KLS6 series (KLS)</v>
      </c>
      <c r="R55" s="5" t="str">
        <f t="shared" si="5"/>
        <v>Carbon Film Fixed Resistors RES2W (16*5.5mm)  160R±5% 500V 2W</v>
      </c>
    </row>
    <row r="56" spans="1:18" x14ac:dyDescent="0.3">
      <c r="A56" s="4" t="s">
        <v>136</v>
      </c>
      <c r="B56" s="3" t="s">
        <v>18</v>
      </c>
      <c r="C56" s="3" t="s">
        <v>137</v>
      </c>
      <c r="D56" s="45" t="s">
        <v>20</v>
      </c>
      <c r="E56" s="3" t="s">
        <v>21</v>
      </c>
      <c r="F56" s="3" t="s">
        <v>22</v>
      </c>
      <c r="G56" s="4" t="str">
        <f t="shared" si="0"/>
        <v>RES2W (16*5.5mm)  180R±5%</v>
      </c>
      <c r="H56" s="3" t="s">
        <v>23</v>
      </c>
      <c r="I56" s="3" t="s">
        <v>24</v>
      </c>
      <c r="J56" s="3" t="s">
        <v>25</v>
      </c>
      <c r="K56" s="3" t="s">
        <v>26</v>
      </c>
      <c r="L56" s="3" t="s">
        <v>27</v>
      </c>
      <c r="M56" s="3" t="s">
        <v>9660</v>
      </c>
      <c r="N56" s="4" t="str">
        <f t="shared" si="4"/>
        <v>KLS6-CF-2W-180R-J</v>
      </c>
      <c r="O56" s="3" t="s">
        <v>28</v>
      </c>
      <c r="P56" t="s">
        <v>29</v>
      </c>
      <c r="Q56" t="str">
        <f t="shared" ca="1" si="2"/>
        <v>C:\Altium Libraries\Passives Library\THD Carbon Film Fixed Resistors KLS6 series (KLS)</v>
      </c>
      <c r="R56" s="5" t="str">
        <f t="shared" si="5"/>
        <v>Carbon Film Fixed Resistors RES2W (16*5.5mm)  180R±5% 500V 2W</v>
      </c>
    </row>
    <row r="57" spans="1:18" x14ac:dyDescent="0.3">
      <c r="A57" s="4" t="s">
        <v>138</v>
      </c>
      <c r="B57" s="3" t="s">
        <v>18</v>
      </c>
      <c r="C57" s="3" t="s">
        <v>139</v>
      </c>
      <c r="D57" s="45" t="s">
        <v>20</v>
      </c>
      <c r="E57" s="3" t="s">
        <v>21</v>
      </c>
      <c r="F57" s="3" t="s">
        <v>22</v>
      </c>
      <c r="G57" s="4" t="str">
        <f t="shared" si="0"/>
        <v>RES2W (16*5.5mm)  200R±5%</v>
      </c>
      <c r="H57" s="3" t="s">
        <v>23</v>
      </c>
      <c r="I57" s="3" t="s">
        <v>24</v>
      </c>
      <c r="J57" s="3" t="s">
        <v>25</v>
      </c>
      <c r="K57" s="3" t="s">
        <v>26</v>
      </c>
      <c r="L57" s="3" t="s">
        <v>27</v>
      </c>
      <c r="M57" s="3" t="s">
        <v>9660</v>
      </c>
      <c r="N57" s="4" t="str">
        <f t="shared" si="4"/>
        <v>KLS6-CF-2W-200R-J</v>
      </c>
      <c r="O57" s="3" t="s">
        <v>28</v>
      </c>
      <c r="P57" t="s">
        <v>29</v>
      </c>
      <c r="Q57" t="str">
        <f t="shared" ca="1" si="2"/>
        <v>C:\Altium Libraries\Passives Library\THD Carbon Film Fixed Resistors KLS6 series (KLS)</v>
      </c>
      <c r="R57" s="5" t="str">
        <f t="shared" si="5"/>
        <v>Carbon Film Fixed Resistors RES2W (16*5.5mm)  200R±5% 500V 2W</v>
      </c>
    </row>
    <row r="58" spans="1:18" x14ac:dyDescent="0.3">
      <c r="A58" s="4" t="s">
        <v>140</v>
      </c>
      <c r="B58" s="3" t="s">
        <v>18</v>
      </c>
      <c r="C58" s="3" t="s">
        <v>141</v>
      </c>
      <c r="D58" s="45" t="s">
        <v>20</v>
      </c>
      <c r="E58" s="3" t="s">
        <v>21</v>
      </c>
      <c r="F58" s="3" t="s">
        <v>22</v>
      </c>
      <c r="G58" s="4" t="str">
        <f t="shared" si="0"/>
        <v>RES2W (16*5.5mm)  220R±5%</v>
      </c>
      <c r="H58" s="3" t="s">
        <v>23</v>
      </c>
      <c r="I58" s="3" t="s">
        <v>24</v>
      </c>
      <c r="J58" s="3" t="s">
        <v>25</v>
      </c>
      <c r="K58" s="3" t="s">
        <v>26</v>
      </c>
      <c r="L58" s="3" t="s">
        <v>27</v>
      </c>
      <c r="M58" s="3" t="s">
        <v>9660</v>
      </c>
      <c r="N58" s="4" t="str">
        <f t="shared" si="4"/>
        <v>KLS6-CF-2W-220R-J</v>
      </c>
      <c r="O58" s="3" t="s">
        <v>28</v>
      </c>
      <c r="P58" t="s">
        <v>29</v>
      </c>
      <c r="Q58" t="str">
        <f t="shared" ca="1" si="2"/>
        <v>C:\Altium Libraries\Passives Library\THD Carbon Film Fixed Resistors KLS6 series (KLS)</v>
      </c>
      <c r="R58" s="5" t="str">
        <f t="shared" si="5"/>
        <v>Carbon Film Fixed Resistors RES2W (16*5.5mm)  220R±5% 500V 2W</v>
      </c>
    </row>
    <row r="59" spans="1:18" x14ac:dyDescent="0.3">
      <c r="A59" s="4" t="s">
        <v>142</v>
      </c>
      <c r="B59" s="3" t="s">
        <v>18</v>
      </c>
      <c r="C59" s="3" t="s">
        <v>143</v>
      </c>
      <c r="D59" s="45" t="s">
        <v>20</v>
      </c>
      <c r="E59" s="3" t="s">
        <v>21</v>
      </c>
      <c r="F59" s="3" t="s">
        <v>22</v>
      </c>
      <c r="G59" s="4" t="str">
        <f t="shared" si="0"/>
        <v>RES2W (16*5.5mm)  240R±5%</v>
      </c>
      <c r="H59" s="3" t="s">
        <v>23</v>
      </c>
      <c r="I59" s="3" t="s">
        <v>24</v>
      </c>
      <c r="J59" s="3" t="s">
        <v>25</v>
      </c>
      <c r="K59" s="3" t="s">
        <v>26</v>
      </c>
      <c r="L59" s="3" t="s">
        <v>27</v>
      </c>
      <c r="M59" s="3" t="s">
        <v>9660</v>
      </c>
      <c r="N59" s="4" t="str">
        <f t="shared" si="4"/>
        <v>KLS6-CF-2W-240R-J</v>
      </c>
      <c r="O59" s="3" t="s">
        <v>28</v>
      </c>
      <c r="P59" t="s">
        <v>29</v>
      </c>
      <c r="Q59" t="str">
        <f t="shared" ca="1" si="2"/>
        <v>C:\Altium Libraries\Passives Library\THD Carbon Film Fixed Resistors KLS6 series (KLS)</v>
      </c>
      <c r="R59" s="5" t="str">
        <f t="shared" si="5"/>
        <v>Carbon Film Fixed Resistors RES2W (16*5.5mm)  240R±5% 500V 2W</v>
      </c>
    </row>
    <row r="60" spans="1:18" x14ac:dyDescent="0.3">
      <c r="A60" s="4" t="s">
        <v>144</v>
      </c>
      <c r="B60" s="3" t="s">
        <v>18</v>
      </c>
      <c r="C60" s="3" t="s">
        <v>145</v>
      </c>
      <c r="D60" s="45" t="s">
        <v>20</v>
      </c>
      <c r="E60" s="3" t="s">
        <v>21</v>
      </c>
      <c r="F60" s="3" t="s">
        <v>22</v>
      </c>
      <c r="G60" s="4" t="str">
        <f t="shared" si="0"/>
        <v>RES2W (16*5.5mm)  270R±5%</v>
      </c>
      <c r="H60" s="3" t="s">
        <v>23</v>
      </c>
      <c r="I60" s="3" t="s">
        <v>24</v>
      </c>
      <c r="J60" s="3" t="s">
        <v>25</v>
      </c>
      <c r="K60" s="3" t="s">
        <v>26</v>
      </c>
      <c r="L60" s="3" t="s">
        <v>27</v>
      </c>
      <c r="M60" s="3" t="s">
        <v>9660</v>
      </c>
      <c r="N60" s="4" t="str">
        <f t="shared" si="4"/>
        <v>KLS6-CF-2W-270R-J</v>
      </c>
      <c r="O60" s="3" t="s">
        <v>28</v>
      </c>
      <c r="P60" t="s">
        <v>29</v>
      </c>
      <c r="Q60" t="str">
        <f t="shared" ca="1" si="2"/>
        <v>C:\Altium Libraries\Passives Library\THD Carbon Film Fixed Resistors KLS6 series (KLS)</v>
      </c>
      <c r="R60" s="5" t="str">
        <f t="shared" si="5"/>
        <v>Carbon Film Fixed Resistors RES2W (16*5.5mm)  270R±5% 500V 2W</v>
      </c>
    </row>
    <row r="61" spans="1:18" x14ac:dyDescent="0.3">
      <c r="A61" s="4" t="s">
        <v>146</v>
      </c>
      <c r="B61" s="3" t="s">
        <v>18</v>
      </c>
      <c r="C61" s="3" t="s">
        <v>147</v>
      </c>
      <c r="D61" s="45" t="s">
        <v>20</v>
      </c>
      <c r="E61" s="3" t="s">
        <v>21</v>
      </c>
      <c r="F61" s="3" t="s">
        <v>22</v>
      </c>
      <c r="G61" s="4" t="str">
        <f t="shared" si="0"/>
        <v>RES2W (16*5.5mm)  300R±5%</v>
      </c>
      <c r="H61" s="3" t="s">
        <v>23</v>
      </c>
      <c r="I61" s="3" t="s">
        <v>24</v>
      </c>
      <c r="J61" s="3" t="s">
        <v>25</v>
      </c>
      <c r="K61" s="3" t="s">
        <v>26</v>
      </c>
      <c r="L61" s="3" t="s">
        <v>27</v>
      </c>
      <c r="M61" s="3" t="s">
        <v>9660</v>
      </c>
      <c r="N61" s="4" t="str">
        <f t="shared" si="4"/>
        <v>KLS6-CF-2W-300R-J</v>
      </c>
      <c r="O61" s="3" t="s">
        <v>28</v>
      </c>
      <c r="P61" t="s">
        <v>29</v>
      </c>
      <c r="Q61" t="str">
        <f t="shared" ca="1" si="2"/>
        <v>C:\Altium Libraries\Passives Library\THD Carbon Film Fixed Resistors KLS6 series (KLS)</v>
      </c>
      <c r="R61" s="5" t="str">
        <f t="shared" si="5"/>
        <v>Carbon Film Fixed Resistors RES2W (16*5.5mm)  300R±5% 500V 2W</v>
      </c>
    </row>
    <row r="62" spans="1:18" x14ac:dyDescent="0.3">
      <c r="A62" s="4" t="s">
        <v>148</v>
      </c>
      <c r="B62" s="3" t="s">
        <v>18</v>
      </c>
      <c r="C62" s="3" t="s">
        <v>149</v>
      </c>
      <c r="D62" s="45" t="s">
        <v>20</v>
      </c>
      <c r="E62" s="3" t="s">
        <v>21</v>
      </c>
      <c r="F62" s="3" t="s">
        <v>22</v>
      </c>
      <c r="G62" s="4" t="str">
        <f t="shared" si="0"/>
        <v>RES2W (16*5.5mm)  330R±5%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27</v>
      </c>
      <c r="M62" s="3" t="s">
        <v>9660</v>
      </c>
      <c r="N62" s="4" t="str">
        <f t="shared" si="4"/>
        <v>KLS6-CF-2W-330R-J</v>
      </c>
      <c r="O62" s="3" t="s">
        <v>28</v>
      </c>
      <c r="P62" t="s">
        <v>29</v>
      </c>
      <c r="Q62" t="str">
        <f t="shared" ca="1" si="2"/>
        <v>C:\Altium Libraries\Passives Library\THD Carbon Film Fixed Resistors KLS6 series (KLS)</v>
      </c>
      <c r="R62" s="5" t="str">
        <f t="shared" si="5"/>
        <v>Carbon Film Fixed Resistors RES2W (16*5.5mm)  330R±5% 500V 2W</v>
      </c>
    </row>
    <row r="63" spans="1:18" x14ac:dyDescent="0.3">
      <c r="A63" s="4" t="s">
        <v>150</v>
      </c>
      <c r="B63" s="3" t="s">
        <v>18</v>
      </c>
      <c r="C63" s="3" t="s">
        <v>151</v>
      </c>
      <c r="D63" s="45" t="s">
        <v>20</v>
      </c>
      <c r="E63" s="3" t="s">
        <v>21</v>
      </c>
      <c r="F63" s="3" t="s">
        <v>22</v>
      </c>
      <c r="G63" s="4" t="str">
        <f t="shared" si="0"/>
        <v>RES2W (16*5.5mm)  360R±5%</v>
      </c>
      <c r="H63" s="3" t="s">
        <v>23</v>
      </c>
      <c r="I63" s="3" t="s">
        <v>24</v>
      </c>
      <c r="J63" s="3" t="s">
        <v>25</v>
      </c>
      <c r="K63" s="3" t="s">
        <v>26</v>
      </c>
      <c r="L63" s="3" t="s">
        <v>27</v>
      </c>
      <c r="M63" s="3" t="s">
        <v>9660</v>
      </c>
      <c r="N63" s="4" t="str">
        <f t="shared" si="4"/>
        <v>KLS6-CF-2W-360R-J</v>
      </c>
      <c r="O63" s="3" t="s">
        <v>28</v>
      </c>
      <c r="P63" t="s">
        <v>29</v>
      </c>
      <c r="Q63" t="str">
        <f t="shared" ca="1" si="2"/>
        <v>C:\Altium Libraries\Passives Library\THD Carbon Film Fixed Resistors KLS6 series (KLS)</v>
      </c>
      <c r="R63" s="5" t="str">
        <f t="shared" si="5"/>
        <v>Carbon Film Fixed Resistors RES2W (16*5.5mm)  360R±5% 500V 2W</v>
      </c>
    </row>
    <row r="64" spans="1:18" x14ac:dyDescent="0.3">
      <c r="A64" s="4" t="s">
        <v>152</v>
      </c>
      <c r="B64" s="3" t="s">
        <v>18</v>
      </c>
      <c r="C64" s="3" t="s">
        <v>153</v>
      </c>
      <c r="D64" s="45" t="s">
        <v>20</v>
      </c>
      <c r="E64" s="3" t="s">
        <v>21</v>
      </c>
      <c r="F64" s="3" t="s">
        <v>22</v>
      </c>
      <c r="G64" s="4" t="str">
        <f t="shared" si="0"/>
        <v>RES2W (16*5.5mm)  390R±5%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27</v>
      </c>
      <c r="M64" s="3" t="s">
        <v>9660</v>
      </c>
      <c r="N64" s="4" t="str">
        <f t="shared" si="4"/>
        <v>KLS6-CF-2W-390R-J</v>
      </c>
      <c r="O64" s="3" t="s">
        <v>28</v>
      </c>
      <c r="P64" t="s">
        <v>29</v>
      </c>
      <c r="Q64" t="str">
        <f t="shared" ca="1" si="2"/>
        <v>C:\Altium Libraries\Passives Library\THD Carbon Film Fixed Resistors KLS6 series (KLS)</v>
      </c>
      <c r="R64" s="5" t="str">
        <f t="shared" si="5"/>
        <v>Carbon Film Fixed Resistors RES2W (16*5.5mm)  390R±5% 500V 2W</v>
      </c>
    </row>
    <row r="65" spans="1:18" x14ac:dyDescent="0.3">
      <c r="A65" s="4" t="s">
        <v>154</v>
      </c>
      <c r="B65" s="3" t="s">
        <v>18</v>
      </c>
      <c r="C65" s="3" t="s">
        <v>155</v>
      </c>
      <c r="D65" s="45" t="s">
        <v>20</v>
      </c>
      <c r="E65" s="3" t="s">
        <v>21</v>
      </c>
      <c r="F65" s="3" t="s">
        <v>22</v>
      </c>
      <c r="G65" s="4" t="str">
        <f t="shared" si="0"/>
        <v>RES2W (16*5.5mm)  430R±5%</v>
      </c>
      <c r="H65" s="3" t="s">
        <v>23</v>
      </c>
      <c r="I65" s="3" t="s">
        <v>24</v>
      </c>
      <c r="J65" s="3" t="s">
        <v>25</v>
      </c>
      <c r="K65" s="3" t="s">
        <v>26</v>
      </c>
      <c r="L65" s="3" t="s">
        <v>27</v>
      </c>
      <c r="M65" s="3" t="s">
        <v>9660</v>
      </c>
      <c r="N65" s="4" t="str">
        <f t="shared" si="4"/>
        <v>KLS6-CF-2W-430R-J</v>
      </c>
      <c r="O65" s="3" t="s">
        <v>28</v>
      </c>
      <c r="P65" t="s">
        <v>29</v>
      </c>
      <c r="Q65" t="str">
        <f t="shared" ca="1" si="2"/>
        <v>C:\Altium Libraries\Passives Library\THD Carbon Film Fixed Resistors KLS6 series (KLS)</v>
      </c>
      <c r="R65" s="5" t="str">
        <f t="shared" si="5"/>
        <v>Carbon Film Fixed Resistors RES2W (16*5.5mm)  430R±5% 500V 2W</v>
      </c>
    </row>
    <row r="66" spans="1:18" x14ac:dyDescent="0.3">
      <c r="A66" s="4" t="s">
        <v>156</v>
      </c>
      <c r="B66" s="3" t="s">
        <v>18</v>
      </c>
      <c r="C66" s="3" t="s">
        <v>157</v>
      </c>
      <c r="D66" s="45" t="s">
        <v>20</v>
      </c>
      <c r="E66" s="3" t="s">
        <v>21</v>
      </c>
      <c r="F66" s="3" t="s">
        <v>22</v>
      </c>
      <c r="G66" s="4" t="str">
        <f t="shared" ref="G66:G129" si="6">CONCATENATE(B66," ",C66,D66)</f>
        <v>RES2W (16*5.5mm)  470R±5%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27</v>
      </c>
      <c r="M66" s="3" t="s">
        <v>9660</v>
      </c>
      <c r="N66" s="4" t="str">
        <f t="shared" ref="N66:N73" si="7">CONCATENATE("KLS6-CF-2W-",C66,"-J")</f>
        <v>KLS6-CF-2W-470R-J</v>
      </c>
      <c r="O66" s="3" t="s">
        <v>28</v>
      </c>
      <c r="P66" t="s">
        <v>29</v>
      </c>
      <c r="Q66" t="str">
        <f t="shared" ref="Q66:Q129" ca="1" si="8">CONCATENATE(LEFT(CELL("имяфайла"), FIND("[",CELL("имяфайла"))-1),"THD Carbon Film Fixed Resistors KLS6 series (KLS)")</f>
        <v>C:\Altium Libraries\Passives Library\THD Carbon Film Fixed Resistors KLS6 series (KLS)</v>
      </c>
      <c r="R66" s="5" t="str">
        <f t="shared" ref="R66:R97" si="9">CONCATENATE(P66," ",B66," ",C66,D66," ",E66," ",F66)</f>
        <v>Carbon Film Fixed Resistors RES2W (16*5.5mm)  470R±5% 500V 2W</v>
      </c>
    </row>
    <row r="67" spans="1:18" x14ac:dyDescent="0.3">
      <c r="A67" s="4" t="s">
        <v>158</v>
      </c>
      <c r="B67" s="3" t="s">
        <v>18</v>
      </c>
      <c r="C67" s="3" t="s">
        <v>159</v>
      </c>
      <c r="D67" s="45" t="s">
        <v>20</v>
      </c>
      <c r="E67" s="3" t="s">
        <v>21</v>
      </c>
      <c r="F67" s="3" t="s">
        <v>22</v>
      </c>
      <c r="G67" s="4" t="str">
        <f t="shared" si="6"/>
        <v>RES2W (16*5.5mm)  510R±5%</v>
      </c>
      <c r="H67" s="3" t="s">
        <v>23</v>
      </c>
      <c r="I67" s="3" t="s">
        <v>24</v>
      </c>
      <c r="J67" s="3" t="s">
        <v>25</v>
      </c>
      <c r="K67" s="3" t="s">
        <v>26</v>
      </c>
      <c r="L67" s="3" t="s">
        <v>27</v>
      </c>
      <c r="M67" s="3" t="s">
        <v>9660</v>
      </c>
      <c r="N67" s="4" t="str">
        <f t="shared" si="7"/>
        <v>KLS6-CF-2W-510R-J</v>
      </c>
      <c r="O67" s="3" t="s">
        <v>28</v>
      </c>
      <c r="P67" t="s">
        <v>29</v>
      </c>
      <c r="Q67" t="str">
        <f t="shared" ca="1" si="8"/>
        <v>C:\Altium Libraries\Passives Library\THD Carbon Film Fixed Resistors KLS6 series (KLS)</v>
      </c>
      <c r="R67" s="5" t="str">
        <f t="shared" si="9"/>
        <v>Carbon Film Fixed Resistors RES2W (16*5.5mm)  510R±5% 500V 2W</v>
      </c>
    </row>
    <row r="68" spans="1:18" x14ac:dyDescent="0.3">
      <c r="A68" s="4" t="s">
        <v>160</v>
      </c>
      <c r="B68" s="3" t="s">
        <v>18</v>
      </c>
      <c r="C68" s="3" t="s">
        <v>161</v>
      </c>
      <c r="D68" s="45" t="s">
        <v>20</v>
      </c>
      <c r="E68" s="3" t="s">
        <v>21</v>
      </c>
      <c r="F68" s="3" t="s">
        <v>22</v>
      </c>
      <c r="G68" s="4" t="str">
        <f t="shared" si="6"/>
        <v>RES2W (16*5.5mm)  560R±5%</v>
      </c>
      <c r="H68" s="3" t="s">
        <v>23</v>
      </c>
      <c r="I68" s="3" t="s">
        <v>24</v>
      </c>
      <c r="J68" s="3" t="s">
        <v>25</v>
      </c>
      <c r="K68" s="3" t="s">
        <v>26</v>
      </c>
      <c r="L68" s="3" t="s">
        <v>27</v>
      </c>
      <c r="M68" s="3" t="s">
        <v>9660</v>
      </c>
      <c r="N68" s="4" t="str">
        <f t="shared" si="7"/>
        <v>KLS6-CF-2W-560R-J</v>
      </c>
      <c r="O68" s="3" t="s">
        <v>28</v>
      </c>
      <c r="P68" t="s">
        <v>29</v>
      </c>
      <c r="Q68" t="str">
        <f t="shared" ca="1" si="8"/>
        <v>C:\Altium Libraries\Passives Library\THD Carbon Film Fixed Resistors KLS6 series (KLS)</v>
      </c>
      <c r="R68" s="5" t="str">
        <f t="shared" si="9"/>
        <v>Carbon Film Fixed Resistors RES2W (16*5.5mm)  560R±5% 500V 2W</v>
      </c>
    </row>
    <row r="69" spans="1:18" x14ac:dyDescent="0.3">
      <c r="A69" s="4" t="s">
        <v>162</v>
      </c>
      <c r="B69" s="3" t="s">
        <v>18</v>
      </c>
      <c r="C69" s="3" t="s">
        <v>163</v>
      </c>
      <c r="D69" s="45" t="s">
        <v>20</v>
      </c>
      <c r="E69" s="3" t="s">
        <v>21</v>
      </c>
      <c r="F69" s="3" t="s">
        <v>22</v>
      </c>
      <c r="G69" s="4" t="str">
        <f t="shared" si="6"/>
        <v>RES2W (16*5.5mm)  620R±5%</v>
      </c>
      <c r="H69" s="3" t="s">
        <v>23</v>
      </c>
      <c r="I69" s="3" t="s">
        <v>24</v>
      </c>
      <c r="J69" s="3" t="s">
        <v>25</v>
      </c>
      <c r="K69" s="3" t="s">
        <v>26</v>
      </c>
      <c r="L69" s="3" t="s">
        <v>27</v>
      </c>
      <c r="M69" s="3" t="s">
        <v>9660</v>
      </c>
      <c r="N69" s="4" t="str">
        <f t="shared" si="7"/>
        <v>KLS6-CF-2W-620R-J</v>
      </c>
      <c r="O69" s="3" t="s">
        <v>28</v>
      </c>
      <c r="P69" t="s">
        <v>29</v>
      </c>
      <c r="Q69" t="str">
        <f t="shared" ca="1" si="8"/>
        <v>C:\Altium Libraries\Passives Library\THD Carbon Film Fixed Resistors KLS6 series (KLS)</v>
      </c>
      <c r="R69" s="5" t="str">
        <f t="shared" si="9"/>
        <v>Carbon Film Fixed Resistors RES2W (16*5.5mm)  620R±5% 500V 2W</v>
      </c>
    </row>
    <row r="70" spans="1:18" x14ac:dyDescent="0.3">
      <c r="A70" s="4" t="s">
        <v>164</v>
      </c>
      <c r="B70" s="3" t="s">
        <v>18</v>
      </c>
      <c r="C70" s="3" t="s">
        <v>165</v>
      </c>
      <c r="D70" s="45" t="s">
        <v>20</v>
      </c>
      <c r="E70" s="3" t="s">
        <v>21</v>
      </c>
      <c r="F70" s="3" t="s">
        <v>22</v>
      </c>
      <c r="G70" s="4" t="str">
        <f t="shared" si="6"/>
        <v>RES2W (16*5.5mm)  680R±5%</v>
      </c>
      <c r="H70" s="3" t="s">
        <v>23</v>
      </c>
      <c r="I70" s="3" t="s">
        <v>24</v>
      </c>
      <c r="J70" s="3" t="s">
        <v>25</v>
      </c>
      <c r="K70" s="3" t="s">
        <v>26</v>
      </c>
      <c r="L70" s="3" t="s">
        <v>27</v>
      </c>
      <c r="M70" s="3" t="s">
        <v>9660</v>
      </c>
      <c r="N70" s="4" t="str">
        <f t="shared" si="7"/>
        <v>KLS6-CF-2W-680R-J</v>
      </c>
      <c r="O70" s="3" t="s">
        <v>28</v>
      </c>
      <c r="P70" t="s">
        <v>29</v>
      </c>
      <c r="Q70" t="str">
        <f t="shared" ca="1" si="8"/>
        <v>C:\Altium Libraries\Passives Library\THD Carbon Film Fixed Resistors KLS6 series (KLS)</v>
      </c>
      <c r="R70" s="5" t="str">
        <f t="shared" si="9"/>
        <v>Carbon Film Fixed Resistors RES2W (16*5.5mm)  680R±5% 500V 2W</v>
      </c>
    </row>
    <row r="71" spans="1:18" x14ac:dyDescent="0.3">
      <c r="A71" s="4" t="s">
        <v>166</v>
      </c>
      <c r="B71" s="3" t="s">
        <v>18</v>
      </c>
      <c r="C71" s="3" t="s">
        <v>167</v>
      </c>
      <c r="D71" s="45" t="s">
        <v>20</v>
      </c>
      <c r="E71" s="3" t="s">
        <v>21</v>
      </c>
      <c r="F71" s="3" t="s">
        <v>22</v>
      </c>
      <c r="G71" s="4" t="str">
        <f t="shared" si="6"/>
        <v>RES2W (16*5.5mm)  750R±5%</v>
      </c>
      <c r="H71" s="3" t="s">
        <v>23</v>
      </c>
      <c r="I71" s="3" t="s">
        <v>24</v>
      </c>
      <c r="J71" s="3" t="s">
        <v>25</v>
      </c>
      <c r="K71" s="3" t="s">
        <v>26</v>
      </c>
      <c r="L71" s="3" t="s">
        <v>27</v>
      </c>
      <c r="M71" s="3" t="s">
        <v>9660</v>
      </c>
      <c r="N71" s="4" t="str">
        <f t="shared" si="7"/>
        <v>KLS6-CF-2W-750R-J</v>
      </c>
      <c r="O71" s="3" t="s">
        <v>28</v>
      </c>
      <c r="P71" t="s">
        <v>29</v>
      </c>
      <c r="Q71" t="str">
        <f t="shared" ca="1" si="8"/>
        <v>C:\Altium Libraries\Passives Library\THD Carbon Film Fixed Resistors KLS6 series (KLS)</v>
      </c>
      <c r="R71" s="5" t="str">
        <f t="shared" si="9"/>
        <v>Carbon Film Fixed Resistors RES2W (16*5.5mm)  750R±5% 500V 2W</v>
      </c>
    </row>
    <row r="72" spans="1:18" x14ac:dyDescent="0.3">
      <c r="A72" s="4" t="s">
        <v>168</v>
      </c>
      <c r="B72" s="3" t="s">
        <v>18</v>
      </c>
      <c r="C72" s="3" t="s">
        <v>169</v>
      </c>
      <c r="D72" s="45" t="s">
        <v>20</v>
      </c>
      <c r="E72" s="3" t="s">
        <v>21</v>
      </c>
      <c r="F72" s="3" t="s">
        <v>22</v>
      </c>
      <c r="G72" s="4" t="str">
        <f t="shared" si="6"/>
        <v>RES2W (16*5.5mm)  820R±5%</v>
      </c>
      <c r="H72" s="3" t="s">
        <v>23</v>
      </c>
      <c r="I72" s="3" t="s">
        <v>24</v>
      </c>
      <c r="J72" s="3" t="s">
        <v>25</v>
      </c>
      <c r="K72" s="3" t="s">
        <v>26</v>
      </c>
      <c r="L72" s="3" t="s">
        <v>27</v>
      </c>
      <c r="M72" s="3" t="s">
        <v>9660</v>
      </c>
      <c r="N72" s="4" t="str">
        <f t="shared" si="7"/>
        <v>KLS6-CF-2W-820R-J</v>
      </c>
      <c r="O72" s="3" t="s">
        <v>28</v>
      </c>
      <c r="P72" t="s">
        <v>29</v>
      </c>
      <c r="Q72" t="str">
        <f t="shared" ca="1" si="8"/>
        <v>C:\Altium Libraries\Passives Library\THD Carbon Film Fixed Resistors KLS6 series (KLS)</v>
      </c>
      <c r="R72" s="5" t="str">
        <f t="shared" si="9"/>
        <v>Carbon Film Fixed Resistors RES2W (16*5.5mm)  820R±5% 500V 2W</v>
      </c>
    </row>
    <row r="73" spans="1:18" x14ac:dyDescent="0.3">
      <c r="A73" s="4" t="s">
        <v>170</v>
      </c>
      <c r="B73" s="3" t="s">
        <v>18</v>
      </c>
      <c r="C73" s="3" t="s">
        <v>171</v>
      </c>
      <c r="D73" s="45" t="s">
        <v>20</v>
      </c>
      <c r="E73" s="3" t="s">
        <v>21</v>
      </c>
      <c r="F73" s="3" t="s">
        <v>22</v>
      </c>
      <c r="G73" s="4" t="str">
        <f t="shared" si="6"/>
        <v>RES2W (16*5.5mm)  910R±5%</v>
      </c>
      <c r="H73" s="3" t="s">
        <v>23</v>
      </c>
      <c r="I73" s="3" t="s">
        <v>24</v>
      </c>
      <c r="J73" s="3" t="s">
        <v>25</v>
      </c>
      <c r="K73" s="3" t="s">
        <v>26</v>
      </c>
      <c r="L73" s="3" t="s">
        <v>27</v>
      </c>
      <c r="M73" s="3" t="s">
        <v>9660</v>
      </c>
      <c r="N73" s="4" t="str">
        <f t="shared" si="7"/>
        <v>KLS6-CF-2W-910R-J</v>
      </c>
      <c r="O73" s="3" t="s">
        <v>28</v>
      </c>
      <c r="P73" t="s">
        <v>29</v>
      </c>
      <c r="Q73" t="str">
        <f t="shared" ca="1" si="8"/>
        <v>C:\Altium Libraries\Passives Library\THD Carbon Film Fixed Resistors KLS6 series (KLS)</v>
      </c>
      <c r="R73" s="5" t="str">
        <f t="shared" si="9"/>
        <v>Carbon Film Fixed Resistors RES2W (16*5.5mm)  910R±5% 500V 2W</v>
      </c>
    </row>
    <row r="74" spans="1:18" x14ac:dyDescent="0.3">
      <c r="A74" s="4" t="s">
        <v>172</v>
      </c>
      <c r="B74" s="3" t="s">
        <v>18</v>
      </c>
      <c r="C74" s="3" t="s">
        <v>173</v>
      </c>
      <c r="D74" s="45" t="s">
        <v>20</v>
      </c>
      <c r="E74" s="3" t="s">
        <v>21</v>
      </c>
      <c r="F74" s="3" t="s">
        <v>22</v>
      </c>
      <c r="G74" s="4" t="str">
        <f t="shared" si="6"/>
        <v>RES2W (16*5.5mm)  1K0±5%</v>
      </c>
      <c r="H74" s="3" t="s">
        <v>23</v>
      </c>
      <c r="I74" s="3" t="s">
        <v>24</v>
      </c>
      <c r="J74" s="3" t="s">
        <v>25</v>
      </c>
      <c r="K74" s="3" t="s">
        <v>26</v>
      </c>
      <c r="L74" s="3" t="s">
        <v>27</v>
      </c>
      <c r="M74" s="3" t="s">
        <v>9660</v>
      </c>
      <c r="N74" s="4" t="s">
        <v>174</v>
      </c>
      <c r="O74" s="3" t="s">
        <v>28</v>
      </c>
      <c r="P74" t="s">
        <v>29</v>
      </c>
      <c r="Q74" t="str">
        <f t="shared" ca="1" si="8"/>
        <v>C:\Altium Libraries\Passives Library\THD Carbon Film Fixed Resistors KLS6 series (KLS)</v>
      </c>
      <c r="R74" s="5" t="str">
        <f t="shared" si="9"/>
        <v>Carbon Film Fixed Resistors RES2W (16*5.5mm)  1K0±5% 500V 2W</v>
      </c>
    </row>
    <row r="75" spans="1:18" x14ac:dyDescent="0.3">
      <c r="A75" s="4" t="s">
        <v>175</v>
      </c>
      <c r="B75" s="3" t="s">
        <v>18</v>
      </c>
      <c r="C75" s="3" t="s">
        <v>176</v>
      </c>
      <c r="D75" s="45" t="s">
        <v>20</v>
      </c>
      <c r="E75" s="3" t="s">
        <v>21</v>
      </c>
      <c r="F75" s="3" t="s">
        <v>22</v>
      </c>
      <c r="G75" s="4" t="str">
        <f t="shared" si="6"/>
        <v>RES2W (16*5.5mm)  1K1±5%</v>
      </c>
      <c r="H75" s="3" t="s">
        <v>23</v>
      </c>
      <c r="I75" s="3" t="s">
        <v>24</v>
      </c>
      <c r="J75" s="3" t="s">
        <v>25</v>
      </c>
      <c r="K75" s="3" t="s">
        <v>26</v>
      </c>
      <c r="L75" s="3" t="s">
        <v>27</v>
      </c>
      <c r="M75" s="3" t="s">
        <v>9660</v>
      </c>
      <c r="N75" s="4" t="str">
        <f t="shared" ref="N75:N80" si="10">CONCATENATE("KLS6-CF-2W-",C75,"R-J")</f>
        <v>KLS6-CF-2W-1K1R-J</v>
      </c>
      <c r="O75" s="3" t="s">
        <v>28</v>
      </c>
      <c r="P75" t="s">
        <v>29</v>
      </c>
      <c r="Q75" t="str">
        <f t="shared" ca="1" si="8"/>
        <v>C:\Altium Libraries\Passives Library\THD Carbon Film Fixed Resistors KLS6 series (KLS)</v>
      </c>
      <c r="R75" s="5" t="str">
        <f t="shared" si="9"/>
        <v>Carbon Film Fixed Resistors RES2W (16*5.5mm)  1K1±5% 500V 2W</v>
      </c>
    </row>
    <row r="76" spans="1:18" x14ac:dyDescent="0.3">
      <c r="A76" s="4" t="s">
        <v>177</v>
      </c>
      <c r="B76" s="3" t="s">
        <v>18</v>
      </c>
      <c r="C76" s="3" t="s">
        <v>178</v>
      </c>
      <c r="D76" s="45" t="s">
        <v>20</v>
      </c>
      <c r="E76" s="3" t="s">
        <v>21</v>
      </c>
      <c r="F76" s="3" t="s">
        <v>22</v>
      </c>
      <c r="G76" s="4" t="str">
        <f t="shared" si="6"/>
        <v>RES2W (16*5.5mm)  1K2±5%</v>
      </c>
      <c r="H76" s="3" t="s">
        <v>23</v>
      </c>
      <c r="I76" s="3" t="s">
        <v>24</v>
      </c>
      <c r="J76" s="3" t="s">
        <v>25</v>
      </c>
      <c r="K76" s="3" t="s">
        <v>26</v>
      </c>
      <c r="L76" s="3" t="s">
        <v>27</v>
      </c>
      <c r="M76" s="3" t="s">
        <v>9660</v>
      </c>
      <c r="N76" s="4" t="str">
        <f t="shared" si="10"/>
        <v>KLS6-CF-2W-1K2R-J</v>
      </c>
      <c r="O76" s="3" t="s">
        <v>28</v>
      </c>
      <c r="P76" t="s">
        <v>29</v>
      </c>
      <c r="Q76" t="str">
        <f t="shared" ca="1" si="8"/>
        <v>C:\Altium Libraries\Passives Library\THD Carbon Film Fixed Resistors KLS6 series (KLS)</v>
      </c>
      <c r="R76" s="5" t="str">
        <f t="shared" si="9"/>
        <v>Carbon Film Fixed Resistors RES2W (16*5.5mm)  1K2±5% 500V 2W</v>
      </c>
    </row>
    <row r="77" spans="1:18" x14ac:dyDescent="0.3">
      <c r="A77" s="4" t="s">
        <v>179</v>
      </c>
      <c r="B77" s="3" t="s">
        <v>18</v>
      </c>
      <c r="C77" s="3" t="s">
        <v>180</v>
      </c>
      <c r="D77" s="45" t="s">
        <v>20</v>
      </c>
      <c r="E77" s="3" t="s">
        <v>21</v>
      </c>
      <c r="F77" s="3" t="s">
        <v>22</v>
      </c>
      <c r="G77" s="4" t="str">
        <f t="shared" si="6"/>
        <v>RES2W (16*5.5mm)  1K3±5%</v>
      </c>
      <c r="H77" s="3" t="s">
        <v>23</v>
      </c>
      <c r="I77" s="3" t="s">
        <v>24</v>
      </c>
      <c r="J77" s="3" t="s">
        <v>25</v>
      </c>
      <c r="K77" s="3" t="s">
        <v>26</v>
      </c>
      <c r="L77" s="3" t="s">
        <v>27</v>
      </c>
      <c r="M77" s="3" t="s">
        <v>9660</v>
      </c>
      <c r="N77" s="4" t="str">
        <f t="shared" si="10"/>
        <v>KLS6-CF-2W-1K3R-J</v>
      </c>
      <c r="O77" s="3" t="s">
        <v>28</v>
      </c>
      <c r="P77" t="s">
        <v>29</v>
      </c>
      <c r="Q77" t="str">
        <f t="shared" ca="1" si="8"/>
        <v>C:\Altium Libraries\Passives Library\THD Carbon Film Fixed Resistors KLS6 series (KLS)</v>
      </c>
      <c r="R77" s="5" t="str">
        <f t="shared" si="9"/>
        <v>Carbon Film Fixed Resistors RES2W (16*5.5mm)  1K3±5% 500V 2W</v>
      </c>
    </row>
    <row r="78" spans="1:18" x14ac:dyDescent="0.3">
      <c r="A78" s="4" t="s">
        <v>181</v>
      </c>
      <c r="B78" s="3" t="s">
        <v>18</v>
      </c>
      <c r="C78" s="3" t="s">
        <v>182</v>
      </c>
      <c r="D78" s="45" t="s">
        <v>20</v>
      </c>
      <c r="E78" s="3" t="s">
        <v>21</v>
      </c>
      <c r="F78" s="3" t="s">
        <v>22</v>
      </c>
      <c r="G78" s="4" t="str">
        <f t="shared" si="6"/>
        <v>RES2W (16*5.5mm)  1K5±5%</v>
      </c>
      <c r="H78" s="3" t="s">
        <v>23</v>
      </c>
      <c r="I78" s="3" t="s">
        <v>24</v>
      </c>
      <c r="J78" s="3" t="s">
        <v>25</v>
      </c>
      <c r="K78" s="3" t="s">
        <v>26</v>
      </c>
      <c r="L78" s="3" t="s">
        <v>27</v>
      </c>
      <c r="M78" s="3" t="s">
        <v>9660</v>
      </c>
      <c r="N78" s="4" t="str">
        <f t="shared" si="10"/>
        <v>KLS6-CF-2W-1K5R-J</v>
      </c>
      <c r="O78" s="3" t="s">
        <v>28</v>
      </c>
      <c r="P78" t="s">
        <v>29</v>
      </c>
      <c r="Q78" t="str">
        <f t="shared" ca="1" si="8"/>
        <v>C:\Altium Libraries\Passives Library\THD Carbon Film Fixed Resistors KLS6 series (KLS)</v>
      </c>
      <c r="R78" s="5" t="str">
        <f t="shared" si="9"/>
        <v>Carbon Film Fixed Resistors RES2W (16*5.5mm)  1K5±5% 500V 2W</v>
      </c>
    </row>
    <row r="79" spans="1:18" x14ac:dyDescent="0.3">
      <c r="A79" s="4" t="s">
        <v>183</v>
      </c>
      <c r="B79" s="3" t="s">
        <v>18</v>
      </c>
      <c r="C79" s="3" t="s">
        <v>184</v>
      </c>
      <c r="D79" s="45" t="s">
        <v>20</v>
      </c>
      <c r="E79" s="3" t="s">
        <v>21</v>
      </c>
      <c r="F79" s="3" t="s">
        <v>22</v>
      </c>
      <c r="G79" s="4" t="str">
        <f t="shared" si="6"/>
        <v>RES2W (16*5.5mm)  1K6±5%</v>
      </c>
      <c r="H79" s="3" t="s">
        <v>23</v>
      </c>
      <c r="I79" s="3" t="s">
        <v>24</v>
      </c>
      <c r="J79" s="3" t="s">
        <v>25</v>
      </c>
      <c r="K79" s="3" t="s">
        <v>26</v>
      </c>
      <c r="L79" s="3" t="s">
        <v>27</v>
      </c>
      <c r="M79" s="3" t="s">
        <v>9660</v>
      </c>
      <c r="N79" s="4" t="str">
        <f t="shared" si="10"/>
        <v>KLS6-CF-2W-1K6R-J</v>
      </c>
      <c r="O79" s="3" t="s">
        <v>28</v>
      </c>
      <c r="P79" t="s">
        <v>29</v>
      </c>
      <c r="Q79" t="str">
        <f t="shared" ca="1" si="8"/>
        <v>C:\Altium Libraries\Passives Library\THD Carbon Film Fixed Resistors KLS6 series (KLS)</v>
      </c>
      <c r="R79" s="5" t="str">
        <f t="shared" si="9"/>
        <v>Carbon Film Fixed Resistors RES2W (16*5.5mm)  1K6±5% 500V 2W</v>
      </c>
    </row>
    <row r="80" spans="1:18" x14ac:dyDescent="0.3">
      <c r="A80" s="4" t="s">
        <v>185</v>
      </c>
      <c r="B80" s="3" t="s">
        <v>18</v>
      </c>
      <c r="C80" s="3" t="s">
        <v>186</v>
      </c>
      <c r="D80" s="45" t="s">
        <v>20</v>
      </c>
      <c r="E80" s="3" t="s">
        <v>21</v>
      </c>
      <c r="F80" s="3" t="s">
        <v>22</v>
      </c>
      <c r="G80" s="4" t="str">
        <f t="shared" si="6"/>
        <v>RES2W (16*5.5mm)  1K8±5%</v>
      </c>
      <c r="H80" s="3" t="s">
        <v>23</v>
      </c>
      <c r="I80" s="3" t="s">
        <v>24</v>
      </c>
      <c r="J80" s="3" t="s">
        <v>25</v>
      </c>
      <c r="K80" s="3" t="s">
        <v>26</v>
      </c>
      <c r="L80" s="3" t="s">
        <v>27</v>
      </c>
      <c r="M80" s="3" t="s">
        <v>9660</v>
      </c>
      <c r="N80" s="4" t="str">
        <f t="shared" si="10"/>
        <v>KLS6-CF-2W-1K8R-J</v>
      </c>
      <c r="O80" s="3" t="s">
        <v>28</v>
      </c>
      <c r="P80" t="s">
        <v>29</v>
      </c>
      <c r="Q80" t="str">
        <f t="shared" ca="1" si="8"/>
        <v>C:\Altium Libraries\Passives Library\THD Carbon Film Fixed Resistors KLS6 series (KLS)</v>
      </c>
      <c r="R80" s="5" t="str">
        <f t="shared" si="9"/>
        <v>Carbon Film Fixed Resistors RES2W (16*5.5mm)  1K8±5% 500V 2W</v>
      </c>
    </row>
    <row r="81" spans="1:18" x14ac:dyDescent="0.3">
      <c r="A81" s="4" t="s">
        <v>187</v>
      </c>
      <c r="B81" s="3" t="s">
        <v>18</v>
      </c>
      <c r="C81" s="3" t="s">
        <v>188</v>
      </c>
      <c r="D81" s="45" t="s">
        <v>20</v>
      </c>
      <c r="E81" s="3" t="s">
        <v>21</v>
      </c>
      <c r="F81" s="3" t="s">
        <v>22</v>
      </c>
      <c r="G81" s="4" t="str">
        <f t="shared" si="6"/>
        <v>RES2W (16*5.5mm)  2K0±5%</v>
      </c>
      <c r="H81" s="3" t="s">
        <v>23</v>
      </c>
      <c r="I81" s="3" t="s">
        <v>24</v>
      </c>
      <c r="J81" s="3" t="s">
        <v>25</v>
      </c>
      <c r="K81" s="3" t="s">
        <v>26</v>
      </c>
      <c r="L81" s="3" t="s">
        <v>27</v>
      </c>
      <c r="M81" s="3" t="s">
        <v>9660</v>
      </c>
      <c r="N81" s="4" t="s">
        <v>189</v>
      </c>
      <c r="O81" s="3" t="s">
        <v>28</v>
      </c>
      <c r="P81" t="s">
        <v>29</v>
      </c>
      <c r="Q81" t="str">
        <f t="shared" ca="1" si="8"/>
        <v>C:\Altium Libraries\Passives Library\THD Carbon Film Fixed Resistors KLS6 series (KLS)</v>
      </c>
      <c r="R81" s="5" t="str">
        <f t="shared" si="9"/>
        <v>Carbon Film Fixed Resistors RES2W (16*5.5mm)  2K0±5% 500V 2W</v>
      </c>
    </row>
    <row r="82" spans="1:18" x14ac:dyDescent="0.3">
      <c r="A82" s="4" t="s">
        <v>190</v>
      </c>
      <c r="B82" s="3" t="s">
        <v>18</v>
      </c>
      <c r="C82" s="3" t="s">
        <v>191</v>
      </c>
      <c r="D82" s="45" t="s">
        <v>20</v>
      </c>
      <c r="E82" s="3" t="s">
        <v>21</v>
      </c>
      <c r="F82" s="3" t="s">
        <v>22</v>
      </c>
      <c r="G82" s="4" t="str">
        <f t="shared" si="6"/>
        <v>RES2W (16*5.5mm)  2K2±5%</v>
      </c>
      <c r="H82" s="3" t="s">
        <v>23</v>
      </c>
      <c r="I82" s="3" t="s">
        <v>24</v>
      </c>
      <c r="J82" s="3" t="s">
        <v>25</v>
      </c>
      <c r="K82" s="3" t="s">
        <v>26</v>
      </c>
      <c r="L82" s="3" t="s">
        <v>27</v>
      </c>
      <c r="M82" s="3" t="s">
        <v>9660</v>
      </c>
      <c r="N82" s="4" t="str">
        <f>CONCATENATE("KLS6-CF-2W-",C82,"R-J")</f>
        <v>KLS6-CF-2W-2K2R-J</v>
      </c>
      <c r="O82" s="3" t="s">
        <v>28</v>
      </c>
      <c r="P82" t="s">
        <v>29</v>
      </c>
      <c r="Q82" t="str">
        <f t="shared" ca="1" si="8"/>
        <v>C:\Altium Libraries\Passives Library\THD Carbon Film Fixed Resistors KLS6 series (KLS)</v>
      </c>
      <c r="R82" s="5" t="str">
        <f t="shared" si="9"/>
        <v>Carbon Film Fixed Resistors RES2W (16*5.5mm)  2K2±5% 500V 2W</v>
      </c>
    </row>
    <row r="83" spans="1:18" x14ac:dyDescent="0.3">
      <c r="A83" s="4" t="s">
        <v>192</v>
      </c>
      <c r="B83" s="3" t="s">
        <v>18</v>
      </c>
      <c r="C83" s="3" t="s">
        <v>193</v>
      </c>
      <c r="D83" s="45" t="s">
        <v>20</v>
      </c>
      <c r="E83" s="3" t="s">
        <v>21</v>
      </c>
      <c r="F83" s="3" t="s">
        <v>22</v>
      </c>
      <c r="G83" s="4" t="str">
        <f t="shared" si="6"/>
        <v>RES2W (16*5.5mm)  2K4±5%</v>
      </c>
      <c r="H83" s="3" t="s">
        <v>23</v>
      </c>
      <c r="I83" s="3" t="s">
        <v>24</v>
      </c>
      <c r="J83" s="3" t="s">
        <v>25</v>
      </c>
      <c r="K83" s="3" t="s">
        <v>26</v>
      </c>
      <c r="L83" s="3" t="s">
        <v>27</v>
      </c>
      <c r="M83" s="3" t="s">
        <v>9660</v>
      </c>
      <c r="N83" s="4" t="str">
        <f>CONCATENATE("KLS6-CF-2W-",C83,"R-J")</f>
        <v>KLS6-CF-2W-2K4R-J</v>
      </c>
      <c r="O83" s="3" t="s">
        <v>28</v>
      </c>
      <c r="P83" t="s">
        <v>29</v>
      </c>
      <c r="Q83" t="str">
        <f t="shared" ca="1" si="8"/>
        <v>C:\Altium Libraries\Passives Library\THD Carbon Film Fixed Resistors KLS6 series (KLS)</v>
      </c>
      <c r="R83" s="5" t="str">
        <f t="shared" si="9"/>
        <v>Carbon Film Fixed Resistors RES2W (16*5.5mm)  2K4±5% 500V 2W</v>
      </c>
    </row>
    <row r="84" spans="1:18" x14ac:dyDescent="0.3">
      <c r="A84" s="4" t="s">
        <v>194</v>
      </c>
      <c r="B84" s="3" t="s">
        <v>18</v>
      </c>
      <c r="C84" s="3" t="s">
        <v>195</v>
      </c>
      <c r="D84" s="45" t="s">
        <v>20</v>
      </c>
      <c r="E84" s="3" t="s">
        <v>21</v>
      </c>
      <c r="F84" s="3" t="s">
        <v>22</v>
      </c>
      <c r="G84" s="4" t="str">
        <f t="shared" si="6"/>
        <v>RES2W (16*5.5mm)  2K7±5%</v>
      </c>
      <c r="H84" s="3" t="s">
        <v>23</v>
      </c>
      <c r="I84" s="3" t="s">
        <v>24</v>
      </c>
      <c r="J84" s="3" t="s">
        <v>25</v>
      </c>
      <c r="K84" s="3" t="s">
        <v>26</v>
      </c>
      <c r="L84" s="3" t="s">
        <v>27</v>
      </c>
      <c r="M84" s="3" t="s">
        <v>9660</v>
      </c>
      <c r="N84" s="4" t="str">
        <f>CONCATENATE("KLS6-CF-2W-",C84,"R-J")</f>
        <v>KLS6-CF-2W-2K7R-J</v>
      </c>
      <c r="O84" s="3" t="s">
        <v>28</v>
      </c>
      <c r="P84" t="s">
        <v>29</v>
      </c>
      <c r="Q84" t="str">
        <f t="shared" ca="1" si="8"/>
        <v>C:\Altium Libraries\Passives Library\THD Carbon Film Fixed Resistors KLS6 series (KLS)</v>
      </c>
      <c r="R84" s="5" t="str">
        <f t="shared" si="9"/>
        <v>Carbon Film Fixed Resistors RES2W (16*5.5mm)  2K7±5% 500V 2W</v>
      </c>
    </row>
    <row r="85" spans="1:18" x14ac:dyDescent="0.3">
      <c r="A85" s="4" t="s">
        <v>196</v>
      </c>
      <c r="B85" s="3" t="s">
        <v>18</v>
      </c>
      <c r="C85" s="3" t="s">
        <v>197</v>
      </c>
      <c r="D85" s="45" t="s">
        <v>20</v>
      </c>
      <c r="E85" s="3" t="s">
        <v>21</v>
      </c>
      <c r="F85" s="3" t="s">
        <v>22</v>
      </c>
      <c r="G85" s="4" t="str">
        <f t="shared" si="6"/>
        <v>RES2W (16*5.5mm)  3K0±5%</v>
      </c>
      <c r="H85" s="3" t="s">
        <v>23</v>
      </c>
      <c r="I85" s="3" t="s">
        <v>24</v>
      </c>
      <c r="J85" s="3" t="s">
        <v>25</v>
      </c>
      <c r="K85" s="3" t="s">
        <v>26</v>
      </c>
      <c r="L85" s="3" t="s">
        <v>27</v>
      </c>
      <c r="M85" s="3" t="s">
        <v>9660</v>
      </c>
      <c r="N85" s="4" t="s">
        <v>198</v>
      </c>
      <c r="O85" s="3" t="s">
        <v>28</v>
      </c>
      <c r="P85" t="s">
        <v>29</v>
      </c>
      <c r="Q85" t="str">
        <f t="shared" ca="1" si="8"/>
        <v>C:\Altium Libraries\Passives Library\THD Carbon Film Fixed Resistors KLS6 series (KLS)</v>
      </c>
      <c r="R85" s="5" t="str">
        <f t="shared" si="9"/>
        <v>Carbon Film Fixed Resistors RES2W (16*5.5mm)  3K0±5% 500V 2W</v>
      </c>
    </row>
    <row r="86" spans="1:18" x14ac:dyDescent="0.3">
      <c r="A86" s="4" t="s">
        <v>199</v>
      </c>
      <c r="B86" s="3" t="s">
        <v>18</v>
      </c>
      <c r="C86" s="3" t="s">
        <v>200</v>
      </c>
      <c r="D86" s="45" t="s">
        <v>20</v>
      </c>
      <c r="E86" s="3" t="s">
        <v>21</v>
      </c>
      <c r="F86" s="3" t="s">
        <v>22</v>
      </c>
      <c r="G86" s="4" t="str">
        <f t="shared" si="6"/>
        <v>RES2W (16*5.5mm)  3K3±5%</v>
      </c>
      <c r="H86" s="3" t="s">
        <v>23</v>
      </c>
      <c r="I86" s="3" t="s">
        <v>24</v>
      </c>
      <c r="J86" s="3" t="s">
        <v>25</v>
      </c>
      <c r="K86" s="3" t="s">
        <v>26</v>
      </c>
      <c r="L86" s="3" t="s">
        <v>27</v>
      </c>
      <c r="M86" s="3" t="s">
        <v>9660</v>
      </c>
      <c r="N86" s="4" t="str">
        <f t="shared" ref="N86:N117" si="11">CONCATENATE("KLS6-CF-2W-",C86,"R-J")</f>
        <v>KLS6-CF-2W-3K3R-J</v>
      </c>
      <c r="O86" s="3" t="s">
        <v>28</v>
      </c>
      <c r="P86" t="s">
        <v>29</v>
      </c>
      <c r="Q86" t="str">
        <f t="shared" ca="1" si="8"/>
        <v>C:\Altium Libraries\Passives Library\THD Carbon Film Fixed Resistors KLS6 series (KLS)</v>
      </c>
      <c r="R86" s="5" t="str">
        <f t="shared" si="9"/>
        <v>Carbon Film Fixed Resistors RES2W (16*5.5mm)  3K3±5% 500V 2W</v>
      </c>
    </row>
    <row r="87" spans="1:18" x14ac:dyDescent="0.3">
      <c r="A87" s="4" t="s">
        <v>201</v>
      </c>
      <c r="B87" s="3" t="s">
        <v>18</v>
      </c>
      <c r="C87" s="3" t="s">
        <v>202</v>
      </c>
      <c r="D87" s="45" t="s">
        <v>20</v>
      </c>
      <c r="E87" s="3" t="s">
        <v>21</v>
      </c>
      <c r="F87" s="3" t="s">
        <v>22</v>
      </c>
      <c r="G87" s="4" t="str">
        <f t="shared" si="6"/>
        <v>RES2W (16*5.5mm)  3K6±5%</v>
      </c>
      <c r="H87" s="3" t="s">
        <v>23</v>
      </c>
      <c r="I87" s="3" t="s">
        <v>24</v>
      </c>
      <c r="J87" s="3" t="s">
        <v>25</v>
      </c>
      <c r="K87" s="3" t="s">
        <v>26</v>
      </c>
      <c r="L87" s="3" t="s">
        <v>27</v>
      </c>
      <c r="M87" s="3" t="s">
        <v>9660</v>
      </c>
      <c r="N87" s="4" t="str">
        <f t="shared" si="11"/>
        <v>KLS6-CF-2W-3K6R-J</v>
      </c>
      <c r="O87" s="3" t="s">
        <v>28</v>
      </c>
      <c r="P87" t="s">
        <v>29</v>
      </c>
      <c r="Q87" t="str">
        <f t="shared" ca="1" si="8"/>
        <v>C:\Altium Libraries\Passives Library\THD Carbon Film Fixed Resistors KLS6 series (KLS)</v>
      </c>
      <c r="R87" s="5" t="str">
        <f t="shared" si="9"/>
        <v>Carbon Film Fixed Resistors RES2W (16*5.5mm)  3K6±5% 500V 2W</v>
      </c>
    </row>
    <row r="88" spans="1:18" x14ac:dyDescent="0.3">
      <c r="A88" s="4" t="s">
        <v>203</v>
      </c>
      <c r="B88" s="3" t="s">
        <v>18</v>
      </c>
      <c r="C88" s="3" t="s">
        <v>204</v>
      </c>
      <c r="D88" s="45" t="s">
        <v>20</v>
      </c>
      <c r="E88" s="3" t="s">
        <v>21</v>
      </c>
      <c r="F88" s="3" t="s">
        <v>22</v>
      </c>
      <c r="G88" s="4" t="str">
        <f t="shared" si="6"/>
        <v>RES2W (16*5.5mm)  3K9±5%</v>
      </c>
      <c r="H88" s="3" t="s">
        <v>23</v>
      </c>
      <c r="I88" s="3" t="s">
        <v>24</v>
      </c>
      <c r="J88" s="3" t="s">
        <v>25</v>
      </c>
      <c r="K88" s="3" t="s">
        <v>26</v>
      </c>
      <c r="L88" s="3" t="s">
        <v>27</v>
      </c>
      <c r="M88" s="3" t="s">
        <v>9660</v>
      </c>
      <c r="N88" s="4" t="str">
        <f t="shared" si="11"/>
        <v>KLS6-CF-2W-3K9R-J</v>
      </c>
      <c r="O88" s="3" t="s">
        <v>28</v>
      </c>
      <c r="P88" t="s">
        <v>29</v>
      </c>
      <c r="Q88" t="str">
        <f t="shared" ca="1" si="8"/>
        <v>C:\Altium Libraries\Passives Library\THD Carbon Film Fixed Resistors KLS6 series (KLS)</v>
      </c>
      <c r="R88" s="5" t="str">
        <f t="shared" si="9"/>
        <v>Carbon Film Fixed Resistors RES2W (16*5.5mm)  3K9±5% 500V 2W</v>
      </c>
    </row>
    <row r="89" spans="1:18" x14ac:dyDescent="0.3">
      <c r="A89" s="4" t="s">
        <v>205</v>
      </c>
      <c r="B89" s="3" t="s">
        <v>18</v>
      </c>
      <c r="C89" s="3" t="s">
        <v>206</v>
      </c>
      <c r="D89" s="45" t="s">
        <v>20</v>
      </c>
      <c r="E89" s="3" t="s">
        <v>21</v>
      </c>
      <c r="F89" s="3" t="s">
        <v>22</v>
      </c>
      <c r="G89" s="4" t="str">
        <f t="shared" si="6"/>
        <v>RES2W (16*5.5mm)  4K3±5%</v>
      </c>
      <c r="H89" s="3" t="s">
        <v>23</v>
      </c>
      <c r="I89" s="3" t="s">
        <v>24</v>
      </c>
      <c r="J89" s="3" t="s">
        <v>25</v>
      </c>
      <c r="K89" s="3" t="s">
        <v>26</v>
      </c>
      <c r="L89" s="3" t="s">
        <v>27</v>
      </c>
      <c r="M89" s="3" t="s">
        <v>9660</v>
      </c>
      <c r="N89" s="4" t="str">
        <f t="shared" si="11"/>
        <v>KLS6-CF-2W-4K3R-J</v>
      </c>
      <c r="O89" s="3" t="s">
        <v>28</v>
      </c>
      <c r="P89" t="s">
        <v>29</v>
      </c>
      <c r="Q89" t="str">
        <f t="shared" ca="1" si="8"/>
        <v>C:\Altium Libraries\Passives Library\THD Carbon Film Fixed Resistors KLS6 series (KLS)</v>
      </c>
      <c r="R89" s="5" t="str">
        <f t="shared" si="9"/>
        <v>Carbon Film Fixed Resistors RES2W (16*5.5mm)  4K3±5% 500V 2W</v>
      </c>
    </row>
    <row r="90" spans="1:18" x14ac:dyDescent="0.3">
      <c r="A90" s="4" t="s">
        <v>207</v>
      </c>
      <c r="B90" s="3" t="s">
        <v>18</v>
      </c>
      <c r="C90" s="3" t="s">
        <v>208</v>
      </c>
      <c r="D90" s="45" t="s">
        <v>20</v>
      </c>
      <c r="E90" s="3" t="s">
        <v>21</v>
      </c>
      <c r="F90" s="3" t="s">
        <v>22</v>
      </c>
      <c r="G90" s="4" t="str">
        <f t="shared" si="6"/>
        <v>RES2W (16*5.5mm)  4K7±5%</v>
      </c>
      <c r="H90" s="3" t="s">
        <v>23</v>
      </c>
      <c r="I90" s="3" t="s">
        <v>24</v>
      </c>
      <c r="J90" s="3" t="s">
        <v>25</v>
      </c>
      <c r="K90" s="3" t="s">
        <v>26</v>
      </c>
      <c r="L90" s="3" t="s">
        <v>27</v>
      </c>
      <c r="M90" s="3" t="s">
        <v>9660</v>
      </c>
      <c r="N90" s="4" t="str">
        <f t="shared" si="11"/>
        <v>KLS6-CF-2W-4K7R-J</v>
      </c>
      <c r="O90" s="3" t="s">
        <v>28</v>
      </c>
      <c r="P90" t="s">
        <v>29</v>
      </c>
      <c r="Q90" t="str">
        <f t="shared" ca="1" si="8"/>
        <v>C:\Altium Libraries\Passives Library\THD Carbon Film Fixed Resistors KLS6 series (KLS)</v>
      </c>
      <c r="R90" s="5" t="str">
        <f t="shared" si="9"/>
        <v>Carbon Film Fixed Resistors RES2W (16*5.5mm)  4K7±5% 500V 2W</v>
      </c>
    </row>
    <row r="91" spans="1:18" x14ac:dyDescent="0.3">
      <c r="A91" s="4" t="s">
        <v>209</v>
      </c>
      <c r="B91" s="3" t="s">
        <v>18</v>
      </c>
      <c r="C91" s="3" t="s">
        <v>210</v>
      </c>
      <c r="D91" s="45" t="s">
        <v>20</v>
      </c>
      <c r="E91" s="3" t="s">
        <v>21</v>
      </c>
      <c r="F91" s="3" t="s">
        <v>22</v>
      </c>
      <c r="G91" s="4" t="str">
        <f t="shared" si="6"/>
        <v>RES2W (16*5.5mm)  5K1±5%</v>
      </c>
      <c r="H91" s="3" t="s">
        <v>23</v>
      </c>
      <c r="I91" s="3" t="s">
        <v>24</v>
      </c>
      <c r="J91" s="3" t="s">
        <v>25</v>
      </c>
      <c r="K91" s="3" t="s">
        <v>26</v>
      </c>
      <c r="L91" s="3" t="s">
        <v>27</v>
      </c>
      <c r="M91" s="3" t="s">
        <v>9660</v>
      </c>
      <c r="N91" s="4" t="str">
        <f t="shared" si="11"/>
        <v>KLS6-CF-2W-5K1R-J</v>
      </c>
      <c r="O91" s="3" t="s">
        <v>28</v>
      </c>
      <c r="P91" t="s">
        <v>29</v>
      </c>
      <c r="Q91" t="str">
        <f t="shared" ca="1" si="8"/>
        <v>C:\Altium Libraries\Passives Library\THD Carbon Film Fixed Resistors KLS6 series (KLS)</v>
      </c>
      <c r="R91" s="5" t="str">
        <f t="shared" si="9"/>
        <v>Carbon Film Fixed Resistors RES2W (16*5.5mm)  5K1±5% 500V 2W</v>
      </c>
    </row>
    <row r="92" spans="1:18" x14ac:dyDescent="0.3">
      <c r="A92" s="4" t="s">
        <v>211</v>
      </c>
      <c r="B92" s="3" t="s">
        <v>18</v>
      </c>
      <c r="C92" s="3" t="s">
        <v>212</v>
      </c>
      <c r="D92" s="45" t="s">
        <v>20</v>
      </c>
      <c r="E92" s="3" t="s">
        <v>21</v>
      </c>
      <c r="F92" s="3" t="s">
        <v>22</v>
      </c>
      <c r="G92" s="4" t="str">
        <f t="shared" si="6"/>
        <v>RES2W (16*5.5mm)  5K6±5%</v>
      </c>
      <c r="H92" s="3" t="s">
        <v>23</v>
      </c>
      <c r="I92" s="3" t="s">
        <v>24</v>
      </c>
      <c r="J92" s="3" t="s">
        <v>25</v>
      </c>
      <c r="K92" s="3" t="s">
        <v>26</v>
      </c>
      <c r="L92" s="3" t="s">
        <v>27</v>
      </c>
      <c r="M92" s="3" t="s">
        <v>9660</v>
      </c>
      <c r="N92" s="4" t="str">
        <f t="shared" si="11"/>
        <v>KLS6-CF-2W-5K6R-J</v>
      </c>
      <c r="O92" s="3" t="s">
        <v>28</v>
      </c>
      <c r="P92" t="s">
        <v>29</v>
      </c>
      <c r="Q92" t="str">
        <f t="shared" ca="1" si="8"/>
        <v>C:\Altium Libraries\Passives Library\THD Carbon Film Fixed Resistors KLS6 series (KLS)</v>
      </c>
      <c r="R92" s="5" t="str">
        <f t="shared" si="9"/>
        <v>Carbon Film Fixed Resistors RES2W (16*5.5mm)  5K6±5% 500V 2W</v>
      </c>
    </row>
    <row r="93" spans="1:18" x14ac:dyDescent="0.3">
      <c r="A93" s="4" t="s">
        <v>213</v>
      </c>
      <c r="B93" s="3" t="s">
        <v>18</v>
      </c>
      <c r="C93" s="3" t="s">
        <v>214</v>
      </c>
      <c r="D93" s="45" t="s">
        <v>20</v>
      </c>
      <c r="E93" s="3" t="s">
        <v>21</v>
      </c>
      <c r="F93" s="3" t="s">
        <v>22</v>
      </c>
      <c r="G93" s="4" t="str">
        <f t="shared" si="6"/>
        <v>RES2W (16*5.5mm)  6K2±5%</v>
      </c>
      <c r="H93" s="3" t="s">
        <v>23</v>
      </c>
      <c r="I93" s="3" t="s">
        <v>24</v>
      </c>
      <c r="J93" s="3" t="s">
        <v>25</v>
      </c>
      <c r="K93" s="3" t="s">
        <v>26</v>
      </c>
      <c r="L93" s="3" t="s">
        <v>27</v>
      </c>
      <c r="M93" s="3" t="s">
        <v>9660</v>
      </c>
      <c r="N93" s="4" t="str">
        <f t="shared" si="11"/>
        <v>KLS6-CF-2W-6K2R-J</v>
      </c>
      <c r="O93" s="3" t="s">
        <v>28</v>
      </c>
      <c r="P93" t="s">
        <v>29</v>
      </c>
      <c r="Q93" t="str">
        <f t="shared" ca="1" si="8"/>
        <v>C:\Altium Libraries\Passives Library\THD Carbon Film Fixed Resistors KLS6 series (KLS)</v>
      </c>
      <c r="R93" s="5" t="str">
        <f t="shared" si="9"/>
        <v>Carbon Film Fixed Resistors RES2W (16*5.5mm)  6K2±5% 500V 2W</v>
      </c>
    </row>
    <row r="94" spans="1:18" x14ac:dyDescent="0.3">
      <c r="A94" s="4" t="s">
        <v>215</v>
      </c>
      <c r="B94" s="3" t="s">
        <v>18</v>
      </c>
      <c r="C94" s="3" t="s">
        <v>216</v>
      </c>
      <c r="D94" s="45" t="s">
        <v>20</v>
      </c>
      <c r="E94" s="3" t="s">
        <v>21</v>
      </c>
      <c r="F94" s="3" t="s">
        <v>22</v>
      </c>
      <c r="G94" s="4" t="str">
        <f t="shared" si="6"/>
        <v>RES2W (16*5.5mm)  6K8±5%</v>
      </c>
      <c r="H94" s="3" t="s">
        <v>23</v>
      </c>
      <c r="I94" s="3" t="s">
        <v>24</v>
      </c>
      <c r="J94" s="3" t="s">
        <v>25</v>
      </c>
      <c r="K94" s="3" t="s">
        <v>26</v>
      </c>
      <c r="L94" s="3" t="s">
        <v>27</v>
      </c>
      <c r="M94" s="3" t="s">
        <v>9660</v>
      </c>
      <c r="N94" s="4" t="str">
        <f t="shared" si="11"/>
        <v>KLS6-CF-2W-6K8R-J</v>
      </c>
      <c r="O94" s="3" t="s">
        <v>28</v>
      </c>
      <c r="P94" t="s">
        <v>29</v>
      </c>
      <c r="Q94" t="str">
        <f t="shared" ca="1" si="8"/>
        <v>C:\Altium Libraries\Passives Library\THD Carbon Film Fixed Resistors KLS6 series (KLS)</v>
      </c>
      <c r="R94" s="5" t="str">
        <f t="shared" si="9"/>
        <v>Carbon Film Fixed Resistors RES2W (16*5.5mm)  6K8±5% 500V 2W</v>
      </c>
    </row>
    <row r="95" spans="1:18" x14ac:dyDescent="0.3">
      <c r="A95" s="4" t="s">
        <v>217</v>
      </c>
      <c r="B95" s="3" t="s">
        <v>18</v>
      </c>
      <c r="C95" s="3" t="s">
        <v>218</v>
      </c>
      <c r="D95" s="45" t="s">
        <v>20</v>
      </c>
      <c r="E95" s="3" t="s">
        <v>21</v>
      </c>
      <c r="F95" s="3" t="s">
        <v>22</v>
      </c>
      <c r="G95" s="4" t="str">
        <f t="shared" si="6"/>
        <v>RES2W (16*5.5mm)  7K5±5%</v>
      </c>
      <c r="H95" s="3" t="s">
        <v>23</v>
      </c>
      <c r="I95" s="3" t="s">
        <v>24</v>
      </c>
      <c r="J95" s="3" t="s">
        <v>25</v>
      </c>
      <c r="K95" s="3" t="s">
        <v>26</v>
      </c>
      <c r="L95" s="3" t="s">
        <v>27</v>
      </c>
      <c r="M95" s="3" t="s">
        <v>9660</v>
      </c>
      <c r="N95" s="4" t="str">
        <f t="shared" si="11"/>
        <v>KLS6-CF-2W-7K5R-J</v>
      </c>
      <c r="O95" s="3" t="s">
        <v>28</v>
      </c>
      <c r="P95" t="s">
        <v>29</v>
      </c>
      <c r="Q95" t="str">
        <f t="shared" ca="1" si="8"/>
        <v>C:\Altium Libraries\Passives Library\THD Carbon Film Fixed Resistors KLS6 series (KLS)</v>
      </c>
      <c r="R95" s="5" t="str">
        <f t="shared" si="9"/>
        <v>Carbon Film Fixed Resistors RES2W (16*5.5mm)  7K5±5% 500V 2W</v>
      </c>
    </row>
    <row r="96" spans="1:18" x14ac:dyDescent="0.3">
      <c r="A96" s="4" t="s">
        <v>219</v>
      </c>
      <c r="B96" s="3" t="s">
        <v>18</v>
      </c>
      <c r="C96" s="3" t="s">
        <v>220</v>
      </c>
      <c r="D96" s="45" t="s">
        <v>20</v>
      </c>
      <c r="E96" s="3" t="s">
        <v>21</v>
      </c>
      <c r="F96" s="3" t="s">
        <v>22</v>
      </c>
      <c r="G96" s="4" t="str">
        <f t="shared" si="6"/>
        <v>RES2W (16*5.5mm)  8K2±5%</v>
      </c>
      <c r="H96" s="3" t="s">
        <v>23</v>
      </c>
      <c r="I96" s="3" t="s">
        <v>24</v>
      </c>
      <c r="J96" s="3" t="s">
        <v>25</v>
      </c>
      <c r="K96" s="3" t="s">
        <v>26</v>
      </c>
      <c r="L96" s="3" t="s">
        <v>27</v>
      </c>
      <c r="M96" s="3" t="s">
        <v>9660</v>
      </c>
      <c r="N96" s="4" t="str">
        <f t="shared" si="11"/>
        <v>KLS6-CF-2W-8K2R-J</v>
      </c>
      <c r="O96" s="3" t="s">
        <v>28</v>
      </c>
      <c r="P96" t="s">
        <v>29</v>
      </c>
      <c r="Q96" t="str">
        <f t="shared" ca="1" si="8"/>
        <v>C:\Altium Libraries\Passives Library\THD Carbon Film Fixed Resistors KLS6 series (KLS)</v>
      </c>
      <c r="R96" s="5" t="str">
        <f t="shared" si="9"/>
        <v>Carbon Film Fixed Resistors RES2W (16*5.5mm)  8K2±5% 500V 2W</v>
      </c>
    </row>
    <row r="97" spans="1:18" x14ac:dyDescent="0.3">
      <c r="A97" s="4" t="s">
        <v>221</v>
      </c>
      <c r="B97" s="3" t="s">
        <v>18</v>
      </c>
      <c r="C97" s="3" t="s">
        <v>222</v>
      </c>
      <c r="D97" s="45" t="s">
        <v>20</v>
      </c>
      <c r="E97" s="3" t="s">
        <v>21</v>
      </c>
      <c r="F97" s="3" t="s">
        <v>22</v>
      </c>
      <c r="G97" s="4" t="str">
        <f t="shared" si="6"/>
        <v>RES2W (16*5.5mm)  9K1±5%</v>
      </c>
      <c r="H97" s="3" t="s">
        <v>23</v>
      </c>
      <c r="I97" s="3" t="s">
        <v>24</v>
      </c>
      <c r="J97" s="3" t="s">
        <v>25</v>
      </c>
      <c r="K97" s="3" t="s">
        <v>26</v>
      </c>
      <c r="L97" s="3" t="s">
        <v>27</v>
      </c>
      <c r="M97" s="3" t="s">
        <v>9660</v>
      </c>
      <c r="N97" s="4" t="str">
        <f t="shared" si="11"/>
        <v>KLS6-CF-2W-9K1R-J</v>
      </c>
      <c r="O97" s="3" t="s">
        <v>28</v>
      </c>
      <c r="P97" t="s">
        <v>29</v>
      </c>
      <c r="Q97" t="str">
        <f t="shared" ca="1" si="8"/>
        <v>C:\Altium Libraries\Passives Library\THD Carbon Film Fixed Resistors KLS6 series (KLS)</v>
      </c>
      <c r="R97" s="5" t="str">
        <f t="shared" si="9"/>
        <v>Carbon Film Fixed Resistors RES2W (16*5.5mm)  9K1±5% 500V 2W</v>
      </c>
    </row>
    <row r="98" spans="1:18" x14ac:dyDescent="0.3">
      <c r="A98" s="4" t="s">
        <v>223</v>
      </c>
      <c r="B98" s="3" t="s">
        <v>18</v>
      </c>
      <c r="C98" s="3" t="s">
        <v>224</v>
      </c>
      <c r="D98" s="45" t="s">
        <v>20</v>
      </c>
      <c r="E98" s="3" t="s">
        <v>21</v>
      </c>
      <c r="F98" s="3" t="s">
        <v>22</v>
      </c>
      <c r="G98" s="4" t="str">
        <f t="shared" si="6"/>
        <v>RES2W (16*5.5mm)  10K±5%</v>
      </c>
      <c r="H98" s="3" t="s">
        <v>23</v>
      </c>
      <c r="I98" s="3" t="s">
        <v>24</v>
      </c>
      <c r="J98" s="3" t="s">
        <v>25</v>
      </c>
      <c r="K98" s="3" t="s">
        <v>26</v>
      </c>
      <c r="L98" s="3" t="s">
        <v>27</v>
      </c>
      <c r="M98" s="3" t="s">
        <v>9660</v>
      </c>
      <c r="N98" s="4" t="str">
        <f t="shared" si="11"/>
        <v>KLS6-CF-2W-10KR-J</v>
      </c>
      <c r="O98" s="3" t="s">
        <v>28</v>
      </c>
      <c r="P98" t="s">
        <v>29</v>
      </c>
      <c r="Q98" t="str">
        <f t="shared" ca="1" si="8"/>
        <v>C:\Altium Libraries\Passives Library\THD Carbon Film Fixed Resistors KLS6 series (KLS)</v>
      </c>
      <c r="R98" s="5" t="str">
        <f t="shared" ref="R98:R129" si="12">CONCATENATE(P98," ",B98," ",C98,D98," ",E98," ",F98)</f>
        <v>Carbon Film Fixed Resistors RES2W (16*5.5mm)  10K±5% 500V 2W</v>
      </c>
    </row>
    <row r="99" spans="1:18" x14ac:dyDescent="0.3">
      <c r="A99" s="4" t="s">
        <v>225</v>
      </c>
      <c r="B99" s="3" t="s">
        <v>18</v>
      </c>
      <c r="C99" s="3" t="s">
        <v>226</v>
      </c>
      <c r="D99" s="45" t="s">
        <v>20</v>
      </c>
      <c r="E99" s="3" t="s">
        <v>21</v>
      </c>
      <c r="F99" s="3" t="s">
        <v>22</v>
      </c>
      <c r="G99" s="4" t="str">
        <f t="shared" si="6"/>
        <v>RES2W (16*5.5mm)  11K±5%</v>
      </c>
      <c r="H99" s="3" t="s">
        <v>23</v>
      </c>
      <c r="I99" s="3" t="s">
        <v>24</v>
      </c>
      <c r="J99" s="3" t="s">
        <v>25</v>
      </c>
      <c r="K99" s="3" t="s">
        <v>26</v>
      </c>
      <c r="L99" s="3" t="s">
        <v>27</v>
      </c>
      <c r="M99" s="3" t="s">
        <v>9660</v>
      </c>
      <c r="N99" s="4" t="str">
        <f t="shared" si="11"/>
        <v>KLS6-CF-2W-11KR-J</v>
      </c>
      <c r="O99" s="3" t="s">
        <v>28</v>
      </c>
      <c r="P99" t="s">
        <v>29</v>
      </c>
      <c r="Q99" t="str">
        <f t="shared" ca="1" si="8"/>
        <v>C:\Altium Libraries\Passives Library\THD Carbon Film Fixed Resistors KLS6 series (KLS)</v>
      </c>
      <c r="R99" s="5" t="str">
        <f t="shared" si="12"/>
        <v>Carbon Film Fixed Resistors RES2W (16*5.5mm)  11K±5% 500V 2W</v>
      </c>
    </row>
    <row r="100" spans="1:18" x14ac:dyDescent="0.3">
      <c r="A100" s="4" t="s">
        <v>227</v>
      </c>
      <c r="B100" s="3" t="s">
        <v>18</v>
      </c>
      <c r="C100" s="3" t="s">
        <v>228</v>
      </c>
      <c r="D100" s="45" t="s">
        <v>20</v>
      </c>
      <c r="E100" s="3" t="s">
        <v>21</v>
      </c>
      <c r="F100" s="3" t="s">
        <v>22</v>
      </c>
      <c r="G100" s="4" t="str">
        <f t="shared" si="6"/>
        <v>RES2W (16*5.5mm)  12K±5%</v>
      </c>
      <c r="H100" s="3" t="s">
        <v>23</v>
      </c>
      <c r="I100" s="3" t="s">
        <v>24</v>
      </c>
      <c r="J100" s="3" t="s">
        <v>25</v>
      </c>
      <c r="K100" s="3" t="s">
        <v>26</v>
      </c>
      <c r="L100" s="3" t="s">
        <v>27</v>
      </c>
      <c r="M100" s="3" t="s">
        <v>9660</v>
      </c>
      <c r="N100" s="4" t="str">
        <f t="shared" si="11"/>
        <v>KLS6-CF-2W-12KR-J</v>
      </c>
      <c r="O100" s="3" t="s">
        <v>28</v>
      </c>
      <c r="P100" t="s">
        <v>29</v>
      </c>
      <c r="Q100" t="str">
        <f t="shared" ca="1" si="8"/>
        <v>C:\Altium Libraries\Passives Library\THD Carbon Film Fixed Resistors KLS6 series (KLS)</v>
      </c>
      <c r="R100" s="5" t="str">
        <f t="shared" si="12"/>
        <v>Carbon Film Fixed Resistors RES2W (16*5.5mm)  12K±5% 500V 2W</v>
      </c>
    </row>
    <row r="101" spans="1:18" x14ac:dyDescent="0.3">
      <c r="A101" s="4" t="s">
        <v>229</v>
      </c>
      <c r="B101" s="3" t="s">
        <v>18</v>
      </c>
      <c r="C101" s="3" t="s">
        <v>230</v>
      </c>
      <c r="D101" s="45" t="s">
        <v>20</v>
      </c>
      <c r="E101" s="3" t="s">
        <v>21</v>
      </c>
      <c r="F101" s="3" t="s">
        <v>22</v>
      </c>
      <c r="G101" s="4" t="str">
        <f t="shared" si="6"/>
        <v>RES2W (16*5.5mm)  13K±5%</v>
      </c>
      <c r="H101" s="3" t="s">
        <v>23</v>
      </c>
      <c r="I101" s="3" t="s">
        <v>24</v>
      </c>
      <c r="J101" s="3" t="s">
        <v>25</v>
      </c>
      <c r="K101" s="3" t="s">
        <v>26</v>
      </c>
      <c r="L101" s="3" t="s">
        <v>27</v>
      </c>
      <c r="M101" s="3" t="s">
        <v>9660</v>
      </c>
      <c r="N101" s="4" t="str">
        <f t="shared" si="11"/>
        <v>KLS6-CF-2W-13KR-J</v>
      </c>
      <c r="O101" s="3" t="s">
        <v>28</v>
      </c>
      <c r="P101" t="s">
        <v>29</v>
      </c>
      <c r="Q101" t="str">
        <f t="shared" ca="1" si="8"/>
        <v>C:\Altium Libraries\Passives Library\THD Carbon Film Fixed Resistors KLS6 series (KLS)</v>
      </c>
      <c r="R101" s="5" t="str">
        <f t="shared" si="12"/>
        <v>Carbon Film Fixed Resistors RES2W (16*5.5mm)  13K±5% 500V 2W</v>
      </c>
    </row>
    <row r="102" spans="1:18" x14ac:dyDescent="0.3">
      <c r="A102" s="4" t="s">
        <v>231</v>
      </c>
      <c r="B102" s="3" t="s">
        <v>18</v>
      </c>
      <c r="C102" s="3" t="s">
        <v>232</v>
      </c>
      <c r="D102" s="45" t="s">
        <v>20</v>
      </c>
      <c r="E102" s="3" t="s">
        <v>21</v>
      </c>
      <c r="F102" s="3" t="s">
        <v>22</v>
      </c>
      <c r="G102" s="4" t="str">
        <f t="shared" si="6"/>
        <v>RES2W (16*5.5mm)  15K±5%</v>
      </c>
      <c r="H102" s="3" t="s">
        <v>23</v>
      </c>
      <c r="I102" s="3" t="s">
        <v>24</v>
      </c>
      <c r="J102" s="3" t="s">
        <v>25</v>
      </c>
      <c r="K102" s="3" t="s">
        <v>26</v>
      </c>
      <c r="L102" s="3" t="s">
        <v>27</v>
      </c>
      <c r="M102" s="3" t="s">
        <v>9660</v>
      </c>
      <c r="N102" s="4" t="str">
        <f t="shared" si="11"/>
        <v>KLS6-CF-2W-15KR-J</v>
      </c>
      <c r="O102" s="3" t="s">
        <v>28</v>
      </c>
      <c r="P102" t="s">
        <v>29</v>
      </c>
      <c r="Q102" t="str">
        <f t="shared" ca="1" si="8"/>
        <v>C:\Altium Libraries\Passives Library\THD Carbon Film Fixed Resistors KLS6 series (KLS)</v>
      </c>
      <c r="R102" s="5" t="str">
        <f t="shared" si="12"/>
        <v>Carbon Film Fixed Resistors RES2W (16*5.5mm)  15K±5% 500V 2W</v>
      </c>
    </row>
    <row r="103" spans="1:18" x14ac:dyDescent="0.3">
      <c r="A103" s="4" t="s">
        <v>233</v>
      </c>
      <c r="B103" s="3" t="s">
        <v>18</v>
      </c>
      <c r="C103" s="3" t="s">
        <v>234</v>
      </c>
      <c r="D103" s="45" t="s">
        <v>20</v>
      </c>
      <c r="E103" s="3" t="s">
        <v>21</v>
      </c>
      <c r="F103" s="3" t="s">
        <v>22</v>
      </c>
      <c r="G103" s="4" t="str">
        <f t="shared" si="6"/>
        <v>RES2W (16*5.5mm)  16K±5%</v>
      </c>
      <c r="H103" s="3" t="s">
        <v>23</v>
      </c>
      <c r="I103" s="3" t="s">
        <v>24</v>
      </c>
      <c r="J103" s="3" t="s">
        <v>25</v>
      </c>
      <c r="K103" s="3" t="s">
        <v>26</v>
      </c>
      <c r="L103" s="3" t="s">
        <v>27</v>
      </c>
      <c r="M103" s="3" t="s">
        <v>9660</v>
      </c>
      <c r="N103" s="4" t="str">
        <f t="shared" si="11"/>
        <v>KLS6-CF-2W-16KR-J</v>
      </c>
      <c r="O103" s="3" t="s">
        <v>28</v>
      </c>
      <c r="P103" t="s">
        <v>29</v>
      </c>
      <c r="Q103" t="str">
        <f t="shared" ca="1" si="8"/>
        <v>C:\Altium Libraries\Passives Library\THD Carbon Film Fixed Resistors KLS6 series (KLS)</v>
      </c>
      <c r="R103" s="5" t="str">
        <f t="shared" si="12"/>
        <v>Carbon Film Fixed Resistors RES2W (16*5.5mm)  16K±5% 500V 2W</v>
      </c>
    </row>
    <row r="104" spans="1:18" x14ac:dyDescent="0.3">
      <c r="A104" s="4" t="s">
        <v>235</v>
      </c>
      <c r="B104" s="3" t="s">
        <v>18</v>
      </c>
      <c r="C104" s="3" t="s">
        <v>236</v>
      </c>
      <c r="D104" s="45" t="s">
        <v>20</v>
      </c>
      <c r="E104" s="3" t="s">
        <v>21</v>
      </c>
      <c r="F104" s="3" t="s">
        <v>22</v>
      </c>
      <c r="G104" s="4" t="str">
        <f t="shared" si="6"/>
        <v>RES2W (16*5.5mm)  18K±5%</v>
      </c>
      <c r="H104" s="3" t="s">
        <v>23</v>
      </c>
      <c r="I104" s="3" t="s">
        <v>24</v>
      </c>
      <c r="J104" s="3" t="s">
        <v>25</v>
      </c>
      <c r="K104" s="3" t="s">
        <v>26</v>
      </c>
      <c r="L104" s="3" t="s">
        <v>27</v>
      </c>
      <c r="M104" s="3" t="s">
        <v>9660</v>
      </c>
      <c r="N104" s="4" t="str">
        <f t="shared" si="11"/>
        <v>KLS6-CF-2W-18KR-J</v>
      </c>
      <c r="O104" s="3" t="s">
        <v>28</v>
      </c>
      <c r="P104" t="s">
        <v>29</v>
      </c>
      <c r="Q104" t="str">
        <f t="shared" ca="1" si="8"/>
        <v>C:\Altium Libraries\Passives Library\THD Carbon Film Fixed Resistors KLS6 series (KLS)</v>
      </c>
      <c r="R104" s="5" t="str">
        <f t="shared" si="12"/>
        <v>Carbon Film Fixed Resistors RES2W (16*5.5mm)  18K±5% 500V 2W</v>
      </c>
    </row>
    <row r="105" spans="1:18" x14ac:dyDescent="0.3">
      <c r="A105" s="4" t="s">
        <v>237</v>
      </c>
      <c r="B105" s="3" t="s">
        <v>18</v>
      </c>
      <c r="C105" s="3" t="s">
        <v>238</v>
      </c>
      <c r="D105" s="45" t="s">
        <v>20</v>
      </c>
      <c r="E105" s="3" t="s">
        <v>21</v>
      </c>
      <c r="F105" s="3" t="s">
        <v>22</v>
      </c>
      <c r="G105" s="4" t="str">
        <f t="shared" si="6"/>
        <v>RES2W (16*5.5mm)  20K±5%</v>
      </c>
      <c r="H105" s="3" t="s">
        <v>23</v>
      </c>
      <c r="I105" s="3" t="s">
        <v>24</v>
      </c>
      <c r="J105" s="3" t="s">
        <v>25</v>
      </c>
      <c r="K105" s="3" t="s">
        <v>26</v>
      </c>
      <c r="L105" s="3" t="s">
        <v>27</v>
      </c>
      <c r="M105" s="3" t="s">
        <v>9660</v>
      </c>
      <c r="N105" s="4" t="str">
        <f t="shared" si="11"/>
        <v>KLS6-CF-2W-20KR-J</v>
      </c>
      <c r="O105" s="3" t="s">
        <v>28</v>
      </c>
      <c r="P105" t="s">
        <v>29</v>
      </c>
      <c r="Q105" t="str">
        <f t="shared" ca="1" si="8"/>
        <v>C:\Altium Libraries\Passives Library\THD Carbon Film Fixed Resistors KLS6 series (KLS)</v>
      </c>
      <c r="R105" s="5" t="str">
        <f t="shared" si="12"/>
        <v>Carbon Film Fixed Resistors RES2W (16*5.5mm)  20K±5% 500V 2W</v>
      </c>
    </row>
    <row r="106" spans="1:18" x14ac:dyDescent="0.3">
      <c r="A106" s="4" t="s">
        <v>239</v>
      </c>
      <c r="B106" s="3" t="s">
        <v>18</v>
      </c>
      <c r="C106" s="3" t="s">
        <v>240</v>
      </c>
      <c r="D106" s="45" t="s">
        <v>20</v>
      </c>
      <c r="E106" s="3" t="s">
        <v>21</v>
      </c>
      <c r="F106" s="3" t="s">
        <v>22</v>
      </c>
      <c r="G106" s="4" t="str">
        <f t="shared" si="6"/>
        <v>RES2W (16*5.5mm)  22K±5%</v>
      </c>
      <c r="H106" s="3" t="s">
        <v>23</v>
      </c>
      <c r="I106" s="3" t="s">
        <v>24</v>
      </c>
      <c r="J106" s="3" t="s">
        <v>25</v>
      </c>
      <c r="K106" s="3" t="s">
        <v>26</v>
      </c>
      <c r="L106" s="3" t="s">
        <v>27</v>
      </c>
      <c r="M106" s="3" t="s">
        <v>9660</v>
      </c>
      <c r="N106" s="4" t="str">
        <f t="shared" si="11"/>
        <v>KLS6-CF-2W-22KR-J</v>
      </c>
      <c r="O106" s="3" t="s">
        <v>28</v>
      </c>
      <c r="P106" t="s">
        <v>29</v>
      </c>
      <c r="Q106" t="str">
        <f t="shared" ca="1" si="8"/>
        <v>C:\Altium Libraries\Passives Library\THD Carbon Film Fixed Resistors KLS6 series (KLS)</v>
      </c>
      <c r="R106" s="5" t="str">
        <f t="shared" si="12"/>
        <v>Carbon Film Fixed Resistors RES2W (16*5.5mm)  22K±5% 500V 2W</v>
      </c>
    </row>
    <row r="107" spans="1:18" x14ac:dyDescent="0.3">
      <c r="A107" s="4" t="s">
        <v>241</v>
      </c>
      <c r="B107" s="3" t="s">
        <v>18</v>
      </c>
      <c r="C107" s="3" t="s">
        <v>242</v>
      </c>
      <c r="D107" s="45" t="s">
        <v>20</v>
      </c>
      <c r="E107" s="3" t="s">
        <v>21</v>
      </c>
      <c r="F107" s="3" t="s">
        <v>22</v>
      </c>
      <c r="G107" s="4" t="str">
        <f t="shared" si="6"/>
        <v>RES2W (16*5.5mm)  24K±5%</v>
      </c>
      <c r="H107" s="3" t="s">
        <v>23</v>
      </c>
      <c r="I107" s="3" t="s">
        <v>24</v>
      </c>
      <c r="J107" s="3" t="s">
        <v>25</v>
      </c>
      <c r="K107" s="3" t="s">
        <v>26</v>
      </c>
      <c r="L107" s="3" t="s">
        <v>27</v>
      </c>
      <c r="M107" s="3" t="s">
        <v>9660</v>
      </c>
      <c r="N107" s="4" t="str">
        <f t="shared" si="11"/>
        <v>KLS6-CF-2W-24KR-J</v>
      </c>
      <c r="O107" s="3" t="s">
        <v>28</v>
      </c>
      <c r="P107" t="s">
        <v>29</v>
      </c>
      <c r="Q107" t="str">
        <f t="shared" ca="1" si="8"/>
        <v>C:\Altium Libraries\Passives Library\THD Carbon Film Fixed Resistors KLS6 series (KLS)</v>
      </c>
      <c r="R107" s="5" t="str">
        <f t="shared" si="12"/>
        <v>Carbon Film Fixed Resistors RES2W (16*5.5mm)  24K±5% 500V 2W</v>
      </c>
    </row>
    <row r="108" spans="1:18" x14ac:dyDescent="0.3">
      <c r="A108" s="4" t="s">
        <v>243</v>
      </c>
      <c r="B108" s="3" t="s">
        <v>18</v>
      </c>
      <c r="C108" s="3" t="s">
        <v>244</v>
      </c>
      <c r="D108" s="45" t="s">
        <v>20</v>
      </c>
      <c r="E108" s="3" t="s">
        <v>21</v>
      </c>
      <c r="F108" s="3" t="s">
        <v>22</v>
      </c>
      <c r="G108" s="4" t="str">
        <f t="shared" si="6"/>
        <v>RES2W (16*5.5mm)  27K±5%</v>
      </c>
      <c r="H108" s="3" t="s">
        <v>23</v>
      </c>
      <c r="I108" s="3" t="s">
        <v>24</v>
      </c>
      <c r="J108" s="3" t="s">
        <v>25</v>
      </c>
      <c r="K108" s="3" t="s">
        <v>26</v>
      </c>
      <c r="L108" s="3" t="s">
        <v>27</v>
      </c>
      <c r="M108" s="3" t="s">
        <v>9660</v>
      </c>
      <c r="N108" s="4" t="str">
        <f t="shared" si="11"/>
        <v>KLS6-CF-2W-27KR-J</v>
      </c>
      <c r="O108" s="3" t="s">
        <v>28</v>
      </c>
      <c r="P108" t="s">
        <v>29</v>
      </c>
      <c r="Q108" t="str">
        <f t="shared" ca="1" si="8"/>
        <v>C:\Altium Libraries\Passives Library\THD Carbon Film Fixed Resistors KLS6 series (KLS)</v>
      </c>
      <c r="R108" s="5" t="str">
        <f t="shared" si="12"/>
        <v>Carbon Film Fixed Resistors RES2W (16*5.5mm)  27K±5% 500V 2W</v>
      </c>
    </row>
    <row r="109" spans="1:18" x14ac:dyDescent="0.3">
      <c r="A109" s="4" t="s">
        <v>245</v>
      </c>
      <c r="B109" s="3" t="s">
        <v>18</v>
      </c>
      <c r="C109" s="3" t="s">
        <v>246</v>
      </c>
      <c r="D109" s="45" t="s">
        <v>20</v>
      </c>
      <c r="E109" s="3" t="s">
        <v>21</v>
      </c>
      <c r="F109" s="3" t="s">
        <v>22</v>
      </c>
      <c r="G109" s="4" t="str">
        <f t="shared" si="6"/>
        <v>RES2W (16*5.5mm)  30K±5%</v>
      </c>
      <c r="H109" s="3" t="s">
        <v>23</v>
      </c>
      <c r="I109" s="3" t="s">
        <v>24</v>
      </c>
      <c r="J109" s="3" t="s">
        <v>25</v>
      </c>
      <c r="K109" s="3" t="s">
        <v>26</v>
      </c>
      <c r="L109" s="3" t="s">
        <v>27</v>
      </c>
      <c r="M109" s="3" t="s">
        <v>9660</v>
      </c>
      <c r="N109" s="4" t="str">
        <f t="shared" si="11"/>
        <v>KLS6-CF-2W-30KR-J</v>
      </c>
      <c r="O109" s="3" t="s">
        <v>28</v>
      </c>
      <c r="P109" t="s">
        <v>29</v>
      </c>
      <c r="Q109" t="str">
        <f t="shared" ca="1" si="8"/>
        <v>C:\Altium Libraries\Passives Library\THD Carbon Film Fixed Resistors KLS6 series (KLS)</v>
      </c>
      <c r="R109" s="5" t="str">
        <f t="shared" si="12"/>
        <v>Carbon Film Fixed Resistors RES2W (16*5.5mm)  30K±5% 500V 2W</v>
      </c>
    </row>
    <row r="110" spans="1:18" x14ac:dyDescent="0.3">
      <c r="A110" s="4" t="s">
        <v>247</v>
      </c>
      <c r="B110" s="3" t="s">
        <v>18</v>
      </c>
      <c r="C110" s="3" t="s">
        <v>248</v>
      </c>
      <c r="D110" s="45" t="s">
        <v>20</v>
      </c>
      <c r="E110" s="3" t="s">
        <v>21</v>
      </c>
      <c r="F110" s="3" t="s">
        <v>22</v>
      </c>
      <c r="G110" s="4" t="str">
        <f t="shared" si="6"/>
        <v>RES2W (16*5.5mm)  33K±5%</v>
      </c>
      <c r="H110" s="3" t="s">
        <v>23</v>
      </c>
      <c r="I110" s="3" t="s">
        <v>24</v>
      </c>
      <c r="J110" s="3" t="s">
        <v>25</v>
      </c>
      <c r="K110" s="3" t="s">
        <v>26</v>
      </c>
      <c r="L110" s="3" t="s">
        <v>27</v>
      </c>
      <c r="M110" s="3" t="s">
        <v>9660</v>
      </c>
      <c r="N110" s="4" t="str">
        <f t="shared" si="11"/>
        <v>KLS6-CF-2W-33KR-J</v>
      </c>
      <c r="O110" s="3" t="s">
        <v>28</v>
      </c>
      <c r="P110" t="s">
        <v>29</v>
      </c>
      <c r="Q110" t="str">
        <f t="shared" ca="1" si="8"/>
        <v>C:\Altium Libraries\Passives Library\THD Carbon Film Fixed Resistors KLS6 series (KLS)</v>
      </c>
      <c r="R110" s="5" t="str">
        <f t="shared" si="12"/>
        <v>Carbon Film Fixed Resistors RES2W (16*5.5mm)  33K±5% 500V 2W</v>
      </c>
    </row>
    <row r="111" spans="1:18" x14ac:dyDescent="0.3">
      <c r="A111" s="4" t="s">
        <v>249</v>
      </c>
      <c r="B111" s="3" t="s">
        <v>18</v>
      </c>
      <c r="C111" s="3" t="s">
        <v>250</v>
      </c>
      <c r="D111" s="45" t="s">
        <v>20</v>
      </c>
      <c r="E111" s="3" t="s">
        <v>21</v>
      </c>
      <c r="F111" s="3" t="s">
        <v>22</v>
      </c>
      <c r="G111" s="4" t="str">
        <f t="shared" si="6"/>
        <v>RES2W (16*5.5mm)  36K±5%</v>
      </c>
      <c r="H111" s="3" t="s">
        <v>23</v>
      </c>
      <c r="I111" s="3" t="s">
        <v>24</v>
      </c>
      <c r="J111" s="3" t="s">
        <v>25</v>
      </c>
      <c r="K111" s="3" t="s">
        <v>26</v>
      </c>
      <c r="L111" s="3" t="s">
        <v>27</v>
      </c>
      <c r="M111" s="3" t="s">
        <v>9660</v>
      </c>
      <c r="N111" s="4" t="str">
        <f t="shared" si="11"/>
        <v>KLS6-CF-2W-36KR-J</v>
      </c>
      <c r="O111" s="3" t="s">
        <v>28</v>
      </c>
      <c r="P111" t="s">
        <v>29</v>
      </c>
      <c r="Q111" t="str">
        <f t="shared" ca="1" si="8"/>
        <v>C:\Altium Libraries\Passives Library\THD Carbon Film Fixed Resistors KLS6 series (KLS)</v>
      </c>
      <c r="R111" s="5" t="str">
        <f t="shared" si="12"/>
        <v>Carbon Film Fixed Resistors RES2W (16*5.5mm)  36K±5% 500V 2W</v>
      </c>
    </row>
    <row r="112" spans="1:18" x14ac:dyDescent="0.3">
      <c r="A112" s="4" t="s">
        <v>251</v>
      </c>
      <c r="B112" s="3" t="s">
        <v>18</v>
      </c>
      <c r="C112" s="3" t="s">
        <v>252</v>
      </c>
      <c r="D112" s="45" t="s">
        <v>20</v>
      </c>
      <c r="E112" s="3" t="s">
        <v>21</v>
      </c>
      <c r="F112" s="3" t="s">
        <v>22</v>
      </c>
      <c r="G112" s="4" t="str">
        <f t="shared" si="6"/>
        <v>RES2W (16*5.5mm)  39K±5%</v>
      </c>
      <c r="H112" s="3" t="s">
        <v>23</v>
      </c>
      <c r="I112" s="3" t="s">
        <v>24</v>
      </c>
      <c r="J112" s="3" t="s">
        <v>25</v>
      </c>
      <c r="K112" s="3" t="s">
        <v>26</v>
      </c>
      <c r="L112" s="3" t="s">
        <v>27</v>
      </c>
      <c r="M112" s="3" t="s">
        <v>9660</v>
      </c>
      <c r="N112" s="4" t="str">
        <f t="shared" si="11"/>
        <v>KLS6-CF-2W-39KR-J</v>
      </c>
      <c r="O112" s="3" t="s">
        <v>28</v>
      </c>
      <c r="P112" t="s">
        <v>29</v>
      </c>
      <c r="Q112" t="str">
        <f t="shared" ca="1" si="8"/>
        <v>C:\Altium Libraries\Passives Library\THD Carbon Film Fixed Resistors KLS6 series (KLS)</v>
      </c>
      <c r="R112" s="5" t="str">
        <f t="shared" si="12"/>
        <v>Carbon Film Fixed Resistors RES2W (16*5.5mm)  39K±5% 500V 2W</v>
      </c>
    </row>
    <row r="113" spans="1:18" x14ac:dyDescent="0.3">
      <c r="A113" s="4" t="s">
        <v>253</v>
      </c>
      <c r="B113" s="3" t="s">
        <v>18</v>
      </c>
      <c r="C113" s="3" t="s">
        <v>254</v>
      </c>
      <c r="D113" s="45" t="s">
        <v>20</v>
      </c>
      <c r="E113" s="3" t="s">
        <v>21</v>
      </c>
      <c r="F113" s="3" t="s">
        <v>22</v>
      </c>
      <c r="G113" s="4" t="str">
        <f t="shared" si="6"/>
        <v>RES2W (16*5.5mm)  43K±5%</v>
      </c>
      <c r="H113" s="3" t="s">
        <v>23</v>
      </c>
      <c r="I113" s="3" t="s">
        <v>24</v>
      </c>
      <c r="J113" s="3" t="s">
        <v>25</v>
      </c>
      <c r="K113" s="3" t="s">
        <v>26</v>
      </c>
      <c r="L113" s="3" t="s">
        <v>27</v>
      </c>
      <c r="M113" s="3" t="s">
        <v>9660</v>
      </c>
      <c r="N113" s="4" t="str">
        <f t="shared" si="11"/>
        <v>KLS6-CF-2W-43KR-J</v>
      </c>
      <c r="O113" s="3" t="s">
        <v>28</v>
      </c>
      <c r="P113" t="s">
        <v>29</v>
      </c>
      <c r="Q113" t="str">
        <f t="shared" ca="1" si="8"/>
        <v>C:\Altium Libraries\Passives Library\THD Carbon Film Fixed Resistors KLS6 series (KLS)</v>
      </c>
      <c r="R113" s="5" t="str">
        <f t="shared" si="12"/>
        <v>Carbon Film Fixed Resistors RES2W (16*5.5mm)  43K±5% 500V 2W</v>
      </c>
    </row>
    <row r="114" spans="1:18" x14ac:dyDescent="0.3">
      <c r="A114" s="4" t="s">
        <v>255</v>
      </c>
      <c r="B114" s="3" t="s">
        <v>18</v>
      </c>
      <c r="C114" s="3" t="s">
        <v>256</v>
      </c>
      <c r="D114" s="45" t="s">
        <v>20</v>
      </c>
      <c r="E114" s="3" t="s">
        <v>21</v>
      </c>
      <c r="F114" s="3" t="s">
        <v>22</v>
      </c>
      <c r="G114" s="4" t="str">
        <f t="shared" si="6"/>
        <v>RES2W (16*5.5mm)  47K±5%</v>
      </c>
      <c r="H114" s="3" t="s">
        <v>23</v>
      </c>
      <c r="I114" s="3" t="s">
        <v>24</v>
      </c>
      <c r="J114" s="3" t="s">
        <v>25</v>
      </c>
      <c r="K114" s="3" t="s">
        <v>26</v>
      </c>
      <c r="L114" s="3" t="s">
        <v>27</v>
      </c>
      <c r="M114" s="3" t="s">
        <v>9660</v>
      </c>
      <c r="N114" s="4" t="str">
        <f t="shared" si="11"/>
        <v>KLS6-CF-2W-47KR-J</v>
      </c>
      <c r="O114" s="3" t="s">
        <v>28</v>
      </c>
      <c r="P114" t="s">
        <v>29</v>
      </c>
      <c r="Q114" t="str">
        <f t="shared" ca="1" si="8"/>
        <v>C:\Altium Libraries\Passives Library\THD Carbon Film Fixed Resistors KLS6 series (KLS)</v>
      </c>
      <c r="R114" s="5" t="str">
        <f t="shared" si="12"/>
        <v>Carbon Film Fixed Resistors RES2W (16*5.5mm)  47K±5% 500V 2W</v>
      </c>
    </row>
    <row r="115" spans="1:18" x14ac:dyDescent="0.3">
      <c r="A115" s="4" t="s">
        <v>257</v>
      </c>
      <c r="B115" s="3" t="s">
        <v>18</v>
      </c>
      <c r="C115" s="3" t="s">
        <v>258</v>
      </c>
      <c r="D115" s="45" t="s">
        <v>20</v>
      </c>
      <c r="E115" s="3" t="s">
        <v>21</v>
      </c>
      <c r="F115" s="3" t="s">
        <v>22</v>
      </c>
      <c r="G115" s="4" t="str">
        <f t="shared" si="6"/>
        <v>RES2W (16*5.5mm)  51K±5%</v>
      </c>
      <c r="H115" s="3" t="s">
        <v>23</v>
      </c>
      <c r="I115" s="3" t="s">
        <v>24</v>
      </c>
      <c r="J115" s="3" t="s">
        <v>25</v>
      </c>
      <c r="K115" s="3" t="s">
        <v>26</v>
      </c>
      <c r="L115" s="3" t="s">
        <v>27</v>
      </c>
      <c r="M115" s="3" t="s">
        <v>9660</v>
      </c>
      <c r="N115" s="4" t="str">
        <f t="shared" si="11"/>
        <v>KLS6-CF-2W-51KR-J</v>
      </c>
      <c r="O115" s="3" t="s">
        <v>28</v>
      </c>
      <c r="P115" t="s">
        <v>29</v>
      </c>
      <c r="Q115" t="str">
        <f t="shared" ca="1" si="8"/>
        <v>C:\Altium Libraries\Passives Library\THD Carbon Film Fixed Resistors KLS6 series (KLS)</v>
      </c>
      <c r="R115" s="5" t="str">
        <f t="shared" si="12"/>
        <v>Carbon Film Fixed Resistors RES2W (16*5.5mm)  51K±5% 500V 2W</v>
      </c>
    </row>
    <row r="116" spans="1:18" x14ac:dyDescent="0.3">
      <c r="A116" s="4" t="s">
        <v>259</v>
      </c>
      <c r="B116" s="3" t="s">
        <v>18</v>
      </c>
      <c r="C116" s="3" t="s">
        <v>260</v>
      </c>
      <c r="D116" s="45" t="s">
        <v>20</v>
      </c>
      <c r="E116" s="3" t="s">
        <v>21</v>
      </c>
      <c r="F116" s="3" t="s">
        <v>22</v>
      </c>
      <c r="G116" s="4" t="str">
        <f t="shared" si="6"/>
        <v>RES2W (16*5.5mm)  56K±5%</v>
      </c>
      <c r="H116" s="3" t="s">
        <v>23</v>
      </c>
      <c r="I116" s="3" t="s">
        <v>24</v>
      </c>
      <c r="J116" s="3" t="s">
        <v>25</v>
      </c>
      <c r="K116" s="3" t="s">
        <v>26</v>
      </c>
      <c r="L116" s="3" t="s">
        <v>27</v>
      </c>
      <c r="M116" s="3" t="s">
        <v>9660</v>
      </c>
      <c r="N116" s="4" t="str">
        <f t="shared" si="11"/>
        <v>KLS6-CF-2W-56KR-J</v>
      </c>
      <c r="O116" s="3" t="s">
        <v>28</v>
      </c>
      <c r="P116" t="s">
        <v>29</v>
      </c>
      <c r="Q116" t="str">
        <f t="shared" ca="1" si="8"/>
        <v>C:\Altium Libraries\Passives Library\THD Carbon Film Fixed Resistors KLS6 series (KLS)</v>
      </c>
      <c r="R116" s="5" t="str">
        <f t="shared" si="12"/>
        <v>Carbon Film Fixed Resistors RES2W (16*5.5mm)  56K±5% 500V 2W</v>
      </c>
    </row>
    <row r="117" spans="1:18" x14ac:dyDescent="0.3">
      <c r="A117" s="4" t="s">
        <v>261</v>
      </c>
      <c r="B117" s="3" t="s">
        <v>18</v>
      </c>
      <c r="C117" s="3" t="s">
        <v>262</v>
      </c>
      <c r="D117" s="45" t="s">
        <v>20</v>
      </c>
      <c r="E117" s="3" t="s">
        <v>21</v>
      </c>
      <c r="F117" s="3" t="s">
        <v>22</v>
      </c>
      <c r="G117" s="4" t="str">
        <f t="shared" si="6"/>
        <v>RES2W (16*5.5mm)  62K±5%</v>
      </c>
      <c r="H117" s="3" t="s">
        <v>23</v>
      </c>
      <c r="I117" s="3" t="s">
        <v>24</v>
      </c>
      <c r="J117" s="3" t="s">
        <v>25</v>
      </c>
      <c r="K117" s="3" t="s">
        <v>26</v>
      </c>
      <c r="L117" s="3" t="s">
        <v>27</v>
      </c>
      <c r="M117" s="3" t="s">
        <v>9660</v>
      </c>
      <c r="N117" s="4" t="str">
        <f t="shared" si="11"/>
        <v>KLS6-CF-2W-62KR-J</v>
      </c>
      <c r="O117" s="3" t="s">
        <v>28</v>
      </c>
      <c r="P117" t="s">
        <v>29</v>
      </c>
      <c r="Q117" t="str">
        <f t="shared" ca="1" si="8"/>
        <v>C:\Altium Libraries\Passives Library\THD Carbon Film Fixed Resistors KLS6 series (KLS)</v>
      </c>
      <c r="R117" s="5" t="str">
        <f t="shared" si="12"/>
        <v>Carbon Film Fixed Resistors RES2W (16*5.5mm)  62K±5% 500V 2W</v>
      </c>
    </row>
    <row r="118" spans="1:18" x14ac:dyDescent="0.3">
      <c r="A118" s="4" t="s">
        <v>263</v>
      </c>
      <c r="B118" s="3" t="s">
        <v>18</v>
      </c>
      <c r="C118" s="3" t="s">
        <v>264</v>
      </c>
      <c r="D118" s="45" t="s">
        <v>20</v>
      </c>
      <c r="E118" s="3" t="s">
        <v>21</v>
      </c>
      <c r="F118" s="3" t="s">
        <v>22</v>
      </c>
      <c r="G118" s="4" t="str">
        <f t="shared" si="6"/>
        <v>RES2W (16*5.5mm)  68K±5%</v>
      </c>
      <c r="H118" s="3" t="s">
        <v>23</v>
      </c>
      <c r="I118" s="3" t="s">
        <v>24</v>
      </c>
      <c r="J118" s="3" t="s">
        <v>25</v>
      </c>
      <c r="K118" s="3" t="s">
        <v>26</v>
      </c>
      <c r="L118" s="3" t="s">
        <v>27</v>
      </c>
      <c r="M118" s="3" t="s">
        <v>9660</v>
      </c>
      <c r="N118" s="4" t="str">
        <f t="shared" ref="N118:N145" si="13">CONCATENATE("KLS6-CF-2W-",C118,"R-J")</f>
        <v>KLS6-CF-2W-68KR-J</v>
      </c>
      <c r="O118" s="3" t="s">
        <v>28</v>
      </c>
      <c r="P118" t="s">
        <v>29</v>
      </c>
      <c r="Q118" t="str">
        <f t="shared" ca="1" si="8"/>
        <v>C:\Altium Libraries\Passives Library\THD Carbon Film Fixed Resistors KLS6 series (KLS)</v>
      </c>
      <c r="R118" s="5" t="str">
        <f t="shared" si="12"/>
        <v>Carbon Film Fixed Resistors RES2W (16*5.5mm)  68K±5% 500V 2W</v>
      </c>
    </row>
    <row r="119" spans="1:18" x14ac:dyDescent="0.3">
      <c r="A119" s="4" t="s">
        <v>265</v>
      </c>
      <c r="B119" s="3" t="s">
        <v>18</v>
      </c>
      <c r="C119" s="3" t="s">
        <v>266</v>
      </c>
      <c r="D119" s="45" t="s">
        <v>20</v>
      </c>
      <c r="E119" s="3" t="s">
        <v>21</v>
      </c>
      <c r="F119" s="3" t="s">
        <v>22</v>
      </c>
      <c r="G119" s="4" t="str">
        <f t="shared" si="6"/>
        <v>RES2W (16*5.5mm)  75K±5%</v>
      </c>
      <c r="H119" s="3" t="s">
        <v>23</v>
      </c>
      <c r="I119" s="3" t="s">
        <v>24</v>
      </c>
      <c r="J119" s="3" t="s">
        <v>25</v>
      </c>
      <c r="K119" s="3" t="s">
        <v>26</v>
      </c>
      <c r="L119" s="3" t="s">
        <v>27</v>
      </c>
      <c r="M119" s="3" t="s">
        <v>9660</v>
      </c>
      <c r="N119" s="4" t="str">
        <f t="shared" si="13"/>
        <v>KLS6-CF-2W-75KR-J</v>
      </c>
      <c r="O119" s="3" t="s">
        <v>28</v>
      </c>
      <c r="P119" t="s">
        <v>29</v>
      </c>
      <c r="Q119" t="str">
        <f t="shared" ca="1" si="8"/>
        <v>C:\Altium Libraries\Passives Library\THD Carbon Film Fixed Resistors KLS6 series (KLS)</v>
      </c>
      <c r="R119" s="5" t="str">
        <f t="shared" si="12"/>
        <v>Carbon Film Fixed Resistors RES2W (16*5.5mm)  75K±5% 500V 2W</v>
      </c>
    </row>
    <row r="120" spans="1:18" x14ac:dyDescent="0.3">
      <c r="A120" s="4" t="s">
        <v>267</v>
      </c>
      <c r="B120" s="3" t="s">
        <v>18</v>
      </c>
      <c r="C120" s="3" t="s">
        <v>268</v>
      </c>
      <c r="D120" s="45" t="s">
        <v>20</v>
      </c>
      <c r="E120" s="3" t="s">
        <v>21</v>
      </c>
      <c r="F120" s="3" t="s">
        <v>22</v>
      </c>
      <c r="G120" s="4" t="str">
        <f t="shared" si="6"/>
        <v>RES2W (16*5.5mm)  82K±5%</v>
      </c>
      <c r="H120" s="3" t="s">
        <v>23</v>
      </c>
      <c r="I120" s="3" t="s">
        <v>24</v>
      </c>
      <c r="J120" s="3" t="s">
        <v>25</v>
      </c>
      <c r="K120" s="3" t="s">
        <v>26</v>
      </c>
      <c r="L120" s="3" t="s">
        <v>27</v>
      </c>
      <c r="M120" s="3" t="s">
        <v>9660</v>
      </c>
      <c r="N120" s="4" t="str">
        <f t="shared" si="13"/>
        <v>KLS6-CF-2W-82KR-J</v>
      </c>
      <c r="O120" s="3" t="s">
        <v>28</v>
      </c>
      <c r="P120" t="s">
        <v>29</v>
      </c>
      <c r="Q120" t="str">
        <f t="shared" ca="1" si="8"/>
        <v>C:\Altium Libraries\Passives Library\THD Carbon Film Fixed Resistors KLS6 series (KLS)</v>
      </c>
      <c r="R120" s="5" t="str">
        <f t="shared" si="12"/>
        <v>Carbon Film Fixed Resistors RES2W (16*5.5mm)  82K±5% 500V 2W</v>
      </c>
    </row>
    <row r="121" spans="1:18" x14ac:dyDescent="0.3">
      <c r="A121" s="4" t="s">
        <v>269</v>
      </c>
      <c r="B121" s="3" t="s">
        <v>18</v>
      </c>
      <c r="C121" s="3" t="s">
        <v>270</v>
      </c>
      <c r="D121" s="45" t="s">
        <v>20</v>
      </c>
      <c r="E121" s="3" t="s">
        <v>21</v>
      </c>
      <c r="F121" s="3" t="s">
        <v>22</v>
      </c>
      <c r="G121" s="4" t="str">
        <f t="shared" si="6"/>
        <v>RES2W (16*5.5mm)  91K±5%</v>
      </c>
      <c r="H121" s="3" t="s">
        <v>23</v>
      </c>
      <c r="I121" s="3" t="s">
        <v>24</v>
      </c>
      <c r="J121" s="3" t="s">
        <v>25</v>
      </c>
      <c r="K121" s="3" t="s">
        <v>26</v>
      </c>
      <c r="L121" s="3" t="s">
        <v>27</v>
      </c>
      <c r="M121" s="3" t="s">
        <v>9660</v>
      </c>
      <c r="N121" s="4" t="str">
        <f t="shared" si="13"/>
        <v>KLS6-CF-2W-91KR-J</v>
      </c>
      <c r="O121" s="3" t="s">
        <v>28</v>
      </c>
      <c r="P121" t="s">
        <v>29</v>
      </c>
      <c r="Q121" t="str">
        <f t="shared" ca="1" si="8"/>
        <v>C:\Altium Libraries\Passives Library\THD Carbon Film Fixed Resistors KLS6 series (KLS)</v>
      </c>
      <c r="R121" s="5" t="str">
        <f t="shared" si="12"/>
        <v>Carbon Film Fixed Resistors RES2W (16*5.5mm)  91K±5% 500V 2W</v>
      </c>
    </row>
    <row r="122" spans="1:18" x14ac:dyDescent="0.3">
      <c r="A122" s="4" t="s">
        <v>271</v>
      </c>
      <c r="B122" s="3" t="s">
        <v>18</v>
      </c>
      <c r="C122" s="3" t="s">
        <v>272</v>
      </c>
      <c r="D122" s="45" t="s">
        <v>20</v>
      </c>
      <c r="E122" s="3" t="s">
        <v>21</v>
      </c>
      <c r="F122" s="3" t="s">
        <v>22</v>
      </c>
      <c r="G122" s="4" t="str">
        <f t="shared" si="6"/>
        <v>RES2W (16*5.5mm)  100K±5%</v>
      </c>
      <c r="H122" s="3" t="s">
        <v>23</v>
      </c>
      <c r="I122" s="3" t="s">
        <v>24</v>
      </c>
      <c r="J122" s="3" t="s">
        <v>25</v>
      </c>
      <c r="K122" s="3" t="s">
        <v>26</v>
      </c>
      <c r="L122" s="3" t="s">
        <v>27</v>
      </c>
      <c r="M122" s="3" t="s">
        <v>9660</v>
      </c>
      <c r="N122" s="4" t="str">
        <f t="shared" si="13"/>
        <v>KLS6-CF-2W-100KR-J</v>
      </c>
      <c r="O122" s="3" t="s">
        <v>28</v>
      </c>
      <c r="P122" t="s">
        <v>29</v>
      </c>
      <c r="Q122" t="str">
        <f t="shared" ca="1" si="8"/>
        <v>C:\Altium Libraries\Passives Library\THD Carbon Film Fixed Resistors KLS6 series (KLS)</v>
      </c>
      <c r="R122" s="5" t="str">
        <f t="shared" si="12"/>
        <v>Carbon Film Fixed Resistors RES2W (16*5.5mm)  100K±5% 500V 2W</v>
      </c>
    </row>
    <row r="123" spans="1:18" x14ac:dyDescent="0.3">
      <c r="A123" s="4" t="s">
        <v>273</v>
      </c>
      <c r="B123" s="3" t="s">
        <v>18</v>
      </c>
      <c r="C123" s="3" t="s">
        <v>274</v>
      </c>
      <c r="D123" s="45" t="s">
        <v>20</v>
      </c>
      <c r="E123" s="3" t="s">
        <v>21</v>
      </c>
      <c r="F123" s="3" t="s">
        <v>22</v>
      </c>
      <c r="G123" s="4" t="str">
        <f t="shared" si="6"/>
        <v>RES2W (16*5.5mm)  110K±5%</v>
      </c>
      <c r="H123" s="3" t="s">
        <v>23</v>
      </c>
      <c r="I123" s="3" t="s">
        <v>24</v>
      </c>
      <c r="J123" s="3" t="s">
        <v>25</v>
      </c>
      <c r="K123" s="3" t="s">
        <v>26</v>
      </c>
      <c r="L123" s="3" t="s">
        <v>27</v>
      </c>
      <c r="M123" s="3" t="s">
        <v>9660</v>
      </c>
      <c r="N123" s="4" t="str">
        <f t="shared" si="13"/>
        <v>KLS6-CF-2W-110KR-J</v>
      </c>
      <c r="O123" s="3" t="s">
        <v>28</v>
      </c>
      <c r="P123" t="s">
        <v>29</v>
      </c>
      <c r="Q123" t="str">
        <f t="shared" ca="1" si="8"/>
        <v>C:\Altium Libraries\Passives Library\THD Carbon Film Fixed Resistors KLS6 series (KLS)</v>
      </c>
      <c r="R123" s="5" t="str">
        <f t="shared" si="12"/>
        <v>Carbon Film Fixed Resistors RES2W (16*5.5mm)  110K±5% 500V 2W</v>
      </c>
    </row>
    <row r="124" spans="1:18" x14ac:dyDescent="0.3">
      <c r="A124" s="4" t="s">
        <v>275</v>
      </c>
      <c r="B124" s="3" t="s">
        <v>18</v>
      </c>
      <c r="C124" s="3" t="s">
        <v>276</v>
      </c>
      <c r="D124" s="45" t="s">
        <v>20</v>
      </c>
      <c r="E124" s="3" t="s">
        <v>21</v>
      </c>
      <c r="F124" s="3" t="s">
        <v>22</v>
      </c>
      <c r="G124" s="4" t="str">
        <f t="shared" si="6"/>
        <v>RES2W (16*5.5mm)  120K±5%</v>
      </c>
      <c r="H124" s="3" t="s">
        <v>23</v>
      </c>
      <c r="I124" s="3" t="s">
        <v>24</v>
      </c>
      <c r="J124" s="3" t="s">
        <v>25</v>
      </c>
      <c r="K124" s="3" t="s">
        <v>26</v>
      </c>
      <c r="L124" s="3" t="s">
        <v>27</v>
      </c>
      <c r="M124" s="3" t="s">
        <v>9660</v>
      </c>
      <c r="N124" s="4" t="str">
        <f t="shared" si="13"/>
        <v>KLS6-CF-2W-120KR-J</v>
      </c>
      <c r="O124" s="3" t="s">
        <v>28</v>
      </c>
      <c r="P124" t="s">
        <v>29</v>
      </c>
      <c r="Q124" t="str">
        <f t="shared" ca="1" si="8"/>
        <v>C:\Altium Libraries\Passives Library\THD Carbon Film Fixed Resistors KLS6 series (KLS)</v>
      </c>
      <c r="R124" s="5" t="str">
        <f t="shared" si="12"/>
        <v>Carbon Film Fixed Resistors RES2W (16*5.5mm)  120K±5% 500V 2W</v>
      </c>
    </row>
    <row r="125" spans="1:18" x14ac:dyDescent="0.3">
      <c r="A125" s="4" t="s">
        <v>277</v>
      </c>
      <c r="B125" s="3" t="s">
        <v>18</v>
      </c>
      <c r="C125" s="3" t="s">
        <v>278</v>
      </c>
      <c r="D125" s="45" t="s">
        <v>20</v>
      </c>
      <c r="E125" s="3" t="s">
        <v>21</v>
      </c>
      <c r="F125" s="3" t="s">
        <v>22</v>
      </c>
      <c r="G125" s="4" t="str">
        <f t="shared" si="6"/>
        <v>RES2W (16*5.5mm)  130K±5%</v>
      </c>
      <c r="H125" s="3" t="s">
        <v>23</v>
      </c>
      <c r="I125" s="3" t="s">
        <v>24</v>
      </c>
      <c r="J125" s="3" t="s">
        <v>25</v>
      </c>
      <c r="K125" s="3" t="s">
        <v>26</v>
      </c>
      <c r="L125" s="3" t="s">
        <v>27</v>
      </c>
      <c r="M125" s="3" t="s">
        <v>9660</v>
      </c>
      <c r="N125" s="4" t="str">
        <f t="shared" si="13"/>
        <v>KLS6-CF-2W-130KR-J</v>
      </c>
      <c r="O125" s="3" t="s">
        <v>28</v>
      </c>
      <c r="P125" t="s">
        <v>29</v>
      </c>
      <c r="Q125" t="str">
        <f t="shared" ca="1" si="8"/>
        <v>C:\Altium Libraries\Passives Library\THD Carbon Film Fixed Resistors KLS6 series (KLS)</v>
      </c>
      <c r="R125" s="5" t="str">
        <f t="shared" si="12"/>
        <v>Carbon Film Fixed Resistors RES2W (16*5.5mm)  130K±5% 500V 2W</v>
      </c>
    </row>
    <row r="126" spans="1:18" x14ac:dyDescent="0.3">
      <c r="A126" s="4" t="s">
        <v>279</v>
      </c>
      <c r="B126" s="3" t="s">
        <v>18</v>
      </c>
      <c r="C126" s="3" t="s">
        <v>280</v>
      </c>
      <c r="D126" s="45" t="s">
        <v>20</v>
      </c>
      <c r="E126" s="3" t="s">
        <v>21</v>
      </c>
      <c r="F126" s="3" t="s">
        <v>22</v>
      </c>
      <c r="G126" s="4" t="str">
        <f t="shared" si="6"/>
        <v>RES2W (16*5.5mm)  150K±5%</v>
      </c>
      <c r="H126" s="3" t="s">
        <v>23</v>
      </c>
      <c r="I126" s="3" t="s">
        <v>24</v>
      </c>
      <c r="J126" s="3" t="s">
        <v>25</v>
      </c>
      <c r="K126" s="3" t="s">
        <v>26</v>
      </c>
      <c r="L126" s="3" t="s">
        <v>27</v>
      </c>
      <c r="M126" s="3" t="s">
        <v>9660</v>
      </c>
      <c r="N126" s="4" t="str">
        <f t="shared" si="13"/>
        <v>KLS6-CF-2W-150KR-J</v>
      </c>
      <c r="O126" s="3" t="s">
        <v>28</v>
      </c>
      <c r="P126" t="s">
        <v>29</v>
      </c>
      <c r="Q126" t="str">
        <f t="shared" ca="1" si="8"/>
        <v>C:\Altium Libraries\Passives Library\THD Carbon Film Fixed Resistors KLS6 series (KLS)</v>
      </c>
      <c r="R126" s="5" t="str">
        <f t="shared" si="12"/>
        <v>Carbon Film Fixed Resistors RES2W (16*5.5mm)  150K±5% 500V 2W</v>
      </c>
    </row>
    <row r="127" spans="1:18" x14ac:dyDescent="0.3">
      <c r="A127" s="4" t="s">
        <v>281</v>
      </c>
      <c r="B127" s="3" t="s">
        <v>18</v>
      </c>
      <c r="C127" s="3" t="s">
        <v>282</v>
      </c>
      <c r="D127" s="45" t="s">
        <v>20</v>
      </c>
      <c r="E127" s="3" t="s">
        <v>21</v>
      </c>
      <c r="F127" s="3" t="s">
        <v>22</v>
      </c>
      <c r="G127" s="4" t="str">
        <f t="shared" si="6"/>
        <v>RES2W (16*5.5mm)  160K±5%</v>
      </c>
      <c r="H127" s="3" t="s">
        <v>23</v>
      </c>
      <c r="I127" s="3" t="s">
        <v>24</v>
      </c>
      <c r="J127" s="3" t="s">
        <v>25</v>
      </c>
      <c r="K127" s="3" t="s">
        <v>26</v>
      </c>
      <c r="L127" s="3" t="s">
        <v>27</v>
      </c>
      <c r="M127" s="3" t="s">
        <v>9660</v>
      </c>
      <c r="N127" s="4" t="str">
        <f t="shared" si="13"/>
        <v>KLS6-CF-2W-160KR-J</v>
      </c>
      <c r="O127" s="3" t="s">
        <v>28</v>
      </c>
      <c r="P127" t="s">
        <v>29</v>
      </c>
      <c r="Q127" t="str">
        <f t="shared" ca="1" si="8"/>
        <v>C:\Altium Libraries\Passives Library\THD Carbon Film Fixed Resistors KLS6 series (KLS)</v>
      </c>
      <c r="R127" s="5" t="str">
        <f t="shared" si="12"/>
        <v>Carbon Film Fixed Resistors RES2W (16*5.5mm)  160K±5% 500V 2W</v>
      </c>
    </row>
    <row r="128" spans="1:18" x14ac:dyDescent="0.3">
      <c r="A128" s="4" t="s">
        <v>283</v>
      </c>
      <c r="B128" s="3" t="s">
        <v>18</v>
      </c>
      <c r="C128" s="3" t="s">
        <v>284</v>
      </c>
      <c r="D128" s="45" t="s">
        <v>20</v>
      </c>
      <c r="E128" s="3" t="s">
        <v>21</v>
      </c>
      <c r="F128" s="3" t="s">
        <v>22</v>
      </c>
      <c r="G128" s="4" t="str">
        <f t="shared" si="6"/>
        <v>RES2W (16*5.5mm)  180K±5%</v>
      </c>
      <c r="H128" s="3" t="s">
        <v>23</v>
      </c>
      <c r="I128" s="3" t="s">
        <v>24</v>
      </c>
      <c r="J128" s="3" t="s">
        <v>25</v>
      </c>
      <c r="K128" s="3" t="s">
        <v>26</v>
      </c>
      <c r="L128" s="3" t="s">
        <v>27</v>
      </c>
      <c r="M128" s="3" t="s">
        <v>9660</v>
      </c>
      <c r="N128" s="4" t="str">
        <f t="shared" si="13"/>
        <v>KLS6-CF-2W-180KR-J</v>
      </c>
      <c r="O128" s="3" t="s">
        <v>28</v>
      </c>
      <c r="P128" t="s">
        <v>29</v>
      </c>
      <c r="Q128" t="str">
        <f t="shared" ca="1" si="8"/>
        <v>C:\Altium Libraries\Passives Library\THD Carbon Film Fixed Resistors KLS6 series (KLS)</v>
      </c>
      <c r="R128" s="5" t="str">
        <f t="shared" si="12"/>
        <v>Carbon Film Fixed Resistors RES2W (16*5.5mm)  180K±5% 500V 2W</v>
      </c>
    </row>
    <row r="129" spans="1:18" x14ac:dyDescent="0.3">
      <c r="A129" s="4" t="s">
        <v>285</v>
      </c>
      <c r="B129" s="3" t="s">
        <v>18</v>
      </c>
      <c r="C129" s="3" t="s">
        <v>286</v>
      </c>
      <c r="D129" s="45" t="s">
        <v>20</v>
      </c>
      <c r="E129" s="3" t="s">
        <v>21</v>
      </c>
      <c r="F129" s="3" t="s">
        <v>22</v>
      </c>
      <c r="G129" s="4" t="str">
        <f t="shared" si="6"/>
        <v>RES2W (16*5.5mm)  200K±5%</v>
      </c>
      <c r="H129" s="3" t="s">
        <v>23</v>
      </c>
      <c r="I129" s="3" t="s">
        <v>24</v>
      </c>
      <c r="J129" s="3" t="s">
        <v>25</v>
      </c>
      <c r="K129" s="3" t="s">
        <v>26</v>
      </c>
      <c r="L129" s="3" t="s">
        <v>27</v>
      </c>
      <c r="M129" s="3" t="s">
        <v>9660</v>
      </c>
      <c r="N129" s="4" t="str">
        <f t="shared" si="13"/>
        <v>KLS6-CF-2W-200KR-J</v>
      </c>
      <c r="O129" s="3" t="s">
        <v>28</v>
      </c>
      <c r="P129" t="s">
        <v>29</v>
      </c>
      <c r="Q129" t="str">
        <f t="shared" ca="1" si="8"/>
        <v>C:\Altium Libraries\Passives Library\THD Carbon Film Fixed Resistors KLS6 series (KLS)</v>
      </c>
      <c r="R129" s="5" t="str">
        <f t="shared" si="12"/>
        <v>Carbon Film Fixed Resistors RES2W (16*5.5mm)  200K±5% 500V 2W</v>
      </c>
    </row>
    <row r="130" spans="1:18" x14ac:dyDescent="0.3">
      <c r="A130" s="4" t="s">
        <v>287</v>
      </c>
      <c r="B130" s="3" t="s">
        <v>18</v>
      </c>
      <c r="C130" s="3" t="s">
        <v>288</v>
      </c>
      <c r="D130" s="45" t="s">
        <v>20</v>
      </c>
      <c r="E130" s="3" t="s">
        <v>21</v>
      </c>
      <c r="F130" s="3" t="s">
        <v>22</v>
      </c>
      <c r="G130" s="4" t="str">
        <f t="shared" ref="G130:G170" si="14">CONCATENATE(B130," ",C130,D130)</f>
        <v>RES2W (16*5.5mm)  220K±5%</v>
      </c>
      <c r="H130" s="3" t="s">
        <v>23</v>
      </c>
      <c r="I130" s="3" t="s">
        <v>24</v>
      </c>
      <c r="J130" s="3" t="s">
        <v>25</v>
      </c>
      <c r="K130" s="3" t="s">
        <v>26</v>
      </c>
      <c r="L130" s="3" t="s">
        <v>27</v>
      </c>
      <c r="M130" s="3" t="s">
        <v>9660</v>
      </c>
      <c r="N130" s="4" t="str">
        <f t="shared" si="13"/>
        <v>KLS6-CF-2W-220KR-J</v>
      </c>
      <c r="O130" s="3" t="s">
        <v>28</v>
      </c>
      <c r="P130" t="s">
        <v>29</v>
      </c>
      <c r="Q130" t="str">
        <f t="shared" ref="Q130:Q170" ca="1" si="15">CONCATENATE(LEFT(CELL("имяфайла"), FIND("[",CELL("имяфайла"))-1),"THD Carbon Film Fixed Resistors KLS6 series (KLS)")</f>
        <v>C:\Altium Libraries\Passives Library\THD Carbon Film Fixed Resistors KLS6 series (KLS)</v>
      </c>
      <c r="R130" s="5" t="str">
        <f t="shared" ref="R130:R161" si="16">CONCATENATE(P130," ",B130," ",C130,D130," ",E130," ",F130)</f>
        <v>Carbon Film Fixed Resistors RES2W (16*5.5mm)  220K±5% 500V 2W</v>
      </c>
    </row>
    <row r="131" spans="1:18" x14ac:dyDescent="0.3">
      <c r="A131" s="4" t="s">
        <v>289</v>
      </c>
      <c r="B131" s="3" t="s">
        <v>18</v>
      </c>
      <c r="C131" s="3" t="s">
        <v>290</v>
      </c>
      <c r="D131" s="45" t="s">
        <v>20</v>
      </c>
      <c r="E131" s="3" t="s">
        <v>21</v>
      </c>
      <c r="F131" s="3" t="s">
        <v>22</v>
      </c>
      <c r="G131" s="4" t="str">
        <f t="shared" si="14"/>
        <v>RES2W (16*5.5mm)  240K±5%</v>
      </c>
      <c r="H131" s="3" t="s">
        <v>23</v>
      </c>
      <c r="I131" s="3" t="s">
        <v>24</v>
      </c>
      <c r="J131" s="3" t="s">
        <v>25</v>
      </c>
      <c r="K131" s="3" t="s">
        <v>26</v>
      </c>
      <c r="L131" s="3" t="s">
        <v>27</v>
      </c>
      <c r="M131" s="3" t="s">
        <v>9660</v>
      </c>
      <c r="N131" s="4" t="str">
        <f t="shared" si="13"/>
        <v>KLS6-CF-2W-240KR-J</v>
      </c>
      <c r="O131" s="3" t="s">
        <v>28</v>
      </c>
      <c r="P131" t="s">
        <v>29</v>
      </c>
      <c r="Q131" t="str">
        <f t="shared" ca="1" si="15"/>
        <v>C:\Altium Libraries\Passives Library\THD Carbon Film Fixed Resistors KLS6 series (KLS)</v>
      </c>
      <c r="R131" s="5" t="str">
        <f t="shared" si="16"/>
        <v>Carbon Film Fixed Resistors RES2W (16*5.5mm)  240K±5% 500V 2W</v>
      </c>
    </row>
    <row r="132" spans="1:18" x14ac:dyDescent="0.3">
      <c r="A132" s="4" t="s">
        <v>291</v>
      </c>
      <c r="B132" s="3" t="s">
        <v>18</v>
      </c>
      <c r="C132" s="3" t="s">
        <v>292</v>
      </c>
      <c r="D132" s="45" t="s">
        <v>20</v>
      </c>
      <c r="E132" s="3" t="s">
        <v>21</v>
      </c>
      <c r="F132" s="3" t="s">
        <v>22</v>
      </c>
      <c r="G132" s="4" t="str">
        <f t="shared" si="14"/>
        <v>RES2W (16*5.5mm)  270K±5%</v>
      </c>
      <c r="H132" s="3" t="s">
        <v>23</v>
      </c>
      <c r="I132" s="3" t="s">
        <v>24</v>
      </c>
      <c r="J132" s="3" t="s">
        <v>25</v>
      </c>
      <c r="K132" s="3" t="s">
        <v>26</v>
      </c>
      <c r="L132" s="3" t="s">
        <v>27</v>
      </c>
      <c r="M132" s="3" t="s">
        <v>9660</v>
      </c>
      <c r="N132" s="4" t="str">
        <f t="shared" si="13"/>
        <v>KLS6-CF-2W-270KR-J</v>
      </c>
      <c r="O132" s="3" t="s">
        <v>28</v>
      </c>
      <c r="P132" t="s">
        <v>29</v>
      </c>
      <c r="Q132" t="str">
        <f t="shared" ca="1" si="15"/>
        <v>C:\Altium Libraries\Passives Library\THD Carbon Film Fixed Resistors KLS6 series (KLS)</v>
      </c>
      <c r="R132" s="5" t="str">
        <f t="shared" si="16"/>
        <v>Carbon Film Fixed Resistors RES2W (16*5.5mm)  270K±5% 500V 2W</v>
      </c>
    </row>
    <row r="133" spans="1:18" x14ac:dyDescent="0.3">
      <c r="A133" s="4" t="s">
        <v>293</v>
      </c>
      <c r="B133" s="3" t="s">
        <v>18</v>
      </c>
      <c r="C133" s="3" t="s">
        <v>294</v>
      </c>
      <c r="D133" s="45" t="s">
        <v>20</v>
      </c>
      <c r="E133" s="3" t="s">
        <v>21</v>
      </c>
      <c r="F133" s="3" t="s">
        <v>22</v>
      </c>
      <c r="G133" s="4" t="str">
        <f t="shared" si="14"/>
        <v>RES2W (16*5.5mm)  300K±5%</v>
      </c>
      <c r="H133" s="3" t="s">
        <v>23</v>
      </c>
      <c r="I133" s="3" t="s">
        <v>24</v>
      </c>
      <c r="J133" s="3" t="s">
        <v>25</v>
      </c>
      <c r="K133" s="3" t="s">
        <v>26</v>
      </c>
      <c r="L133" s="3" t="s">
        <v>27</v>
      </c>
      <c r="M133" s="3" t="s">
        <v>9660</v>
      </c>
      <c r="N133" s="4" t="str">
        <f t="shared" si="13"/>
        <v>KLS6-CF-2W-300KR-J</v>
      </c>
      <c r="O133" s="3" t="s">
        <v>28</v>
      </c>
      <c r="P133" t="s">
        <v>29</v>
      </c>
      <c r="Q133" t="str">
        <f t="shared" ca="1" si="15"/>
        <v>C:\Altium Libraries\Passives Library\THD Carbon Film Fixed Resistors KLS6 series (KLS)</v>
      </c>
      <c r="R133" s="5" t="str">
        <f t="shared" si="16"/>
        <v>Carbon Film Fixed Resistors RES2W (16*5.5mm)  300K±5% 500V 2W</v>
      </c>
    </row>
    <row r="134" spans="1:18" x14ac:dyDescent="0.3">
      <c r="A134" s="4" t="s">
        <v>295</v>
      </c>
      <c r="B134" s="3" t="s">
        <v>18</v>
      </c>
      <c r="C134" s="3" t="s">
        <v>296</v>
      </c>
      <c r="D134" s="45" t="s">
        <v>20</v>
      </c>
      <c r="E134" s="3" t="s">
        <v>21</v>
      </c>
      <c r="F134" s="3" t="s">
        <v>22</v>
      </c>
      <c r="G134" s="4" t="str">
        <f t="shared" si="14"/>
        <v>RES2W (16*5.5mm)  330K±5%</v>
      </c>
      <c r="H134" s="3" t="s">
        <v>23</v>
      </c>
      <c r="I134" s="3" t="s">
        <v>24</v>
      </c>
      <c r="J134" s="3" t="s">
        <v>25</v>
      </c>
      <c r="K134" s="3" t="s">
        <v>26</v>
      </c>
      <c r="L134" s="3" t="s">
        <v>27</v>
      </c>
      <c r="M134" s="3" t="s">
        <v>9660</v>
      </c>
      <c r="N134" s="4" t="str">
        <f t="shared" si="13"/>
        <v>KLS6-CF-2W-330KR-J</v>
      </c>
      <c r="O134" s="3" t="s">
        <v>28</v>
      </c>
      <c r="P134" t="s">
        <v>29</v>
      </c>
      <c r="Q134" t="str">
        <f t="shared" ca="1" si="15"/>
        <v>C:\Altium Libraries\Passives Library\THD Carbon Film Fixed Resistors KLS6 series (KLS)</v>
      </c>
      <c r="R134" s="5" t="str">
        <f t="shared" si="16"/>
        <v>Carbon Film Fixed Resistors RES2W (16*5.5mm)  330K±5% 500V 2W</v>
      </c>
    </row>
    <row r="135" spans="1:18" x14ac:dyDescent="0.3">
      <c r="A135" s="4" t="s">
        <v>297</v>
      </c>
      <c r="B135" s="3" t="s">
        <v>18</v>
      </c>
      <c r="C135" s="3" t="s">
        <v>298</v>
      </c>
      <c r="D135" s="45" t="s">
        <v>20</v>
      </c>
      <c r="E135" s="3" t="s">
        <v>21</v>
      </c>
      <c r="F135" s="3" t="s">
        <v>22</v>
      </c>
      <c r="G135" s="4" t="str">
        <f t="shared" si="14"/>
        <v>RES2W (16*5.5mm)  360K±5%</v>
      </c>
      <c r="H135" s="3" t="s">
        <v>23</v>
      </c>
      <c r="I135" s="3" t="s">
        <v>24</v>
      </c>
      <c r="J135" s="3" t="s">
        <v>25</v>
      </c>
      <c r="K135" s="3" t="s">
        <v>26</v>
      </c>
      <c r="L135" s="3" t="s">
        <v>27</v>
      </c>
      <c r="M135" s="3" t="s">
        <v>9660</v>
      </c>
      <c r="N135" s="4" t="str">
        <f t="shared" si="13"/>
        <v>KLS6-CF-2W-360KR-J</v>
      </c>
      <c r="O135" s="3" t="s">
        <v>28</v>
      </c>
      <c r="P135" t="s">
        <v>29</v>
      </c>
      <c r="Q135" t="str">
        <f t="shared" ca="1" si="15"/>
        <v>C:\Altium Libraries\Passives Library\THD Carbon Film Fixed Resistors KLS6 series (KLS)</v>
      </c>
      <c r="R135" s="5" t="str">
        <f t="shared" si="16"/>
        <v>Carbon Film Fixed Resistors RES2W (16*5.5mm)  360K±5% 500V 2W</v>
      </c>
    </row>
    <row r="136" spans="1:18" x14ac:dyDescent="0.3">
      <c r="A136" s="4" t="s">
        <v>299</v>
      </c>
      <c r="B136" s="3" t="s">
        <v>18</v>
      </c>
      <c r="C136" s="3" t="s">
        <v>300</v>
      </c>
      <c r="D136" s="45" t="s">
        <v>20</v>
      </c>
      <c r="E136" s="3" t="s">
        <v>21</v>
      </c>
      <c r="F136" s="3" t="s">
        <v>22</v>
      </c>
      <c r="G136" s="4" t="str">
        <f t="shared" si="14"/>
        <v>RES2W (16*5.5mm)  390K±5%</v>
      </c>
      <c r="H136" s="3" t="s">
        <v>23</v>
      </c>
      <c r="I136" s="3" t="s">
        <v>24</v>
      </c>
      <c r="J136" s="3" t="s">
        <v>25</v>
      </c>
      <c r="K136" s="3" t="s">
        <v>26</v>
      </c>
      <c r="L136" s="3" t="s">
        <v>27</v>
      </c>
      <c r="M136" s="3" t="s">
        <v>9660</v>
      </c>
      <c r="N136" s="4" t="str">
        <f t="shared" si="13"/>
        <v>KLS6-CF-2W-390KR-J</v>
      </c>
      <c r="O136" s="3" t="s">
        <v>28</v>
      </c>
      <c r="P136" t="s">
        <v>29</v>
      </c>
      <c r="Q136" t="str">
        <f t="shared" ca="1" si="15"/>
        <v>C:\Altium Libraries\Passives Library\THD Carbon Film Fixed Resistors KLS6 series (KLS)</v>
      </c>
      <c r="R136" s="5" t="str">
        <f t="shared" si="16"/>
        <v>Carbon Film Fixed Resistors RES2W (16*5.5mm)  390K±5% 500V 2W</v>
      </c>
    </row>
    <row r="137" spans="1:18" x14ac:dyDescent="0.3">
      <c r="A137" s="4" t="s">
        <v>301</v>
      </c>
      <c r="B137" s="3" t="s">
        <v>18</v>
      </c>
      <c r="C137" s="3" t="s">
        <v>302</v>
      </c>
      <c r="D137" s="45" t="s">
        <v>20</v>
      </c>
      <c r="E137" s="3" t="s">
        <v>21</v>
      </c>
      <c r="F137" s="3" t="s">
        <v>22</v>
      </c>
      <c r="G137" s="4" t="str">
        <f t="shared" si="14"/>
        <v>RES2W (16*5.5mm)  430K±5%</v>
      </c>
      <c r="H137" s="3" t="s">
        <v>23</v>
      </c>
      <c r="I137" s="3" t="s">
        <v>24</v>
      </c>
      <c r="J137" s="3" t="s">
        <v>25</v>
      </c>
      <c r="K137" s="3" t="s">
        <v>26</v>
      </c>
      <c r="L137" s="3" t="s">
        <v>27</v>
      </c>
      <c r="M137" s="3" t="s">
        <v>9660</v>
      </c>
      <c r="N137" s="4" t="str">
        <f t="shared" si="13"/>
        <v>KLS6-CF-2W-430KR-J</v>
      </c>
      <c r="O137" s="3" t="s">
        <v>28</v>
      </c>
      <c r="P137" t="s">
        <v>29</v>
      </c>
      <c r="Q137" t="str">
        <f t="shared" ca="1" si="15"/>
        <v>C:\Altium Libraries\Passives Library\THD Carbon Film Fixed Resistors KLS6 series (KLS)</v>
      </c>
      <c r="R137" s="5" t="str">
        <f t="shared" si="16"/>
        <v>Carbon Film Fixed Resistors RES2W (16*5.5mm)  430K±5% 500V 2W</v>
      </c>
    </row>
    <row r="138" spans="1:18" x14ac:dyDescent="0.3">
      <c r="A138" s="4" t="s">
        <v>303</v>
      </c>
      <c r="B138" s="3" t="s">
        <v>18</v>
      </c>
      <c r="C138" s="3" t="s">
        <v>304</v>
      </c>
      <c r="D138" s="45" t="s">
        <v>20</v>
      </c>
      <c r="E138" s="3" t="s">
        <v>21</v>
      </c>
      <c r="F138" s="3" t="s">
        <v>22</v>
      </c>
      <c r="G138" s="4" t="str">
        <f t="shared" si="14"/>
        <v>RES2W (16*5.5mm)  470K±5%</v>
      </c>
      <c r="H138" s="3" t="s">
        <v>23</v>
      </c>
      <c r="I138" s="3" t="s">
        <v>24</v>
      </c>
      <c r="J138" s="3" t="s">
        <v>25</v>
      </c>
      <c r="K138" s="3" t="s">
        <v>26</v>
      </c>
      <c r="L138" s="3" t="s">
        <v>27</v>
      </c>
      <c r="M138" s="3" t="s">
        <v>9660</v>
      </c>
      <c r="N138" s="4" t="str">
        <f t="shared" si="13"/>
        <v>KLS6-CF-2W-470KR-J</v>
      </c>
      <c r="O138" s="3" t="s">
        <v>28</v>
      </c>
      <c r="P138" t="s">
        <v>29</v>
      </c>
      <c r="Q138" t="str">
        <f t="shared" ca="1" si="15"/>
        <v>C:\Altium Libraries\Passives Library\THD Carbon Film Fixed Resistors KLS6 series (KLS)</v>
      </c>
      <c r="R138" s="5" t="str">
        <f t="shared" si="16"/>
        <v>Carbon Film Fixed Resistors RES2W (16*5.5mm)  470K±5% 500V 2W</v>
      </c>
    </row>
    <row r="139" spans="1:18" x14ac:dyDescent="0.3">
      <c r="A139" s="4" t="s">
        <v>305</v>
      </c>
      <c r="B139" s="3" t="s">
        <v>18</v>
      </c>
      <c r="C139" s="3" t="s">
        <v>306</v>
      </c>
      <c r="D139" s="45" t="s">
        <v>20</v>
      </c>
      <c r="E139" s="3" t="s">
        <v>21</v>
      </c>
      <c r="F139" s="3" t="s">
        <v>22</v>
      </c>
      <c r="G139" s="4" t="str">
        <f t="shared" si="14"/>
        <v>RES2W (16*5.5mm)  510K±5%</v>
      </c>
      <c r="H139" s="3" t="s">
        <v>23</v>
      </c>
      <c r="I139" s="3" t="s">
        <v>24</v>
      </c>
      <c r="J139" s="3" t="s">
        <v>25</v>
      </c>
      <c r="K139" s="3" t="s">
        <v>26</v>
      </c>
      <c r="L139" s="3" t="s">
        <v>27</v>
      </c>
      <c r="M139" s="3" t="s">
        <v>9660</v>
      </c>
      <c r="N139" s="4" t="str">
        <f t="shared" si="13"/>
        <v>KLS6-CF-2W-510KR-J</v>
      </c>
      <c r="O139" s="3" t="s">
        <v>28</v>
      </c>
      <c r="P139" t="s">
        <v>29</v>
      </c>
      <c r="Q139" t="str">
        <f t="shared" ca="1" si="15"/>
        <v>C:\Altium Libraries\Passives Library\THD Carbon Film Fixed Resistors KLS6 series (KLS)</v>
      </c>
      <c r="R139" s="5" t="str">
        <f t="shared" si="16"/>
        <v>Carbon Film Fixed Resistors RES2W (16*5.5mm)  510K±5% 500V 2W</v>
      </c>
    </row>
    <row r="140" spans="1:18" x14ac:dyDescent="0.3">
      <c r="A140" s="4" t="s">
        <v>307</v>
      </c>
      <c r="B140" s="3" t="s">
        <v>18</v>
      </c>
      <c r="C140" s="3" t="s">
        <v>308</v>
      </c>
      <c r="D140" s="45" t="s">
        <v>20</v>
      </c>
      <c r="E140" s="3" t="s">
        <v>21</v>
      </c>
      <c r="F140" s="3" t="s">
        <v>22</v>
      </c>
      <c r="G140" s="4" t="str">
        <f t="shared" si="14"/>
        <v>RES2W (16*5.5mm)  560K±5%</v>
      </c>
      <c r="H140" s="3" t="s">
        <v>23</v>
      </c>
      <c r="I140" s="3" t="s">
        <v>24</v>
      </c>
      <c r="J140" s="3" t="s">
        <v>25</v>
      </c>
      <c r="K140" s="3" t="s">
        <v>26</v>
      </c>
      <c r="L140" s="3" t="s">
        <v>27</v>
      </c>
      <c r="M140" s="3" t="s">
        <v>9660</v>
      </c>
      <c r="N140" s="4" t="str">
        <f t="shared" si="13"/>
        <v>KLS6-CF-2W-560KR-J</v>
      </c>
      <c r="O140" s="3" t="s">
        <v>28</v>
      </c>
      <c r="P140" t="s">
        <v>29</v>
      </c>
      <c r="Q140" t="str">
        <f t="shared" ca="1" si="15"/>
        <v>C:\Altium Libraries\Passives Library\THD Carbon Film Fixed Resistors KLS6 series (KLS)</v>
      </c>
      <c r="R140" s="5" t="str">
        <f t="shared" si="16"/>
        <v>Carbon Film Fixed Resistors RES2W (16*5.5mm)  560K±5% 500V 2W</v>
      </c>
    </row>
    <row r="141" spans="1:18" x14ac:dyDescent="0.3">
      <c r="A141" s="4" t="s">
        <v>309</v>
      </c>
      <c r="B141" s="3" t="s">
        <v>18</v>
      </c>
      <c r="C141" s="3" t="s">
        <v>310</v>
      </c>
      <c r="D141" s="45" t="s">
        <v>20</v>
      </c>
      <c r="E141" s="3" t="s">
        <v>21</v>
      </c>
      <c r="F141" s="3" t="s">
        <v>22</v>
      </c>
      <c r="G141" s="4" t="str">
        <f t="shared" si="14"/>
        <v>RES2W (16*5.5mm)  620K±5%</v>
      </c>
      <c r="H141" s="3" t="s">
        <v>23</v>
      </c>
      <c r="I141" s="3" t="s">
        <v>24</v>
      </c>
      <c r="J141" s="3" t="s">
        <v>25</v>
      </c>
      <c r="K141" s="3" t="s">
        <v>26</v>
      </c>
      <c r="L141" s="3" t="s">
        <v>27</v>
      </c>
      <c r="M141" s="3" t="s">
        <v>9660</v>
      </c>
      <c r="N141" s="4" t="str">
        <f t="shared" si="13"/>
        <v>KLS6-CF-2W-620KR-J</v>
      </c>
      <c r="O141" s="3" t="s">
        <v>28</v>
      </c>
      <c r="P141" t="s">
        <v>29</v>
      </c>
      <c r="Q141" t="str">
        <f t="shared" ca="1" si="15"/>
        <v>C:\Altium Libraries\Passives Library\THD Carbon Film Fixed Resistors KLS6 series (KLS)</v>
      </c>
      <c r="R141" s="5" t="str">
        <f t="shared" si="16"/>
        <v>Carbon Film Fixed Resistors RES2W (16*5.5mm)  620K±5% 500V 2W</v>
      </c>
    </row>
    <row r="142" spans="1:18" x14ac:dyDescent="0.3">
      <c r="A142" s="4" t="s">
        <v>311</v>
      </c>
      <c r="B142" s="3" t="s">
        <v>18</v>
      </c>
      <c r="C142" s="3" t="s">
        <v>312</v>
      </c>
      <c r="D142" s="45" t="s">
        <v>20</v>
      </c>
      <c r="E142" s="3" t="s">
        <v>21</v>
      </c>
      <c r="F142" s="3" t="s">
        <v>22</v>
      </c>
      <c r="G142" s="4" t="str">
        <f t="shared" si="14"/>
        <v>RES2W (16*5.5mm)  680K±5%</v>
      </c>
      <c r="H142" s="3" t="s">
        <v>23</v>
      </c>
      <c r="I142" s="3" t="s">
        <v>24</v>
      </c>
      <c r="J142" s="3" t="s">
        <v>25</v>
      </c>
      <c r="K142" s="3" t="s">
        <v>26</v>
      </c>
      <c r="L142" s="3" t="s">
        <v>27</v>
      </c>
      <c r="M142" s="3" t="s">
        <v>9660</v>
      </c>
      <c r="N142" s="4" t="str">
        <f t="shared" si="13"/>
        <v>KLS6-CF-2W-680KR-J</v>
      </c>
      <c r="O142" s="3" t="s">
        <v>28</v>
      </c>
      <c r="P142" t="s">
        <v>29</v>
      </c>
      <c r="Q142" t="str">
        <f t="shared" ca="1" si="15"/>
        <v>C:\Altium Libraries\Passives Library\THD Carbon Film Fixed Resistors KLS6 series (KLS)</v>
      </c>
      <c r="R142" s="5" t="str">
        <f t="shared" si="16"/>
        <v>Carbon Film Fixed Resistors RES2W (16*5.5mm)  680K±5% 500V 2W</v>
      </c>
    </row>
    <row r="143" spans="1:18" x14ac:dyDescent="0.3">
      <c r="A143" s="4" t="s">
        <v>313</v>
      </c>
      <c r="B143" s="3" t="s">
        <v>18</v>
      </c>
      <c r="C143" s="3" t="s">
        <v>314</v>
      </c>
      <c r="D143" s="45" t="s">
        <v>20</v>
      </c>
      <c r="E143" s="3" t="s">
        <v>21</v>
      </c>
      <c r="F143" s="3" t="s">
        <v>22</v>
      </c>
      <c r="G143" s="4" t="str">
        <f t="shared" si="14"/>
        <v>RES2W (16*5.5mm)  750K±5%</v>
      </c>
      <c r="H143" s="3" t="s">
        <v>23</v>
      </c>
      <c r="I143" s="3" t="s">
        <v>24</v>
      </c>
      <c r="J143" s="3" t="s">
        <v>25</v>
      </c>
      <c r="K143" s="3" t="s">
        <v>26</v>
      </c>
      <c r="L143" s="3" t="s">
        <v>27</v>
      </c>
      <c r="M143" s="3" t="s">
        <v>9660</v>
      </c>
      <c r="N143" s="4" t="str">
        <f t="shared" si="13"/>
        <v>KLS6-CF-2W-750KR-J</v>
      </c>
      <c r="O143" s="3" t="s">
        <v>28</v>
      </c>
      <c r="P143" t="s">
        <v>29</v>
      </c>
      <c r="Q143" t="str">
        <f t="shared" ca="1" si="15"/>
        <v>C:\Altium Libraries\Passives Library\THD Carbon Film Fixed Resistors KLS6 series (KLS)</v>
      </c>
      <c r="R143" s="5" t="str">
        <f t="shared" si="16"/>
        <v>Carbon Film Fixed Resistors RES2W (16*5.5mm)  750K±5% 500V 2W</v>
      </c>
    </row>
    <row r="144" spans="1:18" x14ac:dyDescent="0.3">
      <c r="A144" s="4" t="s">
        <v>315</v>
      </c>
      <c r="B144" s="3" t="s">
        <v>18</v>
      </c>
      <c r="C144" s="3" t="s">
        <v>316</v>
      </c>
      <c r="D144" s="45" t="s">
        <v>20</v>
      </c>
      <c r="E144" s="3" t="s">
        <v>21</v>
      </c>
      <c r="F144" s="3" t="s">
        <v>22</v>
      </c>
      <c r="G144" s="4" t="str">
        <f t="shared" si="14"/>
        <v>RES2W (16*5.5mm)  820K±5%</v>
      </c>
      <c r="H144" s="3" t="s">
        <v>23</v>
      </c>
      <c r="I144" s="3" t="s">
        <v>24</v>
      </c>
      <c r="J144" s="3" t="s">
        <v>25</v>
      </c>
      <c r="K144" s="3" t="s">
        <v>26</v>
      </c>
      <c r="L144" s="3" t="s">
        <v>27</v>
      </c>
      <c r="M144" s="3" t="s">
        <v>9660</v>
      </c>
      <c r="N144" s="4" t="str">
        <f t="shared" si="13"/>
        <v>KLS6-CF-2W-820KR-J</v>
      </c>
      <c r="O144" s="3" t="s">
        <v>28</v>
      </c>
      <c r="P144" t="s">
        <v>29</v>
      </c>
      <c r="Q144" t="str">
        <f t="shared" ca="1" si="15"/>
        <v>C:\Altium Libraries\Passives Library\THD Carbon Film Fixed Resistors KLS6 series (KLS)</v>
      </c>
      <c r="R144" s="5" t="str">
        <f t="shared" si="16"/>
        <v>Carbon Film Fixed Resistors RES2W (16*5.5mm)  820K±5% 500V 2W</v>
      </c>
    </row>
    <row r="145" spans="1:18" x14ac:dyDescent="0.3">
      <c r="A145" s="4" t="s">
        <v>317</v>
      </c>
      <c r="B145" s="3" t="s">
        <v>18</v>
      </c>
      <c r="C145" s="3" t="s">
        <v>318</v>
      </c>
      <c r="D145" s="45" t="s">
        <v>20</v>
      </c>
      <c r="E145" s="3" t="s">
        <v>21</v>
      </c>
      <c r="F145" s="3" t="s">
        <v>22</v>
      </c>
      <c r="G145" s="4" t="str">
        <f t="shared" si="14"/>
        <v>RES2W (16*5.5mm)  910K±5%</v>
      </c>
      <c r="H145" s="3" t="s">
        <v>23</v>
      </c>
      <c r="I145" s="3" t="s">
        <v>24</v>
      </c>
      <c r="J145" s="3" t="s">
        <v>25</v>
      </c>
      <c r="K145" s="3" t="s">
        <v>26</v>
      </c>
      <c r="L145" s="3" t="s">
        <v>27</v>
      </c>
      <c r="M145" s="3" t="s">
        <v>9660</v>
      </c>
      <c r="N145" s="4" t="str">
        <f t="shared" si="13"/>
        <v>KLS6-CF-2W-910KR-J</v>
      </c>
      <c r="O145" s="3" t="s">
        <v>28</v>
      </c>
      <c r="P145" t="s">
        <v>29</v>
      </c>
      <c r="Q145" t="str">
        <f t="shared" ca="1" si="15"/>
        <v>C:\Altium Libraries\Passives Library\THD Carbon Film Fixed Resistors KLS6 series (KLS)</v>
      </c>
      <c r="R145" s="5" t="str">
        <f t="shared" si="16"/>
        <v>Carbon Film Fixed Resistors RES2W (16*5.5mm)  910K±5% 500V 2W</v>
      </c>
    </row>
    <row r="146" spans="1:18" x14ac:dyDescent="0.3">
      <c r="A146" s="4" t="s">
        <v>319</v>
      </c>
      <c r="B146" s="3" t="s">
        <v>18</v>
      </c>
      <c r="C146" s="3" t="s">
        <v>320</v>
      </c>
      <c r="D146" s="45" t="s">
        <v>20</v>
      </c>
      <c r="E146" s="3" t="s">
        <v>21</v>
      </c>
      <c r="F146" s="3" t="s">
        <v>22</v>
      </c>
      <c r="G146" s="4" t="str">
        <f t="shared" si="14"/>
        <v>RES2W (16*5.5mm)  1M0±5%</v>
      </c>
      <c r="H146" s="3" t="s">
        <v>23</v>
      </c>
      <c r="I146" s="3" t="s">
        <v>24</v>
      </c>
      <c r="J146" s="3" t="s">
        <v>25</v>
      </c>
      <c r="K146" s="3" t="s">
        <v>26</v>
      </c>
      <c r="L146" s="3" t="s">
        <v>27</v>
      </c>
      <c r="M146" s="3" t="s">
        <v>9660</v>
      </c>
      <c r="N146" s="4" t="s">
        <v>321</v>
      </c>
      <c r="O146" s="3" t="s">
        <v>28</v>
      </c>
      <c r="P146" t="s">
        <v>29</v>
      </c>
      <c r="Q146" t="str">
        <f t="shared" ca="1" si="15"/>
        <v>C:\Altium Libraries\Passives Library\THD Carbon Film Fixed Resistors KLS6 series (KLS)</v>
      </c>
      <c r="R146" s="5" t="str">
        <f t="shared" si="16"/>
        <v>Carbon Film Fixed Resistors RES2W (16*5.5mm)  1M0±5% 500V 2W</v>
      </c>
    </row>
    <row r="147" spans="1:18" x14ac:dyDescent="0.3">
      <c r="A147" s="4" t="s">
        <v>322</v>
      </c>
      <c r="B147" s="3" t="s">
        <v>18</v>
      </c>
      <c r="C147" s="3" t="s">
        <v>323</v>
      </c>
      <c r="D147" s="45" t="s">
        <v>20</v>
      </c>
      <c r="E147" s="3" t="s">
        <v>21</v>
      </c>
      <c r="F147" s="3" t="s">
        <v>22</v>
      </c>
      <c r="G147" s="4" t="str">
        <f t="shared" si="14"/>
        <v>RES2W (16*5.5mm)  1M1±5%</v>
      </c>
      <c r="H147" s="3" t="s">
        <v>23</v>
      </c>
      <c r="I147" s="3" t="s">
        <v>24</v>
      </c>
      <c r="J147" s="3" t="s">
        <v>25</v>
      </c>
      <c r="K147" s="3" t="s">
        <v>26</v>
      </c>
      <c r="L147" s="3" t="s">
        <v>27</v>
      </c>
      <c r="M147" s="3" t="s">
        <v>9660</v>
      </c>
      <c r="N147" s="4" t="str">
        <f t="shared" ref="N147:N153" si="17">CONCATENATE("KLS6-CF-2W-",C147,"R-J")</f>
        <v>KLS6-CF-2W-1M1R-J</v>
      </c>
      <c r="O147" s="3" t="s">
        <v>28</v>
      </c>
      <c r="P147" t="s">
        <v>29</v>
      </c>
      <c r="Q147" t="str">
        <f t="shared" ca="1" si="15"/>
        <v>C:\Altium Libraries\Passives Library\THD Carbon Film Fixed Resistors KLS6 series (KLS)</v>
      </c>
      <c r="R147" s="5" t="str">
        <f t="shared" si="16"/>
        <v>Carbon Film Fixed Resistors RES2W (16*5.5mm)  1M1±5% 500V 2W</v>
      </c>
    </row>
    <row r="148" spans="1:18" x14ac:dyDescent="0.3">
      <c r="A148" s="4" t="s">
        <v>324</v>
      </c>
      <c r="B148" s="3" t="s">
        <v>18</v>
      </c>
      <c r="C148" s="3" t="s">
        <v>325</v>
      </c>
      <c r="D148" s="45" t="s">
        <v>20</v>
      </c>
      <c r="E148" s="3" t="s">
        <v>21</v>
      </c>
      <c r="F148" s="3" t="s">
        <v>22</v>
      </c>
      <c r="G148" s="4" t="str">
        <f t="shared" si="14"/>
        <v>RES2W (16*5.5mm)  1M2±5%</v>
      </c>
      <c r="H148" s="3" t="s">
        <v>23</v>
      </c>
      <c r="I148" s="3" t="s">
        <v>24</v>
      </c>
      <c r="J148" s="3" t="s">
        <v>25</v>
      </c>
      <c r="K148" s="3" t="s">
        <v>26</v>
      </c>
      <c r="L148" s="3" t="s">
        <v>27</v>
      </c>
      <c r="M148" s="3" t="s">
        <v>9660</v>
      </c>
      <c r="N148" s="4" t="str">
        <f t="shared" si="17"/>
        <v>KLS6-CF-2W-1M2R-J</v>
      </c>
      <c r="O148" s="3" t="s">
        <v>28</v>
      </c>
      <c r="P148" t="s">
        <v>29</v>
      </c>
      <c r="Q148" t="str">
        <f t="shared" ca="1" si="15"/>
        <v>C:\Altium Libraries\Passives Library\THD Carbon Film Fixed Resistors KLS6 series (KLS)</v>
      </c>
      <c r="R148" s="5" t="str">
        <f t="shared" si="16"/>
        <v>Carbon Film Fixed Resistors RES2W (16*5.5mm)  1M2±5% 500V 2W</v>
      </c>
    </row>
    <row r="149" spans="1:18" x14ac:dyDescent="0.3">
      <c r="A149" s="4" t="s">
        <v>326</v>
      </c>
      <c r="B149" s="3" t="s">
        <v>18</v>
      </c>
      <c r="C149" s="3" t="s">
        <v>327</v>
      </c>
      <c r="D149" s="45" t="s">
        <v>20</v>
      </c>
      <c r="E149" s="3" t="s">
        <v>21</v>
      </c>
      <c r="F149" s="3" t="s">
        <v>22</v>
      </c>
      <c r="G149" s="4" t="str">
        <f t="shared" si="14"/>
        <v>RES2W (16*5.5mm)  1M3±5%</v>
      </c>
      <c r="H149" s="3" t="s">
        <v>23</v>
      </c>
      <c r="I149" s="3" t="s">
        <v>24</v>
      </c>
      <c r="J149" s="3" t="s">
        <v>25</v>
      </c>
      <c r="K149" s="3" t="s">
        <v>26</v>
      </c>
      <c r="L149" s="3" t="s">
        <v>27</v>
      </c>
      <c r="M149" s="3" t="s">
        <v>9660</v>
      </c>
      <c r="N149" s="4" t="str">
        <f t="shared" si="17"/>
        <v>KLS6-CF-2W-1M3R-J</v>
      </c>
      <c r="O149" s="3" t="s">
        <v>28</v>
      </c>
      <c r="P149" t="s">
        <v>29</v>
      </c>
      <c r="Q149" t="str">
        <f t="shared" ca="1" si="15"/>
        <v>C:\Altium Libraries\Passives Library\THD Carbon Film Fixed Resistors KLS6 series (KLS)</v>
      </c>
      <c r="R149" s="5" t="str">
        <f t="shared" si="16"/>
        <v>Carbon Film Fixed Resistors RES2W (16*5.5mm)  1M3±5% 500V 2W</v>
      </c>
    </row>
    <row r="150" spans="1:18" x14ac:dyDescent="0.3">
      <c r="A150" s="4" t="s">
        <v>328</v>
      </c>
      <c r="B150" s="3" t="s">
        <v>18</v>
      </c>
      <c r="C150" s="3" t="s">
        <v>329</v>
      </c>
      <c r="D150" s="45" t="s">
        <v>20</v>
      </c>
      <c r="E150" s="3" t="s">
        <v>21</v>
      </c>
      <c r="F150" s="3" t="s">
        <v>22</v>
      </c>
      <c r="G150" s="4" t="str">
        <f t="shared" si="14"/>
        <v>RES2W (16*5.5mm)  1M5±5%</v>
      </c>
      <c r="H150" s="3" t="s">
        <v>23</v>
      </c>
      <c r="I150" s="3" t="s">
        <v>24</v>
      </c>
      <c r="J150" s="3" t="s">
        <v>25</v>
      </c>
      <c r="K150" s="3" t="s">
        <v>26</v>
      </c>
      <c r="L150" s="3" t="s">
        <v>27</v>
      </c>
      <c r="M150" s="3" t="s">
        <v>9660</v>
      </c>
      <c r="N150" s="4" t="str">
        <f t="shared" si="17"/>
        <v>KLS6-CF-2W-1M5R-J</v>
      </c>
      <c r="O150" s="3" t="s">
        <v>28</v>
      </c>
      <c r="P150" t="s">
        <v>29</v>
      </c>
      <c r="Q150" t="str">
        <f t="shared" ca="1" si="15"/>
        <v>C:\Altium Libraries\Passives Library\THD Carbon Film Fixed Resistors KLS6 series (KLS)</v>
      </c>
      <c r="R150" s="5" t="str">
        <f t="shared" si="16"/>
        <v>Carbon Film Fixed Resistors RES2W (16*5.5mm)  1M5±5% 500V 2W</v>
      </c>
    </row>
    <row r="151" spans="1:18" x14ac:dyDescent="0.3">
      <c r="A151" s="4" t="s">
        <v>330</v>
      </c>
      <c r="B151" s="3" t="s">
        <v>18</v>
      </c>
      <c r="C151" s="3" t="s">
        <v>331</v>
      </c>
      <c r="D151" s="45" t="s">
        <v>20</v>
      </c>
      <c r="E151" s="3" t="s">
        <v>21</v>
      </c>
      <c r="F151" s="3" t="s">
        <v>22</v>
      </c>
      <c r="G151" s="4" t="str">
        <f t="shared" si="14"/>
        <v>RES2W (16*5.5mm)  1M6±5%</v>
      </c>
      <c r="H151" s="3" t="s">
        <v>23</v>
      </c>
      <c r="I151" s="3" t="s">
        <v>24</v>
      </c>
      <c r="J151" s="3" t="s">
        <v>25</v>
      </c>
      <c r="K151" s="3" t="s">
        <v>26</v>
      </c>
      <c r="L151" s="3" t="s">
        <v>27</v>
      </c>
      <c r="M151" s="3" t="s">
        <v>9660</v>
      </c>
      <c r="N151" s="4" t="str">
        <f t="shared" si="17"/>
        <v>KLS6-CF-2W-1M6R-J</v>
      </c>
      <c r="O151" s="3" t="s">
        <v>28</v>
      </c>
      <c r="P151" t="s">
        <v>29</v>
      </c>
      <c r="Q151" t="str">
        <f t="shared" ca="1" si="15"/>
        <v>C:\Altium Libraries\Passives Library\THD Carbon Film Fixed Resistors KLS6 series (KLS)</v>
      </c>
      <c r="R151" s="5" t="str">
        <f t="shared" si="16"/>
        <v>Carbon Film Fixed Resistors RES2W (16*5.5mm)  1M6±5% 500V 2W</v>
      </c>
    </row>
    <row r="152" spans="1:18" x14ac:dyDescent="0.3">
      <c r="A152" s="4" t="s">
        <v>332</v>
      </c>
      <c r="B152" s="3" t="s">
        <v>18</v>
      </c>
      <c r="C152" s="3" t="s">
        <v>333</v>
      </c>
      <c r="D152" s="45" t="s">
        <v>20</v>
      </c>
      <c r="E152" s="3" t="s">
        <v>21</v>
      </c>
      <c r="F152" s="3" t="s">
        <v>22</v>
      </c>
      <c r="G152" s="4" t="str">
        <f t="shared" si="14"/>
        <v>RES2W (16*5.5mm)  1M7±5%</v>
      </c>
      <c r="H152" s="3" t="s">
        <v>23</v>
      </c>
      <c r="I152" s="3" t="s">
        <v>24</v>
      </c>
      <c r="J152" s="3" t="s">
        <v>25</v>
      </c>
      <c r="K152" s="3" t="s">
        <v>26</v>
      </c>
      <c r="L152" s="3" t="s">
        <v>27</v>
      </c>
      <c r="M152" s="3" t="s">
        <v>9660</v>
      </c>
      <c r="N152" s="4" t="str">
        <f t="shared" si="17"/>
        <v>KLS6-CF-2W-1M7R-J</v>
      </c>
      <c r="O152" s="3" t="s">
        <v>28</v>
      </c>
      <c r="P152" t="s">
        <v>29</v>
      </c>
      <c r="Q152" t="str">
        <f t="shared" ca="1" si="15"/>
        <v>C:\Altium Libraries\Passives Library\THD Carbon Film Fixed Resistors KLS6 series (KLS)</v>
      </c>
      <c r="R152" s="5" t="str">
        <f t="shared" si="16"/>
        <v>Carbon Film Fixed Resistors RES2W (16*5.5mm)  1M7±5% 500V 2W</v>
      </c>
    </row>
    <row r="153" spans="1:18" x14ac:dyDescent="0.3">
      <c r="A153" s="4" t="s">
        <v>334</v>
      </c>
      <c r="B153" s="3" t="s">
        <v>18</v>
      </c>
      <c r="C153" s="3" t="s">
        <v>335</v>
      </c>
      <c r="D153" s="45" t="s">
        <v>20</v>
      </c>
      <c r="E153" s="3" t="s">
        <v>21</v>
      </c>
      <c r="F153" s="3" t="s">
        <v>22</v>
      </c>
      <c r="G153" s="4" t="str">
        <f t="shared" si="14"/>
        <v>RES2W (16*5.5mm)  1M8±5%</v>
      </c>
      <c r="H153" s="3" t="s">
        <v>23</v>
      </c>
      <c r="I153" s="3" t="s">
        <v>24</v>
      </c>
      <c r="J153" s="3" t="s">
        <v>25</v>
      </c>
      <c r="K153" s="3" t="s">
        <v>26</v>
      </c>
      <c r="L153" s="3" t="s">
        <v>27</v>
      </c>
      <c r="M153" s="3" t="s">
        <v>9660</v>
      </c>
      <c r="N153" s="4" t="str">
        <f t="shared" si="17"/>
        <v>KLS6-CF-2W-1M8R-J</v>
      </c>
      <c r="O153" s="3" t="s">
        <v>28</v>
      </c>
      <c r="P153" t="s">
        <v>29</v>
      </c>
      <c r="Q153" t="str">
        <f t="shared" ca="1" si="15"/>
        <v>C:\Altium Libraries\Passives Library\THD Carbon Film Fixed Resistors KLS6 series (KLS)</v>
      </c>
      <c r="R153" s="5" t="str">
        <f t="shared" si="16"/>
        <v>Carbon Film Fixed Resistors RES2W (16*5.5mm)  1M8±5% 500V 2W</v>
      </c>
    </row>
    <row r="154" spans="1:18" x14ac:dyDescent="0.3">
      <c r="A154" s="4" t="s">
        <v>336</v>
      </c>
      <c r="B154" s="3" t="s">
        <v>18</v>
      </c>
      <c r="C154" s="3" t="s">
        <v>337</v>
      </c>
      <c r="D154" s="45" t="s">
        <v>20</v>
      </c>
      <c r="E154" s="3" t="s">
        <v>21</v>
      </c>
      <c r="F154" s="3" t="s">
        <v>22</v>
      </c>
      <c r="G154" s="4" t="str">
        <f t="shared" si="14"/>
        <v>RES2W (16*5.5mm)  2M0±5%</v>
      </c>
      <c r="H154" s="3" t="s">
        <v>23</v>
      </c>
      <c r="I154" s="3" t="s">
        <v>24</v>
      </c>
      <c r="J154" s="3" t="s">
        <v>25</v>
      </c>
      <c r="K154" s="3" t="s">
        <v>26</v>
      </c>
      <c r="L154" s="3" t="s">
        <v>27</v>
      </c>
      <c r="M154" s="3" t="s">
        <v>9660</v>
      </c>
      <c r="N154" s="4" t="s">
        <v>338</v>
      </c>
      <c r="O154" s="3" t="s">
        <v>28</v>
      </c>
      <c r="P154" t="s">
        <v>29</v>
      </c>
      <c r="Q154" t="str">
        <f t="shared" ca="1" si="15"/>
        <v>C:\Altium Libraries\Passives Library\THD Carbon Film Fixed Resistors KLS6 series (KLS)</v>
      </c>
      <c r="R154" s="5" t="str">
        <f t="shared" si="16"/>
        <v>Carbon Film Fixed Resistors RES2W (16*5.5mm)  2M0±5% 500V 2W</v>
      </c>
    </row>
    <row r="155" spans="1:18" x14ac:dyDescent="0.3">
      <c r="A155" s="4" t="s">
        <v>339</v>
      </c>
      <c r="B155" s="3" t="s">
        <v>18</v>
      </c>
      <c r="C155" s="3" t="s">
        <v>340</v>
      </c>
      <c r="D155" s="45" t="s">
        <v>20</v>
      </c>
      <c r="E155" s="3" t="s">
        <v>21</v>
      </c>
      <c r="F155" s="3" t="s">
        <v>22</v>
      </c>
      <c r="G155" s="4" t="str">
        <f t="shared" si="14"/>
        <v>RES2W (16*5.5mm)  2M2±5%</v>
      </c>
      <c r="H155" s="3" t="s">
        <v>23</v>
      </c>
      <c r="I155" s="3" t="s">
        <v>24</v>
      </c>
      <c r="J155" s="3" t="s">
        <v>25</v>
      </c>
      <c r="K155" s="3" t="s">
        <v>26</v>
      </c>
      <c r="L155" s="3" t="s">
        <v>27</v>
      </c>
      <c r="M155" s="3" t="s">
        <v>9660</v>
      </c>
      <c r="N155" s="4" t="str">
        <f>CONCATENATE("KLS6-CF-2W-",C155,"R-J")</f>
        <v>KLS6-CF-2W-2M2R-J</v>
      </c>
      <c r="O155" s="3" t="s">
        <v>28</v>
      </c>
      <c r="P155" t="s">
        <v>29</v>
      </c>
      <c r="Q155" t="str">
        <f t="shared" ca="1" si="15"/>
        <v>C:\Altium Libraries\Passives Library\THD Carbon Film Fixed Resistors KLS6 series (KLS)</v>
      </c>
      <c r="R155" s="5" t="str">
        <f t="shared" si="16"/>
        <v>Carbon Film Fixed Resistors RES2W (16*5.5mm)  2M2±5% 500V 2W</v>
      </c>
    </row>
    <row r="156" spans="1:18" x14ac:dyDescent="0.3">
      <c r="A156" s="4" t="s">
        <v>341</v>
      </c>
      <c r="B156" s="3" t="s">
        <v>18</v>
      </c>
      <c r="C156" s="3" t="s">
        <v>342</v>
      </c>
      <c r="D156" s="45" t="s">
        <v>20</v>
      </c>
      <c r="E156" s="3" t="s">
        <v>21</v>
      </c>
      <c r="F156" s="3" t="s">
        <v>22</v>
      </c>
      <c r="G156" s="4" t="str">
        <f t="shared" si="14"/>
        <v>RES2W (16*5.5mm)  2M7±5%</v>
      </c>
      <c r="H156" s="3" t="s">
        <v>23</v>
      </c>
      <c r="I156" s="3" t="s">
        <v>24</v>
      </c>
      <c r="J156" s="3" t="s">
        <v>25</v>
      </c>
      <c r="K156" s="3" t="s">
        <v>26</v>
      </c>
      <c r="L156" s="3" t="s">
        <v>27</v>
      </c>
      <c r="M156" s="3" t="s">
        <v>9660</v>
      </c>
      <c r="N156" s="4" t="str">
        <f>CONCATENATE("KLS6-CF-2W-",C156,"R-J")</f>
        <v>KLS6-CF-2W-2M7R-J</v>
      </c>
      <c r="O156" s="3" t="s">
        <v>28</v>
      </c>
      <c r="P156" t="s">
        <v>29</v>
      </c>
      <c r="Q156" t="str">
        <f t="shared" ca="1" si="15"/>
        <v>C:\Altium Libraries\Passives Library\THD Carbon Film Fixed Resistors KLS6 series (KLS)</v>
      </c>
      <c r="R156" s="5" t="str">
        <f t="shared" si="16"/>
        <v>Carbon Film Fixed Resistors RES2W (16*5.5mm)  2M7±5% 500V 2W</v>
      </c>
    </row>
    <row r="157" spans="1:18" x14ac:dyDescent="0.3">
      <c r="A157" s="4" t="s">
        <v>343</v>
      </c>
      <c r="B157" s="3" t="s">
        <v>18</v>
      </c>
      <c r="C157" s="3" t="s">
        <v>344</v>
      </c>
      <c r="D157" s="45" t="s">
        <v>20</v>
      </c>
      <c r="E157" s="3" t="s">
        <v>21</v>
      </c>
      <c r="F157" s="3" t="s">
        <v>22</v>
      </c>
      <c r="G157" s="4" t="str">
        <f t="shared" si="14"/>
        <v>RES2W (16*5.5mm)  3M0±5%</v>
      </c>
      <c r="H157" s="3" t="s">
        <v>23</v>
      </c>
      <c r="I157" s="3" t="s">
        <v>24</v>
      </c>
      <c r="J157" s="3" t="s">
        <v>25</v>
      </c>
      <c r="K157" s="3" t="s">
        <v>26</v>
      </c>
      <c r="L157" s="3" t="s">
        <v>27</v>
      </c>
      <c r="M157" s="3" t="s">
        <v>9660</v>
      </c>
      <c r="N157" s="4" t="s">
        <v>345</v>
      </c>
      <c r="O157" s="3" t="s">
        <v>28</v>
      </c>
      <c r="P157" t="s">
        <v>29</v>
      </c>
      <c r="Q157" t="str">
        <f t="shared" ca="1" si="15"/>
        <v>C:\Altium Libraries\Passives Library\THD Carbon Film Fixed Resistors KLS6 series (KLS)</v>
      </c>
      <c r="R157" s="5" t="str">
        <f t="shared" si="16"/>
        <v>Carbon Film Fixed Resistors RES2W (16*5.5mm)  3M0±5% 500V 2W</v>
      </c>
    </row>
    <row r="158" spans="1:18" x14ac:dyDescent="0.3">
      <c r="A158" s="4" t="s">
        <v>346</v>
      </c>
      <c r="B158" s="3" t="s">
        <v>18</v>
      </c>
      <c r="C158" s="3" t="s">
        <v>347</v>
      </c>
      <c r="D158" s="45" t="s">
        <v>20</v>
      </c>
      <c r="E158" s="3" t="s">
        <v>21</v>
      </c>
      <c r="F158" s="3" t="s">
        <v>22</v>
      </c>
      <c r="G158" s="4" t="str">
        <f t="shared" si="14"/>
        <v>RES2W (16*5.5mm)  3M3±5%</v>
      </c>
      <c r="H158" s="3" t="s">
        <v>23</v>
      </c>
      <c r="I158" s="3" t="s">
        <v>24</v>
      </c>
      <c r="J158" s="3" t="s">
        <v>25</v>
      </c>
      <c r="K158" s="3" t="s">
        <v>26</v>
      </c>
      <c r="L158" s="3" t="s">
        <v>27</v>
      </c>
      <c r="M158" s="3" t="s">
        <v>9660</v>
      </c>
      <c r="N158" s="4" t="str">
        <f t="shared" ref="N158:N170" si="18">CONCATENATE("KLS6-CF-2W-",C158,"R-J")</f>
        <v>KLS6-CF-2W-3M3R-J</v>
      </c>
      <c r="O158" s="3" t="s">
        <v>28</v>
      </c>
      <c r="P158" t="s">
        <v>29</v>
      </c>
      <c r="Q158" t="str">
        <f t="shared" ca="1" si="15"/>
        <v>C:\Altium Libraries\Passives Library\THD Carbon Film Fixed Resistors KLS6 series (KLS)</v>
      </c>
      <c r="R158" s="5" t="str">
        <f t="shared" si="16"/>
        <v>Carbon Film Fixed Resistors RES2W (16*5.5mm)  3M3±5% 500V 2W</v>
      </c>
    </row>
    <row r="159" spans="1:18" x14ac:dyDescent="0.3">
      <c r="A159" s="4" t="s">
        <v>348</v>
      </c>
      <c r="B159" s="3" t="s">
        <v>18</v>
      </c>
      <c r="C159" s="3" t="s">
        <v>349</v>
      </c>
      <c r="D159" s="45" t="s">
        <v>20</v>
      </c>
      <c r="E159" s="3" t="s">
        <v>21</v>
      </c>
      <c r="F159" s="3" t="s">
        <v>22</v>
      </c>
      <c r="G159" s="4" t="str">
        <f t="shared" si="14"/>
        <v>RES2W (16*5.5mm)  3M6±5%</v>
      </c>
      <c r="H159" s="3" t="s">
        <v>23</v>
      </c>
      <c r="I159" s="3" t="s">
        <v>24</v>
      </c>
      <c r="J159" s="3" t="s">
        <v>25</v>
      </c>
      <c r="K159" s="3" t="s">
        <v>26</v>
      </c>
      <c r="L159" s="3" t="s">
        <v>27</v>
      </c>
      <c r="M159" s="3" t="s">
        <v>9660</v>
      </c>
      <c r="N159" s="4" t="str">
        <f t="shared" si="18"/>
        <v>KLS6-CF-2W-3M6R-J</v>
      </c>
      <c r="O159" s="3" t="s">
        <v>28</v>
      </c>
      <c r="P159" t="s">
        <v>29</v>
      </c>
      <c r="Q159" t="str">
        <f t="shared" ca="1" si="15"/>
        <v>C:\Altium Libraries\Passives Library\THD Carbon Film Fixed Resistors KLS6 series (KLS)</v>
      </c>
      <c r="R159" s="5" t="str">
        <f t="shared" si="16"/>
        <v>Carbon Film Fixed Resistors RES2W (16*5.5mm)  3M6±5% 500V 2W</v>
      </c>
    </row>
    <row r="160" spans="1:18" x14ac:dyDescent="0.3">
      <c r="A160" s="4" t="s">
        <v>350</v>
      </c>
      <c r="B160" s="3" t="s">
        <v>18</v>
      </c>
      <c r="C160" s="3" t="s">
        <v>351</v>
      </c>
      <c r="D160" s="45" t="s">
        <v>20</v>
      </c>
      <c r="E160" s="3" t="s">
        <v>21</v>
      </c>
      <c r="F160" s="3" t="s">
        <v>22</v>
      </c>
      <c r="G160" s="4" t="str">
        <f t="shared" si="14"/>
        <v>RES2W (16*5.5mm)  3M9±5%</v>
      </c>
      <c r="H160" s="3" t="s">
        <v>23</v>
      </c>
      <c r="I160" s="3" t="s">
        <v>24</v>
      </c>
      <c r="J160" s="3" t="s">
        <v>25</v>
      </c>
      <c r="K160" s="3" t="s">
        <v>26</v>
      </c>
      <c r="L160" s="3" t="s">
        <v>27</v>
      </c>
      <c r="M160" s="3" t="s">
        <v>9660</v>
      </c>
      <c r="N160" s="4" t="str">
        <f t="shared" si="18"/>
        <v>KLS6-CF-2W-3M9R-J</v>
      </c>
      <c r="O160" s="3" t="s">
        <v>28</v>
      </c>
      <c r="P160" t="s">
        <v>29</v>
      </c>
      <c r="Q160" t="str">
        <f t="shared" ca="1" si="15"/>
        <v>C:\Altium Libraries\Passives Library\THD Carbon Film Fixed Resistors KLS6 series (KLS)</v>
      </c>
      <c r="R160" s="5" t="str">
        <f t="shared" si="16"/>
        <v>Carbon Film Fixed Resistors RES2W (16*5.5mm)  3M9±5% 500V 2W</v>
      </c>
    </row>
    <row r="161" spans="1:18" x14ac:dyDescent="0.3">
      <c r="A161" s="4" t="s">
        <v>352</v>
      </c>
      <c r="B161" s="3" t="s">
        <v>18</v>
      </c>
      <c r="C161" s="3" t="s">
        <v>353</v>
      </c>
      <c r="D161" s="45" t="s">
        <v>20</v>
      </c>
      <c r="E161" s="3" t="s">
        <v>21</v>
      </c>
      <c r="F161" s="3" t="s">
        <v>22</v>
      </c>
      <c r="G161" s="4" t="str">
        <f t="shared" si="14"/>
        <v>RES2W (16*5.5mm)  4M3±5%</v>
      </c>
      <c r="H161" s="3" t="s">
        <v>23</v>
      </c>
      <c r="I161" s="3" t="s">
        <v>24</v>
      </c>
      <c r="J161" s="3" t="s">
        <v>25</v>
      </c>
      <c r="K161" s="3" t="s">
        <v>26</v>
      </c>
      <c r="L161" s="3" t="s">
        <v>27</v>
      </c>
      <c r="M161" s="3" t="s">
        <v>9660</v>
      </c>
      <c r="N161" s="4" t="str">
        <f t="shared" si="18"/>
        <v>KLS6-CF-2W-4M3R-J</v>
      </c>
      <c r="O161" s="3" t="s">
        <v>28</v>
      </c>
      <c r="P161" t="s">
        <v>29</v>
      </c>
      <c r="Q161" t="str">
        <f t="shared" ca="1" si="15"/>
        <v>C:\Altium Libraries\Passives Library\THD Carbon Film Fixed Resistors KLS6 series (KLS)</v>
      </c>
      <c r="R161" s="5" t="str">
        <f t="shared" si="16"/>
        <v>Carbon Film Fixed Resistors RES2W (16*5.5mm)  4M3±5% 500V 2W</v>
      </c>
    </row>
    <row r="162" spans="1:18" x14ac:dyDescent="0.3">
      <c r="A162" s="4" t="s">
        <v>354</v>
      </c>
      <c r="B162" s="3" t="s">
        <v>18</v>
      </c>
      <c r="C162" s="3" t="s">
        <v>355</v>
      </c>
      <c r="D162" s="45" t="s">
        <v>20</v>
      </c>
      <c r="E162" s="3" t="s">
        <v>21</v>
      </c>
      <c r="F162" s="3" t="s">
        <v>22</v>
      </c>
      <c r="G162" s="4" t="str">
        <f t="shared" si="14"/>
        <v>RES2W (16*5.5mm)  4M7±5%</v>
      </c>
      <c r="H162" s="3" t="s">
        <v>23</v>
      </c>
      <c r="I162" s="3" t="s">
        <v>24</v>
      </c>
      <c r="J162" s="3" t="s">
        <v>25</v>
      </c>
      <c r="K162" s="3" t="s">
        <v>26</v>
      </c>
      <c r="L162" s="3" t="s">
        <v>27</v>
      </c>
      <c r="M162" s="3" t="s">
        <v>9660</v>
      </c>
      <c r="N162" s="4" t="str">
        <f t="shared" si="18"/>
        <v>KLS6-CF-2W-4M7R-J</v>
      </c>
      <c r="O162" s="3" t="s">
        <v>28</v>
      </c>
      <c r="P162" t="s">
        <v>29</v>
      </c>
      <c r="Q162" t="str">
        <f t="shared" ca="1" si="15"/>
        <v>C:\Altium Libraries\Passives Library\THD Carbon Film Fixed Resistors KLS6 series (KLS)</v>
      </c>
      <c r="R162" s="5" t="str">
        <f t="shared" ref="R162:R170" si="19">CONCATENATE(P162," ",B162," ",C162,D162," ",E162," ",F162)</f>
        <v>Carbon Film Fixed Resistors RES2W (16*5.5mm)  4M7±5% 500V 2W</v>
      </c>
    </row>
    <row r="163" spans="1:18" x14ac:dyDescent="0.3">
      <c r="A163" s="4" t="s">
        <v>356</v>
      </c>
      <c r="B163" s="3" t="s">
        <v>18</v>
      </c>
      <c r="C163" s="3" t="s">
        <v>357</v>
      </c>
      <c r="D163" s="45" t="s">
        <v>20</v>
      </c>
      <c r="E163" s="3" t="s">
        <v>21</v>
      </c>
      <c r="F163" s="3" t="s">
        <v>22</v>
      </c>
      <c r="G163" s="4" t="str">
        <f t="shared" si="14"/>
        <v>RES2W (16*5.5mm)  5M1±5%</v>
      </c>
      <c r="H163" s="3" t="s">
        <v>23</v>
      </c>
      <c r="I163" s="3" t="s">
        <v>24</v>
      </c>
      <c r="J163" s="3" t="s">
        <v>25</v>
      </c>
      <c r="K163" s="3" t="s">
        <v>26</v>
      </c>
      <c r="L163" s="3" t="s">
        <v>27</v>
      </c>
      <c r="M163" s="3" t="s">
        <v>9660</v>
      </c>
      <c r="N163" s="4" t="str">
        <f t="shared" si="18"/>
        <v>KLS6-CF-2W-5M1R-J</v>
      </c>
      <c r="O163" s="3" t="s">
        <v>28</v>
      </c>
      <c r="P163" t="s">
        <v>29</v>
      </c>
      <c r="Q163" t="str">
        <f t="shared" ca="1" si="15"/>
        <v>C:\Altium Libraries\Passives Library\THD Carbon Film Fixed Resistors KLS6 series (KLS)</v>
      </c>
      <c r="R163" s="5" t="str">
        <f t="shared" si="19"/>
        <v>Carbon Film Fixed Resistors RES2W (16*5.5mm)  5M1±5% 500V 2W</v>
      </c>
    </row>
    <row r="164" spans="1:18" x14ac:dyDescent="0.3">
      <c r="A164" s="4" t="s">
        <v>358</v>
      </c>
      <c r="B164" s="3" t="s">
        <v>18</v>
      </c>
      <c r="C164" s="3" t="s">
        <v>359</v>
      </c>
      <c r="D164" s="45" t="s">
        <v>20</v>
      </c>
      <c r="E164" s="3" t="s">
        <v>21</v>
      </c>
      <c r="F164" s="3" t="s">
        <v>22</v>
      </c>
      <c r="G164" s="4" t="str">
        <f t="shared" si="14"/>
        <v>RES2W (16*5.5mm)  5M6±5%</v>
      </c>
      <c r="H164" s="3" t="s">
        <v>23</v>
      </c>
      <c r="I164" s="3" t="s">
        <v>24</v>
      </c>
      <c r="J164" s="3" t="s">
        <v>25</v>
      </c>
      <c r="K164" s="3" t="s">
        <v>26</v>
      </c>
      <c r="L164" s="3" t="s">
        <v>27</v>
      </c>
      <c r="M164" s="3" t="s">
        <v>9660</v>
      </c>
      <c r="N164" s="4" t="str">
        <f t="shared" si="18"/>
        <v>KLS6-CF-2W-5M6R-J</v>
      </c>
      <c r="O164" s="3" t="s">
        <v>28</v>
      </c>
      <c r="P164" t="s">
        <v>29</v>
      </c>
      <c r="Q164" t="str">
        <f t="shared" ca="1" si="15"/>
        <v>C:\Altium Libraries\Passives Library\THD Carbon Film Fixed Resistors KLS6 series (KLS)</v>
      </c>
      <c r="R164" s="5" t="str">
        <f t="shared" si="19"/>
        <v>Carbon Film Fixed Resistors RES2W (16*5.5mm)  5M6±5% 500V 2W</v>
      </c>
    </row>
    <row r="165" spans="1:18" x14ac:dyDescent="0.3">
      <c r="A165" s="4" t="s">
        <v>360</v>
      </c>
      <c r="B165" s="3" t="s">
        <v>18</v>
      </c>
      <c r="C165" s="3" t="s">
        <v>361</v>
      </c>
      <c r="D165" s="45" t="s">
        <v>20</v>
      </c>
      <c r="E165" s="3" t="s">
        <v>21</v>
      </c>
      <c r="F165" s="3" t="s">
        <v>22</v>
      </c>
      <c r="G165" s="4" t="str">
        <f t="shared" si="14"/>
        <v>RES2W (16*5.5mm)  6M2±5%</v>
      </c>
      <c r="H165" s="3" t="s">
        <v>23</v>
      </c>
      <c r="I165" s="3" t="s">
        <v>24</v>
      </c>
      <c r="J165" s="3" t="s">
        <v>25</v>
      </c>
      <c r="K165" s="3" t="s">
        <v>26</v>
      </c>
      <c r="L165" s="3" t="s">
        <v>27</v>
      </c>
      <c r="M165" s="3" t="s">
        <v>9660</v>
      </c>
      <c r="N165" s="4" t="str">
        <f t="shared" si="18"/>
        <v>KLS6-CF-2W-6M2R-J</v>
      </c>
      <c r="O165" s="3" t="s">
        <v>28</v>
      </c>
      <c r="P165" t="s">
        <v>29</v>
      </c>
      <c r="Q165" t="str">
        <f t="shared" ca="1" si="15"/>
        <v>C:\Altium Libraries\Passives Library\THD Carbon Film Fixed Resistors KLS6 series (KLS)</v>
      </c>
      <c r="R165" s="5" t="str">
        <f t="shared" si="19"/>
        <v>Carbon Film Fixed Resistors RES2W (16*5.5mm)  6M2±5% 500V 2W</v>
      </c>
    </row>
    <row r="166" spans="1:18" x14ac:dyDescent="0.3">
      <c r="A166" s="4" t="s">
        <v>362</v>
      </c>
      <c r="B166" s="3" t="s">
        <v>18</v>
      </c>
      <c r="C166" s="3" t="s">
        <v>363</v>
      </c>
      <c r="D166" s="45" t="s">
        <v>20</v>
      </c>
      <c r="E166" s="3" t="s">
        <v>21</v>
      </c>
      <c r="F166" s="3" t="s">
        <v>22</v>
      </c>
      <c r="G166" s="4" t="str">
        <f t="shared" si="14"/>
        <v>RES2W (16*5.5mm)  6M8±5%</v>
      </c>
      <c r="H166" s="3" t="s">
        <v>23</v>
      </c>
      <c r="I166" s="3" t="s">
        <v>24</v>
      </c>
      <c r="J166" s="3" t="s">
        <v>25</v>
      </c>
      <c r="K166" s="3" t="s">
        <v>26</v>
      </c>
      <c r="L166" s="3" t="s">
        <v>27</v>
      </c>
      <c r="M166" s="3" t="s">
        <v>9660</v>
      </c>
      <c r="N166" s="4" t="str">
        <f t="shared" si="18"/>
        <v>KLS6-CF-2W-6M8R-J</v>
      </c>
      <c r="O166" s="3" t="s">
        <v>28</v>
      </c>
      <c r="P166" t="s">
        <v>29</v>
      </c>
      <c r="Q166" t="str">
        <f t="shared" ca="1" si="15"/>
        <v>C:\Altium Libraries\Passives Library\THD Carbon Film Fixed Resistors KLS6 series (KLS)</v>
      </c>
      <c r="R166" s="5" t="str">
        <f t="shared" si="19"/>
        <v>Carbon Film Fixed Resistors RES2W (16*5.5mm)  6M8±5% 500V 2W</v>
      </c>
    </row>
    <row r="167" spans="1:18" x14ac:dyDescent="0.3">
      <c r="A167" s="4" t="s">
        <v>364</v>
      </c>
      <c r="B167" s="3" t="s">
        <v>18</v>
      </c>
      <c r="C167" s="3" t="s">
        <v>365</v>
      </c>
      <c r="D167" s="45" t="s">
        <v>20</v>
      </c>
      <c r="E167" s="3" t="s">
        <v>21</v>
      </c>
      <c r="F167" s="3" t="s">
        <v>22</v>
      </c>
      <c r="G167" s="4" t="str">
        <f t="shared" si="14"/>
        <v>RES2W (16*5.5mm)  7M5±5%</v>
      </c>
      <c r="H167" s="3" t="s">
        <v>23</v>
      </c>
      <c r="I167" s="3" t="s">
        <v>24</v>
      </c>
      <c r="J167" s="3" t="s">
        <v>25</v>
      </c>
      <c r="K167" s="3" t="s">
        <v>26</v>
      </c>
      <c r="L167" s="3" t="s">
        <v>27</v>
      </c>
      <c r="M167" s="3" t="s">
        <v>9660</v>
      </c>
      <c r="N167" s="4" t="str">
        <f t="shared" si="18"/>
        <v>KLS6-CF-2W-7M5R-J</v>
      </c>
      <c r="O167" s="3" t="s">
        <v>28</v>
      </c>
      <c r="P167" t="s">
        <v>29</v>
      </c>
      <c r="Q167" t="str">
        <f t="shared" ca="1" si="15"/>
        <v>C:\Altium Libraries\Passives Library\THD Carbon Film Fixed Resistors KLS6 series (KLS)</v>
      </c>
      <c r="R167" s="5" t="str">
        <f t="shared" si="19"/>
        <v>Carbon Film Fixed Resistors RES2W (16*5.5mm)  7M5±5% 500V 2W</v>
      </c>
    </row>
    <row r="168" spans="1:18" x14ac:dyDescent="0.3">
      <c r="A168" s="4" t="s">
        <v>366</v>
      </c>
      <c r="B168" s="3" t="s">
        <v>18</v>
      </c>
      <c r="C168" s="3" t="s">
        <v>367</v>
      </c>
      <c r="D168" s="45" t="s">
        <v>20</v>
      </c>
      <c r="E168" s="3" t="s">
        <v>21</v>
      </c>
      <c r="F168" s="3" t="s">
        <v>22</v>
      </c>
      <c r="G168" s="4" t="str">
        <f t="shared" si="14"/>
        <v>RES2W (16*5.5mm)  8M2±5%</v>
      </c>
      <c r="H168" s="3" t="s">
        <v>23</v>
      </c>
      <c r="I168" s="3" t="s">
        <v>24</v>
      </c>
      <c r="J168" s="3" t="s">
        <v>25</v>
      </c>
      <c r="K168" s="3" t="s">
        <v>26</v>
      </c>
      <c r="L168" s="3" t="s">
        <v>27</v>
      </c>
      <c r="M168" s="3" t="s">
        <v>9660</v>
      </c>
      <c r="N168" s="4" t="str">
        <f t="shared" si="18"/>
        <v>KLS6-CF-2W-8M2R-J</v>
      </c>
      <c r="O168" s="3" t="s">
        <v>28</v>
      </c>
      <c r="P168" t="s">
        <v>29</v>
      </c>
      <c r="Q168" t="str">
        <f t="shared" ca="1" si="15"/>
        <v>C:\Altium Libraries\Passives Library\THD Carbon Film Fixed Resistors KLS6 series (KLS)</v>
      </c>
      <c r="R168" s="5" t="str">
        <f t="shared" si="19"/>
        <v>Carbon Film Fixed Resistors RES2W (16*5.5mm)  8M2±5% 500V 2W</v>
      </c>
    </row>
    <row r="169" spans="1:18" x14ac:dyDescent="0.3">
      <c r="A169" s="4" t="s">
        <v>368</v>
      </c>
      <c r="B169" s="3" t="s">
        <v>18</v>
      </c>
      <c r="C169" s="3" t="s">
        <v>369</v>
      </c>
      <c r="D169" s="45" t="s">
        <v>20</v>
      </c>
      <c r="E169" s="3" t="s">
        <v>21</v>
      </c>
      <c r="F169" s="3" t="s">
        <v>22</v>
      </c>
      <c r="G169" s="4" t="str">
        <f t="shared" si="14"/>
        <v>RES2W (16*5.5mm)  9M1±5%</v>
      </c>
      <c r="H169" s="3" t="s">
        <v>23</v>
      </c>
      <c r="I169" s="3" t="s">
        <v>24</v>
      </c>
      <c r="J169" s="3" t="s">
        <v>25</v>
      </c>
      <c r="K169" s="3" t="s">
        <v>26</v>
      </c>
      <c r="L169" s="3" t="s">
        <v>27</v>
      </c>
      <c r="M169" s="3" t="s">
        <v>9660</v>
      </c>
      <c r="N169" s="4" t="str">
        <f t="shared" si="18"/>
        <v>KLS6-CF-2W-9M1R-J</v>
      </c>
      <c r="O169" s="3" t="s">
        <v>28</v>
      </c>
      <c r="P169" t="s">
        <v>29</v>
      </c>
      <c r="Q169" t="str">
        <f t="shared" ca="1" si="15"/>
        <v>C:\Altium Libraries\Passives Library\THD Carbon Film Fixed Resistors KLS6 series (KLS)</v>
      </c>
      <c r="R169" s="5" t="str">
        <f t="shared" si="19"/>
        <v>Carbon Film Fixed Resistors RES2W (16*5.5mm)  9M1±5% 500V 2W</v>
      </c>
    </row>
    <row r="170" spans="1:18" x14ac:dyDescent="0.3">
      <c r="A170" s="4" t="s">
        <v>370</v>
      </c>
      <c r="B170" s="3" t="s">
        <v>18</v>
      </c>
      <c r="C170" s="3" t="s">
        <v>371</v>
      </c>
      <c r="D170" s="45" t="s">
        <v>20</v>
      </c>
      <c r="E170" s="3" t="s">
        <v>21</v>
      </c>
      <c r="F170" s="3" t="s">
        <v>22</v>
      </c>
      <c r="G170" s="4" t="str">
        <f t="shared" si="14"/>
        <v>RES2W (16*5.5mm)  10M±5%</v>
      </c>
      <c r="H170" s="3" t="s">
        <v>23</v>
      </c>
      <c r="I170" s="3" t="s">
        <v>24</v>
      </c>
      <c r="J170" s="3" t="s">
        <v>25</v>
      </c>
      <c r="K170" s="3" t="s">
        <v>26</v>
      </c>
      <c r="L170" s="3" t="s">
        <v>27</v>
      </c>
      <c r="M170" s="3" t="s">
        <v>9660</v>
      </c>
      <c r="N170" s="4" t="str">
        <f t="shared" si="18"/>
        <v>KLS6-CF-2W-10MR-J</v>
      </c>
      <c r="O170" s="3" t="s">
        <v>28</v>
      </c>
      <c r="P170" t="s">
        <v>29</v>
      </c>
      <c r="Q170" t="str">
        <f t="shared" ca="1" si="15"/>
        <v>C:\Altium Libraries\Passives Library\THD Carbon Film Fixed Resistors KLS6 series (KLS)</v>
      </c>
      <c r="R170" s="5" t="str">
        <f t="shared" si="19"/>
        <v>Carbon Film Fixed Resistors RES2W (16*5.5mm)  10M±5% 500V 2W</v>
      </c>
    </row>
    <row r="171" spans="1:18" x14ac:dyDescent="0.3">
      <c r="A171" s="9"/>
      <c r="B171" s="10"/>
      <c r="C171" s="10"/>
      <c r="D171" s="46"/>
      <c r="E171" s="10"/>
      <c r="F171" s="10"/>
      <c r="G171" s="9"/>
      <c r="H171" s="10"/>
      <c r="I171" s="10"/>
      <c r="J171" s="10"/>
      <c r="K171" s="10"/>
      <c r="L171" s="10"/>
      <c r="M171" s="9"/>
      <c r="N171" s="10"/>
      <c r="O171" s="7"/>
      <c r="P171" s="7"/>
      <c r="Q171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85" zoomScaleNormal="85" workbookViewId="0">
      <selection activeCell="N13" sqref="N13"/>
    </sheetView>
  </sheetViews>
  <sheetFormatPr defaultRowHeight="14.4" x14ac:dyDescent="0.3"/>
  <cols>
    <col min="2" max="2" width="25.5546875" bestFit="1" customWidth="1"/>
    <col min="3" max="3" width="7.21875" bestFit="1" customWidth="1"/>
    <col min="4" max="5" width="7.5546875" customWidth="1"/>
    <col min="6" max="6" width="44.88671875" bestFit="1" customWidth="1"/>
    <col min="7" max="7" width="19.6640625" bestFit="1" customWidth="1"/>
    <col min="8" max="8" width="9.77734375" bestFit="1" customWidth="1"/>
    <col min="9" max="9" width="19.109375" bestFit="1" customWidth="1"/>
    <col min="10" max="10" width="15.44140625" bestFit="1" customWidth="1"/>
    <col min="11" max="11" width="13.77734375" bestFit="1" customWidth="1"/>
    <col min="12" max="12" width="11.5546875" bestFit="1" customWidth="1"/>
    <col min="13" max="13" width="24.6640625" bestFit="1" customWidth="1"/>
    <col min="14" max="14" width="77.6640625" style="5" bestFit="1" customWidth="1"/>
    <col min="15" max="15" width="28.109375" customWidth="1"/>
    <col min="16" max="16" width="66.77734375" style="5" bestFit="1" customWidth="1"/>
    <col min="17" max="17" width="59.109375" style="5" bestFit="1" customWidth="1"/>
  </cols>
  <sheetData>
    <row r="1" spans="1:18" x14ac:dyDescent="0.3">
      <c r="A1" s="16" t="s">
        <v>0</v>
      </c>
      <c r="B1" s="14" t="s">
        <v>1</v>
      </c>
      <c r="C1" s="14" t="s">
        <v>5105</v>
      </c>
      <c r="D1" s="14" t="s">
        <v>5103</v>
      </c>
      <c r="E1" s="14" t="s">
        <v>9454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372</v>
      </c>
      <c r="K1" s="15" t="s">
        <v>12</v>
      </c>
      <c r="L1" s="14" t="s">
        <v>13</v>
      </c>
      <c r="M1" s="14" t="s">
        <v>14</v>
      </c>
      <c r="N1" s="38" t="s">
        <v>15</v>
      </c>
      <c r="O1" s="14" t="s">
        <v>9455</v>
      </c>
      <c r="P1" s="38" t="s">
        <v>9456</v>
      </c>
      <c r="Q1" s="38" t="s">
        <v>16</v>
      </c>
      <c r="R1" s="30"/>
    </row>
    <row r="2" spans="1:18" x14ac:dyDescent="0.3">
      <c r="A2" s="4" t="s">
        <v>9457</v>
      </c>
      <c r="B2" s="3" t="s">
        <v>9458</v>
      </c>
      <c r="C2" s="4" t="s">
        <v>9459</v>
      </c>
      <c r="D2" s="3" t="s">
        <v>9460</v>
      </c>
      <c r="E2" s="3"/>
      <c r="F2" s="4" t="str">
        <f t="shared" ref="F2:F14" si="0">CONCATENATE("Fuse ",B2,": ",C2,", ", D2)</f>
        <v>Fuse 0,25"X1,25"(6,35*31,75mm): 630mA, 440VAC</v>
      </c>
      <c r="G2" s="3" t="s">
        <v>23</v>
      </c>
      <c r="H2" s="3" t="s">
        <v>9461</v>
      </c>
      <c r="I2" s="3" t="s">
        <v>25</v>
      </c>
      <c r="J2" s="3" t="s">
        <v>9462</v>
      </c>
      <c r="K2">
        <v>3540630</v>
      </c>
      <c r="L2" s="3" t="s">
        <v>9463</v>
      </c>
      <c r="M2" s="4" t="s">
        <v>9464</v>
      </c>
      <c r="N2" s="5" t="str">
        <f ca="1">CONCATENATE(LEFT(CELL("имяфайла"), FIND("[",CELL("имяфайла"))-1),"DataSheet\","Fuse Clip 102 and 122 series (Littelfuse).pdf")</f>
        <v>C:\Altium Libraries\Passives Library\DataSheet\Fuse Clip 102 and 122 series (Littelfuse).pdf</v>
      </c>
      <c r="O2" s="4" t="s">
        <v>9465</v>
      </c>
      <c r="P2" s="5" t="str">
        <f ca="1">CONCATENATE(LEFT(CELL("имяфайла"), FIND("[",CELL("имяфайла"))-1),"DataSheet/Fuse 354 series (Littelfuse).pdf")</f>
        <v>C:\Altium Libraries\Passives Library\DataSheet/Fuse 354 series (Littelfuse).pdf</v>
      </c>
      <c r="Q2" s="5" t="str">
        <f t="shared" ref="Q2:Q14" si="1">CONCATENATE("THD Fuse ",C2," ",D2,". Case: ",B2)</f>
        <v>THD Fuse 630mA 440VAC. Case: 0,25"X1,25"(6,35*31,75mm)</v>
      </c>
    </row>
    <row r="3" spans="1:18" x14ac:dyDescent="0.3">
      <c r="A3" s="4" t="s">
        <v>9466</v>
      </c>
      <c r="B3" s="3" t="s">
        <v>9458</v>
      </c>
      <c r="C3" s="4" t="s">
        <v>9306</v>
      </c>
      <c r="D3" s="3" t="s">
        <v>9460</v>
      </c>
      <c r="E3" s="3"/>
      <c r="F3" s="4" t="str">
        <f t="shared" si="0"/>
        <v>Fuse 0,25"X1,25"(6,35*31,75mm): 800mA, 440VAC</v>
      </c>
      <c r="G3" s="3" t="s">
        <v>23</v>
      </c>
      <c r="H3" s="3" t="s">
        <v>9461</v>
      </c>
      <c r="I3" s="3" t="s">
        <v>25</v>
      </c>
      <c r="J3" s="3" t="s">
        <v>9462</v>
      </c>
      <c r="K3">
        <v>3540800</v>
      </c>
      <c r="L3" s="3" t="s">
        <v>9463</v>
      </c>
      <c r="M3" s="4" t="s">
        <v>9464</v>
      </c>
      <c r="N3" s="5" t="str">
        <f t="shared" ref="N3:N14" ca="1" si="2">CONCATENATE(LEFT(CELL("имяфайла"), FIND("[",CELL("имяфайла"))-1),"DataSheet\","Fuse Clip 102 and 122 series (Littelfuse).pdf")</f>
        <v>C:\Altium Libraries\Passives Library\DataSheet\Fuse Clip 102 and 122 series (Littelfuse).pdf</v>
      </c>
      <c r="O3" s="4" t="s">
        <v>9465</v>
      </c>
      <c r="P3" s="5" t="str">
        <f t="shared" ref="P3:P14" ca="1" si="3">CONCATENATE(LEFT(CELL("имяфайла"), FIND("[",CELL("имяфайла"))-1),"DataSheet/Fuse 354 series (Littelfuse).pdf")</f>
        <v>C:\Altium Libraries\Passives Library\DataSheet/Fuse 354 series (Littelfuse).pdf</v>
      </c>
      <c r="Q3" s="5" t="str">
        <f t="shared" si="1"/>
        <v>THD Fuse 800mA 440VAC. Case: 0,25"X1,25"(6,35*31,75mm)</v>
      </c>
    </row>
    <row r="4" spans="1:18" x14ac:dyDescent="0.3">
      <c r="A4" s="4" t="s">
        <v>9467</v>
      </c>
      <c r="B4" s="3" t="s">
        <v>9458</v>
      </c>
      <c r="C4" s="4" t="s">
        <v>9409</v>
      </c>
      <c r="D4" s="3" t="s">
        <v>9460</v>
      </c>
      <c r="E4" s="3"/>
      <c r="F4" s="4" t="str">
        <f t="shared" si="0"/>
        <v>Fuse 0,25"X1,25"(6,35*31,75mm): 1A, 440VAC</v>
      </c>
      <c r="G4" s="3" t="s">
        <v>23</v>
      </c>
      <c r="H4" s="3" t="s">
        <v>9461</v>
      </c>
      <c r="I4" s="3" t="s">
        <v>25</v>
      </c>
      <c r="J4" s="3" t="s">
        <v>9462</v>
      </c>
      <c r="K4">
        <v>3541100</v>
      </c>
      <c r="L4" s="3" t="s">
        <v>9463</v>
      </c>
      <c r="M4" s="4" t="s">
        <v>9464</v>
      </c>
      <c r="N4" s="5" t="str">
        <f t="shared" ca="1" si="2"/>
        <v>C:\Altium Libraries\Passives Library\DataSheet\Fuse Clip 102 and 122 series (Littelfuse).pdf</v>
      </c>
      <c r="O4" s="4" t="s">
        <v>9465</v>
      </c>
      <c r="P4" s="5" t="str">
        <f t="shared" ca="1" si="3"/>
        <v>C:\Altium Libraries\Passives Library\DataSheet/Fuse 354 series (Littelfuse).pdf</v>
      </c>
      <c r="Q4" s="5" t="str">
        <f t="shared" si="1"/>
        <v>THD Fuse 1A 440VAC. Case: 0,25"X1,25"(6,35*31,75mm)</v>
      </c>
    </row>
    <row r="5" spans="1:18" x14ac:dyDescent="0.3">
      <c r="A5" s="4" t="s">
        <v>9468</v>
      </c>
      <c r="B5" s="3" t="s">
        <v>9458</v>
      </c>
      <c r="C5" s="4" t="s">
        <v>9016</v>
      </c>
      <c r="D5" s="3" t="s">
        <v>9460</v>
      </c>
      <c r="E5" s="3"/>
      <c r="F5" s="4" t="str">
        <f t="shared" si="0"/>
        <v>Fuse 0,25"X1,25"(6,35*31,75mm): 1.25A, 440VAC</v>
      </c>
      <c r="G5" s="3" t="s">
        <v>23</v>
      </c>
      <c r="H5" s="3" t="s">
        <v>9461</v>
      </c>
      <c r="I5" s="3" t="s">
        <v>25</v>
      </c>
      <c r="J5" s="3" t="s">
        <v>9462</v>
      </c>
      <c r="K5">
        <v>3541125</v>
      </c>
      <c r="L5" s="3" t="s">
        <v>9463</v>
      </c>
      <c r="M5" s="4" t="s">
        <v>9464</v>
      </c>
      <c r="N5" s="5" t="str">
        <f t="shared" ca="1" si="2"/>
        <v>C:\Altium Libraries\Passives Library\DataSheet\Fuse Clip 102 and 122 series (Littelfuse).pdf</v>
      </c>
      <c r="O5" s="4" t="s">
        <v>9465</v>
      </c>
      <c r="P5" s="5" t="str">
        <f t="shared" ca="1" si="3"/>
        <v>C:\Altium Libraries\Passives Library\DataSheet/Fuse 354 series (Littelfuse).pdf</v>
      </c>
      <c r="Q5" s="5" t="str">
        <f t="shared" si="1"/>
        <v>THD Fuse 1.25A 440VAC. Case: 0,25"X1,25"(6,35*31,75mm)</v>
      </c>
    </row>
    <row r="6" spans="1:18" x14ac:dyDescent="0.3">
      <c r="A6" s="4" t="s">
        <v>9469</v>
      </c>
      <c r="B6" s="3" t="s">
        <v>9458</v>
      </c>
      <c r="C6" s="4" t="s">
        <v>9389</v>
      </c>
      <c r="D6" s="3" t="s">
        <v>9460</v>
      </c>
      <c r="E6" s="3"/>
      <c r="F6" s="4" t="str">
        <f t="shared" si="0"/>
        <v>Fuse 0,25"X1,25"(6,35*31,75mm): 1.6A, 440VAC</v>
      </c>
      <c r="G6" s="3" t="s">
        <v>23</v>
      </c>
      <c r="H6" s="3" t="s">
        <v>9461</v>
      </c>
      <c r="I6" s="3" t="s">
        <v>25</v>
      </c>
      <c r="J6" s="3" t="s">
        <v>9462</v>
      </c>
      <c r="K6">
        <v>3541160</v>
      </c>
      <c r="L6" s="3" t="s">
        <v>9463</v>
      </c>
      <c r="M6" s="4" t="s">
        <v>9464</v>
      </c>
      <c r="N6" s="5" t="str">
        <f t="shared" ca="1" si="2"/>
        <v>C:\Altium Libraries\Passives Library\DataSheet\Fuse Clip 102 and 122 series (Littelfuse).pdf</v>
      </c>
      <c r="O6" s="4" t="s">
        <v>9465</v>
      </c>
      <c r="P6" s="5" t="str">
        <f t="shared" ca="1" si="3"/>
        <v>C:\Altium Libraries\Passives Library\DataSheet/Fuse 354 series (Littelfuse).pdf</v>
      </c>
      <c r="Q6" s="5" t="str">
        <f t="shared" si="1"/>
        <v>THD Fuse 1.6A 440VAC. Case: 0,25"X1,25"(6,35*31,75mm)</v>
      </c>
    </row>
    <row r="7" spans="1:18" x14ac:dyDescent="0.3">
      <c r="A7" s="4" t="s">
        <v>9470</v>
      </c>
      <c r="B7" s="3" t="s">
        <v>9458</v>
      </c>
      <c r="C7" s="4" t="s">
        <v>9471</v>
      </c>
      <c r="D7" s="3" t="s">
        <v>9460</v>
      </c>
      <c r="E7" s="3"/>
      <c r="F7" s="4" t="str">
        <f t="shared" si="0"/>
        <v>Fuse 0,25"X1,25"(6,35*31,75mm): 2A, 440VAC</v>
      </c>
      <c r="G7" s="3" t="s">
        <v>23</v>
      </c>
      <c r="H7" s="3" t="s">
        <v>9461</v>
      </c>
      <c r="I7" s="3" t="s">
        <v>25</v>
      </c>
      <c r="J7" s="3" t="s">
        <v>9462</v>
      </c>
      <c r="K7">
        <v>3541200</v>
      </c>
      <c r="L7" s="3" t="s">
        <v>9463</v>
      </c>
      <c r="M7" s="4" t="s">
        <v>9464</v>
      </c>
      <c r="N7" s="5" t="str">
        <f t="shared" ca="1" si="2"/>
        <v>C:\Altium Libraries\Passives Library\DataSheet\Fuse Clip 102 and 122 series (Littelfuse).pdf</v>
      </c>
      <c r="O7" s="4" t="s">
        <v>9465</v>
      </c>
      <c r="P7" s="5" t="str">
        <f t="shared" ca="1" si="3"/>
        <v>C:\Altium Libraries\Passives Library\DataSheet/Fuse 354 series (Littelfuse).pdf</v>
      </c>
      <c r="Q7" s="5" t="str">
        <f t="shared" si="1"/>
        <v>THD Fuse 2A 440VAC. Case: 0,25"X1,25"(6,35*31,75mm)</v>
      </c>
    </row>
    <row r="8" spans="1:18" x14ac:dyDescent="0.3">
      <c r="A8" s="4" t="s">
        <v>9472</v>
      </c>
      <c r="B8" s="3" t="s">
        <v>9458</v>
      </c>
      <c r="C8" s="4" t="s">
        <v>9371</v>
      </c>
      <c r="D8" s="3" t="s">
        <v>9460</v>
      </c>
      <c r="E8" s="3"/>
      <c r="F8" s="4" t="str">
        <f t="shared" si="0"/>
        <v>Fuse 0,25"X1,25"(6,35*31,75mm): 2.5A, 440VAC</v>
      </c>
      <c r="G8" s="3" t="s">
        <v>23</v>
      </c>
      <c r="H8" s="3" t="s">
        <v>9461</v>
      </c>
      <c r="I8" s="3" t="s">
        <v>25</v>
      </c>
      <c r="J8" s="3" t="s">
        <v>9462</v>
      </c>
      <c r="K8">
        <v>3541250</v>
      </c>
      <c r="L8" s="3" t="s">
        <v>9463</v>
      </c>
      <c r="M8" s="4" t="s">
        <v>9464</v>
      </c>
      <c r="N8" s="5" t="str">
        <f t="shared" ca="1" si="2"/>
        <v>C:\Altium Libraries\Passives Library\DataSheet\Fuse Clip 102 and 122 series (Littelfuse).pdf</v>
      </c>
      <c r="O8" s="4" t="s">
        <v>9465</v>
      </c>
      <c r="P8" s="5" t="str">
        <f t="shared" ca="1" si="3"/>
        <v>C:\Altium Libraries\Passives Library\DataSheet/Fuse 354 series (Littelfuse).pdf</v>
      </c>
      <c r="Q8" s="5" t="str">
        <f t="shared" si="1"/>
        <v>THD Fuse 2.5A 440VAC. Case: 0,25"X1,25"(6,35*31,75mm)</v>
      </c>
    </row>
    <row r="9" spans="1:18" x14ac:dyDescent="0.3">
      <c r="A9" s="4" t="s">
        <v>9473</v>
      </c>
      <c r="B9" s="3" t="s">
        <v>9458</v>
      </c>
      <c r="C9" s="4" t="s">
        <v>9474</v>
      </c>
      <c r="D9" s="3" t="s">
        <v>9460</v>
      </c>
      <c r="E9" s="3"/>
      <c r="F9" s="4" t="str">
        <f t="shared" si="0"/>
        <v>Fuse 0,25"X1,25"(6,35*31,75mm): 3.15A, 440VAC</v>
      </c>
      <c r="G9" s="3" t="s">
        <v>23</v>
      </c>
      <c r="H9" s="3" t="s">
        <v>9461</v>
      </c>
      <c r="I9" s="3" t="s">
        <v>25</v>
      </c>
      <c r="J9" s="3" t="s">
        <v>9462</v>
      </c>
      <c r="K9">
        <v>3541315</v>
      </c>
      <c r="L9" s="3" t="s">
        <v>9463</v>
      </c>
      <c r="M9" s="4" t="s">
        <v>9464</v>
      </c>
      <c r="N9" s="5" t="str">
        <f t="shared" ca="1" si="2"/>
        <v>C:\Altium Libraries\Passives Library\DataSheet\Fuse Clip 102 and 122 series (Littelfuse).pdf</v>
      </c>
      <c r="O9" s="4" t="s">
        <v>9465</v>
      </c>
      <c r="P9" s="5" t="str">
        <f t="shared" ca="1" si="3"/>
        <v>C:\Altium Libraries\Passives Library\DataSheet/Fuse 354 series (Littelfuse).pdf</v>
      </c>
      <c r="Q9" s="5" t="str">
        <f t="shared" si="1"/>
        <v>THD Fuse 3.15A 440VAC. Case: 0,25"X1,25"(6,35*31,75mm)</v>
      </c>
    </row>
    <row r="10" spans="1:18" x14ac:dyDescent="0.3">
      <c r="A10" s="4" t="s">
        <v>9475</v>
      </c>
      <c r="B10" s="3" t="s">
        <v>9458</v>
      </c>
      <c r="C10" s="4" t="s">
        <v>9476</v>
      </c>
      <c r="D10" s="3" t="s">
        <v>9460</v>
      </c>
      <c r="E10" s="3"/>
      <c r="F10" s="4" t="str">
        <f t="shared" si="0"/>
        <v>Fuse 0,25"X1,25"(6,35*31,75mm): 4A, 440VAC</v>
      </c>
      <c r="G10" s="3" t="s">
        <v>23</v>
      </c>
      <c r="H10" s="3" t="s">
        <v>9461</v>
      </c>
      <c r="I10" s="3" t="s">
        <v>25</v>
      </c>
      <c r="J10" s="3" t="s">
        <v>9462</v>
      </c>
      <c r="K10">
        <v>3541400</v>
      </c>
      <c r="L10" s="3" t="s">
        <v>9463</v>
      </c>
      <c r="M10" s="4" t="s">
        <v>9464</v>
      </c>
      <c r="N10" s="5" t="str">
        <f t="shared" ca="1" si="2"/>
        <v>C:\Altium Libraries\Passives Library\DataSheet\Fuse Clip 102 and 122 series (Littelfuse).pdf</v>
      </c>
      <c r="O10" s="4" t="s">
        <v>9465</v>
      </c>
      <c r="P10" s="5" t="str">
        <f t="shared" ca="1" si="3"/>
        <v>C:\Altium Libraries\Passives Library\DataSheet/Fuse 354 series (Littelfuse).pdf</v>
      </c>
      <c r="Q10" s="5" t="str">
        <f t="shared" si="1"/>
        <v>THD Fuse 4A 440VAC. Case: 0,25"X1,25"(6,35*31,75mm)</v>
      </c>
    </row>
    <row r="11" spans="1:18" x14ac:dyDescent="0.3">
      <c r="A11" s="4" t="s">
        <v>9477</v>
      </c>
      <c r="B11" s="3" t="s">
        <v>9458</v>
      </c>
      <c r="C11" s="4" t="s">
        <v>9478</v>
      </c>
      <c r="D11" s="3" t="s">
        <v>9460</v>
      </c>
      <c r="E11" s="3"/>
      <c r="F11" s="4" t="str">
        <f t="shared" si="0"/>
        <v>Fuse 0,25"X1,25"(6,35*31,75mm): 5A, 440VAC</v>
      </c>
      <c r="G11" s="3" t="s">
        <v>23</v>
      </c>
      <c r="H11" s="3" t="s">
        <v>9461</v>
      </c>
      <c r="I11" s="3" t="s">
        <v>25</v>
      </c>
      <c r="J11" s="3" t="s">
        <v>9462</v>
      </c>
      <c r="K11">
        <v>3541500</v>
      </c>
      <c r="L11" s="3" t="s">
        <v>9463</v>
      </c>
      <c r="M11" s="4" t="s">
        <v>9464</v>
      </c>
      <c r="N11" s="5" t="str">
        <f t="shared" ca="1" si="2"/>
        <v>C:\Altium Libraries\Passives Library\DataSheet\Fuse Clip 102 and 122 series (Littelfuse).pdf</v>
      </c>
      <c r="O11" s="4" t="s">
        <v>9465</v>
      </c>
      <c r="P11" s="5" t="str">
        <f t="shared" ca="1" si="3"/>
        <v>C:\Altium Libraries\Passives Library\DataSheet/Fuse 354 series (Littelfuse).pdf</v>
      </c>
      <c r="Q11" s="5" t="str">
        <f t="shared" si="1"/>
        <v>THD Fuse 5A 440VAC. Case: 0,25"X1,25"(6,35*31,75mm)</v>
      </c>
    </row>
    <row r="12" spans="1:18" x14ac:dyDescent="0.3">
      <c r="A12" s="4" t="s">
        <v>9479</v>
      </c>
      <c r="B12" s="3" t="s">
        <v>9458</v>
      </c>
      <c r="C12" s="4" t="s">
        <v>9480</v>
      </c>
      <c r="D12" s="3" t="s">
        <v>9460</v>
      </c>
      <c r="E12" s="3"/>
      <c r="F12" s="4" t="str">
        <f t="shared" si="0"/>
        <v>Fuse 0,25"X1,25"(6,35*31,75mm): 6.3A, 440VAC</v>
      </c>
      <c r="G12" s="3" t="s">
        <v>23</v>
      </c>
      <c r="H12" s="3" t="s">
        <v>9461</v>
      </c>
      <c r="I12" s="3" t="s">
        <v>25</v>
      </c>
      <c r="J12" s="3" t="s">
        <v>9462</v>
      </c>
      <c r="K12">
        <v>3541630</v>
      </c>
      <c r="L12" s="3" t="s">
        <v>9463</v>
      </c>
      <c r="M12" s="4" t="s">
        <v>9464</v>
      </c>
      <c r="N12" s="5" t="str">
        <f t="shared" ca="1" si="2"/>
        <v>C:\Altium Libraries\Passives Library\DataSheet\Fuse Clip 102 and 122 series (Littelfuse).pdf</v>
      </c>
      <c r="O12" s="4" t="s">
        <v>9465</v>
      </c>
      <c r="P12" s="5" t="str">
        <f t="shared" ca="1" si="3"/>
        <v>C:\Altium Libraries\Passives Library\DataSheet/Fuse 354 series (Littelfuse).pdf</v>
      </c>
      <c r="Q12" s="5" t="str">
        <f t="shared" si="1"/>
        <v>THD Fuse 6.3A 440VAC. Case: 0,25"X1,25"(6,35*31,75mm)</v>
      </c>
    </row>
    <row r="13" spans="1:18" x14ac:dyDescent="0.3">
      <c r="A13" s="4" t="s">
        <v>9481</v>
      </c>
      <c r="B13" s="3" t="s">
        <v>9458</v>
      </c>
      <c r="C13" s="4" t="s">
        <v>9482</v>
      </c>
      <c r="D13" s="3" t="s">
        <v>9460</v>
      </c>
      <c r="E13" s="3"/>
      <c r="F13" s="4" t="str">
        <f t="shared" si="0"/>
        <v>Fuse 0,25"X1,25"(6,35*31,75mm): 8A, 440VAC</v>
      </c>
      <c r="G13" s="3" t="s">
        <v>23</v>
      </c>
      <c r="H13" s="3" t="s">
        <v>9461</v>
      </c>
      <c r="I13" s="3" t="s">
        <v>25</v>
      </c>
      <c r="J13" s="3" t="s">
        <v>9462</v>
      </c>
      <c r="K13">
        <v>3541800</v>
      </c>
      <c r="L13" s="3" t="s">
        <v>9463</v>
      </c>
      <c r="M13" s="4" t="s">
        <v>9464</v>
      </c>
      <c r="N13" s="5" t="str">
        <f t="shared" ca="1" si="2"/>
        <v>C:\Altium Libraries\Passives Library\DataSheet\Fuse Clip 102 and 122 series (Littelfuse).pdf</v>
      </c>
      <c r="O13" s="4" t="s">
        <v>9465</v>
      </c>
      <c r="P13" s="5" t="str">
        <f t="shared" ca="1" si="3"/>
        <v>C:\Altium Libraries\Passives Library\DataSheet/Fuse 354 series (Littelfuse).pdf</v>
      </c>
      <c r="Q13" s="5" t="str">
        <f t="shared" si="1"/>
        <v>THD Fuse 8A 440VAC. Case: 0,25"X1,25"(6,35*31,75mm)</v>
      </c>
    </row>
    <row r="14" spans="1:18" x14ac:dyDescent="0.3">
      <c r="A14" s="4" t="s">
        <v>9483</v>
      </c>
      <c r="B14" s="3" t="s">
        <v>9458</v>
      </c>
      <c r="C14" s="4" t="s">
        <v>9241</v>
      </c>
      <c r="D14" s="3" t="s">
        <v>9460</v>
      </c>
      <c r="E14" s="3"/>
      <c r="F14" s="4" t="str">
        <f t="shared" si="0"/>
        <v>Fuse 0,25"X1,25"(6,35*31,75mm): 10A, 440VAC</v>
      </c>
      <c r="G14" s="3" t="s">
        <v>23</v>
      </c>
      <c r="H14" s="3" t="s">
        <v>9461</v>
      </c>
      <c r="I14" s="3" t="s">
        <v>25</v>
      </c>
      <c r="J14" s="3" t="s">
        <v>9462</v>
      </c>
      <c r="K14">
        <v>3542100</v>
      </c>
      <c r="L14" s="3" t="s">
        <v>9463</v>
      </c>
      <c r="M14" s="4" t="s">
        <v>9464</v>
      </c>
      <c r="N14" s="5" t="str">
        <f t="shared" ca="1" si="2"/>
        <v>C:\Altium Libraries\Passives Library\DataSheet\Fuse Clip 102 and 122 series (Littelfuse).pdf</v>
      </c>
      <c r="O14" s="4" t="s">
        <v>9465</v>
      </c>
      <c r="P14" s="5" t="str">
        <f t="shared" ca="1" si="3"/>
        <v>C:\Altium Libraries\Passives Library\DataSheet/Fuse 354 series (Littelfuse).pdf</v>
      </c>
      <c r="Q14" s="5" t="str">
        <f t="shared" si="1"/>
        <v>THD Fuse 10A 440VAC. Case: 0,25"X1,25"(6,35*31,75mm)</v>
      </c>
    </row>
    <row r="15" spans="1:18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9"/>
      <c r="O15" s="33"/>
      <c r="P15" s="39"/>
      <c r="Q15" s="39"/>
    </row>
    <row r="16" spans="1:18" x14ac:dyDescent="0.3">
      <c r="A16" s="4" t="s">
        <v>9484</v>
      </c>
      <c r="B16" s="3" t="s">
        <v>9485</v>
      </c>
      <c r="C16" s="4" t="s">
        <v>9137</v>
      </c>
      <c r="D16" s="3" t="s">
        <v>9460</v>
      </c>
      <c r="E16" s="3"/>
      <c r="F16" s="4" t="str">
        <f t="shared" ref="F16:F29" si="4">CONCATENATE("Fuse ",B16,": ",C16,", ", D16)</f>
        <v>Fuse 5*20mm: 50mA, 440VAC</v>
      </c>
      <c r="G16" s="3" t="s">
        <v>23</v>
      </c>
      <c r="H16" s="3" t="s">
        <v>9461</v>
      </c>
      <c r="I16" s="3" t="s">
        <v>25</v>
      </c>
      <c r="J16" s="3" t="s">
        <v>9486</v>
      </c>
      <c r="K16" t="s">
        <v>9487</v>
      </c>
      <c r="L16" s="3" t="s">
        <v>9463</v>
      </c>
      <c r="M16" s="4" t="s">
        <v>9488</v>
      </c>
      <c r="N16" s="5" t="str">
        <f ca="1">CONCATENATE(LEFT(CELL("имяфайла"), FIND("[",CELL("имяфайла"))-1),"DataSheet\","Fuse Clip KLS5-001 (KLS).pdf")</f>
        <v>C:\Altium Libraries\Passives Library\DataSheet\Fuse Clip KLS5-001 (KLS).pdf</v>
      </c>
      <c r="O16" s="4" t="s">
        <v>9489</v>
      </c>
      <c r="P16" s="5" t="str">
        <f ca="1">CONCATENATE(LEFT(CELL("имяфайла"), FIND("[",CELL("имяфайла"))-1),"Fuse 201P series (Littelfuse).pdf")</f>
        <v>C:\Altium Libraries\Passives Library\Fuse 201P series (Littelfuse).pdf</v>
      </c>
      <c r="Q16" s="5" t="str">
        <f t="shared" ref="Q16:Q29" si="5">CONCATENATE("THD Fuse ",C16," ",D16,". Case: ",B16)</f>
        <v>THD Fuse 50mA 440VAC. Case: 5*20mm</v>
      </c>
    </row>
    <row r="17" spans="1:17" x14ac:dyDescent="0.3">
      <c r="A17" s="4" t="s">
        <v>9490</v>
      </c>
      <c r="B17" s="3" t="s">
        <v>9485</v>
      </c>
      <c r="C17" s="4" t="s">
        <v>9491</v>
      </c>
      <c r="D17" s="3" t="s">
        <v>9460</v>
      </c>
      <c r="E17" s="3"/>
      <c r="F17" s="4" t="str">
        <f t="shared" si="4"/>
        <v>Fuse 5*20mm: 63mA, 440VAC</v>
      </c>
      <c r="G17" s="3" t="s">
        <v>23</v>
      </c>
      <c r="H17" s="3" t="s">
        <v>9461</v>
      </c>
      <c r="I17" s="3" t="s">
        <v>25</v>
      </c>
      <c r="J17" s="3" t="s">
        <v>9486</v>
      </c>
      <c r="K17" t="s">
        <v>9492</v>
      </c>
      <c r="L17" s="3" t="s">
        <v>9463</v>
      </c>
      <c r="M17" s="4" t="s">
        <v>9488</v>
      </c>
      <c r="N17" s="5" t="str">
        <f t="shared" ref="N17:N29" ca="1" si="6">CONCATENATE(LEFT(CELL("имяфайла"), FIND("[",CELL("имяфайла"))-1),"DataSheet\","Fuse Clip KLS5-001 (KLS).pdf")</f>
        <v>C:\Altium Libraries\Passives Library\DataSheet\Fuse Clip KLS5-001 (KLS).pdf</v>
      </c>
      <c r="O17" s="4" t="s">
        <v>9489</v>
      </c>
      <c r="P17" s="5" t="str">
        <f t="shared" ref="P17:P29" ca="1" si="7">CONCATENATE(LEFT(CELL("имяфайла"), FIND("[",CELL("имяфайла"))-1),"Fuse 201P series (Littelfuse).pdf")</f>
        <v>C:\Altium Libraries\Passives Library\Fuse 201P series (Littelfuse).pdf</v>
      </c>
      <c r="Q17" s="5" t="str">
        <f t="shared" si="5"/>
        <v>THD Fuse 63mA 440VAC. Case: 5*20mm</v>
      </c>
    </row>
    <row r="18" spans="1:17" x14ac:dyDescent="0.3">
      <c r="A18" s="4" t="s">
        <v>9493</v>
      </c>
      <c r="B18" s="3" t="s">
        <v>9485</v>
      </c>
      <c r="C18" s="4" t="s">
        <v>9170</v>
      </c>
      <c r="D18" s="3" t="s">
        <v>9460</v>
      </c>
      <c r="E18" s="3"/>
      <c r="F18" s="4" t="str">
        <f t="shared" si="4"/>
        <v>Fuse 5*20mm: 80mA, 440VAC</v>
      </c>
      <c r="G18" s="3" t="s">
        <v>23</v>
      </c>
      <c r="H18" s="3" t="s">
        <v>9461</v>
      </c>
      <c r="I18" s="3" t="s">
        <v>25</v>
      </c>
      <c r="J18" s="3" t="s">
        <v>9486</v>
      </c>
      <c r="K18" t="s">
        <v>9494</v>
      </c>
      <c r="L18" s="3" t="s">
        <v>9463</v>
      </c>
      <c r="M18" s="4" t="s">
        <v>9488</v>
      </c>
      <c r="N18" s="5" t="str">
        <f t="shared" ca="1" si="6"/>
        <v>C:\Altium Libraries\Passives Library\DataSheet\Fuse Clip KLS5-001 (KLS).pdf</v>
      </c>
      <c r="O18" s="4" t="s">
        <v>9489</v>
      </c>
      <c r="P18" s="5" t="str">
        <f t="shared" ca="1" si="7"/>
        <v>C:\Altium Libraries\Passives Library\Fuse 201P series (Littelfuse).pdf</v>
      </c>
      <c r="Q18" s="5" t="str">
        <f t="shared" si="5"/>
        <v>THD Fuse 80mA 440VAC. Case: 5*20mm</v>
      </c>
    </row>
    <row r="19" spans="1:17" x14ac:dyDescent="0.3">
      <c r="A19" s="4" t="s">
        <v>9495</v>
      </c>
      <c r="B19" s="3" t="s">
        <v>9485</v>
      </c>
      <c r="C19" s="4" t="s">
        <v>9121</v>
      </c>
      <c r="D19" s="3" t="s">
        <v>9460</v>
      </c>
      <c r="E19" s="3"/>
      <c r="F19" s="4" t="str">
        <f t="shared" si="4"/>
        <v>Fuse 5*20mm: 100mA, 440VAC</v>
      </c>
      <c r="G19" s="3" t="s">
        <v>23</v>
      </c>
      <c r="H19" s="3" t="s">
        <v>9461</v>
      </c>
      <c r="I19" s="3" t="s">
        <v>25</v>
      </c>
      <c r="J19" s="3" t="s">
        <v>9486</v>
      </c>
      <c r="K19" t="s">
        <v>9496</v>
      </c>
      <c r="L19" s="3" t="s">
        <v>9463</v>
      </c>
      <c r="M19" s="4" t="s">
        <v>9488</v>
      </c>
      <c r="N19" s="5" t="str">
        <f t="shared" ca="1" si="6"/>
        <v>C:\Altium Libraries\Passives Library\DataSheet\Fuse Clip KLS5-001 (KLS).pdf</v>
      </c>
      <c r="O19" s="4" t="s">
        <v>9489</v>
      </c>
      <c r="P19" s="5" t="str">
        <f t="shared" ca="1" si="7"/>
        <v>C:\Altium Libraries\Passives Library\Fuse 201P series (Littelfuse).pdf</v>
      </c>
      <c r="Q19" s="5" t="str">
        <f t="shared" si="5"/>
        <v>THD Fuse 100mA 440VAC. Case: 5*20mm</v>
      </c>
    </row>
    <row r="20" spans="1:17" x14ac:dyDescent="0.3">
      <c r="A20" s="4" t="s">
        <v>9497</v>
      </c>
      <c r="B20" s="3" t="s">
        <v>9485</v>
      </c>
      <c r="C20" s="4" t="s">
        <v>9498</v>
      </c>
      <c r="D20" s="3" t="s">
        <v>9460</v>
      </c>
      <c r="E20" s="3"/>
      <c r="F20" s="4" t="str">
        <f t="shared" si="4"/>
        <v>Fuse 5*20mm: 125mA, 440VAC</v>
      </c>
      <c r="G20" s="3" t="s">
        <v>23</v>
      </c>
      <c r="H20" s="3" t="s">
        <v>9461</v>
      </c>
      <c r="I20" s="3" t="s">
        <v>25</v>
      </c>
      <c r="J20" s="3" t="s">
        <v>9486</v>
      </c>
      <c r="K20" t="s">
        <v>9499</v>
      </c>
      <c r="L20" s="3" t="s">
        <v>9463</v>
      </c>
      <c r="M20" s="4" t="s">
        <v>9488</v>
      </c>
      <c r="N20" s="5" t="str">
        <f t="shared" ca="1" si="6"/>
        <v>C:\Altium Libraries\Passives Library\DataSheet\Fuse Clip KLS5-001 (KLS).pdf</v>
      </c>
      <c r="O20" s="4" t="s">
        <v>9489</v>
      </c>
      <c r="P20" s="5" t="str">
        <f t="shared" ca="1" si="7"/>
        <v>C:\Altium Libraries\Passives Library\Fuse 201P series (Littelfuse).pdf</v>
      </c>
      <c r="Q20" s="5" t="str">
        <f t="shared" si="5"/>
        <v>THD Fuse 125mA 440VAC. Case: 5*20mm</v>
      </c>
    </row>
    <row r="21" spans="1:17" x14ac:dyDescent="0.3">
      <c r="A21" s="4" t="s">
        <v>9500</v>
      </c>
      <c r="B21" s="3" t="s">
        <v>9485</v>
      </c>
      <c r="C21" s="4" t="s">
        <v>9346</v>
      </c>
      <c r="D21" s="3" t="s">
        <v>9460</v>
      </c>
      <c r="E21" s="3"/>
      <c r="F21" s="4" t="str">
        <f t="shared" si="4"/>
        <v>Fuse 5*20mm: 160mA, 440VAC</v>
      </c>
      <c r="G21" s="3" t="s">
        <v>23</v>
      </c>
      <c r="H21" s="3" t="s">
        <v>9461</v>
      </c>
      <c r="I21" s="3" t="s">
        <v>25</v>
      </c>
      <c r="J21" s="3" t="s">
        <v>9486</v>
      </c>
      <c r="K21" t="s">
        <v>9501</v>
      </c>
      <c r="L21" s="3" t="s">
        <v>9463</v>
      </c>
      <c r="M21" s="4" t="s">
        <v>9488</v>
      </c>
      <c r="N21" s="5" t="str">
        <f t="shared" ca="1" si="6"/>
        <v>C:\Altium Libraries\Passives Library\DataSheet\Fuse Clip KLS5-001 (KLS).pdf</v>
      </c>
      <c r="O21" s="4" t="s">
        <v>9489</v>
      </c>
      <c r="P21" s="5" t="str">
        <f t="shared" ca="1" si="7"/>
        <v>C:\Altium Libraries\Passives Library\Fuse 201P series (Littelfuse).pdf</v>
      </c>
      <c r="Q21" s="5" t="str">
        <f t="shared" si="5"/>
        <v>THD Fuse 160mA 440VAC. Case: 5*20mm</v>
      </c>
    </row>
    <row r="22" spans="1:17" x14ac:dyDescent="0.3">
      <c r="A22" s="4" t="s">
        <v>9502</v>
      </c>
      <c r="B22" s="3" t="s">
        <v>9485</v>
      </c>
      <c r="C22" s="4" t="s">
        <v>9084</v>
      </c>
      <c r="D22" s="3" t="s">
        <v>9460</v>
      </c>
      <c r="E22" s="3"/>
      <c r="F22" s="4" t="str">
        <f t="shared" si="4"/>
        <v>Fuse 5*20mm: 200mA, 440VAC</v>
      </c>
      <c r="G22" s="3" t="s">
        <v>23</v>
      </c>
      <c r="H22" s="3" t="s">
        <v>9461</v>
      </c>
      <c r="I22" s="3" t="s">
        <v>25</v>
      </c>
      <c r="J22" s="3" t="s">
        <v>9486</v>
      </c>
      <c r="K22" t="s">
        <v>9503</v>
      </c>
      <c r="L22" s="3" t="s">
        <v>9463</v>
      </c>
      <c r="M22" s="4" t="s">
        <v>9488</v>
      </c>
      <c r="N22" s="5" t="str">
        <f t="shared" ca="1" si="6"/>
        <v>C:\Altium Libraries\Passives Library\DataSheet\Fuse Clip KLS5-001 (KLS).pdf</v>
      </c>
      <c r="O22" s="4" t="s">
        <v>9489</v>
      </c>
      <c r="P22" s="5" t="str">
        <f t="shared" ca="1" si="7"/>
        <v>C:\Altium Libraries\Passives Library\Fuse 201P series (Littelfuse).pdf</v>
      </c>
      <c r="Q22" s="5" t="str">
        <f t="shared" si="5"/>
        <v>THD Fuse 200mA 440VAC. Case: 5*20mm</v>
      </c>
    </row>
    <row r="23" spans="1:17" x14ac:dyDescent="0.3">
      <c r="A23" s="4" t="s">
        <v>9504</v>
      </c>
      <c r="B23" s="3" t="s">
        <v>9485</v>
      </c>
      <c r="C23" s="4" t="s">
        <v>9505</v>
      </c>
      <c r="D23" s="3" t="s">
        <v>9460</v>
      </c>
      <c r="E23" s="3"/>
      <c r="F23" s="4" t="str">
        <f t="shared" si="4"/>
        <v>Fuse 5*20mm: 315mA, 440VAC</v>
      </c>
      <c r="G23" s="3" t="s">
        <v>23</v>
      </c>
      <c r="H23" s="3" t="s">
        <v>9461</v>
      </c>
      <c r="I23" s="3" t="s">
        <v>25</v>
      </c>
      <c r="J23" s="3" t="s">
        <v>9486</v>
      </c>
      <c r="K23" t="s">
        <v>9506</v>
      </c>
      <c r="L23" s="3" t="s">
        <v>9463</v>
      </c>
      <c r="M23" s="4" t="s">
        <v>9488</v>
      </c>
      <c r="N23" s="5" t="str">
        <f t="shared" ca="1" si="6"/>
        <v>C:\Altium Libraries\Passives Library\DataSheet\Fuse Clip KLS5-001 (KLS).pdf</v>
      </c>
      <c r="O23" s="4" t="s">
        <v>9489</v>
      </c>
      <c r="P23" s="5" t="str">
        <f t="shared" ca="1" si="7"/>
        <v>C:\Altium Libraries\Passives Library\Fuse 201P series (Littelfuse).pdf</v>
      </c>
      <c r="Q23" s="5" t="str">
        <f t="shared" si="5"/>
        <v>THD Fuse 315mA 440VAC. Case: 5*20mm</v>
      </c>
    </row>
    <row r="24" spans="1:17" x14ac:dyDescent="0.3">
      <c r="A24" s="4" t="s">
        <v>9507</v>
      </c>
      <c r="B24" s="3" t="s">
        <v>9485</v>
      </c>
      <c r="C24" s="4" t="s">
        <v>9508</v>
      </c>
      <c r="D24" s="3" t="s">
        <v>9460</v>
      </c>
      <c r="E24" s="3"/>
      <c r="F24" s="4" t="str">
        <f t="shared" si="4"/>
        <v>Fuse 5*20mm: 400mA, 440VAC</v>
      </c>
      <c r="G24" s="3" t="s">
        <v>23</v>
      </c>
      <c r="H24" s="3" t="s">
        <v>9461</v>
      </c>
      <c r="I24" s="3" t="s">
        <v>25</v>
      </c>
      <c r="J24" s="3" t="s">
        <v>9486</v>
      </c>
      <c r="K24" t="s">
        <v>9509</v>
      </c>
      <c r="L24" s="3" t="s">
        <v>9463</v>
      </c>
      <c r="M24" s="4" t="s">
        <v>9488</v>
      </c>
      <c r="N24" s="5" t="str">
        <f t="shared" ca="1" si="6"/>
        <v>C:\Altium Libraries\Passives Library\DataSheet\Fuse Clip KLS5-001 (KLS).pdf</v>
      </c>
      <c r="O24" s="4" t="s">
        <v>9489</v>
      </c>
      <c r="P24" s="5" t="str">
        <f t="shared" ca="1" si="7"/>
        <v>C:\Altium Libraries\Passives Library\Fuse 201P series (Littelfuse).pdf</v>
      </c>
      <c r="Q24" s="5" t="str">
        <f t="shared" si="5"/>
        <v>THD Fuse 400mA 440VAC. Case: 5*20mm</v>
      </c>
    </row>
    <row r="25" spans="1:17" x14ac:dyDescent="0.3">
      <c r="A25" s="4" t="s">
        <v>9510</v>
      </c>
      <c r="B25" s="3" t="s">
        <v>9485</v>
      </c>
      <c r="C25" s="4" t="s">
        <v>9322</v>
      </c>
      <c r="D25" s="3" t="s">
        <v>9460</v>
      </c>
      <c r="E25" s="3"/>
      <c r="F25" s="4" t="str">
        <f t="shared" si="4"/>
        <v>Fuse 5*20mm: 500mA, 440VAC</v>
      </c>
      <c r="G25" s="3" t="s">
        <v>23</v>
      </c>
      <c r="H25" s="3" t="s">
        <v>9461</v>
      </c>
      <c r="I25" s="3" t="s">
        <v>25</v>
      </c>
      <c r="J25" s="3" t="s">
        <v>9486</v>
      </c>
      <c r="K25" t="s">
        <v>9511</v>
      </c>
      <c r="L25" s="3" t="s">
        <v>9463</v>
      </c>
      <c r="M25" s="4" t="s">
        <v>9488</v>
      </c>
      <c r="N25" s="5" t="str">
        <f t="shared" ca="1" si="6"/>
        <v>C:\Altium Libraries\Passives Library\DataSheet\Fuse Clip KLS5-001 (KLS).pdf</v>
      </c>
      <c r="O25" s="4" t="s">
        <v>9489</v>
      </c>
      <c r="P25" s="5" t="str">
        <f t="shared" ca="1" si="7"/>
        <v>C:\Altium Libraries\Passives Library\Fuse 201P series (Littelfuse).pdf</v>
      </c>
      <c r="Q25" s="5" t="str">
        <f t="shared" si="5"/>
        <v>THD Fuse 500mA 440VAC. Case: 5*20mm</v>
      </c>
    </row>
    <row r="26" spans="1:17" x14ac:dyDescent="0.3">
      <c r="A26" s="4" t="s">
        <v>9512</v>
      </c>
      <c r="B26" s="3" t="s">
        <v>9485</v>
      </c>
      <c r="C26" s="4" t="s">
        <v>9459</v>
      </c>
      <c r="D26" s="3" t="s">
        <v>9460</v>
      </c>
      <c r="E26" s="3"/>
      <c r="F26" s="4" t="str">
        <f t="shared" si="4"/>
        <v>Fuse 5*20mm: 630mA, 440VAC</v>
      </c>
      <c r="G26" s="3" t="s">
        <v>23</v>
      </c>
      <c r="H26" s="3" t="s">
        <v>9461</v>
      </c>
      <c r="I26" s="3" t="s">
        <v>25</v>
      </c>
      <c r="J26" s="3" t="s">
        <v>9486</v>
      </c>
      <c r="K26" t="s">
        <v>9513</v>
      </c>
      <c r="L26" s="3" t="s">
        <v>9463</v>
      </c>
      <c r="M26" s="4" t="s">
        <v>9488</v>
      </c>
      <c r="N26" s="5" t="str">
        <f t="shared" ca="1" si="6"/>
        <v>C:\Altium Libraries\Passives Library\DataSheet\Fuse Clip KLS5-001 (KLS).pdf</v>
      </c>
      <c r="O26" s="4" t="s">
        <v>9489</v>
      </c>
      <c r="P26" s="5" t="str">
        <f t="shared" ca="1" si="7"/>
        <v>C:\Altium Libraries\Passives Library\Fuse 201P series (Littelfuse).pdf</v>
      </c>
      <c r="Q26" s="5" t="str">
        <f t="shared" si="5"/>
        <v>THD Fuse 630mA 440VAC. Case: 5*20mm</v>
      </c>
    </row>
    <row r="27" spans="1:17" x14ac:dyDescent="0.3">
      <c r="A27" s="4" t="s">
        <v>9514</v>
      </c>
      <c r="B27" s="3" t="s">
        <v>9485</v>
      </c>
      <c r="C27" s="4" t="s">
        <v>9306</v>
      </c>
      <c r="D27" s="3" t="s">
        <v>9460</v>
      </c>
      <c r="E27" s="3"/>
      <c r="F27" s="4" t="str">
        <f t="shared" si="4"/>
        <v>Fuse 5*20mm: 800mA, 440VAC</v>
      </c>
      <c r="G27" s="3" t="s">
        <v>23</v>
      </c>
      <c r="H27" s="3" t="s">
        <v>9461</v>
      </c>
      <c r="I27" s="3" t="s">
        <v>25</v>
      </c>
      <c r="J27" s="3" t="s">
        <v>9486</v>
      </c>
      <c r="K27" t="s">
        <v>9515</v>
      </c>
      <c r="L27" s="3" t="s">
        <v>9463</v>
      </c>
      <c r="M27" s="4" t="s">
        <v>9488</v>
      </c>
      <c r="N27" s="5" t="str">
        <f t="shared" ca="1" si="6"/>
        <v>C:\Altium Libraries\Passives Library\DataSheet\Fuse Clip KLS5-001 (KLS).pdf</v>
      </c>
      <c r="O27" s="4" t="s">
        <v>9489</v>
      </c>
      <c r="P27" s="5" t="str">
        <f t="shared" ca="1" si="7"/>
        <v>C:\Altium Libraries\Passives Library\Fuse 201P series (Littelfuse).pdf</v>
      </c>
      <c r="Q27" s="5" t="str">
        <f t="shared" si="5"/>
        <v>THD Fuse 800mA 440VAC. Case: 5*20mm</v>
      </c>
    </row>
    <row r="28" spans="1:17" x14ac:dyDescent="0.3">
      <c r="A28" s="4" t="s">
        <v>9516</v>
      </c>
      <c r="B28" s="3" t="s">
        <v>9485</v>
      </c>
      <c r="C28" s="4" t="s">
        <v>9409</v>
      </c>
      <c r="D28" s="3" t="s">
        <v>9460</v>
      </c>
      <c r="E28" s="3"/>
      <c r="F28" s="4" t="str">
        <f t="shared" si="4"/>
        <v>Fuse 5*20mm: 1A, 440VAC</v>
      </c>
      <c r="G28" s="3" t="s">
        <v>23</v>
      </c>
      <c r="H28" s="3" t="s">
        <v>9461</v>
      </c>
      <c r="I28" s="3" t="s">
        <v>25</v>
      </c>
      <c r="J28" s="3" t="s">
        <v>9486</v>
      </c>
      <c r="K28" t="s">
        <v>9517</v>
      </c>
      <c r="L28" s="3" t="s">
        <v>9463</v>
      </c>
      <c r="M28" s="4" t="s">
        <v>9488</v>
      </c>
      <c r="N28" s="5" t="str">
        <f t="shared" ca="1" si="6"/>
        <v>C:\Altium Libraries\Passives Library\DataSheet\Fuse Clip KLS5-001 (KLS).pdf</v>
      </c>
      <c r="O28" s="4" t="s">
        <v>9489</v>
      </c>
      <c r="P28" s="5" t="str">
        <f t="shared" ca="1" si="7"/>
        <v>C:\Altium Libraries\Passives Library\Fuse 201P series (Littelfuse).pdf</v>
      </c>
      <c r="Q28" s="5" t="str">
        <f t="shared" si="5"/>
        <v>THD Fuse 1A 440VAC. Case: 5*20mm</v>
      </c>
    </row>
    <row r="29" spans="1:17" x14ac:dyDescent="0.3">
      <c r="A29" s="4" t="s">
        <v>9518</v>
      </c>
      <c r="B29" s="3" t="s">
        <v>9485</v>
      </c>
      <c r="C29" s="4" t="s">
        <v>9519</v>
      </c>
      <c r="D29" s="3" t="s">
        <v>9460</v>
      </c>
      <c r="E29" s="3"/>
      <c r="F29" s="4" t="str">
        <f t="shared" si="4"/>
        <v>Fuse 5*20mm: 1,25A, 440VAC</v>
      </c>
      <c r="G29" s="3" t="s">
        <v>23</v>
      </c>
      <c r="H29" s="3" t="s">
        <v>9461</v>
      </c>
      <c r="I29" s="3" t="s">
        <v>25</v>
      </c>
      <c r="J29" s="3" t="s">
        <v>9486</v>
      </c>
      <c r="K29" t="s">
        <v>9520</v>
      </c>
      <c r="L29" s="3" t="s">
        <v>9463</v>
      </c>
      <c r="M29" s="4" t="s">
        <v>9488</v>
      </c>
      <c r="N29" s="5" t="str">
        <f t="shared" ca="1" si="6"/>
        <v>C:\Altium Libraries\Passives Library\DataSheet\Fuse Clip KLS5-001 (KLS).pdf</v>
      </c>
      <c r="O29" s="4" t="s">
        <v>9489</v>
      </c>
      <c r="P29" s="5" t="str">
        <f t="shared" ca="1" si="7"/>
        <v>C:\Altium Libraries\Passives Library\Fuse 201P series (Littelfuse).pdf</v>
      </c>
      <c r="Q29" s="5" t="str">
        <f t="shared" si="5"/>
        <v>THD Fuse 1,25A 440VAC. Case: 5*20mm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85" zoomScaleNormal="85" workbookViewId="0">
      <selection activeCell="N61" sqref="N61"/>
    </sheetView>
  </sheetViews>
  <sheetFormatPr defaultRowHeight="14.4" x14ac:dyDescent="0.3"/>
  <cols>
    <col min="2" max="2" width="16.33203125" bestFit="1" customWidth="1"/>
    <col min="3" max="4" width="7.109375" bestFit="1" customWidth="1"/>
    <col min="5" max="5" width="8.44140625" bestFit="1" customWidth="1"/>
    <col min="6" max="6" width="42.88671875" bestFit="1" customWidth="1"/>
    <col min="7" max="7" width="19.5546875" bestFit="1" customWidth="1"/>
    <col min="8" max="8" width="9.6640625" bestFit="1" customWidth="1"/>
    <col min="9" max="9" width="19.109375" bestFit="1" customWidth="1"/>
    <col min="10" max="10" width="14.88671875" bestFit="1" customWidth="1"/>
    <col min="11" max="11" width="12.88671875" bestFit="1" customWidth="1"/>
    <col min="12" max="12" width="11.5546875" bestFit="1" customWidth="1"/>
    <col min="13" max="13" width="24.6640625" bestFit="1" customWidth="1"/>
    <col min="14" max="14" width="66.77734375" bestFit="1" customWidth="1"/>
    <col min="15" max="15" width="24.6640625" bestFit="1" customWidth="1"/>
    <col min="16" max="16" width="18.21875" bestFit="1" customWidth="1"/>
    <col min="17" max="17" width="51.5546875" bestFit="1" customWidth="1"/>
  </cols>
  <sheetData>
    <row r="1" spans="1:17" x14ac:dyDescent="0.3">
      <c r="A1" s="16" t="s">
        <v>0</v>
      </c>
      <c r="B1" s="14" t="s">
        <v>1</v>
      </c>
      <c r="C1" s="14" t="s">
        <v>5105</v>
      </c>
      <c r="D1" s="14" t="s">
        <v>5103</v>
      </c>
      <c r="E1" s="14" t="s">
        <v>9521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372</v>
      </c>
      <c r="K1" s="15" t="s">
        <v>12</v>
      </c>
      <c r="L1" s="14" t="s">
        <v>13</v>
      </c>
      <c r="M1" s="14" t="s">
        <v>14</v>
      </c>
      <c r="N1" s="38" t="s">
        <v>15</v>
      </c>
      <c r="O1" s="14" t="s">
        <v>9455</v>
      </c>
      <c r="P1" s="38" t="s">
        <v>9456</v>
      </c>
      <c r="Q1" s="38" t="s">
        <v>16</v>
      </c>
    </row>
    <row r="2" spans="1:17" x14ac:dyDescent="0.3">
      <c r="A2" s="4" t="s">
        <v>9457</v>
      </c>
      <c r="B2" s="3" t="s">
        <v>398</v>
      </c>
      <c r="C2" s="4" t="s">
        <v>9333</v>
      </c>
      <c r="D2" s="3" t="s">
        <v>9522</v>
      </c>
      <c r="E2" s="3" t="s">
        <v>9523</v>
      </c>
      <c r="F2" s="4" t="str">
        <f>CONCATENATE("Fuse ",B2,": ",C2,", ", D2)</f>
        <v>Fuse 0603 (1.6*0.8mm) : 250mA, 32VDC</v>
      </c>
      <c r="G2" s="3" t="s">
        <v>23</v>
      </c>
      <c r="H2" s="3" t="s">
        <v>9461</v>
      </c>
      <c r="I2" s="3" t="s">
        <v>25</v>
      </c>
      <c r="J2" s="3" t="s">
        <v>9524</v>
      </c>
      <c r="K2" s="25" t="s">
        <v>9525</v>
      </c>
      <c r="L2" s="3" t="s">
        <v>9463</v>
      </c>
      <c r="M2" s="4" t="s">
        <v>9526</v>
      </c>
      <c r="N2" s="5" t="str">
        <f ca="1">CONCATENATE(LEFT(CELL("имяфайла"), FIND("[",CELL("имяфайла"))-1),"DataSheet\","Fuse 494 series (Littelfuse).pdf")</f>
        <v>C:\Altium Libraries\Passives Library\DataSheet\Fuse 494 series (Littelfuse).pdf</v>
      </c>
      <c r="O2" s="4"/>
      <c r="P2" s="5"/>
      <c r="Q2" s="5" t="str">
        <f>CONCATENATE("SMD Fuse ",C2," ",D2,", ",E2,". Case: ",B2)</f>
        <v xml:space="preserve">SMD Fuse 250mA 32VDC, 0.003A²s. Case: 0603 (1.6*0.8mm) </v>
      </c>
    </row>
    <row r="3" spans="1:17" x14ac:dyDescent="0.3">
      <c r="A3" s="4" t="s">
        <v>9466</v>
      </c>
      <c r="B3" s="3" t="s">
        <v>398</v>
      </c>
      <c r="C3" s="4" t="s">
        <v>9527</v>
      </c>
      <c r="D3" s="3" t="s">
        <v>9522</v>
      </c>
      <c r="E3" s="3" t="s">
        <v>9528</v>
      </c>
      <c r="F3" s="4" t="str">
        <f t="shared" ref="F3:F14" si="0">CONCATENATE("Fuse ",B3,": ",C3,", ", D3)</f>
        <v>Fuse 0603 (1.6*0.8mm) : 375mA, 32VDC</v>
      </c>
      <c r="G3" s="3" t="s">
        <v>23</v>
      </c>
      <c r="H3" s="3" t="s">
        <v>9461</v>
      </c>
      <c r="I3" s="3" t="s">
        <v>25</v>
      </c>
      <c r="J3" s="3" t="s">
        <v>9524</v>
      </c>
      <c r="K3" s="25" t="s">
        <v>9529</v>
      </c>
      <c r="L3" s="3" t="s">
        <v>9463</v>
      </c>
      <c r="M3" s="4" t="s">
        <v>9526</v>
      </c>
      <c r="N3" s="5" t="str">
        <f t="shared" ref="N3:N17" ca="1" si="1">CONCATENATE(LEFT(CELL("имяфайла"), FIND("[",CELL("имяфайла"))-1),"DataSheet\","Fuse 494 series (Littelfuse).pdf")</f>
        <v>C:\Altium Libraries\Passives Library\DataSheet\Fuse 494 series (Littelfuse).pdf</v>
      </c>
      <c r="O3" s="4"/>
      <c r="P3" s="5"/>
      <c r="Q3" s="5" t="str">
        <f t="shared" ref="Q3:Q16" si="2">CONCATENATE("SMD Fuse ",C3," ",D3,", ",E3,". Case: ",B3)</f>
        <v xml:space="preserve">SMD Fuse 375mA 32VDC, 0.005A²s. Case: 0603 (1.6*0.8mm) </v>
      </c>
    </row>
    <row r="4" spans="1:17" x14ac:dyDescent="0.3">
      <c r="A4" s="4" t="s">
        <v>9467</v>
      </c>
      <c r="B4" s="3" t="s">
        <v>398</v>
      </c>
      <c r="C4" s="4" t="s">
        <v>9322</v>
      </c>
      <c r="D4" s="3" t="s">
        <v>9522</v>
      </c>
      <c r="E4" s="3" t="s">
        <v>9530</v>
      </c>
      <c r="F4" s="4" t="str">
        <f t="shared" si="0"/>
        <v>Fuse 0603 (1.6*0.8mm) : 500mA, 32VDC</v>
      </c>
      <c r="G4" s="3" t="s">
        <v>23</v>
      </c>
      <c r="H4" s="3" t="s">
        <v>9461</v>
      </c>
      <c r="I4" s="3" t="s">
        <v>25</v>
      </c>
      <c r="J4" s="3" t="s">
        <v>9524</v>
      </c>
      <c r="K4" s="25" t="s">
        <v>9531</v>
      </c>
      <c r="L4" s="3" t="s">
        <v>9463</v>
      </c>
      <c r="M4" s="4" t="s">
        <v>9526</v>
      </c>
      <c r="N4" s="5" t="str">
        <f t="shared" ca="1" si="1"/>
        <v>C:\Altium Libraries\Passives Library\DataSheet\Fuse 494 series (Littelfuse).pdf</v>
      </c>
      <c r="O4" s="4"/>
      <c r="P4" s="5"/>
      <c r="Q4" s="5" t="str">
        <f t="shared" si="2"/>
        <v xml:space="preserve">SMD Fuse 500mA 32VDC, 0.009A²s. Case: 0603 (1.6*0.8mm) </v>
      </c>
    </row>
    <row r="5" spans="1:17" x14ac:dyDescent="0.3">
      <c r="A5" s="4" t="s">
        <v>9468</v>
      </c>
      <c r="B5" s="3" t="s">
        <v>398</v>
      </c>
      <c r="C5" s="4" t="s">
        <v>9309</v>
      </c>
      <c r="D5" s="3" t="s">
        <v>9522</v>
      </c>
      <c r="E5" s="3" t="s">
        <v>9532</v>
      </c>
      <c r="F5" s="4" t="str">
        <f t="shared" si="0"/>
        <v>Fuse 0603 (1.6*0.8mm) : 750mA, 32VDC</v>
      </c>
      <c r="G5" s="3" t="s">
        <v>23</v>
      </c>
      <c r="H5" s="3" t="s">
        <v>9461</v>
      </c>
      <c r="I5" s="3" t="s">
        <v>25</v>
      </c>
      <c r="J5" s="3" t="s">
        <v>9524</v>
      </c>
      <c r="K5" s="25" t="s">
        <v>9533</v>
      </c>
      <c r="L5" s="3" t="s">
        <v>9463</v>
      </c>
      <c r="M5" s="4" t="s">
        <v>9526</v>
      </c>
      <c r="N5" s="5" t="str">
        <f t="shared" ca="1" si="1"/>
        <v>C:\Altium Libraries\Passives Library\DataSheet\Fuse 494 series (Littelfuse).pdf</v>
      </c>
      <c r="O5" s="4"/>
      <c r="P5" s="5"/>
      <c r="Q5" s="5" t="str">
        <f t="shared" si="2"/>
        <v xml:space="preserve">SMD Fuse 750mA 32VDC, 0.017A²s. Case: 0603 (1.6*0.8mm) </v>
      </c>
    </row>
    <row r="6" spans="1:17" x14ac:dyDescent="0.3">
      <c r="A6" s="4" t="s">
        <v>9469</v>
      </c>
      <c r="B6" s="3" t="s">
        <v>398</v>
      </c>
      <c r="C6" s="4" t="s">
        <v>9409</v>
      </c>
      <c r="D6" s="3" t="s">
        <v>9522</v>
      </c>
      <c r="E6" s="3" t="s">
        <v>9534</v>
      </c>
      <c r="F6" s="4" t="str">
        <f t="shared" si="0"/>
        <v>Fuse 0603 (1.6*0.8mm) : 1A, 32VDC</v>
      </c>
      <c r="G6" s="3" t="s">
        <v>23</v>
      </c>
      <c r="H6" s="3" t="s">
        <v>9461</v>
      </c>
      <c r="I6" s="3" t="s">
        <v>25</v>
      </c>
      <c r="J6" s="3" t="s">
        <v>9524</v>
      </c>
      <c r="K6" s="25" t="s">
        <v>9535</v>
      </c>
      <c r="L6" s="3" t="s">
        <v>9463</v>
      </c>
      <c r="M6" s="4" t="s">
        <v>9526</v>
      </c>
      <c r="N6" s="5" t="str">
        <f t="shared" ca="1" si="1"/>
        <v>C:\Altium Libraries\Passives Library\DataSheet\Fuse 494 series (Littelfuse).pdf</v>
      </c>
      <c r="O6" s="4"/>
      <c r="P6" s="5"/>
      <c r="Q6" s="5" t="str">
        <f t="shared" si="2"/>
        <v xml:space="preserve">SMD Fuse 1A 32VDC, 0.021A²s. Case: 0603 (1.6*0.8mm) </v>
      </c>
    </row>
    <row r="7" spans="1:17" x14ac:dyDescent="0.3">
      <c r="A7" s="4" t="s">
        <v>9470</v>
      </c>
      <c r="B7" s="3" t="s">
        <v>398</v>
      </c>
      <c r="C7" s="4" t="s">
        <v>9016</v>
      </c>
      <c r="D7" s="3" t="s">
        <v>9522</v>
      </c>
      <c r="E7" s="3" t="s">
        <v>9536</v>
      </c>
      <c r="F7" s="4" t="str">
        <f t="shared" si="0"/>
        <v>Fuse 0603 (1.6*0.8mm) : 1.25A, 32VDC</v>
      </c>
      <c r="G7" s="3" t="s">
        <v>23</v>
      </c>
      <c r="H7" s="3" t="s">
        <v>9461</v>
      </c>
      <c r="I7" s="3" t="s">
        <v>25</v>
      </c>
      <c r="J7" s="3" t="s">
        <v>9524</v>
      </c>
      <c r="K7" s="25" t="s">
        <v>9537</v>
      </c>
      <c r="L7" s="3" t="s">
        <v>9463</v>
      </c>
      <c r="M7" s="4" t="s">
        <v>9526</v>
      </c>
      <c r="N7" s="5" t="str">
        <f t="shared" ca="1" si="1"/>
        <v>C:\Altium Libraries\Passives Library\DataSheet\Fuse 494 series (Littelfuse).pdf</v>
      </c>
      <c r="O7" s="4"/>
      <c r="P7" s="5"/>
      <c r="Q7" s="5" t="str">
        <f t="shared" si="2"/>
        <v xml:space="preserve">SMD Fuse 1.25A 32VDC, 0.052A²s. Case: 0603 (1.6*0.8mm) </v>
      </c>
    </row>
    <row r="8" spans="1:17" x14ac:dyDescent="0.3">
      <c r="A8" s="4" t="s">
        <v>9472</v>
      </c>
      <c r="B8" s="3" t="s">
        <v>398</v>
      </c>
      <c r="C8" s="4" t="s">
        <v>9538</v>
      </c>
      <c r="D8" s="3" t="s">
        <v>9522</v>
      </c>
      <c r="E8" s="3" t="s">
        <v>9539</v>
      </c>
      <c r="F8" s="4" t="str">
        <f t="shared" si="0"/>
        <v>Fuse 0603 (1.6*0.8mm) : 1.4A, 32VDC</v>
      </c>
      <c r="G8" s="3" t="s">
        <v>23</v>
      </c>
      <c r="H8" s="3" t="s">
        <v>9461</v>
      </c>
      <c r="I8" s="3" t="s">
        <v>25</v>
      </c>
      <c r="J8" s="3" t="s">
        <v>9524</v>
      </c>
      <c r="K8" s="25" t="s">
        <v>9540</v>
      </c>
      <c r="L8" s="3" t="s">
        <v>9463</v>
      </c>
      <c r="M8" s="4" t="s">
        <v>9526</v>
      </c>
      <c r="N8" s="5" t="str">
        <f t="shared" ca="1" si="1"/>
        <v>C:\Altium Libraries\Passives Library\DataSheet\Fuse 494 series (Littelfuse).pdf</v>
      </c>
      <c r="O8" s="4"/>
      <c r="P8" s="5"/>
      <c r="Q8" s="5" t="str">
        <f t="shared" si="2"/>
        <v xml:space="preserve">SMD Fuse 1.4A 32VDC, 0.055A²s. Case: 0603 (1.6*0.8mm) </v>
      </c>
    </row>
    <row r="9" spans="1:17" x14ac:dyDescent="0.3">
      <c r="A9" s="4" t="s">
        <v>9473</v>
      </c>
      <c r="B9" s="3" t="s">
        <v>398</v>
      </c>
      <c r="C9" s="4" t="s">
        <v>9395</v>
      </c>
      <c r="D9" s="3" t="s">
        <v>9522</v>
      </c>
      <c r="E9" s="3" t="s">
        <v>9541</v>
      </c>
      <c r="F9" s="4" t="str">
        <f t="shared" si="0"/>
        <v>Fuse 0603 (1.6*0.8mm) : 1.5A, 32VDC</v>
      </c>
      <c r="G9" s="3" t="s">
        <v>23</v>
      </c>
      <c r="H9" s="3" t="s">
        <v>9461</v>
      </c>
      <c r="I9" s="3" t="s">
        <v>25</v>
      </c>
      <c r="J9" s="3" t="s">
        <v>9524</v>
      </c>
      <c r="K9" s="25" t="s">
        <v>9542</v>
      </c>
      <c r="L9" s="3" t="s">
        <v>9463</v>
      </c>
      <c r="M9" s="4" t="s">
        <v>9526</v>
      </c>
      <c r="N9" s="5" t="str">
        <f t="shared" ca="1" si="1"/>
        <v>C:\Altium Libraries\Passives Library\DataSheet\Fuse 494 series (Littelfuse).pdf</v>
      </c>
      <c r="O9" s="4"/>
      <c r="P9" s="5"/>
      <c r="Q9" s="5" t="str">
        <f t="shared" si="2"/>
        <v xml:space="preserve">SMD Fuse 1.5A 32VDC, 0.077A²s. Case: 0603 (1.6*0.8mm) </v>
      </c>
    </row>
    <row r="10" spans="1:17" x14ac:dyDescent="0.3">
      <c r="A10" s="4" t="s">
        <v>9475</v>
      </c>
      <c r="B10" s="3" t="s">
        <v>398</v>
      </c>
      <c r="C10" s="4" t="s">
        <v>9543</v>
      </c>
      <c r="D10" s="3" t="s">
        <v>9522</v>
      </c>
      <c r="E10" s="3" t="s">
        <v>9544</v>
      </c>
      <c r="F10" s="4" t="str">
        <f t="shared" si="0"/>
        <v>Fuse 0603 (1.6*0.8mm) : 1.75A, 32VDC</v>
      </c>
      <c r="G10" s="3" t="s">
        <v>23</v>
      </c>
      <c r="H10" s="3" t="s">
        <v>9461</v>
      </c>
      <c r="I10" s="3" t="s">
        <v>25</v>
      </c>
      <c r="J10" s="3" t="s">
        <v>9524</v>
      </c>
      <c r="K10" s="25" t="s">
        <v>9545</v>
      </c>
      <c r="L10" s="3" t="s">
        <v>9463</v>
      </c>
      <c r="M10" s="4" t="s">
        <v>9526</v>
      </c>
      <c r="N10" s="5" t="str">
        <f t="shared" ca="1" si="1"/>
        <v>C:\Altium Libraries\Passives Library\DataSheet\Fuse 494 series (Littelfuse).pdf</v>
      </c>
      <c r="O10" s="4"/>
      <c r="P10" s="5"/>
      <c r="Q10" s="5" t="str">
        <f t="shared" si="2"/>
        <v xml:space="preserve">SMD Fuse 1.75A 32VDC, 0.09A²s. Case: 0603 (1.6*0.8mm) </v>
      </c>
    </row>
    <row r="11" spans="1:17" x14ac:dyDescent="0.3">
      <c r="A11" s="4" t="s">
        <v>9477</v>
      </c>
      <c r="B11" s="3" t="s">
        <v>398</v>
      </c>
      <c r="C11" s="4" t="s">
        <v>9471</v>
      </c>
      <c r="D11" s="3" t="s">
        <v>9522</v>
      </c>
      <c r="E11" s="3" t="s">
        <v>9546</v>
      </c>
      <c r="F11" s="4" t="str">
        <f t="shared" si="0"/>
        <v>Fuse 0603 (1.6*0.8mm) : 2A, 32VDC</v>
      </c>
      <c r="G11" s="3" t="s">
        <v>23</v>
      </c>
      <c r="H11" s="3" t="s">
        <v>9461</v>
      </c>
      <c r="I11" s="3" t="s">
        <v>25</v>
      </c>
      <c r="J11" s="3" t="s">
        <v>9524</v>
      </c>
      <c r="K11" s="25" t="s">
        <v>9547</v>
      </c>
      <c r="L11" s="3" t="s">
        <v>9463</v>
      </c>
      <c r="M11" s="4" t="s">
        <v>9526</v>
      </c>
      <c r="N11" s="5" t="str">
        <f t="shared" ca="1" si="1"/>
        <v>C:\Altium Libraries\Passives Library\DataSheet\Fuse 494 series (Littelfuse).pdf</v>
      </c>
      <c r="O11" s="4"/>
      <c r="P11" s="5"/>
      <c r="Q11" s="5" t="str">
        <f t="shared" si="2"/>
        <v xml:space="preserve">SMD Fuse 2A 32VDC, 0.11A²s. Case: 0603 (1.6*0.8mm) </v>
      </c>
    </row>
    <row r="12" spans="1:17" x14ac:dyDescent="0.3">
      <c r="A12" s="4" t="s">
        <v>9479</v>
      </c>
      <c r="B12" s="3" t="s">
        <v>398</v>
      </c>
      <c r="C12" s="4" t="s">
        <v>9371</v>
      </c>
      <c r="D12" s="3" t="s">
        <v>9522</v>
      </c>
      <c r="E12" s="3" t="s">
        <v>9548</v>
      </c>
      <c r="F12" s="4" t="str">
        <f t="shared" si="0"/>
        <v>Fuse 0603 (1.6*0.8mm) : 2.5A, 32VDC</v>
      </c>
      <c r="G12" s="3" t="s">
        <v>23</v>
      </c>
      <c r="H12" s="3" t="s">
        <v>9461</v>
      </c>
      <c r="I12" s="3" t="s">
        <v>25</v>
      </c>
      <c r="J12" s="3" t="s">
        <v>9524</v>
      </c>
      <c r="K12" s="25" t="s">
        <v>9549</v>
      </c>
      <c r="L12" s="3" t="s">
        <v>9463</v>
      </c>
      <c r="M12" s="4" t="s">
        <v>9526</v>
      </c>
      <c r="N12" s="5" t="str">
        <f t="shared" ca="1" si="1"/>
        <v>C:\Altium Libraries\Passives Library\DataSheet\Fuse 494 series (Littelfuse).pdf</v>
      </c>
      <c r="O12" s="4"/>
      <c r="P12" s="5"/>
      <c r="Q12" s="5" t="str">
        <f t="shared" si="2"/>
        <v xml:space="preserve">SMD Fuse 2.5A 32VDC, 0.14A²s. Case: 0603 (1.6*0.8mm) </v>
      </c>
    </row>
    <row r="13" spans="1:17" x14ac:dyDescent="0.3">
      <c r="A13" s="4" t="s">
        <v>9481</v>
      </c>
      <c r="B13" s="3" t="s">
        <v>398</v>
      </c>
      <c r="C13" s="4" t="s">
        <v>9365</v>
      </c>
      <c r="D13" s="3" t="s">
        <v>9522</v>
      </c>
      <c r="E13" s="3" t="s">
        <v>9550</v>
      </c>
      <c r="F13" s="4" t="str">
        <f t="shared" si="0"/>
        <v>Fuse 0603 (1.6*0.8mm) : 3A, 32VDC</v>
      </c>
      <c r="G13" s="3" t="s">
        <v>23</v>
      </c>
      <c r="H13" s="3" t="s">
        <v>9461</v>
      </c>
      <c r="I13" s="3" t="s">
        <v>25</v>
      </c>
      <c r="J13" s="3" t="s">
        <v>9524</v>
      </c>
      <c r="K13" s="25" t="s">
        <v>9551</v>
      </c>
      <c r="L13" s="3" t="s">
        <v>9463</v>
      </c>
      <c r="M13" s="4" t="s">
        <v>9526</v>
      </c>
      <c r="N13" s="5" t="str">
        <f t="shared" ca="1" si="1"/>
        <v>C:\Altium Libraries\Passives Library\DataSheet\Fuse 494 series (Littelfuse).pdf</v>
      </c>
      <c r="O13" s="4"/>
      <c r="P13" s="5"/>
      <c r="Q13" s="5" t="str">
        <f t="shared" si="2"/>
        <v xml:space="preserve">SMD Fuse 3A 32VDC, 0.24A²s. Case: 0603 (1.6*0.8mm) </v>
      </c>
    </row>
    <row r="14" spans="1:17" x14ac:dyDescent="0.3">
      <c r="A14" s="4" t="s">
        <v>9483</v>
      </c>
      <c r="B14" s="3" t="s">
        <v>398</v>
      </c>
      <c r="C14" s="4" t="s">
        <v>9474</v>
      </c>
      <c r="D14" s="3" t="s">
        <v>9522</v>
      </c>
      <c r="E14" s="3" t="s">
        <v>9552</v>
      </c>
      <c r="F14" s="4" t="str">
        <f t="shared" si="0"/>
        <v>Fuse 0603 (1.6*0.8mm) : 3.15A, 32VDC</v>
      </c>
      <c r="G14" s="3" t="s">
        <v>23</v>
      </c>
      <c r="H14" s="3" t="s">
        <v>9461</v>
      </c>
      <c r="I14" s="3" t="s">
        <v>25</v>
      </c>
      <c r="J14" s="3" t="s">
        <v>9524</v>
      </c>
      <c r="K14" s="25" t="s">
        <v>9553</v>
      </c>
      <c r="L14" s="3" t="s">
        <v>9463</v>
      </c>
      <c r="M14" s="4" t="s">
        <v>9526</v>
      </c>
      <c r="N14" s="5" t="str">
        <f t="shared" ca="1" si="1"/>
        <v>C:\Altium Libraries\Passives Library\DataSheet\Fuse 494 series (Littelfuse).pdf</v>
      </c>
      <c r="O14" s="4"/>
      <c r="P14" s="5"/>
      <c r="Q14" s="5" t="str">
        <f t="shared" si="2"/>
        <v xml:space="preserve">SMD Fuse 3.15A 32VDC, 0.27A²s. Case: 0603 (1.6*0.8mm) </v>
      </c>
    </row>
    <row r="15" spans="1:17" x14ac:dyDescent="0.3">
      <c r="A15" s="4" t="s">
        <v>9484</v>
      </c>
      <c r="B15" s="3" t="s">
        <v>398</v>
      </c>
      <c r="C15" s="4" t="s">
        <v>9007</v>
      </c>
      <c r="D15" s="3" t="s">
        <v>9522</v>
      </c>
      <c r="E15" s="3" t="s">
        <v>9554</v>
      </c>
      <c r="F15" s="4" t="str">
        <f t="shared" ref="F15:F16" si="3">CONCATENATE("Fuse ",B15,": ",C15,", ", D15)</f>
        <v>Fuse 0603 (1.6*0.8mm) : 3.5A, 32VDC</v>
      </c>
      <c r="G15" s="3" t="s">
        <v>23</v>
      </c>
      <c r="H15" s="3" t="s">
        <v>9461</v>
      </c>
      <c r="I15" s="3" t="s">
        <v>25</v>
      </c>
      <c r="J15" s="3" t="s">
        <v>9524</v>
      </c>
      <c r="K15" s="25" t="s">
        <v>9555</v>
      </c>
      <c r="L15" s="3" t="s">
        <v>9463</v>
      </c>
      <c r="M15" s="4" t="s">
        <v>9526</v>
      </c>
      <c r="N15" s="5" t="str">
        <f t="shared" ca="1" si="1"/>
        <v>C:\Altium Libraries\Passives Library\DataSheet\Fuse 494 series (Littelfuse).pdf</v>
      </c>
      <c r="O15" s="4"/>
      <c r="P15" s="5"/>
      <c r="Q15" s="5" t="str">
        <f t="shared" si="2"/>
        <v xml:space="preserve">SMD Fuse 3.5A 32VDC, 0.43A²s. Case: 0603 (1.6*0.8mm) </v>
      </c>
    </row>
    <row r="16" spans="1:17" x14ac:dyDescent="0.3">
      <c r="A16" s="4" t="s">
        <v>9490</v>
      </c>
      <c r="B16" s="3" t="s">
        <v>398</v>
      </c>
      <c r="C16" s="4" t="s">
        <v>9476</v>
      </c>
      <c r="D16" s="3" t="s">
        <v>9522</v>
      </c>
      <c r="E16" s="3" t="s">
        <v>9556</v>
      </c>
      <c r="F16" s="4" t="str">
        <f t="shared" si="3"/>
        <v>Fuse 0603 (1.6*0.8mm) : 4A, 32VDC</v>
      </c>
      <c r="G16" s="3" t="s">
        <v>23</v>
      </c>
      <c r="H16" s="3" t="s">
        <v>9461</v>
      </c>
      <c r="I16" s="3" t="s">
        <v>25</v>
      </c>
      <c r="J16" s="3" t="s">
        <v>9524</v>
      </c>
      <c r="K16" s="25" t="s">
        <v>9557</v>
      </c>
      <c r="L16" s="3" t="s">
        <v>9463</v>
      </c>
      <c r="M16" s="4" t="s">
        <v>9526</v>
      </c>
      <c r="N16" s="5" t="str">
        <f t="shared" ca="1" si="1"/>
        <v>C:\Altium Libraries\Passives Library\DataSheet\Fuse 494 series (Littelfuse).pdf</v>
      </c>
      <c r="O16" s="4"/>
      <c r="P16" s="5"/>
      <c r="Q16" s="5" t="str">
        <f t="shared" si="2"/>
        <v xml:space="preserve">SMD Fuse 4A 32VDC, 0.57A²s. Case: 0603 (1.6*0.8mm) </v>
      </c>
    </row>
    <row r="17" spans="1:17" x14ac:dyDescent="0.3">
      <c r="A17" s="4" t="s">
        <v>9493</v>
      </c>
      <c r="B17" s="3" t="s">
        <v>398</v>
      </c>
      <c r="C17" s="4" t="s">
        <v>9478</v>
      </c>
      <c r="D17" s="3" t="s">
        <v>9522</v>
      </c>
      <c r="E17" s="3" t="s">
        <v>9558</v>
      </c>
      <c r="F17" s="4" t="str">
        <f t="shared" ref="F17" si="4">CONCATENATE("Fuse ",B17,": ",C17,", ", D17)</f>
        <v>Fuse 0603 (1.6*0.8mm) : 5A, 32VDC</v>
      </c>
      <c r="G17" s="3" t="s">
        <v>23</v>
      </c>
      <c r="H17" s="3" t="s">
        <v>9461</v>
      </c>
      <c r="I17" s="3" t="s">
        <v>25</v>
      </c>
      <c r="J17" s="3" t="s">
        <v>9524</v>
      </c>
      <c r="K17" s="25" t="s">
        <v>9559</v>
      </c>
      <c r="L17" s="3" t="s">
        <v>9463</v>
      </c>
      <c r="M17" s="4" t="s">
        <v>9526</v>
      </c>
      <c r="N17" s="5" t="str">
        <f t="shared" ca="1" si="1"/>
        <v>C:\Altium Libraries\Passives Library\DataSheet\Fuse 494 series (Littelfuse).pdf</v>
      </c>
      <c r="O17" s="4"/>
      <c r="P17" s="5"/>
      <c r="Q17" s="5" t="str">
        <f t="shared" ref="Q17" si="5">CONCATENATE("SMD Fuse ",C17," ",D17,", ",E17,". Case: ",B17)</f>
        <v xml:space="preserve">SMD Fuse 5A 32VDC, 0.9A²s. Case: 0603 (1.6*0.8mm) </v>
      </c>
    </row>
    <row r="18" spans="1:17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9"/>
      <c r="O18" s="33"/>
      <c r="P18" s="39"/>
      <c r="Q18" s="39"/>
    </row>
    <row r="19" spans="1:17" x14ac:dyDescent="0.3">
      <c r="A19" s="4" t="s">
        <v>9495</v>
      </c>
      <c r="B19" s="3" t="s">
        <v>762</v>
      </c>
      <c r="C19" s="4" t="s">
        <v>9241</v>
      </c>
      <c r="D19" s="3" t="s">
        <v>9522</v>
      </c>
      <c r="E19" s="3" t="s">
        <v>9560</v>
      </c>
      <c r="F19" s="4" t="str">
        <f>CONCATENATE("Fuse ",B19,": ",C19,", ", D19)</f>
        <v>Fuse 1206 (3.1*1.6mm) : 10A, 32VDC</v>
      </c>
      <c r="G19" s="3" t="s">
        <v>23</v>
      </c>
      <c r="H19" s="3" t="s">
        <v>9461</v>
      </c>
      <c r="I19" s="3" t="s">
        <v>25</v>
      </c>
      <c r="J19" s="3" t="s">
        <v>9561</v>
      </c>
      <c r="K19" s="4" t="s">
        <v>9562</v>
      </c>
      <c r="L19" s="3" t="s">
        <v>9463</v>
      </c>
      <c r="M19" s="4" t="s">
        <v>9563</v>
      </c>
      <c r="N19" s="5" t="str">
        <f ca="1">CONCATENATE(LEFT(CELL("имяфайла"), FIND("[",CELL("имяфайла"))-1),"DataSheet\","Fuse 501 series (Littelfuse).pdf")</f>
        <v>C:\Altium Libraries\Passives Library\DataSheet\Fuse 501 series (Littelfuse).pdf</v>
      </c>
      <c r="O19" s="4"/>
      <c r="P19" s="5"/>
      <c r="Q19" s="5" t="str">
        <f>CONCATENATE("SMD Fuse ",C19," ",D19,", ",E19,". Case: ",B19)</f>
        <v xml:space="preserve">SMD Fuse 10A 32VDC, 10.4A²s. Case: 1206 (3.1*1.6mm) </v>
      </c>
    </row>
    <row r="20" spans="1:17" x14ac:dyDescent="0.3">
      <c r="A20" s="4" t="s">
        <v>9497</v>
      </c>
      <c r="B20" s="3" t="s">
        <v>762</v>
      </c>
      <c r="C20" s="4" t="s">
        <v>9564</v>
      </c>
      <c r="D20" s="3" t="s">
        <v>9522</v>
      </c>
      <c r="E20" s="3" t="s">
        <v>9565</v>
      </c>
      <c r="F20" s="4" t="str">
        <f>CONCATENATE("Fuse ",B20,": ",C20,", ", D20)</f>
        <v>Fuse 1206 (3.1*1.6mm) : 12A, 32VDC</v>
      </c>
      <c r="G20" s="3" t="s">
        <v>23</v>
      </c>
      <c r="H20" s="3" t="s">
        <v>9461</v>
      </c>
      <c r="I20" s="3" t="s">
        <v>25</v>
      </c>
      <c r="J20" s="3" t="s">
        <v>9561</v>
      </c>
      <c r="K20" s="4" t="s">
        <v>9566</v>
      </c>
      <c r="L20" s="3" t="s">
        <v>9463</v>
      </c>
      <c r="M20" s="4" t="s">
        <v>9563</v>
      </c>
      <c r="N20" s="5" t="str">
        <f t="shared" ref="N20:N22" ca="1" si="6">CONCATENATE(LEFT(CELL("имяфайла"), FIND("[",CELL("имяфайла"))-1),"DataSheet\","Fuse 501 series (Littelfuse).pdf")</f>
        <v>C:\Altium Libraries\Passives Library\DataSheet\Fuse 501 series (Littelfuse).pdf</v>
      </c>
      <c r="O20" s="4"/>
      <c r="P20" s="5"/>
      <c r="Q20" s="5" t="str">
        <f t="shared" ref="Q20:Q22" si="7">CONCATENATE("SMD Fuse ",C20," ",D20,", ",E20,". Case: ",B20)</f>
        <v xml:space="preserve">SMD Fuse 12A 32VDC, 20.3A²s. Case: 1206 (3.1*1.6mm) </v>
      </c>
    </row>
    <row r="21" spans="1:17" x14ac:dyDescent="0.3">
      <c r="A21" s="4" t="s">
        <v>9500</v>
      </c>
      <c r="B21" s="3" t="s">
        <v>762</v>
      </c>
      <c r="C21" s="4" t="s">
        <v>9567</v>
      </c>
      <c r="D21" s="3" t="s">
        <v>9522</v>
      </c>
      <c r="E21" s="3" t="s">
        <v>9568</v>
      </c>
      <c r="F21" s="4" t="str">
        <f>CONCATENATE("Fuse ",B21,": ",C21,", ", D21)</f>
        <v>Fuse 1206 (3.1*1.6mm) : 15A, 32VDC</v>
      </c>
      <c r="G21" s="3" t="s">
        <v>23</v>
      </c>
      <c r="H21" s="3" t="s">
        <v>9461</v>
      </c>
      <c r="I21" s="3" t="s">
        <v>25</v>
      </c>
      <c r="J21" s="3" t="s">
        <v>9561</v>
      </c>
      <c r="K21" s="4" t="s">
        <v>9569</v>
      </c>
      <c r="L21" s="3" t="s">
        <v>9463</v>
      </c>
      <c r="M21" s="4" t="s">
        <v>9563</v>
      </c>
      <c r="N21" s="5" t="str">
        <f t="shared" ca="1" si="6"/>
        <v>C:\Altium Libraries\Passives Library\DataSheet\Fuse 501 series (Littelfuse).pdf</v>
      </c>
      <c r="O21" s="4"/>
      <c r="P21" s="5"/>
      <c r="Q21" s="5" t="str">
        <f t="shared" si="7"/>
        <v xml:space="preserve">SMD Fuse 15A 32VDC, 39.7A²s. Case: 1206 (3.1*1.6mm) </v>
      </c>
    </row>
    <row r="22" spans="1:17" x14ac:dyDescent="0.3">
      <c r="A22" s="4" t="s">
        <v>9502</v>
      </c>
      <c r="B22" s="3" t="s">
        <v>762</v>
      </c>
      <c r="C22" s="4" t="s">
        <v>9570</v>
      </c>
      <c r="D22" s="3" t="s">
        <v>9522</v>
      </c>
      <c r="E22" s="3" t="s">
        <v>9571</v>
      </c>
      <c r="F22" s="4" t="str">
        <f>CONCATENATE("Fuse ",B22,": ",C22,", ", D22)</f>
        <v>Fuse 1206 (3.1*1.6mm) : 20A, 32VDC</v>
      </c>
      <c r="G22" s="3" t="s">
        <v>23</v>
      </c>
      <c r="H22" s="3" t="s">
        <v>9461</v>
      </c>
      <c r="I22" s="3" t="s">
        <v>25</v>
      </c>
      <c r="J22" s="3" t="s">
        <v>9561</v>
      </c>
      <c r="K22" s="4" t="s">
        <v>9572</v>
      </c>
      <c r="L22" s="3" t="s">
        <v>9463</v>
      </c>
      <c r="M22" s="4" t="s">
        <v>9563</v>
      </c>
      <c r="N22" s="5" t="str">
        <f t="shared" ca="1" si="6"/>
        <v>C:\Altium Libraries\Passives Library\DataSheet\Fuse 501 series (Littelfuse).pdf</v>
      </c>
      <c r="O22" s="4"/>
      <c r="P22" s="5"/>
      <c r="Q22" s="5" t="str">
        <f t="shared" si="7"/>
        <v xml:space="preserve">SMD Fuse 20A 32VDC, 86.4A²s. Case: 1206 (3.1*1.6mm) </v>
      </c>
    </row>
    <row r="23" spans="1:17" x14ac:dyDescent="0.3">
      <c r="A23" s="4"/>
      <c r="B23" s="3"/>
      <c r="C23" s="4"/>
      <c r="D23" s="3"/>
      <c r="E23" s="3"/>
      <c r="F23" s="4"/>
      <c r="G23" s="3"/>
      <c r="H23" s="3"/>
      <c r="I23" s="3"/>
      <c r="J23" s="3"/>
      <c r="L23" s="3"/>
      <c r="M23" s="4"/>
      <c r="N23" s="5"/>
      <c r="O23" s="4"/>
      <c r="P23" s="5"/>
      <c r="Q23" s="5"/>
    </row>
    <row r="24" spans="1:17" x14ac:dyDescent="0.3">
      <c r="A24" s="4"/>
      <c r="B24" s="3"/>
      <c r="C24" s="4"/>
      <c r="D24" s="3"/>
      <c r="E24" s="3"/>
      <c r="F24" s="4"/>
      <c r="G24" s="3"/>
      <c r="H24" s="3"/>
      <c r="I24" s="3"/>
      <c r="J24" s="3"/>
      <c r="L24" s="3"/>
      <c r="M24" s="4"/>
      <c r="N24" s="5"/>
      <c r="O24" s="4"/>
      <c r="P24" s="5"/>
      <c r="Q24" s="5"/>
    </row>
    <row r="25" spans="1:17" x14ac:dyDescent="0.3">
      <c r="A25" s="4"/>
      <c r="B25" s="3"/>
      <c r="C25" s="4"/>
      <c r="D25" s="3"/>
      <c r="E25" s="3"/>
      <c r="F25" s="4"/>
      <c r="G25" s="3"/>
      <c r="H25" s="3"/>
      <c r="I25" s="3"/>
      <c r="J25" s="3"/>
      <c r="L25" s="3"/>
      <c r="M25" s="4"/>
      <c r="N25" s="5"/>
      <c r="O25" s="4"/>
      <c r="P25" s="5"/>
      <c r="Q25" s="5"/>
    </row>
    <row r="26" spans="1:17" x14ac:dyDescent="0.3">
      <c r="A26" s="4"/>
      <c r="B26" s="3"/>
      <c r="C26" s="4"/>
      <c r="D26" s="3"/>
      <c r="E26" s="3"/>
      <c r="F26" s="4"/>
      <c r="G26" s="3"/>
      <c r="H26" s="3"/>
      <c r="I26" s="3"/>
      <c r="J26" s="3"/>
      <c r="L26" s="3"/>
      <c r="M26" s="4"/>
      <c r="N26" s="5"/>
      <c r="O26" s="4"/>
      <c r="P26" s="5"/>
      <c r="Q26" s="5"/>
    </row>
    <row r="27" spans="1:17" x14ac:dyDescent="0.3">
      <c r="A27" s="4"/>
      <c r="B27" s="3"/>
      <c r="C27" s="4"/>
      <c r="D27" s="3"/>
      <c r="E27" s="3"/>
      <c r="F27" s="4"/>
      <c r="G27" s="3"/>
      <c r="H27" s="3"/>
      <c r="I27" s="3"/>
      <c r="J27" s="3"/>
      <c r="L27" s="3"/>
      <c r="M27" s="4"/>
      <c r="N27" s="5"/>
      <c r="O27" s="4"/>
      <c r="P27" s="5"/>
      <c r="Q27" s="5"/>
    </row>
    <row r="28" spans="1:17" x14ac:dyDescent="0.3">
      <c r="A28" s="4"/>
      <c r="B28" s="3"/>
      <c r="C28" s="4"/>
      <c r="D28" s="3"/>
      <c r="E28" s="3"/>
      <c r="F28" s="4"/>
      <c r="G28" s="3"/>
      <c r="H28" s="3"/>
      <c r="I28" s="3"/>
      <c r="J28" s="3"/>
      <c r="L28" s="3"/>
      <c r="M28" s="4"/>
      <c r="N28" s="5"/>
      <c r="O28" s="4"/>
      <c r="P28" s="5"/>
      <c r="Q28" s="5"/>
    </row>
    <row r="29" spans="1:17" x14ac:dyDescent="0.3">
      <c r="A29" s="4"/>
      <c r="B29" s="3"/>
      <c r="C29" s="4"/>
      <c r="D29" s="3"/>
      <c r="E29" s="3"/>
      <c r="F29" s="4"/>
      <c r="G29" s="3"/>
      <c r="H29" s="3"/>
      <c r="I29" s="3"/>
      <c r="J29" s="3"/>
      <c r="L29" s="3"/>
      <c r="M29" s="4"/>
      <c r="N29" s="5"/>
      <c r="O29" s="4"/>
      <c r="P29" s="5"/>
      <c r="Q29" s="5"/>
    </row>
    <row r="30" spans="1:17" x14ac:dyDescent="0.3">
      <c r="A30" s="4"/>
      <c r="B30" s="3"/>
      <c r="C30" s="4"/>
      <c r="D30" s="3"/>
      <c r="E30" s="3"/>
      <c r="F30" s="4"/>
      <c r="G30" s="3"/>
      <c r="H30" s="3"/>
      <c r="I30" s="3"/>
      <c r="J30" s="3"/>
      <c r="L30" s="3"/>
      <c r="M30" s="4"/>
      <c r="N30" s="5"/>
      <c r="O30" s="4"/>
      <c r="P30" s="5"/>
      <c r="Q30" s="5"/>
    </row>
    <row r="31" spans="1:17" x14ac:dyDescent="0.3">
      <c r="A31" s="4"/>
      <c r="B31" s="3"/>
      <c r="C31" s="4"/>
      <c r="D31" s="3"/>
      <c r="E31" s="3"/>
      <c r="F31" s="4"/>
      <c r="G31" s="3"/>
      <c r="H31" s="3"/>
      <c r="I31" s="3"/>
      <c r="J31" s="3"/>
      <c r="L31" s="3"/>
      <c r="M31" s="4"/>
      <c r="N31" s="5"/>
      <c r="O31" s="4"/>
      <c r="P31" s="5"/>
      <c r="Q31" s="5"/>
    </row>
    <row r="32" spans="1:17" x14ac:dyDescent="0.3">
      <c r="A32" s="4"/>
      <c r="B32" s="3"/>
      <c r="C32" s="4"/>
      <c r="D32" s="3"/>
      <c r="E32" s="3"/>
      <c r="F32" s="4"/>
      <c r="G32" s="3"/>
      <c r="H32" s="3"/>
      <c r="I32" s="3"/>
      <c r="J32" s="3"/>
      <c r="L32" s="3"/>
      <c r="M32" s="4"/>
      <c r="N32" s="5"/>
      <c r="O32" s="4"/>
      <c r="P32" s="5"/>
      <c r="Q32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15" zoomScaleNormal="115" workbookViewId="0">
      <selection activeCell="J23" sqref="J23"/>
    </sheetView>
  </sheetViews>
  <sheetFormatPr defaultRowHeight="14.4" x14ac:dyDescent="0.3"/>
  <cols>
    <col min="2" max="2" width="33.6640625" bestFit="1" customWidth="1"/>
    <col min="3" max="3" width="5.33203125" bestFit="1" customWidth="1"/>
    <col min="5" max="5" width="7.21875" bestFit="1" customWidth="1"/>
    <col min="6" max="6" width="28.109375" bestFit="1" customWidth="1"/>
    <col min="7" max="7" width="19.5546875" bestFit="1" customWidth="1"/>
    <col min="8" max="8" width="14.6640625" bestFit="1" customWidth="1"/>
    <col min="9" max="9" width="19.109375" bestFit="1" customWidth="1"/>
    <col min="10" max="10" width="11.77734375" bestFit="1" customWidth="1"/>
    <col min="11" max="11" width="16.5546875" bestFit="1" customWidth="1"/>
    <col min="12" max="12" width="11.5546875" bestFit="1" customWidth="1"/>
    <col min="13" max="13" width="27.77734375" bestFit="1" customWidth="1"/>
    <col min="14" max="14" width="62.21875" bestFit="1" customWidth="1"/>
    <col min="15" max="15" width="153.109375" bestFit="1" customWidth="1"/>
  </cols>
  <sheetData>
    <row r="1" spans="1:15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372</v>
      </c>
      <c r="K1" s="15" t="s">
        <v>12</v>
      </c>
      <c r="L1" s="14" t="s">
        <v>13</v>
      </c>
      <c r="M1" s="14" t="s">
        <v>14</v>
      </c>
      <c r="N1" s="14" t="s">
        <v>15</v>
      </c>
      <c r="O1" s="14" t="s">
        <v>16</v>
      </c>
    </row>
    <row r="2" spans="1:15" x14ac:dyDescent="0.3">
      <c r="A2" t="s">
        <v>9573</v>
      </c>
      <c r="B2" s="4" t="s">
        <v>9574</v>
      </c>
      <c r="C2" s="4" t="s">
        <v>173</v>
      </c>
      <c r="D2" s="45" t="s">
        <v>4751</v>
      </c>
      <c r="E2" s="4" t="s">
        <v>9575</v>
      </c>
      <c r="F2" t="str">
        <f>CONCATENATE(H2," ",C2,D2," (",L2,")")</f>
        <v>Thermistors NTC 1K0±10% (TDK)</v>
      </c>
      <c r="G2" s="3" t="s">
        <v>23</v>
      </c>
      <c r="H2" s="3" t="s">
        <v>9576</v>
      </c>
      <c r="I2" s="3" t="s">
        <v>25</v>
      </c>
      <c r="J2" s="3" t="s">
        <v>9577</v>
      </c>
      <c r="K2" t="s">
        <v>9578</v>
      </c>
      <c r="L2" s="4" t="s">
        <v>9579</v>
      </c>
      <c r="M2" s="3" t="s">
        <v>9580</v>
      </c>
      <c r="N2" t="str">
        <f ca="1">CONCATENATE(LEFT(CELL("имяфайла"), FIND("[",CELL("имяфайла"))-1),"DataSheet\B57045K series (TDK).pdf")</f>
        <v>C:\Altium Libraries\Passives Library\DataSheet\B57045K series (TDK).pdf</v>
      </c>
      <c r="O2" t="str">
        <f>CONCATENATE(M2," "," ",C2,D2," ",E2," (",L2,")")</f>
        <v>Thermistors NTC B57045K series  1K0±10% 450mW (TDK)</v>
      </c>
    </row>
    <row r="3" spans="1:15" x14ac:dyDescent="0.3">
      <c r="A3" t="s">
        <v>9581</v>
      </c>
      <c r="B3" s="4" t="s">
        <v>9574</v>
      </c>
      <c r="C3" s="4" t="s">
        <v>191</v>
      </c>
      <c r="D3" s="45" t="s">
        <v>4751</v>
      </c>
      <c r="E3" s="4" t="s">
        <v>9575</v>
      </c>
      <c r="F3" t="str">
        <f t="shared" ref="F3:F11" si="0">CONCATENATE(H3," ",C3,D3," (",L3,")")</f>
        <v>Thermistors NTC 2K2±10% (TDK)</v>
      </c>
      <c r="G3" s="3" t="s">
        <v>23</v>
      </c>
      <c r="H3" s="3" t="s">
        <v>9576</v>
      </c>
      <c r="I3" s="3" t="s">
        <v>25</v>
      </c>
      <c r="J3" s="3" t="s">
        <v>9577</v>
      </c>
      <c r="K3" t="s">
        <v>9582</v>
      </c>
      <c r="L3" s="4" t="s">
        <v>9579</v>
      </c>
      <c r="M3" s="3" t="s">
        <v>9580</v>
      </c>
      <c r="N3" t="str">
        <f t="shared" ref="N3:N11" ca="1" si="1">CONCATENATE(LEFT(CELL("имяфайла"), FIND("[",CELL("имяфайла"))-1),"DataSheet\B57045K series (TDK).pdf")</f>
        <v>C:\Altium Libraries\Passives Library\DataSheet\B57045K series (TDK).pdf</v>
      </c>
      <c r="O3" t="str">
        <f t="shared" ref="O3:O11" si="2">CONCATENATE(M3," "," ",C3,D3," ",E3," (",L3,")")</f>
        <v>Thermistors NTC B57045K series  2K2±10% 450mW (TDK)</v>
      </c>
    </row>
    <row r="4" spans="1:15" x14ac:dyDescent="0.3">
      <c r="A4" t="s">
        <v>9583</v>
      </c>
      <c r="B4" s="4" t="s">
        <v>9574</v>
      </c>
      <c r="C4" s="4" t="s">
        <v>208</v>
      </c>
      <c r="D4" s="45" t="s">
        <v>4751</v>
      </c>
      <c r="E4" s="4" t="s">
        <v>9575</v>
      </c>
      <c r="F4" t="str">
        <f t="shared" si="0"/>
        <v>Thermistors NTC 4K7±10% (TDK)</v>
      </c>
      <c r="G4" s="3" t="s">
        <v>23</v>
      </c>
      <c r="H4" s="3" t="s">
        <v>9576</v>
      </c>
      <c r="I4" s="3" t="s">
        <v>25</v>
      </c>
      <c r="J4" s="3" t="s">
        <v>9577</v>
      </c>
      <c r="K4" t="s">
        <v>9584</v>
      </c>
      <c r="L4" s="4" t="s">
        <v>9579</v>
      </c>
      <c r="M4" s="3" t="s">
        <v>9580</v>
      </c>
      <c r="N4" t="str">
        <f t="shared" ca="1" si="1"/>
        <v>C:\Altium Libraries\Passives Library\DataSheet\B57045K series (TDK).pdf</v>
      </c>
      <c r="O4" t="str">
        <f t="shared" si="2"/>
        <v>Thermistors NTC B57045K series  4K7±10% 450mW (TDK)</v>
      </c>
    </row>
    <row r="5" spans="1:15" x14ac:dyDescent="0.3">
      <c r="A5" t="s">
        <v>9585</v>
      </c>
      <c r="B5" s="4" t="s">
        <v>9574</v>
      </c>
      <c r="C5" s="4" t="s">
        <v>216</v>
      </c>
      <c r="D5" s="45" t="s">
        <v>4751</v>
      </c>
      <c r="E5" s="4" t="s">
        <v>9575</v>
      </c>
      <c r="F5" t="str">
        <f t="shared" si="0"/>
        <v>Thermistors NTC 6K8±10% (TDK)</v>
      </c>
      <c r="G5" s="3" t="s">
        <v>23</v>
      </c>
      <c r="H5" s="3" t="s">
        <v>9576</v>
      </c>
      <c r="I5" s="3" t="s">
        <v>25</v>
      </c>
      <c r="J5" s="3" t="s">
        <v>9577</v>
      </c>
      <c r="K5" t="s">
        <v>9586</v>
      </c>
      <c r="L5" s="4" t="s">
        <v>9579</v>
      </c>
      <c r="M5" s="3" t="s">
        <v>9580</v>
      </c>
      <c r="N5" t="str">
        <f t="shared" ca="1" si="1"/>
        <v>C:\Altium Libraries\Passives Library\DataSheet\B57045K series (TDK).pdf</v>
      </c>
      <c r="O5" t="str">
        <f t="shared" si="2"/>
        <v>Thermistors NTC B57045K series  6K8±10% 450mW (TDK)</v>
      </c>
    </row>
    <row r="6" spans="1:15" x14ac:dyDescent="0.3">
      <c r="A6" t="s">
        <v>9587</v>
      </c>
      <c r="B6" s="4" t="s">
        <v>9574</v>
      </c>
      <c r="C6" s="4" t="s">
        <v>224</v>
      </c>
      <c r="D6" s="45" t="s">
        <v>4751</v>
      </c>
      <c r="E6" s="4" t="s">
        <v>9575</v>
      </c>
      <c r="F6" t="str">
        <f t="shared" si="0"/>
        <v>Thermistors NTC 10K±10% (TDK)</v>
      </c>
      <c r="G6" s="3" t="s">
        <v>23</v>
      </c>
      <c r="H6" s="3" t="s">
        <v>9576</v>
      </c>
      <c r="I6" s="3" t="s">
        <v>25</v>
      </c>
      <c r="J6" s="3" t="s">
        <v>9577</v>
      </c>
      <c r="K6" t="s">
        <v>9588</v>
      </c>
      <c r="L6" s="4" t="s">
        <v>9579</v>
      </c>
      <c r="M6" s="3" t="s">
        <v>9580</v>
      </c>
      <c r="N6" t="str">
        <f t="shared" ca="1" si="1"/>
        <v>C:\Altium Libraries\Passives Library\DataSheet\B57045K series (TDK).pdf</v>
      </c>
      <c r="O6" t="str">
        <f t="shared" si="2"/>
        <v>Thermistors NTC B57045K series  10K±10% 450mW (TDK)</v>
      </c>
    </row>
    <row r="7" spans="1:15" x14ac:dyDescent="0.3">
      <c r="A7" t="s">
        <v>9589</v>
      </c>
      <c r="B7" s="4" t="s">
        <v>9574</v>
      </c>
      <c r="C7" s="4" t="s">
        <v>248</v>
      </c>
      <c r="D7" s="45" t="s">
        <v>4751</v>
      </c>
      <c r="E7" s="4" t="s">
        <v>9575</v>
      </c>
      <c r="F7" t="str">
        <f t="shared" si="0"/>
        <v>Thermistors NTC 33K±10% (TDK)</v>
      </c>
      <c r="G7" s="3" t="s">
        <v>23</v>
      </c>
      <c r="H7" s="3" t="s">
        <v>9576</v>
      </c>
      <c r="I7" s="3" t="s">
        <v>25</v>
      </c>
      <c r="J7" s="3" t="s">
        <v>9577</v>
      </c>
      <c r="K7" t="s">
        <v>9590</v>
      </c>
      <c r="L7" s="4" t="s">
        <v>9579</v>
      </c>
      <c r="M7" s="3" t="s">
        <v>9580</v>
      </c>
      <c r="N7" t="str">
        <f t="shared" ca="1" si="1"/>
        <v>C:\Altium Libraries\Passives Library\DataSheet\B57045K series (TDK).pdf</v>
      </c>
      <c r="O7" t="str">
        <f t="shared" si="2"/>
        <v>Thermistors NTC B57045K series  33K±10% 450mW (TDK)</v>
      </c>
    </row>
    <row r="8" spans="1:15" x14ac:dyDescent="0.3">
      <c r="A8" t="s">
        <v>9591</v>
      </c>
      <c r="B8" s="4" t="s">
        <v>9574</v>
      </c>
      <c r="C8" s="4" t="s">
        <v>256</v>
      </c>
      <c r="D8" s="45" t="s">
        <v>4751</v>
      </c>
      <c r="E8" s="4" t="s">
        <v>9575</v>
      </c>
      <c r="F8" t="str">
        <f t="shared" si="0"/>
        <v>Thermistors NTC 47K±10% (TDK)</v>
      </c>
      <c r="G8" s="3" t="s">
        <v>23</v>
      </c>
      <c r="H8" s="3" t="s">
        <v>9576</v>
      </c>
      <c r="I8" s="3" t="s">
        <v>25</v>
      </c>
      <c r="J8" s="3" t="s">
        <v>9577</v>
      </c>
      <c r="K8" t="s">
        <v>9592</v>
      </c>
      <c r="L8" s="4" t="s">
        <v>9579</v>
      </c>
      <c r="M8" s="3" t="s">
        <v>9580</v>
      </c>
      <c r="N8" t="str">
        <f t="shared" ca="1" si="1"/>
        <v>C:\Altium Libraries\Passives Library\DataSheet\B57045K series (TDK).pdf</v>
      </c>
      <c r="O8" t="str">
        <f t="shared" si="2"/>
        <v>Thermistors NTC B57045K series  47K±10% 450mW (TDK)</v>
      </c>
    </row>
    <row r="9" spans="1:15" x14ac:dyDescent="0.3">
      <c r="A9" t="s">
        <v>9593</v>
      </c>
      <c r="B9" s="4" t="s">
        <v>9574</v>
      </c>
      <c r="C9" s="4" t="s">
        <v>264</v>
      </c>
      <c r="D9" s="45" t="s">
        <v>4751</v>
      </c>
      <c r="E9" s="4" t="s">
        <v>9575</v>
      </c>
      <c r="F9" t="str">
        <f t="shared" si="0"/>
        <v>Thermistors NTC 68K±10% (TDK)</v>
      </c>
      <c r="G9" s="3" t="s">
        <v>23</v>
      </c>
      <c r="H9" s="3" t="s">
        <v>9576</v>
      </c>
      <c r="I9" s="3" t="s">
        <v>25</v>
      </c>
      <c r="J9" s="3" t="s">
        <v>9577</v>
      </c>
      <c r="K9" t="s">
        <v>9594</v>
      </c>
      <c r="L9" s="4" t="s">
        <v>9579</v>
      </c>
      <c r="M9" s="3" t="s">
        <v>9580</v>
      </c>
      <c r="N9" t="str">
        <f t="shared" ca="1" si="1"/>
        <v>C:\Altium Libraries\Passives Library\DataSheet\B57045K series (TDK).pdf</v>
      </c>
      <c r="O9" t="str">
        <f t="shared" si="2"/>
        <v>Thermistors NTC B57045K series  68K±10% 450mW (TDK)</v>
      </c>
    </row>
    <row r="10" spans="1:15" x14ac:dyDescent="0.3">
      <c r="A10" t="s">
        <v>9595</v>
      </c>
      <c r="B10" s="4" t="s">
        <v>9574</v>
      </c>
      <c r="C10" s="4" t="s">
        <v>272</v>
      </c>
      <c r="D10" s="45" t="s">
        <v>4751</v>
      </c>
      <c r="E10" s="4" t="s">
        <v>9575</v>
      </c>
      <c r="F10" t="str">
        <f t="shared" si="0"/>
        <v>Thermistors NTC 100K±10% (TDK)</v>
      </c>
      <c r="G10" s="3" t="s">
        <v>23</v>
      </c>
      <c r="H10" s="3" t="s">
        <v>9576</v>
      </c>
      <c r="I10" s="3" t="s">
        <v>25</v>
      </c>
      <c r="J10" s="3" t="s">
        <v>9577</v>
      </c>
      <c r="K10" t="s">
        <v>9596</v>
      </c>
      <c r="L10" s="4" t="s">
        <v>9579</v>
      </c>
      <c r="M10" s="3" t="s">
        <v>9580</v>
      </c>
      <c r="N10" t="str">
        <f t="shared" ca="1" si="1"/>
        <v>C:\Altium Libraries\Passives Library\DataSheet\B57045K series (TDK).pdf</v>
      </c>
      <c r="O10" t="str">
        <f t="shared" si="2"/>
        <v>Thermistors NTC B57045K series  100K±10% 450mW (TDK)</v>
      </c>
    </row>
    <row r="11" spans="1:15" x14ac:dyDescent="0.3">
      <c r="A11" t="s">
        <v>9597</v>
      </c>
      <c r="B11" s="4" t="s">
        <v>9574</v>
      </c>
      <c r="C11" s="4" t="s">
        <v>280</v>
      </c>
      <c r="D11" s="45" t="s">
        <v>4751</v>
      </c>
      <c r="E11" s="4" t="s">
        <v>9575</v>
      </c>
      <c r="F11" t="str">
        <f t="shared" si="0"/>
        <v>Thermistors NTC 150K±10% (TDK)</v>
      </c>
      <c r="G11" s="3" t="s">
        <v>23</v>
      </c>
      <c r="H11" s="3" t="s">
        <v>9576</v>
      </c>
      <c r="I11" s="3" t="s">
        <v>25</v>
      </c>
      <c r="J11" s="3" t="s">
        <v>9577</v>
      </c>
      <c r="K11" t="s">
        <v>9598</v>
      </c>
      <c r="L11" s="4" t="s">
        <v>9579</v>
      </c>
      <c r="M11" s="3" t="s">
        <v>9580</v>
      </c>
      <c r="N11" t="str">
        <f t="shared" ca="1" si="1"/>
        <v>C:\Altium Libraries\Passives Library\DataSheet\B57045K series (TDK).pdf</v>
      </c>
      <c r="O11" t="str">
        <f t="shared" si="2"/>
        <v>Thermistors NTC B57045K series  150K±10% 450mW (TDK)</v>
      </c>
    </row>
    <row r="12" spans="1:15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3">
      <c r="A13" t="s">
        <v>9599</v>
      </c>
      <c r="B13" s="4" t="s">
        <v>9600</v>
      </c>
      <c r="C13" s="4" t="s">
        <v>2393</v>
      </c>
      <c r="D13" s="45" t="s">
        <v>1669</v>
      </c>
      <c r="E13" s="4" t="s">
        <v>1670</v>
      </c>
      <c r="F13" t="str">
        <f t="shared" ref="F13" si="3">CONCATENATE(H13," ",C13,D13," (",L13,")")</f>
        <v>Thermistors NTC 2K±1% (TDK)</v>
      </c>
      <c r="G13" s="3" t="s">
        <v>23</v>
      </c>
      <c r="H13" s="3" t="s">
        <v>9576</v>
      </c>
      <c r="I13" s="3" t="s">
        <v>25</v>
      </c>
      <c r="J13" s="3" t="s">
        <v>9601</v>
      </c>
      <c r="K13" s="43" t="s">
        <v>9602</v>
      </c>
      <c r="L13" s="4" t="s">
        <v>9579</v>
      </c>
      <c r="M13" s="3" t="s">
        <v>9603</v>
      </c>
      <c r="N13" t="str">
        <f ca="1">CONCATENATE(LEFT(CELL("имяфайла"), FIND("[",CELL("имяфайла"))-1),"DataSheet\B57861S series (TDK).pdf")</f>
        <v>C:\Altium Libraries\Passives Library\DataSheet\B57861S series (TDK).pdf</v>
      </c>
      <c r="O13" t="str">
        <f>CONCATENATE(M13," "," ",C13,D13," ",E13," Lead Wire 45mm (",L13,")")</f>
        <v>Thermistors NTC B57861S series  2K±1% 60mW Lead Wire 45mm (TDK)</v>
      </c>
    </row>
    <row r="14" spans="1:15" x14ac:dyDescent="0.3">
      <c r="A14" t="s">
        <v>9604</v>
      </c>
      <c r="B14" s="4" t="s">
        <v>9600</v>
      </c>
      <c r="C14" s="4" t="s">
        <v>9605</v>
      </c>
      <c r="D14" s="45" t="s">
        <v>1669</v>
      </c>
      <c r="E14" s="4" t="s">
        <v>1670</v>
      </c>
      <c r="F14" t="str">
        <f t="shared" ref="F14:F19" si="4">CONCATENATE(H14," ",C14,D14," (",L14,")")</f>
        <v>Thermistors NTC 3K±1% (TDK)</v>
      </c>
      <c r="G14" s="3" t="s">
        <v>23</v>
      </c>
      <c r="H14" s="3" t="s">
        <v>9576</v>
      </c>
      <c r="I14" s="3" t="s">
        <v>25</v>
      </c>
      <c r="J14" s="3" t="s">
        <v>9601</v>
      </c>
      <c r="K14" s="43" t="s">
        <v>9606</v>
      </c>
      <c r="L14" s="4" t="s">
        <v>9579</v>
      </c>
      <c r="M14" s="3" t="s">
        <v>9603</v>
      </c>
      <c r="N14" t="str">
        <f t="shared" ref="N14:N19" ca="1" si="5">CONCATENATE(LEFT(CELL("имяфайла"), FIND("[",CELL("имяфайла"))-1),"DataSheet\B57861S series (TDK).pdf")</f>
        <v>C:\Altium Libraries\Passives Library\DataSheet\B57861S series (TDK).pdf</v>
      </c>
      <c r="O14" t="str">
        <f t="shared" ref="O14:O18" si="6">CONCATENATE(M14," "," ",C14,D14," ",E14," Lead Wire 45mm (",L14,")")</f>
        <v>Thermistors NTC B57861S series  3K±1% 60mW Lead Wire 45mm (TDK)</v>
      </c>
    </row>
    <row r="15" spans="1:15" x14ac:dyDescent="0.3">
      <c r="A15" t="s">
        <v>9607</v>
      </c>
      <c r="B15" s="4" t="s">
        <v>9600</v>
      </c>
      <c r="C15" s="4" t="s">
        <v>4694</v>
      </c>
      <c r="D15" s="45" t="s">
        <v>1669</v>
      </c>
      <c r="E15" s="4" t="s">
        <v>1670</v>
      </c>
      <c r="F15" t="str">
        <f t="shared" si="4"/>
        <v>Thermistors NTC 5K±1% (TDK)</v>
      </c>
      <c r="G15" s="3" t="s">
        <v>23</v>
      </c>
      <c r="H15" s="3" t="s">
        <v>9576</v>
      </c>
      <c r="I15" s="3" t="s">
        <v>25</v>
      </c>
      <c r="J15" s="3" t="s">
        <v>9601</v>
      </c>
      <c r="K15" s="43" t="s">
        <v>9608</v>
      </c>
      <c r="L15" s="4" t="s">
        <v>9579</v>
      </c>
      <c r="M15" s="3" t="s">
        <v>9603</v>
      </c>
      <c r="N15" t="str">
        <f t="shared" ca="1" si="5"/>
        <v>C:\Altium Libraries\Passives Library\DataSheet\B57861S series (TDK).pdf</v>
      </c>
      <c r="O15" t="str">
        <f t="shared" si="6"/>
        <v>Thermistors NTC B57861S series  5K±1% 60mW Lead Wire 45mm (TDK)</v>
      </c>
    </row>
    <row r="16" spans="1:15" x14ac:dyDescent="0.3">
      <c r="A16" t="s">
        <v>9609</v>
      </c>
      <c r="B16" s="4" t="s">
        <v>9600</v>
      </c>
      <c r="C16" s="4" t="s">
        <v>224</v>
      </c>
      <c r="D16" s="45" t="s">
        <v>1669</v>
      </c>
      <c r="E16" s="4" t="s">
        <v>1670</v>
      </c>
      <c r="F16" t="str">
        <f t="shared" si="4"/>
        <v>Thermistors NTC 10K±1% (TDK)</v>
      </c>
      <c r="G16" s="3" t="s">
        <v>23</v>
      </c>
      <c r="H16" s="3" t="s">
        <v>9576</v>
      </c>
      <c r="I16" s="3" t="s">
        <v>25</v>
      </c>
      <c r="J16" s="3" t="s">
        <v>9601</v>
      </c>
      <c r="K16" s="43" t="s">
        <v>9610</v>
      </c>
      <c r="L16" s="4" t="s">
        <v>9579</v>
      </c>
      <c r="M16" s="3" t="s">
        <v>9603</v>
      </c>
      <c r="N16" t="str">
        <f t="shared" ca="1" si="5"/>
        <v>C:\Altium Libraries\Passives Library\DataSheet\B57861S series (TDK).pdf</v>
      </c>
      <c r="O16" t="str">
        <f t="shared" si="6"/>
        <v>Thermistors NTC B57861S series  10K±1% 60mW Lead Wire 45mm (TDK)</v>
      </c>
    </row>
    <row r="17" spans="1:15" x14ac:dyDescent="0.3">
      <c r="A17" t="s">
        <v>9611</v>
      </c>
      <c r="B17" s="4" t="s">
        <v>9600</v>
      </c>
      <c r="C17" s="4" t="s">
        <v>246</v>
      </c>
      <c r="D17" s="45" t="s">
        <v>1669</v>
      </c>
      <c r="E17" s="4" t="s">
        <v>1670</v>
      </c>
      <c r="F17" t="str">
        <f t="shared" si="4"/>
        <v>Thermistors NTC 30K±1% (TDK)</v>
      </c>
      <c r="G17" s="3" t="s">
        <v>23</v>
      </c>
      <c r="H17" s="3" t="s">
        <v>9576</v>
      </c>
      <c r="I17" s="3" t="s">
        <v>25</v>
      </c>
      <c r="J17" s="3" t="s">
        <v>9601</v>
      </c>
      <c r="K17" s="43" t="s">
        <v>9612</v>
      </c>
      <c r="L17" s="4" t="s">
        <v>9579</v>
      </c>
      <c r="M17" s="3" t="s">
        <v>9603</v>
      </c>
      <c r="N17" t="str">
        <f t="shared" ca="1" si="5"/>
        <v>C:\Altium Libraries\Passives Library\DataSheet\B57861S series (TDK).pdf</v>
      </c>
      <c r="O17" t="str">
        <f t="shared" si="6"/>
        <v>Thermistors NTC B57861S series  30K±1% 60mW Lead Wire 45mm (TDK)</v>
      </c>
    </row>
    <row r="18" spans="1:15" x14ac:dyDescent="0.3">
      <c r="A18" t="s">
        <v>9613</v>
      </c>
      <c r="B18" s="4" t="s">
        <v>9600</v>
      </c>
      <c r="C18" s="4" t="s">
        <v>4700</v>
      </c>
      <c r="D18" s="45" t="s">
        <v>1669</v>
      </c>
      <c r="E18" s="4" t="s">
        <v>1670</v>
      </c>
      <c r="F18" t="str">
        <f t="shared" si="4"/>
        <v>Thermistors NTC 50K±1% (TDK)</v>
      </c>
      <c r="G18" s="3" t="s">
        <v>23</v>
      </c>
      <c r="H18" s="3" t="s">
        <v>9576</v>
      </c>
      <c r="I18" s="3" t="s">
        <v>25</v>
      </c>
      <c r="J18" s="3" t="s">
        <v>9601</v>
      </c>
      <c r="K18" s="43" t="s">
        <v>9614</v>
      </c>
      <c r="L18" s="4" t="s">
        <v>9579</v>
      </c>
      <c r="M18" s="3" t="s">
        <v>9603</v>
      </c>
      <c r="N18" t="str">
        <f t="shared" ca="1" si="5"/>
        <v>C:\Altium Libraries\Passives Library\DataSheet\B57861S series (TDK).pdf</v>
      </c>
      <c r="O18" t="str">
        <f t="shared" si="6"/>
        <v>Thermistors NTC B57861S series  50K±1% 60mW Lead Wire 45mm (TDK)</v>
      </c>
    </row>
    <row r="19" spans="1:15" x14ac:dyDescent="0.3">
      <c r="A19" t="s">
        <v>9615</v>
      </c>
      <c r="B19" s="4" t="s">
        <v>9600</v>
      </c>
      <c r="C19" s="4" t="s">
        <v>224</v>
      </c>
      <c r="D19" s="45" t="s">
        <v>1669</v>
      </c>
      <c r="E19" s="4" t="s">
        <v>1670</v>
      </c>
      <c r="F19" t="str">
        <f t="shared" si="4"/>
        <v>Thermistors NTC 10K±1% (TDK)</v>
      </c>
      <c r="G19" s="3" t="s">
        <v>23</v>
      </c>
      <c r="H19" s="3" t="s">
        <v>9576</v>
      </c>
      <c r="I19" s="3" t="s">
        <v>25</v>
      </c>
      <c r="J19" s="3" t="s">
        <v>9601</v>
      </c>
      <c r="K19" s="43" t="s">
        <v>9616</v>
      </c>
      <c r="L19" s="4" t="s">
        <v>9579</v>
      </c>
      <c r="M19" s="3" t="s">
        <v>9603</v>
      </c>
      <c r="N19" t="str">
        <f t="shared" ca="1" si="5"/>
        <v>C:\Altium Libraries\Passives Library\DataSheet\B57861S series (TDK).pdf</v>
      </c>
      <c r="O19" t="str">
        <f>CONCATENATE(M19," "," ",C19,D19," ",E19," Lead Wire 345.00mm (",L19,")")</f>
        <v>Thermistors NTC B57861S series  10K±1% 60mW Lead Wire 345.00mm (TDK)</v>
      </c>
    </row>
    <row r="20" spans="1:15" x14ac:dyDescent="0.3">
      <c r="B20" s="4"/>
      <c r="C20" s="4"/>
      <c r="D20" s="45"/>
      <c r="E20" s="4"/>
      <c r="G20" s="3"/>
      <c r="H20" s="3"/>
      <c r="I20" s="3"/>
      <c r="J20" s="3"/>
      <c r="K20" s="43"/>
      <c r="L20" s="4"/>
      <c r="M20" s="3"/>
    </row>
    <row r="21" spans="1:15" x14ac:dyDescent="0.3">
      <c r="B21" s="4"/>
      <c r="C21" s="4"/>
      <c r="D21" s="45"/>
      <c r="E21" s="4"/>
      <c r="G21" s="3"/>
      <c r="H21" s="3"/>
      <c r="I21" s="3"/>
      <c r="J21" s="3"/>
      <c r="K21" s="43"/>
      <c r="L21" s="4"/>
      <c r="M21" s="3"/>
    </row>
    <row r="22" spans="1:15" x14ac:dyDescent="0.3">
      <c r="B22" s="4"/>
      <c r="C22" s="4"/>
      <c r="D22" s="45"/>
      <c r="E22" s="4"/>
      <c r="G22" s="3"/>
      <c r="H22" s="3"/>
      <c r="I22" s="3"/>
      <c r="J22" s="3"/>
      <c r="K22" s="43"/>
      <c r="L22" s="4"/>
      <c r="M22" s="3"/>
    </row>
    <row r="23" spans="1:15" x14ac:dyDescent="0.3">
      <c r="B23" s="4"/>
      <c r="C23" s="4"/>
      <c r="D23" s="45"/>
      <c r="E23" s="4"/>
      <c r="G23" s="3"/>
      <c r="H23" s="3"/>
      <c r="I23" s="3"/>
      <c r="J23" s="3"/>
      <c r="K23" s="43"/>
      <c r="L23" s="4"/>
      <c r="M23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5" zoomScaleNormal="85" workbookViewId="0">
      <selection activeCell="F6" sqref="F6"/>
    </sheetView>
  </sheetViews>
  <sheetFormatPr defaultRowHeight="14.4" x14ac:dyDescent="0.3"/>
  <cols>
    <col min="1" max="1" width="7.6640625" bestFit="1" customWidth="1"/>
    <col min="2" max="2" width="14.33203125" bestFit="1" customWidth="1"/>
    <col min="6" max="6" width="27.77734375" bestFit="1" customWidth="1"/>
    <col min="7" max="7" width="22.109375" bestFit="1" customWidth="1"/>
    <col min="8" max="8" width="14.6640625" bestFit="1" customWidth="1"/>
    <col min="9" max="9" width="21.88671875" bestFit="1" customWidth="1"/>
    <col min="10" max="10" width="14.33203125" bestFit="1" customWidth="1"/>
    <col min="11" max="11" width="16.6640625" bestFit="1" customWidth="1"/>
    <col min="12" max="12" width="11.5546875" bestFit="1" customWidth="1"/>
    <col min="13" max="13" width="37.88671875" bestFit="1" customWidth="1"/>
    <col min="14" max="14" width="109.44140625" bestFit="1" customWidth="1"/>
    <col min="15" max="15" width="47.44140625" bestFit="1" customWidth="1"/>
  </cols>
  <sheetData>
    <row r="1" spans="1:15" x14ac:dyDescent="0.3">
      <c r="A1" s="16" t="s">
        <v>0</v>
      </c>
      <c r="B1" s="14" t="s">
        <v>1</v>
      </c>
      <c r="C1" s="14" t="s">
        <v>5103</v>
      </c>
      <c r="D1" s="14" t="s">
        <v>5</v>
      </c>
      <c r="E1" s="32" t="s">
        <v>9617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372</v>
      </c>
      <c r="K1" s="15" t="s">
        <v>12</v>
      </c>
      <c r="L1" s="14" t="s">
        <v>13</v>
      </c>
      <c r="M1" s="14" t="s">
        <v>14</v>
      </c>
      <c r="N1" s="14" t="s">
        <v>15</v>
      </c>
      <c r="O1" s="14" t="s">
        <v>16</v>
      </c>
    </row>
    <row r="2" spans="1:15" x14ac:dyDescent="0.3">
      <c r="A2" t="s">
        <v>9618</v>
      </c>
      <c r="B2" s="4" t="s">
        <v>9619</v>
      </c>
      <c r="C2" s="4" t="s">
        <v>9620</v>
      </c>
      <c r="D2" s="4" t="s">
        <v>9621</v>
      </c>
      <c r="E2" t="s">
        <v>9622</v>
      </c>
      <c r="F2" t="str">
        <f>CONCATENATE(H2," ",C2,", ",B2," (",L2,")")</f>
        <v>Varistor 275 V, 20mm (TDK)</v>
      </c>
      <c r="G2" s="3" t="s">
        <v>23</v>
      </c>
      <c r="H2" s="3" t="s">
        <v>9623</v>
      </c>
      <c r="I2" s="3" t="s">
        <v>25</v>
      </c>
      <c r="J2" s="3" t="s">
        <v>9624</v>
      </c>
      <c r="K2" t="s">
        <v>9625</v>
      </c>
      <c r="L2" s="4" t="s">
        <v>9579</v>
      </c>
      <c r="M2" s="3" t="s">
        <v>9626</v>
      </c>
      <c r="N2" t="str">
        <f ca="1">CONCATENATE(LEFT(CELL("имяфайла"), FIND("[",CELL("имяфайла"))-1),"DataSheet\Leaded varistors StandarD series (TDK).pdf")</f>
        <v>C:\Altium Libraries\Passives Library\DataSheet\Leaded varistors StandarD series (TDK).pdf</v>
      </c>
      <c r="O2" t="str">
        <f>CONCATENATE(M2," ",N7," ",C2,", ",D2)</f>
        <v>Leaded varistors StandarD-series (TDK)  275 V, 1 W</v>
      </c>
    </row>
    <row r="3" spans="1:15" x14ac:dyDescent="0.3">
      <c r="A3" t="s">
        <v>9686</v>
      </c>
      <c r="B3" s="4" t="s">
        <v>9687</v>
      </c>
      <c r="C3" s="4" t="s">
        <v>4752</v>
      </c>
      <c r="D3" s="4" t="s">
        <v>9691</v>
      </c>
      <c r="E3" t="s">
        <v>9688</v>
      </c>
      <c r="F3" t="str">
        <f>CONCATENATE(H3," ",C3,", ",B3," (",L3,")")</f>
        <v>Varistor 50 V, 10mm (TDK)</v>
      </c>
      <c r="G3" s="3" t="s">
        <v>23</v>
      </c>
      <c r="H3" s="3" t="s">
        <v>9623</v>
      </c>
      <c r="I3" s="3" t="s">
        <v>25</v>
      </c>
      <c r="J3" s="3" t="s">
        <v>9689</v>
      </c>
      <c r="K3" t="s">
        <v>9690</v>
      </c>
      <c r="L3" s="4" t="s">
        <v>9579</v>
      </c>
      <c r="M3" s="3" t="s">
        <v>9626</v>
      </c>
      <c r="N3" t="str">
        <f ca="1">CONCATENATE(LEFT(CELL("имяфайла"), FIND("[",CELL("имяфайла"))-1),"DataSheet\Leaded varistors StandarD series (TDK).pdf")</f>
        <v>C:\Altium Libraries\Passives Library\DataSheet\Leaded varistors StandarD series (TDK).pdf</v>
      </c>
      <c r="O3" t="str">
        <f>CONCATENATE(M3," ",N8," ",C3,", ",D3)</f>
        <v>Leaded varistors StandarD-series (TDK)  50 V, 0.5 W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F3" sqref="F3"/>
    </sheetView>
  </sheetViews>
  <sheetFormatPr defaultRowHeight="14.4" x14ac:dyDescent="0.3"/>
  <cols>
    <col min="1" max="1" width="8.88671875" bestFit="1" customWidth="1"/>
    <col min="2" max="2" width="5.88671875" bestFit="1" customWidth="1"/>
    <col min="3" max="3" width="12.5546875" bestFit="1" customWidth="1"/>
    <col min="4" max="4" width="5.33203125" bestFit="1" customWidth="1"/>
    <col min="5" max="5" width="9" bestFit="1" customWidth="1"/>
    <col min="6" max="6" width="7" bestFit="1" customWidth="1"/>
    <col min="7" max="7" width="11.77734375" bestFit="1" customWidth="1"/>
    <col min="8" max="8" width="7.109375" bestFit="1" customWidth="1"/>
    <col min="9" max="9" width="26.109375" bestFit="1" customWidth="1"/>
    <col min="10" max="10" width="19.5546875" bestFit="1" customWidth="1"/>
    <col min="11" max="11" width="11.21875" bestFit="1" customWidth="1"/>
    <col min="12" max="12" width="19.109375" bestFit="1" customWidth="1"/>
    <col min="13" max="13" width="14.33203125" bestFit="1" customWidth="1"/>
    <col min="14" max="14" width="16.5546875" bestFit="1" customWidth="1"/>
    <col min="15" max="15" width="16.21875" bestFit="1" customWidth="1"/>
    <col min="16" max="16" width="18.5546875" bestFit="1" customWidth="1"/>
    <col min="17" max="17" width="11.5546875" bestFit="1" customWidth="1"/>
    <col min="18" max="18" width="24.6640625" bestFit="1" customWidth="1"/>
    <col min="19" max="19" width="101.77734375" bestFit="1" customWidth="1"/>
    <col min="20" max="20" width="55.44140625" bestFit="1" customWidth="1"/>
  </cols>
  <sheetData>
    <row r="1" spans="1:20" s="19" customFormat="1" x14ac:dyDescent="0.3">
      <c r="A1" s="48" t="s">
        <v>0</v>
      </c>
      <c r="B1" s="48" t="s">
        <v>4677</v>
      </c>
      <c r="C1" s="49" t="s">
        <v>1</v>
      </c>
      <c r="D1" s="49" t="s">
        <v>2</v>
      </c>
      <c r="E1" s="49" t="s">
        <v>3</v>
      </c>
      <c r="F1" s="49" t="s">
        <v>5103</v>
      </c>
      <c r="G1" s="49" t="s">
        <v>5104</v>
      </c>
      <c r="H1" s="49" t="s">
        <v>5105</v>
      </c>
      <c r="I1" s="49" t="s">
        <v>6</v>
      </c>
      <c r="J1" s="49" t="s">
        <v>7</v>
      </c>
      <c r="K1" s="49" t="s">
        <v>8</v>
      </c>
      <c r="L1" s="49" t="s">
        <v>9</v>
      </c>
      <c r="M1" s="44" t="s">
        <v>10</v>
      </c>
      <c r="N1" s="49" t="s">
        <v>11</v>
      </c>
      <c r="O1" s="49" t="s">
        <v>5106</v>
      </c>
      <c r="P1" s="48" t="s">
        <v>12</v>
      </c>
      <c r="Q1" s="49" t="s">
        <v>13</v>
      </c>
      <c r="R1" s="49" t="s">
        <v>14</v>
      </c>
      <c r="S1" s="49" t="s">
        <v>15</v>
      </c>
      <c r="T1" s="49" t="s">
        <v>16</v>
      </c>
    </row>
    <row r="2" spans="1:20" s="19" customFormat="1" x14ac:dyDescent="0.3">
      <c r="A2" s="50" t="s">
        <v>9627</v>
      </c>
      <c r="B2" s="50" t="s">
        <v>9447</v>
      </c>
      <c r="C2" s="51" t="s">
        <v>9628</v>
      </c>
      <c r="D2" s="50" t="s">
        <v>9629</v>
      </c>
      <c r="E2" s="50" t="s">
        <v>5109</v>
      </c>
      <c r="F2" s="50" t="s">
        <v>9630</v>
      </c>
      <c r="G2" s="50" t="s">
        <v>9631</v>
      </c>
      <c r="H2" s="50" t="s">
        <v>9632</v>
      </c>
      <c r="I2" s="50" t="str">
        <f>CONCATENATE(M2,"mm, ",D2,", ",F2)</f>
        <v>CapAl10X20X5.0mm, 5F, 2,7V</v>
      </c>
      <c r="J2" s="45" t="s">
        <v>23</v>
      </c>
      <c r="K2" s="53" t="s">
        <v>5111</v>
      </c>
      <c r="L2" s="45" t="s">
        <v>25</v>
      </c>
      <c r="M2" s="52" t="s">
        <v>9633</v>
      </c>
      <c r="N2" s="52" t="s">
        <v>9634</v>
      </c>
      <c r="O2" s="52" t="s">
        <v>9635</v>
      </c>
      <c r="P2" t="s">
        <v>9636</v>
      </c>
      <c r="Q2" s="50" t="s">
        <v>9637</v>
      </c>
      <c r="R2" s="22" t="s">
        <v>9638</v>
      </c>
      <c r="S2" s="22" t="str">
        <f ca="1">CONCATENATE(LEFT(CELL("имяфайла"), FIND("[",CELL("имяфайла"))-1),"DataSheet\BCAP0005P270S01(MaxxWell).pdf")</f>
        <v>C:\Altium Libraries\Passives Library\DataSheet\BCAP0005P270S01(MaxxWell).pdf</v>
      </c>
      <c r="T2" s="50" t="str">
        <f>CONCATENATE("ULTRACAPACITORS ",D2,E2," ",F2," ",G2," ",C2)</f>
        <v>ULTRACAPACITORS 5F±20% 2,7V 65 ⁰С 20X10X5,0mm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5" zoomScaleNormal="85" workbookViewId="0">
      <selection activeCell="G2" sqref="G2"/>
    </sheetView>
  </sheetViews>
  <sheetFormatPr defaultRowHeight="14.4" x14ac:dyDescent="0.3"/>
  <cols>
    <col min="1" max="1" width="15.44140625" customWidth="1"/>
    <col min="2" max="2" width="6.44140625" bestFit="1" customWidth="1"/>
    <col min="3" max="3" width="7.21875" bestFit="1" customWidth="1"/>
    <col min="4" max="4" width="6.77734375" bestFit="1" customWidth="1"/>
    <col min="5" max="5" width="10.88671875" style="1" bestFit="1" customWidth="1"/>
    <col min="6" max="6" width="39.44140625" bestFit="1" customWidth="1"/>
    <col min="7" max="7" width="19.5546875" bestFit="1" customWidth="1"/>
    <col min="8" max="9" width="20.77734375" bestFit="1" customWidth="1"/>
    <col min="10" max="10" width="12.6640625" bestFit="1" customWidth="1"/>
    <col min="11" max="11" width="16.6640625" bestFit="1" customWidth="1"/>
    <col min="12" max="12" width="11.5546875" bestFit="1" customWidth="1"/>
    <col min="13" max="13" width="39.44140625" bestFit="1" customWidth="1"/>
    <col min="14" max="14" width="62.21875" bestFit="1" customWidth="1"/>
    <col min="15" max="15" width="60.88671875" bestFit="1" customWidth="1"/>
  </cols>
  <sheetData>
    <row r="1" spans="1:15" x14ac:dyDescent="0.3">
      <c r="A1" s="16" t="s">
        <v>0</v>
      </c>
      <c r="B1" s="16" t="s">
        <v>4677</v>
      </c>
      <c r="C1" s="14" t="s">
        <v>1</v>
      </c>
      <c r="D1" s="14" t="s">
        <v>5</v>
      </c>
      <c r="E1" s="14" t="s">
        <v>9639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372</v>
      </c>
      <c r="K1" s="15" t="s">
        <v>12</v>
      </c>
      <c r="L1" s="14" t="s">
        <v>13</v>
      </c>
      <c r="M1" s="14" t="s">
        <v>14</v>
      </c>
      <c r="N1" s="14" t="s">
        <v>15</v>
      </c>
      <c r="O1" s="14" t="s">
        <v>16</v>
      </c>
    </row>
    <row r="2" spans="1:15" x14ac:dyDescent="0.3">
      <c r="A2" s="4" t="s">
        <v>9640</v>
      </c>
      <c r="B2" s="4" t="s">
        <v>9641</v>
      </c>
      <c r="C2" s="4" t="s">
        <v>9641</v>
      </c>
      <c r="D2" s="4" t="s">
        <v>9641</v>
      </c>
      <c r="E2" s="3" t="s">
        <v>9642</v>
      </c>
      <c r="F2" s="4" t="str">
        <f>CONCATENATE(M2)</f>
        <v>SMD Coupling Pulse Transformer ESMIT-4180</v>
      </c>
      <c r="G2" s="3" t="s">
        <v>23</v>
      </c>
      <c r="H2" s="3" t="s">
        <v>9643</v>
      </c>
      <c r="I2" s="3" t="s">
        <v>25</v>
      </c>
      <c r="J2" s="4" t="s">
        <v>9643</v>
      </c>
      <c r="K2" s="4" t="s">
        <v>9643</v>
      </c>
      <c r="L2" s="4" t="s">
        <v>9644</v>
      </c>
      <c r="M2" s="4" t="s">
        <v>9645</v>
      </c>
      <c r="N2" t="str">
        <f ca="1">CONCATENATE(LEFT(CELL("имяфайла"), FIND("[",CELL("имяфайла"))-1),"DataSheet\ESMIT-4180(Sumida).pdf")</f>
        <v>C:\Altium Libraries\Passives Library\DataSheet\ESMIT-4180(Sumida).pdf</v>
      </c>
      <c r="O2" t="s">
        <v>9646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I7" sqref="I7"/>
    </sheetView>
  </sheetViews>
  <sheetFormatPr defaultRowHeight="14.4" x14ac:dyDescent="0.3"/>
  <cols>
    <col min="1" max="1" width="7.21875" bestFit="1" customWidth="1"/>
    <col min="2" max="2" width="5.6640625" bestFit="1" customWidth="1"/>
    <col min="3" max="3" width="13.77734375" bestFit="1" customWidth="1"/>
    <col min="4" max="4" width="6.77734375" bestFit="1" customWidth="1"/>
    <col min="5" max="5" width="15.33203125" bestFit="1" customWidth="1"/>
    <col min="6" max="6" width="20.77734375" bestFit="1" customWidth="1"/>
    <col min="7" max="7" width="22.109375" bestFit="1" customWidth="1"/>
    <col min="8" max="8" width="32.5546875" bestFit="1" customWidth="1"/>
    <col min="9" max="9" width="23.109375" bestFit="1" customWidth="1"/>
    <col min="10" max="10" width="12.5546875" bestFit="1" customWidth="1"/>
    <col min="11" max="11" width="22.6640625" bestFit="1" customWidth="1"/>
    <col min="12" max="12" width="11.77734375" bestFit="1" customWidth="1"/>
    <col min="13" max="13" width="11" bestFit="1" customWidth="1"/>
    <col min="14" max="14" width="11.77734375" bestFit="1" customWidth="1"/>
    <col min="15" max="15" width="24.6640625" bestFit="1" customWidth="1"/>
    <col min="16" max="16" width="54.88671875" bestFit="1" customWidth="1"/>
    <col min="17" max="17" width="52.6640625" bestFit="1" customWidth="1"/>
  </cols>
  <sheetData>
    <row r="1" spans="1:17" x14ac:dyDescent="0.3">
      <c r="A1" s="15" t="s">
        <v>0</v>
      </c>
      <c r="B1" s="14" t="s">
        <v>4677</v>
      </c>
      <c r="C1" s="14" t="s">
        <v>1</v>
      </c>
      <c r="D1" s="14" t="s">
        <v>2</v>
      </c>
      <c r="E1" s="14" t="s">
        <v>9647</v>
      </c>
      <c r="F1" s="14" t="s">
        <v>9648</v>
      </c>
      <c r="G1" s="14" t="s">
        <v>9649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372</v>
      </c>
      <c r="M1" s="15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" x14ac:dyDescent="0.3">
      <c r="A2" s="4" t="s">
        <v>9650</v>
      </c>
      <c r="B2" s="4" t="s">
        <v>9651</v>
      </c>
      <c r="C2" s="4" t="s">
        <v>9652</v>
      </c>
      <c r="D2" s="4" t="s">
        <v>9653</v>
      </c>
      <c r="E2" s="4" t="s">
        <v>4935</v>
      </c>
      <c r="F2" s="4" t="s">
        <v>9654</v>
      </c>
      <c r="G2" s="4" t="s">
        <v>9655</v>
      </c>
      <c r="H2" s="4" t="str">
        <f>CONCATENATE(B2," ( ",C2,", ",D2,", ",E2," ) ")</f>
        <v xml:space="preserve">KX-7 ( 3.2*2.5*0.8mm, 16MHz, 12pF ) </v>
      </c>
      <c r="I2" s="3" t="s">
        <v>23</v>
      </c>
      <c r="J2" s="3" t="s">
        <v>9656</v>
      </c>
      <c r="K2" s="3" t="s">
        <v>25</v>
      </c>
      <c r="L2" s="3" t="s">
        <v>9657</v>
      </c>
      <c r="M2" s="4" t="s">
        <v>9658</v>
      </c>
      <c r="N2" s="4" t="s">
        <v>9659</v>
      </c>
      <c r="O2" s="4" t="s">
        <v>9656</v>
      </c>
      <c r="P2" t="str">
        <f ca="1">CONCATENATE(LEFT(CELL("имяфайла"), FIND("[",CELL("имяфайла"))-1),"DataSheet\KX-7 (Geyer).pdf")</f>
        <v>C:\Altium Libraries\Passives Library\DataSheet\KX-7 (Geyer).pdf</v>
      </c>
      <c r="Q2" s="5" t="str">
        <f>CONCATENATE(O2," ",L2," ",C2," ",D2," ",E2," ",F2," ",G2)</f>
        <v>Quartz Crystal KX7 3.2*2.5*0.8mm 16MHz 12pF 60Ohm 3.5pF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6"/>
  <sheetViews>
    <sheetView topLeftCell="A96" zoomScale="70" zoomScaleNormal="70" zoomScaleSheetLayoutView="70" workbookViewId="0">
      <selection sqref="A1:P180"/>
    </sheetView>
  </sheetViews>
  <sheetFormatPr defaultColWidth="9.21875" defaultRowHeight="14.4" x14ac:dyDescent="0.3"/>
  <cols>
    <col min="1" max="1" width="8.6640625" style="4" customWidth="1"/>
    <col min="2" max="2" width="19.5546875" style="3" bestFit="1" customWidth="1"/>
    <col min="3" max="3" width="7.21875" style="3" bestFit="1" customWidth="1"/>
    <col min="4" max="4" width="10.88671875" style="3" bestFit="1" customWidth="1"/>
    <col min="5" max="6" width="9.21875" style="3" bestFit="1" customWidth="1"/>
    <col min="7" max="7" width="19.5546875" style="4" bestFit="1" customWidth="1"/>
    <col min="8" max="8" width="23.33203125" style="3" bestFit="1" customWidth="1"/>
    <col min="9" max="9" width="11.44140625" style="1" bestFit="1" customWidth="1"/>
    <col min="10" max="10" width="23.109375" bestFit="1" customWidth="1"/>
    <col min="11" max="11" width="13.77734375" bestFit="1" customWidth="1"/>
    <col min="12" max="12" width="31.44140625" style="4" customWidth="1"/>
    <col min="13" max="13" width="13.5546875" style="3" bestFit="1" customWidth="1"/>
    <col min="14" max="14" width="30.5546875" bestFit="1" customWidth="1"/>
    <col min="15" max="15" width="77.6640625" style="3" customWidth="1"/>
    <col min="16" max="16" width="58.109375" style="3" bestFit="1" customWidth="1"/>
    <col min="17" max="16384" width="9.21875" style="3"/>
  </cols>
  <sheetData>
    <row r="1" spans="1:16" s="2" customFormat="1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372</v>
      </c>
      <c r="L1" s="15" t="s">
        <v>12</v>
      </c>
      <c r="M1" s="14" t="s">
        <v>13</v>
      </c>
      <c r="N1" s="14" t="s">
        <v>14</v>
      </c>
      <c r="O1" s="14" t="s">
        <v>15</v>
      </c>
      <c r="P1" s="14" t="s">
        <v>16</v>
      </c>
    </row>
    <row r="2" spans="1:16" x14ac:dyDescent="0.3">
      <c r="A2" s="4" t="s">
        <v>17</v>
      </c>
      <c r="B2" s="3" t="s">
        <v>373</v>
      </c>
      <c r="C2" s="3" t="s">
        <v>374</v>
      </c>
      <c r="D2" s="45" t="s">
        <v>20</v>
      </c>
      <c r="E2" s="3" t="s">
        <v>375</v>
      </c>
      <c r="F2" s="3" t="s">
        <v>376</v>
      </c>
      <c r="G2" s="4" t="str">
        <f>CONCATENATE(K2," ",C2,D2)</f>
        <v>RES0402 0R±5%</v>
      </c>
      <c r="H2" s="3" t="s">
        <v>23</v>
      </c>
      <c r="I2" s="3" t="s">
        <v>24</v>
      </c>
      <c r="J2" s="3" t="s">
        <v>25</v>
      </c>
      <c r="K2" s="3" t="s">
        <v>377</v>
      </c>
      <c r="L2" s="4" t="str">
        <f>CONCATENATE("RC0402JR-07",C2,"L")</f>
        <v>RC0402JR-070RL</v>
      </c>
      <c r="M2" s="3" t="s">
        <v>378</v>
      </c>
      <c r="N2" t="s">
        <v>379</v>
      </c>
      <c r="O2" t="str">
        <f ca="1">CONCATENATE(LEFT(CELL("имяфайла"), FIND("[",CELL("имяфайла"))-1),"DataSheet\GENERAL PURPOSE CHIP RESISTORS (Yageo).pdf")</f>
        <v>C:\Altium Libraries\Passives Library\DataSheet\GENERAL PURPOSE CHIP RESISTORS (Yageo).pdf</v>
      </c>
      <c r="P2" s="5" t="str">
        <f>CONCATENATE(N2," ",K2," ",C2,D2," ",E2," ",F2)</f>
        <v>GENERAL PURPOSE CHIP RESISTORS RES0402 0R±5% 50V 0.0625W</v>
      </c>
    </row>
    <row r="3" spans="1:16" x14ac:dyDescent="0.3">
      <c r="A3" s="4" t="s">
        <v>30</v>
      </c>
      <c r="B3" s="3" t="s">
        <v>373</v>
      </c>
      <c r="C3" s="3" t="s">
        <v>19</v>
      </c>
      <c r="D3" s="45" t="s">
        <v>20</v>
      </c>
      <c r="E3" s="3" t="s">
        <v>375</v>
      </c>
      <c r="F3" s="3" t="s">
        <v>376</v>
      </c>
      <c r="G3" s="4" t="str">
        <f t="shared" ref="G3:G66" si="0">CONCATENATE(K3," ",C3,D3)</f>
        <v>RES0402 1R0±5%</v>
      </c>
      <c r="H3" s="3" t="s">
        <v>23</v>
      </c>
      <c r="I3" s="3" t="s">
        <v>24</v>
      </c>
      <c r="J3" s="3" t="s">
        <v>25</v>
      </c>
      <c r="K3" s="3" t="s">
        <v>377</v>
      </c>
      <c r="L3" s="4" t="str">
        <f t="shared" ref="L3:L66" si="1">CONCATENATE("RC0402JR-07",C3,"L")</f>
        <v>RC0402JR-071R0L</v>
      </c>
      <c r="M3" s="3" t="s">
        <v>378</v>
      </c>
      <c r="N3" t="s">
        <v>379</v>
      </c>
      <c r="O3" t="str">
        <f ca="1">CONCATENATE(LEFT(CELL("имяфайла"), FIND("[",CELL("имяфайла"))-1),"DataSheet\GENERAL PURPOSE CHIP RESISTORS (Yageo).pdf")</f>
        <v>C:\Altium Libraries\Passives Library\DataSheet\GENERAL PURPOSE CHIP RESISTORS (Yageo).pdf</v>
      </c>
      <c r="P3" s="5" t="str">
        <f t="shared" ref="P3:P66" si="2">CONCATENATE(N3," ",K3," ",C3,D3," ",E3," ",F3)</f>
        <v>GENERAL PURPOSE CHIP RESISTORS RES0402 1R0±5% 50V 0.0625W</v>
      </c>
    </row>
    <row r="4" spans="1:16" x14ac:dyDescent="0.3">
      <c r="A4" s="4" t="s">
        <v>32</v>
      </c>
      <c r="B4" s="3" t="s">
        <v>373</v>
      </c>
      <c r="C4" s="3" t="s">
        <v>31</v>
      </c>
      <c r="D4" s="45" t="s">
        <v>20</v>
      </c>
      <c r="E4" s="3" t="s">
        <v>375</v>
      </c>
      <c r="F4" s="3" t="s">
        <v>376</v>
      </c>
      <c r="G4" s="4" t="str">
        <f t="shared" si="0"/>
        <v>RES0402 1R1±5%</v>
      </c>
      <c r="H4" s="3" t="s">
        <v>23</v>
      </c>
      <c r="I4" s="3" t="s">
        <v>24</v>
      </c>
      <c r="J4" s="3" t="s">
        <v>25</v>
      </c>
      <c r="K4" s="3" t="s">
        <v>377</v>
      </c>
      <c r="L4" s="4" t="str">
        <f t="shared" si="1"/>
        <v>RC0402JR-071R1L</v>
      </c>
      <c r="M4" s="3" t="s">
        <v>378</v>
      </c>
      <c r="N4" t="s">
        <v>379</v>
      </c>
      <c r="O4" t="str">
        <f t="shared" ref="O4:O67" ca="1" si="3">CONCATENATE(LEFT(CELL("имяфайла"), FIND("[",CELL("имяфайла"))-1),"DataSheet\GENERAL PURPOSE CHIP RESISTORS (Yageo).pdf")</f>
        <v>C:\Altium Libraries\Passives Library\DataSheet\GENERAL PURPOSE CHIP RESISTORS (Yageo).pdf</v>
      </c>
      <c r="P4" s="5" t="str">
        <f t="shared" si="2"/>
        <v>GENERAL PURPOSE CHIP RESISTORS RES0402 1R1±5% 50V 0.0625W</v>
      </c>
    </row>
    <row r="5" spans="1:16" x14ac:dyDescent="0.3">
      <c r="A5" s="4" t="s">
        <v>34</v>
      </c>
      <c r="B5" s="3" t="s">
        <v>373</v>
      </c>
      <c r="C5" s="3" t="s">
        <v>33</v>
      </c>
      <c r="D5" s="45" t="s">
        <v>20</v>
      </c>
      <c r="E5" s="3" t="s">
        <v>375</v>
      </c>
      <c r="F5" s="3" t="s">
        <v>376</v>
      </c>
      <c r="G5" s="4" t="str">
        <f t="shared" si="0"/>
        <v>RES0402 1R2±5%</v>
      </c>
      <c r="H5" s="3" t="s">
        <v>23</v>
      </c>
      <c r="I5" s="3" t="s">
        <v>24</v>
      </c>
      <c r="J5" s="3" t="s">
        <v>25</v>
      </c>
      <c r="K5" s="3" t="s">
        <v>377</v>
      </c>
      <c r="L5" s="4" t="str">
        <f t="shared" si="1"/>
        <v>RC0402JR-071R2L</v>
      </c>
      <c r="M5" s="3" t="s">
        <v>378</v>
      </c>
      <c r="N5" t="s">
        <v>379</v>
      </c>
      <c r="O5" t="str">
        <f t="shared" ca="1" si="3"/>
        <v>C:\Altium Libraries\Passives Library\DataSheet\GENERAL PURPOSE CHIP RESISTORS (Yageo).pdf</v>
      </c>
      <c r="P5" s="5" t="str">
        <f t="shared" si="2"/>
        <v>GENERAL PURPOSE CHIP RESISTORS RES0402 1R2±5% 50V 0.0625W</v>
      </c>
    </row>
    <row r="6" spans="1:16" x14ac:dyDescent="0.3">
      <c r="A6" s="4" t="s">
        <v>36</v>
      </c>
      <c r="B6" s="3" t="s">
        <v>373</v>
      </c>
      <c r="C6" s="3" t="s">
        <v>35</v>
      </c>
      <c r="D6" s="45" t="s">
        <v>20</v>
      </c>
      <c r="E6" s="3" t="s">
        <v>375</v>
      </c>
      <c r="F6" s="3" t="s">
        <v>376</v>
      </c>
      <c r="G6" s="4" t="str">
        <f t="shared" si="0"/>
        <v>RES0402 1R3±5%</v>
      </c>
      <c r="H6" s="3" t="s">
        <v>23</v>
      </c>
      <c r="I6" s="3" t="s">
        <v>24</v>
      </c>
      <c r="J6" s="3" t="s">
        <v>25</v>
      </c>
      <c r="K6" s="3" t="s">
        <v>377</v>
      </c>
      <c r="L6" s="4" t="str">
        <f t="shared" si="1"/>
        <v>RC0402JR-071R3L</v>
      </c>
      <c r="M6" s="3" t="s">
        <v>378</v>
      </c>
      <c r="N6" t="s">
        <v>379</v>
      </c>
      <c r="O6" t="str">
        <f t="shared" ca="1" si="3"/>
        <v>C:\Altium Libraries\Passives Library\DataSheet\GENERAL PURPOSE CHIP RESISTORS (Yageo).pdf</v>
      </c>
      <c r="P6" s="5" t="str">
        <f t="shared" si="2"/>
        <v>GENERAL PURPOSE CHIP RESISTORS RES0402 1R3±5% 50V 0.0625W</v>
      </c>
    </row>
    <row r="7" spans="1:16" x14ac:dyDescent="0.3">
      <c r="A7" s="4" t="s">
        <v>38</v>
      </c>
      <c r="B7" s="3" t="s">
        <v>373</v>
      </c>
      <c r="C7" s="3" t="s">
        <v>37</v>
      </c>
      <c r="D7" s="45" t="s">
        <v>20</v>
      </c>
      <c r="E7" s="3" t="s">
        <v>375</v>
      </c>
      <c r="F7" s="3" t="s">
        <v>376</v>
      </c>
      <c r="G7" s="4" t="str">
        <f t="shared" si="0"/>
        <v>RES0402 1R5±5%</v>
      </c>
      <c r="H7" s="3" t="s">
        <v>23</v>
      </c>
      <c r="I7" s="3" t="s">
        <v>24</v>
      </c>
      <c r="J7" s="3" t="s">
        <v>25</v>
      </c>
      <c r="K7" s="3" t="s">
        <v>377</v>
      </c>
      <c r="L7" s="4" t="str">
        <f t="shared" si="1"/>
        <v>RC0402JR-071R5L</v>
      </c>
      <c r="M7" s="3" t="s">
        <v>378</v>
      </c>
      <c r="N7" t="s">
        <v>379</v>
      </c>
      <c r="O7" t="str">
        <f t="shared" ca="1" si="3"/>
        <v>C:\Altium Libraries\Passives Library\DataSheet\GENERAL PURPOSE CHIP RESISTORS (Yageo).pdf</v>
      </c>
      <c r="P7" s="5" t="str">
        <f t="shared" si="2"/>
        <v>GENERAL PURPOSE CHIP RESISTORS RES0402 1R5±5% 50V 0.0625W</v>
      </c>
    </row>
    <row r="8" spans="1:16" x14ac:dyDescent="0.3">
      <c r="A8" s="4" t="s">
        <v>40</v>
      </c>
      <c r="B8" s="3" t="s">
        <v>373</v>
      </c>
      <c r="C8" s="3" t="s">
        <v>39</v>
      </c>
      <c r="D8" s="45" t="s">
        <v>20</v>
      </c>
      <c r="E8" s="3" t="s">
        <v>375</v>
      </c>
      <c r="F8" s="3" t="s">
        <v>376</v>
      </c>
      <c r="G8" s="4" t="str">
        <f t="shared" si="0"/>
        <v>RES0402 1R6±5%</v>
      </c>
      <c r="H8" s="3" t="s">
        <v>23</v>
      </c>
      <c r="I8" s="3" t="s">
        <v>24</v>
      </c>
      <c r="J8" s="3" t="s">
        <v>25</v>
      </c>
      <c r="K8" s="3" t="s">
        <v>377</v>
      </c>
      <c r="L8" s="4" t="str">
        <f>CONCATENATE("RC0402JR-07",C8,"L")</f>
        <v>RC0402JR-071R6L</v>
      </c>
      <c r="M8" s="3" t="s">
        <v>378</v>
      </c>
      <c r="N8" t="s">
        <v>379</v>
      </c>
      <c r="O8" t="str">
        <f t="shared" ca="1" si="3"/>
        <v>C:\Altium Libraries\Passives Library\DataSheet\GENERAL PURPOSE CHIP RESISTORS (Yageo).pdf</v>
      </c>
      <c r="P8" s="5" t="str">
        <f t="shared" si="2"/>
        <v>GENERAL PURPOSE CHIP RESISTORS RES0402 1R6±5% 50V 0.0625W</v>
      </c>
    </row>
    <row r="9" spans="1:16" x14ac:dyDescent="0.3">
      <c r="A9" s="4" t="s">
        <v>42</v>
      </c>
      <c r="B9" s="3" t="s">
        <v>373</v>
      </c>
      <c r="C9" s="3" t="s">
        <v>41</v>
      </c>
      <c r="D9" s="45" t="s">
        <v>20</v>
      </c>
      <c r="E9" s="3" t="s">
        <v>375</v>
      </c>
      <c r="F9" s="3" t="s">
        <v>376</v>
      </c>
      <c r="G9" s="4" t="str">
        <f t="shared" si="0"/>
        <v>RES0402 1R8±5%</v>
      </c>
      <c r="H9" s="3" t="s">
        <v>23</v>
      </c>
      <c r="I9" s="3" t="s">
        <v>24</v>
      </c>
      <c r="J9" s="3" t="s">
        <v>25</v>
      </c>
      <c r="K9" s="3" t="s">
        <v>377</v>
      </c>
      <c r="L9" s="4" t="str">
        <f t="shared" si="1"/>
        <v>RC0402JR-071R8L</v>
      </c>
      <c r="M9" s="3" t="s">
        <v>378</v>
      </c>
      <c r="N9" t="s">
        <v>379</v>
      </c>
      <c r="O9" t="str">
        <f t="shared" ca="1" si="3"/>
        <v>C:\Altium Libraries\Passives Library\DataSheet\GENERAL PURPOSE CHIP RESISTORS (Yageo).pdf</v>
      </c>
      <c r="P9" s="5" t="str">
        <f t="shared" si="2"/>
        <v>GENERAL PURPOSE CHIP RESISTORS RES0402 1R8±5% 50V 0.0625W</v>
      </c>
    </row>
    <row r="10" spans="1:16" x14ac:dyDescent="0.3">
      <c r="A10" s="4" t="s">
        <v>44</v>
      </c>
      <c r="B10" s="3" t="s">
        <v>373</v>
      </c>
      <c r="C10" s="3" t="s">
        <v>43</v>
      </c>
      <c r="D10" s="45" t="s">
        <v>20</v>
      </c>
      <c r="E10" s="3" t="s">
        <v>375</v>
      </c>
      <c r="F10" s="3" t="s">
        <v>376</v>
      </c>
      <c r="G10" s="4" t="str">
        <f t="shared" si="0"/>
        <v>RES0402 2R0±5%</v>
      </c>
      <c r="H10" s="3" t="s">
        <v>23</v>
      </c>
      <c r="I10" s="3" t="s">
        <v>24</v>
      </c>
      <c r="J10" s="3" t="s">
        <v>25</v>
      </c>
      <c r="K10" s="3" t="s">
        <v>377</v>
      </c>
      <c r="L10" s="4" t="str">
        <f t="shared" si="1"/>
        <v>RC0402JR-072R0L</v>
      </c>
      <c r="M10" s="3" t="s">
        <v>378</v>
      </c>
      <c r="N10" t="s">
        <v>379</v>
      </c>
      <c r="O10" t="str">
        <f t="shared" ca="1" si="3"/>
        <v>C:\Altium Libraries\Passives Library\DataSheet\GENERAL PURPOSE CHIP RESISTORS (Yageo).pdf</v>
      </c>
      <c r="P10" s="5" t="str">
        <f t="shared" si="2"/>
        <v>GENERAL PURPOSE CHIP RESISTORS RES0402 2R0±5% 50V 0.0625W</v>
      </c>
    </row>
    <row r="11" spans="1:16" x14ac:dyDescent="0.3">
      <c r="A11" s="4" t="s">
        <v>46</v>
      </c>
      <c r="B11" s="3" t="s">
        <v>373</v>
      </c>
      <c r="C11" s="3" t="s">
        <v>45</v>
      </c>
      <c r="D11" s="45" t="s">
        <v>20</v>
      </c>
      <c r="E11" s="3" t="s">
        <v>375</v>
      </c>
      <c r="F11" s="3" t="s">
        <v>376</v>
      </c>
      <c r="G11" s="4" t="str">
        <f t="shared" si="0"/>
        <v>RES0402 2R2±5%</v>
      </c>
      <c r="H11" s="3" t="s">
        <v>23</v>
      </c>
      <c r="I11" s="3" t="s">
        <v>24</v>
      </c>
      <c r="J11" s="3" t="s">
        <v>25</v>
      </c>
      <c r="K11" s="3" t="s">
        <v>377</v>
      </c>
      <c r="L11" s="4" t="str">
        <f t="shared" si="1"/>
        <v>RC0402JR-072R2L</v>
      </c>
      <c r="M11" s="3" t="s">
        <v>378</v>
      </c>
      <c r="N11" t="s">
        <v>379</v>
      </c>
      <c r="O11" t="str">
        <f t="shared" ca="1" si="3"/>
        <v>C:\Altium Libraries\Passives Library\DataSheet\GENERAL PURPOSE CHIP RESISTORS (Yageo).pdf</v>
      </c>
      <c r="P11" s="5" t="str">
        <f t="shared" si="2"/>
        <v>GENERAL PURPOSE CHIP RESISTORS RES0402 2R2±5% 50V 0.0625W</v>
      </c>
    </row>
    <row r="12" spans="1:16" x14ac:dyDescent="0.3">
      <c r="A12" s="4" t="s">
        <v>48</v>
      </c>
      <c r="B12" s="3" t="s">
        <v>373</v>
      </c>
      <c r="C12" s="3" t="s">
        <v>47</v>
      </c>
      <c r="D12" s="45" t="s">
        <v>20</v>
      </c>
      <c r="E12" s="3" t="s">
        <v>375</v>
      </c>
      <c r="F12" s="3" t="s">
        <v>376</v>
      </c>
      <c r="G12" s="4" t="str">
        <f t="shared" si="0"/>
        <v>RES0402 2R4±5%</v>
      </c>
      <c r="H12" s="3" t="s">
        <v>23</v>
      </c>
      <c r="I12" s="3" t="s">
        <v>24</v>
      </c>
      <c r="J12" s="3" t="s">
        <v>25</v>
      </c>
      <c r="K12" s="3" t="s">
        <v>377</v>
      </c>
      <c r="L12" s="4" t="str">
        <f t="shared" si="1"/>
        <v>RC0402JR-072R4L</v>
      </c>
      <c r="M12" s="3" t="s">
        <v>378</v>
      </c>
      <c r="N12" t="s">
        <v>379</v>
      </c>
      <c r="O12" t="str">
        <f t="shared" ca="1" si="3"/>
        <v>C:\Altium Libraries\Passives Library\DataSheet\GENERAL PURPOSE CHIP RESISTORS (Yageo).pdf</v>
      </c>
      <c r="P12" s="5" t="str">
        <f t="shared" si="2"/>
        <v>GENERAL PURPOSE CHIP RESISTORS RES0402 2R4±5% 50V 0.0625W</v>
      </c>
    </row>
    <row r="13" spans="1:16" x14ac:dyDescent="0.3">
      <c r="A13" s="4" t="s">
        <v>50</v>
      </c>
      <c r="B13" s="3" t="s">
        <v>373</v>
      </c>
      <c r="C13" s="3" t="s">
        <v>49</v>
      </c>
      <c r="D13" s="45" t="s">
        <v>20</v>
      </c>
      <c r="E13" s="3" t="s">
        <v>375</v>
      </c>
      <c r="F13" s="3" t="s">
        <v>376</v>
      </c>
      <c r="G13" s="4" t="str">
        <f t="shared" si="0"/>
        <v>RES0402 2R7±5%</v>
      </c>
      <c r="H13" s="3" t="s">
        <v>23</v>
      </c>
      <c r="I13" s="3" t="s">
        <v>24</v>
      </c>
      <c r="J13" s="3" t="s">
        <v>25</v>
      </c>
      <c r="K13" s="3" t="s">
        <v>377</v>
      </c>
      <c r="L13" s="4" t="str">
        <f t="shared" si="1"/>
        <v>RC0402JR-072R7L</v>
      </c>
      <c r="M13" s="3" t="s">
        <v>378</v>
      </c>
      <c r="N13" t="s">
        <v>379</v>
      </c>
      <c r="O13" t="str">
        <f t="shared" ca="1" si="3"/>
        <v>C:\Altium Libraries\Passives Library\DataSheet\GENERAL PURPOSE CHIP RESISTORS (Yageo).pdf</v>
      </c>
      <c r="P13" s="5" t="str">
        <f t="shared" si="2"/>
        <v>GENERAL PURPOSE CHIP RESISTORS RES0402 2R7±5% 50V 0.0625W</v>
      </c>
    </row>
    <row r="14" spans="1:16" x14ac:dyDescent="0.3">
      <c r="A14" s="4" t="s">
        <v>52</v>
      </c>
      <c r="B14" s="3" t="s">
        <v>373</v>
      </c>
      <c r="C14" s="3" t="s">
        <v>51</v>
      </c>
      <c r="D14" s="45" t="s">
        <v>20</v>
      </c>
      <c r="E14" s="3" t="s">
        <v>375</v>
      </c>
      <c r="F14" s="3" t="s">
        <v>376</v>
      </c>
      <c r="G14" s="4" t="str">
        <f t="shared" si="0"/>
        <v>RES0402 3R0±5%</v>
      </c>
      <c r="H14" s="3" t="s">
        <v>23</v>
      </c>
      <c r="I14" s="3" t="s">
        <v>24</v>
      </c>
      <c r="J14" s="3" t="s">
        <v>25</v>
      </c>
      <c r="K14" s="3" t="s">
        <v>377</v>
      </c>
      <c r="L14" s="4" t="str">
        <f t="shared" si="1"/>
        <v>RC0402JR-073R0L</v>
      </c>
      <c r="M14" s="3" t="s">
        <v>378</v>
      </c>
      <c r="N14" t="s">
        <v>379</v>
      </c>
      <c r="O14" t="str">
        <f t="shared" ca="1" si="3"/>
        <v>C:\Altium Libraries\Passives Library\DataSheet\GENERAL PURPOSE CHIP RESISTORS (Yageo).pdf</v>
      </c>
      <c r="P14" s="5" t="str">
        <f t="shared" si="2"/>
        <v>GENERAL PURPOSE CHIP RESISTORS RES0402 3R0±5% 50V 0.0625W</v>
      </c>
    </row>
    <row r="15" spans="1:16" x14ac:dyDescent="0.3">
      <c r="A15" s="4" t="s">
        <v>54</v>
      </c>
      <c r="B15" s="3" t="s">
        <v>373</v>
      </c>
      <c r="C15" s="3" t="s">
        <v>53</v>
      </c>
      <c r="D15" s="45" t="s">
        <v>20</v>
      </c>
      <c r="E15" s="3" t="s">
        <v>375</v>
      </c>
      <c r="F15" s="3" t="s">
        <v>376</v>
      </c>
      <c r="G15" s="4" t="str">
        <f t="shared" si="0"/>
        <v>RES0402 3R3±5%</v>
      </c>
      <c r="H15" s="3" t="s">
        <v>23</v>
      </c>
      <c r="I15" s="3" t="s">
        <v>24</v>
      </c>
      <c r="J15" s="3" t="s">
        <v>25</v>
      </c>
      <c r="K15" s="3" t="s">
        <v>377</v>
      </c>
      <c r="L15" s="4" t="str">
        <f t="shared" si="1"/>
        <v>RC0402JR-073R3L</v>
      </c>
      <c r="M15" s="3" t="s">
        <v>378</v>
      </c>
      <c r="N15" t="s">
        <v>379</v>
      </c>
      <c r="O15" t="str">
        <f t="shared" ca="1" si="3"/>
        <v>C:\Altium Libraries\Passives Library\DataSheet\GENERAL PURPOSE CHIP RESISTORS (Yageo).pdf</v>
      </c>
      <c r="P15" s="5" t="str">
        <f t="shared" si="2"/>
        <v>GENERAL PURPOSE CHIP RESISTORS RES0402 3R3±5% 50V 0.0625W</v>
      </c>
    </row>
    <row r="16" spans="1:16" x14ac:dyDescent="0.3">
      <c r="A16" s="4" t="s">
        <v>56</v>
      </c>
      <c r="B16" s="3" t="s">
        <v>373</v>
      </c>
      <c r="C16" s="3" t="s">
        <v>55</v>
      </c>
      <c r="D16" s="45" t="s">
        <v>20</v>
      </c>
      <c r="E16" s="3" t="s">
        <v>375</v>
      </c>
      <c r="F16" s="3" t="s">
        <v>376</v>
      </c>
      <c r="G16" s="4" t="str">
        <f t="shared" si="0"/>
        <v>RES0402 3R6±5%</v>
      </c>
      <c r="H16" s="3" t="s">
        <v>23</v>
      </c>
      <c r="I16" s="3" t="s">
        <v>24</v>
      </c>
      <c r="J16" s="3" t="s">
        <v>25</v>
      </c>
      <c r="K16" s="3" t="s">
        <v>377</v>
      </c>
      <c r="L16" s="4" t="str">
        <f t="shared" si="1"/>
        <v>RC0402JR-073R6L</v>
      </c>
      <c r="M16" s="3" t="s">
        <v>378</v>
      </c>
      <c r="N16" t="s">
        <v>379</v>
      </c>
      <c r="O16" t="str">
        <f t="shared" ca="1" si="3"/>
        <v>C:\Altium Libraries\Passives Library\DataSheet\GENERAL PURPOSE CHIP RESISTORS (Yageo).pdf</v>
      </c>
      <c r="P16" s="5" t="str">
        <f t="shared" si="2"/>
        <v>GENERAL PURPOSE CHIP RESISTORS RES0402 3R6±5% 50V 0.0625W</v>
      </c>
    </row>
    <row r="17" spans="1:16" x14ac:dyDescent="0.3">
      <c r="A17" s="4" t="s">
        <v>58</v>
      </c>
      <c r="B17" s="3" t="s">
        <v>373</v>
      </c>
      <c r="C17" s="3" t="s">
        <v>57</v>
      </c>
      <c r="D17" s="45" t="s">
        <v>20</v>
      </c>
      <c r="E17" s="3" t="s">
        <v>375</v>
      </c>
      <c r="F17" s="3" t="s">
        <v>376</v>
      </c>
      <c r="G17" s="4" t="str">
        <f t="shared" si="0"/>
        <v>RES0402 3R9±5%</v>
      </c>
      <c r="H17" s="3" t="s">
        <v>23</v>
      </c>
      <c r="I17" s="3" t="s">
        <v>24</v>
      </c>
      <c r="J17" s="3" t="s">
        <v>25</v>
      </c>
      <c r="K17" s="3" t="s">
        <v>377</v>
      </c>
      <c r="L17" s="4" t="str">
        <f t="shared" si="1"/>
        <v>RC0402JR-073R9L</v>
      </c>
      <c r="M17" s="3" t="s">
        <v>378</v>
      </c>
      <c r="N17" t="s">
        <v>379</v>
      </c>
      <c r="O17" t="str">
        <f t="shared" ca="1" si="3"/>
        <v>C:\Altium Libraries\Passives Library\DataSheet\GENERAL PURPOSE CHIP RESISTORS (Yageo).pdf</v>
      </c>
      <c r="P17" s="5" t="str">
        <f t="shared" si="2"/>
        <v>GENERAL PURPOSE CHIP RESISTORS RES0402 3R9±5% 50V 0.0625W</v>
      </c>
    </row>
    <row r="18" spans="1:16" x14ac:dyDescent="0.3">
      <c r="A18" s="4" t="s">
        <v>60</v>
      </c>
      <c r="B18" s="3" t="s">
        <v>373</v>
      </c>
      <c r="C18" s="3" t="s">
        <v>59</v>
      </c>
      <c r="D18" s="45" t="s">
        <v>20</v>
      </c>
      <c r="E18" s="3" t="s">
        <v>375</v>
      </c>
      <c r="F18" s="3" t="s">
        <v>376</v>
      </c>
      <c r="G18" s="4" t="str">
        <f t="shared" si="0"/>
        <v>RES0402 4R3±5%</v>
      </c>
      <c r="H18" s="3" t="s">
        <v>23</v>
      </c>
      <c r="I18" s="3" t="s">
        <v>24</v>
      </c>
      <c r="J18" s="3" t="s">
        <v>25</v>
      </c>
      <c r="K18" s="3" t="s">
        <v>377</v>
      </c>
      <c r="L18" s="4" t="str">
        <f t="shared" si="1"/>
        <v>RC0402JR-074R3L</v>
      </c>
      <c r="M18" s="3" t="s">
        <v>378</v>
      </c>
      <c r="N18" t="s">
        <v>379</v>
      </c>
      <c r="O18" t="str">
        <f t="shared" ca="1" si="3"/>
        <v>C:\Altium Libraries\Passives Library\DataSheet\GENERAL PURPOSE CHIP RESISTORS (Yageo).pdf</v>
      </c>
      <c r="P18" s="5" t="str">
        <f t="shared" si="2"/>
        <v>GENERAL PURPOSE CHIP RESISTORS RES0402 4R3±5% 50V 0.0625W</v>
      </c>
    </row>
    <row r="19" spans="1:16" x14ac:dyDescent="0.3">
      <c r="A19" s="4" t="s">
        <v>62</v>
      </c>
      <c r="B19" s="3" t="s">
        <v>373</v>
      </c>
      <c r="C19" s="3" t="s">
        <v>61</v>
      </c>
      <c r="D19" s="45" t="s">
        <v>20</v>
      </c>
      <c r="E19" s="3" t="s">
        <v>375</v>
      </c>
      <c r="F19" s="3" t="s">
        <v>376</v>
      </c>
      <c r="G19" s="4" t="str">
        <f t="shared" si="0"/>
        <v>RES0402 4R7±5%</v>
      </c>
      <c r="H19" s="3" t="s">
        <v>23</v>
      </c>
      <c r="I19" s="3" t="s">
        <v>24</v>
      </c>
      <c r="J19" s="3" t="s">
        <v>25</v>
      </c>
      <c r="K19" s="3" t="s">
        <v>377</v>
      </c>
      <c r="L19" s="4" t="str">
        <f t="shared" si="1"/>
        <v>RC0402JR-074R7L</v>
      </c>
      <c r="M19" s="3" t="s">
        <v>378</v>
      </c>
      <c r="N19" t="s">
        <v>379</v>
      </c>
      <c r="O19" t="str">
        <f t="shared" ca="1" si="3"/>
        <v>C:\Altium Libraries\Passives Library\DataSheet\GENERAL PURPOSE CHIP RESISTORS (Yageo).pdf</v>
      </c>
      <c r="P19" s="5" t="str">
        <f t="shared" si="2"/>
        <v>GENERAL PURPOSE CHIP RESISTORS RES0402 4R7±5% 50V 0.0625W</v>
      </c>
    </row>
    <row r="20" spans="1:16" x14ac:dyDescent="0.3">
      <c r="A20" s="4" t="s">
        <v>64</v>
      </c>
      <c r="B20" s="3" t="s">
        <v>373</v>
      </c>
      <c r="C20" s="3" t="s">
        <v>63</v>
      </c>
      <c r="D20" s="45" t="s">
        <v>20</v>
      </c>
      <c r="E20" s="3" t="s">
        <v>375</v>
      </c>
      <c r="F20" s="3" t="s">
        <v>376</v>
      </c>
      <c r="G20" s="4" t="str">
        <f t="shared" si="0"/>
        <v>RES0402 5R1±5%</v>
      </c>
      <c r="H20" s="3" t="s">
        <v>23</v>
      </c>
      <c r="I20" s="3" t="s">
        <v>24</v>
      </c>
      <c r="J20" s="3" t="s">
        <v>25</v>
      </c>
      <c r="K20" s="3" t="s">
        <v>377</v>
      </c>
      <c r="L20" s="4" t="str">
        <f t="shared" si="1"/>
        <v>RC0402JR-075R1L</v>
      </c>
      <c r="M20" s="3" t="s">
        <v>378</v>
      </c>
      <c r="N20" t="s">
        <v>379</v>
      </c>
      <c r="O20" t="str">
        <f t="shared" ca="1" si="3"/>
        <v>C:\Altium Libraries\Passives Library\DataSheet\GENERAL PURPOSE CHIP RESISTORS (Yageo).pdf</v>
      </c>
      <c r="P20" s="5" t="str">
        <f t="shared" si="2"/>
        <v>GENERAL PURPOSE CHIP RESISTORS RES0402 5R1±5% 50V 0.0625W</v>
      </c>
    </row>
    <row r="21" spans="1:16" x14ac:dyDescent="0.3">
      <c r="A21" s="4" t="s">
        <v>66</v>
      </c>
      <c r="B21" s="3" t="s">
        <v>373</v>
      </c>
      <c r="C21" s="3" t="s">
        <v>65</v>
      </c>
      <c r="D21" s="45" t="s">
        <v>20</v>
      </c>
      <c r="E21" s="3" t="s">
        <v>375</v>
      </c>
      <c r="F21" s="3" t="s">
        <v>376</v>
      </c>
      <c r="G21" s="4" t="str">
        <f t="shared" si="0"/>
        <v>RES0402 5R6±5%</v>
      </c>
      <c r="H21" s="3" t="s">
        <v>23</v>
      </c>
      <c r="I21" s="3" t="s">
        <v>24</v>
      </c>
      <c r="J21" s="3" t="s">
        <v>25</v>
      </c>
      <c r="K21" s="3" t="s">
        <v>377</v>
      </c>
      <c r="L21" s="4" t="str">
        <f t="shared" si="1"/>
        <v>RC0402JR-075R6L</v>
      </c>
      <c r="M21" s="3" t="s">
        <v>378</v>
      </c>
      <c r="N21" t="s">
        <v>379</v>
      </c>
      <c r="O21" t="str">
        <f t="shared" ca="1" si="3"/>
        <v>C:\Altium Libraries\Passives Library\DataSheet\GENERAL PURPOSE CHIP RESISTORS (Yageo).pdf</v>
      </c>
      <c r="P21" s="5" t="str">
        <f t="shared" si="2"/>
        <v>GENERAL PURPOSE CHIP RESISTORS RES0402 5R6±5% 50V 0.0625W</v>
      </c>
    </row>
    <row r="22" spans="1:16" x14ac:dyDescent="0.3">
      <c r="A22" s="4" t="s">
        <v>68</v>
      </c>
      <c r="B22" s="3" t="s">
        <v>373</v>
      </c>
      <c r="C22" s="3" t="s">
        <v>67</v>
      </c>
      <c r="D22" s="45" t="s">
        <v>20</v>
      </c>
      <c r="E22" s="3" t="s">
        <v>375</v>
      </c>
      <c r="F22" s="3" t="s">
        <v>376</v>
      </c>
      <c r="G22" s="4" t="str">
        <f t="shared" si="0"/>
        <v>RES0402 6R2±5%</v>
      </c>
      <c r="H22" s="3" t="s">
        <v>23</v>
      </c>
      <c r="I22" s="3" t="s">
        <v>24</v>
      </c>
      <c r="J22" s="3" t="s">
        <v>25</v>
      </c>
      <c r="K22" s="3" t="s">
        <v>377</v>
      </c>
      <c r="L22" s="4" t="str">
        <f t="shared" si="1"/>
        <v>RC0402JR-076R2L</v>
      </c>
      <c r="M22" s="3" t="s">
        <v>378</v>
      </c>
      <c r="N22" t="s">
        <v>379</v>
      </c>
      <c r="O22" t="str">
        <f t="shared" ca="1" si="3"/>
        <v>C:\Altium Libraries\Passives Library\DataSheet\GENERAL PURPOSE CHIP RESISTORS (Yageo).pdf</v>
      </c>
      <c r="P22" s="5" t="str">
        <f t="shared" si="2"/>
        <v>GENERAL PURPOSE CHIP RESISTORS RES0402 6R2±5% 50V 0.0625W</v>
      </c>
    </row>
    <row r="23" spans="1:16" x14ac:dyDescent="0.3">
      <c r="A23" s="4" t="s">
        <v>70</v>
      </c>
      <c r="B23" s="3" t="s">
        <v>373</v>
      </c>
      <c r="C23" s="3" t="s">
        <v>69</v>
      </c>
      <c r="D23" s="45" t="s">
        <v>20</v>
      </c>
      <c r="E23" s="3" t="s">
        <v>375</v>
      </c>
      <c r="F23" s="3" t="s">
        <v>376</v>
      </c>
      <c r="G23" s="4" t="str">
        <f t="shared" si="0"/>
        <v>RES0402 6R8±5%</v>
      </c>
      <c r="H23" s="3" t="s">
        <v>23</v>
      </c>
      <c r="I23" s="3" t="s">
        <v>24</v>
      </c>
      <c r="J23" s="3" t="s">
        <v>25</v>
      </c>
      <c r="K23" s="3" t="s">
        <v>377</v>
      </c>
      <c r="L23" s="4" t="str">
        <f t="shared" si="1"/>
        <v>RC0402JR-076R8L</v>
      </c>
      <c r="M23" s="3" t="s">
        <v>378</v>
      </c>
      <c r="N23" t="s">
        <v>379</v>
      </c>
      <c r="O23" t="str">
        <f t="shared" ca="1" si="3"/>
        <v>C:\Altium Libraries\Passives Library\DataSheet\GENERAL PURPOSE CHIP RESISTORS (Yageo).pdf</v>
      </c>
      <c r="P23" s="5" t="str">
        <f t="shared" si="2"/>
        <v>GENERAL PURPOSE CHIP RESISTORS RES0402 6R8±5% 50V 0.0625W</v>
      </c>
    </row>
    <row r="24" spans="1:16" x14ac:dyDescent="0.3">
      <c r="A24" s="4" t="s">
        <v>72</v>
      </c>
      <c r="B24" s="3" t="s">
        <v>373</v>
      </c>
      <c r="C24" s="3" t="s">
        <v>71</v>
      </c>
      <c r="D24" s="45" t="s">
        <v>20</v>
      </c>
      <c r="E24" s="3" t="s">
        <v>375</v>
      </c>
      <c r="F24" s="3" t="s">
        <v>376</v>
      </c>
      <c r="G24" s="4" t="str">
        <f t="shared" si="0"/>
        <v>RES0402 7R5±5%</v>
      </c>
      <c r="H24" s="3" t="s">
        <v>23</v>
      </c>
      <c r="I24" s="3" t="s">
        <v>24</v>
      </c>
      <c r="J24" s="3" t="s">
        <v>25</v>
      </c>
      <c r="K24" s="3" t="s">
        <v>377</v>
      </c>
      <c r="L24" s="4" t="str">
        <f t="shared" si="1"/>
        <v>RC0402JR-077R5L</v>
      </c>
      <c r="M24" s="3" t="s">
        <v>378</v>
      </c>
      <c r="N24" t="s">
        <v>379</v>
      </c>
      <c r="O24" t="str">
        <f t="shared" ca="1" si="3"/>
        <v>C:\Altium Libraries\Passives Library\DataSheet\GENERAL PURPOSE CHIP RESISTORS (Yageo).pdf</v>
      </c>
      <c r="P24" s="5" t="str">
        <f t="shared" si="2"/>
        <v>GENERAL PURPOSE CHIP RESISTORS RES0402 7R5±5% 50V 0.0625W</v>
      </c>
    </row>
    <row r="25" spans="1:16" x14ac:dyDescent="0.3">
      <c r="A25" s="4" t="s">
        <v>74</v>
      </c>
      <c r="B25" s="3" t="s">
        <v>373</v>
      </c>
      <c r="C25" s="3" t="s">
        <v>73</v>
      </c>
      <c r="D25" s="45" t="s">
        <v>20</v>
      </c>
      <c r="E25" s="3" t="s">
        <v>375</v>
      </c>
      <c r="F25" s="3" t="s">
        <v>376</v>
      </c>
      <c r="G25" s="4" t="str">
        <f t="shared" si="0"/>
        <v>RES0402 8R2±5%</v>
      </c>
      <c r="H25" s="3" t="s">
        <v>23</v>
      </c>
      <c r="I25" s="3" t="s">
        <v>24</v>
      </c>
      <c r="J25" s="3" t="s">
        <v>25</v>
      </c>
      <c r="K25" s="3" t="s">
        <v>377</v>
      </c>
      <c r="L25" s="4" t="str">
        <f t="shared" si="1"/>
        <v>RC0402JR-078R2L</v>
      </c>
      <c r="M25" s="3" t="s">
        <v>378</v>
      </c>
      <c r="N25" t="s">
        <v>379</v>
      </c>
      <c r="O25" t="str">
        <f t="shared" ca="1" si="3"/>
        <v>C:\Altium Libraries\Passives Library\DataSheet\GENERAL PURPOSE CHIP RESISTORS (Yageo).pdf</v>
      </c>
      <c r="P25" s="5" t="str">
        <f t="shared" si="2"/>
        <v>GENERAL PURPOSE CHIP RESISTORS RES0402 8R2±5% 50V 0.0625W</v>
      </c>
    </row>
    <row r="26" spans="1:16" x14ac:dyDescent="0.3">
      <c r="A26" s="4" t="s">
        <v>76</v>
      </c>
      <c r="B26" s="3" t="s">
        <v>373</v>
      </c>
      <c r="C26" s="3" t="s">
        <v>75</v>
      </c>
      <c r="D26" s="45" t="s">
        <v>20</v>
      </c>
      <c r="E26" s="3" t="s">
        <v>375</v>
      </c>
      <c r="F26" s="3" t="s">
        <v>376</v>
      </c>
      <c r="G26" s="4" t="str">
        <f t="shared" si="0"/>
        <v>RES0402 9R1±5%</v>
      </c>
      <c r="H26" s="3" t="s">
        <v>23</v>
      </c>
      <c r="I26" s="3" t="s">
        <v>24</v>
      </c>
      <c r="J26" s="3" t="s">
        <v>25</v>
      </c>
      <c r="K26" s="3" t="s">
        <v>377</v>
      </c>
      <c r="L26" s="4" t="str">
        <f t="shared" si="1"/>
        <v>RC0402JR-079R1L</v>
      </c>
      <c r="M26" s="3" t="s">
        <v>378</v>
      </c>
      <c r="N26" t="s">
        <v>379</v>
      </c>
      <c r="O26" t="str">
        <f t="shared" ca="1" si="3"/>
        <v>C:\Altium Libraries\Passives Library\DataSheet\GENERAL PURPOSE CHIP RESISTORS (Yageo).pdf</v>
      </c>
      <c r="P26" s="5" t="str">
        <f t="shared" si="2"/>
        <v>GENERAL PURPOSE CHIP RESISTORS RES0402 9R1±5% 50V 0.0625W</v>
      </c>
    </row>
    <row r="27" spans="1:16" x14ac:dyDescent="0.3">
      <c r="A27" s="4" t="s">
        <v>78</v>
      </c>
      <c r="B27" s="3" t="s">
        <v>373</v>
      </c>
      <c r="C27" s="3" t="s">
        <v>77</v>
      </c>
      <c r="D27" s="45" t="s">
        <v>20</v>
      </c>
      <c r="E27" s="3" t="s">
        <v>375</v>
      </c>
      <c r="F27" s="3" t="s">
        <v>376</v>
      </c>
      <c r="G27" s="4" t="str">
        <f t="shared" si="0"/>
        <v>RES0402 10R±5%</v>
      </c>
      <c r="H27" s="3" t="s">
        <v>23</v>
      </c>
      <c r="I27" s="3" t="s">
        <v>24</v>
      </c>
      <c r="J27" s="3" t="s">
        <v>25</v>
      </c>
      <c r="K27" s="3" t="s">
        <v>377</v>
      </c>
      <c r="L27" s="4" t="str">
        <f t="shared" si="1"/>
        <v>RC0402JR-0710RL</v>
      </c>
      <c r="M27" s="3" t="s">
        <v>378</v>
      </c>
      <c r="N27" t="s">
        <v>379</v>
      </c>
      <c r="O27" t="str">
        <f t="shared" ca="1" si="3"/>
        <v>C:\Altium Libraries\Passives Library\DataSheet\GENERAL PURPOSE CHIP RESISTORS (Yageo).pdf</v>
      </c>
      <c r="P27" s="5" t="str">
        <f t="shared" si="2"/>
        <v>GENERAL PURPOSE CHIP RESISTORS RES0402 10R±5% 50V 0.0625W</v>
      </c>
    </row>
    <row r="28" spans="1:16" x14ac:dyDescent="0.3">
      <c r="A28" s="4" t="s">
        <v>80</v>
      </c>
      <c r="B28" s="3" t="s">
        <v>373</v>
      </c>
      <c r="C28" s="3" t="s">
        <v>79</v>
      </c>
      <c r="D28" s="45" t="s">
        <v>20</v>
      </c>
      <c r="E28" s="3" t="s">
        <v>375</v>
      </c>
      <c r="F28" s="3" t="s">
        <v>376</v>
      </c>
      <c r="G28" s="4" t="str">
        <f t="shared" si="0"/>
        <v>RES0402 11R±5%</v>
      </c>
      <c r="H28" s="3" t="s">
        <v>23</v>
      </c>
      <c r="I28" s="3" t="s">
        <v>24</v>
      </c>
      <c r="J28" s="3" t="s">
        <v>25</v>
      </c>
      <c r="K28" s="3" t="s">
        <v>377</v>
      </c>
      <c r="L28" s="4" t="str">
        <f t="shared" si="1"/>
        <v>RC0402JR-0711RL</v>
      </c>
      <c r="M28" s="3" t="s">
        <v>378</v>
      </c>
      <c r="N28" t="s">
        <v>379</v>
      </c>
      <c r="O28" t="str">
        <f t="shared" ca="1" si="3"/>
        <v>C:\Altium Libraries\Passives Library\DataSheet\GENERAL PURPOSE CHIP RESISTORS (Yageo).pdf</v>
      </c>
      <c r="P28" s="5" t="str">
        <f t="shared" si="2"/>
        <v>GENERAL PURPOSE CHIP RESISTORS RES0402 11R±5% 50V 0.0625W</v>
      </c>
    </row>
    <row r="29" spans="1:16" x14ac:dyDescent="0.3">
      <c r="A29" s="4" t="s">
        <v>82</v>
      </c>
      <c r="B29" s="3" t="s">
        <v>373</v>
      </c>
      <c r="C29" s="3" t="s">
        <v>81</v>
      </c>
      <c r="D29" s="45" t="s">
        <v>20</v>
      </c>
      <c r="E29" s="3" t="s">
        <v>375</v>
      </c>
      <c r="F29" s="3" t="s">
        <v>376</v>
      </c>
      <c r="G29" s="4" t="str">
        <f t="shared" si="0"/>
        <v>RES0402 12R±5%</v>
      </c>
      <c r="H29" s="3" t="s">
        <v>23</v>
      </c>
      <c r="I29" s="3" t="s">
        <v>24</v>
      </c>
      <c r="J29" s="3" t="s">
        <v>25</v>
      </c>
      <c r="K29" s="3" t="s">
        <v>377</v>
      </c>
      <c r="L29" s="4" t="str">
        <f t="shared" si="1"/>
        <v>RC0402JR-0712RL</v>
      </c>
      <c r="M29" s="3" t="s">
        <v>378</v>
      </c>
      <c r="N29" t="s">
        <v>379</v>
      </c>
      <c r="O29" t="str">
        <f t="shared" ca="1" si="3"/>
        <v>C:\Altium Libraries\Passives Library\DataSheet\GENERAL PURPOSE CHIP RESISTORS (Yageo).pdf</v>
      </c>
      <c r="P29" s="5" t="str">
        <f t="shared" si="2"/>
        <v>GENERAL PURPOSE CHIP RESISTORS RES0402 12R±5% 50V 0.0625W</v>
      </c>
    </row>
    <row r="30" spans="1:16" x14ac:dyDescent="0.3">
      <c r="A30" s="4" t="s">
        <v>84</v>
      </c>
      <c r="B30" s="3" t="s">
        <v>373</v>
      </c>
      <c r="C30" s="3" t="s">
        <v>83</v>
      </c>
      <c r="D30" s="45" t="s">
        <v>20</v>
      </c>
      <c r="E30" s="3" t="s">
        <v>375</v>
      </c>
      <c r="F30" s="3" t="s">
        <v>376</v>
      </c>
      <c r="G30" s="4" t="str">
        <f t="shared" si="0"/>
        <v>RES0402 13R±5%</v>
      </c>
      <c r="H30" s="3" t="s">
        <v>23</v>
      </c>
      <c r="I30" s="3" t="s">
        <v>24</v>
      </c>
      <c r="J30" s="3" t="s">
        <v>25</v>
      </c>
      <c r="K30" s="3" t="s">
        <v>377</v>
      </c>
      <c r="L30" s="4" t="str">
        <f t="shared" si="1"/>
        <v>RC0402JR-0713RL</v>
      </c>
      <c r="M30" s="3" t="s">
        <v>378</v>
      </c>
      <c r="N30" t="s">
        <v>379</v>
      </c>
      <c r="O30" t="str">
        <f t="shared" ca="1" si="3"/>
        <v>C:\Altium Libraries\Passives Library\DataSheet\GENERAL PURPOSE CHIP RESISTORS (Yageo).pdf</v>
      </c>
      <c r="P30" s="5" t="str">
        <f t="shared" si="2"/>
        <v>GENERAL PURPOSE CHIP RESISTORS RES0402 13R±5% 50V 0.0625W</v>
      </c>
    </row>
    <row r="31" spans="1:16" x14ac:dyDescent="0.3">
      <c r="A31" s="4" t="s">
        <v>86</v>
      </c>
      <c r="B31" s="3" t="s">
        <v>373</v>
      </c>
      <c r="C31" s="3" t="s">
        <v>85</v>
      </c>
      <c r="D31" s="45" t="s">
        <v>20</v>
      </c>
      <c r="E31" s="3" t="s">
        <v>375</v>
      </c>
      <c r="F31" s="3" t="s">
        <v>376</v>
      </c>
      <c r="G31" s="4" t="str">
        <f t="shared" si="0"/>
        <v>RES0402 15R±5%</v>
      </c>
      <c r="H31" s="3" t="s">
        <v>23</v>
      </c>
      <c r="I31" s="3" t="s">
        <v>24</v>
      </c>
      <c r="J31" s="3" t="s">
        <v>25</v>
      </c>
      <c r="K31" s="3" t="s">
        <v>377</v>
      </c>
      <c r="L31" s="4" t="str">
        <f t="shared" si="1"/>
        <v>RC0402JR-0715RL</v>
      </c>
      <c r="M31" s="3" t="s">
        <v>378</v>
      </c>
      <c r="N31" t="s">
        <v>379</v>
      </c>
      <c r="O31" t="str">
        <f t="shared" ca="1" si="3"/>
        <v>C:\Altium Libraries\Passives Library\DataSheet\GENERAL PURPOSE CHIP RESISTORS (Yageo).pdf</v>
      </c>
      <c r="P31" s="5" t="str">
        <f t="shared" si="2"/>
        <v>GENERAL PURPOSE CHIP RESISTORS RES0402 15R±5% 50V 0.0625W</v>
      </c>
    </row>
    <row r="32" spans="1:16" x14ac:dyDescent="0.3">
      <c r="A32" s="4" t="s">
        <v>88</v>
      </c>
      <c r="B32" s="3" t="s">
        <v>373</v>
      </c>
      <c r="C32" s="3" t="s">
        <v>87</v>
      </c>
      <c r="D32" s="45" t="s">
        <v>20</v>
      </c>
      <c r="E32" s="3" t="s">
        <v>375</v>
      </c>
      <c r="F32" s="3" t="s">
        <v>376</v>
      </c>
      <c r="G32" s="4" t="str">
        <f t="shared" si="0"/>
        <v>RES0402 16R±5%</v>
      </c>
      <c r="H32" s="3" t="s">
        <v>23</v>
      </c>
      <c r="I32" s="3" t="s">
        <v>24</v>
      </c>
      <c r="J32" s="3" t="s">
        <v>25</v>
      </c>
      <c r="K32" s="3" t="s">
        <v>377</v>
      </c>
      <c r="L32" s="4" t="str">
        <f t="shared" si="1"/>
        <v>RC0402JR-0716RL</v>
      </c>
      <c r="M32" s="3" t="s">
        <v>378</v>
      </c>
      <c r="N32" t="s">
        <v>379</v>
      </c>
      <c r="O32" t="str">
        <f t="shared" ca="1" si="3"/>
        <v>C:\Altium Libraries\Passives Library\DataSheet\GENERAL PURPOSE CHIP RESISTORS (Yageo).pdf</v>
      </c>
      <c r="P32" s="5" t="str">
        <f t="shared" si="2"/>
        <v>GENERAL PURPOSE CHIP RESISTORS RES0402 16R±5% 50V 0.0625W</v>
      </c>
    </row>
    <row r="33" spans="1:16" x14ac:dyDescent="0.3">
      <c r="A33" s="4" t="s">
        <v>90</v>
      </c>
      <c r="B33" s="3" t="s">
        <v>373</v>
      </c>
      <c r="C33" s="3" t="s">
        <v>89</v>
      </c>
      <c r="D33" s="45" t="s">
        <v>20</v>
      </c>
      <c r="E33" s="3" t="s">
        <v>375</v>
      </c>
      <c r="F33" s="3" t="s">
        <v>376</v>
      </c>
      <c r="G33" s="4" t="str">
        <f t="shared" si="0"/>
        <v>RES0402 18R±5%</v>
      </c>
      <c r="H33" s="3" t="s">
        <v>23</v>
      </c>
      <c r="I33" s="3" t="s">
        <v>24</v>
      </c>
      <c r="J33" s="3" t="s">
        <v>25</v>
      </c>
      <c r="K33" s="3" t="s">
        <v>377</v>
      </c>
      <c r="L33" s="4" t="str">
        <f t="shared" si="1"/>
        <v>RC0402JR-0718RL</v>
      </c>
      <c r="M33" s="3" t="s">
        <v>378</v>
      </c>
      <c r="N33" t="s">
        <v>379</v>
      </c>
      <c r="O33" t="str">
        <f t="shared" ca="1" si="3"/>
        <v>C:\Altium Libraries\Passives Library\DataSheet\GENERAL PURPOSE CHIP RESISTORS (Yageo).pdf</v>
      </c>
      <c r="P33" s="5" t="str">
        <f t="shared" si="2"/>
        <v>GENERAL PURPOSE CHIP RESISTORS RES0402 18R±5% 50V 0.0625W</v>
      </c>
    </row>
    <row r="34" spans="1:16" x14ac:dyDescent="0.3">
      <c r="A34" s="4" t="s">
        <v>92</v>
      </c>
      <c r="B34" s="3" t="s">
        <v>373</v>
      </c>
      <c r="C34" s="3" t="s">
        <v>91</v>
      </c>
      <c r="D34" s="45" t="s">
        <v>20</v>
      </c>
      <c r="E34" s="3" t="s">
        <v>375</v>
      </c>
      <c r="F34" s="3" t="s">
        <v>376</v>
      </c>
      <c r="G34" s="4" t="str">
        <f t="shared" si="0"/>
        <v>RES0402 20R±5%</v>
      </c>
      <c r="H34" s="3" t="s">
        <v>23</v>
      </c>
      <c r="I34" s="3" t="s">
        <v>24</v>
      </c>
      <c r="J34" s="3" t="s">
        <v>25</v>
      </c>
      <c r="K34" s="3" t="s">
        <v>377</v>
      </c>
      <c r="L34" s="4" t="str">
        <f t="shared" si="1"/>
        <v>RC0402JR-0720RL</v>
      </c>
      <c r="M34" s="3" t="s">
        <v>378</v>
      </c>
      <c r="N34" t="s">
        <v>379</v>
      </c>
      <c r="O34" t="str">
        <f t="shared" ca="1" si="3"/>
        <v>C:\Altium Libraries\Passives Library\DataSheet\GENERAL PURPOSE CHIP RESISTORS (Yageo).pdf</v>
      </c>
      <c r="P34" s="5" t="str">
        <f t="shared" si="2"/>
        <v>GENERAL PURPOSE CHIP RESISTORS RES0402 20R±5% 50V 0.0625W</v>
      </c>
    </row>
    <row r="35" spans="1:16" x14ac:dyDescent="0.3">
      <c r="A35" s="4" t="s">
        <v>94</v>
      </c>
      <c r="B35" s="3" t="s">
        <v>373</v>
      </c>
      <c r="C35" s="3" t="s">
        <v>93</v>
      </c>
      <c r="D35" s="45" t="s">
        <v>20</v>
      </c>
      <c r="E35" s="3" t="s">
        <v>375</v>
      </c>
      <c r="F35" s="3" t="s">
        <v>376</v>
      </c>
      <c r="G35" s="4" t="str">
        <f t="shared" si="0"/>
        <v>RES0402 22R±5%</v>
      </c>
      <c r="H35" s="3" t="s">
        <v>23</v>
      </c>
      <c r="I35" s="3" t="s">
        <v>24</v>
      </c>
      <c r="J35" s="3" t="s">
        <v>25</v>
      </c>
      <c r="K35" s="3" t="s">
        <v>377</v>
      </c>
      <c r="L35" s="4" t="str">
        <f t="shared" si="1"/>
        <v>RC0402JR-0722RL</v>
      </c>
      <c r="M35" s="3" t="s">
        <v>378</v>
      </c>
      <c r="N35" t="s">
        <v>379</v>
      </c>
      <c r="O35" t="str">
        <f t="shared" ca="1" si="3"/>
        <v>C:\Altium Libraries\Passives Library\DataSheet\GENERAL PURPOSE CHIP RESISTORS (Yageo).pdf</v>
      </c>
      <c r="P35" s="5" t="str">
        <f t="shared" si="2"/>
        <v>GENERAL PURPOSE CHIP RESISTORS RES0402 22R±5% 50V 0.0625W</v>
      </c>
    </row>
    <row r="36" spans="1:16" x14ac:dyDescent="0.3">
      <c r="A36" s="4" t="s">
        <v>96</v>
      </c>
      <c r="B36" s="3" t="s">
        <v>373</v>
      </c>
      <c r="C36" s="3" t="s">
        <v>95</v>
      </c>
      <c r="D36" s="45" t="s">
        <v>20</v>
      </c>
      <c r="E36" s="3" t="s">
        <v>375</v>
      </c>
      <c r="F36" s="3" t="s">
        <v>376</v>
      </c>
      <c r="G36" s="4" t="str">
        <f t="shared" si="0"/>
        <v>RES0402 24R±5%</v>
      </c>
      <c r="H36" s="3" t="s">
        <v>23</v>
      </c>
      <c r="I36" s="3" t="s">
        <v>24</v>
      </c>
      <c r="J36" s="3" t="s">
        <v>25</v>
      </c>
      <c r="K36" s="3" t="s">
        <v>377</v>
      </c>
      <c r="L36" s="4" t="str">
        <f t="shared" si="1"/>
        <v>RC0402JR-0724RL</v>
      </c>
      <c r="M36" s="3" t="s">
        <v>378</v>
      </c>
      <c r="N36" t="s">
        <v>379</v>
      </c>
      <c r="O36" t="str">
        <f t="shared" ca="1" si="3"/>
        <v>C:\Altium Libraries\Passives Library\DataSheet\GENERAL PURPOSE CHIP RESISTORS (Yageo).pdf</v>
      </c>
      <c r="P36" s="5" t="str">
        <f t="shared" si="2"/>
        <v>GENERAL PURPOSE CHIP RESISTORS RES0402 24R±5% 50V 0.0625W</v>
      </c>
    </row>
    <row r="37" spans="1:16" x14ac:dyDescent="0.3">
      <c r="A37" s="4" t="s">
        <v>98</v>
      </c>
      <c r="B37" s="3" t="s">
        <v>373</v>
      </c>
      <c r="C37" s="3" t="s">
        <v>97</v>
      </c>
      <c r="D37" s="45" t="s">
        <v>20</v>
      </c>
      <c r="E37" s="3" t="s">
        <v>375</v>
      </c>
      <c r="F37" s="3" t="s">
        <v>376</v>
      </c>
      <c r="G37" s="4" t="str">
        <f t="shared" si="0"/>
        <v>RES0402 27R±5%</v>
      </c>
      <c r="H37" s="3" t="s">
        <v>23</v>
      </c>
      <c r="I37" s="3" t="s">
        <v>24</v>
      </c>
      <c r="J37" s="3" t="s">
        <v>25</v>
      </c>
      <c r="K37" s="3" t="s">
        <v>377</v>
      </c>
      <c r="L37" s="4" t="str">
        <f t="shared" si="1"/>
        <v>RC0402JR-0727RL</v>
      </c>
      <c r="M37" s="3" t="s">
        <v>378</v>
      </c>
      <c r="N37" t="s">
        <v>379</v>
      </c>
      <c r="O37" t="str">
        <f t="shared" ca="1" si="3"/>
        <v>C:\Altium Libraries\Passives Library\DataSheet\GENERAL PURPOSE CHIP RESISTORS (Yageo).pdf</v>
      </c>
      <c r="P37" s="5" t="str">
        <f t="shared" si="2"/>
        <v>GENERAL PURPOSE CHIP RESISTORS RES0402 27R±5% 50V 0.0625W</v>
      </c>
    </row>
    <row r="38" spans="1:16" x14ac:dyDescent="0.3">
      <c r="A38" s="4" t="s">
        <v>100</v>
      </c>
      <c r="B38" s="3" t="s">
        <v>373</v>
      </c>
      <c r="C38" s="3" t="s">
        <v>99</v>
      </c>
      <c r="D38" s="45" t="s">
        <v>20</v>
      </c>
      <c r="E38" s="3" t="s">
        <v>375</v>
      </c>
      <c r="F38" s="3" t="s">
        <v>376</v>
      </c>
      <c r="G38" s="4" t="str">
        <f t="shared" si="0"/>
        <v>RES0402 30R±5%</v>
      </c>
      <c r="H38" s="3" t="s">
        <v>23</v>
      </c>
      <c r="I38" s="3" t="s">
        <v>24</v>
      </c>
      <c r="J38" s="3" t="s">
        <v>25</v>
      </c>
      <c r="K38" s="3" t="s">
        <v>377</v>
      </c>
      <c r="L38" s="4" t="str">
        <f t="shared" si="1"/>
        <v>RC0402JR-0730RL</v>
      </c>
      <c r="M38" s="3" t="s">
        <v>378</v>
      </c>
      <c r="N38" t="s">
        <v>379</v>
      </c>
      <c r="O38" t="str">
        <f t="shared" ca="1" si="3"/>
        <v>C:\Altium Libraries\Passives Library\DataSheet\GENERAL PURPOSE CHIP RESISTORS (Yageo).pdf</v>
      </c>
      <c r="P38" s="5" t="str">
        <f t="shared" si="2"/>
        <v>GENERAL PURPOSE CHIP RESISTORS RES0402 30R±5% 50V 0.0625W</v>
      </c>
    </row>
    <row r="39" spans="1:16" x14ac:dyDescent="0.3">
      <c r="A39" s="4" t="s">
        <v>102</v>
      </c>
      <c r="B39" s="3" t="s">
        <v>373</v>
      </c>
      <c r="C39" s="3" t="s">
        <v>101</v>
      </c>
      <c r="D39" s="45" t="s">
        <v>20</v>
      </c>
      <c r="E39" s="3" t="s">
        <v>375</v>
      </c>
      <c r="F39" s="3" t="s">
        <v>376</v>
      </c>
      <c r="G39" s="4" t="str">
        <f t="shared" si="0"/>
        <v>RES0402 33R±5%</v>
      </c>
      <c r="H39" s="3" t="s">
        <v>23</v>
      </c>
      <c r="I39" s="3" t="s">
        <v>24</v>
      </c>
      <c r="J39" s="3" t="s">
        <v>25</v>
      </c>
      <c r="K39" s="3" t="s">
        <v>377</v>
      </c>
      <c r="L39" s="4" t="str">
        <f t="shared" si="1"/>
        <v>RC0402JR-0733RL</v>
      </c>
      <c r="M39" s="3" t="s">
        <v>378</v>
      </c>
      <c r="N39" t="s">
        <v>379</v>
      </c>
      <c r="O39" t="str">
        <f t="shared" ca="1" si="3"/>
        <v>C:\Altium Libraries\Passives Library\DataSheet\GENERAL PURPOSE CHIP RESISTORS (Yageo).pdf</v>
      </c>
      <c r="P39" s="5" t="str">
        <f t="shared" si="2"/>
        <v>GENERAL PURPOSE CHIP RESISTORS RES0402 33R±5% 50V 0.0625W</v>
      </c>
    </row>
    <row r="40" spans="1:16" x14ac:dyDescent="0.3">
      <c r="A40" s="4" t="s">
        <v>104</v>
      </c>
      <c r="B40" s="3" t="s">
        <v>373</v>
      </c>
      <c r="C40" s="3" t="s">
        <v>103</v>
      </c>
      <c r="D40" s="45" t="s">
        <v>20</v>
      </c>
      <c r="E40" s="3" t="s">
        <v>375</v>
      </c>
      <c r="F40" s="3" t="s">
        <v>376</v>
      </c>
      <c r="G40" s="4" t="str">
        <f t="shared" si="0"/>
        <v>RES0402 36R±5%</v>
      </c>
      <c r="H40" s="3" t="s">
        <v>23</v>
      </c>
      <c r="I40" s="3" t="s">
        <v>24</v>
      </c>
      <c r="J40" s="3" t="s">
        <v>25</v>
      </c>
      <c r="K40" s="3" t="s">
        <v>377</v>
      </c>
      <c r="L40" s="4" t="str">
        <f t="shared" si="1"/>
        <v>RC0402JR-0736RL</v>
      </c>
      <c r="M40" s="3" t="s">
        <v>378</v>
      </c>
      <c r="N40" t="s">
        <v>379</v>
      </c>
      <c r="O40" t="str">
        <f t="shared" ca="1" si="3"/>
        <v>C:\Altium Libraries\Passives Library\DataSheet\GENERAL PURPOSE CHIP RESISTORS (Yageo).pdf</v>
      </c>
      <c r="P40" s="5" t="str">
        <f t="shared" si="2"/>
        <v>GENERAL PURPOSE CHIP RESISTORS RES0402 36R±5% 50V 0.0625W</v>
      </c>
    </row>
    <row r="41" spans="1:16" x14ac:dyDescent="0.3">
      <c r="A41" s="4" t="s">
        <v>106</v>
      </c>
      <c r="B41" s="3" t="s">
        <v>373</v>
      </c>
      <c r="C41" s="3" t="s">
        <v>105</v>
      </c>
      <c r="D41" s="45" t="s">
        <v>20</v>
      </c>
      <c r="E41" s="3" t="s">
        <v>375</v>
      </c>
      <c r="F41" s="3" t="s">
        <v>376</v>
      </c>
      <c r="G41" s="4" t="str">
        <f t="shared" si="0"/>
        <v>RES0402 39R±5%</v>
      </c>
      <c r="H41" s="3" t="s">
        <v>23</v>
      </c>
      <c r="I41" s="3" t="s">
        <v>24</v>
      </c>
      <c r="J41" s="3" t="s">
        <v>25</v>
      </c>
      <c r="K41" s="3" t="s">
        <v>377</v>
      </c>
      <c r="L41" s="4" t="str">
        <f t="shared" si="1"/>
        <v>RC0402JR-0739RL</v>
      </c>
      <c r="M41" s="3" t="s">
        <v>378</v>
      </c>
      <c r="N41" t="s">
        <v>379</v>
      </c>
      <c r="O41" t="str">
        <f t="shared" ca="1" si="3"/>
        <v>C:\Altium Libraries\Passives Library\DataSheet\GENERAL PURPOSE CHIP RESISTORS (Yageo).pdf</v>
      </c>
      <c r="P41" s="5" t="str">
        <f t="shared" si="2"/>
        <v>GENERAL PURPOSE CHIP RESISTORS RES0402 39R±5% 50V 0.0625W</v>
      </c>
    </row>
    <row r="42" spans="1:16" x14ac:dyDescent="0.3">
      <c r="A42" s="4" t="s">
        <v>108</v>
      </c>
      <c r="B42" s="3" t="s">
        <v>373</v>
      </c>
      <c r="C42" s="3" t="s">
        <v>107</v>
      </c>
      <c r="D42" s="45" t="s">
        <v>20</v>
      </c>
      <c r="E42" s="3" t="s">
        <v>375</v>
      </c>
      <c r="F42" s="3" t="s">
        <v>376</v>
      </c>
      <c r="G42" s="4" t="str">
        <f t="shared" si="0"/>
        <v>RES0402 43R±5%</v>
      </c>
      <c r="H42" s="3" t="s">
        <v>23</v>
      </c>
      <c r="I42" s="3" t="s">
        <v>24</v>
      </c>
      <c r="J42" s="3" t="s">
        <v>25</v>
      </c>
      <c r="K42" s="3" t="s">
        <v>377</v>
      </c>
      <c r="L42" s="4" t="str">
        <f t="shared" si="1"/>
        <v>RC0402JR-0743RL</v>
      </c>
      <c r="M42" s="3" t="s">
        <v>378</v>
      </c>
      <c r="N42" t="s">
        <v>379</v>
      </c>
      <c r="O42" t="str">
        <f t="shared" ca="1" si="3"/>
        <v>C:\Altium Libraries\Passives Library\DataSheet\GENERAL PURPOSE CHIP RESISTORS (Yageo).pdf</v>
      </c>
      <c r="P42" s="5" t="str">
        <f t="shared" si="2"/>
        <v>GENERAL PURPOSE CHIP RESISTORS RES0402 43R±5% 50V 0.0625W</v>
      </c>
    </row>
    <row r="43" spans="1:16" x14ac:dyDescent="0.3">
      <c r="A43" s="4" t="s">
        <v>110</v>
      </c>
      <c r="B43" s="3" t="s">
        <v>373</v>
      </c>
      <c r="C43" s="3" t="s">
        <v>109</v>
      </c>
      <c r="D43" s="45" t="s">
        <v>20</v>
      </c>
      <c r="E43" s="3" t="s">
        <v>375</v>
      </c>
      <c r="F43" s="3" t="s">
        <v>376</v>
      </c>
      <c r="G43" s="4" t="str">
        <f t="shared" si="0"/>
        <v>RES0402 47R±5%</v>
      </c>
      <c r="H43" s="3" t="s">
        <v>23</v>
      </c>
      <c r="I43" s="3" t="s">
        <v>24</v>
      </c>
      <c r="J43" s="3" t="s">
        <v>25</v>
      </c>
      <c r="K43" s="3" t="s">
        <v>377</v>
      </c>
      <c r="L43" s="4" t="str">
        <f t="shared" si="1"/>
        <v>RC0402JR-0747RL</v>
      </c>
      <c r="M43" s="3" t="s">
        <v>378</v>
      </c>
      <c r="N43" t="s">
        <v>379</v>
      </c>
      <c r="O43" t="str">
        <f t="shared" ca="1" si="3"/>
        <v>C:\Altium Libraries\Passives Library\DataSheet\GENERAL PURPOSE CHIP RESISTORS (Yageo).pdf</v>
      </c>
      <c r="P43" s="5" t="str">
        <f t="shared" si="2"/>
        <v>GENERAL PURPOSE CHIP RESISTORS RES0402 47R±5% 50V 0.0625W</v>
      </c>
    </row>
    <row r="44" spans="1:16" x14ac:dyDescent="0.3">
      <c r="A44" s="4" t="s">
        <v>112</v>
      </c>
      <c r="B44" s="3" t="s">
        <v>373</v>
      </c>
      <c r="C44" s="3" t="s">
        <v>111</v>
      </c>
      <c r="D44" s="45" t="s">
        <v>20</v>
      </c>
      <c r="E44" s="3" t="s">
        <v>375</v>
      </c>
      <c r="F44" s="3" t="s">
        <v>376</v>
      </c>
      <c r="G44" s="4" t="str">
        <f t="shared" si="0"/>
        <v>RES0402 51R±5%</v>
      </c>
      <c r="H44" s="3" t="s">
        <v>23</v>
      </c>
      <c r="I44" s="3" t="s">
        <v>24</v>
      </c>
      <c r="J44" s="3" t="s">
        <v>25</v>
      </c>
      <c r="K44" s="3" t="s">
        <v>377</v>
      </c>
      <c r="L44" s="4" t="str">
        <f t="shared" si="1"/>
        <v>RC0402JR-0751RL</v>
      </c>
      <c r="M44" s="3" t="s">
        <v>378</v>
      </c>
      <c r="N44" t="s">
        <v>379</v>
      </c>
      <c r="O44" t="str">
        <f t="shared" ca="1" si="3"/>
        <v>C:\Altium Libraries\Passives Library\DataSheet\GENERAL PURPOSE CHIP RESISTORS (Yageo).pdf</v>
      </c>
      <c r="P44" s="5" t="str">
        <f t="shared" si="2"/>
        <v>GENERAL PURPOSE CHIP RESISTORS RES0402 51R±5% 50V 0.0625W</v>
      </c>
    </row>
    <row r="45" spans="1:16" x14ac:dyDescent="0.3">
      <c r="A45" s="4" t="s">
        <v>114</v>
      </c>
      <c r="B45" s="3" t="s">
        <v>373</v>
      </c>
      <c r="C45" s="3" t="s">
        <v>113</v>
      </c>
      <c r="D45" s="45" t="s">
        <v>20</v>
      </c>
      <c r="E45" s="3" t="s">
        <v>375</v>
      </c>
      <c r="F45" s="3" t="s">
        <v>376</v>
      </c>
      <c r="G45" s="4" t="str">
        <f t="shared" si="0"/>
        <v>RES0402 56R±5%</v>
      </c>
      <c r="H45" s="3" t="s">
        <v>23</v>
      </c>
      <c r="I45" s="3" t="s">
        <v>24</v>
      </c>
      <c r="J45" s="3" t="s">
        <v>25</v>
      </c>
      <c r="K45" s="3" t="s">
        <v>377</v>
      </c>
      <c r="L45" s="4" t="str">
        <f t="shared" si="1"/>
        <v>RC0402JR-0756RL</v>
      </c>
      <c r="M45" s="3" t="s">
        <v>378</v>
      </c>
      <c r="N45" t="s">
        <v>379</v>
      </c>
      <c r="O45" t="str">
        <f t="shared" ca="1" si="3"/>
        <v>C:\Altium Libraries\Passives Library\DataSheet\GENERAL PURPOSE CHIP RESISTORS (Yageo).pdf</v>
      </c>
      <c r="P45" s="5" t="str">
        <f t="shared" si="2"/>
        <v>GENERAL PURPOSE CHIP RESISTORS RES0402 56R±5% 50V 0.0625W</v>
      </c>
    </row>
    <row r="46" spans="1:16" x14ac:dyDescent="0.3">
      <c r="A46" s="4" t="s">
        <v>116</v>
      </c>
      <c r="B46" s="3" t="s">
        <v>373</v>
      </c>
      <c r="C46" s="3" t="s">
        <v>115</v>
      </c>
      <c r="D46" s="45" t="s">
        <v>20</v>
      </c>
      <c r="E46" s="3" t="s">
        <v>375</v>
      </c>
      <c r="F46" s="3" t="s">
        <v>376</v>
      </c>
      <c r="G46" s="4" t="str">
        <f t="shared" si="0"/>
        <v>RES0402 62R±5%</v>
      </c>
      <c r="H46" s="3" t="s">
        <v>23</v>
      </c>
      <c r="I46" s="3" t="s">
        <v>24</v>
      </c>
      <c r="J46" s="3" t="s">
        <v>25</v>
      </c>
      <c r="K46" s="3" t="s">
        <v>377</v>
      </c>
      <c r="L46" s="4" t="str">
        <f t="shared" si="1"/>
        <v>RC0402JR-0762RL</v>
      </c>
      <c r="M46" s="3" t="s">
        <v>378</v>
      </c>
      <c r="N46" t="s">
        <v>379</v>
      </c>
      <c r="O46" t="str">
        <f t="shared" ca="1" si="3"/>
        <v>C:\Altium Libraries\Passives Library\DataSheet\GENERAL PURPOSE CHIP RESISTORS (Yageo).pdf</v>
      </c>
      <c r="P46" s="5" t="str">
        <f t="shared" si="2"/>
        <v>GENERAL PURPOSE CHIP RESISTORS RES0402 62R±5% 50V 0.0625W</v>
      </c>
    </row>
    <row r="47" spans="1:16" x14ac:dyDescent="0.3">
      <c r="A47" s="4" t="s">
        <v>118</v>
      </c>
      <c r="B47" s="3" t="s">
        <v>373</v>
      </c>
      <c r="C47" s="3" t="s">
        <v>117</v>
      </c>
      <c r="D47" s="45" t="s">
        <v>20</v>
      </c>
      <c r="E47" s="3" t="s">
        <v>375</v>
      </c>
      <c r="F47" s="3" t="s">
        <v>376</v>
      </c>
      <c r="G47" s="4" t="str">
        <f t="shared" si="0"/>
        <v>RES0402 68R±5%</v>
      </c>
      <c r="H47" s="3" t="s">
        <v>23</v>
      </c>
      <c r="I47" s="3" t="s">
        <v>24</v>
      </c>
      <c r="J47" s="3" t="s">
        <v>25</v>
      </c>
      <c r="K47" s="3" t="s">
        <v>377</v>
      </c>
      <c r="L47" s="4" t="str">
        <f t="shared" si="1"/>
        <v>RC0402JR-0768RL</v>
      </c>
      <c r="M47" s="3" t="s">
        <v>378</v>
      </c>
      <c r="N47" t="s">
        <v>379</v>
      </c>
      <c r="O47" t="str">
        <f t="shared" ca="1" si="3"/>
        <v>C:\Altium Libraries\Passives Library\DataSheet\GENERAL PURPOSE CHIP RESISTORS (Yageo).pdf</v>
      </c>
      <c r="P47" s="5" t="str">
        <f t="shared" si="2"/>
        <v>GENERAL PURPOSE CHIP RESISTORS RES0402 68R±5% 50V 0.0625W</v>
      </c>
    </row>
    <row r="48" spans="1:16" x14ac:dyDescent="0.3">
      <c r="A48" s="4" t="s">
        <v>120</v>
      </c>
      <c r="B48" s="3" t="s">
        <v>373</v>
      </c>
      <c r="C48" s="3" t="s">
        <v>119</v>
      </c>
      <c r="D48" s="45" t="s">
        <v>20</v>
      </c>
      <c r="E48" s="3" t="s">
        <v>375</v>
      </c>
      <c r="F48" s="3" t="s">
        <v>376</v>
      </c>
      <c r="G48" s="4" t="str">
        <f t="shared" si="0"/>
        <v>RES0402 75R±5%</v>
      </c>
      <c r="H48" s="3" t="s">
        <v>23</v>
      </c>
      <c r="I48" s="3" t="s">
        <v>24</v>
      </c>
      <c r="J48" s="3" t="s">
        <v>25</v>
      </c>
      <c r="K48" s="3" t="s">
        <v>377</v>
      </c>
      <c r="L48" s="4" t="str">
        <f t="shared" si="1"/>
        <v>RC0402JR-0775RL</v>
      </c>
      <c r="M48" s="3" t="s">
        <v>378</v>
      </c>
      <c r="N48" t="s">
        <v>379</v>
      </c>
      <c r="O48" t="str">
        <f t="shared" ca="1" si="3"/>
        <v>C:\Altium Libraries\Passives Library\DataSheet\GENERAL PURPOSE CHIP RESISTORS (Yageo).pdf</v>
      </c>
      <c r="P48" s="5" t="str">
        <f t="shared" si="2"/>
        <v>GENERAL PURPOSE CHIP RESISTORS RES0402 75R±5% 50V 0.0625W</v>
      </c>
    </row>
    <row r="49" spans="1:16" x14ac:dyDescent="0.3">
      <c r="A49" s="4" t="s">
        <v>122</v>
      </c>
      <c r="B49" s="3" t="s">
        <v>373</v>
      </c>
      <c r="C49" s="3" t="s">
        <v>121</v>
      </c>
      <c r="D49" s="45" t="s">
        <v>20</v>
      </c>
      <c r="E49" s="3" t="s">
        <v>375</v>
      </c>
      <c r="F49" s="3" t="s">
        <v>376</v>
      </c>
      <c r="G49" s="4" t="str">
        <f t="shared" si="0"/>
        <v>RES0402 82R±5%</v>
      </c>
      <c r="H49" s="3" t="s">
        <v>23</v>
      </c>
      <c r="I49" s="3" t="s">
        <v>24</v>
      </c>
      <c r="J49" s="3" t="s">
        <v>25</v>
      </c>
      <c r="K49" s="3" t="s">
        <v>377</v>
      </c>
      <c r="L49" s="4" t="str">
        <f t="shared" si="1"/>
        <v>RC0402JR-0782RL</v>
      </c>
      <c r="M49" s="3" t="s">
        <v>378</v>
      </c>
      <c r="N49" t="s">
        <v>379</v>
      </c>
      <c r="O49" t="str">
        <f t="shared" ca="1" si="3"/>
        <v>C:\Altium Libraries\Passives Library\DataSheet\GENERAL PURPOSE CHIP RESISTORS (Yageo).pdf</v>
      </c>
      <c r="P49" s="5" t="str">
        <f t="shared" si="2"/>
        <v>GENERAL PURPOSE CHIP RESISTORS RES0402 82R±5% 50V 0.0625W</v>
      </c>
    </row>
    <row r="50" spans="1:16" x14ac:dyDescent="0.3">
      <c r="A50" s="4" t="s">
        <v>124</v>
      </c>
      <c r="B50" s="3" t="s">
        <v>373</v>
      </c>
      <c r="C50" s="3" t="s">
        <v>123</v>
      </c>
      <c r="D50" s="45" t="s">
        <v>20</v>
      </c>
      <c r="E50" s="3" t="s">
        <v>375</v>
      </c>
      <c r="F50" s="3" t="s">
        <v>376</v>
      </c>
      <c r="G50" s="4" t="str">
        <f t="shared" si="0"/>
        <v>RES0402 91R±5%</v>
      </c>
      <c r="H50" s="3" t="s">
        <v>23</v>
      </c>
      <c r="I50" s="3" t="s">
        <v>24</v>
      </c>
      <c r="J50" s="3" t="s">
        <v>25</v>
      </c>
      <c r="K50" s="3" t="s">
        <v>377</v>
      </c>
      <c r="L50" s="4" t="str">
        <f t="shared" si="1"/>
        <v>RC0402JR-0791RL</v>
      </c>
      <c r="M50" s="3" t="s">
        <v>378</v>
      </c>
      <c r="N50" t="s">
        <v>379</v>
      </c>
      <c r="O50" t="str">
        <f t="shared" ca="1" si="3"/>
        <v>C:\Altium Libraries\Passives Library\DataSheet\GENERAL PURPOSE CHIP RESISTORS (Yageo).pdf</v>
      </c>
      <c r="P50" s="5" t="str">
        <f t="shared" si="2"/>
        <v>GENERAL PURPOSE CHIP RESISTORS RES0402 91R±5% 50V 0.0625W</v>
      </c>
    </row>
    <row r="51" spans="1:16" x14ac:dyDescent="0.3">
      <c r="A51" s="4" t="s">
        <v>126</v>
      </c>
      <c r="B51" s="3" t="s">
        <v>373</v>
      </c>
      <c r="C51" s="3" t="s">
        <v>125</v>
      </c>
      <c r="D51" s="45" t="s">
        <v>20</v>
      </c>
      <c r="E51" s="3" t="s">
        <v>375</v>
      </c>
      <c r="F51" s="3" t="s">
        <v>376</v>
      </c>
      <c r="G51" s="4" t="str">
        <f t="shared" si="0"/>
        <v>RES0402 100R±5%</v>
      </c>
      <c r="H51" s="3" t="s">
        <v>23</v>
      </c>
      <c r="I51" s="3" t="s">
        <v>24</v>
      </c>
      <c r="J51" s="3" t="s">
        <v>25</v>
      </c>
      <c r="K51" s="3" t="s">
        <v>377</v>
      </c>
      <c r="L51" s="4" t="str">
        <f t="shared" si="1"/>
        <v>RC0402JR-07100RL</v>
      </c>
      <c r="M51" s="3" t="s">
        <v>378</v>
      </c>
      <c r="N51" t="s">
        <v>379</v>
      </c>
      <c r="O51" t="str">
        <f t="shared" ca="1" si="3"/>
        <v>C:\Altium Libraries\Passives Library\DataSheet\GENERAL PURPOSE CHIP RESISTORS (Yageo).pdf</v>
      </c>
      <c r="P51" s="5" t="str">
        <f t="shared" si="2"/>
        <v>GENERAL PURPOSE CHIP RESISTORS RES0402 100R±5% 50V 0.0625W</v>
      </c>
    </row>
    <row r="52" spans="1:16" x14ac:dyDescent="0.3">
      <c r="A52" s="4" t="s">
        <v>128</v>
      </c>
      <c r="B52" s="3" t="s">
        <v>373</v>
      </c>
      <c r="C52" s="3" t="s">
        <v>127</v>
      </c>
      <c r="D52" s="45" t="s">
        <v>20</v>
      </c>
      <c r="E52" s="3" t="s">
        <v>375</v>
      </c>
      <c r="F52" s="3" t="s">
        <v>376</v>
      </c>
      <c r="G52" s="4" t="str">
        <f t="shared" si="0"/>
        <v>RES0402 110R±5%</v>
      </c>
      <c r="H52" s="3" t="s">
        <v>23</v>
      </c>
      <c r="I52" s="3" t="s">
        <v>24</v>
      </c>
      <c r="J52" s="3" t="s">
        <v>25</v>
      </c>
      <c r="K52" s="3" t="s">
        <v>377</v>
      </c>
      <c r="L52" s="4" t="str">
        <f t="shared" si="1"/>
        <v>RC0402JR-07110RL</v>
      </c>
      <c r="M52" s="3" t="s">
        <v>378</v>
      </c>
      <c r="N52" t="s">
        <v>379</v>
      </c>
      <c r="O52" t="str">
        <f t="shared" ca="1" si="3"/>
        <v>C:\Altium Libraries\Passives Library\DataSheet\GENERAL PURPOSE CHIP RESISTORS (Yageo).pdf</v>
      </c>
      <c r="P52" s="5" t="str">
        <f t="shared" si="2"/>
        <v>GENERAL PURPOSE CHIP RESISTORS RES0402 110R±5% 50V 0.0625W</v>
      </c>
    </row>
    <row r="53" spans="1:16" x14ac:dyDescent="0.3">
      <c r="A53" s="4" t="s">
        <v>130</v>
      </c>
      <c r="B53" s="3" t="s">
        <v>373</v>
      </c>
      <c r="C53" s="3" t="s">
        <v>129</v>
      </c>
      <c r="D53" s="45" t="s">
        <v>20</v>
      </c>
      <c r="E53" s="3" t="s">
        <v>375</v>
      </c>
      <c r="F53" s="3" t="s">
        <v>376</v>
      </c>
      <c r="G53" s="4" t="str">
        <f t="shared" si="0"/>
        <v>RES0402 120R±5%</v>
      </c>
      <c r="H53" s="3" t="s">
        <v>23</v>
      </c>
      <c r="I53" s="3" t="s">
        <v>24</v>
      </c>
      <c r="J53" s="3" t="s">
        <v>25</v>
      </c>
      <c r="K53" s="3" t="s">
        <v>377</v>
      </c>
      <c r="L53" s="4" t="str">
        <f t="shared" si="1"/>
        <v>RC0402JR-07120RL</v>
      </c>
      <c r="M53" s="3" t="s">
        <v>378</v>
      </c>
      <c r="N53" t="s">
        <v>379</v>
      </c>
      <c r="O53" t="str">
        <f t="shared" ca="1" si="3"/>
        <v>C:\Altium Libraries\Passives Library\DataSheet\GENERAL PURPOSE CHIP RESISTORS (Yageo).pdf</v>
      </c>
      <c r="P53" s="5" t="str">
        <f t="shared" si="2"/>
        <v>GENERAL PURPOSE CHIP RESISTORS RES0402 120R±5% 50V 0.0625W</v>
      </c>
    </row>
    <row r="54" spans="1:16" x14ac:dyDescent="0.3">
      <c r="A54" s="4" t="s">
        <v>132</v>
      </c>
      <c r="B54" s="3" t="s">
        <v>373</v>
      </c>
      <c r="C54" s="3" t="s">
        <v>131</v>
      </c>
      <c r="D54" s="45" t="s">
        <v>20</v>
      </c>
      <c r="E54" s="3" t="s">
        <v>375</v>
      </c>
      <c r="F54" s="3" t="s">
        <v>376</v>
      </c>
      <c r="G54" s="4" t="str">
        <f t="shared" si="0"/>
        <v>RES0402 130R±5%</v>
      </c>
      <c r="H54" s="3" t="s">
        <v>23</v>
      </c>
      <c r="I54" s="3" t="s">
        <v>24</v>
      </c>
      <c r="J54" s="3" t="s">
        <v>25</v>
      </c>
      <c r="K54" s="3" t="s">
        <v>377</v>
      </c>
      <c r="L54" s="4" t="str">
        <f t="shared" si="1"/>
        <v>RC0402JR-07130RL</v>
      </c>
      <c r="M54" s="3" t="s">
        <v>378</v>
      </c>
      <c r="N54" t="s">
        <v>379</v>
      </c>
      <c r="O54" t="str">
        <f t="shared" ca="1" si="3"/>
        <v>C:\Altium Libraries\Passives Library\DataSheet\GENERAL PURPOSE CHIP RESISTORS (Yageo).pdf</v>
      </c>
      <c r="P54" s="5" t="str">
        <f t="shared" si="2"/>
        <v>GENERAL PURPOSE CHIP RESISTORS RES0402 130R±5% 50V 0.0625W</v>
      </c>
    </row>
    <row r="55" spans="1:16" x14ac:dyDescent="0.3">
      <c r="A55" s="4" t="s">
        <v>134</v>
      </c>
      <c r="B55" s="3" t="s">
        <v>373</v>
      </c>
      <c r="C55" s="3" t="s">
        <v>133</v>
      </c>
      <c r="D55" s="45" t="s">
        <v>20</v>
      </c>
      <c r="E55" s="3" t="s">
        <v>375</v>
      </c>
      <c r="F55" s="3" t="s">
        <v>376</v>
      </c>
      <c r="G55" s="4" t="str">
        <f t="shared" si="0"/>
        <v>RES0402 150R±5%</v>
      </c>
      <c r="H55" s="3" t="s">
        <v>23</v>
      </c>
      <c r="I55" s="3" t="s">
        <v>24</v>
      </c>
      <c r="J55" s="3" t="s">
        <v>25</v>
      </c>
      <c r="K55" s="3" t="s">
        <v>377</v>
      </c>
      <c r="L55" s="4" t="str">
        <f t="shared" si="1"/>
        <v>RC0402JR-07150RL</v>
      </c>
      <c r="M55" s="3" t="s">
        <v>378</v>
      </c>
      <c r="N55" t="s">
        <v>379</v>
      </c>
      <c r="O55" t="str">
        <f t="shared" ca="1" si="3"/>
        <v>C:\Altium Libraries\Passives Library\DataSheet\GENERAL PURPOSE CHIP RESISTORS (Yageo).pdf</v>
      </c>
      <c r="P55" s="5" t="str">
        <f t="shared" si="2"/>
        <v>GENERAL PURPOSE CHIP RESISTORS RES0402 150R±5% 50V 0.0625W</v>
      </c>
    </row>
    <row r="56" spans="1:16" x14ac:dyDescent="0.3">
      <c r="A56" s="4" t="s">
        <v>136</v>
      </c>
      <c r="B56" s="3" t="s">
        <v>373</v>
      </c>
      <c r="C56" s="3" t="s">
        <v>135</v>
      </c>
      <c r="D56" s="45" t="s">
        <v>20</v>
      </c>
      <c r="E56" s="3" t="s">
        <v>375</v>
      </c>
      <c r="F56" s="3" t="s">
        <v>376</v>
      </c>
      <c r="G56" s="4" t="str">
        <f t="shared" si="0"/>
        <v>RES0402 160R±5%</v>
      </c>
      <c r="H56" s="3" t="s">
        <v>23</v>
      </c>
      <c r="I56" s="3" t="s">
        <v>24</v>
      </c>
      <c r="J56" s="3" t="s">
        <v>25</v>
      </c>
      <c r="K56" s="3" t="s">
        <v>377</v>
      </c>
      <c r="L56" s="4" t="str">
        <f t="shared" si="1"/>
        <v>RC0402JR-07160RL</v>
      </c>
      <c r="M56" s="3" t="s">
        <v>378</v>
      </c>
      <c r="N56" t="s">
        <v>379</v>
      </c>
      <c r="O56" t="str">
        <f t="shared" ca="1" si="3"/>
        <v>C:\Altium Libraries\Passives Library\DataSheet\GENERAL PURPOSE CHIP RESISTORS (Yageo).pdf</v>
      </c>
      <c r="P56" s="5" t="str">
        <f t="shared" si="2"/>
        <v>GENERAL PURPOSE CHIP RESISTORS RES0402 160R±5% 50V 0.0625W</v>
      </c>
    </row>
    <row r="57" spans="1:16" x14ac:dyDescent="0.3">
      <c r="A57" s="4" t="s">
        <v>138</v>
      </c>
      <c r="B57" s="3" t="s">
        <v>373</v>
      </c>
      <c r="C57" s="3" t="s">
        <v>137</v>
      </c>
      <c r="D57" s="45" t="s">
        <v>20</v>
      </c>
      <c r="E57" s="3" t="s">
        <v>375</v>
      </c>
      <c r="F57" s="3" t="s">
        <v>376</v>
      </c>
      <c r="G57" s="4" t="str">
        <f t="shared" si="0"/>
        <v>RES0402 180R±5%</v>
      </c>
      <c r="H57" s="3" t="s">
        <v>23</v>
      </c>
      <c r="I57" s="3" t="s">
        <v>24</v>
      </c>
      <c r="J57" s="3" t="s">
        <v>25</v>
      </c>
      <c r="K57" s="3" t="s">
        <v>377</v>
      </c>
      <c r="L57" s="4" t="str">
        <f t="shared" si="1"/>
        <v>RC0402JR-07180RL</v>
      </c>
      <c r="M57" s="3" t="s">
        <v>378</v>
      </c>
      <c r="N57" t="s">
        <v>379</v>
      </c>
      <c r="O57" t="str">
        <f t="shared" ca="1" si="3"/>
        <v>C:\Altium Libraries\Passives Library\DataSheet\GENERAL PURPOSE CHIP RESISTORS (Yageo).pdf</v>
      </c>
      <c r="P57" s="5" t="str">
        <f t="shared" si="2"/>
        <v>GENERAL PURPOSE CHIP RESISTORS RES0402 180R±5% 50V 0.0625W</v>
      </c>
    </row>
    <row r="58" spans="1:16" x14ac:dyDescent="0.3">
      <c r="A58" s="4" t="s">
        <v>140</v>
      </c>
      <c r="B58" s="3" t="s">
        <v>373</v>
      </c>
      <c r="C58" s="3" t="s">
        <v>139</v>
      </c>
      <c r="D58" s="45" t="s">
        <v>20</v>
      </c>
      <c r="E58" s="3" t="s">
        <v>375</v>
      </c>
      <c r="F58" s="3" t="s">
        <v>376</v>
      </c>
      <c r="G58" s="4" t="str">
        <f t="shared" si="0"/>
        <v>RES0402 200R±5%</v>
      </c>
      <c r="H58" s="3" t="s">
        <v>23</v>
      </c>
      <c r="I58" s="3" t="s">
        <v>24</v>
      </c>
      <c r="J58" s="3" t="s">
        <v>25</v>
      </c>
      <c r="K58" s="3" t="s">
        <v>377</v>
      </c>
      <c r="L58" s="4" t="str">
        <f t="shared" si="1"/>
        <v>RC0402JR-07200RL</v>
      </c>
      <c r="M58" s="3" t="s">
        <v>378</v>
      </c>
      <c r="N58" t="s">
        <v>379</v>
      </c>
      <c r="O58" t="str">
        <f t="shared" ca="1" si="3"/>
        <v>C:\Altium Libraries\Passives Library\DataSheet\GENERAL PURPOSE CHIP RESISTORS (Yageo).pdf</v>
      </c>
      <c r="P58" s="5" t="str">
        <f t="shared" si="2"/>
        <v>GENERAL PURPOSE CHIP RESISTORS RES0402 200R±5% 50V 0.0625W</v>
      </c>
    </row>
    <row r="59" spans="1:16" x14ac:dyDescent="0.3">
      <c r="A59" s="4" t="s">
        <v>142</v>
      </c>
      <c r="B59" s="3" t="s">
        <v>373</v>
      </c>
      <c r="C59" s="3" t="s">
        <v>141</v>
      </c>
      <c r="D59" s="45" t="s">
        <v>20</v>
      </c>
      <c r="E59" s="3" t="s">
        <v>375</v>
      </c>
      <c r="F59" s="3" t="s">
        <v>376</v>
      </c>
      <c r="G59" s="4" t="str">
        <f t="shared" si="0"/>
        <v>RES0402 220R±5%</v>
      </c>
      <c r="H59" s="3" t="s">
        <v>23</v>
      </c>
      <c r="I59" s="3" t="s">
        <v>24</v>
      </c>
      <c r="J59" s="3" t="s">
        <v>25</v>
      </c>
      <c r="K59" s="3" t="s">
        <v>377</v>
      </c>
      <c r="L59" s="4" t="str">
        <f t="shared" si="1"/>
        <v>RC0402JR-07220RL</v>
      </c>
      <c r="M59" s="3" t="s">
        <v>378</v>
      </c>
      <c r="N59" t="s">
        <v>379</v>
      </c>
      <c r="O59" t="str">
        <f t="shared" ca="1" si="3"/>
        <v>C:\Altium Libraries\Passives Library\DataSheet\GENERAL PURPOSE CHIP RESISTORS (Yageo).pdf</v>
      </c>
      <c r="P59" s="5" t="str">
        <f t="shared" si="2"/>
        <v>GENERAL PURPOSE CHIP RESISTORS RES0402 220R±5% 50V 0.0625W</v>
      </c>
    </row>
    <row r="60" spans="1:16" x14ac:dyDescent="0.3">
      <c r="A60" s="4" t="s">
        <v>144</v>
      </c>
      <c r="B60" s="3" t="s">
        <v>373</v>
      </c>
      <c r="C60" s="3" t="s">
        <v>143</v>
      </c>
      <c r="D60" s="45" t="s">
        <v>20</v>
      </c>
      <c r="E60" s="3" t="s">
        <v>375</v>
      </c>
      <c r="F60" s="3" t="s">
        <v>376</v>
      </c>
      <c r="G60" s="4" t="str">
        <f t="shared" si="0"/>
        <v>RES0402 240R±5%</v>
      </c>
      <c r="H60" s="3" t="s">
        <v>23</v>
      </c>
      <c r="I60" s="3" t="s">
        <v>24</v>
      </c>
      <c r="J60" s="3" t="s">
        <v>25</v>
      </c>
      <c r="K60" s="3" t="s">
        <v>377</v>
      </c>
      <c r="L60" s="4" t="str">
        <f t="shared" si="1"/>
        <v>RC0402JR-07240RL</v>
      </c>
      <c r="M60" s="3" t="s">
        <v>378</v>
      </c>
      <c r="N60" t="s">
        <v>379</v>
      </c>
      <c r="O60" t="str">
        <f t="shared" ca="1" si="3"/>
        <v>C:\Altium Libraries\Passives Library\DataSheet\GENERAL PURPOSE CHIP RESISTORS (Yageo).pdf</v>
      </c>
      <c r="P60" s="5" t="str">
        <f t="shared" si="2"/>
        <v>GENERAL PURPOSE CHIP RESISTORS RES0402 240R±5% 50V 0.0625W</v>
      </c>
    </row>
    <row r="61" spans="1:16" x14ac:dyDescent="0.3">
      <c r="A61" s="4" t="s">
        <v>146</v>
      </c>
      <c r="B61" s="3" t="s">
        <v>373</v>
      </c>
      <c r="C61" s="3" t="s">
        <v>145</v>
      </c>
      <c r="D61" s="45" t="s">
        <v>20</v>
      </c>
      <c r="E61" s="3" t="s">
        <v>375</v>
      </c>
      <c r="F61" s="3" t="s">
        <v>376</v>
      </c>
      <c r="G61" s="4" t="str">
        <f t="shared" si="0"/>
        <v>RES0402 270R±5%</v>
      </c>
      <c r="H61" s="3" t="s">
        <v>23</v>
      </c>
      <c r="I61" s="3" t="s">
        <v>24</v>
      </c>
      <c r="J61" s="3" t="s">
        <v>25</v>
      </c>
      <c r="K61" s="3" t="s">
        <v>377</v>
      </c>
      <c r="L61" s="4" t="str">
        <f t="shared" si="1"/>
        <v>RC0402JR-07270RL</v>
      </c>
      <c r="M61" s="3" t="s">
        <v>378</v>
      </c>
      <c r="N61" t="s">
        <v>379</v>
      </c>
      <c r="O61" t="str">
        <f t="shared" ca="1" si="3"/>
        <v>C:\Altium Libraries\Passives Library\DataSheet\GENERAL PURPOSE CHIP RESISTORS (Yageo).pdf</v>
      </c>
      <c r="P61" s="5" t="str">
        <f t="shared" si="2"/>
        <v>GENERAL PURPOSE CHIP RESISTORS RES0402 270R±5% 50V 0.0625W</v>
      </c>
    </row>
    <row r="62" spans="1:16" x14ac:dyDescent="0.3">
      <c r="A62" s="4" t="s">
        <v>148</v>
      </c>
      <c r="B62" s="3" t="s">
        <v>373</v>
      </c>
      <c r="C62" s="3" t="s">
        <v>147</v>
      </c>
      <c r="D62" s="45" t="s">
        <v>20</v>
      </c>
      <c r="E62" s="3" t="s">
        <v>375</v>
      </c>
      <c r="F62" s="3" t="s">
        <v>376</v>
      </c>
      <c r="G62" s="4" t="str">
        <f t="shared" si="0"/>
        <v>RES0402 300R±5%</v>
      </c>
      <c r="H62" s="3" t="s">
        <v>23</v>
      </c>
      <c r="I62" s="3" t="s">
        <v>24</v>
      </c>
      <c r="J62" s="3" t="s">
        <v>25</v>
      </c>
      <c r="K62" s="3" t="s">
        <v>377</v>
      </c>
      <c r="L62" s="4" t="str">
        <f t="shared" si="1"/>
        <v>RC0402JR-07300RL</v>
      </c>
      <c r="M62" s="3" t="s">
        <v>378</v>
      </c>
      <c r="N62" t="s">
        <v>379</v>
      </c>
      <c r="O62" t="str">
        <f t="shared" ca="1" si="3"/>
        <v>C:\Altium Libraries\Passives Library\DataSheet\GENERAL PURPOSE CHIP RESISTORS (Yageo).pdf</v>
      </c>
      <c r="P62" s="5" t="str">
        <f t="shared" si="2"/>
        <v>GENERAL PURPOSE CHIP RESISTORS RES0402 300R±5% 50V 0.0625W</v>
      </c>
    </row>
    <row r="63" spans="1:16" x14ac:dyDescent="0.3">
      <c r="A63" s="4" t="s">
        <v>150</v>
      </c>
      <c r="B63" s="3" t="s">
        <v>373</v>
      </c>
      <c r="C63" s="3" t="s">
        <v>149</v>
      </c>
      <c r="D63" s="45" t="s">
        <v>20</v>
      </c>
      <c r="E63" s="3" t="s">
        <v>375</v>
      </c>
      <c r="F63" s="3" t="s">
        <v>376</v>
      </c>
      <c r="G63" s="4" t="str">
        <f t="shared" si="0"/>
        <v>RES0402 330R±5%</v>
      </c>
      <c r="H63" s="3" t="s">
        <v>23</v>
      </c>
      <c r="I63" s="3" t="s">
        <v>24</v>
      </c>
      <c r="J63" s="3" t="s">
        <v>25</v>
      </c>
      <c r="K63" s="3" t="s">
        <v>377</v>
      </c>
      <c r="L63" s="4" t="str">
        <f t="shared" si="1"/>
        <v>RC0402JR-07330RL</v>
      </c>
      <c r="M63" s="3" t="s">
        <v>378</v>
      </c>
      <c r="N63" t="s">
        <v>379</v>
      </c>
      <c r="O63" t="str">
        <f t="shared" ca="1" si="3"/>
        <v>C:\Altium Libraries\Passives Library\DataSheet\GENERAL PURPOSE CHIP RESISTORS (Yageo).pdf</v>
      </c>
      <c r="P63" s="5" t="str">
        <f t="shared" si="2"/>
        <v>GENERAL PURPOSE CHIP RESISTORS RES0402 330R±5% 50V 0.0625W</v>
      </c>
    </row>
    <row r="64" spans="1:16" x14ac:dyDescent="0.3">
      <c r="A64" s="4" t="s">
        <v>152</v>
      </c>
      <c r="B64" s="3" t="s">
        <v>373</v>
      </c>
      <c r="C64" s="3" t="s">
        <v>151</v>
      </c>
      <c r="D64" s="45" t="s">
        <v>20</v>
      </c>
      <c r="E64" s="3" t="s">
        <v>375</v>
      </c>
      <c r="F64" s="3" t="s">
        <v>376</v>
      </c>
      <c r="G64" s="4" t="str">
        <f t="shared" si="0"/>
        <v>RES0402 360R±5%</v>
      </c>
      <c r="H64" s="3" t="s">
        <v>23</v>
      </c>
      <c r="I64" s="3" t="s">
        <v>24</v>
      </c>
      <c r="J64" s="3" t="s">
        <v>25</v>
      </c>
      <c r="K64" s="3" t="s">
        <v>377</v>
      </c>
      <c r="L64" s="4" t="str">
        <f t="shared" si="1"/>
        <v>RC0402JR-07360RL</v>
      </c>
      <c r="M64" s="3" t="s">
        <v>378</v>
      </c>
      <c r="N64" t="s">
        <v>379</v>
      </c>
      <c r="O64" t="str">
        <f t="shared" ca="1" si="3"/>
        <v>C:\Altium Libraries\Passives Library\DataSheet\GENERAL PURPOSE CHIP RESISTORS (Yageo).pdf</v>
      </c>
      <c r="P64" s="5" t="str">
        <f t="shared" si="2"/>
        <v>GENERAL PURPOSE CHIP RESISTORS RES0402 360R±5% 50V 0.0625W</v>
      </c>
    </row>
    <row r="65" spans="1:16" x14ac:dyDescent="0.3">
      <c r="A65" s="4" t="s">
        <v>154</v>
      </c>
      <c r="B65" s="3" t="s">
        <v>373</v>
      </c>
      <c r="C65" s="3" t="s">
        <v>153</v>
      </c>
      <c r="D65" s="45" t="s">
        <v>20</v>
      </c>
      <c r="E65" s="3" t="s">
        <v>375</v>
      </c>
      <c r="F65" s="3" t="s">
        <v>376</v>
      </c>
      <c r="G65" s="4" t="str">
        <f t="shared" si="0"/>
        <v>RES0402 390R±5%</v>
      </c>
      <c r="H65" s="3" t="s">
        <v>23</v>
      </c>
      <c r="I65" s="3" t="s">
        <v>24</v>
      </c>
      <c r="J65" s="3" t="s">
        <v>25</v>
      </c>
      <c r="K65" s="3" t="s">
        <v>377</v>
      </c>
      <c r="L65" s="4" t="str">
        <f t="shared" si="1"/>
        <v>RC0402JR-07390RL</v>
      </c>
      <c r="M65" s="3" t="s">
        <v>378</v>
      </c>
      <c r="N65" t="s">
        <v>379</v>
      </c>
      <c r="O65" t="str">
        <f t="shared" ca="1" si="3"/>
        <v>C:\Altium Libraries\Passives Library\DataSheet\GENERAL PURPOSE CHIP RESISTORS (Yageo).pdf</v>
      </c>
      <c r="P65" s="5" t="str">
        <f t="shared" si="2"/>
        <v>GENERAL PURPOSE CHIP RESISTORS RES0402 390R±5% 50V 0.0625W</v>
      </c>
    </row>
    <row r="66" spans="1:16" x14ac:dyDescent="0.3">
      <c r="A66" s="4" t="s">
        <v>156</v>
      </c>
      <c r="B66" s="3" t="s">
        <v>373</v>
      </c>
      <c r="C66" s="3" t="s">
        <v>155</v>
      </c>
      <c r="D66" s="45" t="s">
        <v>20</v>
      </c>
      <c r="E66" s="3" t="s">
        <v>375</v>
      </c>
      <c r="F66" s="3" t="s">
        <v>376</v>
      </c>
      <c r="G66" s="4" t="str">
        <f t="shared" si="0"/>
        <v>RES0402 430R±5%</v>
      </c>
      <c r="H66" s="3" t="s">
        <v>23</v>
      </c>
      <c r="I66" s="3" t="s">
        <v>24</v>
      </c>
      <c r="J66" s="3" t="s">
        <v>25</v>
      </c>
      <c r="K66" s="3" t="s">
        <v>377</v>
      </c>
      <c r="L66" s="4" t="str">
        <f t="shared" si="1"/>
        <v>RC0402JR-07430RL</v>
      </c>
      <c r="M66" s="3" t="s">
        <v>378</v>
      </c>
      <c r="N66" t="s">
        <v>379</v>
      </c>
      <c r="O66" t="str">
        <f t="shared" ca="1" si="3"/>
        <v>C:\Altium Libraries\Passives Library\DataSheet\GENERAL PURPOSE CHIP RESISTORS (Yageo).pdf</v>
      </c>
      <c r="P66" s="5" t="str">
        <f t="shared" si="2"/>
        <v>GENERAL PURPOSE CHIP RESISTORS RES0402 430R±5% 50V 0.0625W</v>
      </c>
    </row>
    <row r="67" spans="1:16" x14ac:dyDescent="0.3">
      <c r="A67" s="4" t="s">
        <v>158</v>
      </c>
      <c r="B67" s="3" t="s">
        <v>373</v>
      </c>
      <c r="C67" s="3" t="s">
        <v>157</v>
      </c>
      <c r="D67" s="45" t="s">
        <v>20</v>
      </c>
      <c r="E67" s="3" t="s">
        <v>375</v>
      </c>
      <c r="F67" s="3" t="s">
        <v>376</v>
      </c>
      <c r="G67" s="4" t="str">
        <f t="shared" ref="G67" si="4">CONCATENATE(K67," ",C67,D67)</f>
        <v>RES0402 470R±5%</v>
      </c>
      <c r="H67" s="3" t="s">
        <v>23</v>
      </c>
      <c r="I67" s="3" t="s">
        <v>24</v>
      </c>
      <c r="J67" s="3" t="s">
        <v>25</v>
      </c>
      <c r="K67" s="3" t="s">
        <v>377</v>
      </c>
      <c r="L67" s="4" t="str">
        <f t="shared" ref="L67" si="5">CONCATENATE("RC0402JR-07",C67,"L")</f>
        <v>RC0402JR-07470RL</v>
      </c>
      <c r="M67" s="3" t="s">
        <v>378</v>
      </c>
      <c r="N67" t="s">
        <v>379</v>
      </c>
      <c r="O67" t="str">
        <f t="shared" ca="1" si="3"/>
        <v>C:\Altium Libraries\Passives Library\DataSheet\GENERAL PURPOSE CHIP RESISTORS (Yageo).pdf</v>
      </c>
      <c r="P67" s="5" t="str">
        <f t="shared" ref="P67" si="6">CONCATENATE(N67," ",K67," ",C67,D67," ",E67," ",F67)</f>
        <v>GENERAL PURPOSE CHIP RESISTORS RES0402 470R±5% 50V 0.0625W</v>
      </c>
    </row>
    <row r="68" spans="1:16" x14ac:dyDescent="0.3">
      <c r="A68" s="4" t="s">
        <v>160</v>
      </c>
      <c r="B68" s="3" t="s">
        <v>373</v>
      </c>
      <c r="C68" s="3" t="s">
        <v>159</v>
      </c>
      <c r="D68" s="45" t="s">
        <v>20</v>
      </c>
      <c r="E68" s="3" t="s">
        <v>375</v>
      </c>
      <c r="F68" s="3" t="s">
        <v>376</v>
      </c>
      <c r="G68" s="4" t="str">
        <f t="shared" ref="G68:G131" si="7">CONCATENATE(K68," ",C68,D68)</f>
        <v>RES0402 510R±5%</v>
      </c>
      <c r="H68" s="3" t="s">
        <v>23</v>
      </c>
      <c r="I68" s="3" t="s">
        <v>24</v>
      </c>
      <c r="J68" s="3" t="s">
        <v>25</v>
      </c>
      <c r="K68" s="3" t="s">
        <v>377</v>
      </c>
      <c r="L68" s="4" t="str">
        <f t="shared" ref="L68:L131" si="8">CONCATENATE("RC0402JR-07",C68,"L")</f>
        <v>RC0402JR-07510RL</v>
      </c>
      <c r="M68" s="3" t="s">
        <v>378</v>
      </c>
      <c r="N68" t="s">
        <v>379</v>
      </c>
      <c r="O68" t="str">
        <f t="shared" ref="O68:O131" ca="1" si="9">CONCATENATE(LEFT(CELL("имяфайла"), FIND("[",CELL("имяфайла"))-1),"DataSheet\GENERAL PURPOSE CHIP RESISTORS (Yageo).pdf")</f>
        <v>C:\Altium Libraries\Passives Library\DataSheet\GENERAL PURPOSE CHIP RESISTORS (Yageo).pdf</v>
      </c>
      <c r="P68" s="5" t="str">
        <f t="shared" ref="P68:P131" si="10">CONCATENATE(N68," ",K68," ",C68,D68," ",E68," ",F68)</f>
        <v>GENERAL PURPOSE CHIP RESISTORS RES0402 510R±5% 50V 0.0625W</v>
      </c>
    </row>
    <row r="69" spans="1:16" x14ac:dyDescent="0.3">
      <c r="A69" s="4" t="s">
        <v>162</v>
      </c>
      <c r="B69" s="3" t="s">
        <v>373</v>
      </c>
      <c r="C69" s="3" t="s">
        <v>161</v>
      </c>
      <c r="D69" s="45" t="s">
        <v>20</v>
      </c>
      <c r="E69" s="3" t="s">
        <v>375</v>
      </c>
      <c r="F69" s="3" t="s">
        <v>376</v>
      </c>
      <c r="G69" s="4" t="str">
        <f t="shared" si="7"/>
        <v>RES0402 560R±5%</v>
      </c>
      <c r="H69" s="3" t="s">
        <v>23</v>
      </c>
      <c r="I69" s="3" t="s">
        <v>24</v>
      </c>
      <c r="J69" s="3" t="s">
        <v>25</v>
      </c>
      <c r="K69" s="3" t="s">
        <v>377</v>
      </c>
      <c r="L69" s="4" t="str">
        <f t="shared" si="8"/>
        <v>RC0402JR-07560RL</v>
      </c>
      <c r="M69" s="3" t="s">
        <v>378</v>
      </c>
      <c r="N69" t="s">
        <v>379</v>
      </c>
      <c r="O69" t="str">
        <f t="shared" ca="1" si="9"/>
        <v>C:\Altium Libraries\Passives Library\DataSheet\GENERAL PURPOSE CHIP RESISTORS (Yageo).pdf</v>
      </c>
      <c r="P69" s="5" t="str">
        <f t="shared" si="10"/>
        <v>GENERAL PURPOSE CHIP RESISTORS RES0402 560R±5% 50V 0.0625W</v>
      </c>
    </row>
    <row r="70" spans="1:16" x14ac:dyDescent="0.3">
      <c r="A70" s="4" t="s">
        <v>164</v>
      </c>
      <c r="B70" s="3" t="s">
        <v>373</v>
      </c>
      <c r="C70" s="3" t="s">
        <v>163</v>
      </c>
      <c r="D70" s="45" t="s">
        <v>20</v>
      </c>
      <c r="E70" s="3" t="s">
        <v>375</v>
      </c>
      <c r="F70" s="3" t="s">
        <v>376</v>
      </c>
      <c r="G70" s="4" t="str">
        <f t="shared" si="7"/>
        <v>RES0402 620R±5%</v>
      </c>
      <c r="H70" s="3" t="s">
        <v>23</v>
      </c>
      <c r="I70" s="3" t="s">
        <v>24</v>
      </c>
      <c r="J70" s="3" t="s">
        <v>25</v>
      </c>
      <c r="K70" s="3" t="s">
        <v>377</v>
      </c>
      <c r="L70" s="4" t="str">
        <f t="shared" si="8"/>
        <v>RC0402JR-07620RL</v>
      </c>
      <c r="M70" s="3" t="s">
        <v>378</v>
      </c>
      <c r="N70" t="s">
        <v>379</v>
      </c>
      <c r="O70" t="str">
        <f t="shared" ca="1" si="9"/>
        <v>C:\Altium Libraries\Passives Library\DataSheet\GENERAL PURPOSE CHIP RESISTORS (Yageo).pdf</v>
      </c>
      <c r="P70" s="5" t="str">
        <f t="shared" si="10"/>
        <v>GENERAL PURPOSE CHIP RESISTORS RES0402 620R±5% 50V 0.0625W</v>
      </c>
    </row>
    <row r="71" spans="1:16" x14ac:dyDescent="0.3">
      <c r="A71" s="4" t="s">
        <v>166</v>
      </c>
      <c r="B71" s="3" t="s">
        <v>373</v>
      </c>
      <c r="C71" s="3" t="s">
        <v>165</v>
      </c>
      <c r="D71" s="45" t="s">
        <v>20</v>
      </c>
      <c r="E71" s="3" t="s">
        <v>375</v>
      </c>
      <c r="F71" s="3" t="s">
        <v>376</v>
      </c>
      <c r="G71" s="4" t="str">
        <f t="shared" si="7"/>
        <v>RES0402 680R±5%</v>
      </c>
      <c r="H71" s="3" t="s">
        <v>23</v>
      </c>
      <c r="I71" s="3" t="s">
        <v>24</v>
      </c>
      <c r="J71" s="3" t="s">
        <v>25</v>
      </c>
      <c r="K71" s="3" t="s">
        <v>377</v>
      </c>
      <c r="L71" s="4" t="str">
        <f t="shared" si="8"/>
        <v>RC0402JR-07680RL</v>
      </c>
      <c r="M71" s="3" t="s">
        <v>378</v>
      </c>
      <c r="N71" t="s">
        <v>379</v>
      </c>
      <c r="O71" t="str">
        <f t="shared" ca="1" si="9"/>
        <v>C:\Altium Libraries\Passives Library\DataSheet\GENERAL PURPOSE CHIP RESISTORS (Yageo).pdf</v>
      </c>
      <c r="P71" s="5" t="str">
        <f t="shared" si="10"/>
        <v>GENERAL PURPOSE CHIP RESISTORS RES0402 680R±5% 50V 0.0625W</v>
      </c>
    </row>
    <row r="72" spans="1:16" x14ac:dyDescent="0.3">
      <c r="A72" s="4" t="s">
        <v>168</v>
      </c>
      <c r="B72" s="3" t="s">
        <v>373</v>
      </c>
      <c r="C72" s="3" t="s">
        <v>167</v>
      </c>
      <c r="D72" s="45" t="s">
        <v>20</v>
      </c>
      <c r="E72" s="3" t="s">
        <v>375</v>
      </c>
      <c r="F72" s="3" t="s">
        <v>376</v>
      </c>
      <c r="G72" s="4" t="str">
        <f t="shared" si="7"/>
        <v>RES0402 750R±5%</v>
      </c>
      <c r="H72" s="3" t="s">
        <v>23</v>
      </c>
      <c r="I72" s="3" t="s">
        <v>24</v>
      </c>
      <c r="J72" s="3" t="s">
        <v>25</v>
      </c>
      <c r="K72" s="3" t="s">
        <v>377</v>
      </c>
      <c r="L72" s="4" t="str">
        <f t="shared" si="8"/>
        <v>RC0402JR-07750RL</v>
      </c>
      <c r="M72" s="3" t="s">
        <v>378</v>
      </c>
      <c r="N72" t="s">
        <v>379</v>
      </c>
      <c r="O72" t="str">
        <f t="shared" ca="1" si="9"/>
        <v>C:\Altium Libraries\Passives Library\DataSheet\GENERAL PURPOSE CHIP RESISTORS (Yageo).pdf</v>
      </c>
      <c r="P72" s="5" t="str">
        <f t="shared" si="10"/>
        <v>GENERAL PURPOSE CHIP RESISTORS RES0402 750R±5% 50V 0.0625W</v>
      </c>
    </row>
    <row r="73" spans="1:16" x14ac:dyDescent="0.3">
      <c r="A73" s="4" t="s">
        <v>170</v>
      </c>
      <c r="B73" s="3" t="s">
        <v>373</v>
      </c>
      <c r="C73" s="3" t="s">
        <v>169</v>
      </c>
      <c r="D73" s="45" t="s">
        <v>20</v>
      </c>
      <c r="E73" s="3" t="s">
        <v>375</v>
      </c>
      <c r="F73" s="3" t="s">
        <v>376</v>
      </c>
      <c r="G73" s="4" t="str">
        <f t="shared" si="7"/>
        <v>RES0402 820R±5%</v>
      </c>
      <c r="H73" s="3" t="s">
        <v>23</v>
      </c>
      <c r="I73" s="3" t="s">
        <v>24</v>
      </c>
      <c r="J73" s="3" t="s">
        <v>25</v>
      </c>
      <c r="K73" s="3" t="s">
        <v>377</v>
      </c>
      <c r="L73" s="4" t="str">
        <f t="shared" si="8"/>
        <v>RC0402JR-07820RL</v>
      </c>
      <c r="M73" s="3" t="s">
        <v>378</v>
      </c>
      <c r="N73" t="s">
        <v>379</v>
      </c>
      <c r="O73" t="str">
        <f t="shared" ca="1" si="9"/>
        <v>C:\Altium Libraries\Passives Library\DataSheet\GENERAL PURPOSE CHIP RESISTORS (Yageo).pdf</v>
      </c>
      <c r="P73" s="5" t="str">
        <f t="shared" si="10"/>
        <v>GENERAL PURPOSE CHIP RESISTORS RES0402 820R±5% 50V 0.0625W</v>
      </c>
    </row>
    <row r="74" spans="1:16" x14ac:dyDescent="0.3">
      <c r="A74" s="4" t="s">
        <v>172</v>
      </c>
      <c r="B74" s="3" t="s">
        <v>373</v>
      </c>
      <c r="C74" s="3" t="s">
        <v>171</v>
      </c>
      <c r="D74" s="45" t="s">
        <v>20</v>
      </c>
      <c r="E74" s="3" t="s">
        <v>375</v>
      </c>
      <c r="F74" s="3" t="s">
        <v>376</v>
      </c>
      <c r="G74" s="4" t="str">
        <f t="shared" si="7"/>
        <v>RES0402 910R±5%</v>
      </c>
      <c r="H74" s="3" t="s">
        <v>23</v>
      </c>
      <c r="I74" s="3" t="s">
        <v>24</v>
      </c>
      <c r="J74" s="3" t="s">
        <v>25</v>
      </c>
      <c r="K74" s="3" t="s">
        <v>377</v>
      </c>
      <c r="L74" s="4" t="str">
        <f t="shared" si="8"/>
        <v>RC0402JR-07910RL</v>
      </c>
      <c r="M74" s="3" t="s">
        <v>378</v>
      </c>
      <c r="N74" t="s">
        <v>379</v>
      </c>
      <c r="O74" t="str">
        <f t="shared" ca="1" si="9"/>
        <v>C:\Altium Libraries\Passives Library\DataSheet\GENERAL PURPOSE CHIP RESISTORS (Yageo).pdf</v>
      </c>
      <c r="P74" s="5" t="str">
        <f t="shared" si="10"/>
        <v>GENERAL PURPOSE CHIP RESISTORS RES0402 910R±5% 50V 0.0625W</v>
      </c>
    </row>
    <row r="75" spans="1:16" x14ac:dyDescent="0.3">
      <c r="A75" s="4" t="s">
        <v>175</v>
      </c>
      <c r="B75" s="3" t="s">
        <v>373</v>
      </c>
      <c r="C75" s="3" t="s">
        <v>173</v>
      </c>
      <c r="D75" s="45" t="s">
        <v>20</v>
      </c>
      <c r="E75" s="3" t="s">
        <v>375</v>
      </c>
      <c r="F75" s="3" t="s">
        <v>376</v>
      </c>
      <c r="G75" s="4" t="str">
        <f t="shared" si="7"/>
        <v>RES0402 1K0±5%</v>
      </c>
      <c r="H75" s="3" t="s">
        <v>23</v>
      </c>
      <c r="I75" s="3" t="s">
        <v>24</v>
      </c>
      <c r="J75" s="3" t="s">
        <v>25</v>
      </c>
      <c r="K75" s="3" t="s">
        <v>377</v>
      </c>
      <c r="L75" s="4" t="str">
        <f t="shared" si="8"/>
        <v>RC0402JR-071K0L</v>
      </c>
      <c r="M75" s="3" t="s">
        <v>378</v>
      </c>
      <c r="N75" t="s">
        <v>379</v>
      </c>
      <c r="O75" t="str">
        <f t="shared" ca="1" si="9"/>
        <v>C:\Altium Libraries\Passives Library\DataSheet\GENERAL PURPOSE CHIP RESISTORS (Yageo).pdf</v>
      </c>
      <c r="P75" s="5" t="str">
        <f t="shared" si="10"/>
        <v>GENERAL PURPOSE CHIP RESISTORS RES0402 1K0±5% 50V 0.0625W</v>
      </c>
    </row>
    <row r="76" spans="1:16" x14ac:dyDescent="0.3">
      <c r="A76" s="4" t="s">
        <v>177</v>
      </c>
      <c r="B76" s="3" t="s">
        <v>373</v>
      </c>
      <c r="C76" s="3" t="s">
        <v>176</v>
      </c>
      <c r="D76" s="45" t="s">
        <v>20</v>
      </c>
      <c r="E76" s="3" t="s">
        <v>375</v>
      </c>
      <c r="F76" s="3" t="s">
        <v>376</v>
      </c>
      <c r="G76" s="4" t="str">
        <f t="shared" si="7"/>
        <v>RES0402 1K1±5%</v>
      </c>
      <c r="H76" s="3" t="s">
        <v>23</v>
      </c>
      <c r="I76" s="3" t="s">
        <v>24</v>
      </c>
      <c r="J76" s="3" t="s">
        <v>25</v>
      </c>
      <c r="K76" s="3" t="s">
        <v>377</v>
      </c>
      <c r="L76" s="4" t="str">
        <f t="shared" si="8"/>
        <v>RC0402JR-071K1L</v>
      </c>
      <c r="M76" s="3" t="s">
        <v>378</v>
      </c>
      <c r="N76" t="s">
        <v>379</v>
      </c>
      <c r="O76" t="str">
        <f t="shared" ca="1" si="9"/>
        <v>C:\Altium Libraries\Passives Library\DataSheet\GENERAL PURPOSE CHIP RESISTORS (Yageo).pdf</v>
      </c>
      <c r="P76" s="5" t="str">
        <f t="shared" si="10"/>
        <v>GENERAL PURPOSE CHIP RESISTORS RES0402 1K1±5% 50V 0.0625W</v>
      </c>
    </row>
    <row r="77" spans="1:16" x14ac:dyDescent="0.3">
      <c r="A77" s="4" t="s">
        <v>179</v>
      </c>
      <c r="B77" s="3" t="s">
        <v>373</v>
      </c>
      <c r="C77" s="3" t="s">
        <v>178</v>
      </c>
      <c r="D77" s="45" t="s">
        <v>20</v>
      </c>
      <c r="E77" s="3" t="s">
        <v>375</v>
      </c>
      <c r="F77" s="3" t="s">
        <v>376</v>
      </c>
      <c r="G77" s="4" t="str">
        <f t="shared" si="7"/>
        <v>RES0402 1K2±5%</v>
      </c>
      <c r="H77" s="3" t="s">
        <v>23</v>
      </c>
      <c r="I77" s="3" t="s">
        <v>24</v>
      </c>
      <c r="J77" s="3" t="s">
        <v>25</v>
      </c>
      <c r="K77" s="3" t="s">
        <v>377</v>
      </c>
      <c r="L77" s="4" t="str">
        <f t="shared" si="8"/>
        <v>RC0402JR-071K2L</v>
      </c>
      <c r="M77" s="3" t="s">
        <v>378</v>
      </c>
      <c r="N77" t="s">
        <v>379</v>
      </c>
      <c r="O77" t="str">
        <f t="shared" ca="1" si="9"/>
        <v>C:\Altium Libraries\Passives Library\DataSheet\GENERAL PURPOSE CHIP RESISTORS (Yageo).pdf</v>
      </c>
      <c r="P77" s="5" t="str">
        <f t="shared" si="10"/>
        <v>GENERAL PURPOSE CHIP RESISTORS RES0402 1K2±5% 50V 0.0625W</v>
      </c>
    </row>
    <row r="78" spans="1:16" x14ac:dyDescent="0.3">
      <c r="A78" s="4" t="s">
        <v>181</v>
      </c>
      <c r="B78" s="3" t="s">
        <v>373</v>
      </c>
      <c r="C78" s="3" t="s">
        <v>180</v>
      </c>
      <c r="D78" s="45" t="s">
        <v>20</v>
      </c>
      <c r="E78" s="3" t="s">
        <v>375</v>
      </c>
      <c r="F78" s="3" t="s">
        <v>376</v>
      </c>
      <c r="G78" s="4" t="str">
        <f t="shared" si="7"/>
        <v>RES0402 1K3±5%</v>
      </c>
      <c r="H78" s="3" t="s">
        <v>23</v>
      </c>
      <c r="I78" s="3" t="s">
        <v>24</v>
      </c>
      <c r="J78" s="3" t="s">
        <v>25</v>
      </c>
      <c r="K78" s="3" t="s">
        <v>377</v>
      </c>
      <c r="L78" s="4" t="str">
        <f t="shared" si="8"/>
        <v>RC0402JR-071K3L</v>
      </c>
      <c r="M78" s="3" t="s">
        <v>378</v>
      </c>
      <c r="N78" t="s">
        <v>379</v>
      </c>
      <c r="O78" t="str">
        <f t="shared" ca="1" si="9"/>
        <v>C:\Altium Libraries\Passives Library\DataSheet\GENERAL PURPOSE CHIP RESISTORS (Yageo).pdf</v>
      </c>
      <c r="P78" s="5" t="str">
        <f t="shared" si="10"/>
        <v>GENERAL PURPOSE CHIP RESISTORS RES0402 1K3±5% 50V 0.0625W</v>
      </c>
    </row>
    <row r="79" spans="1:16" x14ac:dyDescent="0.3">
      <c r="A79" s="4" t="s">
        <v>183</v>
      </c>
      <c r="B79" s="3" t="s">
        <v>373</v>
      </c>
      <c r="C79" s="3" t="s">
        <v>182</v>
      </c>
      <c r="D79" s="45" t="s">
        <v>20</v>
      </c>
      <c r="E79" s="3" t="s">
        <v>375</v>
      </c>
      <c r="F79" s="3" t="s">
        <v>376</v>
      </c>
      <c r="G79" s="4" t="str">
        <f t="shared" si="7"/>
        <v>RES0402 1K5±5%</v>
      </c>
      <c r="H79" s="3" t="s">
        <v>23</v>
      </c>
      <c r="I79" s="3" t="s">
        <v>24</v>
      </c>
      <c r="J79" s="3" t="s">
        <v>25</v>
      </c>
      <c r="K79" s="3" t="s">
        <v>377</v>
      </c>
      <c r="L79" s="4" t="str">
        <f t="shared" si="8"/>
        <v>RC0402JR-071K5L</v>
      </c>
      <c r="M79" s="3" t="s">
        <v>378</v>
      </c>
      <c r="N79" t="s">
        <v>379</v>
      </c>
      <c r="O79" t="str">
        <f t="shared" ca="1" si="9"/>
        <v>C:\Altium Libraries\Passives Library\DataSheet\GENERAL PURPOSE CHIP RESISTORS (Yageo).pdf</v>
      </c>
      <c r="P79" s="5" t="str">
        <f t="shared" si="10"/>
        <v>GENERAL PURPOSE CHIP RESISTORS RES0402 1K5±5% 50V 0.0625W</v>
      </c>
    </row>
    <row r="80" spans="1:16" x14ac:dyDescent="0.3">
      <c r="A80" s="4" t="s">
        <v>185</v>
      </c>
      <c r="B80" s="3" t="s">
        <v>373</v>
      </c>
      <c r="C80" s="3" t="s">
        <v>184</v>
      </c>
      <c r="D80" s="45" t="s">
        <v>20</v>
      </c>
      <c r="E80" s="3" t="s">
        <v>375</v>
      </c>
      <c r="F80" s="3" t="s">
        <v>376</v>
      </c>
      <c r="G80" s="4" t="str">
        <f t="shared" si="7"/>
        <v>RES0402 1K6±5%</v>
      </c>
      <c r="H80" s="3" t="s">
        <v>23</v>
      </c>
      <c r="I80" s="3" t="s">
        <v>24</v>
      </c>
      <c r="J80" s="3" t="s">
        <v>25</v>
      </c>
      <c r="K80" s="3" t="s">
        <v>377</v>
      </c>
      <c r="L80" s="4" t="str">
        <f t="shared" si="8"/>
        <v>RC0402JR-071K6L</v>
      </c>
      <c r="M80" s="3" t="s">
        <v>378</v>
      </c>
      <c r="N80" t="s">
        <v>379</v>
      </c>
      <c r="O80" t="str">
        <f t="shared" ca="1" si="9"/>
        <v>C:\Altium Libraries\Passives Library\DataSheet\GENERAL PURPOSE CHIP RESISTORS (Yageo).pdf</v>
      </c>
      <c r="P80" s="5" t="str">
        <f t="shared" si="10"/>
        <v>GENERAL PURPOSE CHIP RESISTORS RES0402 1K6±5% 50V 0.0625W</v>
      </c>
    </row>
    <row r="81" spans="1:16" x14ac:dyDescent="0.3">
      <c r="A81" s="4" t="s">
        <v>187</v>
      </c>
      <c r="B81" s="3" t="s">
        <v>373</v>
      </c>
      <c r="C81" s="3" t="s">
        <v>186</v>
      </c>
      <c r="D81" s="45" t="s">
        <v>20</v>
      </c>
      <c r="E81" s="3" t="s">
        <v>375</v>
      </c>
      <c r="F81" s="3" t="s">
        <v>376</v>
      </c>
      <c r="G81" s="4" t="str">
        <f t="shared" si="7"/>
        <v>RES0402 1K8±5%</v>
      </c>
      <c r="H81" s="3" t="s">
        <v>23</v>
      </c>
      <c r="I81" s="3" t="s">
        <v>24</v>
      </c>
      <c r="J81" s="3" t="s">
        <v>25</v>
      </c>
      <c r="K81" s="3" t="s">
        <v>377</v>
      </c>
      <c r="L81" s="4" t="str">
        <f t="shared" si="8"/>
        <v>RC0402JR-071K8L</v>
      </c>
      <c r="M81" s="3" t="s">
        <v>378</v>
      </c>
      <c r="N81" t="s">
        <v>379</v>
      </c>
      <c r="O81" t="str">
        <f t="shared" ca="1" si="9"/>
        <v>C:\Altium Libraries\Passives Library\DataSheet\GENERAL PURPOSE CHIP RESISTORS (Yageo).pdf</v>
      </c>
      <c r="P81" s="5" t="str">
        <f t="shared" si="10"/>
        <v>GENERAL PURPOSE CHIP RESISTORS RES0402 1K8±5% 50V 0.0625W</v>
      </c>
    </row>
    <row r="82" spans="1:16" x14ac:dyDescent="0.3">
      <c r="A82" s="4" t="s">
        <v>190</v>
      </c>
      <c r="B82" s="3" t="s">
        <v>373</v>
      </c>
      <c r="C82" s="3" t="s">
        <v>188</v>
      </c>
      <c r="D82" s="45" t="s">
        <v>20</v>
      </c>
      <c r="E82" s="3" t="s">
        <v>375</v>
      </c>
      <c r="F82" s="3" t="s">
        <v>376</v>
      </c>
      <c r="G82" s="4" t="str">
        <f t="shared" si="7"/>
        <v>RES0402 2K0±5%</v>
      </c>
      <c r="H82" s="3" t="s">
        <v>23</v>
      </c>
      <c r="I82" s="3" t="s">
        <v>24</v>
      </c>
      <c r="J82" s="3" t="s">
        <v>25</v>
      </c>
      <c r="K82" s="3" t="s">
        <v>377</v>
      </c>
      <c r="L82" s="4" t="str">
        <f t="shared" si="8"/>
        <v>RC0402JR-072K0L</v>
      </c>
      <c r="M82" s="3" t="s">
        <v>378</v>
      </c>
      <c r="N82" t="s">
        <v>379</v>
      </c>
      <c r="O82" t="str">
        <f t="shared" ca="1" si="9"/>
        <v>C:\Altium Libraries\Passives Library\DataSheet\GENERAL PURPOSE CHIP RESISTORS (Yageo).pdf</v>
      </c>
      <c r="P82" s="5" t="str">
        <f t="shared" si="10"/>
        <v>GENERAL PURPOSE CHIP RESISTORS RES0402 2K0±5% 50V 0.0625W</v>
      </c>
    </row>
    <row r="83" spans="1:16" x14ac:dyDescent="0.3">
      <c r="A83" s="4" t="s">
        <v>192</v>
      </c>
      <c r="B83" s="3" t="s">
        <v>373</v>
      </c>
      <c r="C83" s="3" t="s">
        <v>191</v>
      </c>
      <c r="D83" s="45" t="s">
        <v>20</v>
      </c>
      <c r="E83" s="3" t="s">
        <v>375</v>
      </c>
      <c r="F83" s="3" t="s">
        <v>376</v>
      </c>
      <c r="G83" s="4" t="str">
        <f t="shared" si="7"/>
        <v>RES0402 2K2±5%</v>
      </c>
      <c r="H83" s="3" t="s">
        <v>23</v>
      </c>
      <c r="I83" s="3" t="s">
        <v>24</v>
      </c>
      <c r="J83" s="3" t="s">
        <v>25</v>
      </c>
      <c r="K83" s="3" t="s">
        <v>377</v>
      </c>
      <c r="L83" s="4" t="str">
        <f t="shared" si="8"/>
        <v>RC0402JR-072K2L</v>
      </c>
      <c r="M83" s="3" t="s">
        <v>378</v>
      </c>
      <c r="N83" t="s">
        <v>379</v>
      </c>
      <c r="O83" t="str">
        <f t="shared" ca="1" si="9"/>
        <v>C:\Altium Libraries\Passives Library\DataSheet\GENERAL PURPOSE CHIP RESISTORS (Yageo).pdf</v>
      </c>
      <c r="P83" s="5" t="str">
        <f t="shared" si="10"/>
        <v>GENERAL PURPOSE CHIP RESISTORS RES0402 2K2±5% 50V 0.0625W</v>
      </c>
    </row>
    <row r="84" spans="1:16" x14ac:dyDescent="0.3">
      <c r="A84" s="4" t="s">
        <v>194</v>
      </c>
      <c r="B84" s="3" t="s">
        <v>373</v>
      </c>
      <c r="C84" s="3" t="s">
        <v>193</v>
      </c>
      <c r="D84" s="45" t="s">
        <v>20</v>
      </c>
      <c r="E84" s="3" t="s">
        <v>375</v>
      </c>
      <c r="F84" s="3" t="s">
        <v>376</v>
      </c>
      <c r="G84" s="4" t="str">
        <f t="shared" si="7"/>
        <v>RES0402 2K4±5%</v>
      </c>
      <c r="H84" s="3" t="s">
        <v>23</v>
      </c>
      <c r="I84" s="3" t="s">
        <v>24</v>
      </c>
      <c r="J84" s="3" t="s">
        <v>25</v>
      </c>
      <c r="K84" s="3" t="s">
        <v>377</v>
      </c>
      <c r="L84" s="4" t="str">
        <f t="shared" si="8"/>
        <v>RC0402JR-072K4L</v>
      </c>
      <c r="M84" s="3" t="s">
        <v>378</v>
      </c>
      <c r="N84" t="s">
        <v>379</v>
      </c>
      <c r="O84" t="str">
        <f t="shared" ca="1" si="9"/>
        <v>C:\Altium Libraries\Passives Library\DataSheet\GENERAL PURPOSE CHIP RESISTORS (Yageo).pdf</v>
      </c>
      <c r="P84" s="5" t="str">
        <f t="shared" si="10"/>
        <v>GENERAL PURPOSE CHIP RESISTORS RES0402 2K4±5% 50V 0.0625W</v>
      </c>
    </row>
    <row r="85" spans="1:16" x14ac:dyDescent="0.3">
      <c r="A85" s="4" t="s">
        <v>196</v>
      </c>
      <c r="B85" s="3" t="s">
        <v>373</v>
      </c>
      <c r="C85" s="3" t="s">
        <v>195</v>
      </c>
      <c r="D85" s="45" t="s">
        <v>20</v>
      </c>
      <c r="E85" s="3" t="s">
        <v>375</v>
      </c>
      <c r="F85" s="3" t="s">
        <v>376</v>
      </c>
      <c r="G85" s="4" t="str">
        <f t="shared" si="7"/>
        <v>RES0402 2K7±5%</v>
      </c>
      <c r="H85" s="3" t="s">
        <v>23</v>
      </c>
      <c r="I85" s="3" t="s">
        <v>24</v>
      </c>
      <c r="J85" s="3" t="s">
        <v>25</v>
      </c>
      <c r="K85" s="3" t="s">
        <v>377</v>
      </c>
      <c r="L85" s="4" t="str">
        <f t="shared" si="8"/>
        <v>RC0402JR-072K7L</v>
      </c>
      <c r="M85" s="3" t="s">
        <v>378</v>
      </c>
      <c r="N85" t="s">
        <v>379</v>
      </c>
      <c r="O85" t="str">
        <f t="shared" ca="1" si="9"/>
        <v>C:\Altium Libraries\Passives Library\DataSheet\GENERAL PURPOSE CHIP RESISTORS (Yageo).pdf</v>
      </c>
      <c r="P85" s="5" t="str">
        <f t="shared" si="10"/>
        <v>GENERAL PURPOSE CHIP RESISTORS RES0402 2K7±5% 50V 0.0625W</v>
      </c>
    </row>
    <row r="86" spans="1:16" x14ac:dyDescent="0.3">
      <c r="A86" s="4" t="s">
        <v>199</v>
      </c>
      <c r="B86" s="3" t="s">
        <v>373</v>
      </c>
      <c r="C86" s="3" t="s">
        <v>197</v>
      </c>
      <c r="D86" s="45" t="s">
        <v>20</v>
      </c>
      <c r="E86" s="3" t="s">
        <v>375</v>
      </c>
      <c r="F86" s="3" t="s">
        <v>376</v>
      </c>
      <c r="G86" s="4" t="str">
        <f t="shared" si="7"/>
        <v>RES0402 3K0±5%</v>
      </c>
      <c r="H86" s="3" t="s">
        <v>23</v>
      </c>
      <c r="I86" s="3" t="s">
        <v>24</v>
      </c>
      <c r="J86" s="3" t="s">
        <v>25</v>
      </c>
      <c r="K86" s="3" t="s">
        <v>377</v>
      </c>
      <c r="L86" s="4" t="str">
        <f t="shared" si="8"/>
        <v>RC0402JR-073K0L</v>
      </c>
      <c r="M86" s="3" t="s">
        <v>378</v>
      </c>
      <c r="N86" t="s">
        <v>379</v>
      </c>
      <c r="O86" t="str">
        <f t="shared" ca="1" si="9"/>
        <v>C:\Altium Libraries\Passives Library\DataSheet\GENERAL PURPOSE CHIP RESISTORS (Yageo).pdf</v>
      </c>
      <c r="P86" s="5" t="str">
        <f t="shared" si="10"/>
        <v>GENERAL PURPOSE CHIP RESISTORS RES0402 3K0±5% 50V 0.0625W</v>
      </c>
    </row>
    <row r="87" spans="1:16" x14ac:dyDescent="0.3">
      <c r="A87" s="4" t="s">
        <v>201</v>
      </c>
      <c r="B87" s="3" t="s">
        <v>373</v>
      </c>
      <c r="C87" s="3" t="s">
        <v>200</v>
      </c>
      <c r="D87" s="45" t="s">
        <v>20</v>
      </c>
      <c r="E87" s="3" t="s">
        <v>375</v>
      </c>
      <c r="F87" s="3" t="s">
        <v>376</v>
      </c>
      <c r="G87" s="4" t="str">
        <f t="shared" si="7"/>
        <v>RES0402 3K3±5%</v>
      </c>
      <c r="H87" s="3" t="s">
        <v>23</v>
      </c>
      <c r="I87" s="3" t="s">
        <v>24</v>
      </c>
      <c r="J87" s="3" t="s">
        <v>25</v>
      </c>
      <c r="K87" s="3" t="s">
        <v>377</v>
      </c>
      <c r="L87" s="4" t="str">
        <f t="shared" si="8"/>
        <v>RC0402JR-073K3L</v>
      </c>
      <c r="M87" s="3" t="s">
        <v>378</v>
      </c>
      <c r="N87" t="s">
        <v>379</v>
      </c>
      <c r="O87" t="str">
        <f t="shared" ca="1" si="9"/>
        <v>C:\Altium Libraries\Passives Library\DataSheet\GENERAL PURPOSE CHIP RESISTORS (Yageo).pdf</v>
      </c>
      <c r="P87" s="5" t="str">
        <f t="shared" si="10"/>
        <v>GENERAL PURPOSE CHIP RESISTORS RES0402 3K3±5% 50V 0.0625W</v>
      </c>
    </row>
    <row r="88" spans="1:16" x14ac:dyDescent="0.3">
      <c r="A88" s="4" t="s">
        <v>203</v>
      </c>
      <c r="B88" s="3" t="s">
        <v>373</v>
      </c>
      <c r="C88" s="3" t="s">
        <v>202</v>
      </c>
      <c r="D88" s="45" t="s">
        <v>20</v>
      </c>
      <c r="E88" s="3" t="s">
        <v>375</v>
      </c>
      <c r="F88" s="3" t="s">
        <v>376</v>
      </c>
      <c r="G88" s="4" t="str">
        <f t="shared" si="7"/>
        <v>RES0402 3K6±5%</v>
      </c>
      <c r="H88" s="3" t="s">
        <v>23</v>
      </c>
      <c r="I88" s="3" t="s">
        <v>24</v>
      </c>
      <c r="J88" s="3" t="s">
        <v>25</v>
      </c>
      <c r="K88" s="3" t="s">
        <v>377</v>
      </c>
      <c r="L88" s="4" t="str">
        <f t="shared" si="8"/>
        <v>RC0402JR-073K6L</v>
      </c>
      <c r="M88" s="3" t="s">
        <v>378</v>
      </c>
      <c r="N88" t="s">
        <v>379</v>
      </c>
      <c r="O88" t="str">
        <f t="shared" ca="1" si="9"/>
        <v>C:\Altium Libraries\Passives Library\DataSheet\GENERAL PURPOSE CHIP RESISTORS (Yageo).pdf</v>
      </c>
      <c r="P88" s="5" t="str">
        <f t="shared" si="10"/>
        <v>GENERAL PURPOSE CHIP RESISTORS RES0402 3K6±5% 50V 0.0625W</v>
      </c>
    </row>
    <row r="89" spans="1:16" x14ac:dyDescent="0.3">
      <c r="A89" s="4" t="s">
        <v>205</v>
      </c>
      <c r="B89" s="3" t="s">
        <v>373</v>
      </c>
      <c r="C89" s="3" t="s">
        <v>204</v>
      </c>
      <c r="D89" s="45" t="s">
        <v>20</v>
      </c>
      <c r="E89" s="3" t="s">
        <v>375</v>
      </c>
      <c r="F89" s="3" t="s">
        <v>376</v>
      </c>
      <c r="G89" s="4" t="str">
        <f t="shared" si="7"/>
        <v>RES0402 3K9±5%</v>
      </c>
      <c r="H89" s="3" t="s">
        <v>23</v>
      </c>
      <c r="I89" s="3" t="s">
        <v>24</v>
      </c>
      <c r="J89" s="3" t="s">
        <v>25</v>
      </c>
      <c r="K89" s="3" t="s">
        <v>377</v>
      </c>
      <c r="L89" s="4" t="str">
        <f t="shared" si="8"/>
        <v>RC0402JR-073K9L</v>
      </c>
      <c r="M89" s="3" t="s">
        <v>378</v>
      </c>
      <c r="N89" t="s">
        <v>379</v>
      </c>
      <c r="O89" t="str">
        <f t="shared" ca="1" si="9"/>
        <v>C:\Altium Libraries\Passives Library\DataSheet\GENERAL PURPOSE CHIP RESISTORS (Yageo).pdf</v>
      </c>
      <c r="P89" s="5" t="str">
        <f t="shared" si="10"/>
        <v>GENERAL PURPOSE CHIP RESISTORS RES0402 3K9±5% 50V 0.0625W</v>
      </c>
    </row>
    <row r="90" spans="1:16" x14ac:dyDescent="0.3">
      <c r="A90" s="4" t="s">
        <v>207</v>
      </c>
      <c r="B90" s="3" t="s">
        <v>373</v>
      </c>
      <c r="C90" s="3" t="s">
        <v>206</v>
      </c>
      <c r="D90" s="45" t="s">
        <v>20</v>
      </c>
      <c r="E90" s="3" t="s">
        <v>375</v>
      </c>
      <c r="F90" s="3" t="s">
        <v>376</v>
      </c>
      <c r="G90" s="4" t="str">
        <f t="shared" si="7"/>
        <v>RES0402 4K3±5%</v>
      </c>
      <c r="H90" s="3" t="s">
        <v>23</v>
      </c>
      <c r="I90" s="3" t="s">
        <v>24</v>
      </c>
      <c r="J90" s="3" t="s">
        <v>25</v>
      </c>
      <c r="K90" s="3" t="s">
        <v>377</v>
      </c>
      <c r="L90" s="4" t="str">
        <f t="shared" si="8"/>
        <v>RC0402JR-074K3L</v>
      </c>
      <c r="M90" s="3" t="s">
        <v>378</v>
      </c>
      <c r="N90" t="s">
        <v>379</v>
      </c>
      <c r="O90" t="str">
        <f t="shared" ca="1" si="9"/>
        <v>C:\Altium Libraries\Passives Library\DataSheet\GENERAL PURPOSE CHIP RESISTORS (Yageo).pdf</v>
      </c>
      <c r="P90" s="5" t="str">
        <f t="shared" si="10"/>
        <v>GENERAL PURPOSE CHIP RESISTORS RES0402 4K3±5% 50V 0.0625W</v>
      </c>
    </row>
    <row r="91" spans="1:16" x14ac:dyDescent="0.3">
      <c r="A91" s="4" t="s">
        <v>209</v>
      </c>
      <c r="B91" s="3" t="s">
        <v>373</v>
      </c>
      <c r="C91" s="3" t="s">
        <v>208</v>
      </c>
      <c r="D91" s="45" t="s">
        <v>20</v>
      </c>
      <c r="E91" s="3" t="s">
        <v>375</v>
      </c>
      <c r="F91" s="3" t="s">
        <v>376</v>
      </c>
      <c r="G91" s="4" t="str">
        <f t="shared" si="7"/>
        <v>RES0402 4K7±5%</v>
      </c>
      <c r="H91" s="3" t="s">
        <v>23</v>
      </c>
      <c r="I91" s="3" t="s">
        <v>24</v>
      </c>
      <c r="J91" s="3" t="s">
        <v>25</v>
      </c>
      <c r="K91" s="3" t="s">
        <v>377</v>
      </c>
      <c r="L91" s="4" t="str">
        <f t="shared" si="8"/>
        <v>RC0402JR-074K7L</v>
      </c>
      <c r="M91" s="3" t="s">
        <v>378</v>
      </c>
      <c r="N91" t="s">
        <v>379</v>
      </c>
      <c r="O91" t="str">
        <f t="shared" ca="1" si="9"/>
        <v>C:\Altium Libraries\Passives Library\DataSheet\GENERAL PURPOSE CHIP RESISTORS (Yageo).pdf</v>
      </c>
      <c r="P91" s="5" t="str">
        <f t="shared" si="10"/>
        <v>GENERAL PURPOSE CHIP RESISTORS RES0402 4K7±5% 50V 0.0625W</v>
      </c>
    </row>
    <row r="92" spans="1:16" x14ac:dyDescent="0.3">
      <c r="A92" s="4" t="s">
        <v>211</v>
      </c>
      <c r="B92" s="3" t="s">
        <v>373</v>
      </c>
      <c r="C92" s="3" t="s">
        <v>210</v>
      </c>
      <c r="D92" s="45" t="s">
        <v>20</v>
      </c>
      <c r="E92" s="3" t="s">
        <v>375</v>
      </c>
      <c r="F92" s="3" t="s">
        <v>376</v>
      </c>
      <c r="G92" s="4" t="str">
        <f t="shared" si="7"/>
        <v>RES0402 5K1±5%</v>
      </c>
      <c r="H92" s="3" t="s">
        <v>23</v>
      </c>
      <c r="I92" s="3" t="s">
        <v>24</v>
      </c>
      <c r="J92" s="3" t="s">
        <v>25</v>
      </c>
      <c r="K92" s="3" t="s">
        <v>377</v>
      </c>
      <c r="L92" s="4" t="str">
        <f t="shared" si="8"/>
        <v>RC0402JR-075K1L</v>
      </c>
      <c r="M92" s="3" t="s">
        <v>378</v>
      </c>
      <c r="N92" t="s">
        <v>379</v>
      </c>
      <c r="O92" t="str">
        <f t="shared" ca="1" si="9"/>
        <v>C:\Altium Libraries\Passives Library\DataSheet\GENERAL PURPOSE CHIP RESISTORS (Yageo).pdf</v>
      </c>
      <c r="P92" s="5" t="str">
        <f t="shared" si="10"/>
        <v>GENERAL PURPOSE CHIP RESISTORS RES0402 5K1±5% 50V 0.0625W</v>
      </c>
    </row>
    <row r="93" spans="1:16" x14ac:dyDescent="0.3">
      <c r="A93" s="4" t="s">
        <v>213</v>
      </c>
      <c r="B93" s="3" t="s">
        <v>373</v>
      </c>
      <c r="C93" s="3" t="s">
        <v>212</v>
      </c>
      <c r="D93" s="45" t="s">
        <v>20</v>
      </c>
      <c r="E93" s="3" t="s">
        <v>375</v>
      </c>
      <c r="F93" s="3" t="s">
        <v>376</v>
      </c>
      <c r="G93" s="4" t="str">
        <f t="shared" si="7"/>
        <v>RES0402 5K6±5%</v>
      </c>
      <c r="H93" s="3" t="s">
        <v>23</v>
      </c>
      <c r="I93" s="3" t="s">
        <v>24</v>
      </c>
      <c r="J93" s="3" t="s">
        <v>25</v>
      </c>
      <c r="K93" s="3" t="s">
        <v>377</v>
      </c>
      <c r="L93" s="4" t="str">
        <f t="shared" si="8"/>
        <v>RC0402JR-075K6L</v>
      </c>
      <c r="M93" s="3" t="s">
        <v>378</v>
      </c>
      <c r="N93" t="s">
        <v>379</v>
      </c>
      <c r="O93" t="str">
        <f t="shared" ca="1" si="9"/>
        <v>C:\Altium Libraries\Passives Library\DataSheet\GENERAL PURPOSE CHIP RESISTORS (Yageo).pdf</v>
      </c>
      <c r="P93" s="5" t="str">
        <f t="shared" si="10"/>
        <v>GENERAL PURPOSE CHIP RESISTORS RES0402 5K6±5% 50V 0.0625W</v>
      </c>
    </row>
    <row r="94" spans="1:16" x14ac:dyDescent="0.3">
      <c r="A94" s="4" t="s">
        <v>215</v>
      </c>
      <c r="B94" s="3" t="s">
        <v>373</v>
      </c>
      <c r="C94" s="3" t="s">
        <v>214</v>
      </c>
      <c r="D94" s="45" t="s">
        <v>20</v>
      </c>
      <c r="E94" s="3" t="s">
        <v>375</v>
      </c>
      <c r="F94" s="3" t="s">
        <v>376</v>
      </c>
      <c r="G94" s="4" t="str">
        <f t="shared" si="7"/>
        <v>RES0402 6K2±5%</v>
      </c>
      <c r="H94" s="3" t="s">
        <v>23</v>
      </c>
      <c r="I94" s="3" t="s">
        <v>24</v>
      </c>
      <c r="J94" s="3" t="s">
        <v>25</v>
      </c>
      <c r="K94" s="3" t="s">
        <v>377</v>
      </c>
      <c r="L94" s="4" t="str">
        <f t="shared" si="8"/>
        <v>RC0402JR-076K2L</v>
      </c>
      <c r="M94" s="3" t="s">
        <v>378</v>
      </c>
      <c r="N94" t="s">
        <v>379</v>
      </c>
      <c r="O94" t="str">
        <f t="shared" ca="1" si="9"/>
        <v>C:\Altium Libraries\Passives Library\DataSheet\GENERAL PURPOSE CHIP RESISTORS (Yageo).pdf</v>
      </c>
      <c r="P94" s="5" t="str">
        <f t="shared" si="10"/>
        <v>GENERAL PURPOSE CHIP RESISTORS RES0402 6K2±5% 50V 0.0625W</v>
      </c>
    </row>
    <row r="95" spans="1:16" x14ac:dyDescent="0.3">
      <c r="A95" s="4" t="s">
        <v>217</v>
      </c>
      <c r="B95" s="3" t="s">
        <v>373</v>
      </c>
      <c r="C95" s="3" t="s">
        <v>216</v>
      </c>
      <c r="D95" s="45" t="s">
        <v>20</v>
      </c>
      <c r="E95" s="3" t="s">
        <v>375</v>
      </c>
      <c r="F95" s="3" t="s">
        <v>376</v>
      </c>
      <c r="G95" s="4" t="str">
        <f t="shared" si="7"/>
        <v>RES0402 6K8±5%</v>
      </c>
      <c r="H95" s="3" t="s">
        <v>23</v>
      </c>
      <c r="I95" s="3" t="s">
        <v>24</v>
      </c>
      <c r="J95" s="3" t="s">
        <v>25</v>
      </c>
      <c r="K95" s="3" t="s">
        <v>377</v>
      </c>
      <c r="L95" s="4" t="str">
        <f t="shared" si="8"/>
        <v>RC0402JR-076K8L</v>
      </c>
      <c r="M95" s="3" t="s">
        <v>378</v>
      </c>
      <c r="N95" t="s">
        <v>379</v>
      </c>
      <c r="O95" t="str">
        <f t="shared" ca="1" si="9"/>
        <v>C:\Altium Libraries\Passives Library\DataSheet\GENERAL PURPOSE CHIP RESISTORS (Yageo).pdf</v>
      </c>
      <c r="P95" s="5" t="str">
        <f t="shared" si="10"/>
        <v>GENERAL PURPOSE CHIP RESISTORS RES0402 6K8±5% 50V 0.0625W</v>
      </c>
    </row>
    <row r="96" spans="1:16" x14ac:dyDescent="0.3">
      <c r="A96" s="4" t="s">
        <v>219</v>
      </c>
      <c r="B96" s="3" t="s">
        <v>373</v>
      </c>
      <c r="C96" s="3" t="s">
        <v>218</v>
      </c>
      <c r="D96" s="45" t="s">
        <v>20</v>
      </c>
      <c r="E96" s="3" t="s">
        <v>375</v>
      </c>
      <c r="F96" s="3" t="s">
        <v>376</v>
      </c>
      <c r="G96" s="4" t="str">
        <f t="shared" si="7"/>
        <v>RES0402 7K5±5%</v>
      </c>
      <c r="H96" s="3" t="s">
        <v>23</v>
      </c>
      <c r="I96" s="3" t="s">
        <v>24</v>
      </c>
      <c r="J96" s="3" t="s">
        <v>25</v>
      </c>
      <c r="K96" s="3" t="s">
        <v>377</v>
      </c>
      <c r="L96" s="4" t="str">
        <f t="shared" si="8"/>
        <v>RC0402JR-077K5L</v>
      </c>
      <c r="M96" s="3" t="s">
        <v>378</v>
      </c>
      <c r="N96" t="s">
        <v>379</v>
      </c>
      <c r="O96" t="str">
        <f t="shared" ca="1" si="9"/>
        <v>C:\Altium Libraries\Passives Library\DataSheet\GENERAL PURPOSE CHIP RESISTORS (Yageo).pdf</v>
      </c>
      <c r="P96" s="5" t="str">
        <f t="shared" si="10"/>
        <v>GENERAL PURPOSE CHIP RESISTORS RES0402 7K5±5% 50V 0.0625W</v>
      </c>
    </row>
    <row r="97" spans="1:16" x14ac:dyDescent="0.3">
      <c r="A97" s="4" t="s">
        <v>221</v>
      </c>
      <c r="B97" s="3" t="s">
        <v>373</v>
      </c>
      <c r="C97" s="3" t="s">
        <v>220</v>
      </c>
      <c r="D97" s="45" t="s">
        <v>20</v>
      </c>
      <c r="E97" s="3" t="s">
        <v>375</v>
      </c>
      <c r="F97" s="3" t="s">
        <v>376</v>
      </c>
      <c r="G97" s="4" t="str">
        <f t="shared" si="7"/>
        <v>RES0402 8K2±5%</v>
      </c>
      <c r="H97" s="3" t="s">
        <v>23</v>
      </c>
      <c r="I97" s="3" t="s">
        <v>24</v>
      </c>
      <c r="J97" s="3" t="s">
        <v>25</v>
      </c>
      <c r="K97" s="3" t="s">
        <v>377</v>
      </c>
      <c r="L97" s="4" t="str">
        <f t="shared" si="8"/>
        <v>RC0402JR-078K2L</v>
      </c>
      <c r="M97" s="3" t="s">
        <v>378</v>
      </c>
      <c r="N97" t="s">
        <v>379</v>
      </c>
      <c r="O97" t="str">
        <f t="shared" ca="1" si="9"/>
        <v>C:\Altium Libraries\Passives Library\DataSheet\GENERAL PURPOSE CHIP RESISTORS (Yageo).pdf</v>
      </c>
      <c r="P97" s="5" t="str">
        <f t="shared" si="10"/>
        <v>GENERAL PURPOSE CHIP RESISTORS RES0402 8K2±5% 50V 0.0625W</v>
      </c>
    </row>
    <row r="98" spans="1:16" x14ac:dyDescent="0.3">
      <c r="A98" s="4" t="s">
        <v>223</v>
      </c>
      <c r="B98" s="3" t="s">
        <v>373</v>
      </c>
      <c r="C98" s="3" t="s">
        <v>222</v>
      </c>
      <c r="D98" s="45" t="s">
        <v>20</v>
      </c>
      <c r="E98" s="3" t="s">
        <v>375</v>
      </c>
      <c r="F98" s="3" t="s">
        <v>376</v>
      </c>
      <c r="G98" s="4" t="str">
        <f t="shared" si="7"/>
        <v>RES0402 9K1±5%</v>
      </c>
      <c r="H98" s="3" t="s">
        <v>23</v>
      </c>
      <c r="I98" s="3" t="s">
        <v>24</v>
      </c>
      <c r="J98" s="3" t="s">
        <v>25</v>
      </c>
      <c r="K98" s="3" t="s">
        <v>377</v>
      </c>
      <c r="L98" s="4" t="str">
        <f t="shared" si="8"/>
        <v>RC0402JR-079K1L</v>
      </c>
      <c r="M98" s="3" t="s">
        <v>378</v>
      </c>
      <c r="N98" t="s">
        <v>379</v>
      </c>
      <c r="O98" t="str">
        <f t="shared" ca="1" si="9"/>
        <v>C:\Altium Libraries\Passives Library\DataSheet\GENERAL PURPOSE CHIP RESISTORS (Yageo).pdf</v>
      </c>
      <c r="P98" s="5" t="str">
        <f t="shared" si="10"/>
        <v>GENERAL PURPOSE CHIP RESISTORS RES0402 9K1±5% 50V 0.0625W</v>
      </c>
    </row>
    <row r="99" spans="1:16" x14ac:dyDescent="0.3">
      <c r="A99" s="4" t="s">
        <v>225</v>
      </c>
      <c r="B99" s="3" t="s">
        <v>373</v>
      </c>
      <c r="C99" s="3" t="s">
        <v>224</v>
      </c>
      <c r="D99" s="45" t="s">
        <v>20</v>
      </c>
      <c r="E99" s="3" t="s">
        <v>375</v>
      </c>
      <c r="F99" s="3" t="s">
        <v>376</v>
      </c>
      <c r="G99" s="4" t="str">
        <f t="shared" si="7"/>
        <v>RES0402 10K±5%</v>
      </c>
      <c r="H99" s="3" t="s">
        <v>23</v>
      </c>
      <c r="I99" s="3" t="s">
        <v>24</v>
      </c>
      <c r="J99" s="3" t="s">
        <v>25</v>
      </c>
      <c r="K99" s="3" t="s">
        <v>377</v>
      </c>
      <c r="L99" s="4" t="str">
        <f t="shared" si="8"/>
        <v>RC0402JR-0710KL</v>
      </c>
      <c r="M99" s="3" t="s">
        <v>378</v>
      </c>
      <c r="N99" t="s">
        <v>379</v>
      </c>
      <c r="O99" t="str">
        <f t="shared" ca="1" si="9"/>
        <v>C:\Altium Libraries\Passives Library\DataSheet\GENERAL PURPOSE CHIP RESISTORS (Yageo).pdf</v>
      </c>
      <c r="P99" s="5" t="str">
        <f t="shared" si="10"/>
        <v>GENERAL PURPOSE CHIP RESISTORS RES0402 10K±5% 50V 0.0625W</v>
      </c>
    </row>
    <row r="100" spans="1:16" x14ac:dyDescent="0.3">
      <c r="A100" s="4" t="s">
        <v>227</v>
      </c>
      <c r="B100" s="3" t="s">
        <v>373</v>
      </c>
      <c r="C100" s="3" t="s">
        <v>226</v>
      </c>
      <c r="D100" s="45" t="s">
        <v>20</v>
      </c>
      <c r="E100" s="3" t="s">
        <v>375</v>
      </c>
      <c r="F100" s="3" t="s">
        <v>376</v>
      </c>
      <c r="G100" s="4" t="str">
        <f t="shared" si="7"/>
        <v>RES0402 11K±5%</v>
      </c>
      <c r="H100" s="3" t="s">
        <v>23</v>
      </c>
      <c r="I100" s="3" t="s">
        <v>24</v>
      </c>
      <c r="J100" s="3" t="s">
        <v>25</v>
      </c>
      <c r="K100" s="3" t="s">
        <v>377</v>
      </c>
      <c r="L100" s="4" t="str">
        <f t="shared" si="8"/>
        <v>RC0402JR-0711KL</v>
      </c>
      <c r="M100" s="3" t="s">
        <v>378</v>
      </c>
      <c r="N100" t="s">
        <v>379</v>
      </c>
      <c r="O100" t="str">
        <f t="shared" ca="1" si="9"/>
        <v>C:\Altium Libraries\Passives Library\DataSheet\GENERAL PURPOSE CHIP RESISTORS (Yageo).pdf</v>
      </c>
      <c r="P100" s="5" t="str">
        <f t="shared" si="10"/>
        <v>GENERAL PURPOSE CHIP RESISTORS RES0402 11K±5% 50V 0.0625W</v>
      </c>
    </row>
    <row r="101" spans="1:16" x14ac:dyDescent="0.3">
      <c r="A101" s="4" t="s">
        <v>229</v>
      </c>
      <c r="B101" s="3" t="s">
        <v>373</v>
      </c>
      <c r="C101" s="3" t="s">
        <v>228</v>
      </c>
      <c r="D101" s="45" t="s">
        <v>20</v>
      </c>
      <c r="E101" s="3" t="s">
        <v>375</v>
      </c>
      <c r="F101" s="3" t="s">
        <v>376</v>
      </c>
      <c r="G101" s="4" t="str">
        <f t="shared" si="7"/>
        <v>RES0402 12K±5%</v>
      </c>
      <c r="H101" s="3" t="s">
        <v>23</v>
      </c>
      <c r="I101" s="3" t="s">
        <v>24</v>
      </c>
      <c r="J101" s="3" t="s">
        <v>25</v>
      </c>
      <c r="K101" s="3" t="s">
        <v>377</v>
      </c>
      <c r="L101" s="4" t="str">
        <f t="shared" si="8"/>
        <v>RC0402JR-0712KL</v>
      </c>
      <c r="M101" s="3" t="s">
        <v>378</v>
      </c>
      <c r="N101" t="s">
        <v>379</v>
      </c>
      <c r="O101" t="str">
        <f t="shared" ca="1" si="9"/>
        <v>C:\Altium Libraries\Passives Library\DataSheet\GENERAL PURPOSE CHIP RESISTORS (Yageo).pdf</v>
      </c>
      <c r="P101" s="5" t="str">
        <f t="shared" si="10"/>
        <v>GENERAL PURPOSE CHIP RESISTORS RES0402 12K±5% 50V 0.0625W</v>
      </c>
    </row>
    <row r="102" spans="1:16" x14ac:dyDescent="0.3">
      <c r="A102" s="4" t="s">
        <v>231</v>
      </c>
      <c r="B102" s="3" t="s">
        <v>373</v>
      </c>
      <c r="C102" s="3" t="s">
        <v>230</v>
      </c>
      <c r="D102" s="45" t="s">
        <v>20</v>
      </c>
      <c r="E102" s="3" t="s">
        <v>375</v>
      </c>
      <c r="F102" s="3" t="s">
        <v>376</v>
      </c>
      <c r="G102" s="4" t="str">
        <f t="shared" si="7"/>
        <v>RES0402 13K±5%</v>
      </c>
      <c r="H102" s="3" t="s">
        <v>23</v>
      </c>
      <c r="I102" s="3" t="s">
        <v>24</v>
      </c>
      <c r="J102" s="3" t="s">
        <v>25</v>
      </c>
      <c r="K102" s="3" t="s">
        <v>377</v>
      </c>
      <c r="L102" s="4" t="str">
        <f t="shared" si="8"/>
        <v>RC0402JR-0713KL</v>
      </c>
      <c r="M102" s="3" t="s">
        <v>378</v>
      </c>
      <c r="N102" t="s">
        <v>379</v>
      </c>
      <c r="O102" t="str">
        <f t="shared" ca="1" si="9"/>
        <v>C:\Altium Libraries\Passives Library\DataSheet\GENERAL PURPOSE CHIP RESISTORS (Yageo).pdf</v>
      </c>
      <c r="P102" s="5" t="str">
        <f t="shared" si="10"/>
        <v>GENERAL PURPOSE CHIP RESISTORS RES0402 13K±5% 50V 0.0625W</v>
      </c>
    </row>
    <row r="103" spans="1:16" x14ac:dyDescent="0.3">
      <c r="A103" s="4" t="s">
        <v>233</v>
      </c>
      <c r="B103" s="3" t="s">
        <v>373</v>
      </c>
      <c r="C103" s="3" t="s">
        <v>232</v>
      </c>
      <c r="D103" s="45" t="s">
        <v>20</v>
      </c>
      <c r="E103" s="3" t="s">
        <v>375</v>
      </c>
      <c r="F103" s="3" t="s">
        <v>376</v>
      </c>
      <c r="G103" s="4" t="str">
        <f t="shared" si="7"/>
        <v>RES0402 15K±5%</v>
      </c>
      <c r="H103" s="3" t="s">
        <v>23</v>
      </c>
      <c r="I103" s="3" t="s">
        <v>24</v>
      </c>
      <c r="J103" s="3" t="s">
        <v>25</v>
      </c>
      <c r="K103" s="3" t="s">
        <v>377</v>
      </c>
      <c r="L103" s="4" t="str">
        <f t="shared" si="8"/>
        <v>RC0402JR-0715KL</v>
      </c>
      <c r="M103" s="3" t="s">
        <v>378</v>
      </c>
      <c r="N103" t="s">
        <v>379</v>
      </c>
      <c r="O103" t="str">
        <f t="shared" ca="1" si="9"/>
        <v>C:\Altium Libraries\Passives Library\DataSheet\GENERAL PURPOSE CHIP RESISTORS (Yageo).pdf</v>
      </c>
      <c r="P103" s="5" t="str">
        <f t="shared" si="10"/>
        <v>GENERAL PURPOSE CHIP RESISTORS RES0402 15K±5% 50V 0.0625W</v>
      </c>
    </row>
    <row r="104" spans="1:16" x14ac:dyDescent="0.3">
      <c r="A104" s="4" t="s">
        <v>235</v>
      </c>
      <c r="B104" s="3" t="s">
        <v>373</v>
      </c>
      <c r="C104" s="3" t="s">
        <v>234</v>
      </c>
      <c r="D104" s="45" t="s">
        <v>20</v>
      </c>
      <c r="E104" s="3" t="s">
        <v>375</v>
      </c>
      <c r="F104" s="3" t="s">
        <v>376</v>
      </c>
      <c r="G104" s="4" t="str">
        <f t="shared" si="7"/>
        <v>RES0402 16K±5%</v>
      </c>
      <c r="H104" s="3" t="s">
        <v>23</v>
      </c>
      <c r="I104" s="3" t="s">
        <v>24</v>
      </c>
      <c r="J104" s="3" t="s">
        <v>25</v>
      </c>
      <c r="K104" s="3" t="s">
        <v>377</v>
      </c>
      <c r="L104" s="4" t="str">
        <f t="shared" si="8"/>
        <v>RC0402JR-0716KL</v>
      </c>
      <c r="M104" s="3" t="s">
        <v>378</v>
      </c>
      <c r="N104" t="s">
        <v>379</v>
      </c>
      <c r="O104" t="str">
        <f t="shared" ca="1" si="9"/>
        <v>C:\Altium Libraries\Passives Library\DataSheet\GENERAL PURPOSE CHIP RESISTORS (Yageo).pdf</v>
      </c>
      <c r="P104" s="5" t="str">
        <f t="shared" si="10"/>
        <v>GENERAL PURPOSE CHIP RESISTORS RES0402 16K±5% 50V 0.0625W</v>
      </c>
    </row>
    <row r="105" spans="1:16" x14ac:dyDescent="0.3">
      <c r="A105" s="4" t="s">
        <v>237</v>
      </c>
      <c r="B105" s="3" t="s">
        <v>373</v>
      </c>
      <c r="C105" s="3" t="s">
        <v>236</v>
      </c>
      <c r="D105" s="45" t="s">
        <v>20</v>
      </c>
      <c r="E105" s="3" t="s">
        <v>375</v>
      </c>
      <c r="F105" s="3" t="s">
        <v>376</v>
      </c>
      <c r="G105" s="4" t="str">
        <f t="shared" si="7"/>
        <v>RES0402 18K±5%</v>
      </c>
      <c r="H105" s="3" t="s">
        <v>23</v>
      </c>
      <c r="I105" s="3" t="s">
        <v>24</v>
      </c>
      <c r="J105" s="3" t="s">
        <v>25</v>
      </c>
      <c r="K105" s="3" t="s">
        <v>377</v>
      </c>
      <c r="L105" s="4" t="str">
        <f t="shared" si="8"/>
        <v>RC0402JR-0718KL</v>
      </c>
      <c r="M105" s="3" t="s">
        <v>378</v>
      </c>
      <c r="N105" t="s">
        <v>379</v>
      </c>
      <c r="O105" t="str">
        <f t="shared" ca="1" si="9"/>
        <v>C:\Altium Libraries\Passives Library\DataSheet\GENERAL PURPOSE CHIP RESISTORS (Yageo).pdf</v>
      </c>
      <c r="P105" s="5" t="str">
        <f t="shared" si="10"/>
        <v>GENERAL PURPOSE CHIP RESISTORS RES0402 18K±5% 50V 0.0625W</v>
      </c>
    </row>
    <row r="106" spans="1:16" x14ac:dyDescent="0.3">
      <c r="A106" s="4" t="s">
        <v>239</v>
      </c>
      <c r="B106" s="3" t="s">
        <v>373</v>
      </c>
      <c r="C106" s="3" t="s">
        <v>238</v>
      </c>
      <c r="D106" s="45" t="s">
        <v>20</v>
      </c>
      <c r="E106" s="3" t="s">
        <v>375</v>
      </c>
      <c r="F106" s="3" t="s">
        <v>376</v>
      </c>
      <c r="G106" s="4" t="str">
        <f t="shared" si="7"/>
        <v>RES0402 20K±5%</v>
      </c>
      <c r="H106" s="3" t="s">
        <v>23</v>
      </c>
      <c r="I106" s="3" t="s">
        <v>24</v>
      </c>
      <c r="J106" s="3" t="s">
        <v>25</v>
      </c>
      <c r="K106" s="3" t="s">
        <v>377</v>
      </c>
      <c r="L106" s="4" t="str">
        <f t="shared" si="8"/>
        <v>RC0402JR-0720KL</v>
      </c>
      <c r="M106" s="3" t="s">
        <v>378</v>
      </c>
      <c r="N106" t="s">
        <v>379</v>
      </c>
      <c r="O106" t="str">
        <f t="shared" ca="1" si="9"/>
        <v>C:\Altium Libraries\Passives Library\DataSheet\GENERAL PURPOSE CHIP RESISTORS (Yageo).pdf</v>
      </c>
      <c r="P106" s="5" t="str">
        <f t="shared" si="10"/>
        <v>GENERAL PURPOSE CHIP RESISTORS RES0402 20K±5% 50V 0.0625W</v>
      </c>
    </row>
    <row r="107" spans="1:16" x14ac:dyDescent="0.3">
      <c r="A107" s="4" t="s">
        <v>241</v>
      </c>
      <c r="B107" s="3" t="s">
        <v>373</v>
      </c>
      <c r="C107" s="3" t="s">
        <v>240</v>
      </c>
      <c r="D107" s="45" t="s">
        <v>20</v>
      </c>
      <c r="E107" s="3" t="s">
        <v>375</v>
      </c>
      <c r="F107" s="3" t="s">
        <v>376</v>
      </c>
      <c r="G107" s="4" t="str">
        <f t="shared" si="7"/>
        <v>RES0402 22K±5%</v>
      </c>
      <c r="H107" s="3" t="s">
        <v>23</v>
      </c>
      <c r="I107" s="3" t="s">
        <v>24</v>
      </c>
      <c r="J107" s="3" t="s">
        <v>25</v>
      </c>
      <c r="K107" s="3" t="s">
        <v>377</v>
      </c>
      <c r="L107" s="4" t="str">
        <f t="shared" si="8"/>
        <v>RC0402JR-0722KL</v>
      </c>
      <c r="M107" s="3" t="s">
        <v>378</v>
      </c>
      <c r="N107" t="s">
        <v>379</v>
      </c>
      <c r="O107" t="str">
        <f t="shared" ca="1" si="9"/>
        <v>C:\Altium Libraries\Passives Library\DataSheet\GENERAL PURPOSE CHIP RESISTORS (Yageo).pdf</v>
      </c>
      <c r="P107" s="5" t="str">
        <f t="shared" si="10"/>
        <v>GENERAL PURPOSE CHIP RESISTORS RES0402 22K±5% 50V 0.0625W</v>
      </c>
    </row>
    <row r="108" spans="1:16" x14ac:dyDescent="0.3">
      <c r="A108" s="4" t="s">
        <v>243</v>
      </c>
      <c r="B108" s="3" t="s">
        <v>373</v>
      </c>
      <c r="C108" s="3" t="s">
        <v>242</v>
      </c>
      <c r="D108" s="45" t="s">
        <v>20</v>
      </c>
      <c r="E108" s="3" t="s">
        <v>375</v>
      </c>
      <c r="F108" s="3" t="s">
        <v>376</v>
      </c>
      <c r="G108" s="4" t="str">
        <f t="shared" si="7"/>
        <v>RES0402 24K±5%</v>
      </c>
      <c r="H108" s="3" t="s">
        <v>23</v>
      </c>
      <c r="I108" s="3" t="s">
        <v>24</v>
      </c>
      <c r="J108" s="3" t="s">
        <v>25</v>
      </c>
      <c r="K108" s="3" t="s">
        <v>377</v>
      </c>
      <c r="L108" s="4" t="str">
        <f t="shared" si="8"/>
        <v>RC0402JR-0724KL</v>
      </c>
      <c r="M108" s="3" t="s">
        <v>378</v>
      </c>
      <c r="N108" t="s">
        <v>379</v>
      </c>
      <c r="O108" t="str">
        <f t="shared" ca="1" si="9"/>
        <v>C:\Altium Libraries\Passives Library\DataSheet\GENERAL PURPOSE CHIP RESISTORS (Yageo).pdf</v>
      </c>
      <c r="P108" s="5" t="str">
        <f t="shared" si="10"/>
        <v>GENERAL PURPOSE CHIP RESISTORS RES0402 24K±5% 50V 0.0625W</v>
      </c>
    </row>
    <row r="109" spans="1:16" x14ac:dyDescent="0.3">
      <c r="A109" s="4" t="s">
        <v>245</v>
      </c>
      <c r="B109" s="3" t="s">
        <v>373</v>
      </c>
      <c r="C109" s="3" t="s">
        <v>244</v>
      </c>
      <c r="D109" s="45" t="s">
        <v>20</v>
      </c>
      <c r="E109" s="3" t="s">
        <v>375</v>
      </c>
      <c r="F109" s="3" t="s">
        <v>376</v>
      </c>
      <c r="G109" s="4" t="str">
        <f t="shared" si="7"/>
        <v>RES0402 27K±5%</v>
      </c>
      <c r="H109" s="3" t="s">
        <v>23</v>
      </c>
      <c r="I109" s="3" t="s">
        <v>24</v>
      </c>
      <c r="J109" s="3" t="s">
        <v>25</v>
      </c>
      <c r="K109" s="3" t="s">
        <v>377</v>
      </c>
      <c r="L109" s="4" t="str">
        <f t="shared" si="8"/>
        <v>RC0402JR-0727KL</v>
      </c>
      <c r="M109" s="3" t="s">
        <v>378</v>
      </c>
      <c r="N109" t="s">
        <v>379</v>
      </c>
      <c r="O109" t="str">
        <f t="shared" ca="1" si="9"/>
        <v>C:\Altium Libraries\Passives Library\DataSheet\GENERAL PURPOSE CHIP RESISTORS (Yageo).pdf</v>
      </c>
      <c r="P109" s="5" t="str">
        <f t="shared" si="10"/>
        <v>GENERAL PURPOSE CHIP RESISTORS RES0402 27K±5% 50V 0.0625W</v>
      </c>
    </row>
    <row r="110" spans="1:16" x14ac:dyDescent="0.3">
      <c r="A110" s="4" t="s">
        <v>247</v>
      </c>
      <c r="B110" s="3" t="s">
        <v>373</v>
      </c>
      <c r="C110" s="3" t="s">
        <v>246</v>
      </c>
      <c r="D110" s="45" t="s">
        <v>20</v>
      </c>
      <c r="E110" s="3" t="s">
        <v>375</v>
      </c>
      <c r="F110" s="3" t="s">
        <v>376</v>
      </c>
      <c r="G110" s="4" t="str">
        <f t="shared" si="7"/>
        <v>RES0402 30K±5%</v>
      </c>
      <c r="H110" s="3" t="s">
        <v>23</v>
      </c>
      <c r="I110" s="3" t="s">
        <v>24</v>
      </c>
      <c r="J110" s="3" t="s">
        <v>25</v>
      </c>
      <c r="K110" s="3" t="s">
        <v>377</v>
      </c>
      <c r="L110" s="4" t="str">
        <f t="shared" si="8"/>
        <v>RC0402JR-0730KL</v>
      </c>
      <c r="M110" s="3" t="s">
        <v>378</v>
      </c>
      <c r="N110" t="s">
        <v>379</v>
      </c>
      <c r="O110" t="str">
        <f t="shared" ca="1" si="9"/>
        <v>C:\Altium Libraries\Passives Library\DataSheet\GENERAL PURPOSE CHIP RESISTORS (Yageo).pdf</v>
      </c>
      <c r="P110" s="5" t="str">
        <f t="shared" si="10"/>
        <v>GENERAL PURPOSE CHIP RESISTORS RES0402 30K±5% 50V 0.0625W</v>
      </c>
    </row>
    <row r="111" spans="1:16" x14ac:dyDescent="0.3">
      <c r="A111" s="4" t="s">
        <v>249</v>
      </c>
      <c r="B111" s="3" t="s">
        <v>373</v>
      </c>
      <c r="C111" s="3" t="s">
        <v>248</v>
      </c>
      <c r="D111" s="45" t="s">
        <v>20</v>
      </c>
      <c r="E111" s="3" t="s">
        <v>375</v>
      </c>
      <c r="F111" s="3" t="s">
        <v>376</v>
      </c>
      <c r="G111" s="4" t="str">
        <f t="shared" si="7"/>
        <v>RES0402 33K±5%</v>
      </c>
      <c r="H111" s="3" t="s">
        <v>23</v>
      </c>
      <c r="I111" s="3" t="s">
        <v>24</v>
      </c>
      <c r="J111" s="3" t="s">
        <v>25</v>
      </c>
      <c r="K111" s="3" t="s">
        <v>377</v>
      </c>
      <c r="L111" s="4" t="str">
        <f t="shared" si="8"/>
        <v>RC0402JR-0733KL</v>
      </c>
      <c r="M111" s="3" t="s">
        <v>378</v>
      </c>
      <c r="N111" t="s">
        <v>379</v>
      </c>
      <c r="O111" t="str">
        <f t="shared" ca="1" si="9"/>
        <v>C:\Altium Libraries\Passives Library\DataSheet\GENERAL PURPOSE CHIP RESISTORS (Yageo).pdf</v>
      </c>
      <c r="P111" s="5" t="str">
        <f t="shared" si="10"/>
        <v>GENERAL PURPOSE CHIP RESISTORS RES0402 33K±5% 50V 0.0625W</v>
      </c>
    </row>
    <row r="112" spans="1:16" x14ac:dyDescent="0.3">
      <c r="A112" s="4" t="s">
        <v>251</v>
      </c>
      <c r="B112" s="3" t="s">
        <v>373</v>
      </c>
      <c r="C112" s="3" t="s">
        <v>250</v>
      </c>
      <c r="D112" s="45" t="s">
        <v>20</v>
      </c>
      <c r="E112" s="3" t="s">
        <v>375</v>
      </c>
      <c r="F112" s="3" t="s">
        <v>376</v>
      </c>
      <c r="G112" s="4" t="str">
        <f t="shared" si="7"/>
        <v>RES0402 36K±5%</v>
      </c>
      <c r="H112" s="3" t="s">
        <v>23</v>
      </c>
      <c r="I112" s="3" t="s">
        <v>24</v>
      </c>
      <c r="J112" s="3" t="s">
        <v>25</v>
      </c>
      <c r="K112" s="3" t="s">
        <v>377</v>
      </c>
      <c r="L112" s="4" t="str">
        <f t="shared" si="8"/>
        <v>RC0402JR-0736KL</v>
      </c>
      <c r="M112" s="3" t="s">
        <v>378</v>
      </c>
      <c r="N112" t="s">
        <v>379</v>
      </c>
      <c r="O112" t="str">
        <f t="shared" ca="1" si="9"/>
        <v>C:\Altium Libraries\Passives Library\DataSheet\GENERAL PURPOSE CHIP RESISTORS (Yageo).pdf</v>
      </c>
      <c r="P112" s="5" t="str">
        <f t="shared" si="10"/>
        <v>GENERAL PURPOSE CHIP RESISTORS RES0402 36K±5% 50V 0.0625W</v>
      </c>
    </row>
    <row r="113" spans="1:16" x14ac:dyDescent="0.3">
      <c r="A113" s="4" t="s">
        <v>253</v>
      </c>
      <c r="B113" s="3" t="s">
        <v>373</v>
      </c>
      <c r="C113" s="3" t="s">
        <v>252</v>
      </c>
      <c r="D113" s="45" t="s">
        <v>20</v>
      </c>
      <c r="E113" s="3" t="s">
        <v>375</v>
      </c>
      <c r="F113" s="3" t="s">
        <v>376</v>
      </c>
      <c r="G113" s="4" t="str">
        <f t="shared" si="7"/>
        <v>RES0402 39K±5%</v>
      </c>
      <c r="H113" s="3" t="s">
        <v>23</v>
      </c>
      <c r="I113" s="3" t="s">
        <v>24</v>
      </c>
      <c r="J113" s="3" t="s">
        <v>25</v>
      </c>
      <c r="K113" s="3" t="s">
        <v>377</v>
      </c>
      <c r="L113" s="4" t="str">
        <f t="shared" si="8"/>
        <v>RC0402JR-0739KL</v>
      </c>
      <c r="M113" s="3" t="s">
        <v>378</v>
      </c>
      <c r="N113" t="s">
        <v>379</v>
      </c>
      <c r="O113" t="str">
        <f t="shared" ca="1" si="9"/>
        <v>C:\Altium Libraries\Passives Library\DataSheet\GENERAL PURPOSE CHIP RESISTORS (Yageo).pdf</v>
      </c>
      <c r="P113" s="5" t="str">
        <f t="shared" si="10"/>
        <v>GENERAL PURPOSE CHIP RESISTORS RES0402 39K±5% 50V 0.0625W</v>
      </c>
    </row>
    <row r="114" spans="1:16" x14ac:dyDescent="0.3">
      <c r="A114" s="4" t="s">
        <v>255</v>
      </c>
      <c r="B114" s="3" t="s">
        <v>373</v>
      </c>
      <c r="C114" s="3" t="s">
        <v>254</v>
      </c>
      <c r="D114" s="45" t="s">
        <v>20</v>
      </c>
      <c r="E114" s="3" t="s">
        <v>375</v>
      </c>
      <c r="F114" s="3" t="s">
        <v>376</v>
      </c>
      <c r="G114" s="4" t="str">
        <f t="shared" si="7"/>
        <v>RES0402 43K±5%</v>
      </c>
      <c r="H114" s="3" t="s">
        <v>23</v>
      </c>
      <c r="I114" s="3" t="s">
        <v>24</v>
      </c>
      <c r="J114" s="3" t="s">
        <v>25</v>
      </c>
      <c r="K114" s="3" t="s">
        <v>377</v>
      </c>
      <c r="L114" s="4" t="str">
        <f t="shared" si="8"/>
        <v>RC0402JR-0743KL</v>
      </c>
      <c r="M114" s="3" t="s">
        <v>378</v>
      </c>
      <c r="N114" t="s">
        <v>379</v>
      </c>
      <c r="O114" t="str">
        <f t="shared" ca="1" si="9"/>
        <v>C:\Altium Libraries\Passives Library\DataSheet\GENERAL PURPOSE CHIP RESISTORS (Yageo).pdf</v>
      </c>
      <c r="P114" s="5" t="str">
        <f t="shared" si="10"/>
        <v>GENERAL PURPOSE CHIP RESISTORS RES0402 43K±5% 50V 0.0625W</v>
      </c>
    </row>
    <row r="115" spans="1:16" x14ac:dyDescent="0.3">
      <c r="A115" s="4" t="s">
        <v>257</v>
      </c>
      <c r="B115" s="3" t="s">
        <v>373</v>
      </c>
      <c r="C115" s="3" t="s">
        <v>256</v>
      </c>
      <c r="D115" s="45" t="s">
        <v>20</v>
      </c>
      <c r="E115" s="3" t="s">
        <v>375</v>
      </c>
      <c r="F115" s="3" t="s">
        <v>376</v>
      </c>
      <c r="G115" s="4" t="str">
        <f t="shared" si="7"/>
        <v>RES0402 47K±5%</v>
      </c>
      <c r="H115" s="3" t="s">
        <v>23</v>
      </c>
      <c r="I115" s="3" t="s">
        <v>24</v>
      </c>
      <c r="J115" s="3" t="s">
        <v>25</v>
      </c>
      <c r="K115" s="3" t="s">
        <v>377</v>
      </c>
      <c r="L115" s="4" t="str">
        <f t="shared" si="8"/>
        <v>RC0402JR-0747KL</v>
      </c>
      <c r="M115" s="3" t="s">
        <v>378</v>
      </c>
      <c r="N115" t="s">
        <v>379</v>
      </c>
      <c r="O115" t="str">
        <f t="shared" ca="1" si="9"/>
        <v>C:\Altium Libraries\Passives Library\DataSheet\GENERAL PURPOSE CHIP RESISTORS (Yageo).pdf</v>
      </c>
      <c r="P115" s="5" t="str">
        <f t="shared" si="10"/>
        <v>GENERAL PURPOSE CHIP RESISTORS RES0402 47K±5% 50V 0.0625W</v>
      </c>
    </row>
    <row r="116" spans="1:16" x14ac:dyDescent="0.3">
      <c r="A116" s="4" t="s">
        <v>259</v>
      </c>
      <c r="B116" s="3" t="s">
        <v>373</v>
      </c>
      <c r="C116" s="3" t="s">
        <v>258</v>
      </c>
      <c r="D116" s="45" t="s">
        <v>20</v>
      </c>
      <c r="E116" s="3" t="s">
        <v>375</v>
      </c>
      <c r="F116" s="3" t="s">
        <v>376</v>
      </c>
      <c r="G116" s="4" t="str">
        <f t="shared" si="7"/>
        <v>RES0402 51K±5%</v>
      </c>
      <c r="H116" s="3" t="s">
        <v>23</v>
      </c>
      <c r="I116" s="3" t="s">
        <v>24</v>
      </c>
      <c r="J116" s="3" t="s">
        <v>25</v>
      </c>
      <c r="K116" s="3" t="s">
        <v>377</v>
      </c>
      <c r="L116" s="4" t="str">
        <f t="shared" si="8"/>
        <v>RC0402JR-0751KL</v>
      </c>
      <c r="M116" s="3" t="s">
        <v>378</v>
      </c>
      <c r="N116" t="s">
        <v>379</v>
      </c>
      <c r="O116" t="str">
        <f t="shared" ca="1" si="9"/>
        <v>C:\Altium Libraries\Passives Library\DataSheet\GENERAL PURPOSE CHIP RESISTORS (Yageo).pdf</v>
      </c>
      <c r="P116" s="5" t="str">
        <f t="shared" si="10"/>
        <v>GENERAL PURPOSE CHIP RESISTORS RES0402 51K±5% 50V 0.0625W</v>
      </c>
    </row>
    <row r="117" spans="1:16" x14ac:dyDescent="0.3">
      <c r="A117" s="4" t="s">
        <v>261</v>
      </c>
      <c r="B117" s="3" t="s">
        <v>373</v>
      </c>
      <c r="C117" s="3" t="s">
        <v>260</v>
      </c>
      <c r="D117" s="45" t="s">
        <v>20</v>
      </c>
      <c r="E117" s="3" t="s">
        <v>375</v>
      </c>
      <c r="F117" s="3" t="s">
        <v>376</v>
      </c>
      <c r="G117" s="4" t="str">
        <f t="shared" si="7"/>
        <v>RES0402 56K±5%</v>
      </c>
      <c r="H117" s="3" t="s">
        <v>23</v>
      </c>
      <c r="I117" s="3" t="s">
        <v>24</v>
      </c>
      <c r="J117" s="3" t="s">
        <v>25</v>
      </c>
      <c r="K117" s="3" t="s">
        <v>377</v>
      </c>
      <c r="L117" s="4" t="str">
        <f t="shared" si="8"/>
        <v>RC0402JR-0756KL</v>
      </c>
      <c r="M117" s="3" t="s">
        <v>378</v>
      </c>
      <c r="N117" t="s">
        <v>379</v>
      </c>
      <c r="O117" t="str">
        <f t="shared" ca="1" si="9"/>
        <v>C:\Altium Libraries\Passives Library\DataSheet\GENERAL PURPOSE CHIP RESISTORS (Yageo).pdf</v>
      </c>
      <c r="P117" s="5" t="str">
        <f t="shared" si="10"/>
        <v>GENERAL PURPOSE CHIP RESISTORS RES0402 56K±5% 50V 0.0625W</v>
      </c>
    </row>
    <row r="118" spans="1:16" x14ac:dyDescent="0.3">
      <c r="A118" s="4" t="s">
        <v>263</v>
      </c>
      <c r="B118" s="3" t="s">
        <v>373</v>
      </c>
      <c r="C118" s="3" t="s">
        <v>262</v>
      </c>
      <c r="D118" s="45" t="s">
        <v>20</v>
      </c>
      <c r="E118" s="3" t="s">
        <v>375</v>
      </c>
      <c r="F118" s="3" t="s">
        <v>376</v>
      </c>
      <c r="G118" s="4" t="str">
        <f t="shared" si="7"/>
        <v>RES0402 62K±5%</v>
      </c>
      <c r="H118" s="3" t="s">
        <v>23</v>
      </c>
      <c r="I118" s="3" t="s">
        <v>24</v>
      </c>
      <c r="J118" s="3" t="s">
        <v>25</v>
      </c>
      <c r="K118" s="3" t="s">
        <v>377</v>
      </c>
      <c r="L118" s="4" t="str">
        <f t="shared" si="8"/>
        <v>RC0402JR-0762KL</v>
      </c>
      <c r="M118" s="3" t="s">
        <v>378</v>
      </c>
      <c r="N118" t="s">
        <v>379</v>
      </c>
      <c r="O118" t="str">
        <f t="shared" ca="1" si="9"/>
        <v>C:\Altium Libraries\Passives Library\DataSheet\GENERAL PURPOSE CHIP RESISTORS (Yageo).pdf</v>
      </c>
      <c r="P118" s="5" t="str">
        <f t="shared" si="10"/>
        <v>GENERAL PURPOSE CHIP RESISTORS RES0402 62K±5% 50V 0.0625W</v>
      </c>
    </row>
    <row r="119" spans="1:16" x14ac:dyDescent="0.3">
      <c r="A119" s="4" t="s">
        <v>265</v>
      </c>
      <c r="B119" s="3" t="s">
        <v>373</v>
      </c>
      <c r="C119" s="3" t="s">
        <v>264</v>
      </c>
      <c r="D119" s="45" t="s">
        <v>20</v>
      </c>
      <c r="E119" s="3" t="s">
        <v>375</v>
      </c>
      <c r="F119" s="3" t="s">
        <v>376</v>
      </c>
      <c r="G119" s="4" t="str">
        <f t="shared" si="7"/>
        <v>RES0402 68K±5%</v>
      </c>
      <c r="H119" s="3" t="s">
        <v>23</v>
      </c>
      <c r="I119" s="3" t="s">
        <v>24</v>
      </c>
      <c r="J119" s="3" t="s">
        <v>25</v>
      </c>
      <c r="K119" s="3" t="s">
        <v>377</v>
      </c>
      <c r="L119" s="4" t="str">
        <f t="shared" si="8"/>
        <v>RC0402JR-0768KL</v>
      </c>
      <c r="M119" s="3" t="s">
        <v>378</v>
      </c>
      <c r="N119" t="s">
        <v>379</v>
      </c>
      <c r="O119" t="str">
        <f t="shared" ca="1" si="9"/>
        <v>C:\Altium Libraries\Passives Library\DataSheet\GENERAL PURPOSE CHIP RESISTORS (Yageo).pdf</v>
      </c>
      <c r="P119" s="5" t="str">
        <f t="shared" si="10"/>
        <v>GENERAL PURPOSE CHIP RESISTORS RES0402 68K±5% 50V 0.0625W</v>
      </c>
    </row>
    <row r="120" spans="1:16" x14ac:dyDescent="0.3">
      <c r="A120" s="4" t="s">
        <v>267</v>
      </c>
      <c r="B120" s="3" t="s">
        <v>373</v>
      </c>
      <c r="C120" s="3" t="s">
        <v>266</v>
      </c>
      <c r="D120" s="45" t="s">
        <v>20</v>
      </c>
      <c r="E120" s="3" t="s">
        <v>375</v>
      </c>
      <c r="F120" s="3" t="s">
        <v>376</v>
      </c>
      <c r="G120" s="4" t="str">
        <f t="shared" si="7"/>
        <v>RES0402 75K±5%</v>
      </c>
      <c r="H120" s="3" t="s">
        <v>23</v>
      </c>
      <c r="I120" s="3" t="s">
        <v>24</v>
      </c>
      <c r="J120" s="3" t="s">
        <v>25</v>
      </c>
      <c r="K120" s="3" t="s">
        <v>377</v>
      </c>
      <c r="L120" s="4" t="str">
        <f t="shared" si="8"/>
        <v>RC0402JR-0775KL</v>
      </c>
      <c r="M120" s="3" t="s">
        <v>378</v>
      </c>
      <c r="N120" t="s">
        <v>379</v>
      </c>
      <c r="O120" t="str">
        <f t="shared" ca="1" si="9"/>
        <v>C:\Altium Libraries\Passives Library\DataSheet\GENERAL PURPOSE CHIP RESISTORS (Yageo).pdf</v>
      </c>
      <c r="P120" s="5" t="str">
        <f t="shared" si="10"/>
        <v>GENERAL PURPOSE CHIP RESISTORS RES0402 75K±5% 50V 0.0625W</v>
      </c>
    </row>
    <row r="121" spans="1:16" x14ac:dyDescent="0.3">
      <c r="A121" s="4" t="s">
        <v>269</v>
      </c>
      <c r="B121" s="3" t="s">
        <v>373</v>
      </c>
      <c r="C121" s="3" t="s">
        <v>268</v>
      </c>
      <c r="D121" s="45" t="s">
        <v>20</v>
      </c>
      <c r="E121" s="3" t="s">
        <v>375</v>
      </c>
      <c r="F121" s="3" t="s">
        <v>376</v>
      </c>
      <c r="G121" s="4" t="str">
        <f t="shared" si="7"/>
        <v>RES0402 82K±5%</v>
      </c>
      <c r="H121" s="3" t="s">
        <v>23</v>
      </c>
      <c r="I121" s="3" t="s">
        <v>24</v>
      </c>
      <c r="J121" s="3" t="s">
        <v>25</v>
      </c>
      <c r="K121" s="3" t="s">
        <v>377</v>
      </c>
      <c r="L121" s="4" t="str">
        <f t="shared" si="8"/>
        <v>RC0402JR-0782KL</v>
      </c>
      <c r="M121" s="3" t="s">
        <v>378</v>
      </c>
      <c r="N121" t="s">
        <v>379</v>
      </c>
      <c r="O121" t="str">
        <f t="shared" ca="1" si="9"/>
        <v>C:\Altium Libraries\Passives Library\DataSheet\GENERAL PURPOSE CHIP RESISTORS (Yageo).pdf</v>
      </c>
      <c r="P121" s="5" t="str">
        <f t="shared" si="10"/>
        <v>GENERAL PURPOSE CHIP RESISTORS RES0402 82K±5% 50V 0.0625W</v>
      </c>
    </row>
    <row r="122" spans="1:16" x14ac:dyDescent="0.3">
      <c r="A122" s="4" t="s">
        <v>271</v>
      </c>
      <c r="B122" s="3" t="s">
        <v>373</v>
      </c>
      <c r="C122" s="3" t="s">
        <v>270</v>
      </c>
      <c r="D122" s="45" t="s">
        <v>20</v>
      </c>
      <c r="E122" s="3" t="s">
        <v>375</v>
      </c>
      <c r="F122" s="3" t="s">
        <v>376</v>
      </c>
      <c r="G122" s="4" t="str">
        <f t="shared" si="7"/>
        <v>RES0402 91K±5%</v>
      </c>
      <c r="H122" s="3" t="s">
        <v>23</v>
      </c>
      <c r="I122" s="3" t="s">
        <v>24</v>
      </c>
      <c r="J122" s="3" t="s">
        <v>25</v>
      </c>
      <c r="K122" s="3" t="s">
        <v>377</v>
      </c>
      <c r="L122" s="4" t="str">
        <f t="shared" si="8"/>
        <v>RC0402JR-0791KL</v>
      </c>
      <c r="M122" s="3" t="s">
        <v>378</v>
      </c>
      <c r="N122" t="s">
        <v>379</v>
      </c>
      <c r="O122" t="str">
        <f t="shared" ca="1" si="9"/>
        <v>C:\Altium Libraries\Passives Library\DataSheet\GENERAL PURPOSE CHIP RESISTORS (Yageo).pdf</v>
      </c>
      <c r="P122" s="5" t="str">
        <f t="shared" si="10"/>
        <v>GENERAL PURPOSE CHIP RESISTORS RES0402 91K±5% 50V 0.0625W</v>
      </c>
    </row>
    <row r="123" spans="1:16" x14ac:dyDescent="0.3">
      <c r="A123" s="4" t="s">
        <v>273</v>
      </c>
      <c r="B123" s="3" t="s">
        <v>373</v>
      </c>
      <c r="C123" s="3" t="s">
        <v>272</v>
      </c>
      <c r="D123" s="45" t="s">
        <v>20</v>
      </c>
      <c r="E123" s="3" t="s">
        <v>375</v>
      </c>
      <c r="F123" s="3" t="s">
        <v>376</v>
      </c>
      <c r="G123" s="4" t="str">
        <f t="shared" si="7"/>
        <v>RES0402 100K±5%</v>
      </c>
      <c r="H123" s="3" t="s">
        <v>23</v>
      </c>
      <c r="I123" s="3" t="s">
        <v>24</v>
      </c>
      <c r="J123" s="3" t="s">
        <v>25</v>
      </c>
      <c r="K123" s="3" t="s">
        <v>377</v>
      </c>
      <c r="L123" s="4" t="str">
        <f t="shared" si="8"/>
        <v>RC0402JR-07100KL</v>
      </c>
      <c r="M123" s="3" t="s">
        <v>378</v>
      </c>
      <c r="N123" t="s">
        <v>379</v>
      </c>
      <c r="O123" t="str">
        <f t="shared" ca="1" si="9"/>
        <v>C:\Altium Libraries\Passives Library\DataSheet\GENERAL PURPOSE CHIP RESISTORS (Yageo).pdf</v>
      </c>
      <c r="P123" s="5" t="str">
        <f t="shared" si="10"/>
        <v>GENERAL PURPOSE CHIP RESISTORS RES0402 100K±5% 50V 0.0625W</v>
      </c>
    </row>
    <row r="124" spans="1:16" x14ac:dyDescent="0.3">
      <c r="A124" s="4" t="s">
        <v>275</v>
      </c>
      <c r="B124" s="3" t="s">
        <v>373</v>
      </c>
      <c r="C124" s="3" t="s">
        <v>274</v>
      </c>
      <c r="D124" s="45" t="s">
        <v>20</v>
      </c>
      <c r="E124" s="3" t="s">
        <v>375</v>
      </c>
      <c r="F124" s="3" t="s">
        <v>376</v>
      </c>
      <c r="G124" s="4" t="str">
        <f t="shared" si="7"/>
        <v>RES0402 110K±5%</v>
      </c>
      <c r="H124" s="3" t="s">
        <v>23</v>
      </c>
      <c r="I124" s="3" t="s">
        <v>24</v>
      </c>
      <c r="J124" s="3" t="s">
        <v>25</v>
      </c>
      <c r="K124" s="3" t="s">
        <v>377</v>
      </c>
      <c r="L124" s="4" t="str">
        <f t="shared" si="8"/>
        <v>RC0402JR-07110KL</v>
      </c>
      <c r="M124" s="3" t="s">
        <v>378</v>
      </c>
      <c r="N124" t="s">
        <v>379</v>
      </c>
      <c r="O124" t="str">
        <f t="shared" ca="1" si="9"/>
        <v>C:\Altium Libraries\Passives Library\DataSheet\GENERAL PURPOSE CHIP RESISTORS (Yageo).pdf</v>
      </c>
      <c r="P124" s="5" t="str">
        <f t="shared" si="10"/>
        <v>GENERAL PURPOSE CHIP RESISTORS RES0402 110K±5% 50V 0.0625W</v>
      </c>
    </row>
    <row r="125" spans="1:16" x14ac:dyDescent="0.3">
      <c r="A125" s="4" t="s">
        <v>277</v>
      </c>
      <c r="B125" s="3" t="s">
        <v>373</v>
      </c>
      <c r="C125" s="3" t="s">
        <v>276</v>
      </c>
      <c r="D125" s="45" t="s">
        <v>20</v>
      </c>
      <c r="E125" s="3" t="s">
        <v>375</v>
      </c>
      <c r="F125" s="3" t="s">
        <v>376</v>
      </c>
      <c r="G125" s="4" t="str">
        <f t="shared" si="7"/>
        <v>RES0402 120K±5%</v>
      </c>
      <c r="H125" s="3" t="s">
        <v>23</v>
      </c>
      <c r="I125" s="3" t="s">
        <v>24</v>
      </c>
      <c r="J125" s="3" t="s">
        <v>25</v>
      </c>
      <c r="K125" s="3" t="s">
        <v>377</v>
      </c>
      <c r="L125" s="4" t="str">
        <f t="shared" si="8"/>
        <v>RC0402JR-07120KL</v>
      </c>
      <c r="M125" s="3" t="s">
        <v>378</v>
      </c>
      <c r="N125" t="s">
        <v>379</v>
      </c>
      <c r="O125" t="str">
        <f t="shared" ca="1" si="9"/>
        <v>C:\Altium Libraries\Passives Library\DataSheet\GENERAL PURPOSE CHIP RESISTORS (Yageo).pdf</v>
      </c>
      <c r="P125" s="5" t="str">
        <f t="shared" si="10"/>
        <v>GENERAL PURPOSE CHIP RESISTORS RES0402 120K±5% 50V 0.0625W</v>
      </c>
    </row>
    <row r="126" spans="1:16" x14ac:dyDescent="0.3">
      <c r="A126" s="4" t="s">
        <v>279</v>
      </c>
      <c r="B126" s="3" t="s">
        <v>373</v>
      </c>
      <c r="C126" s="3" t="s">
        <v>278</v>
      </c>
      <c r="D126" s="45" t="s">
        <v>20</v>
      </c>
      <c r="E126" s="3" t="s">
        <v>375</v>
      </c>
      <c r="F126" s="3" t="s">
        <v>376</v>
      </c>
      <c r="G126" s="4" t="str">
        <f t="shared" si="7"/>
        <v>RES0402 130K±5%</v>
      </c>
      <c r="H126" s="3" t="s">
        <v>23</v>
      </c>
      <c r="I126" s="3" t="s">
        <v>24</v>
      </c>
      <c r="J126" s="3" t="s">
        <v>25</v>
      </c>
      <c r="K126" s="3" t="s">
        <v>377</v>
      </c>
      <c r="L126" s="4" t="str">
        <f t="shared" si="8"/>
        <v>RC0402JR-07130KL</v>
      </c>
      <c r="M126" s="3" t="s">
        <v>378</v>
      </c>
      <c r="N126" t="s">
        <v>379</v>
      </c>
      <c r="O126" t="str">
        <f t="shared" ca="1" si="9"/>
        <v>C:\Altium Libraries\Passives Library\DataSheet\GENERAL PURPOSE CHIP RESISTORS (Yageo).pdf</v>
      </c>
      <c r="P126" s="5" t="str">
        <f t="shared" si="10"/>
        <v>GENERAL PURPOSE CHIP RESISTORS RES0402 130K±5% 50V 0.0625W</v>
      </c>
    </row>
    <row r="127" spans="1:16" x14ac:dyDescent="0.3">
      <c r="A127" s="4" t="s">
        <v>281</v>
      </c>
      <c r="B127" s="3" t="s">
        <v>373</v>
      </c>
      <c r="C127" s="3" t="s">
        <v>280</v>
      </c>
      <c r="D127" s="45" t="s">
        <v>20</v>
      </c>
      <c r="E127" s="3" t="s">
        <v>375</v>
      </c>
      <c r="F127" s="3" t="s">
        <v>376</v>
      </c>
      <c r="G127" s="4" t="str">
        <f t="shared" si="7"/>
        <v>RES0402 150K±5%</v>
      </c>
      <c r="H127" s="3" t="s">
        <v>23</v>
      </c>
      <c r="I127" s="3" t="s">
        <v>24</v>
      </c>
      <c r="J127" s="3" t="s">
        <v>25</v>
      </c>
      <c r="K127" s="3" t="s">
        <v>377</v>
      </c>
      <c r="L127" s="4" t="str">
        <f t="shared" si="8"/>
        <v>RC0402JR-07150KL</v>
      </c>
      <c r="M127" s="3" t="s">
        <v>378</v>
      </c>
      <c r="N127" t="s">
        <v>379</v>
      </c>
      <c r="O127" t="str">
        <f t="shared" ca="1" si="9"/>
        <v>C:\Altium Libraries\Passives Library\DataSheet\GENERAL PURPOSE CHIP RESISTORS (Yageo).pdf</v>
      </c>
      <c r="P127" s="5" t="str">
        <f t="shared" si="10"/>
        <v>GENERAL PURPOSE CHIP RESISTORS RES0402 150K±5% 50V 0.0625W</v>
      </c>
    </row>
    <row r="128" spans="1:16" x14ac:dyDescent="0.3">
      <c r="A128" s="4" t="s">
        <v>283</v>
      </c>
      <c r="B128" s="3" t="s">
        <v>373</v>
      </c>
      <c r="C128" s="3" t="s">
        <v>282</v>
      </c>
      <c r="D128" s="45" t="s">
        <v>20</v>
      </c>
      <c r="E128" s="3" t="s">
        <v>375</v>
      </c>
      <c r="F128" s="3" t="s">
        <v>376</v>
      </c>
      <c r="G128" s="4" t="str">
        <f t="shared" si="7"/>
        <v>RES0402 160K±5%</v>
      </c>
      <c r="H128" s="3" t="s">
        <v>23</v>
      </c>
      <c r="I128" s="3" t="s">
        <v>24</v>
      </c>
      <c r="J128" s="3" t="s">
        <v>25</v>
      </c>
      <c r="K128" s="3" t="s">
        <v>377</v>
      </c>
      <c r="L128" s="4" t="str">
        <f t="shared" si="8"/>
        <v>RC0402JR-07160KL</v>
      </c>
      <c r="M128" s="3" t="s">
        <v>378</v>
      </c>
      <c r="N128" t="s">
        <v>379</v>
      </c>
      <c r="O128" t="str">
        <f t="shared" ca="1" si="9"/>
        <v>C:\Altium Libraries\Passives Library\DataSheet\GENERAL PURPOSE CHIP RESISTORS (Yageo).pdf</v>
      </c>
      <c r="P128" s="5" t="str">
        <f t="shared" si="10"/>
        <v>GENERAL PURPOSE CHIP RESISTORS RES0402 160K±5% 50V 0.0625W</v>
      </c>
    </row>
    <row r="129" spans="1:16" x14ac:dyDescent="0.3">
      <c r="A129" s="4" t="s">
        <v>285</v>
      </c>
      <c r="B129" s="3" t="s">
        <v>373</v>
      </c>
      <c r="C129" s="3" t="s">
        <v>284</v>
      </c>
      <c r="D129" s="45" t="s">
        <v>20</v>
      </c>
      <c r="E129" s="3" t="s">
        <v>375</v>
      </c>
      <c r="F129" s="3" t="s">
        <v>376</v>
      </c>
      <c r="G129" s="4" t="str">
        <f t="shared" si="7"/>
        <v>RES0402 180K±5%</v>
      </c>
      <c r="H129" s="3" t="s">
        <v>23</v>
      </c>
      <c r="I129" s="3" t="s">
        <v>24</v>
      </c>
      <c r="J129" s="3" t="s">
        <v>25</v>
      </c>
      <c r="K129" s="3" t="s">
        <v>377</v>
      </c>
      <c r="L129" s="4" t="str">
        <f t="shared" si="8"/>
        <v>RC0402JR-07180KL</v>
      </c>
      <c r="M129" s="3" t="s">
        <v>378</v>
      </c>
      <c r="N129" t="s">
        <v>379</v>
      </c>
      <c r="O129" t="str">
        <f t="shared" ca="1" si="9"/>
        <v>C:\Altium Libraries\Passives Library\DataSheet\GENERAL PURPOSE CHIP RESISTORS (Yageo).pdf</v>
      </c>
      <c r="P129" s="5" t="str">
        <f t="shared" si="10"/>
        <v>GENERAL PURPOSE CHIP RESISTORS RES0402 180K±5% 50V 0.0625W</v>
      </c>
    </row>
    <row r="130" spans="1:16" x14ac:dyDescent="0.3">
      <c r="A130" s="4" t="s">
        <v>287</v>
      </c>
      <c r="B130" s="3" t="s">
        <v>373</v>
      </c>
      <c r="C130" s="3" t="s">
        <v>286</v>
      </c>
      <c r="D130" s="45" t="s">
        <v>20</v>
      </c>
      <c r="E130" s="3" t="s">
        <v>375</v>
      </c>
      <c r="F130" s="3" t="s">
        <v>376</v>
      </c>
      <c r="G130" s="4" t="str">
        <f t="shared" si="7"/>
        <v>RES0402 200K±5%</v>
      </c>
      <c r="H130" s="3" t="s">
        <v>23</v>
      </c>
      <c r="I130" s="3" t="s">
        <v>24</v>
      </c>
      <c r="J130" s="3" t="s">
        <v>25</v>
      </c>
      <c r="K130" s="3" t="s">
        <v>377</v>
      </c>
      <c r="L130" s="4" t="str">
        <f t="shared" si="8"/>
        <v>RC0402JR-07200KL</v>
      </c>
      <c r="M130" s="3" t="s">
        <v>378</v>
      </c>
      <c r="N130" t="s">
        <v>379</v>
      </c>
      <c r="O130" t="str">
        <f t="shared" ca="1" si="9"/>
        <v>C:\Altium Libraries\Passives Library\DataSheet\GENERAL PURPOSE CHIP RESISTORS (Yageo).pdf</v>
      </c>
      <c r="P130" s="5" t="str">
        <f t="shared" si="10"/>
        <v>GENERAL PURPOSE CHIP RESISTORS RES0402 200K±5% 50V 0.0625W</v>
      </c>
    </row>
    <row r="131" spans="1:16" x14ac:dyDescent="0.3">
      <c r="A131" s="4" t="s">
        <v>289</v>
      </c>
      <c r="B131" s="3" t="s">
        <v>373</v>
      </c>
      <c r="C131" s="3" t="s">
        <v>288</v>
      </c>
      <c r="D131" s="45" t="s">
        <v>20</v>
      </c>
      <c r="E131" s="3" t="s">
        <v>375</v>
      </c>
      <c r="F131" s="3" t="s">
        <v>376</v>
      </c>
      <c r="G131" s="4" t="str">
        <f t="shared" si="7"/>
        <v>RES0402 220K±5%</v>
      </c>
      <c r="H131" s="3" t="s">
        <v>23</v>
      </c>
      <c r="I131" s="3" t="s">
        <v>24</v>
      </c>
      <c r="J131" s="3" t="s">
        <v>25</v>
      </c>
      <c r="K131" s="3" t="s">
        <v>377</v>
      </c>
      <c r="L131" s="4" t="str">
        <f t="shared" si="8"/>
        <v>RC0402JR-07220KL</v>
      </c>
      <c r="M131" s="3" t="s">
        <v>378</v>
      </c>
      <c r="N131" t="s">
        <v>379</v>
      </c>
      <c r="O131" t="str">
        <f t="shared" ca="1" si="9"/>
        <v>C:\Altium Libraries\Passives Library\DataSheet\GENERAL PURPOSE CHIP RESISTORS (Yageo).pdf</v>
      </c>
      <c r="P131" s="5" t="str">
        <f t="shared" si="10"/>
        <v>GENERAL PURPOSE CHIP RESISTORS RES0402 220K±5% 50V 0.0625W</v>
      </c>
    </row>
    <row r="132" spans="1:16" x14ac:dyDescent="0.3">
      <c r="A132" s="4" t="s">
        <v>291</v>
      </c>
      <c r="B132" s="3" t="s">
        <v>373</v>
      </c>
      <c r="C132" s="3" t="s">
        <v>290</v>
      </c>
      <c r="D132" s="45" t="s">
        <v>20</v>
      </c>
      <c r="E132" s="3" t="s">
        <v>375</v>
      </c>
      <c r="F132" s="3" t="s">
        <v>376</v>
      </c>
      <c r="G132" s="4" t="str">
        <f t="shared" ref="G132:G179" si="11">CONCATENATE(K132," ",C132,D132)</f>
        <v>RES0402 240K±5%</v>
      </c>
      <c r="H132" s="3" t="s">
        <v>23</v>
      </c>
      <c r="I132" s="3" t="s">
        <v>24</v>
      </c>
      <c r="J132" s="3" t="s">
        <v>25</v>
      </c>
      <c r="K132" s="3" t="s">
        <v>377</v>
      </c>
      <c r="L132" s="4" t="str">
        <f t="shared" ref="L132:L179" si="12">CONCATENATE("RC0402JR-07",C132,"L")</f>
        <v>RC0402JR-07240KL</v>
      </c>
      <c r="M132" s="3" t="s">
        <v>378</v>
      </c>
      <c r="N132" t="s">
        <v>379</v>
      </c>
      <c r="O132" t="str">
        <f t="shared" ref="O132:O195" ca="1" si="13">CONCATENATE(LEFT(CELL("имяфайла"), FIND("[",CELL("имяфайла"))-1),"DataSheet\GENERAL PURPOSE CHIP RESISTORS (Yageo).pdf")</f>
        <v>C:\Altium Libraries\Passives Library\DataSheet\GENERAL PURPOSE CHIP RESISTORS (Yageo).pdf</v>
      </c>
      <c r="P132" s="5" t="str">
        <f t="shared" ref="P132:P179" si="14">CONCATENATE(N132," ",K132," ",C132,D132," ",E132," ",F132)</f>
        <v>GENERAL PURPOSE CHIP RESISTORS RES0402 240K±5% 50V 0.0625W</v>
      </c>
    </row>
    <row r="133" spans="1:16" x14ac:dyDescent="0.3">
      <c r="A133" s="4" t="s">
        <v>293</v>
      </c>
      <c r="B133" s="3" t="s">
        <v>373</v>
      </c>
      <c r="C133" s="3" t="s">
        <v>292</v>
      </c>
      <c r="D133" s="45" t="s">
        <v>20</v>
      </c>
      <c r="E133" s="3" t="s">
        <v>375</v>
      </c>
      <c r="F133" s="3" t="s">
        <v>376</v>
      </c>
      <c r="G133" s="4" t="str">
        <f t="shared" si="11"/>
        <v>RES0402 270K±5%</v>
      </c>
      <c r="H133" s="3" t="s">
        <v>23</v>
      </c>
      <c r="I133" s="3" t="s">
        <v>24</v>
      </c>
      <c r="J133" s="3" t="s">
        <v>25</v>
      </c>
      <c r="K133" s="3" t="s">
        <v>377</v>
      </c>
      <c r="L133" s="4" t="str">
        <f t="shared" si="12"/>
        <v>RC0402JR-07270KL</v>
      </c>
      <c r="M133" s="3" t="s">
        <v>378</v>
      </c>
      <c r="N133" t="s">
        <v>379</v>
      </c>
      <c r="O133" t="str">
        <f t="shared" ca="1" si="13"/>
        <v>C:\Altium Libraries\Passives Library\DataSheet\GENERAL PURPOSE CHIP RESISTORS (Yageo).pdf</v>
      </c>
      <c r="P133" s="5" t="str">
        <f t="shared" si="14"/>
        <v>GENERAL PURPOSE CHIP RESISTORS RES0402 270K±5% 50V 0.0625W</v>
      </c>
    </row>
    <row r="134" spans="1:16" x14ac:dyDescent="0.3">
      <c r="A134" s="4" t="s">
        <v>295</v>
      </c>
      <c r="B134" s="3" t="s">
        <v>373</v>
      </c>
      <c r="C134" s="3" t="s">
        <v>294</v>
      </c>
      <c r="D134" s="45" t="s">
        <v>20</v>
      </c>
      <c r="E134" s="3" t="s">
        <v>375</v>
      </c>
      <c r="F134" s="3" t="s">
        <v>376</v>
      </c>
      <c r="G134" s="4" t="str">
        <f t="shared" si="11"/>
        <v>RES0402 300K±5%</v>
      </c>
      <c r="H134" s="3" t="s">
        <v>23</v>
      </c>
      <c r="I134" s="3" t="s">
        <v>24</v>
      </c>
      <c r="J134" s="3" t="s">
        <v>25</v>
      </c>
      <c r="K134" s="3" t="s">
        <v>377</v>
      </c>
      <c r="L134" s="4" t="str">
        <f t="shared" si="12"/>
        <v>RC0402JR-07300KL</v>
      </c>
      <c r="M134" s="3" t="s">
        <v>378</v>
      </c>
      <c r="N134" t="s">
        <v>379</v>
      </c>
      <c r="O134" t="str">
        <f t="shared" ca="1" si="13"/>
        <v>C:\Altium Libraries\Passives Library\DataSheet\GENERAL PURPOSE CHIP RESISTORS (Yageo).pdf</v>
      </c>
      <c r="P134" s="5" t="str">
        <f t="shared" si="14"/>
        <v>GENERAL PURPOSE CHIP RESISTORS RES0402 300K±5% 50V 0.0625W</v>
      </c>
    </row>
    <row r="135" spans="1:16" x14ac:dyDescent="0.3">
      <c r="A135" s="4" t="s">
        <v>297</v>
      </c>
      <c r="B135" s="3" t="s">
        <v>373</v>
      </c>
      <c r="C135" s="3" t="s">
        <v>296</v>
      </c>
      <c r="D135" s="45" t="s">
        <v>20</v>
      </c>
      <c r="E135" s="3" t="s">
        <v>375</v>
      </c>
      <c r="F135" s="3" t="s">
        <v>376</v>
      </c>
      <c r="G135" s="4" t="str">
        <f t="shared" si="11"/>
        <v>RES0402 330K±5%</v>
      </c>
      <c r="H135" s="3" t="s">
        <v>23</v>
      </c>
      <c r="I135" s="3" t="s">
        <v>24</v>
      </c>
      <c r="J135" s="3" t="s">
        <v>25</v>
      </c>
      <c r="K135" s="3" t="s">
        <v>377</v>
      </c>
      <c r="L135" s="4" t="str">
        <f t="shared" si="12"/>
        <v>RC0402JR-07330KL</v>
      </c>
      <c r="M135" s="3" t="s">
        <v>378</v>
      </c>
      <c r="N135" t="s">
        <v>379</v>
      </c>
      <c r="O135" t="str">
        <f t="shared" ca="1" si="13"/>
        <v>C:\Altium Libraries\Passives Library\DataSheet\GENERAL PURPOSE CHIP RESISTORS (Yageo).pdf</v>
      </c>
      <c r="P135" s="5" t="str">
        <f t="shared" si="14"/>
        <v>GENERAL PURPOSE CHIP RESISTORS RES0402 330K±5% 50V 0.0625W</v>
      </c>
    </row>
    <row r="136" spans="1:16" x14ac:dyDescent="0.3">
      <c r="A136" s="4" t="s">
        <v>299</v>
      </c>
      <c r="B136" s="3" t="s">
        <v>373</v>
      </c>
      <c r="C136" s="3" t="s">
        <v>298</v>
      </c>
      <c r="D136" s="45" t="s">
        <v>20</v>
      </c>
      <c r="E136" s="3" t="s">
        <v>375</v>
      </c>
      <c r="F136" s="3" t="s">
        <v>376</v>
      </c>
      <c r="G136" s="4" t="str">
        <f t="shared" si="11"/>
        <v>RES0402 360K±5%</v>
      </c>
      <c r="H136" s="3" t="s">
        <v>23</v>
      </c>
      <c r="I136" s="3" t="s">
        <v>24</v>
      </c>
      <c r="J136" s="3" t="s">
        <v>25</v>
      </c>
      <c r="K136" s="3" t="s">
        <v>377</v>
      </c>
      <c r="L136" s="4" t="str">
        <f t="shared" si="12"/>
        <v>RC0402JR-07360KL</v>
      </c>
      <c r="M136" s="3" t="s">
        <v>378</v>
      </c>
      <c r="N136" t="s">
        <v>379</v>
      </c>
      <c r="O136" t="str">
        <f t="shared" ca="1" si="13"/>
        <v>C:\Altium Libraries\Passives Library\DataSheet\GENERAL PURPOSE CHIP RESISTORS (Yageo).pdf</v>
      </c>
      <c r="P136" s="5" t="str">
        <f t="shared" si="14"/>
        <v>GENERAL PURPOSE CHIP RESISTORS RES0402 360K±5% 50V 0.0625W</v>
      </c>
    </row>
    <row r="137" spans="1:16" x14ac:dyDescent="0.3">
      <c r="A137" s="4" t="s">
        <v>301</v>
      </c>
      <c r="B137" s="3" t="s">
        <v>373</v>
      </c>
      <c r="C137" s="3" t="s">
        <v>300</v>
      </c>
      <c r="D137" s="45" t="s">
        <v>20</v>
      </c>
      <c r="E137" s="3" t="s">
        <v>375</v>
      </c>
      <c r="F137" s="3" t="s">
        <v>376</v>
      </c>
      <c r="G137" s="4" t="str">
        <f t="shared" si="11"/>
        <v>RES0402 390K±5%</v>
      </c>
      <c r="H137" s="3" t="s">
        <v>23</v>
      </c>
      <c r="I137" s="3" t="s">
        <v>24</v>
      </c>
      <c r="J137" s="3" t="s">
        <v>25</v>
      </c>
      <c r="K137" s="3" t="s">
        <v>377</v>
      </c>
      <c r="L137" s="4" t="str">
        <f t="shared" si="12"/>
        <v>RC0402JR-07390KL</v>
      </c>
      <c r="M137" s="3" t="s">
        <v>378</v>
      </c>
      <c r="N137" t="s">
        <v>379</v>
      </c>
      <c r="O137" t="str">
        <f t="shared" ca="1" si="13"/>
        <v>C:\Altium Libraries\Passives Library\DataSheet\GENERAL PURPOSE CHIP RESISTORS (Yageo).pdf</v>
      </c>
      <c r="P137" s="5" t="str">
        <f t="shared" si="14"/>
        <v>GENERAL PURPOSE CHIP RESISTORS RES0402 390K±5% 50V 0.0625W</v>
      </c>
    </row>
    <row r="138" spans="1:16" x14ac:dyDescent="0.3">
      <c r="A138" s="4" t="s">
        <v>303</v>
      </c>
      <c r="B138" s="3" t="s">
        <v>373</v>
      </c>
      <c r="C138" s="3" t="s">
        <v>302</v>
      </c>
      <c r="D138" s="45" t="s">
        <v>20</v>
      </c>
      <c r="E138" s="3" t="s">
        <v>375</v>
      </c>
      <c r="F138" s="3" t="s">
        <v>376</v>
      </c>
      <c r="G138" s="4" t="str">
        <f t="shared" si="11"/>
        <v>RES0402 430K±5%</v>
      </c>
      <c r="H138" s="3" t="s">
        <v>23</v>
      </c>
      <c r="I138" s="3" t="s">
        <v>24</v>
      </c>
      <c r="J138" s="3" t="s">
        <v>25</v>
      </c>
      <c r="K138" s="3" t="s">
        <v>377</v>
      </c>
      <c r="L138" s="4" t="str">
        <f t="shared" si="12"/>
        <v>RC0402JR-07430KL</v>
      </c>
      <c r="M138" s="3" t="s">
        <v>378</v>
      </c>
      <c r="N138" t="s">
        <v>379</v>
      </c>
      <c r="O138" t="str">
        <f t="shared" ca="1" si="13"/>
        <v>C:\Altium Libraries\Passives Library\DataSheet\GENERAL PURPOSE CHIP RESISTORS (Yageo).pdf</v>
      </c>
      <c r="P138" s="5" t="str">
        <f t="shared" si="14"/>
        <v>GENERAL PURPOSE CHIP RESISTORS RES0402 430K±5% 50V 0.0625W</v>
      </c>
    </row>
    <row r="139" spans="1:16" x14ac:dyDescent="0.3">
      <c r="A139" s="4" t="s">
        <v>305</v>
      </c>
      <c r="B139" s="3" t="s">
        <v>373</v>
      </c>
      <c r="C139" s="3" t="s">
        <v>304</v>
      </c>
      <c r="D139" s="45" t="s">
        <v>20</v>
      </c>
      <c r="E139" s="3" t="s">
        <v>375</v>
      </c>
      <c r="F139" s="3" t="s">
        <v>376</v>
      </c>
      <c r="G139" s="4" t="str">
        <f t="shared" si="11"/>
        <v>RES0402 470K±5%</v>
      </c>
      <c r="H139" s="3" t="s">
        <v>23</v>
      </c>
      <c r="I139" s="3" t="s">
        <v>24</v>
      </c>
      <c r="J139" s="3" t="s">
        <v>25</v>
      </c>
      <c r="K139" s="3" t="s">
        <v>377</v>
      </c>
      <c r="L139" s="4" t="str">
        <f t="shared" si="12"/>
        <v>RC0402JR-07470KL</v>
      </c>
      <c r="M139" s="3" t="s">
        <v>378</v>
      </c>
      <c r="N139" t="s">
        <v>379</v>
      </c>
      <c r="O139" t="str">
        <f t="shared" ca="1" si="13"/>
        <v>C:\Altium Libraries\Passives Library\DataSheet\GENERAL PURPOSE CHIP RESISTORS (Yageo).pdf</v>
      </c>
      <c r="P139" s="5" t="str">
        <f t="shared" si="14"/>
        <v>GENERAL PURPOSE CHIP RESISTORS RES0402 470K±5% 50V 0.0625W</v>
      </c>
    </row>
    <row r="140" spans="1:16" x14ac:dyDescent="0.3">
      <c r="A140" s="4" t="s">
        <v>307</v>
      </c>
      <c r="B140" s="3" t="s">
        <v>373</v>
      </c>
      <c r="C140" s="3" t="s">
        <v>306</v>
      </c>
      <c r="D140" s="45" t="s">
        <v>20</v>
      </c>
      <c r="E140" s="3" t="s">
        <v>375</v>
      </c>
      <c r="F140" s="3" t="s">
        <v>376</v>
      </c>
      <c r="G140" s="4" t="str">
        <f t="shared" si="11"/>
        <v>RES0402 510K±5%</v>
      </c>
      <c r="H140" s="3" t="s">
        <v>23</v>
      </c>
      <c r="I140" s="3" t="s">
        <v>24</v>
      </c>
      <c r="J140" s="3" t="s">
        <v>25</v>
      </c>
      <c r="K140" s="3" t="s">
        <v>377</v>
      </c>
      <c r="L140" s="4" t="str">
        <f t="shared" si="12"/>
        <v>RC0402JR-07510KL</v>
      </c>
      <c r="M140" s="3" t="s">
        <v>378</v>
      </c>
      <c r="N140" t="s">
        <v>379</v>
      </c>
      <c r="O140" t="str">
        <f t="shared" ca="1" si="13"/>
        <v>C:\Altium Libraries\Passives Library\DataSheet\GENERAL PURPOSE CHIP RESISTORS (Yageo).pdf</v>
      </c>
      <c r="P140" s="5" t="str">
        <f t="shared" si="14"/>
        <v>GENERAL PURPOSE CHIP RESISTORS RES0402 510K±5% 50V 0.0625W</v>
      </c>
    </row>
    <row r="141" spans="1:16" x14ac:dyDescent="0.3">
      <c r="A141" s="4" t="s">
        <v>309</v>
      </c>
      <c r="B141" s="3" t="s">
        <v>373</v>
      </c>
      <c r="C141" s="3" t="s">
        <v>308</v>
      </c>
      <c r="D141" s="45" t="s">
        <v>20</v>
      </c>
      <c r="E141" s="3" t="s">
        <v>375</v>
      </c>
      <c r="F141" s="3" t="s">
        <v>376</v>
      </c>
      <c r="G141" s="4" t="str">
        <f t="shared" si="11"/>
        <v>RES0402 560K±5%</v>
      </c>
      <c r="H141" s="3" t="s">
        <v>23</v>
      </c>
      <c r="I141" s="3" t="s">
        <v>24</v>
      </c>
      <c r="J141" s="3" t="s">
        <v>25</v>
      </c>
      <c r="K141" s="3" t="s">
        <v>377</v>
      </c>
      <c r="L141" s="4" t="str">
        <f t="shared" si="12"/>
        <v>RC0402JR-07560KL</v>
      </c>
      <c r="M141" s="3" t="s">
        <v>378</v>
      </c>
      <c r="N141" t="s">
        <v>379</v>
      </c>
      <c r="O141" t="str">
        <f t="shared" ca="1" si="13"/>
        <v>C:\Altium Libraries\Passives Library\DataSheet\GENERAL PURPOSE CHIP RESISTORS (Yageo).pdf</v>
      </c>
      <c r="P141" s="5" t="str">
        <f t="shared" si="14"/>
        <v>GENERAL PURPOSE CHIP RESISTORS RES0402 560K±5% 50V 0.0625W</v>
      </c>
    </row>
    <row r="142" spans="1:16" x14ac:dyDescent="0.3">
      <c r="A142" s="4" t="s">
        <v>311</v>
      </c>
      <c r="B142" s="3" t="s">
        <v>373</v>
      </c>
      <c r="C142" s="3" t="s">
        <v>310</v>
      </c>
      <c r="D142" s="45" t="s">
        <v>20</v>
      </c>
      <c r="E142" s="3" t="s">
        <v>375</v>
      </c>
      <c r="F142" s="3" t="s">
        <v>376</v>
      </c>
      <c r="G142" s="4" t="str">
        <f t="shared" si="11"/>
        <v>RES0402 620K±5%</v>
      </c>
      <c r="H142" s="3" t="s">
        <v>23</v>
      </c>
      <c r="I142" s="3" t="s">
        <v>24</v>
      </c>
      <c r="J142" s="3" t="s">
        <v>25</v>
      </c>
      <c r="K142" s="3" t="s">
        <v>377</v>
      </c>
      <c r="L142" s="4" t="str">
        <f t="shared" si="12"/>
        <v>RC0402JR-07620KL</v>
      </c>
      <c r="M142" s="3" t="s">
        <v>378</v>
      </c>
      <c r="N142" t="s">
        <v>379</v>
      </c>
      <c r="O142" t="str">
        <f t="shared" ca="1" si="13"/>
        <v>C:\Altium Libraries\Passives Library\DataSheet\GENERAL PURPOSE CHIP RESISTORS (Yageo).pdf</v>
      </c>
      <c r="P142" s="5" t="str">
        <f t="shared" si="14"/>
        <v>GENERAL PURPOSE CHIP RESISTORS RES0402 620K±5% 50V 0.0625W</v>
      </c>
    </row>
    <row r="143" spans="1:16" x14ac:dyDescent="0.3">
      <c r="A143" s="4" t="s">
        <v>313</v>
      </c>
      <c r="B143" s="3" t="s">
        <v>373</v>
      </c>
      <c r="C143" s="3" t="s">
        <v>312</v>
      </c>
      <c r="D143" s="45" t="s">
        <v>20</v>
      </c>
      <c r="E143" s="3" t="s">
        <v>375</v>
      </c>
      <c r="F143" s="3" t="s">
        <v>376</v>
      </c>
      <c r="G143" s="4" t="str">
        <f t="shared" si="11"/>
        <v>RES0402 680K±5%</v>
      </c>
      <c r="H143" s="3" t="s">
        <v>23</v>
      </c>
      <c r="I143" s="3" t="s">
        <v>24</v>
      </c>
      <c r="J143" s="3" t="s">
        <v>25</v>
      </c>
      <c r="K143" s="3" t="s">
        <v>377</v>
      </c>
      <c r="L143" s="4" t="str">
        <f t="shared" si="12"/>
        <v>RC0402JR-07680KL</v>
      </c>
      <c r="M143" s="3" t="s">
        <v>378</v>
      </c>
      <c r="N143" t="s">
        <v>379</v>
      </c>
      <c r="O143" t="str">
        <f t="shared" ca="1" si="13"/>
        <v>C:\Altium Libraries\Passives Library\DataSheet\GENERAL PURPOSE CHIP RESISTORS (Yageo).pdf</v>
      </c>
      <c r="P143" s="5" t="str">
        <f t="shared" si="14"/>
        <v>GENERAL PURPOSE CHIP RESISTORS RES0402 680K±5% 50V 0.0625W</v>
      </c>
    </row>
    <row r="144" spans="1:16" x14ac:dyDescent="0.3">
      <c r="A144" s="4" t="s">
        <v>315</v>
      </c>
      <c r="B144" s="3" t="s">
        <v>373</v>
      </c>
      <c r="C144" s="3" t="s">
        <v>314</v>
      </c>
      <c r="D144" s="45" t="s">
        <v>20</v>
      </c>
      <c r="E144" s="3" t="s">
        <v>375</v>
      </c>
      <c r="F144" s="3" t="s">
        <v>376</v>
      </c>
      <c r="G144" s="4" t="str">
        <f t="shared" si="11"/>
        <v>RES0402 750K±5%</v>
      </c>
      <c r="H144" s="3" t="s">
        <v>23</v>
      </c>
      <c r="I144" s="3" t="s">
        <v>24</v>
      </c>
      <c r="J144" s="3" t="s">
        <v>25</v>
      </c>
      <c r="K144" s="3" t="s">
        <v>377</v>
      </c>
      <c r="L144" s="4" t="str">
        <f t="shared" si="12"/>
        <v>RC0402JR-07750KL</v>
      </c>
      <c r="M144" s="3" t="s">
        <v>378</v>
      </c>
      <c r="N144" t="s">
        <v>379</v>
      </c>
      <c r="O144" t="str">
        <f t="shared" ca="1" si="13"/>
        <v>C:\Altium Libraries\Passives Library\DataSheet\GENERAL PURPOSE CHIP RESISTORS (Yageo).pdf</v>
      </c>
      <c r="P144" s="5" t="str">
        <f t="shared" si="14"/>
        <v>GENERAL PURPOSE CHIP RESISTORS RES0402 750K±5% 50V 0.0625W</v>
      </c>
    </row>
    <row r="145" spans="1:16" x14ac:dyDescent="0.3">
      <c r="A145" s="4" t="s">
        <v>317</v>
      </c>
      <c r="B145" s="3" t="s">
        <v>373</v>
      </c>
      <c r="C145" s="3" t="s">
        <v>316</v>
      </c>
      <c r="D145" s="45" t="s">
        <v>20</v>
      </c>
      <c r="E145" s="3" t="s">
        <v>375</v>
      </c>
      <c r="F145" s="3" t="s">
        <v>376</v>
      </c>
      <c r="G145" s="4" t="str">
        <f t="shared" si="11"/>
        <v>RES0402 820K±5%</v>
      </c>
      <c r="H145" s="3" t="s">
        <v>23</v>
      </c>
      <c r="I145" s="3" t="s">
        <v>24</v>
      </c>
      <c r="J145" s="3" t="s">
        <v>25</v>
      </c>
      <c r="K145" s="3" t="s">
        <v>377</v>
      </c>
      <c r="L145" s="4" t="str">
        <f t="shared" si="12"/>
        <v>RC0402JR-07820KL</v>
      </c>
      <c r="M145" s="3" t="s">
        <v>378</v>
      </c>
      <c r="N145" t="s">
        <v>379</v>
      </c>
      <c r="O145" t="str">
        <f t="shared" ca="1" si="13"/>
        <v>C:\Altium Libraries\Passives Library\DataSheet\GENERAL PURPOSE CHIP RESISTORS (Yageo).pdf</v>
      </c>
      <c r="P145" s="5" t="str">
        <f t="shared" si="14"/>
        <v>GENERAL PURPOSE CHIP RESISTORS RES0402 820K±5% 50V 0.0625W</v>
      </c>
    </row>
    <row r="146" spans="1:16" x14ac:dyDescent="0.3">
      <c r="A146" s="4" t="s">
        <v>319</v>
      </c>
      <c r="B146" s="3" t="s">
        <v>373</v>
      </c>
      <c r="C146" s="3" t="s">
        <v>318</v>
      </c>
      <c r="D146" s="45" t="s">
        <v>20</v>
      </c>
      <c r="E146" s="3" t="s">
        <v>375</v>
      </c>
      <c r="F146" s="3" t="s">
        <v>376</v>
      </c>
      <c r="G146" s="4" t="str">
        <f t="shared" si="11"/>
        <v>RES0402 910K±5%</v>
      </c>
      <c r="H146" s="3" t="s">
        <v>23</v>
      </c>
      <c r="I146" s="3" t="s">
        <v>24</v>
      </c>
      <c r="J146" s="3" t="s">
        <v>25</v>
      </c>
      <c r="K146" s="3" t="s">
        <v>377</v>
      </c>
      <c r="L146" s="4" t="str">
        <f t="shared" si="12"/>
        <v>RC0402JR-07910KL</v>
      </c>
      <c r="M146" s="3" t="s">
        <v>378</v>
      </c>
      <c r="N146" t="s">
        <v>379</v>
      </c>
      <c r="O146" t="str">
        <f t="shared" ca="1" si="13"/>
        <v>C:\Altium Libraries\Passives Library\DataSheet\GENERAL PURPOSE CHIP RESISTORS (Yageo).pdf</v>
      </c>
      <c r="P146" s="5" t="str">
        <f t="shared" si="14"/>
        <v>GENERAL PURPOSE CHIP RESISTORS RES0402 910K±5% 50V 0.0625W</v>
      </c>
    </row>
    <row r="147" spans="1:16" x14ac:dyDescent="0.3">
      <c r="A147" s="4" t="s">
        <v>322</v>
      </c>
      <c r="B147" s="3" t="s">
        <v>373</v>
      </c>
      <c r="C147" s="3" t="s">
        <v>320</v>
      </c>
      <c r="D147" s="45" t="s">
        <v>20</v>
      </c>
      <c r="E147" s="3" t="s">
        <v>375</v>
      </c>
      <c r="F147" s="3" t="s">
        <v>376</v>
      </c>
      <c r="G147" s="4" t="str">
        <f t="shared" si="11"/>
        <v>RES0402 1M0±5%</v>
      </c>
      <c r="H147" s="3" t="s">
        <v>23</v>
      </c>
      <c r="I147" s="3" t="s">
        <v>24</v>
      </c>
      <c r="J147" s="3" t="s">
        <v>25</v>
      </c>
      <c r="K147" s="3" t="s">
        <v>377</v>
      </c>
      <c r="L147" s="4" t="str">
        <f t="shared" si="12"/>
        <v>RC0402JR-071M0L</v>
      </c>
      <c r="M147" s="3" t="s">
        <v>378</v>
      </c>
      <c r="N147" t="s">
        <v>379</v>
      </c>
      <c r="O147" t="str">
        <f t="shared" ca="1" si="13"/>
        <v>C:\Altium Libraries\Passives Library\DataSheet\GENERAL PURPOSE CHIP RESISTORS (Yageo).pdf</v>
      </c>
      <c r="P147" s="5" t="str">
        <f t="shared" si="14"/>
        <v>GENERAL PURPOSE CHIP RESISTORS RES0402 1M0±5% 50V 0.0625W</v>
      </c>
    </row>
    <row r="148" spans="1:16" x14ac:dyDescent="0.3">
      <c r="A148" s="4" t="s">
        <v>324</v>
      </c>
      <c r="B148" s="3" t="s">
        <v>373</v>
      </c>
      <c r="C148" s="3" t="s">
        <v>323</v>
      </c>
      <c r="D148" s="45" t="s">
        <v>20</v>
      </c>
      <c r="E148" s="3" t="s">
        <v>375</v>
      </c>
      <c r="F148" s="3" t="s">
        <v>376</v>
      </c>
      <c r="G148" s="4" t="str">
        <f t="shared" si="11"/>
        <v>RES0402 1M1±5%</v>
      </c>
      <c r="H148" s="3" t="s">
        <v>23</v>
      </c>
      <c r="I148" s="3" t="s">
        <v>24</v>
      </c>
      <c r="J148" s="3" t="s">
        <v>25</v>
      </c>
      <c r="K148" s="3" t="s">
        <v>377</v>
      </c>
      <c r="L148" s="4" t="str">
        <f t="shared" si="12"/>
        <v>RC0402JR-071M1L</v>
      </c>
      <c r="M148" s="3" t="s">
        <v>378</v>
      </c>
      <c r="N148" t="s">
        <v>379</v>
      </c>
      <c r="O148" t="str">
        <f t="shared" ca="1" si="13"/>
        <v>C:\Altium Libraries\Passives Library\DataSheet\GENERAL PURPOSE CHIP RESISTORS (Yageo).pdf</v>
      </c>
      <c r="P148" s="5" t="str">
        <f t="shared" si="14"/>
        <v>GENERAL PURPOSE CHIP RESISTORS RES0402 1M1±5% 50V 0.0625W</v>
      </c>
    </row>
    <row r="149" spans="1:16" x14ac:dyDescent="0.3">
      <c r="A149" s="4" t="s">
        <v>326</v>
      </c>
      <c r="B149" s="3" t="s">
        <v>373</v>
      </c>
      <c r="C149" s="3" t="s">
        <v>325</v>
      </c>
      <c r="D149" s="45" t="s">
        <v>20</v>
      </c>
      <c r="E149" s="3" t="s">
        <v>375</v>
      </c>
      <c r="F149" s="3" t="s">
        <v>376</v>
      </c>
      <c r="G149" s="4" t="str">
        <f t="shared" si="11"/>
        <v>RES0402 1M2±5%</v>
      </c>
      <c r="H149" s="3" t="s">
        <v>23</v>
      </c>
      <c r="I149" s="3" t="s">
        <v>24</v>
      </c>
      <c r="J149" s="3" t="s">
        <v>25</v>
      </c>
      <c r="K149" s="3" t="s">
        <v>377</v>
      </c>
      <c r="L149" s="4" t="str">
        <f t="shared" si="12"/>
        <v>RC0402JR-071M2L</v>
      </c>
      <c r="M149" s="3" t="s">
        <v>378</v>
      </c>
      <c r="N149" t="s">
        <v>379</v>
      </c>
      <c r="O149" t="str">
        <f t="shared" ca="1" si="13"/>
        <v>C:\Altium Libraries\Passives Library\DataSheet\GENERAL PURPOSE CHIP RESISTORS (Yageo).pdf</v>
      </c>
      <c r="P149" s="5" t="str">
        <f t="shared" si="14"/>
        <v>GENERAL PURPOSE CHIP RESISTORS RES0402 1M2±5% 50V 0.0625W</v>
      </c>
    </row>
    <row r="150" spans="1:16" x14ac:dyDescent="0.3">
      <c r="A150" s="4" t="s">
        <v>328</v>
      </c>
      <c r="B150" s="3" t="s">
        <v>373</v>
      </c>
      <c r="C150" s="3" t="s">
        <v>327</v>
      </c>
      <c r="D150" s="45" t="s">
        <v>20</v>
      </c>
      <c r="E150" s="3" t="s">
        <v>375</v>
      </c>
      <c r="F150" s="3" t="s">
        <v>376</v>
      </c>
      <c r="G150" s="4" t="str">
        <f t="shared" si="11"/>
        <v>RES0402 1M3±5%</v>
      </c>
      <c r="H150" s="3" t="s">
        <v>23</v>
      </c>
      <c r="I150" s="3" t="s">
        <v>24</v>
      </c>
      <c r="J150" s="3" t="s">
        <v>25</v>
      </c>
      <c r="K150" s="3" t="s">
        <v>377</v>
      </c>
      <c r="L150" s="4" t="str">
        <f t="shared" si="12"/>
        <v>RC0402JR-071M3L</v>
      </c>
      <c r="M150" s="3" t="s">
        <v>378</v>
      </c>
      <c r="N150" t="s">
        <v>379</v>
      </c>
      <c r="O150" t="str">
        <f t="shared" ca="1" si="13"/>
        <v>C:\Altium Libraries\Passives Library\DataSheet\GENERAL PURPOSE CHIP RESISTORS (Yageo).pdf</v>
      </c>
      <c r="P150" s="5" t="str">
        <f t="shared" si="14"/>
        <v>GENERAL PURPOSE CHIP RESISTORS RES0402 1M3±5% 50V 0.0625W</v>
      </c>
    </row>
    <row r="151" spans="1:16" x14ac:dyDescent="0.3">
      <c r="A151" s="4" t="s">
        <v>330</v>
      </c>
      <c r="B151" s="3" t="s">
        <v>373</v>
      </c>
      <c r="C151" s="3" t="s">
        <v>329</v>
      </c>
      <c r="D151" s="45" t="s">
        <v>20</v>
      </c>
      <c r="E151" s="3" t="s">
        <v>375</v>
      </c>
      <c r="F151" s="3" t="s">
        <v>376</v>
      </c>
      <c r="G151" s="4" t="str">
        <f t="shared" si="11"/>
        <v>RES0402 1M5±5%</v>
      </c>
      <c r="H151" s="3" t="s">
        <v>23</v>
      </c>
      <c r="I151" s="3" t="s">
        <v>24</v>
      </c>
      <c r="J151" s="3" t="s">
        <v>25</v>
      </c>
      <c r="K151" s="3" t="s">
        <v>377</v>
      </c>
      <c r="L151" s="4" t="str">
        <f t="shared" si="12"/>
        <v>RC0402JR-071M5L</v>
      </c>
      <c r="M151" s="3" t="s">
        <v>378</v>
      </c>
      <c r="N151" t="s">
        <v>379</v>
      </c>
      <c r="O151" t="str">
        <f t="shared" ca="1" si="13"/>
        <v>C:\Altium Libraries\Passives Library\DataSheet\GENERAL PURPOSE CHIP RESISTORS (Yageo).pdf</v>
      </c>
      <c r="P151" s="5" t="str">
        <f t="shared" si="14"/>
        <v>GENERAL PURPOSE CHIP RESISTORS RES0402 1M5±5% 50V 0.0625W</v>
      </c>
    </row>
    <row r="152" spans="1:16" x14ac:dyDescent="0.3">
      <c r="A152" s="4" t="s">
        <v>332</v>
      </c>
      <c r="B152" s="3" t="s">
        <v>373</v>
      </c>
      <c r="C152" s="3" t="s">
        <v>331</v>
      </c>
      <c r="D152" s="45" t="s">
        <v>20</v>
      </c>
      <c r="E152" s="3" t="s">
        <v>375</v>
      </c>
      <c r="F152" s="3" t="s">
        <v>376</v>
      </c>
      <c r="G152" s="4" t="str">
        <f t="shared" si="11"/>
        <v>RES0402 1M6±5%</v>
      </c>
      <c r="H152" s="3" t="s">
        <v>23</v>
      </c>
      <c r="I152" s="3" t="s">
        <v>24</v>
      </c>
      <c r="J152" s="3" t="s">
        <v>25</v>
      </c>
      <c r="K152" s="3" t="s">
        <v>377</v>
      </c>
      <c r="L152" s="4" t="str">
        <f t="shared" si="12"/>
        <v>RC0402JR-071M6L</v>
      </c>
      <c r="M152" s="3" t="s">
        <v>378</v>
      </c>
      <c r="N152" t="s">
        <v>379</v>
      </c>
      <c r="O152" t="str">
        <f t="shared" ca="1" si="13"/>
        <v>C:\Altium Libraries\Passives Library\DataSheet\GENERAL PURPOSE CHIP RESISTORS (Yageo).pdf</v>
      </c>
      <c r="P152" s="5" t="str">
        <f t="shared" si="14"/>
        <v>GENERAL PURPOSE CHIP RESISTORS RES0402 1M6±5% 50V 0.0625W</v>
      </c>
    </row>
    <row r="153" spans="1:16" x14ac:dyDescent="0.3">
      <c r="A153" s="4" t="s">
        <v>334</v>
      </c>
      <c r="B153" s="3" t="s">
        <v>373</v>
      </c>
      <c r="C153" s="3" t="s">
        <v>333</v>
      </c>
      <c r="D153" s="45" t="s">
        <v>20</v>
      </c>
      <c r="E153" s="3" t="s">
        <v>375</v>
      </c>
      <c r="F153" s="3" t="s">
        <v>376</v>
      </c>
      <c r="G153" s="4" t="str">
        <f t="shared" si="11"/>
        <v>RES0402 1M7±5%</v>
      </c>
      <c r="H153" s="3" t="s">
        <v>23</v>
      </c>
      <c r="I153" s="3" t="s">
        <v>24</v>
      </c>
      <c r="J153" s="3" t="s">
        <v>25</v>
      </c>
      <c r="K153" s="3" t="s">
        <v>377</v>
      </c>
      <c r="L153" s="4" t="str">
        <f t="shared" si="12"/>
        <v>RC0402JR-071M7L</v>
      </c>
      <c r="M153" s="3" t="s">
        <v>378</v>
      </c>
      <c r="N153" t="s">
        <v>379</v>
      </c>
      <c r="O153" t="str">
        <f t="shared" ca="1" si="13"/>
        <v>C:\Altium Libraries\Passives Library\DataSheet\GENERAL PURPOSE CHIP RESISTORS (Yageo).pdf</v>
      </c>
      <c r="P153" s="5" t="str">
        <f t="shared" si="14"/>
        <v>GENERAL PURPOSE CHIP RESISTORS RES0402 1M7±5% 50V 0.0625W</v>
      </c>
    </row>
    <row r="154" spans="1:16" x14ac:dyDescent="0.3">
      <c r="A154" s="4" t="s">
        <v>336</v>
      </c>
      <c r="B154" s="3" t="s">
        <v>373</v>
      </c>
      <c r="C154" s="3" t="s">
        <v>335</v>
      </c>
      <c r="D154" s="45" t="s">
        <v>20</v>
      </c>
      <c r="E154" s="3" t="s">
        <v>375</v>
      </c>
      <c r="F154" s="3" t="s">
        <v>376</v>
      </c>
      <c r="G154" s="4" t="str">
        <f t="shared" si="11"/>
        <v>RES0402 1M8±5%</v>
      </c>
      <c r="H154" s="3" t="s">
        <v>23</v>
      </c>
      <c r="I154" s="3" t="s">
        <v>24</v>
      </c>
      <c r="J154" s="3" t="s">
        <v>25</v>
      </c>
      <c r="K154" s="3" t="s">
        <v>377</v>
      </c>
      <c r="L154" s="4" t="str">
        <f t="shared" si="12"/>
        <v>RC0402JR-071M8L</v>
      </c>
      <c r="M154" s="3" t="s">
        <v>378</v>
      </c>
      <c r="N154" t="s">
        <v>379</v>
      </c>
      <c r="O154" t="str">
        <f t="shared" ca="1" si="13"/>
        <v>C:\Altium Libraries\Passives Library\DataSheet\GENERAL PURPOSE CHIP RESISTORS (Yageo).pdf</v>
      </c>
      <c r="P154" s="5" t="str">
        <f t="shared" si="14"/>
        <v>GENERAL PURPOSE CHIP RESISTORS RES0402 1M8±5% 50V 0.0625W</v>
      </c>
    </row>
    <row r="155" spans="1:16" x14ac:dyDescent="0.3">
      <c r="A155" s="4" t="s">
        <v>339</v>
      </c>
      <c r="B155" s="3" t="s">
        <v>373</v>
      </c>
      <c r="C155" s="3" t="s">
        <v>337</v>
      </c>
      <c r="D155" s="45" t="s">
        <v>20</v>
      </c>
      <c r="E155" s="3" t="s">
        <v>375</v>
      </c>
      <c r="F155" s="3" t="s">
        <v>376</v>
      </c>
      <c r="G155" s="4" t="str">
        <f t="shared" si="11"/>
        <v>RES0402 2M0±5%</v>
      </c>
      <c r="H155" s="3" t="s">
        <v>23</v>
      </c>
      <c r="I155" s="3" t="s">
        <v>24</v>
      </c>
      <c r="J155" s="3" t="s">
        <v>25</v>
      </c>
      <c r="K155" s="3" t="s">
        <v>377</v>
      </c>
      <c r="L155" s="4" t="str">
        <f t="shared" si="12"/>
        <v>RC0402JR-072M0L</v>
      </c>
      <c r="M155" s="3" t="s">
        <v>378</v>
      </c>
      <c r="N155" t="s">
        <v>379</v>
      </c>
      <c r="O155" t="str">
        <f t="shared" ca="1" si="13"/>
        <v>C:\Altium Libraries\Passives Library\DataSheet\GENERAL PURPOSE CHIP RESISTORS (Yageo).pdf</v>
      </c>
      <c r="P155" s="5" t="str">
        <f t="shared" si="14"/>
        <v>GENERAL PURPOSE CHIP RESISTORS RES0402 2M0±5% 50V 0.0625W</v>
      </c>
    </row>
    <row r="156" spans="1:16" x14ac:dyDescent="0.3">
      <c r="A156" s="4" t="s">
        <v>341</v>
      </c>
      <c r="B156" s="3" t="s">
        <v>373</v>
      </c>
      <c r="C156" s="3" t="s">
        <v>340</v>
      </c>
      <c r="D156" s="45" t="s">
        <v>20</v>
      </c>
      <c r="E156" s="3" t="s">
        <v>375</v>
      </c>
      <c r="F156" s="3" t="s">
        <v>376</v>
      </c>
      <c r="G156" s="4" t="str">
        <f t="shared" si="11"/>
        <v>RES0402 2M2±5%</v>
      </c>
      <c r="H156" s="3" t="s">
        <v>23</v>
      </c>
      <c r="I156" s="3" t="s">
        <v>24</v>
      </c>
      <c r="J156" s="3" t="s">
        <v>25</v>
      </c>
      <c r="K156" s="3" t="s">
        <v>377</v>
      </c>
      <c r="L156" s="4" t="str">
        <f t="shared" si="12"/>
        <v>RC0402JR-072M2L</v>
      </c>
      <c r="M156" s="3" t="s">
        <v>378</v>
      </c>
      <c r="N156" t="s">
        <v>379</v>
      </c>
      <c r="O156" t="str">
        <f t="shared" ca="1" si="13"/>
        <v>C:\Altium Libraries\Passives Library\DataSheet\GENERAL PURPOSE CHIP RESISTORS (Yageo).pdf</v>
      </c>
      <c r="P156" s="5" t="str">
        <f t="shared" si="14"/>
        <v>GENERAL PURPOSE CHIP RESISTORS RES0402 2M2±5% 50V 0.0625W</v>
      </c>
    </row>
    <row r="157" spans="1:16" x14ac:dyDescent="0.3">
      <c r="A157" s="4" t="s">
        <v>343</v>
      </c>
      <c r="B157" s="3" t="s">
        <v>373</v>
      </c>
      <c r="C157" s="3" t="s">
        <v>342</v>
      </c>
      <c r="D157" s="45" t="s">
        <v>20</v>
      </c>
      <c r="E157" s="3" t="s">
        <v>375</v>
      </c>
      <c r="F157" s="3" t="s">
        <v>376</v>
      </c>
      <c r="G157" s="4" t="str">
        <f t="shared" si="11"/>
        <v>RES0402 2M7±5%</v>
      </c>
      <c r="H157" s="3" t="s">
        <v>23</v>
      </c>
      <c r="I157" s="3" t="s">
        <v>24</v>
      </c>
      <c r="J157" s="3" t="s">
        <v>25</v>
      </c>
      <c r="K157" s="3" t="s">
        <v>377</v>
      </c>
      <c r="L157" s="4" t="str">
        <f t="shared" si="12"/>
        <v>RC0402JR-072M7L</v>
      </c>
      <c r="M157" s="3" t="s">
        <v>378</v>
      </c>
      <c r="N157" t="s">
        <v>379</v>
      </c>
      <c r="O157" t="str">
        <f t="shared" ca="1" si="13"/>
        <v>C:\Altium Libraries\Passives Library\DataSheet\GENERAL PURPOSE CHIP RESISTORS (Yageo).pdf</v>
      </c>
      <c r="P157" s="5" t="str">
        <f t="shared" si="14"/>
        <v>GENERAL PURPOSE CHIP RESISTORS RES0402 2M7±5% 50V 0.0625W</v>
      </c>
    </row>
    <row r="158" spans="1:16" x14ac:dyDescent="0.3">
      <c r="A158" s="4" t="s">
        <v>346</v>
      </c>
      <c r="B158" s="3" t="s">
        <v>373</v>
      </c>
      <c r="C158" s="3" t="s">
        <v>344</v>
      </c>
      <c r="D158" s="45" t="s">
        <v>20</v>
      </c>
      <c r="E158" s="3" t="s">
        <v>375</v>
      </c>
      <c r="F158" s="3" t="s">
        <v>376</v>
      </c>
      <c r="G158" s="4" t="str">
        <f t="shared" si="11"/>
        <v>RES0402 3M0±5%</v>
      </c>
      <c r="H158" s="3" t="s">
        <v>23</v>
      </c>
      <c r="I158" s="3" t="s">
        <v>24</v>
      </c>
      <c r="J158" s="3" t="s">
        <v>25</v>
      </c>
      <c r="K158" s="3" t="s">
        <v>377</v>
      </c>
      <c r="L158" s="4" t="str">
        <f t="shared" si="12"/>
        <v>RC0402JR-073M0L</v>
      </c>
      <c r="M158" s="3" t="s">
        <v>378</v>
      </c>
      <c r="N158" t="s">
        <v>379</v>
      </c>
      <c r="O158" t="str">
        <f t="shared" ca="1" si="13"/>
        <v>C:\Altium Libraries\Passives Library\DataSheet\GENERAL PURPOSE CHIP RESISTORS (Yageo).pdf</v>
      </c>
      <c r="P158" s="5" t="str">
        <f t="shared" si="14"/>
        <v>GENERAL PURPOSE CHIP RESISTORS RES0402 3M0±5% 50V 0.0625W</v>
      </c>
    </row>
    <row r="159" spans="1:16" x14ac:dyDescent="0.3">
      <c r="A159" s="4" t="s">
        <v>348</v>
      </c>
      <c r="B159" s="3" t="s">
        <v>373</v>
      </c>
      <c r="C159" s="3" t="s">
        <v>347</v>
      </c>
      <c r="D159" s="45" t="s">
        <v>20</v>
      </c>
      <c r="E159" s="3" t="s">
        <v>375</v>
      </c>
      <c r="F159" s="3" t="s">
        <v>376</v>
      </c>
      <c r="G159" s="4" t="str">
        <f t="shared" si="11"/>
        <v>RES0402 3M3±5%</v>
      </c>
      <c r="H159" s="3" t="s">
        <v>23</v>
      </c>
      <c r="I159" s="3" t="s">
        <v>24</v>
      </c>
      <c r="J159" s="3" t="s">
        <v>25</v>
      </c>
      <c r="K159" s="3" t="s">
        <v>377</v>
      </c>
      <c r="L159" s="4" t="str">
        <f t="shared" si="12"/>
        <v>RC0402JR-073M3L</v>
      </c>
      <c r="M159" s="3" t="s">
        <v>378</v>
      </c>
      <c r="N159" t="s">
        <v>379</v>
      </c>
      <c r="O159" t="str">
        <f t="shared" ca="1" si="13"/>
        <v>C:\Altium Libraries\Passives Library\DataSheet\GENERAL PURPOSE CHIP RESISTORS (Yageo).pdf</v>
      </c>
      <c r="P159" s="5" t="str">
        <f t="shared" si="14"/>
        <v>GENERAL PURPOSE CHIP RESISTORS RES0402 3M3±5% 50V 0.0625W</v>
      </c>
    </row>
    <row r="160" spans="1:16" x14ac:dyDescent="0.3">
      <c r="A160" s="4" t="s">
        <v>350</v>
      </c>
      <c r="B160" s="3" t="s">
        <v>373</v>
      </c>
      <c r="C160" s="3" t="s">
        <v>349</v>
      </c>
      <c r="D160" s="45" t="s">
        <v>20</v>
      </c>
      <c r="E160" s="3" t="s">
        <v>375</v>
      </c>
      <c r="F160" s="3" t="s">
        <v>376</v>
      </c>
      <c r="G160" s="4" t="str">
        <f t="shared" si="11"/>
        <v>RES0402 3M6±5%</v>
      </c>
      <c r="H160" s="3" t="s">
        <v>23</v>
      </c>
      <c r="I160" s="3" t="s">
        <v>24</v>
      </c>
      <c r="J160" s="3" t="s">
        <v>25</v>
      </c>
      <c r="K160" s="3" t="s">
        <v>377</v>
      </c>
      <c r="L160" s="4" t="str">
        <f t="shared" si="12"/>
        <v>RC0402JR-073M6L</v>
      </c>
      <c r="M160" s="3" t="s">
        <v>378</v>
      </c>
      <c r="N160" t="s">
        <v>379</v>
      </c>
      <c r="O160" t="str">
        <f t="shared" ca="1" si="13"/>
        <v>C:\Altium Libraries\Passives Library\DataSheet\GENERAL PURPOSE CHIP RESISTORS (Yageo).pdf</v>
      </c>
      <c r="P160" s="5" t="str">
        <f t="shared" si="14"/>
        <v>GENERAL PURPOSE CHIP RESISTORS RES0402 3M6±5% 50V 0.0625W</v>
      </c>
    </row>
    <row r="161" spans="1:16" x14ac:dyDescent="0.3">
      <c r="A161" s="4" t="s">
        <v>352</v>
      </c>
      <c r="B161" s="3" t="s">
        <v>373</v>
      </c>
      <c r="C161" s="3" t="s">
        <v>351</v>
      </c>
      <c r="D161" s="45" t="s">
        <v>20</v>
      </c>
      <c r="E161" s="3" t="s">
        <v>375</v>
      </c>
      <c r="F161" s="3" t="s">
        <v>376</v>
      </c>
      <c r="G161" s="4" t="str">
        <f t="shared" si="11"/>
        <v>RES0402 3M9±5%</v>
      </c>
      <c r="H161" s="3" t="s">
        <v>23</v>
      </c>
      <c r="I161" s="3" t="s">
        <v>24</v>
      </c>
      <c r="J161" s="3" t="s">
        <v>25</v>
      </c>
      <c r="K161" s="3" t="s">
        <v>377</v>
      </c>
      <c r="L161" s="4" t="str">
        <f t="shared" si="12"/>
        <v>RC0402JR-073M9L</v>
      </c>
      <c r="M161" s="3" t="s">
        <v>378</v>
      </c>
      <c r="N161" t="s">
        <v>379</v>
      </c>
      <c r="O161" t="str">
        <f t="shared" ca="1" si="13"/>
        <v>C:\Altium Libraries\Passives Library\DataSheet\GENERAL PURPOSE CHIP RESISTORS (Yageo).pdf</v>
      </c>
      <c r="P161" s="5" t="str">
        <f t="shared" si="14"/>
        <v>GENERAL PURPOSE CHIP RESISTORS RES0402 3M9±5% 50V 0.0625W</v>
      </c>
    </row>
    <row r="162" spans="1:16" x14ac:dyDescent="0.3">
      <c r="A162" s="4" t="s">
        <v>354</v>
      </c>
      <c r="B162" s="3" t="s">
        <v>373</v>
      </c>
      <c r="C162" s="3" t="s">
        <v>353</v>
      </c>
      <c r="D162" s="45" t="s">
        <v>20</v>
      </c>
      <c r="E162" s="3" t="s">
        <v>375</v>
      </c>
      <c r="F162" s="3" t="s">
        <v>376</v>
      </c>
      <c r="G162" s="4" t="str">
        <f t="shared" si="11"/>
        <v>RES0402 4M3±5%</v>
      </c>
      <c r="H162" s="3" t="s">
        <v>23</v>
      </c>
      <c r="I162" s="3" t="s">
        <v>24</v>
      </c>
      <c r="J162" s="3" t="s">
        <v>25</v>
      </c>
      <c r="K162" s="3" t="s">
        <v>377</v>
      </c>
      <c r="L162" s="4" t="str">
        <f t="shared" si="12"/>
        <v>RC0402JR-074M3L</v>
      </c>
      <c r="M162" s="3" t="s">
        <v>378</v>
      </c>
      <c r="N162" t="s">
        <v>379</v>
      </c>
      <c r="O162" t="str">
        <f t="shared" ca="1" si="13"/>
        <v>C:\Altium Libraries\Passives Library\DataSheet\GENERAL PURPOSE CHIP RESISTORS (Yageo).pdf</v>
      </c>
      <c r="P162" s="5" t="str">
        <f t="shared" si="14"/>
        <v>GENERAL PURPOSE CHIP RESISTORS RES0402 4M3±5% 50V 0.0625W</v>
      </c>
    </row>
    <row r="163" spans="1:16" x14ac:dyDescent="0.3">
      <c r="A163" s="4" t="s">
        <v>356</v>
      </c>
      <c r="B163" s="3" t="s">
        <v>373</v>
      </c>
      <c r="C163" s="3" t="s">
        <v>355</v>
      </c>
      <c r="D163" s="45" t="s">
        <v>20</v>
      </c>
      <c r="E163" s="3" t="s">
        <v>375</v>
      </c>
      <c r="F163" s="3" t="s">
        <v>376</v>
      </c>
      <c r="G163" s="4" t="str">
        <f t="shared" si="11"/>
        <v>RES0402 4M7±5%</v>
      </c>
      <c r="H163" s="3" t="s">
        <v>23</v>
      </c>
      <c r="I163" s="3" t="s">
        <v>24</v>
      </c>
      <c r="J163" s="3" t="s">
        <v>25</v>
      </c>
      <c r="K163" s="3" t="s">
        <v>377</v>
      </c>
      <c r="L163" s="4" t="str">
        <f t="shared" si="12"/>
        <v>RC0402JR-074M7L</v>
      </c>
      <c r="M163" s="3" t="s">
        <v>378</v>
      </c>
      <c r="N163" t="s">
        <v>379</v>
      </c>
      <c r="O163" t="str">
        <f t="shared" ca="1" si="13"/>
        <v>C:\Altium Libraries\Passives Library\DataSheet\GENERAL PURPOSE CHIP RESISTORS (Yageo).pdf</v>
      </c>
      <c r="P163" s="5" t="str">
        <f t="shared" si="14"/>
        <v>GENERAL PURPOSE CHIP RESISTORS RES0402 4M7±5% 50V 0.0625W</v>
      </c>
    </row>
    <row r="164" spans="1:16" x14ac:dyDescent="0.3">
      <c r="A164" s="4" t="s">
        <v>358</v>
      </c>
      <c r="B164" s="3" t="s">
        <v>373</v>
      </c>
      <c r="C164" s="3" t="s">
        <v>357</v>
      </c>
      <c r="D164" s="45" t="s">
        <v>20</v>
      </c>
      <c r="E164" s="3" t="s">
        <v>375</v>
      </c>
      <c r="F164" s="3" t="s">
        <v>376</v>
      </c>
      <c r="G164" s="4" t="str">
        <f t="shared" si="11"/>
        <v>RES0402 5M1±5%</v>
      </c>
      <c r="H164" s="3" t="s">
        <v>23</v>
      </c>
      <c r="I164" s="3" t="s">
        <v>24</v>
      </c>
      <c r="J164" s="3" t="s">
        <v>25</v>
      </c>
      <c r="K164" s="3" t="s">
        <v>377</v>
      </c>
      <c r="L164" s="4" t="str">
        <f t="shared" si="12"/>
        <v>RC0402JR-075M1L</v>
      </c>
      <c r="M164" s="3" t="s">
        <v>378</v>
      </c>
      <c r="N164" t="s">
        <v>379</v>
      </c>
      <c r="O164" t="str">
        <f t="shared" ca="1" si="13"/>
        <v>C:\Altium Libraries\Passives Library\DataSheet\GENERAL PURPOSE CHIP RESISTORS (Yageo).pdf</v>
      </c>
      <c r="P164" s="5" t="str">
        <f t="shared" si="14"/>
        <v>GENERAL PURPOSE CHIP RESISTORS RES0402 5M1±5% 50V 0.0625W</v>
      </c>
    </row>
    <row r="165" spans="1:16" x14ac:dyDescent="0.3">
      <c r="A165" s="4" t="s">
        <v>360</v>
      </c>
      <c r="B165" s="3" t="s">
        <v>373</v>
      </c>
      <c r="C165" s="3" t="s">
        <v>359</v>
      </c>
      <c r="D165" s="45" t="s">
        <v>20</v>
      </c>
      <c r="E165" s="3" t="s">
        <v>375</v>
      </c>
      <c r="F165" s="3" t="s">
        <v>376</v>
      </c>
      <c r="G165" s="4" t="str">
        <f t="shared" si="11"/>
        <v>RES0402 5M6±5%</v>
      </c>
      <c r="H165" s="3" t="s">
        <v>23</v>
      </c>
      <c r="I165" s="3" t="s">
        <v>24</v>
      </c>
      <c r="J165" s="3" t="s">
        <v>25</v>
      </c>
      <c r="K165" s="3" t="s">
        <v>377</v>
      </c>
      <c r="L165" s="4" t="str">
        <f t="shared" si="12"/>
        <v>RC0402JR-075M6L</v>
      </c>
      <c r="M165" s="3" t="s">
        <v>378</v>
      </c>
      <c r="N165" t="s">
        <v>379</v>
      </c>
      <c r="O165" t="str">
        <f t="shared" ca="1" si="13"/>
        <v>C:\Altium Libraries\Passives Library\DataSheet\GENERAL PURPOSE CHIP RESISTORS (Yageo).pdf</v>
      </c>
      <c r="P165" s="5" t="str">
        <f t="shared" si="14"/>
        <v>GENERAL PURPOSE CHIP RESISTORS RES0402 5M6±5% 50V 0.0625W</v>
      </c>
    </row>
    <row r="166" spans="1:16" x14ac:dyDescent="0.3">
      <c r="A166" s="4" t="s">
        <v>362</v>
      </c>
      <c r="B166" s="3" t="s">
        <v>373</v>
      </c>
      <c r="C166" s="3" t="s">
        <v>361</v>
      </c>
      <c r="D166" s="45" t="s">
        <v>20</v>
      </c>
      <c r="E166" s="3" t="s">
        <v>375</v>
      </c>
      <c r="F166" s="3" t="s">
        <v>376</v>
      </c>
      <c r="G166" s="4" t="str">
        <f t="shared" si="11"/>
        <v>RES0402 6M2±5%</v>
      </c>
      <c r="H166" s="3" t="s">
        <v>23</v>
      </c>
      <c r="I166" s="3" t="s">
        <v>24</v>
      </c>
      <c r="J166" s="3" t="s">
        <v>25</v>
      </c>
      <c r="K166" s="3" t="s">
        <v>377</v>
      </c>
      <c r="L166" s="4" t="str">
        <f t="shared" si="12"/>
        <v>RC0402JR-076M2L</v>
      </c>
      <c r="M166" s="3" t="s">
        <v>378</v>
      </c>
      <c r="N166" t="s">
        <v>379</v>
      </c>
      <c r="O166" t="str">
        <f t="shared" ca="1" si="13"/>
        <v>C:\Altium Libraries\Passives Library\DataSheet\GENERAL PURPOSE CHIP RESISTORS (Yageo).pdf</v>
      </c>
      <c r="P166" s="5" t="str">
        <f t="shared" si="14"/>
        <v>GENERAL PURPOSE CHIP RESISTORS RES0402 6M2±5% 50V 0.0625W</v>
      </c>
    </row>
    <row r="167" spans="1:16" x14ac:dyDescent="0.3">
      <c r="A167" s="4" t="s">
        <v>364</v>
      </c>
      <c r="B167" s="3" t="s">
        <v>373</v>
      </c>
      <c r="C167" s="3" t="s">
        <v>363</v>
      </c>
      <c r="D167" s="45" t="s">
        <v>20</v>
      </c>
      <c r="E167" s="3" t="s">
        <v>375</v>
      </c>
      <c r="F167" s="3" t="s">
        <v>376</v>
      </c>
      <c r="G167" s="4" t="str">
        <f t="shared" si="11"/>
        <v>RES0402 6M8±5%</v>
      </c>
      <c r="H167" s="3" t="s">
        <v>23</v>
      </c>
      <c r="I167" s="3" t="s">
        <v>24</v>
      </c>
      <c r="J167" s="3" t="s">
        <v>25</v>
      </c>
      <c r="K167" s="3" t="s">
        <v>377</v>
      </c>
      <c r="L167" s="4" t="str">
        <f t="shared" si="12"/>
        <v>RC0402JR-076M8L</v>
      </c>
      <c r="M167" s="3" t="s">
        <v>378</v>
      </c>
      <c r="N167" t="s">
        <v>379</v>
      </c>
      <c r="O167" t="str">
        <f t="shared" ca="1" si="13"/>
        <v>C:\Altium Libraries\Passives Library\DataSheet\GENERAL PURPOSE CHIP RESISTORS (Yageo).pdf</v>
      </c>
      <c r="P167" s="5" t="str">
        <f t="shared" si="14"/>
        <v>GENERAL PURPOSE CHIP RESISTORS RES0402 6M8±5% 50V 0.0625W</v>
      </c>
    </row>
    <row r="168" spans="1:16" x14ac:dyDescent="0.3">
      <c r="A168" s="4" t="s">
        <v>366</v>
      </c>
      <c r="B168" s="3" t="s">
        <v>373</v>
      </c>
      <c r="C168" s="3" t="s">
        <v>365</v>
      </c>
      <c r="D168" s="45" t="s">
        <v>20</v>
      </c>
      <c r="E168" s="3" t="s">
        <v>375</v>
      </c>
      <c r="F168" s="3" t="s">
        <v>376</v>
      </c>
      <c r="G168" s="4" t="str">
        <f t="shared" si="11"/>
        <v>RES0402 7M5±5%</v>
      </c>
      <c r="H168" s="3" t="s">
        <v>23</v>
      </c>
      <c r="I168" s="3" t="s">
        <v>24</v>
      </c>
      <c r="J168" s="3" t="s">
        <v>25</v>
      </c>
      <c r="K168" s="3" t="s">
        <v>377</v>
      </c>
      <c r="L168" s="4" t="str">
        <f t="shared" si="12"/>
        <v>RC0402JR-077M5L</v>
      </c>
      <c r="M168" s="3" t="s">
        <v>378</v>
      </c>
      <c r="N168" t="s">
        <v>379</v>
      </c>
      <c r="O168" t="str">
        <f t="shared" ca="1" si="13"/>
        <v>C:\Altium Libraries\Passives Library\DataSheet\GENERAL PURPOSE CHIP RESISTORS (Yageo).pdf</v>
      </c>
      <c r="P168" s="5" t="str">
        <f t="shared" si="14"/>
        <v>GENERAL PURPOSE CHIP RESISTORS RES0402 7M5±5% 50V 0.0625W</v>
      </c>
    </row>
    <row r="169" spans="1:16" x14ac:dyDescent="0.3">
      <c r="A169" s="4" t="s">
        <v>368</v>
      </c>
      <c r="B169" s="3" t="s">
        <v>373</v>
      </c>
      <c r="C169" s="3" t="s">
        <v>367</v>
      </c>
      <c r="D169" s="45" t="s">
        <v>20</v>
      </c>
      <c r="E169" s="3" t="s">
        <v>375</v>
      </c>
      <c r="F169" s="3" t="s">
        <v>376</v>
      </c>
      <c r="G169" s="4" t="str">
        <f t="shared" si="11"/>
        <v>RES0402 8M2±5%</v>
      </c>
      <c r="H169" s="3" t="s">
        <v>23</v>
      </c>
      <c r="I169" s="3" t="s">
        <v>24</v>
      </c>
      <c r="J169" s="3" t="s">
        <v>25</v>
      </c>
      <c r="K169" s="3" t="s">
        <v>377</v>
      </c>
      <c r="L169" s="4" t="str">
        <f t="shared" si="12"/>
        <v>RC0402JR-078M2L</v>
      </c>
      <c r="M169" s="3" t="s">
        <v>378</v>
      </c>
      <c r="N169" t="s">
        <v>379</v>
      </c>
      <c r="O169" t="str">
        <f t="shared" ca="1" si="13"/>
        <v>C:\Altium Libraries\Passives Library\DataSheet\GENERAL PURPOSE CHIP RESISTORS (Yageo).pdf</v>
      </c>
      <c r="P169" s="5" t="str">
        <f t="shared" si="14"/>
        <v>GENERAL PURPOSE CHIP RESISTORS RES0402 8M2±5% 50V 0.0625W</v>
      </c>
    </row>
    <row r="170" spans="1:16" x14ac:dyDescent="0.3">
      <c r="A170" s="4" t="s">
        <v>370</v>
      </c>
      <c r="B170" s="3" t="s">
        <v>373</v>
      </c>
      <c r="C170" s="3" t="s">
        <v>369</v>
      </c>
      <c r="D170" s="45" t="s">
        <v>20</v>
      </c>
      <c r="E170" s="3" t="s">
        <v>375</v>
      </c>
      <c r="F170" s="3" t="s">
        <v>376</v>
      </c>
      <c r="G170" s="4" t="str">
        <f t="shared" si="11"/>
        <v>RES0402 9M1±5%</v>
      </c>
      <c r="H170" s="3" t="s">
        <v>23</v>
      </c>
      <c r="I170" s="3" t="s">
        <v>24</v>
      </c>
      <c r="J170" s="3" t="s">
        <v>25</v>
      </c>
      <c r="K170" s="3" t="s">
        <v>377</v>
      </c>
      <c r="L170" s="4" t="str">
        <f t="shared" si="12"/>
        <v>RC0402JR-079M1L</v>
      </c>
      <c r="M170" s="3" t="s">
        <v>378</v>
      </c>
      <c r="N170" t="s">
        <v>379</v>
      </c>
      <c r="O170" t="str">
        <f t="shared" ca="1" si="13"/>
        <v>C:\Altium Libraries\Passives Library\DataSheet\GENERAL PURPOSE CHIP RESISTORS (Yageo).pdf</v>
      </c>
      <c r="P170" s="5" t="str">
        <f t="shared" si="14"/>
        <v>GENERAL PURPOSE CHIP RESISTORS RES0402 9M1±5% 50V 0.0625W</v>
      </c>
    </row>
    <row r="171" spans="1:16" x14ac:dyDescent="0.3">
      <c r="A171" s="4" t="s">
        <v>380</v>
      </c>
      <c r="B171" s="3" t="s">
        <v>373</v>
      </c>
      <c r="C171" s="3" t="s">
        <v>371</v>
      </c>
      <c r="D171" s="45" t="s">
        <v>20</v>
      </c>
      <c r="E171" s="3" t="s">
        <v>375</v>
      </c>
      <c r="F171" s="3" t="s">
        <v>376</v>
      </c>
      <c r="G171" s="4" t="str">
        <f t="shared" si="11"/>
        <v>RES0402 10M±5%</v>
      </c>
      <c r="H171" s="3" t="s">
        <v>23</v>
      </c>
      <c r="I171" s="3" t="s">
        <v>24</v>
      </c>
      <c r="J171" s="3" t="s">
        <v>25</v>
      </c>
      <c r="K171" s="3" t="s">
        <v>377</v>
      </c>
      <c r="L171" s="4" t="str">
        <f t="shared" si="12"/>
        <v>RC0402JR-0710ML</v>
      </c>
      <c r="M171" s="3" t="s">
        <v>378</v>
      </c>
      <c r="N171" t="s">
        <v>379</v>
      </c>
      <c r="O171" t="str">
        <f t="shared" ca="1" si="13"/>
        <v>C:\Altium Libraries\Passives Library\DataSheet\GENERAL PURPOSE CHIP RESISTORS (Yageo).pdf</v>
      </c>
      <c r="P171" s="5" t="str">
        <f t="shared" si="14"/>
        <v>GENERAL PURPOSE CHIP RESISTORS RES0402 10M±5% 50V 0.0625W</v>
      </c>
    </row>
    <row r="172" spans="1:16" x14ac:dyDescent="0.3">
      <c r="A172" s="4" t="s">
        <v>381</v>
      </c>
      <c r="B172" s="3" t="s">
        <v>373</v>
      </c>
      <c r="C172" s="3" t="s">
        <v>382</v>
      </c>
      <c r="D172" s="45" t="s">
        <v>20</v>
      </c>
      <c r="E172" s="3" t="s">
        <v>375</v>
      </c>
      <c r="F172" s="3" t="s">
        <v>376</v>
      </c>
      <c r="G172" s="4" t="str">
        <f t="shared" si="11"/>
        <v>RES0402 11M±5%</v>
      </c>
      <c r="H172" s="3" t="s">
        <v>23</v>
      </c>
      <c r="I172" s="3" t="s">
        <v>24</v>
      </c>
      <c r="J172" s="3" t="s">
        <v>25</v>
      </c>
      <c r="K172" s="3" t="s">
        <v>377</v>
      </c>
      <c r="L172" s="4" t="str">
        <f t="shared" si="12"/>
        <v>RC0402JR-0711ML</v>
      </c>
      <c r="M172" s="3" t="s">
        <v>378</v>
      </c>
      <c r="N172" t="s">
        <v>379</v>
      </c>
      <c r="O172" t="str">
        <f t="shared" ca="1" si="13"/>
        <v>C:\Altium Libraries\Passives Library\DataSheet\GENERAL PURPOSE CHIP RESISTORS (Yageo).pdf</v>
      </c>
      <c r="P172" s="5" t="str">
        <f t="shared" si="14"/>
        <v>GENERAL PURPOSE CHIP RESISTORS RES0402 11M±5% 50V 0.0625W</v>
      </c>
    </row>
    <row r="173" spans="1:16" x14ac:dyDescent="0.3">
      <c r="A173" s="4" t="s">
        <v>383</v>
      </c>
      <c r="B173" s="3" t="s">
        <v>373</v>
      </c>
      <c r="C173" s="3" t="s">
        <v>384</v>
      </c>
      <c r="D173" s="45" t="s">
        <v>20</v>
      </c>
      <c r="E173" s="3" t="s">
        <v>375</v>
      </c>
      <c r="F173" s="3" t="s">
        <v>376</v>
      </c>
      <c r="G173" s="4" t="str">
        <f t="shared" si="11"/>
        <v>RES0402 13M±5%</v>
      </c>
      <c r="H173" s="3" t="s">
        <v>23</v>
      </c>
      <c r="I173" s="3" t="s">
        <v>24</v>
      </c>
      <c r="J173" s="3" t="s">
        <v>25</v>
      </c>
      <c r="K173" s="3" t="s">
        <v>377</v>
      </c>
      <c r="L173" s="4" t="str">
        <f t="shared" si="12"/>
        <v>RC0402JR-0713ML</v>
      </c>
      <c r="M173" s="3" t="s">
        <v>378</v>
      </c>
      <c r="N173" t="s">
        <v>379</v>
      </c>
      <c r="O173" t="str">
        <f t="shared" ca="1" si="13"/>
        <v>C:\Altium Libraries\Passives Library\DataSheet\GENERAL PURPOSE CHIP RESISTORS (Yageo).pdf</v>
      </c>
      <c r="P173" s="5" t="str">
        <f t="shared" si="14"/>
        <v>GENERAL PURPOSE CHIP RESISTORS RES0402 13M±5% 50V 0.0625W</v>
      </c>
    </row>
    <row r="174" spans="1:16" x14ac:dyDescent="0.3">
      <c r="A174" s="4" t="s">
        <v>385</v>
      </c>
      <c r="B174" s="3" t="s">
        <v>373</v>
      </c>
      <c r="C174" s="3" t="s">
        <v>386</v>
      </c>
      <c r="D174" s="45" t="s">
        <v>20</v>
      </c>
      <c r="E174" s="3" t="s">
        <v>375</v>
      </c>
      <c r="F174" s="3" t="s">
        <v>376</v>
      </c>
      <c r="G174" s="4" t="str">
        <f t="shared" si="11"/>
        <v>RES0402 15M±5%</v>
      </c>
      <c r="H174" s="3" t="s">
        <v>23</v>
      </c>
      <c r="I174" s="3" t="s">
        <v>24</v>
      </c>
      <c r="J174" s="3" t="s">
        <v>25</v>
      </c>
      <c r="K174" s="3" t="s">
        <v>377</v>
      </c>
      <c r="L174" s="4" t="str">
        <f t="shared" si="12"/>
        <v>RC0402JR-0715ML</v>
      </c>
      <c r="M174" s="3" t="s">
        <v>378</v>
      </c>
      <c r="N174" t="s">
        <v>379</v>
      </c>
      <c r="O174" t="str">
        <f t="shared" ca="1" si="13"/>
        <v>C:\Altium Libraries\Passives Library\DataSheet\GENERAL PURPOSE CHIP RESISTORS (Yageo).pdf</v>
      </c>
      <c r="P174" s="5" t="str">
        <f t="shared" si="14"/>
        <v>GENERAL PURPOSE CHIP RESISTORS RES0402 15M±5% 50V 0.0625W</v>
      </c>
    </row>
    <row r="175" spans="1:16" x14ac:dyDescent="0.3">
      <c r="A175" s="4" t="s">
        <v>387</v>
      </c>
      <c r="B175" s="3" t="s">
        <v>373</v>
      </c>
      <c r="C175" s="3" t="s">
        <v>388</v>
      </c>
      <c r="D175" s="45" t="s">
        <v>20</v>
      </c>
      <c r="E175" s="3" t="s">
        <v>375</v>
      </c>
      <c r="F175" s="3" t="s">
        <v>376</v>
      </c>
      <c r="G175" s="4" t="str">
        <f t="shared" si="11"/>
        <v>RES0402 16M±5%</v>
      </c>
      <c r="H175" s="3" t="s">
        <v>23</v>
      </c>
      <c r="I175" s="3" t="s">
        <v>24</v>
      </c>
      <c r="J175" s="3" t="s">
        <v>25</v>
      </c>
      <c r="K175" s="3" t="s">
        <v>377</v>
      </c>
      <c r="L175" s="4" t="str">
        <f t="shared" si="12"/>
        <v>RC0402JR-0716ML</v>
      </c>
      <c r="M175" s="3" t="s">
        <v>378</v>
      </c>
      <c r="N175" t="s">
        <v>379</v>
      </c>
      <c r="O175" t="str">
        <f t="shared" ca="1" si="13"/>
        <v>C:\Altium Libraries\Passives Library\DataSheet\GENERAL PURPOSE CHIP RESISTORS (Yageo).pdf</v>
      </c>
      <c r="P175" s="5" t="str">
        <f t="shared" si="14"/>
        <v>GENERAL PURPOSE CHIP RESISTORS RES0402 16M±5% 50V 0.0625W</v>
      </c>
    </row>
    <row r="176" spans="1:16" x14ac:dyDescent="0.3">
      <c r="A176" s="4" t="s">
        <v>389</v>
      </c>
      <c r="B176" s="3" t="s">
        <v>373</v>
      </c>
      <c r="C176" s="3" t="s">
        <v>390</v>
      </c>
      <c r="D176" s="45" t="s">
        <v>20</v>
      </c>
      <c r="E176" s="3" t="s">
        <v>375</v>
      </c>
      <c r="F176" s="3" t="s">
        <v>376</v>
      </c>
      <c r="G176" s="4" t="str">
        <f t="shared" si="11"/>
        <v>RES0402 17M±5%</v>
      </c>
      <c r="H176" s="3" t="s">
        <v>23</v>
      </c>
      <c r="I176" s="3" t="s">
        <v>24</v>
      </c>
      <c r="J176" s="3" t="s">
        <v>25</v>
      </c>
      <c r="K176" s="3" t="s">
        <v>377</v>
      </c>
      <c r="L176" s="4" t="str">
        <f t="shared" si="12"/>
        <v>RC0402JR-0717ML</v>
      </c>
      <c r="M176" s="3" t="s">
        <v>378</v>
      </c>
      <c r="N176" t="s">
        <v>379</v>
      </c>
      <c r="O176" t="str">
        <f t="shared" ca="1" si="13"/>
        <v>C:\Altium Libraries\Passives Library\DataSheet\GENERAL PURPOSE CHIP RESISTORS (Yageo).pdf</v>
      </c>
      <c r="P176" s="5" t="str">
        <f t="shared" si="14"/>
        <v>GENERAL PURPOSE CHIP RESISTORS RES0402 17M±5% 50V 0.0625W</v>
      </c>
    </row>
    <row r="177" spans="1:16" x14ac:dyDescent="0.3">
      <c r="A177" s="4" t="s">
        <v>391</v>
      </c>
      <c r="B177" s="3" t="s">
        <v>373</v>
      </c>
      <c r="C177" s="3" t="s">
        <v>392</v>
      </c>
      <c r="D177" s="45" t="s">
        <v>20</v>
      </c>
      <c r="E177" s="3" t="s">
        <v>375</v>
      </c>
      <c r="F177" s="3" t="s">
        <v>376</v>
      </c>
      <c r="G177" s="4" t="str">
        <f t="shared" si="11"/>
        <v>RES0402 18M±5%</v>
      </c>
      <c r="H177" s="3" t="s">
        <v>23</v>
      </c>
      <c r="I177" s="3" t="s">
        <v>24</v>
      </c>
      <c r="J177" s="3" t="s">
        <v>25</v>
      </c>
      <c r="K177" s="3" t="s">
        <v>377</v>
      </c>
      <c r="L177" s="4" t="str">
        <f t="shared" si="12"/>
        <v>RC0402JR-0718ML</v>
      </c>
      <c r="M177" s="3" t="s">
        <v>378</v>
      </c>
      <c r="N177" t="s">
        <v>379</v>
      </c>
      <c r="O177" t="str">
        <f t="shared" ca="1" si="13"/>
        <v>C:\Altium Libraries\Passives Library\DataSheet\GENERAL PURPOSE CHIP RESISTORS (Yageo).pdf</v>
      </c>
      <c r="P177" s="5" t="str">
        <f t="shared" si="14"/>
        <v>GENERAL PURPOSE CHIP RESISTORS RES0402 18M±5% 50V 0.0625W</v>
      </c>
    </row>
    <row r="178" spans="1:16" x14ac:dyDescent="0.3">
      <c r="A178" s="4" t="s">
        <v>393</v>
      </c>
      <c r="B178" s="3" t="s">
        <v>373</v>
      </c>
      <c r="C178" s="3" t="s">
        <v>394</v>
      </c>
      <c r="D178" s="45" t="s">
        <v>20</v>
      </c>
      <c r="E178" s="3" t="s">
        <v>375</v>
      </c>
      <c r="F178" s="3" t="s">
        <v>376</v>
      </c>
      <c r="G178" s="4" t="str">
        <f t="shared" si="11"/>
        <v>RES0402 20M±5%</v>
      </c>
      <c r="H178" s="3" t="s">
        <v>23</v>
      </c>
      <c r="I178" s="3" t="s">
        <v>24</v>
      </c>
      <c r="J178" s="3" t="s">
        <v>25</v>
      </c>
      <c r="K178" s="3" t="s">
        <v>377</v>
      </c>
      <c r="L178" s="4" t="str">
        <f t="shared" si="12"/>
        <v>RC0402JR-0720ML</v>
      </c>
      <c r="M178" s="3" t="s">
        <v>378</v>
      </c>
      <c r="N178" t="s">
        <v>379</v>
      </c>
      <c r="O178" t="str">
        <f t="shared" ca="1" si="13"/>
        <v>C:\Altium Libraries\Passives Library\DataSheet\GENERAL PURPOSE CHIP RESISTORS (Yageo).pdf</v>
      </c>
      <c r="P178" s="5" t="str">
        <f t="shared" si="14"/>
        <v>GENERAL PURPOSE CHIP RESISTORS RES0402 20M±5% 50V 0.0625W</v>
      </c>
    </row>
    <row r="179" spans="1:16" x14ac:dyDescent="0.3">
      <c r="A179" s="4" t="s">
        <v>395</v>
      </c>
      <c r="B179" s="3" t="s">
        <v>373</v>
      </c>
      <c r="C179" s="3" t="s">
        <v>396</v>
      </c>
      <c r="D179" s="45" t="s">
        <v>20</v>
      </c>
      <c r="E179" s="3" t="s">
        <v>375</v>
      </c>
      <c r="F179" s="3" t="s">
        <v>376</v>
      </c>
      <c r="G179" s="4" t="str">
        <f t="shared" si="11"/>
        <v>RES0402 22M±5%</v>
      </c>
      <c r="H179" s="3" t="s">
        <v>23</v>
      </c>
      <c r="I179" s="3" t="s">
        <v>24</v>
      </c>
      <c r="J179" s="3" t="s">
        <v>25</v>
      </c>
      <c r="K179" s="3" t="s">
        <v>377</v>
      </c>
      <c r="L179" s="4" t="str">
        <f t="shared" si="12"/>
        <v>RC0402JR-0722ML</v>
      </c>
      <c r="M179" s="3" t="s">
        <v>378</v>
      </c>
      <c r="N179" t="s">
        <v>379</v>
      </c>
      <c r="O179" t="str">
        <f ca="1">CONCATENATE(LEFT(CELL("имяфайла"), FIND("[",CELL("имяфайла"))-1),"DataSheet\GENERAL PURPOSE CHIP RESISTORS (Yageo).pdf")</f>
        <v>C:\Altium Libraries\Passives Library\DataSheet\GENERAL PURPOSE CHIP RESISTORS (Yageo).pdf</v>
      </c>
      <c r="P179" s="5" t="str">
        <f t="shared" si="14"/>
        <v>GENERAL PURPOSE CHIP RESISTORS RES0402 22M±5% 50V 0.0625W</v>
      </c>
    </row>
    <row r="180" spans="1:16" x14ac:dyDescent="0.3">
      <c r="A180" s="9"/>
      <c r="B180" s="10"/>
      <c r="C180" s="10"/>
      <c r="D180" s="46"/>
      <c r="E180" s="10"/>
      <c r="F180" s="10"/>
      <c r="G180" s="9"/>
      <c r="H180" s="10"/>
      <c r="I180" s="10"/>
      <c r="J180" s="10"/>
      <c r="K180" s="10"/>
      <c r="L180" s="9"/>
      <c r="M180" s="10"/>
      <c r="N180" s="7"/>
      <c r="O180" s="7"/>
      <c r="P180" s="10"/>
    </row>
    <row r="181" spans="1:16" x14ac:dyDescent="0.3">
      <c r="A181" s="4" t="s">
        <v>397</v>
      </c>
      <c r="B181" s="3" t="s">
        <v>398</v>
      </c>
      <c r="C181" s="3" t="s">
        <v>374</v>
      </c>
      <c r="D181" s="45" t="s">
        <v>20</v>
      </c>
      <c r="E181" s="3" t="s">
        <v>399</v>
      </c>
      <c r="F181" s="3" t="s">
        <v>400</v>
      </c>
      <c r="G181" s="4" t="str">
        <f>CONCATENATE(K181," ",C181,D181)</f>
        <v>RES0603 0R±5%</v>
      </c>
      <c r="H181" s="3" t="s">
        <v>23</v>
      </c>
      <c r="I181" s="3" t="s">
        <v>24</v>
      </c>
      <c r="J181" s="3" t="s">
        <v>25</v>
      </c>
      <c r="K181" s="3" t="s">
        <v>401</v>
      </c>
      <c r="L181" s="4" t="str">
        <f>CONCATENATE("RC0603JR-07",C181,"L")</f>
        <v>RC0603JR-070RL</v>
      </c>
      <c r="M181" s="3" t="s">
        <v>378</v>
      </c>
      <c r="N181" t="s">
        <v>379</v>
      </c>
      <c r="O181" t="str">
        <f t="shared" ca="1" si="13"/>
        <v>C:\Altium Libraries\Passives Library\DataSheet\GENERAL PURPOSE CHIP RESISTORS (Yageo).pdf</v>
      </c>
      <c r="P181" s="5" t="str">
        <f>CONCATENATE(N181," ",K181," ",C181,D181," ",E181," ",F181)</f>
        <v>GENERAL PURPOSE CHIP RESISTORS RES0603 0R±5% 75V 0.1W</v>
      </c>
    </row>
    <row r="182" spans="1:16" x14ac:dyDescent="0.3">
      <c r="A182" s="4" t="s">
        <v>402</v>
      </c>
      <c r="B182" s="3" t="s">
        <v>398</v>
      </c>
      <c r="C182" s="3" t="s">
        <v>19</v>
      </c>
      <c r="D182" s="45" t="s">
        <v>20</v>
      </c>
      <c r="E182" s="3" t="s">
        <v>399</v>
      </c>
      <c r="F182" s="3" t="s">
        <v>400</v>
      </c>
      <c r="G182" s="4" t="str">
        <f t="shared" ref="G182:G246" si="15">CONCATENATE(K182," ",C182,D182)</f>
        <v>RES0603 1R0±5%</v>
      </c>
      <c r="H182" s="3" t="s">
        <v>23</v>
      </c>
      <c r="I182" s="3" t="s">
        <v>24</v>
      </c>
      <c r="J182" s="3" t="s">
        <v>25</v>
      </c>
      <c r="K182" s="3" t="s">
        <v>401</v>
      </c>
      <c r="L182" s="4" t="str">
        <f>CONCATENATE("RC0603JR-07",C182,"L")</f>
        <v>RC0603JR-071R0L</v>
      </c>
      <c r="M182" s="3" t="s">
        <v>378</v>
      </c>
      <c r="N182" t="s">
        <v>379</v>
      </c>
      <c r="O182" t="str">
        <f t="shared" ca="1" si="13"/>
        <v>C:\Altium Libraries\Passives Library\DataSheet\GENERAL PURPOSE CHIP RESISTORS (Yageo).pdf</v>
      </c>
      <c r="P182" s="5" t="str">
        <f t="shared" ref="P182:P246" si="16">CONCATENATE(N182," ",K182," ",C182,D182," ",E182," ",F182)</f>
        <v>GENERAL PURPOSE CHIP RESISTORS RES0603 1R0±5% 75V 0.1W</v>
      </c>
    </row>
    <row r="183" spans="1:16" x14ac:dyDescent="0.3">
      <c r="A183" s="4" t="s">
        <v>403</v>
      </c>
      <c r="B183" s="3" t="s">
        <v>398</v>
      </c>
      <c r="C183" s="3" t="s">
        <v>31</v>
      </c>
      <c r="D183" s="45" t="s">
        <v>20</v>
      </c>
      <c r="E183" s="3" t="s">
        <v>399</v>
      </c>
      <c r="F183" s="3" t="s">
        <v>400</v>
      </c>
      <c r="G183" s="4" t="str">
        <f t="shared" si="15"/>
        <v>RES0603 1R1±5%</v>
      </c>
      <c r="H183" s="3" t="s">
        <v>23</v>
      </c>
      <c r="I183" s="3" t="s">
        <v>24</v>
      </c>
      <c r="J183" s="3" t="s">
        <v>25</v>
      </c>
      <c r="K183" s="3" t="s">
        <v>401</v>
      </c>
      <c r="L183" s="4" t="str">
        <f t="shared" ref="L183:L246" si="17">CONCATENATE("RC0603JR-07",C183,"L")</f>
        <v>RC0603JR-071R1L</v>
      </c>
      <c r="M183" s="3" t="s">
        <v>378</v>
      </c>
      <c r="N183" t="s">
        <v>379</v>
      </c>
      <c r="O183" t="str">
        <f t="shared" ca="1" si="13"/>
        <v>C:\Altium Libraries\Passives Library\DataSheet\GENERAL PURPOSE CHIP RESISTORS (Yageo).pdf</v>
      </c>
      <c r="P183" s="5" t="str">
        <f t="shared" si="16"/>
        <v>GENERAL PURPOSE CHIP RESISTORS RES0603 1R1±5% 75V 0.1W</v>
      </c>
    </row>
    <row r="184" spans="1:16" x14ac:dyDescent="0.3">
      <c r="A184" s="4" t="s">
        <v>404</v>
      </c>
      <c r="B184" s="3" t="s">
        <v>398</v>
      </c>
      <c r="C184" s="3" t="s">
        <v>33</v>
      </c>
      <c r="D184" s="45" t="s">
        <v>20</v>
      </c>
      <c r="E184" s="3" t="s">
        <v>399</v>
      </c>
      <c r="F184" s="3" t="s">
        <v>400</v>
      </c>
      <c r="G184" s="4" t="str">
        <f t="shared" si="15"/>
        <v>RES0603 1R2±5%</v>
      </c>
      <c r="H184" s="3" t="s">
        <v>23</v>
      </c>
      <c r="I184" s="3" t="s">
        <v>24</v>
      </c>
      <c r="J184" s="3" t="s">
        <v>25</v>
      </c>
      <c r="K184" s="3" t="s">
        <v>401</v>
      </c>
      <c r="L184" s="4" t="str">
        <f t="shared" si="17"/>
        <v>RC0603JR-071R2L</v>
      </c>
      <c r="M184" s="3" t="s">
        <v>378</v>
      </c>
      <c r="N184" t="s">
        <v>379</v>
      </c>
      <c r="O184" t="str">
        <f t="shared" ca="1" si="13"/>
        <v>C:\Altium Libraries\Passives Library\DataSheet\GENERAL PURPOSE CHIP RESISTORS (Yageo).pdf</v>
      </c>
      <c r="P184" s="5" t="str">
        <f t="shared" si="16"/>
        <v>GENERAL PURPOSE CHIP RESISTORS RES0603 1R2±5% 75V 0.1W</v>
      </c>
    </row>
    <row r="185" spans="1:16" x14ac:dyDescent="0.3">
      <c r="A185" s="4" t="s">
        <v>405</v>
      </c>
      <c r="B185" s="3" t="s">
        <v>398</v>
      </c>
      <c r="C185" s="3" t="s">
        <v>35</v>
      </c>
      <c r="D185" s="45" t="s">
        <v>20</v>
      </c>
      <c r="E185" s="3" t="s">
        <v>399</v>
      </c>
      <c r="F185" s="3" t="s">
        <v>400</v>
      </c>
      <c r="G185" s="4" t="str">
        <f t="shared" si="15"/>
        <v>RES0603 1R3±5%</v>
      </c>
      <c r="H185" s="3" t="s">
        <v>23</v>
      </c>
      <c r="I185" s="3" t="s">
        <v>24</v>
      </c>
      <c r="J185" s="3" t="s">
        <v>25</v>
      </c>
      <c r="K185" s="3" t="s">
        <v>401</v>
      </c>
      <c r="L185" s="4" t="str">
        <f t="shared" si="17"/>
        <v>RC0603JR-071R3L</v>
      </c>
      <c r="M185" s="3" t="s">
        <v>378</v>
      </c>
      <c r="N185" t="s">
        <v>379</v>
      </c>
      <c r="O185" t="str">
        <f t="shared" ca="1" si="13"/>
        <v>C:\Altium Libraries\Passives Library\DataSheet\GENERAL PURPOSE CHIP RESISTORS (Yageo).pdf</v>
      </c>
      <c r="P185" s="5" t="str">
        <f t="shared" si="16"/>
        <v>GENERAL PURPOSE CHIP RESISTORS RES0603 1R3±5% 75V 0.1W</v>
      </c>
    </row>
    <row r="186" spans="1:16" x14ac:dyDescent="0.3">
      <c r="A186" s="4" t="s">
        <v>406</v>
      </c>
      <c r="B186" s="3" t="s">
        <v>398</v>
      </c>
      <c r="C186" s="3" t="s">
        <v>37</v>
      </c>
      <c r="D186" s="45" t="s">
        <v>20</v>
      </c>
      <c r="E186" s="3" t="s">
        <v>399</v>
      </c>
      <c r="F186" s="3" t="s">
        <v>400</v>
      </c>
      <c r="G186" s="4" t="str">
        <f t="shared" si="15"/>
        <v>RES0603 1R5±5%</v>
      </c>
      <c r="H186" s="3" t="s">
        <v>23</v>
      </c>
      <c r="I186" s="3" t="s">
        <v>24</v>
      </c>
      <c r="J186" s="3" t="s">
        <v>25</v>
      </c>
      <c r="K186" s="3" t="s">
        <v>401</v>
      </c>
      <c r="L186" s="4" t="str">
        <f t="shared" si="17"/>
        <v>RC0603JR-071R5L</v>
      </c>
      <c r="M186" s="3" t="s">
        <v>378</v>
      </c>
      <c r="N186" t="s">
        <v>379</v>
      </c>
      <c r="O186" t="str">
        <f t="shared" ca="1" si="13"/>
        <v>C:\Altium Libraries\Passives Library\DataSheet\GENERAL PURPOSE CHIP RESISTORS (Yageo).pdf</v>
      </c>
      <c r="P186" s="5" t="str">
        <f t="shared" si="16"/>
        <v>GENERAL PURPOSE CHIP RESISTORS RES0603 1R5±5% 75V 0.1W</v>
      </c>
    </row>
    <row r="187" spans="1:16" x14ac:dyDescent="0.3">
      <c r="A187" s="4" t="s">
        <v>407</v>
      </c>
      <c r="B187" s="3" t="s">
        <v>398</v>
      </c>
      <c r="C187" s="3" t="s">
        <v>39</v>
      </c>
      <c r="D187" s="45" t="s">
        <v>20</v>
      </c>
      <c r="E187" s="3" t="s">
        <v>399</v>
      </c>
      <c r="F187" s="3" t="s">
        <v>400</v>
      </c>
      <c r="G187" s="4" t="str">
        <f t="shared" si="15"/>
        <v>RES0603 1R6±5%</v>
      </c>
      <c r="H187" s="3" t="s">
        <v>23</v>
      </c>
      <c r="I187" s="3" t="s">
        <v>24</v>
      </c>
      <c r="J187" s="3" t="s">
        <v>25</v>
      </c>
      <c r="K187" s="3" t="s">
        <v>401</v>
      </c>
      <c r="L187" s="4" t="str">
        <f t="shared" si="17"/>
        <v>RC0603JR-071R6L</v>
      </c>
      <c r="M187" s="3" t="s">
        <v>378</v>
      </c>
      <c r="N187" t="s">
        <v>379</v>
      </c>
      <c r="O187" t="str">
        <f t="shared" ca="1" si="13"/>
        <v>C:\Altium Libraries\Passives Library\DataSheet\GENERAL PURPOSE CHIP RESISTORS (Yageo).pdf</v>
      </c>
      <c r="P187" s="5" t="str">
        <f t="shared" si="16"/>
        <v>GENERAL PURPOSE CHIP RESISTORS RES0603 1R6±5% 75V 0.1W</v>
      </c>
    </row>
    <row r="188" spans="1:16" x14ac:dyDescent="0.3">
      <c r="A188" s="4" t="s">
        <v>408</v>
      </c>
      <c r="B188" s="3" t="s">
        <v>398</v>
      </c>
      <c r="C188" s="3" t="s">
        <v>41</v>
      </c>
      <c r="D188" s="45" t="s">
        <v>20</v>
      </c>
      <c r="E188" s="3" t="s">
        <v>399</v>
      </c>
      <c r="F188" s="3" t="s">
        <v>400</v>
      </c>
      <c r="G188" s="4" t="str">
        <f t="shared" si="15"/>
        <v>RES0603 1R8±5%</v>
      </c>
      <c r="H188" s="3" t="s">
        <v>23</v>
      </c>
      <c r="I188" s="3" t="s">
        <v>24</v>
      </c>
      <c r="J188" s="3" t="s">
        <v>25</v>
      </c>
      <c r="K188" s="3" t="s">
        <v>401</v>
      </c>
      <c r="L188" s="4" t="str">
        <f t="shared" si="17"/>
        <v>RC0603JR-071R8L</v>
      </c>
      <c r="M188" s="3" t="s">
        <v>378</v>
      </c>
      <c r="N188" t="s">
        <v>379</v>
      </c>
      <c r="O188" t="str">
        <f t="shared" ca="1" si="13"/>
        <v>C:\Altium Libraries\Passives Library\DataSheet\GENERAL PURPOSE CHIP RESISTORS (Yageo).pdf</v>
      </c>
      <c r="P188" s="5" t="str">
        <f t="shared" si="16"/>
        <v>GENERAL PURPOSE CHIP RESISTORS RES0603 1R8±5% 75V 0.1W</v>
      </c>
    </row>
    <row r="189" spans="1:16" x14ac:dyDescent="0.3">
      <c r="A189" s="4" t="s">
        <v>409</v>
      </c>
      <c r="B189" s="3" t="s">
        <v>398</v>
      </c>
      <c r="C189" s="3" t="s">
        <v>43</v>
      </c>
      <c r="D189" s="45" t="s">
        <v>20</v>
      </c>
      <c r="E189" s="3" t="s">
        <v>399</v>
      </c>
      <c r="F189" s="3" t="s">
        <v>400</v>
      </c>
      <c r="G189" s="4" t="str">
        <f t="shared" si="15"/>
        <v>RES0603 2R0±5%</v>
      </c>
      <c r="H189" s="3" t="s">
        <v>23</v>
      </c>
      <c r="I189" s="3" t="s">
        <v>24</v>
      </c>
      <c r="J189" s="3" t="s">
        <v>25</v>
      </c>
      <c r="K189" s="3" t="s">
        <v>401</v>
      </c>
      <c r="L189" s="4" t="str">
        <f t="shared" si="17"/>
        <v>RC0603JR-072R0L</v>
      </c>
      <c r="M189" s="3" t="s">
        <v>378</v>
      </c>
      <c r="N189" t="s">
        <v>379</v>
      </c>
      <c r="O189" t="str">
        <f t="shared" ca="1" si="13"/>
        <v>C:\Altium Libraries\Passives Library\DataSheet\GENERAL PURPOSE CHIP RESISTORS (Yageo).pdf</v>
      </c>
      <c r="P189" s="5" t="str">
        <f t="shared" si="16"/>
        <v>GENERAL PURPOSE CHIP RESISTORS RES0603 2R0±5% 75V 0.1W</v>
      </c>
    </row>
    <row r="190" spans="1:16" x14ac:dyDescent="0.3">
      <c r="A190" s="4" t="s">
        <v>410</v>
      </c>
      <c r="B190" s="3" t="s">
        <v>398</v>
      </c>
      <c r="C190" s="3" t="s">
        <v>45</v>
      </c>
      <c r="D190" s="45" t="s">
        <v>20</v>
      </c>
      <c r="E190" s="3" t="s">
        <v>399</v>
      </c>
      <c r="F190" s="3" t="s">
        <v>400</v>
      </c>
      <c r="G190" s="4" t="str">
        <f t="shared" si="15"/>
        <v>RES0603 2R2±5%</v>
      </c>
      <c r="H190" s="3" t="s">
        <v>23</v>
      </c>
      <c r="I190" s="3" t="s">
        <v>24</v>
      </c>
      <c r="J190" s="3" t="s">
        <v>25</v>
      </c>
      <c r="K190" s="3" t="s">
        <v>401</v>
      </c>
      <c r="L190" s="4" t="str">
        <f t="shared" si="17"/>
        <v>RC0603JR-072R2L</v>
      </c>
      <c r="M190" s="3" t="s">
        <v>378</v>
      </c>
      <c r="N190" t="s">
        <v>379</v>
      </c>
      <c r="O190" t="str">
        <f t="shared" ca="1" si="13"/>
        <v>C:\Altium Libraries\Passives Library\DataSheet\GENERAL PURPOSE CHIP RESISTORS (Yageo).pdf</v>
      </c>
      <c r="P190" s="5" t="str">
        <f t="shared" si="16"/>
        <v>GENERAL PURPOSE CHIP RESISTORS RES0603 2R2±5% 75V 0.1W</v>
      </c>
    </row>
    <row r="191" spans="1:16" x14ac:dyDescent="0.3">
      <c r="A191" s="4" t="s">
        <v>411</v>
      </c>
      <c r="B191" s="3" t="s">
        <v>398</v>
      </c>
      <c r="C191" s="3" t="s">
        <v>47</v>
      </c>
      <c r="D191" s="45" t="s">
        <v>20</v>
      </c>
      <c r="E191" s="3" t="s">
        <v>399</v>
      </c>
      <c r="F191" s="3" t="s">
        <v>400</v>
      </c>
      <c r="G191" s="4" t="str">
        <f t="shared" si="15"/>
        <v>RES0603 2R4±5%</v>
      </c>
      <c r="H191" s="3" t="s">
        <v>23</v>
      </c>
      <c r="I191" s="3" t="s">
        <v>24</v>
      </c>
      <c r="J191" s="3" t="s">
        <v>25</v>
      </c>
      <c r="K191" s="3" t="s">
        <v>401</v>
      </c>
      <c r="L191" s="4" t="str">
        <f t="shared" si="17"/>
        <v>RC0603JR-072R4L</v>
      </c>
      <c r="M191" s="3" t="s">
        <v>378</v>
      </c>
      <c r="N191" t="s">
        <v>379</v>
      </c>
      <c r="O191" t="str">
        <f t="shared" ca="1" si="13"/>
        <v>C:\Altium Libraries\Passives Library\DataSheet\GENERAL PURPOSE CHIP RESISTORS (Yageo).pdf</v>
      </c>
      <c r="P191" s="5" t="str">
        <f t="shared" si="16"/>
        <v>GENERAL PURPOSE CHIP RESISTORS RES0603 2R4±5% 75V 0.1W</v>
      </c>
    </row>
    <row r="192" spans="1:16" x14ac:dyDescent="0.3">
      <c r="A192" s="4" t="s">
        <v>412</v>
      </c>
      <c r="B192" s="3" t="s">
        <v>398</v>
      </c>
      <c r="C192" s="3" t="s">
        <v>49</v>
      </c>
      <c r="D192" s="45" t="s">
        <v>20</v>
      </c>
      <c r="E192" s="3" t="s">
        <v>399</v>
      </c>
      <c r="F192" s="3" t="s">
        <v>400</v>
      </c>
      <c r="G192" s="4" t="str">
        <f t="shared" si="15"/>
        <v>RES0603 2R7±5%</v>
      </c>
      <c r="H192" s="3" t="s">
        <v>23</v>
      </c>
      <c r="I192" s="3" t="s">
        <v>24</v>
      </c>
      <c r="J192" s="3" t="s">
        <v>25</v>
      </c>
      <c r="K192" s="3" t="s">
        <v>401</v>
      </c>
      <c r="L192" s="4" t="str">
        <f t="shared" si="17"/>
        <v>RC0603JR-072R7L</v>
      </c>
      <c r="M192" s="3" t="s">
        <v>378</v>
      </c>
      <c r="N192" t="s">
        <v>379</v>
      </c>
      <c r="O192" t="str">
        <f t="shared" ca="1" si="13"/>
        <v>C:\Altium Libraries\Passives Library\DataSheet\GENERAL PURPOSE CHIP RESISTORS (Yageo).pdf</v>
      </c>
      <c r="P192" s="5" t="str">
        <f t="shared" si="16"/>
        <v>GENERAL PURPOSE CHIP RESISTORS RES0603 2R7±5% 75V 0.1W</v>
      </c>
    </row>
    <row r="193" spans="1:16" x14ac:dyDescent="0.3">
      <c r="A193" s="4" t="s">
        <v>413</v>
      </c>
      <c r="B193" s="3" t="s">
        <v>398</v>
      </c>
      <c r="C193" s="3" t="s">
        <v>51</v>
      </c>
      <c r="D193" s="45" t="s">
        <v>20</v>
      </c>
      <c r="E193" s="3" t="s">
        <v>399</v>
      </c>
      <c r="F193" s="3" t="s">
        <v>400</v>
      </c>
      <c r="G193" s="4" t="str">
        <f t="shared" si="15"/>
        <v>RES0603 3R0±5%</v>
      </c>
      <c r="H193" s="3" t="s">
        <v>23</v>
      </c>
      <c r="I193" s="3" t="s">
        <v>24</v>
      </c>
      <c r="J193" s="3" t="s">
        <v>25</v>
      </c>
      <c r="K193" s="3" t="s">
        <v>401</v>
      </c>
      <c r="L193" s="4" t="str">
        <f t="shared" si="17"/>
        <v>RC0603JR-073R0L</v>
      </c>
      <c r="M193" s="3" t="s">
        <v>378</v>
      </c>
      <c r="N193" t="s">
        <v>379</v>
      </c>
      <c r="O193" t="str">
        <f t="shared" ca="1" si="13"/>
        <v>C:\Altium Libraries\Passives Library\DataSheet\GENERAL PURPOSE CHIP RESISTORS (Yageo).pdf</v>
      </c>
      <c r="P193" s="5" t="str">
        <f t="shared" si="16"/>
        <v>GENERAL PURPOSE CHIP RESISTORS RES0603 3R0±5% 75V 0.1W</v>
      </c>
    </row>
    <row r="194" spans="1:16" x14ac:dyDescent="0.3">
      <c r="A194" s="4" t="s">
        <v>414</v>
      </c>
      <c r="B194" s="3" t="s">
        <v>398</v>
      </c>
      <c r="C194" s="3" t="s">
        <v>53</v>
      </c>
      <c r="D194" s="45" t="s">
        <v>20</v>
      </c>
      <c r="E194" s="3" t="s">
        <v>399</v>
      </c>
      <c r="F194" s="3" t="s">
        <v>400</v>
      </c>
      <c r="G194" s="4" t="str">
        <f t="shared" si="15"/>
        <v>RES0603 3R3±5%</v>
      </c>
      <c r="H194" s="3" t="s">
        <v>23</v>
      </c>
      <c r="I194" s="3" t="s">
        <v>24</v>
      </c>
      <c r="J194" s="3" t="s">
        <v>25</v>
      </c>
      <c r="K194" s="3" t="s">
        <v>401</v>
      </c>
      <c r="L194" s="4" t="str">
        <f t="shared" si="17"/>
        <v>RC0603JR-073R3L</v>
      </c>
      <c r="M194" s="3" t="s">
        <v>378</v>
      </c>
      <c r="N194" t="s">
        <v>379</v>
      </c>
      <c r="O194" t="str">
        <f t="shared" ca="1" si="13"/>
        <v>C:\Altium Libraries\Passives Library\DataSheet\GENERAL PURPOSE CHIP RESISTORS (Yageo).pdf</v>
      </c>
      <c r="P194" s="5" t="str">
        <f t="shared" si="16"/>
        <v>GENERAL PURPOSE CHIP RESISTORS RES0603 3R3±5% 75V 0.1W</v>
      </c>
    </row>
    <row r="195" spans="1:16" x14ac:dyDescent="0.3">
      <c r="A195" s="4" t="s">
        <v>415</v>
      </c>
      <c r="B195" s="3" t="s">
        <v>398</v>
      </c>
      <c r="C195" s="3" t="s">
        <v>55</v>
      </c>
      <c r="D195" s="45" t="s">
        <v>20</v>
      </c>
      <c r="E195" s="3" t="s">
        <v>399</v>
      </c>
      <c r="F195" s="3" t="s">
        <v>400</v>
      </c>
      <c r="G195" s="4" t="str">
        <f t="shared" si="15"/>
        <v>RES0603 3R6±5%</v>
      </c>
      <c r="H195" s="3" t="s">
        <v>23</v>
      </c>
      <c r="I195" s="3" t="s">
        <v>24</v>
      </c>
      <c r="J195" s="3" t="s">
        <v>25</v>
      </c>
      <c r="K195" s="3" t="s">
        <v>401</v>
      </c>
      <c r="L195" s="4" t="str">
        <f t="shared" si="17"/>
        <v>RC0603JR-073R6L</v>
      </c>
      <c r="M195" s="3" t="s">
        <v>378</v>
      </c>
      <c r="N195" t="s">
        <v>379</v>
      </c>
      <c r="O195" t="str">
        <f t="shared" ca="1" si="13"/>
        <v>C:\Altium Libraries\Passives Library\DataSheet\GENERAL PURPOSE CHIP RESISTORS (Yageo).pdf</v>
      </c>
      <c r="P195" s="5" t="str">
        <f t="shared" si="16"/>
        <v>GENERAL PURPOSE CHIP RESISTORS RES0603 3R6±5% 75V 0.1W</v>
      </c>
    </row>
    <row r="196" spans="1:16" x14ac:dyDescent="0.3">
      <c r="A196" s="4" t="s">
        <v>416</v>
      </c>
      <c r="B196" s="3" t="s">
        <v>398</v>
      </c>
      <c r="C196" s="3" t="s">
        <v>57</v>
      </c>
      <c r="D196" s="45" t="s">
        <v>20</v>
      </c>
      <c r="E196" s="3" t="s">
        <v>399</v>
      </c>
      <c r="F196" s="3" t="s">
        <v>400</v>
      </c>
      <c r="G196" s="4" t="str">
        <f t="shared" si="15"/>
        <v>RES0603 3R9±5%</v>
      </c>
      <c r="H196" s="3" t="s">
        <v>23</v>
      </c>
      <c r="I196" s="3" t="s">
        <v>24</v>
      </c>
      <c r="J196" s="3" t="s">
        <v>25</v>
      </c>
      <c r="K196" s="3" t="s">
        <v>401</v>
      </c>
      <c r="L196" s="4" t="str">
        <f t="shared" si="17"/>
        <v>RC0603JR-073R9L</v>
      </c>
      <c r="M196" s="3" t="s">
        <v>378</v>
      </c>
      <c r="N196" t="s">
        <v>379</v>
      </c>
      <c r="O196" t="str">
        <f t="shared" ref="O196:O260" ca="1" si="18">CONCATENATE(LEFT(CELL("имяфайла"), FIND("[",CELL("имяфайла"))-1),"DataSheet\GENERAL PURPOSE CHIP RESISTORS (Yageo).pdf")</f>
        <v>C:\Altium Libraries\Passives Library\DataSheet\GENERAL PURPOSE CHIP RESISTORS (Yageo).pdf</v>
      </c>
      <c r="P196" s="5" t="str">
        <f t="shared" si="16"/>
        <v>GENERAL PURPOSE CHIP RESISTORS RES0603 3R9±5% 75V 0.1W</v>
      </c>
    </row>
    <row r="197" spans="1:16" x14ac:dyDescent="0.3">
      <c r="A197" s="4" t="s">
        <v>417</v>
      </c>
      <c r="B197" s="3" t="s">
        <v>398</v>
      </c>
      <c r="C197" s="3" t="s">
        <v>59</v>
      </c>
      <c r="D197" s="45" t="s">
        <v>20</v>
      </c>
      <c r="E197" s="3" t="s">
        <v>399</v>
      </c>
      <c r="F197" s="3" t="s">
        <v>400</v>
      </c>
      <c r="G197" s="4" t="str">
        <f t="shared" si="15"/>
        <v>RES0603 4R3±5%</v>
      </c>
      <c r="H197" s="3" t="s">
        <v>23</v>
      </c>
      <c r="I197" s="3" t="s">
        <v>24</v>
      </c>
      <c r="J197" s="3" t="s">
        <v>25</v>
      </c>
      <c r="K197" s="3" t="s">
        <v>401</v>
      </c>
      <c r="L197" s="4" t="str">
        <f t="shared" si="17"/>
        <v>RC0603JR-074R3L</v>
      </c>
      <c r="M197" s="3" t="s">
        <v>378</v>
      </c>
      <c r="N197" t="s">
        <v>379</v>
      </c>
      <c r="O197" t="str">
        <f t="shared" ca="1" si="18"/>
        <v>C:\Altium Libraries\Passives Library\DataSheet\GENERAL PURPOSE CHIP RESISTORS (Yageo).pdf</v>
      </c>
      <c r="P197" s="5" t="str">
        <f t="shared" si="16"/>
        <v>GENERAL PURPOSE CHIP RESISTORS RES0603 4R3±5% 75V 0.1W</v>
      </c>
    </row>
    <row r="198" spans="1:16" x14ac:dyDescent="0.3">
      <c r="A198" s="4" t="s">
        <v>418</v>
      </c>
      <c r="B198" s="3" t="s">
        <v>398</v>
      </c>
      <c r="C198" s="3" t="s">
        <v>61</v>
      </c>
      <c r="D198" s="45" t="s">
        <v>20</v>
      </c>
      <c r="E198" s="3" t="s">
        <v>399</v>
      </c>
      <c r="F198" s="3" t="s">
        <v>400</v>
      </c>
      <c r="G198" s="4" t="str">
        <f t="shared" si="15"/>
        <v>RES0603 4R7±5%</v>
      </c>
      <c r="H198" s="3" t="s">
        <v>23</v>
      </c>
      <c r="I198" s="3" t="s">
        <v>24</v>
      </c>
      <c r="J198" s="3" t="s">
        <v>25</v>
      </c>
      <c r="K198" s="3" t="s">
        <v>401</v>
      </c>
      <c r="L198" s="4" t="str">
        <f t="shared" si="17"/>
        <v>RC0603JR-074R7L</v>
      </c>
      <c r="M198" s="3" t="s">
        <v>378</v>
      </c>
      <c r="N198" t="s">
        <v>379</v>
      </c>
      <c r="O198" t="str">
        <f t="shared" ca="1" si="18"/>
        <v>C:\Altium Libraries\Passives Library\DataSheet\GENERAL PURPOSE CHIP RESISTORS (Yageo).pdf</v>
      </c>
      <c r="P198" s="5" t="str">
        <f t="shared" si="16"/>
        <v>GENERAL PURPOSE CHIP RESISTORS RES0603 4R7±5% 75V 0.1W</v>
      </c>
    </row>
    <row r="199" spans="1:16" x14ac:dyDescent="0.3">
      <c r="A199" s="4" t="s">
        <v>419</v>
      </c>
      <c r="B199" s="3" t="s">
        <v>398</v>
      </c>
      <c r="C199" s="3" t="s">
        <v>63</v>
      </c>
      <c r="D199" s="45" t="s">
        <v>20</v>
      </c>
      <c r="E199" s="3" t="s">
        <v>399</v>
      </c>
      <c r="F199" s="3" t="s">
        <v>400</v>
      </c>
      <c r="G199" s="4" t="str">
        <f t="shared" si="15"/>
        <v>RES0603 5R1±5%</v>
      </c>
      <c r="H199" s="3" t="s">
        <v>23</v>
      </c>
      <c r="I199" s="3" t="s">
        <v>24</v>
      </c>
      <c r="J199" s="3" t="s">
        <v>25</v>
      </c>
      <c r="K199" s="3" t="s">
        <v>401</v>
      </c>
      <c r="L199" s="4" t="str">
        <f t="shared" si="17"/>
        <v>RC0603JR-075R1L</v>
      </c>
      <c r="M199" s="3" t="s">
        <v>378</v>
      </c>
      <c r="N199" t="s">
        <v>379</v>
      </c>
      <c r="O199" t="str">
        <f t="shared" ca="1" si="18"/>
        <v>C:\Altium Libraries\Passives Library\DataSheet\GENERAL PURPOSE CHIP RESISTORS (Yageo).pdf</v>
      </c>
      <c r="P199" s="5" t="str">
        <f t="shared" si="16"/>
        <v>GENERAL PURPOSE CHIP RESISTORS RES0603 5R1±5% 75V 0.1W</v>
      </c>
    </row>
    <row r="200" spans="1:16" x14ac:dyDescent="0.3">
      <c r="A200" s="4" t="s">
        <v>420</v>
      </c>
      <c r="B200" s="3" t="s">
        <v>398</v>
      </c>
      <c r="C200" s="3" t="s">
        <v>65</v>
      </c>
      <c r="D200" s="45" t="s">
        <v>20</v>
      </c>
      <c r="E200" s="3" t="s">
        <v>399</v>
      </c>
      <c r="F200" s="3" t="s">
        <v>400</v>
      </c>
      <c r="G200" s="4" t="str">
        <f t="shared" si="15"/>
        <v>RES0603 5R6±5%</v>
      </c>
      <c r="H200" s="3" t="s">
        <v>23</v>
      </c>
      <c r="I200" s="3" t="s">
        <v>24</v>
      </c>
      <c r="J200" s="3" t="s">
        <v>25</v>
      </c>
      <c r="K200" s="3" t="s">
        <v>401</v>
      </c>
      <c r="L200" s="4" t="str">
        <f t="shared" si="17"/>
        <v>RC0603JR-075R6L</v>
      </c>
      <c r="M200" s="3" t="s">
        <v>378</v>
      </c>
      <c r="N200" t="s">
        <v>379</v>
      </c>
      <c r="O200" t="str">
        <f t="shared" ca="1" si="18"/>
        <v>C:\Altium Libraries\Passives Library\DataSheet\GENERAL PURPOSE CHIP RESISTORS (Yageo).pdf</v>
      </c>
      <c r="P200" s="5" t="str">
        <f t="shared" si="16"/>
        <v>GENERAL PURPOSE CHIP RESISTORS RES0603 5R6±5% 75V 0.1W</v>
      </c>
    </row>
    <row r="201" spans="1:16" x14ac:dyDescent="0.3">
      <c r="A201" s="4" t="s">
        <v>421</v>
      </c>
      <c r="B201" s="3" t="s">
        <v>398</v>
      </c>
      <c r="C201" s="3" t="s">
        <v>67</v>
      </c>
      <c r="D201" s="45" t="s">
        <v>20</v>
      </c>
      <c r="E201" s="3" t="s">
        <v>399</v>
      </c>
      <c r="F201" s="3" t="s">
        <v>400</v>
      </c>
      <c r="G201" s="4" t="str">
        <f t="shared" si="15"/>
        <v>RES0603 6R2±5%</v>
      </c>
      <c r="H201" s="3" t="s">
        <v>23</v>
      </c>
      <c r="I201" s="3" t="s">
        <v>24</v>
      </c>
      <c r="J201" s="3" t="s">
        <v>25</v>
      </c>
      <c r="K201" s="3" t="s">
        <v>401</v>
      </c>
      <c r="L201" s="4" t="str">
        <f t="shared" si="17"/>
        <v>RC0603JR-076R2L</v>
      </c>
      <c r="M201" s="3" t="s">
        <v>378</v>
      </c>
      <c r="N201" t="s">
        <v>379</v>
      </c>
      <c r="O201" t="str">
        <f t="shared" ca="1" si="18"/>
        <v>C:\Altium Libraries\Passives Library\DataSheet\GENERAL PURPOSE CHIP RESISTORS (Yageo).pdf</v>
      </c>
      <c r="P201" s="5" t="str">
        <f t="shared" si="16"/>
        <v>GENERAL PURPOSE CHIP RESISTORS RES0603 6R2±5% 75V 0.1W</v>
      </c>
    </row>
    <row r="202" spans="1:16" x14ac:dyDescent="0.3">
      <c r="A202" s="4" t="s">
        <v>422</v>
      </c>
      <c r="B202" s="3" t="s">
        <v>398</v>
      </c>
      <c r="C202" s="3" t="s">
        <v>69</v>
      </c>
      <c r="D202" s="45" t="s">
        <v>20</v>
      </c>
      <c r="E202" s="3" t="s">
        <v>399</v>
      </c>
      <c r="F202" s="3" t="s">
        <v>400</v>
      </c>
      <c r="G202" s="4" t="str">
        <f t="shared" si="15"/>
        <v>RES0603 6R8±5%</v>
      </c>
      <c r="H202" s="3" t="s">
        <v>23</v>
      </c>
      <c r="I202" s="3" t="s">
        <v>24</v>
      </c>
      <c r="J202" s="3" t="s">
        <v>25</v>
      </c>
      <c r="K202" s="3" t="s">
        <v>401</v>
      </c>
      <c r="L202" s="4" t="str">
        <f t="shared" si="17"/>
        <v>RC0603JR-076R8L</v>
      </c>
      <c r="M202" s="3" t="s">
        <v>378</v>
      </c>
      <c r="N202" t="s">
        <v>379</v>
      </c>
      <c r="O202" t="str">
        <f t="shared" ca="1" si="18"/>
        <v>C:\Altium Libraries\Passives Library\DataSheet\GENERAL PURPOSE CHIP RESISTORS (Yageo).pdf</v>
      </c>
      <c r="P202" s="5" t="str">
        <f t="shared" si="16"/>
        <v>GENERAL PURPOSE CHIP RESISTORS RES0603 6R8±5% 75V 0.1W</v>
      </c>
    </row>
    <row r="203" spans="1:16" x14ac:dyDescent="0.3">
      <c r="A203" s="4" t="s">
        <v>423</v>
      </c>
      <c r="B203" s="3" t="s">
        <v>398</v>
      </c>
      <c r="C203" s="3" t="s">
        <v>71</v>
      </c>
      <c r="D203" s="45" t="s">
        <v>20</v>
      </c>
      <c r="E203" s="3" t="s">
        <v>399</v>
      </c>
      <c r="F203" s="3" t="s">
        <v>400</v>
      </c>
      <c r="G203" s="4" t="str">
        <f t="shared" si="15"/>
        <v>RES0603 7R5±5%</v>
      </c>
      <c r="H203" s="3" t="s">
        <v>23</v>
      </c>
      <c r="I203" s="3" t="s">
        <v>24</v>
      </c>
      <c r="J203" s="3" t="s">
        <v>25</v>
      </c>
      <c r="K203" s="3" t="s">
        <v>401</v>
      </c>
      <c r="L203" s="4" t="str">
        <f t="shared" si="17"/>
        <v>RC0603JR-077R5L</v>
      </c>
      <c r="M203" s="3" t="s">
        <v>378</v>
      </c>
      <c r="N203" t="s">
        <v>379</v>
      </c>
      <c r="O203" t="str">
        <f t="shared" ca="1" si="18"/>
        <v>C:\Altium Libraries\Passives Library\DataSheet\GENERAL PURPOSE CHIP RESISTORS (Yageo).pdf</v>
      </c>
      <c r="P203" s="5" t="str">
        <f t="shared" si="16"/>
        <v>GENERAL PURPOSE CHIP RESISTORS RES0603 7R5±5% 75V 0.1W</v>
      </c>
    </row>
    <row r="204" spans="1:16" x14ac:dyDescent="0.3">
      <c r="A204" s="4" t="s">
        <v>424</v>
      </c>
      <c r="B204" s="3" t="s">
        <v>398</v>
      </c>
      <c r="C204" s="3" t="s">
        <v>73</v>
      </c>
      <c r="D204" s="45" t="s">
        <v>20</v>
      </c>
      <c r="E204" s="3" t="s">
        <v>399</v>
      </c>
      <c r="F204" s="3" t="s">
        <v>400</v>
      </c>
      <c r="G204" s="4" t="str">
        <f t="shared" si="15"/>
        <v>RES0603 8R2±5%</v>
      </c>
      <c r="H204" s="3" t="s">
        <v>23</v>
      </c>
      <c r="I204" s="3" t="s">
        <v>24</v>
      </c>
      <c r="J204" s="3" t="s">
        <v>25</v>
      </c>
      <c r="K204" s="3" t="s">
        <v>401</v>
      </c>
      <c r="L204" s="4" t="str">
        <f t="shared" si="17"/>
        <v>RC0603JR-078R2L</v>
      </c>
      <c r="M204" s="3" t="s">
        <v>378</v>
      </c>
      <c r="N204" t="s">
        <v>379</v>
      </c>
      <c r="O204" t="str">
        <f t="shared" ca="1" si="18"/>
        <v>C:\Altium Libraries\Passives Library\DataSheet\GENERAL PURPOSE CHIP RESISTORS (Yageo).pdf</v>
      </c>
      <c r="P204" s="5" t="str">
        <f t="shared" si="16"/>
        <v>GENERAL PURPOSE CHIP RESISTORS RES0603 8R2±5% 75V 0.1W</v>
      </c>
    </row>
    <row r="205" spans="1:16" x14ac:dyDescent="0.3">
      <c r="A205" s="4" t="s">
        <v>425</v>
      </c>
      <c r="B205" s="3" t="s">
        <v>398</v>
      </c>
      <c r="C205" s="3" t="s">
        <v>75</v>
      </c>
      <c r="D205" s="45" t="s">
        <v>20</v>
      </c>
      <c r="E205" s="3" t="s">
        <v>399</v>
      </c>
      <c r="F205" s="3" t="s">
        <v>400</v>
      </c>
      <c r="G205" s="4" t="str">
        <f t="shared" si="15"/>
        <v>RES0603 9R1±5%</v>
      </c>
      <c r="H205" s="3" t="s">
        <v>23</v>
      </c>
      <c r="I205" s="3" t="s">
        <v>24</v>
      </c>
      <c r="J205" s="3" t="s">
        <v>25</v>
      </c>
      <c r="K205" s="3" t="s">
        <v>401</v>
      </c>
      <c r="L205" s="4" t="str">
        <f t="shared" si="17"/>
        <v>RC0603JR-079R1L</v>
      </c>
      <c r="M205" s="3" t="s">
        <v>378</v>
      </c>
      <c r="N205" t="s">
        <v>379</v>
      </c>
      <c r="O205" t="str">
        <f t="shared" ca="1" si="18"/>
        <v>C:\Altium Libraries\Passives Library\DataSheet\GENERAL PURPOSE CHIP RESISTORS (Yageo).pdf</v>
      </c>
      <c r="P205" s="5" t="str">
        <f t="shared" si="16"/>
        <v>GENERAL PURPOSE CHIP RESISTORS RES0603 9R1±5% 75V 0.1W</v>
      </c>
    </row>
    <row r="206" spans="1:16" x14ac:dyDescent="0.3">
      <c r="A206" s="4" t="s">
        <v>426</v>
      </c>
      <c r="B206" s="3" t="s">
        <v>398</v>
      </c>
      <c r="C206" s="3" t="s">
        <v>77</v>
      </c>
      <c r="D206" s="45" t="s">
        <v>20</v>
      </c>
      <c r="E206" s="3" t="s">
        <v>399</v>
      </c>
      <c r="F206" s="3" t="s">
        <v>400</v>
      </c>
      <c r="G206" s="4" t="str">
        <f t="shared" si="15"/>
        <v>RES0603 10R±5%</v>
      </c>
      <c r="H206" s="3" t="s">
        <v>23</v>
      </c>
      <c r="I206" s="3" t="s">
        <v>24</v>
      </c>
      <c r="J206" s="3" t="s">
        <v>25</v>
      </c>
      <c r="K206" s="3" t="s">
        <v>401</v>
      </c>
      <c r="L206" s="4" t="str">
        <f t="shared" si="17"/>
        <v>RC0603JR-0710RL</v>
      </c>
      <c r="M206" s="3" t="s">
        <v>378</v>
      </c>
      <c r="N206" t="s">
        <v>379</v>
      </c>
      <c r="O206" t="str">
        <f t="shared" ca="1" si="18"/>
        <v>C:\Altium Libraries\Passives Library\DataSheet\GENERAL PURPOSE CHIP RESISTORS (Yageo).pdf</v>
      </c>
      <c r="P206" s="5" t="str">
        <f t="shared" si="16"/>
        <v>GENERAL PURPOSE CHIP RESISTORS RES0603 10R±5% 75V 0.1W</v>
      </c>
    </row>
    <row r="207" spans="1:16" x14ac:dyDescent="0.3">
      <c r="A207" s="4" t="s">
        <v>427</v>
      </c>
      <c r="B207" s="3" t="s">
        <v>398</v>
      </c>
      <c r="C207" s="3" t="s">
        <v>79</v>
      </c>
      <c r="D207" s="45" t="s">
        <v>20</v>
      </c>
      <c r="E207" s="3" t="s">
        <v>399</v>
      </c>
      <c r="F207" s="3" t="s">
        <v>400</v>
      </c>
      <c r="G207" s="4" t="str">
        <f t="shared" si="15"/>
        <v>RES0603 11R±5%</v>
      </c>
      <c r="H207" s="3" t="s">
        <v>23</v>
      </c>
      <c r="I207" s="3" t="s">
        <v>24</v>
      </c>
      <c r="J207" s="3" t="s">
        <v>25</v>
      </c>
      <c r="K207" s="3" t="s">
        <v>401</v>
      </c>
      <c r="L207" s="4" t="str">
        <f t="shared" si="17"/>
        <v>RC0603JR-0711RL</v>
      </c>
      <c r="M207" s="3" t="s">
        <v>378</v>
      </c>
      <c r="N207" t="s">
        <v>379</v>
      </c>
      <c r="O207" t="str">
        <f t="shared" ca="1" si="18"/>
        <v>C:\Altium Libraries\Passives Library\DataSheet\GENERAL PURPOSE CHIP RESISTORS (Yageo).pdf</v>
      </c>
      <c r="P207" s="5" t="str">
        <f t="shared" si="16"/>
        <v>GENERAL PURPOSE CHIP RESISTORS RES0603 11R±5% 75V 0.1W</v>
      </c>
    </row>
    <row r="208" spans="1:16" x14ac:dyDescent="0.3">
      <c r="A208" s="4" t="s">
        <v>428</v>
      </c>
      <c r="B208" s="3" t="s">
        <v>398</v>
      </c>
      <c r="C208" s="3" t="s">
        <v>81</v>
      </c>
      <c r="D208" s="45" t="s">
        <v>20</v>
      </c>
      <c r="E208" s="3" t="s">
        <v>399</v>
      </c>
      <c r="F208" s="3" t="s">
        <v>400</v>
      </c>
      <c r="G208" s="4" t="str">
        <f t="shared" si="15"/>
        <v>RES0603 12R±5%</v>
      </c>
      <c r="H208" s="3" t="s">
        <v>23</v>
      </c>
      <c r="I208" s="3" t="s">
        <v>24</v>
      </c>
      <c r="J208" s="3" t="s">
        <v>25</v>
      </c>
      <c r="K208" s="3" t="s">
        <v>401</v>
      </c>
      <c r="L208" s="4" t="str">
        <f t="shared" si="17"/>
        <v>RC0603JR-0712RL</v>
      </c>
      <c r="M208" s="3" t="s">
        <v>378</v>
      </c>
      <c r="N208" t="s">
        <v>379</v>
      </c>
      <c r="O208" t="str">
        <f t="shared" ca="1" si="18"/>
        <v>C:\Altium Libraries\Passives Library\DataSheet\GENERAL PURPOSE CHIP RESISTORS (Yageo).pdf</v>
      </c>
      <c r="P208" s="5" t="str">
        <f t="shared" si="16"/>
        <v>GENERAL PURPOSE CHIP RESISTORS RES0603 12R±5% 75V 0.1W</v>
      </c>
    </row>
    <row r="209" spans="1:16" x14ac:dyDescent="0.3">
      <c r="A209" s="4" t="s">
        <v>429</v>
      </c>
      <c r="B209" s="3" t="s">
        <v>398</v>
      </c>
      <c r="C209" s="3" t="s">
        <v>83</v>
      </c>
      <c r="D209" s="45" t="s">
        <v>20</v>
      </c>
      <c r="E209" s="3" t="s">
        <v>399</v>
      </c>
      <c r="F209" s="3" t="s">
        <v>400</v>
      </c>
      <c r="G209" s="4" t="str">
        <f t="shared" si="15"/>
        <v>RES0603 13R±5%</v>
      </c>
      <c r="H209" s="3" t="s">
        <v>23</v>
      </c>
      <c r="I209" s="3" t="s">
        <v>24</v>
      </c>
      <c r="J209" s="3" t="s">
        <v>25</v>
      </c>
      <c r="K209" s="3" t="s">
        <v>401</v>
      </c>
      <c r="L209" s="4" t="str">
        <f t="shared" si="17"/>
        <v>RC0603JR-0713RL</v>
      </c>
      <c r="M209" s="3" t="s">
        <v>378</v>
      </c>
      <c r="N209" t="s">
        <v>379</v>
      </c>
      <c r="O209" t="str">
        <f t="shared" ca="1" si="18"/>
        <v>C:\Altium Libraries\Passives Library\DataSheet\GENERAL PURPOSE CHIP RESISTORS (Yageo).pdf</v>
      </c>
      <c r="P209" s="5" t="str">
        <f t="shared" si="16"/>
        <v>GENERAL PURPOSE CHIP RESISTORS RES0603 13R±5% 75V 0.1W</v>
      </c>
    </row>
    <row r="210" spans="1:16" x14ac:dyDescent="0.3">
      <c r="A210" s="4" t="s">
        <v>430</v>
      </c>
      <c r="B210" s="3" t="s">
        <v>398</v>
      </c>
      <c r="C210" s="3" t="s">
        <v>85</v>
      </c>
      <c r="D210" s="45" t="s">
        <v>20</v>
      </c>
      <c r="E210" s="3" t="s">
        <v>399</v>
      </c>
      <c r="F210" s="3" t="s">
        <v>400</v>
      </c>
      <c r="G210" s="4" t="str">
        <f t="shared" si="15"/>
        <v>RES0603 15R±5%</v>
      </c>
      <c r="H210" s="3" t="s">
        <v>23</v>
      </c>
      <c r="I210" s="3" t="s">
        <v>24</v>
      </c>
      <c r="J210" s="3" t="s">
        <v>25</v>
      </c>
      <c r="K210" s="3" t="s">
        <v>401</v>
      </c>
      <c r="L210" s="4" t="str">
        <f t="shared" si="17"/>
        <v>RC0603JR-0715RL</v>
      </c>
      <c r="M210" s="3" t="s">
        <v>378</v>
      </c>
      <c r="N210" t="s">
        <v>379</v>
      </c>
      <c r="O210" t="str">
        <f t="shared" ca="1" si="18"/>
        <v>C:\Altium Libraries\Passives Library\DataSheet\GENERAL PURPOSE CHIP RESISTORS (Yageo).pdf</v>
      </c>
      <c r="P210" s="5" t="str">
        <f t="shared" si="16"/>
        <v>GENERAL PURPOSE CHIP RESISTORS RES0603 15R±5% 75V 0.1W</v>
      </c>
    </row>
    <row r="211" spans="1:16" x14ac:dyDescent="0.3">
      <c r="A211" s="4" t="s">
        <v>431</v>
      </c>
      <c r="B211" s="3" t="s">
        <v>398</v>
      </c>
      <c r="C211" s="3" t="s">
        <v>87</v>
      </c>
      <c r="D211" s="45" t="s">
        <v>20</v>
      </c>
      <c r="E211" s="3" t="s">
        <v>399</v>
      </c>
      <c r="F211" s="3" t="s">
        <v>400</v>
      </c>
      <c r="G211" s="4" t="str">
        <f t="shared" si="15"/>
        <v>RES0603 16R±5%</v>
      </c>
      <c r="H211" s="3" t="s">
        <v>23</v>
      </c>
      <c r="I211" s="3" t="s">
        <v>24</v>
      </c>
      <c r="J211" s="3" t="s">
        <v>25</v>
      </c>
      <c r="K211" s="3" t="s">
        <v>401</v>
      </c>
      <c r="L211" s="4" t="str">
        <f t="shared" si="17"/>
        <v>RC0603JR-0716RL</v>
      </c>
      <c r="M211" s="3" t="s">
        <v>378</v>
      </c>
      <c r="N211" t="s">
        <v>379</v>
      </c>
      <c r="O211" t="str">
        <f t="shared" ca="1" si="18"/>
        <v>C:\Altium Libraries\Passives Library\DataSheet\GENERAL PURPOSE CHIP RESISTORS (Yageo).pdf</v>
      </c>
      <c r="P211" s="5" t="str">
        <f t="shared" si="16"/>
        <v>GENERAL PURPOSE CHIP RESISTORS RES0603 16R±5% 75V 0.1W</v>
      </c>
    </row>
    <row r="212" spans="1:16" x14ac:dyDescent="0.3">
      <c r="A212" s="4" t="s">
        <v>432</v>
      </c>
      <c r="B212" s="3" t="s">
        <v>398</v>
      </c>
      <c r="C212" s="3" t="s">
        <v>89</v>
      </c>
      <c r="D212" s="45" t="s">
        <v>20</v>
      </c>
      <c r="E212" s="3" t="s">
        <v>399</v>
      </c>
      <c r="F212" s="3" t="s">
        <v>400</v>
      </c>
      <c r="G212" s="4" t="str">
        <f t="shared" si="15"/>
        <v>RES0603 18R±5%</v>
      </c>
      <c r="H212" s="3" t="s">
        <v>23</v>
      </c>
      <c r="I212" s="3" t="s">
        <v>24</v>
      </c>
      <c r="J212" s="3" t="s">
        <v>25</v>
      </c>
      <c r="K212" s="3" t="s">
        <v>401</v>
      </c>
      <c r="L212" s="4" t="str">
        <f t="shared" si="17"/>
        <v>RC0603JR-0718RL</v>
      </c>
      <c r="M212" s="3" t="s">
        <v>378</v>
      </c>
      <c r="N212" t="s">
        <v>379</v>
      </c>
      <c r="O212" t="str">
        <f t="shared" ca="1" si="18"/>
        <v>C:\Altium Libraries\Passives Library\DataSheet\GENERAL PURPOSE CHIP RESISTORS (Yageo).pdf</v>
      </c>
      <c r="P212" s="5" t="str">
        <f t="shared" si="16"/>
        <v>GENERAL PURPOSE CHIP RESISTORS RES0603 18R±5% 75V 0.1W</v>
      </c>
    </row>
    <row r="213" spans="1:16" x14ac:dyDescent="0.3">
      <c r="A213" s="4" t="s">
        <v>433</v>
      </c>
      <c r="B213" s="3" t="s">
        <v>398</v>
      </c>
      <c r="C213" s="3" t="s">
        <v>91</v>
      </c>
      <c r="D213" s="45" t="s">
        <v>20</v>
      </c>
      <c r="E213" s="3" t="s">
        <v>399</v>
      </c>
      <c r="F213" s="3" t="s">
        <v>400</v>
      </c>
      <c r="G213" s="4" t="str">
        <f t="shared" si="15"/>
        <v>RES0603 20R±5%</v>
      </c>
      <c r="H213" s="3" t="s">
        <v>23</v>
      </c>
      <c r="I213" s="3" t="s">
        <v>24</v>
      </c>
      <c r="J213" s="3" t="s">
        <v>25</v>
      </c>
      <c r="K213" s="3" t="s">
        <v>401</v>
      </c>
      <c r="L213" s="4" t="str">
        <f t="shared" si="17"/>
        <v>RC0603JR-0720RL</v>
      </c>
      <c r="M213" s="3" t="s">
        <v>378</v>
      </c>
      <c r="N213" t="s">
        <v>379</v>
      </c>
      <c r="O213" t="str">
        <f t="shared" ca="1" si="18"/>
        <v>C:\Altium Libraries\Passives Library\DataSheet\GENERAL PURPOSE CHIP RESISTORS (Yageo).pdf</v>
      </c>
      <c r="P213" s="5" t="str">
        <f t="shared" si="16"/>
        <v>GENERAL PURPOSE CHIP RESISTORS RES0603 20R±5% 75V 0.1W</v>
      </c>
    </row>
    <row r="214" spans="1:16" x14ac:dyDescent="0.3">
      <c r="A214" s="4" t="s">
        <v>434</v>
      </c>
      <c r="B214" s="3" t="s">
        <v>398</v>
      </c>
      <c r="C214" s="3" t="s">
        <v>93</v>
      </c>
      <c r="D214" s="45" t="s">
        <v>20</v>
      </c>
      <c r="E214" s="3" t="s">
        <v>399</v>
      </c>
      <c r="F214" s="3" t="s">
        <v>400</v>
      </c>
      <c r="G214" s="4" t="str">
        <f t="shared" si="15"/>
        <v>RES0603 22R±5%</v>
      </c>
      <c r="H214" s="3" t="s">
        <v>23</v>
      </c>
      <c r="I214" s="3" t="s">
        <v>24</v>
      </c>
      <c r="J214" s="3" t="s">
        <v>25</v>
      </c>
      <c r="K214" s="3" t="s">
        <v>401</v>
      </c>
      <c r="L214" s="4" t="str">
        <f t="shared" si="17"/>
        <v>RC0603JR-0722RL</v>
      </c>
      <c r="M214" s="3" t="s">
        <v>378</v>
      </c>
      <c r="N214" t="s">
        <v>379</v>
      </c>
      <c r="O214" t="str">
        <f t="shared" ca="1" si="18"/>
        <v>C:\Altium Libraries\Passives Library\DataSheet\GENERAL PURPOSE CHIP RESISTORS (Yageo).pdf</v>
      </c>
      <c r="P214" s="5" t="str">
        <f t="shared" si="16"/>
        <v>GENERAL PURPOSE CHIP RESISTORS RES0603 22R±5% 75V 0.1W</v>
      </c>
    </row>
    <row r="215" spans="1:16" x14ac:dyDescent="0.3">
      <c r="A215" s="4" t="s">
        <v>435</v>
      </c>
      <c r="B215" s="3" t="s">
        <v>398</v>
      </c>
      <c r="C215" s="3" t="s">
        <v>95</v>
      </c>
      <c r="D215" s="45" t="s">
        <v>20</v>
      </c>
      <c r="E215" s="3" t="s">
        <v>399</v>
      </c>
      <c r="F215" s="3" t="s">
        <v>400</v>
      </c>
      <c r="G215" s="4" t="str">
        <f t="shared" si="15"/>
        <v>RES0603 24R±5%</v>
      </c>
      <c r="H215" s="3" t="s">
        <v>23</v>
      </c>
      <c r="I215" s="3" t="s">
        <v>24</v>
      </c>
      <c r="J215" s="3" t="s">
        <v>25</v>
      </c>
      <c r="K215" s="3" t="s">
        <v>401</v>
      </c>
      <c r="L215" s="4" t="str">
        <f t="shared" si="17"/>
        <v>RC0603JR-0724RL</v>
      </c>
      <c r="M215" s="3" t="s">
        <v>378</v>
      </c>
      <c r="N215" t="s">
        <v>379</v>
      </c>
      <c r="O215" t="str">
        <f t="shared" ca="1" si="18"/>
        <v>C:\Altium Libraries\Passives Library\DataSheet\GENERAL PURPOSE CHIP RESISTORS (Yageo).pdf</v>
      </c>
      <c r="P215" s="5" t="str">
        <f t="shared" si="16"/>
        <v>GENERAL PURPOSE CHIP RESISTORS RES0603 24R±5% 75V 0.1W</v>
      </c>
    </row>
    <row r="216" spans="1:16" x14ac:dyDescent="0.3">
      <c r="A216" s="4" t="s">
        <v>436</v>
      </c>
      <c r="B216" s="3" t="s">
        <v>398</v>
      </c>
      <c r="C216" s="3" t="s">
        <v>97</v>
      </c>
      <c r="D216" s="45" t="s">
        <v>20</v>
      </c>
      <c r="E216" s="3" t="s">
        <v>399</v>
      </c>
      <c r="F216" s="3" t="s">
        <v>400</v>
      </c>
      <c r="G216" s="4" t="str">
        <f t="shared" si="15"/>
        <v>RES0603 27R±5%</v>
      </c>
      <c r="H216" s="3" t="s">
        <v>23</v>
      </c>
      <c r="I216" s="3" t="s">
        <v>24</v>
      </c>
      <c r="J216" s="3" t="s">
        <v>25</v>
      </c>
      <c r="K216" s="3" t="s">
        <v>401</v>
      </c>
      <c r="L216" s="4" t="str">
        <f t="shared" si="17"/>
        <v>RC0603JR-0727RL</v>
      </c>
      <c r="M216" s="3" t="s">
        <v>378</v>
      </c>
      <c r="N216" t="s">
        <v>379</v>
      </c>
      <c r="O216" t="str">
        <f t="shared" ca="1" si="18"/>
        <v>C:\Altium Libraries\Passives Library\DataSheet\GENERAL PURPOSE CHIP RESISTORS (Yageo).pdf</v>
      </c>
      <c r="P216" s="5" t="str">
        <f t="shared" si="16"/>
        <v>GENERAL PURPOSE CHIP RESISTORS RES0603 27R±5% 75V 0.1W</v>
      </c>
    </row>
    <row r="217" spans="1:16" x14ac:dyDescent="0.3">
      <c r="A217" s="4" t="s">
        <v>437</v>
      </c>
      <c r="B217" s="3" t="s">
        <v>398</v>
      </c>
      <c r="C217" s="3" t="s">
        <v>99</v>
      </c>
      <c r="D217" s="45" t="s">
        <v>20</v>
      </c>
      <c r="E217" s="3" t="s">
        <v>399</v>
      </c>
      <c r="F217" s="3" t="s">
        <v>400</v>
      </c>
      <c r="G217" s="4" t="str">
        <f t="shared" si="15"/>
        <v>RES0603 30R±5%</v>
      </c>
      <c r="H217" s="3" t="s">
        <v>23</v>
      </c>
      <c r="I217" s="3" t="s">
        <v>24</v>
      </c>
      <c r="J217" s="3" t="s">
        <v>25</v>
      </c>
      <c r="K217" s="3" t="s">
        <v>401</v>
      </c>
      <c r="L217" s="4" t="str">
        <f t="shared" si="17"/>
        <v>RC0603JR-0730RL</v>
      </c>
      <c r="M217" s="3" t="s">
        <v>378</v>
      </c>
      <c r="N217" t="s">
        <v>379</v>
      </c>
      <c r="O217" t="str">
        <f t="shared" ca="1" si="18"/>
        <v>C:\Altium Libraries\Passives Library\DataSheet\GENERAL PURPOSE CHIP RESISTORS (Yageo).pdf</v>
      </c>
      <c r="P217" s="5" t="str">
        <f t="shared" si="16"/>
        <v>GENERAL PURPOSE CHIP RESISTORS RES0603 30R±5% 75V 0.1W</v>
      </c>
    </row>
    <row r="218" spans="1:16" x14ac:dyDescent="0.3">
      <c r="A218" s="4" t="s">
        <v>438</v>
      </c>
      <c r="B218" s="3" t="s">
        <v>398</v>
      </c>
      <c r="C218" s="3" t="s">
        <v>101</v>
      </c>
      <c r="D218" s="45" t="s">
        <v>20</v>
      </c>
      <c r="E218" s="3" t="s">
        <v>399</v>
      </c>
      <c r="F218" s="3" t="s">
        <v>400</v>
      </c>
      <c r="G218" s="4" t="str">
        <f t="shared" si="15"/>
        <v>RES0603 33R±5%</v>
      </c>
      <c r="H218" s="3" t="s">
        <v>23</v>
      </c>
      <c r="I218" s="3" t="s">
        <v>24</v>
      </c>
      <c r="J218" s="3" t="s">
        <v>25</v>
      </c>
      <c r="K218" s="3" t="s">
        <v>401</v>
      </c>
      <c r="L218" s="4" t="str">
        <f t="shared" si="17"/>
        <v>RC0603JR-0733RL</v>
      </c>
      <c r="M218" s="3" t="s">
        <v>378</v>
      </c>
      <c r="N218" t="s">
        <v>379</v>
      </c>
      <c r="O218" t="str">
        <f t="shared" ca="1" si="18"/>
        <v>C:\Altium Libraries\Passives Library\DataSheet\GENERAL PURPOSE CHIP RESISTORS (Yageo).pdf</v>
      </c>
      <c r="P218" s="5" t="str">
        <f t="shared" si="16"/>
        <v>GENERAL PURPOSE CHIP RESISTORS RES0603 33R±5% 75V 0.1W</v>
      </c>
    </row>
    <row r="219" spans="1:16" x14ac:dyDescent="0.3">
      <c r="A219" s="4" t="s">
        <v>439</v>
      </c>
      <c r="B219" s="3" t="s">
        <v>398</v>
      </c>
      <c r="C219" s="3" t="s">
        <v>103</v>
      </c>
      <c r="D219" s="45" t="s">
        <v>20</v>
      </c>
      <c r="E219" s="3" t="s">
        <v>399</v>
      </c>
      <c r="F219" s="3" t="s">
        <v>400</v>
      </c>
      <c r="G219" s="4" t="str">
        <f t="shared" si="15"/>
        <v>RES0603 36R±5%</v>
      </c>
      <c r="H219" s="3" t="s">
        <v>23</v>
      </c>
      <c r="I219" s="3" t="s">
        <v>24</v>
      </c>
      <c r="J219" s="3" t="s">
        <v>25</v>
      </c>
      <c r="K219" s="3" t="s">
        <v>401</v>
      </c>
      <c r="L219" s="4" t="str">
        <f t="shared" si="17"/>
        <v>RC0603JR-0736RL</v>
      </c>
      <c r="M219" s="3" t="s">
        <v>378</v>
      </c>
      <c r="N219" t="s">
        <v>379</v>
      </c>
      <c r="O219" t="str">
        <f t="shared" ca="1" si="18"/>
        <v>C:\Altium Libraries\Passives Library\DataSheet\GENERAL PURPOSE CHIP RESISTORS (Yageo).pdf</v>
      </c>
      <c r="P219" s="5" t="str">
        <f t="shared" si="16"/>
        <v>GENERAL PURPOSE CHIP RESISTORS RES0603 36R±5% 75V 0.1W</v>
      </c>
    </row>
    <row r="220" spans="1:16" x14ac:dyDescent="0.3">
      <c r="A220" s="4" t="s">
        <v>440</v>
      </c>
      <c r="B220" s="3" t="s">
        <v>398</v>
      </c>
      <c r="C220" s="3" t="s">
        <v>105</v>
      </c>
      <c r="D220" s="45" t="s">
        <v>20</v>
      </c>
      <c r="E220" s="3" t="s">
        <v>399</v>
      </c>
      <c r="F220" s="3" t="s">
        <v>400</v>
      </c>
      <c r="G220" s="4" t="str">
        <f t="shared" si="15"/>
        <v>RES0603 39R±5%</v>
      </c>
      <c r="H220" s="3" t="s">
        <v>23</v>
      </c>
      <c r="I220" s="3" t="s">
        <v>24</v>
      </c>
      <c r="J220" s="3" t="s">
        <v>25</v>
      </c>
      <c r="K220" s="3" t="s">
        <v>401</v>
      </c>
      <c r="L220" s="4" t="str">
        <f t="shared" si="17"/>
        <v>RC0603JR-0739RL</v>
      </c>
      <c r="M220" s="3" t="s">
        <v>378</v>
      </c>
      <c r="N220" t="s">
        <v>379</v>
      </c>
      <c r="O220" t="str">
        <f t="shared" ca="1" si="18"/>
        <v>C:\Altium Libraries\Passives Library\DataSheet\GENERAL PURPOSE CHIP RESISTORS (Yageo).pdf</v>
      </c>
      <c r="P220" s="5" t="str">
        <f t="shared" si="16"/>
        <v>GENERAL PURPOSE CHIP RESISTORS RES0603 39R±5% 75V 0.1W</v>
      </c>
    </row>
    <row r="221" spans="1:16" x14ac:dyDescent="0.3">
      <c r="A221" s="4" t="s">
        <v>441</v>
      </c>
      <c r="B221" s="3" t="s">
        <v>398</v>
      </c>
      <c r="C221" s="3" t="s">
        <v>107</v>
      </c>
      <c r="D221" s="45" t="s">
        <v>20</v>
      </c>
      <c r="E221" s="3" t="s">
        <v>399</v>
      </c>
      <c r="F221" s="3" t="s">
        <v>400</v>
      </c>
      <c r="G221" s="4" t="str">
        <f t="shared" si="15"/>
        <v>RES0603 43R±5%</v>
      </c>
      <c r="H221" s="3" t="s">
        <v>23</v>
      </c>
      <c r="I221" s="3" t="s">
        <v>24</v>
      </c>
      <c r="J221" s="3" t="s">
        <v>25</v>
      </c>
      <c r="K221" s="3" t="s">
        <v>401</v>
      </c>
      <c r="L221" s="4" t="str">
        <f t="shared" si="17"/>
        <v>RC0603JR-0743RL</v>
      </c>
      <c r="M221" s="3" t="s">
        <v>378</v>
      </c>
      <c r="N221" t="s">
        <v>379</v>
      </c>
      <c r="O221" t="str">
        <f t="shared" ca="1" si="18"/>
        <v>C:\Altium Libraries\Passives Library\DataSheet\GENERAL PURPOSE CHIP RESISTORS (Yageo).pdf</v>
      </c>
      <c r="P221" s="5" t="str">
        <f t="shared" si="16"/>
        <v>GENERAL PURPOSE CHIP RESISTORS RES0603 43R±5% 75V 0.1W</v>
      </c>
    </row>
    <row r="222" spans="1:16" x14ac:dyDescent="0.3">
      <c r="A222" s="4" t="s">
        <v>442</v>
      </c>
      <c r="B222" s="3" t="s">
        <v>398</v>
      </c>
      <c r="C222" s="3" t="s">
        <v>109</v>
      </c>
      <c r="D222" s="45" t="s">
        <v>20</v>
      </c>
      <c r="E222" s="3" t="s">
        <v>399</v>
      </c>
      <c r="F222" s="3" t="s">
        <v>400</v>
      </c>
      <c r="G222" s="4" t="str">
        <f t="shared" si="15"/>
        <v>RES0603 47R±5%</v>
      </c>
      <c r="H222" s="3" t="s">
        <v>23</v>
      </c>
      <c r="I222" s="3" t="s">
        <v>24</v>
      </c>
      <c r="J222" s="3" t="s">
        <v>25</v>
      </c>
      <c r="K222" s="3" t="s">
        <v>401</v>
      </c>
      <c r="L222" s="4" t="str">
        <f t="shared" si="17"/>
        <v>RC0603JR-0747RL</v>
      </c>
      <c r="M222" s="3" t="s">
        <v>378</v>
      </c>
      <c r="N222" t="s">
        <v>379</v>
      </c>
      <c r="O222" t="str">
        <f t="shared" ca="1" si="18"/>
        <v>C:\Altium Libraries\Passives Library\DataSheet\GENERAL PURPOSE CHIP RESISTORS (Yageo).pdf</v>
      </c>
      <c r="P222" s="5" t="str">
        <f t="shared" si="16"/>
        <v>GENERAL PURPOSE CHIP RESISTORS RES0603 47R±5% 75V 0.1W</v>
      </c>
    </row>
    <row r="223" spans="1:16" x14ac:dyDescent="0.3">
      <c r="A223" s="4" t="s">
        <v>443</v>
      </c>
      <c r="B223" s="3" t="s">
        <v>398</v>
      </c>
      <c r="C223" s="3" t="s">
        <v>111</v>
      </c>
      <c r="D223" s="45" t="s">
        <v>20</v>
      </c>
      <c r="E223" s="3" t="s">
        <v>399</v>
      </c>
      <c r="F223" s="3" t="s">
        <v>400</v>
      </c>
      <c r="G223" s="4" t="str">
        <f t="shared" si="15"/>
        <v>RES0603 51R±5%</v>
      </c>
      <c r="H223" s="3" t="s">
        <v>23</v>
      </c>
      <c r="I223" s="3" t="s">
        <v>24</v>
      </c>
      <c r="J223" s="3" t="s">
        <v>25</v>
      </c>
      <c r="K223" s="3" t="s">
        <v>401</v>
      </c>
      <c r="L223" s="4" t="str">
        <f t="shared" si="17"/>
        <v>RC0603JR-0751RL</v>
      </c>
      <c r="M223" s="3" t="s">
        <v>378</v>
      </c>
      <c r="N223" t="s">
        <v>379</v>
      </c>
      <c r="O223" t="str">
        <f t="shared" ca="1" si="18"/>
        <v>C:\Altium Libraries\Passives Library\DataSheet\GENERAL PURPOSE CHIP RESISTORS (Yageo).pdf</v>
      </c>
      <c r="P223" s="5" t="str">
        <f t="shared" si="16"/>
        <v>GENERAL PURPOSE CHIP RESISTORS RES0603 51R±5% 75V 0.1W</v>
      </c>
    </row>
    <row r="224" spans="1:16" x14ac:dyDescent="0.3">
      <c r="A224" s="4" t="s">
        <v>444</v>
      </c>
      <c r="B224" s="3" t="s">
        <v>398</v>
      </c>
      <c r="C224" s="3" t="s">
        <v>113</v>
      </c>
      <c r="D224" s="45" t="s">
        <v>20</v>
      </c>
      <c r="E224" s="3" t="s">
        <v>399</v>
      </c>
      <c r="F224" s="3" t="s">
        <v>400</v>
      </c>
      <c r="G224" s="4" t="str">
        <f t="shared" si="15"/>
        <v>RES0603 56R±5%</v>
      </c>
      <c r="H224" s="3" t="s">
        <v>23</v>
      </c>
      <c r="I224" s="3" t="s">
        <v>24</v>
      </c>
      <c r="J224" s="3" t="s">
        <v>25</v>
      </c>
      <c r="K224" s="3" t="s">
        <v>401</v>
      </c>
      <c r="L224" s="4" t="str">
        <f t="shared" si="17"/>
        <v>RC0603JR-0756RL</v>
      </c>
      <c r="M224" s="3" t="s">
        <v>378</v>
      </c>
      <c r="N224" t="s">
        <v>379</v>
      </c>
      <c r="O224" t="str">
        <f t="shared" ca="1" si="18"/>
        <v>C:\Altium Libraries\Passives Library\DataSheet\GENERAL PURPOSE CHIP RESISTORS (Yageo).pdf</v>
      </c>
      <c r="P224" s="5" t="str">
        <f t="shared" si="16"/>
        <v>GENERAL PURPOSE CHIP RESISTORS RES0603 56R±5% 75V 0.1W</v>
      </c>
    </row>
    <row r="225" spans="1:16" x14ac:dyDescent="0.3">
      <c r="A225" s="4" t="s">
        <v>445</v>
      </c>
      <c r="B225" s="3" t="s">
        <v>398</v>
      </c>
      <c r="C225" s="3" t="s">
        <v>115</v>
      </c>
      <c r="D225" s="45" t="s">
        <v>20</v>
      </c>
      <c r="E225" s="3" t="s">
        <v>399</v>
      </c>
      <c r="F225" s="3" t="s">
        <v>400</v>
      </c>
      <c r="G225" s="4" t="str">
        <f t="shared" si="15"/>
        <v>RES0603 62R±5%</v>
      </c>
      <c r="H225" s="3" t="s">
        <v>23</v>
      </c>
      <c r="I225" s="3" t="s">
        <v>24</v>
      </c>
      <c r="J225" s="3" t="s">
        <v>25</v>
      </c>
      <c r="K225" s="3" t="s">
        <v>401</v>
      </c>
      <c r="L225" s="4" t="str">
        <f t="shared" si="17"/>
        <v>RC0603JR-0762RL</v>
      </c>
      <c r="M225" s="3" t="s">
        <v>378</v>
      </c>
      <c r="N225" t="s">
        <v>379</v>
      </c>
      <c r="O225" t="str">
        <f t="shared" ca="1" si="18"/>
        <v>C:\Altium Libraries\Passives Library\DataSheet\GENERAL PURPOSE CHIP RESISTORS (Yageo).pdf</v>
      </c>
      <c r="P225" s="5" t="str">
        <f t="shared" si="16"/>
        <v>GENERAL PURPOSE CHIP RESISTORS RES0603 62R±5% 75V 0.1W</v>
      </c>
    </row>
    <row r="226" spans="1:16" x14ac:dyDescent="0.3">
      <c r="A226" s="4" t="s">
        <v>446</v>
      </c>
      <c r="B226" s="3" t="s">
        <v>398</v>
      </c>
      <c r="C226" s="3" t="s">
        <v>117</v>
      </c>
      <c r="D226" s="45" t="s">
        <v>20</v>
      </c>
      <c r="E226" s="3" t="s">
        <v>399</v>
      </c>
      <c r="F226" s="3" t="s">
        <v>400</v>
      </c>
      <c r="G226" s="4" t="str">
        <f t="shared" si="15"/>
        <v>RES0603 68R±5%</v>
      </c>
      <c r="H226" s="3" t="s">
        <v>23</v>
      </c>
      <c r="I226" s="3" t="s">
        <v>24</v>
      </c>
      <c r="J226" s="3" t="s">
        <v>25</v>
      </c>
      <c r="K226" s="3" t="s">
        <v>401</v>
      </c>
      <c r="L226" s="4" t="str">
        <f t="shared" si="17"/>
        <v>RC0603JR-0768RL</v>
      </c>
      <c r="M226" s="3" t="s">
        <v>378</v>
      </c>
      <c r="N226" t="s">
        <v>379</v>
      </c>
      <c r="O226" t="str">
        <f t="shared" ca="1" si="18"/>
        <v>C:\Altium Libraries\Passives Library\DataSheet\GENERAL PURPOSE CHIP RESISTORS (Yageo).pdf</v>
      </c>
      <c r="P226" s="5" t="str">
        <f t="shared" si="16"/>
        <v>GENERAL PURPOSE CHIP RESISTORS RES0603 68R±5% 75V 0.1W</v>
      </c>
    </row>
    <row r="227" spans="1:16" x14ac:dyDescent="0.3">
      <c r="A227" s="4" t="s">
        <v>447</v>
      </c>
      <c r="B227" s="3" t="s">
        <v>398</v>
      </c>
      <c r="C227" s="3" t="s">
        <v>119</v>
      </c>
      <c r="D227" s="45" t="s">
        <v>20</v>
      </c>
      <c r="E227" s="3" t="s">
        <v>399</v>
      </c>
      <c r="F227" s="3" t="s">
        <v>400</v>
      </c>
      <c r="G227" s="4" t="str">
        <f t="shared" si="15"/>
        <v>RES0603 75R±5%</v>
      </c>
      <c r="H227" s="3" t="s">
        <v>23</v>
      </c>
      <c r="I227" s="3" t="s">
        <v>24</v>
      </c>
      <c r="J227" s="3" t="s">
        <v>25</v>
      </c>
      <c r="K227" s="3" t="s">
        <v>401</v>
      </c>
      <c r="L227" s="4" t="str">
        <f t="shared" si="17"/>
        <v>RC0603JR-0775RL</v>
      </c>
      <c r="M227" s="3" t="s">
        <v>378</v>
      </c>
      <c r="N227" t="s">
        <v>379</v>
      </c>
      <c r="O227" t="str">
        <f t="shared" ca="1" si="18"/>
        <v>C:\Altium Libraries\Passives Library\DataSheet\GENERAL PURPOSE CHIP RESISTORS (Yageo).pdf</v>
      </c>
      <c r="P227" s="5" t="str">
        <f t="shared" si="16"/>
        <v>GENERAL PURPOSE CHIP RESISTORS RES0603 75R±5% 75V 0.1W</v>
      </c>
    </row>
    <row r="228" spans="1:16" x14ac:dyDescent="0.3">
      <c r="A228" s="4" t="s">
        <v>448</v>
      </c>
      <c r="B228" s="3" t="s">
        <v>398</v>
      </c>
      <c r="C228" s="3" t="s">
        <v>121</v>
      </c>
      <c r="D228" s="45" t="s">
        <v>20</v>
      </c>
      <c r="E228" s="3" t="s">
        <v>399</v>
      </c>
      <c r="F228" s="3" t="s">
        <v>400</v>
      </c>
      <c r="G228" s="4" t="str">
        <f t="shared" si="15"/>
        <v>RES0603 82R±5%</v>
      </c>
      <c r="H228" s="3" t="s">
        <v>23</v>
      </c>
      <c r="I228" s="3" t="s">
        <v>24</v>
      </c>
      <c r="J228" s="3" t="s">
        <v>25</v>
      </c>
      <c r="K228" s="3" t="s">
        <v>401</v>
      </c>
      <c r="L228" s="4" t="str">
        <f t="shared" si="17"/>
        <v>RC0603JR-0782RL</v>
      </c>
      <c r="M228" s="3" t="s">
        <v>378</v>
      </c>
      <c r="N228" t="s">
        <v>379</v>
      </c>
      <c r="O228" t="str">
        <f t="shared" ca="1" si="18"/>
        <v>C:\Altium Libraries\Passives Library\DataSheet\GENERAL PURPOSE CHIP RESISTORS (Yageo).pdf</v>
      </c>
      <c r="P228" s="5" t="str">
        <f t="shared" si="16"/>
        <v>GENERAL PURPOSE CHIP RESISTORS RES0603 82R±5% 75V 0.1W</v>
      </c>
    </row>
    <row r="229" spans="1:16" x14ac:dyDescent="0.3">
      <c r="A229" s="4" t="s">
        <v>449</v>
      </c>
      <c r="B229" s="3" t="s">
        <v>398</v>
      </c>
      <c r="C229" s="3" t="s">
        <v>123</v>
      </c>
      <c r="D229" s="45" t="s">
        <v>20</v>
      </c>
      <c r="E229" s="3" t="s">
        <v>399</v>
      </c>
      <c r="F229" s="3" t="s">
        <v>400</v>
      </c>
      <c r="G229" s="4" t="str">
        <f t="shared" si="15"/>
        <v>RES0603 91R±5%</v>
      </c>
      <c r="H229" s="3" t="s">
        <v>23</v>
      </c>
      <c r="I229" s="3" t="s">
        <v>24</v>
      </c>
      <c r="J229" s="3" t="s">
        <v>25</v>
      </c>
      <c r="K229" s="3" t="s">
        <v>401</v>
      </c>
      <c r="L229" s="4" t="str">
        <f t="shared" si="17"/>
        <v>RC0603JR-0791RL</v>
      </c>
      <c r="M229" s="3" t="s">
        <v>378</v>
      </c>
      <c r="N229" t="s">
        <v>379</v>
      </c>
      <c r="O229" t="str">
        <f t="shared" ca="1" si="18"/>
        <v>C:\Altium Libraries\Passives Library\DataSheet\GENERAL PURPOSE CHIP RESISTORS (Yageo).pdf</v>
      </c>
      <c r="P229" s="5" t="str">
        <f t="shared" si="16"/>
        <v>GENERAL PURPOSE CHIP RESISTORS RES0603 91R±5% 75V 0.1W</v>
      </c>
    </row>
    <row r="230" spans="1:16" x14ac:dyDescent="0.3">
      <c r="A230" s="4" t="s">
        <v>450</v>
      </c>
      <c r="B230" s="3" t="s">
        <v>398</v>
      </c>
      <c r="C230" s="3" t="s">
        <v>125</v>
      </c>
      <c r="D230" s="45" t="s">
        <v>20</v>
      </c>
      <c r="E230" s="3" t="s">
        <v>399</v>
      </c>
      <c r="F230" s="3" t="s">
        <v>400</v>
      </c>
      <c r="G230" s="4" t="str">
        <f t="shared" si="15"/>
        <v>RES0603 100R±5%</v>
      </c>
      <c r="H230" s="3" t="s">
        <v>23</v>
      </c>
      <c r="I230" s="3" t="s">
        <v>24</v>
      </c>
      <c r="J230" s="3" t="s">
        <v>25</v>
      </c>
      <c r="K230" s="3" t="s">
        <v>401</v>
      </c>
      <c r="L230" s="4" t="str">
        <f t="shared" si="17"/>
        <v>RC0603JR-07100RL</v>
      </c>
      <c r="M230" s="3" t="s">
        <v>378</v>
      </c>
      <c r="N230" t="s">
        <v>379</v>
      </c>
      <c r="O230" t="str">
        <f t="shared" ca="1" si="18"/>
        <v>C:\Altium Libraries\Passives Library\DataSheet\GENERAL PURPOSE CHIP RESISTORS (Yageo).pdf</v>
      </c>
      <c r="P230" s="5" t="str">
        <f t="shared" si="16"/>
        <v>GENERAL PURPOSE CHIP RESISTORS RES0603 100R±5% 75V 0.1W</v>
      </c>
    </row>
    <row r="231" spans="1:16" x14ac:dyDescent="0.3">
      <c r="A231" s="4" t="s">
        <v>451</v>
      </c>
      <c r="B231" s="3" t="s">
        <v>398</v>
      </c>
      <c r="C231" s="3" t="s">
        <v>127</v>
      </c>
      <c r="D231" s="45" t="s">
        <v>20</v>
      </c>
      <c r="E231" s="3" t="s">
        <v>399</v>
      </c>
      <c r="F231" s="3" t="s">
        <v>400</v>
      </c>
      <c r="G231" s="4" t="str">
        <f t="shared" si="15"/>
        <v>RES0603 110R±5%</v>
      </c>
      <c r="H231" s="3" t="s">
        <v>23</v>
      </c>
      <c r="I231" s="3" t="s">
        <v>24</v>
      </c>
      <c r="J231" s="3" t="s">
        <v>25</v>
      </c>
      <c r="K231" s="3" t="s">
        <v>401</v>
      </c>
      <c r="L231" s="4" t="str">
        <f t="shared" si="17"/>
        <v>RC0603JR-07110RL</v>
      </c>
      <c r="M231" s="3" t="s">
        <v>378</v>
      </c>
      <c r="N231" t="s">
        <v>379</v>
      </c>
      <c r="O231" t="str">
        <f t="shared" ca="1" si="18"/>
        <v>C:\Altium Libraries\Passives Library\DataSheet\GENERAL PURPOSE CHIP RESISTORS (Yageo).pdf</v>
      </c>
      <c r="P231" s="5" t="str">
        <f t="shared" si="16"/>
        <v>GENERAL PURPOSE CHIP RESISTORS RES0603 110R±5% 75V 0.1W</v>
      </c>
    </row>
    <row r="232" spans="1:16" x14ac:dyDescent="0.3">
      <c r="A232" s="4" t="s">
        <v>452</v>
      </c>
      <c r="B232" s="3" t="s">
        <v>398</v>
      </c>
      <c r="C232" s="3" t="s">
        <v>129</v>
      </c>
      <c r="D232" s="45" t="s">
        <v>20</v>
      </c>
      <c r="E232" s="3" t="s">
        <v>399</v>
      </c>
      <c r="F232" s="3" t="s">
        <v>400</v>
      </c>
      <c r="G232" s="4" t="str">
        <f t="shared" si="15"/>
        <v>RES0603 120R±5%</v>
      </c>
      <c r="H232" s="3" t="s">
        <v>23</v>
      </c>
      <c r="I232" s="3" t="s">
        <v>24</v>
      </c>
      <c r="J232" s="3" t="s">
        <v>25</v>
      </c>
      <c r="K232" s="3" t="s">
        <v>401</v>
      </c>
      <c r="L232" s="4" t="str">
        <f t="shared" si="17"/>
        <v>RC0603JR-07120RL</v>
      </c>
      <c r="M232" s="3" t="s">
        <v>378</v>
      </c>
      <c r="N232" t="s">
        <v>379</v>
      </c>
      <c r="O232" t="str">
        <f t="shared" ca="1" si="18"/>
        <v>C:\Altium Libraries\Passives Library\DataSheet\GENERAL PURPOSE CHIP RESISTORS (Yageo).pdf</v>
      </c>
      <c r="P232" s="5" t="str">
        <f t="shared" si="16"/>
        <v>GENERAL PURPOSE CHIP RESISTORS RES0603 120R±5% 75V 0.1W</v>
      </c>
    </row>
    <row r="233" spans="1:16" x14ac:dyDescent="0.3">
      <c r="A233" s="4" t="s">
        <v>453</v>
      </c>
      <c r="B233" s="3" t="s">
        <v>398</v>
      </c>
      <c r="C233" s="3" t="s">
        <v>131</v>
      </c>
      <c r="D233" s="45" t="s">
        <v>20</v>
      </c>
      <c r="E233" s="3" t="s">
        <v>399</v>
      </c>
      <c r="F233" s="3" t="s">
        <v>400</v>
      </c>
      <c r="G233" s="4" t="str">
        <f t="shared" si="15"/>
        <v>RES0603 130R±5%</v>
      </c>
      <c r="H233" s="3" t="s">
        <v>23</v>
      </c>
      <c r="I233" s="3" t="s">
        <v>24</v>
      </c>
      <c r="J233" s="3" t="s">
        <v>25</v>
      </c>
      <c r="K233" s="3" t="s">
        <v>401</v>
      </c>
      <c r="L233" s="4" t="str">
        <f t="shared" si="17"/>
        <v>RC0603JR-07130RL</v>
      </c>
      <c r="M233" s="3" t="s">
        <v>378</v>
      </c>
      <c r="N233" t="s">
        <v>379</v>
      </c>
      <c r="O233" t="str">
        <f t="shared" ca="1" si="18"/>
        <v>C:\Altium Libraries\Passives Library\DataSheet\GENERAL PURPOSE CHIP RESISTORS (Yageo).pdf</v>
      </c>
      <c r="P233" s="5" t="str">
        <f t="shared" si="16"/>
        <v>GENERAL PURPOSE CHIP RESISTORS RES0603 130R±5% 75V 0.1W</v>
      </c>
    </row>
    <row r="234" spans="1:16" x14ac:dyDescent="0.3">
      <c r="A234" s="4" t="s">
        <v>454</v>
      </c>
      <c r="B234" s="3" t="s">
        <v>398</v>
      </c>
      <c r="C234" s="3" t="s">
        <v>133</v>
      </c>
      <c r="D234" s="45" t="s">
        <v>20</v>
      </c>
      <c r="E234" s="3" t="s">
        <v>399</v>
      </c>
      <c r="F234" s="3" t="s">
        <v>400</v>
      </c>
      <c r="G234" s="4" t="str">
        <f t="shared" si="15"/>
        <v>RES0603 150R±5%</v>
      </c>
      <c r="H234" s="3" t="s">
        <v>23</v>
      </c>
      <c r="I234" s="3" t="s">
        <v>24</v>
      </c>
      <c r="J234" s="3" t="s">
        <v>25</v>
      </c>
      <c r="K234" s="3" t="s">
        <v>401</v>
      </c>
      <c r="L234" s="4" t="str">
        <f t="shared" si="17"/>
        <v>RC0603JR-07150RL</v>
      </c>
      <c r="M234" s="3" t="s">
        <v>378</v>
      </c>
      <c r="N234" t="s">
        <v>379</v>
      </c>
      <c r="O234" t="str">
        <f t="shared" ca="1" si="18"/>
        <v>C:\Altium Libraries\Passives Library\DataSheet\GENERAL PURPOSE CHIP RESISTORS (Yageo).pdf</v>
      </c>
      <c r="P234" s="5" t="str">
        <f t="shared" si="16"/>
        <v>GENERAL PURPOSE CHIP RESISTORS RES0603 150R±5% 75V 0.1W</v>
      </c>
    </row>
    <row r="235" spans="1:16" x14ac:dyDescent="0.3">
      <c r="A235" s="4" t="s">
        <v>455</v>
      </c>
      <c r="B235" s="3" t="s">
        <v>398</v>
      </c>
      <c r="C235" s="3" t="s">
        <v>135</v>
      </c>
      <c r="D235" s="45" t="s">
        <v>20</v>
      </c>
      <c r="E235" s="3" t="s">
        <v>399</v>
      </c>
      <c r="F235" s="3" t="s">
        <v>400</v>
      </c>
      <c r="G235" s="4" t="str">
        <f t="shared" si="15"/>
        <v>RES0603 160R±5%</v>
      </c>
      <c r="H235" s="3" t="s">
        <v>23</v>
      </c>
      <c r="I235" s="3" t="s">
        <v>24</v>
      </c>
      <c r="J235" s="3" t="s">
        <v>25</v>
      </c>
      <c r="K235" s="3" t="s">
        <v>401</v>
      </c>
      <c r="L235" s="4" t="str">
        <f t="shared" si="17"/>
        <v>RC0603JR-07160RL</v>
      </c>
      <c r="M235" s="3" t="s">
        <v>378</v>
      </c>
      <c r="N235" t="s">
        <v>379</v>
      </c>
      <c r="O235" t="str">
        <f t="shared" ca="1" si="18"/>
        <v>C:\Altium Libraries\Passives Library\DataSheet\GENERAL PURPOSE CHIP RESISTORS (Yageo).pdf</v>
      </c>
      <c r="P235" s="5" t="str">
        <f t="shared" si="16"/>
        <v>GENERAL PURPOSE CHIP RESISTORS RES0603 160R±5% 75V 0.1W</v>
      </c>
    </row>
    <row r="236" spans="1:16" x14ac:dyDescent="0.3">
      <c r="A236" s="4" t="s">
        <v>456</v>
      </c>
      <c r="B236" s="3" t="s">
        <v>398</v>
      </c>
      <c r="C236" s="3" t="s">
        <v>137</v>
      </c>
      <c r="D236" s="45" t="s">
        <v>20</v>
      </c>
      <c r="E236" s="3" t="s">
        <v>399</v>
      </c>
      <c r="F236" s="3" t="s">
        <v>400</v>
      </c>
      <c r="G236" s="4" t="str">
        <f t="shared" si="15"/>
        <v>RES0603 180R±5%</v>
      </c>
      <c r="H236" s="3" t="s">
        <v>23</v>
      </c>
      <c r="I236" s="3" t="s">
        <v>24</v>
      </c>
      <c r="J236" s="3" t="s">
        <v>25</v>
      </c>
      <c r="K236" s="3" t="s">
        <v>401</v>
      </c>
      <c r="L236" s="4" t="str">
        <f t="shared" si="17"/>
        <v>RC0603JR-07180RL</v>
      </c>
      <c r="M236" s="3" t="s">
        <v>378</v>
      </c>
      <c r="N236" t="s">
        <v>379</v>
      </c>
      <c r="O236" t="str">
        <f t="shared" ca="1" si="18"/>
        <v>C:\Altium Libraries\Passives Library\DataSheet\GENERAL PURPOSE CHIP RESISTORS (Yageo).pdf</v>
      </c>
      <c r="P236" s="5" t="str">
        <f t="shared" si="16"/>
        <v>GENERAL PURPOSE CHIP RESISTORS RES0603 180R±5% 75V 0.1W</v>
      </c>
    </row>
    <row r="237" spans="1:16" x14ac:dyDescent="0.3">
      <c r="A237" s="4" t="s">
        <v>457</v>
      </c>
      <c r="B237" s="3" t="s">
        <v>398</v>
      </c>
      <c r="C237" s="3" t="s">
        <v>139</v>
      </c>
      <c r="D237" s="45" t="s">
        <v>20</v>
      </c>
      <c r="E237" s="3" t="s">
        <v>399</v>
      </c>
      <c r="F237" s="3" t="s">
        <v>400</v>
      </c>
      <c r="G237" s="4" t="str">
        <f t="shared" si="15"/>
        <v>RES0603 200R±5%</v>
      </c>
      <c r="H237" s="3" t="s">
        <v>23</v>
      </c>
      <c r="I237" s="3" t="s">
        <v>24</v>
      </c>
      <c r="J237" s="3" t="s">
        <v>25</v>
      </c>
      <c r="K237" s="3" t="s">
        <v>401</v>
      </c>
      <c r="L237" s="4" t="str">
        <f t="shared" si="17"/>
        <v>RC0603JR-07200RL</v>
      </c>
      <c r="M237" s="3" t="s">
        <v>378</v>
      </c>
      <c r="N237" t="s">
        <v>379</v>
      </c>
      <c r="O237" t="str">
        <f t="shared" ca="1" si="18"/>
        <v>C:\Altium Libraries\Passives Library\DataSheet\GENERAL PURPOSE CHIP RESISTORS (Yageo).pdf</v>
      </c>
      <c r="P237" s="5" t="str">
        <f t="shared" si="16"/>
        <v>GENERAL PURPOSE CHIP RESISTORS RES0603 200R±5% 75V 0.1W</v>
      </c>
    </row>
    <row r="238" spans="1:16" x14ac:dyDescent="0.3">
      <c r="A238" s="4" t="s">
        <v>458</v>
      </c>
      <c r="B238" s="3" t="s">
        <v>398</v>
      </c>
      <c r="C238" s="3" t="s">
        <v>141</v>
      </c>
      <c r="D238" s="45" t="s">
        <v>20</v>
      </c>
      <c r="E238" s="3" t="s">
        <v>399</v>
      </c>
      <c r="F238" s="3" t="s">
        <v>400</v>
      </c>
      <c r="G238" s="4" t="str">
        <f t="shared" si="15"/>
        <v>RES0603 220R±5%</v>
      </c>
      <c r="H238" s="3" t="s">
        <v>23</v>
      </c>
      <c r="I238" s="3" t="s">
        <v>24</v>
      </c>
      <c r="J238" s="3" t="s">
        <v>25</v>
      </c>
      <c r="K238" s="3" t="s">
        <v>401</v>
      </c>
      <c r="L238" s="4" t="str">
        <f t="shared" si="17"/>
        <v>RC0603JR-07220RL</v>
      </c>
      <c r="M238" s="3" t="s">
        <v>378</v>
      </c>
      <c r="N238" t="s">
        <v>379</v>
      </c>
      <c r="O238" t="str">
        <f t="shared" ca="1" si="18"/>
        <v>C:\Altium Libraries\Passives Library\DataSheet\GENERAL PURPOSE CHIP RESISTORS (Yageo).pdf</v>
      </c>
      <c r="P238" s="5" t="str">
        <f t="shared" si="16"/>
        <v>GENERAL PURPOSE CHIP RESISTORS RES0603 220R±5% 75V 0.1W</v>
      </c>
    </row>
    <row r="239" spans="1:16" x14ac:dyDescent="0.3">
      <c r="A239" s="4" t="s">
        <v>459</v>
      </c>
      <c r="B239" s="3" t="s">
        <v>398</v>
      </c>
      <c r="C239" s="3" t="s">
        <v>143</v>
      </c>
      <c r="D239" s="45" t="s">
        <v>20</v>
      </c>
      <c r="E239" s="3" t="s">
        <v>399</v>
      </c>
      <c r="F239" s="3" t="s">
        <v>400</v>
      </c>
      <c r="G239" s="4" t="str">
        <f t="shared" si="15"/>
        <v>RES0603 240R±5%</v>
      </c>
      <c r="H239" s="3" t="s">
        <v>23</v>
      </c>
      <c r="I239" s="3" t="s">
        <v>24</v>
      </c>
      <c r="J239" s="3" t="s">
        <v>25</v>
      </c>
      <c r="K239" s="3" t="s">
        <v>401</v>
      </c>
      <c r="L239" s="4" t="str">
        <f t="shared" si="17"/>
        <v>RC0603JR-07240RL</v>
      </c>
      <c r="M239" s="3" t="s">
        <v>378</v>
      </c>
      <c r="N239" t="s">
        <v>379</v>
      </c>
      <c r="O239" t="str">
        <f t="shared" ca="1" si="18"/>
        <v>C:\Altium Libraries\Passives Library\DataSheet\GENERAL PURPOSE CHIP RESISTORS (Yageo).pdf</v>
      </c>
      <c r="P239" s="5" t="str">
        <f t="shared" si="16"/>
        <v>GENERAL PURPOSE CHIP RESISTORS RES0603 240R±5% 75V 0.1W</v>
      </c>
    </row>
    <row r="240" spans="1:16" x14ac:dyDescent="0.3">
      <c r="A240" s="4" t="s">
        <v>460</v>
      </c>
      <c r="B240" s="3" t="s">
        <v>398</v>
      </c>
      <c r="C240" s="3" t="s">
        <v>145</v>
      </c>
      <c r="D240" s="45" t="s">
        <v>20</v>
      </c>
      <c r="E240" s="3" t="s">
        <v>399</v>
      </c>
      <c r="F240" s="3" t="s">
        <v>400</v>
      </c>
      <c r="G240" s="4" t="str">
        <f t="shared" si="15"/>
        <v>RES0603 270R±5%</v>
      </c>
      <c r="H240" s="3" t="s">
        <v>23</v>
      </c>
      <c r="I240" s="3" t="s">
        <v>24</v>
      </c>
      <c r="J240" s="3" t="s">
        <v>25</v>
      </c>
      <c r="K240" s="3" t="s">
        <v>401</v>
      </c>
      <c r="L240" s="4" t="str">
        <f t="shared" si="17"/>
        <v>RC0603JR-07270RL</v>
      </c>
      <c r="M240" s="3" t="s">
        <v>378</v>
      </c>
      <c r="N240" t="s">
        <v>379</v>
      </c>
      <c r="O240" t="str">
        <f t="shared" ca="1" si="18"/>
        <v>C:\Altium Libraries\Passives Library\DataSheet\GENERAL PURPOSE CHIP RESISTORS (Yageo).pdf</v>
      </c>
      <c r="P240" s="5" t="str">
        <f t="shared" si="16"/>
        <v>GENERAL PURPOSE CHIP RESISTORS RES0603 270R±5% 75V 0.1W</v>
      </c>
    </row>
    <row r="241" spans="1:16" x14ac:dyDescent="0.3">
      <c r="A241" s="4" t="s">
        <v>461</v>
      </c>
      <c r="B241" s="3" t="s">
        <v>398</v>
      </c>
      <c r="C241" s="3" t="s">
        <v>147</v>
      </c>
      <c r="D241" s="45" t="s">
        <v>20</v>
      </c>
      <c r="E241" s="3" t="s">
        <v>399</v>
      </c>
      <c r="F241" s="3" t="s">
        <v>400</v>
      </c>
      <c r="G241" s="4" t="str">
        <f t="shared" si="15"/>
        <v>RES0603 300R±5%</v>
      </c>
      <c r="H241" s="3" t="s">
        <v>23</v>
      </c>
      <c r="I241" s="3" t="s">
        <v>24</v>
      </c>
      <c r="J241" s="3" t="s">
        <v>25</v>
      </c>
      <c r="K241" s="3" t="s">
        <v>401</v>
      </c>
      <c r="L241" s="4" t="str">
        <f t="shared" si="17"/>
        <v>RC0603JR-07300RL</v>
      </c>
      <c r="M241" s="3" t="s">
        <v>378</v>
      </c>
      <c r="N241" t="s">
        <v>379</v>
      </c>
      <c r="O241" t="str">
        <f t="shared" ca="1" si="18"/>
        <v>C:\Altium Libraries\Passives Library\DataSheet\GENERAL PURPOSE CHIP RESISTORS (Yageo).pdf</v>
      </c>
      <c r="P241" s="5" t="str">
        <f t="shared" si="16"/>
        <v>GENERAL PURPOSE CHIP RESISTORS RES0603 300R±5% 75V 0.1W</v>
      </c>
    </row>
    <row r="242" spans="1:16" x14ac:dyDescent="0.3">
      <c r="A242" s="4" t="s">
        <v>462</v>
      </c>
      <c r="B242" s="3" t="s">
        <v>398</v>
      </c>
      <c r="C242" s="3" t="s">
        <v>149</v>
      </c>
      <c r="D242" s="45" t="s">
        <v>20</v>
      </c>
      <c r="E242" s="3" t="s">
        <v>399</v>
      </c>
      <c r="F242" s="3" t="s">
        <v>400</v>
      </c>
      <c r="G242" s="4" t="str">
        <f t="shared" si="15"/>
        <v>RES0603 330R±5%</v>
      </c>
      <c r="H242" s="3" t="s">
        <v>23</v>
      </c>
      <c r="I242" s="3" t="s">
        <v>24</v>
      </c>
      <c r="J242" s="3" t="s">
        <v>25</v>
      </c>
      <c r="K242" s="3" t="s">
        <v>401</v>
      </c>
      <c r="L242" s="4" t="str">
        <f t="shared" si="17"/>
        <v>RC0603JR-07330RL</v>
      </c>
      <c r="M242" s="3" t="s">
        <v>378</v>
      </c>
      <c r="N242" t="s">
        <v>379</v>
      </c>
      <c r="O242" t="str">
        <f t="shared" ca="1" si="18"/>
        <v>C:\Altium Libraries\Passives Library\DataSheet\GENERAL PURPOSE CHIP RESISTORS (Yageo).pdf</v>
      </c>
      <c r="P242" s="5" t="str">
        <f t="shared" si="16"/>
        <v>GENERAL PURPOSE CHIP RESISTORS RES0603 330R±5% 75V 0.1W</v>
      </c>
    </row>
    <row r="243" spans="1:16" x14ac:dyDescent="0.3">
      <c r="A243" s="4" t="s">
        <v>463</v>
      </c>
      <c r="B243" s="3" t="s">
        <v>398</v>
      </c>
      <c r="C243" s="3" t="s">
        <v>151</v>
      </c>
      <c r="D243" s="45" t="s">
        <v>20</v>
      </c>
      <c r="E243" s="3" t="s">
        <v>399</v>
      </c>
      <c r="F243" s="3" t="s">
        <v>400</v>
      </c>
      <c r="G243" s="4" t="str">
        <f t="shared" si="15"/>
        <v>RES0603 360R±5%</v>
      </c>
      <c r="H243" s="3" t="s">
        <v>23</v>
      </c>
      <c r="I243" s="3" t="s">
        <v>24</v>
      </c>
      <c r="J243" s="3" t="s">
        <v>25</v>
      </c>
      <c r="K243" s="3" t="s">
        <v>401</v>
      </c>
      <c r="L243" s="4" t="str">
        <f t="shared" si="17"/>
        <v>RC0603JR-07360RL</v>
      </c>
      <c r="M243" s="3" t="s">
        <v>378</v>
      </c>
      <c r="N243" t="s">
        <v>379</v>
      </c>
      <c r="O243" t="str">
        <f t="shared" ca="1" si="18"/>
        <v>C:\Altium Libraries\Passives Library\DataSheet\GENERAL PURPOSE CHIP RESISTORS (Yageo).pdf</v>
      </c>
      <c r="P243" s="5" t="str">
        <f t="shared" si="16"/>
        <v>GENERAL PURPOSE CHIP RESISTORS RES0603 360R±5% 75V 0.1W</v>
      </c>
    </row>
    <row r="244" spans="1:16" x14ac:dyDescent="0.3">
      <c r="A244" s="4" t="s">
        <v>464</v>
      </c>
      <c r="B244" s="3" t="s">
        <v>398</v>
      </c>
      <c r="C244" s="3" t="s">
        <v>153</v>
      </c>
      <c r="D244" s="45" t="s">
        <v>20</v>
      </c>
      <c r="E244" s="3" t="s">
        <v>399</v>
      </c>
      <c r="F244" s="3" t="s">
        <v>400</v>
      </c>
      <c r="G244" s="4" t="str">
        <f t="shared" si="15"/>
        <v>RES0603 390R±5%</v>
      </c>
      <c r="H244" s="3" t="s">
        <v>23</v>
      </c>
      <c r="I244" s="3" t="s">
        <v>24</v>
      </c>
      <c r="J244" s="3" t="s">
        <v>25</v>
      </c>
      <c r="K244" s="3" t="s">
        <v>401</v>
      </c>
      <c r="L244" s="4" t="str">
        <f t="shared" si="17"/>
        <v>RC0603JR-07390RL</v>
      </c>
      <c r="M244" s="3" t="s">
        <v>378</v>
      </c>
      <c r="N244" t="s">
        <v>379</v>
      </c>
      <c r="O244" t="str">
        <f t="shared" ca="1" si="18"/>
        <v>C:\Altium Libraries\Passives Library\DataSheet\GENERAL PURPOSE CHIP RESISTORS (Yageo).pdf</v>
      </c>
      <c r="P244" s="5" t="str">
        <f t="shared" si="16"/>
        <v>GENERAL PURPOSE CHIP RESISTORS RES0603 390R±5% 75V 0.1W</v>
      </c>
    </row>
    <row r="245" spans="1:16" x14ac:dyDescent="0.3">
      <c r="A245" s="4" t="s">
        <v>465</v>
      </c>
      <c r="B245" s="3" t="s">
        <v>398</v>
      </c>
      <c r="C245" s="3" t="s">
        <v>155</v>
      </c>
      <c r="D245" s="45" t="s">
        <v>20</v>
      </c>
      <c r="E245" s="3" t="s">
        <v>399</v>
      </c>
      <c r="F245" s="3" t="s">
        <v>400</v>
      </c>
      <c r="G245" s="4" t="str">
        <f t="shared" ref="G245" si="19">CONCATENATE(K245," ",C245,D245)</f>
        <v>RES0603 430R±5%</v>
      </c>
      <c r="H245" s="3" t="s">
        <v>23</v>
      </c>
      <c r="I245" s="3" t="s">
        <v>24</v>
      </c>
      <c r="J245" s="3" t="s">
        <v>25</v>
      </c>
      <c r="K245" s="3" t="s">
        <v>401</v>
      </c>
      <c r="L245" s="4" t="str">
        <f t="shared" ref="L245" si="20">CONCATENATE("RC0603JR-07",C245,"L")</f>
        <v>RC0603JR-07430RL</v>
      </c>
      <c r="M245" s="3" t="s">
        <v>378</v>
      </c>
      <c r="N245" t="s">
        <v>379</v>
      </c>
      <c r="O245" t="str">
        <f t="shared" ca="1" si="18"/>
        <v>C:\Altium Libraries\Passives Library\DataSheet\GENERAL PURPOSE CHIP RESISTORS (Yageo).pdf</v>
      </c>
      <c r="P245" s="5" t="str">
        <f t="shared" ref="P245" si="21">CONCATENATE(N245," ",K245," ",C245,D245," ",E245," ",F245)</f>
        <v>GENERAL PURPOSE CHIP RESISTORS RES0603 430R±5% 75V 0.1W</v>
      </c>
    </row>
    <row r="246" spans="1:16" x14ac:dyDescent="0.3">
      <c r="A246" s="4" t="s">
        <v>466</v>
      </c>
      <c r="B246" s="3" t="s">
        <v>398</v>
      </c>
      <c r="C246" s="3" t="s">
        <v>157</v>
      </c>
      <c r="D246" s="45" t="s">
        <v>20</v>
      </c>
      <c r="E246" s="3" t="s">
        <v>399</v>
      </c>
      <c r="F246" s="3" t="s">
        <v>400</v>
      </c>
      <c r="G246" s="4" t="str">
        <f t="shared" si="15"/>
        <v>RES0603 470R±5%</v>
      </c>
      <c r="H246" s="3" t="s">
        <v>23</v>
      </c>
      <c r="I246" s="3" t="s">
        <v>24</v>
      </c>
      <c r="J246" s="3" t="s">
        <v>25</v>
      </c>
      <c r="K246" s="3" t="s">
        <v>401</v>
      </c>
      <c r="L246" s="4" t="str">
        <f t="shared" si="17"/>
        <v>RC0603JR-07470RL</v>
      </c>
      <c r="M246" s="3" t="s">
        <v>378</v>
      </c>
      <c r="N246" t="s">
        <v>379</v>
      </c>
      <c r="O246" t="str">
        <f t="shared" ca="1" si="18"/>
        <v>C:\Altium Libraries\Passives Library\DataSheet\GENERAL PURPOSE CHIP RESISTORS (Yageo).pdf</v>
      </c>
      <c r="P246" s="5" t="str">
        <f t="shared" si="16"/>
        <v>GENERAL PURPOSE CHIP RESISTORS RES0603 470R±5% 75V 0.1W</v>
      </c>
    </row>
    <row r="247" spans="1:16" x14ac:dyDescent="0.3">
      <c r="A247" s="4" t="s">
        <v>467</v>
      </c>
      <c r="B247" s="3" t="s">
        <v>398</v>
      </c>
      <c r="C247" s="3" t="s">
        <v>159</v>
      </c>
      <c r="D247" s="45" t="s">
        <v>20</v>
      </c>
      <c r="E247" s="3" t="s">
        <v>399</v>
      </c>
      <c r="F247" s="3" t="s">
        <v>400</v>
      </c>
      <c r="G247" s="4" t="str">
        <f t="shared" ref="G247:G310" si="22">CONCATENATE(K247," ",C247,D247)</f>
        <v>RES0603 510R±5%</v>
      </c>
      <c r="H247" s="3" t="s">
        <v>23</v>
      </c>
      <c r="I247" s="3" t="s">
        <v>24</v>
      </c>
      <c r="J247" s="3" t="s">
        <v>25</v>
      </c>
      <c r="K247" s="3" t="s">
        <v>401</v>
      </c>
      <c r="L247" s="4" t="str">
        <f t="shared" ref="L247:L310" si="23">CONCATENATE("RC0603JR-07",C247,"L")</f>
        <v>RC0603JR-07510RL</v>
      </c>
      <c r="M247" s="3" t="s">
        <v>378</v>
      </c>
      <c r="N247" t="s">
        <v>379</v>
      </c>
      <c r="O247" t="str">
        <f t="shared" ca="1" si="18"/>
        <v>C:\Altium Libraries\Passives Library\DataSheet\GENERAL PURPOSE CHIP RESISTORS (Yageo).pdf</v>
      </c>
      <c r="P247" s="5" t="str">
        <f t="shared" ref="P247:P310" si="24">CONCATENATE(N247," ",K247," ",C247,D247," ",E247," ",F247)</f>
        <v>GENERAL PURPOSE CHIP RESISTORS RES0603 510R±5% 75V 0.1W</v>
      </c>
    </row>
    <row r="248" spans="1:16" x14ac:dyDescent="0.3">
      <c r="A248" s="4" t="s">
        <v>468</v>
      </c>
      <c r="B248" s="3" t="s">
        <v>398</v>
      </c>
      <c r="C248" s="3" t="s">
        <v>161</v>
      </c>
      <c r="D248" s="45" t="s">
        <v>20</v>
      </c>
      <c r="E248" s="3" t="s">
        <v>399</v>
      </c>
      <c r="F248" s="3" t="s">
        <v>400</v>
      </c>
      <c r="G248" s="4" t="str">
        <f t="shared" si="22"/>
        <v>RES0603 560R±5%</v>
      </c>
      <c r="H248" s="3" t="s">
        <v>23</v>
      </c>
      <c r="I248" s="3" t="s">
        <v>24</v>
      </c>
      <c r="J248" s="3" t="s">
        <v>25</v>
      </c>
      <c r="K248" s="3" t="s">
        <v>401</v>
      </c>
      <c r="L248" s="4" t="str">
        <f t="shared" si="23"/>
        <v>RC0603JR-07560RL</v>
      </c>
      <c r="M248" s="3" t="s">
        <v>378</v>
      </c>
      <c r="N248" t="s">
        <v>379</v>
      </c>
      <c r="O248" t="str">
        <f t="shared" ca="1" si="18"/>
        <v>C:\Altium Libraries\Passives Library\DataSheet\GENERAL PURPOSE CHIP RESISTORS (Yageo).pdf</v>
      </c>
      <c r="P248" s="5" t="str">
        <f t="shared" si="24"/>
        <v>GENERAL PURPOSE CHIP RESISTORS RES0603 560R±5% 75V 0.1W</v>
      </c>
    </row>
    <row r="249" spans="1:16" x14ac:dyDescent="0.3">
      <c r="A249" s="4" t="s">
        <v>469</v>
      </c>
      <c r="B249" s="3" t="s">
        <v>398</v>
      </c>
      <c r="C249" s="3" t="s">
        <v>163</v>
      </c>
      <c r="D249" s="45" t="s">
        <v>20</v>
      </c>
      <c r="E249" s="3" t="s">
        <v>399</v>
      </c>
      <c r="F249" s="3" t="s">
        <v>400</v>
      </c>
      <c r="G249" s="4" t="str">
        <f t="shared" si="22"/>
        <v>RES0603 620R±5%</v>
      </c>
      <c r="H249" s="3" t="s">
        <v>23</v>
      </c>
      <c r="I249" s="3" t="s">
        <v>24</v>
      </c>
      <c r="J249" s="3" t="s">
        <v>25</v>
      </c>
      <c r="K249" s="3" t="s">
        <v>401</v>
      </c>
      <c r="L249" s="4" t="str">
        <f t="shared" si="23"/>
        <v>RC0603JR-07620RL</v>
      </c>
      <c r="M249" s="3" t="s">
        <v>378</v>
      </c>
      <c r="N249" t="s">
        <v>379</v>
      </c>
      <c r="O249" t="str">
        <f t="shared" ca="1" si="18"/>
        <v>C:\Altium Libraries\Passives Library\DataSheet\GENERAL PURPOSE CHIP RESISTORS (Yageo).pdf</v>
      </c>
      <c r="P249" s="5" t="str">
        <f t="shared" si="24"/>
        <v>GENERAL PURPOSE CHIP RESISTORS RES0603 620R±5% 75V 0.1W</v>
      </c>
    </row>
    <row r="250" spans="1:16" x14ac:dyDescent="0.3">
      <c r="A250" s="4" t="s">
        <v>470</v>
      </c>
      <c r="B250" s="3" t="s">
        <v>398</v>
      </c>
      <c r="C250" s="3" t="s">
        <v>165</v>
      </c>
      <c r="D250" s="45" t="s">
        <v>20</v>
      </c>
      <c r="E250" s="3" t="s">
        <v>399</v>
      </c>
      <c r="F250" s="3" t="s">
        <v>400</v>
      </c>
      <c r="G250" s="4" t="str">
        <f t="shared" si="22"/>
        <v>RES0603 680R±5%</v>
      </c>
      <c r="H250" s="3" t="s">
        <v>23</v>
      </c>
      <c r="I250" s="3" t="s">
        <v>24</v>
      </c>
      <c r="J250" s="3" t="s">
        <v>25</v>
      </c>
      <c r="K250" s="3" t="s">
        <v>401</v>
      </c>
      <c r="L250" s="4" t="str">
        <f t="shared" si="23"/>
        <v>RC0603JR-07680RL</v>
      </c>
      <c r="M250" s="3" t="s">
        <v>378</v>
      </c>
      <c r="N250" t="s">
        <v>379</v>
      </c>
      <c r="O250" t="str">
        <f t="shared" ca="1" si="18"/>
        <v>C:\Altium Libraries\Passives Library\DataSheet\GENERAL PURPOSE CHIP RESISTORS (Yageo).pdf</v>
      </c>
      <c r="P250" s="5" t="str">
        <f t="shared" si="24"/>
        <v>GENERAL PURPOSE CHIP RESISTORS RES0603 680R±5% 75V 0.1W</v>
      </c>
    </row>
    <row r="251" spans="1:16" x14ac:dyDescent="0.3">
      <c r="A251" s="4" t="s">
        <v>471</v>
      </c>
      <c r="B251" s="3" t="s">
        <v>398</v>
      </c>
      <c r="C251" s="3" t="s">
        <v>167</v>
      </c>
      <c r="D251" s="45" t="s">
        <v>20</v>
      </c>
      <c r="E251" s="3" t="s">
        <v>399</v>
      </c>
      <c r="F251" s="3" t="s">
        <v>400</v>
      </c>
      <c r="G251" s="4" t="str">
        <f t="shared" si="22"/>
        <v>RES0603 750R±5%</v>
      </c>
      <c r="H251" s="3" t="s">
        <v>23</v>
      </c>
      <c r="I251" s="3" t="s">
        <v>24</v>
      </c>
      <c r="J251" s="3" t="s">
        <v>25</v>
      </c>
      <c r="K251" s="3" t="s">
        <v>401</v>
      </c>
      <c r="L251" s="4" t="str">
        <f t="shared" si="23"/>
        <v>RC0603JR-07750RL</v>
      </c>
      <c r="M251" s="3" t="s">
        <v>378</v>
      </c>
      <c r="N251" t="s">
        <v>379</v>
      </c>
      <c r="O251" t="str">
        <f t="shared" ca="1" si="18"/>
        <v>C:\Altium Libraries\Passives Library\DataSheet\GENERAL PURPOSE CHIP RESISTORS (Yageo).pdf</v>
      </c>
      <c r="P251" s="5" t="str">
        <f t="shared" si="24"/>
        <v>GENERAL PURPOSE CHIP RESISTORS RES0603 750R±5% 75V 0.1W</v>
      </c>
    </row>
    <row r="252" spans="1:16" x14ac:dyDescent="0.3">
      <c r="A252" s="4" t="s">
        <v>472</v>
      </c>
      <c r="B252" s="3" t="s">
        <v>398</v>
      </c>
      <c r="C252" s="3" t="s">
        <v>169</v>
      </c>
      <c r="D252" s="45" t="s">
        <v>20</v>
      </c>
      <c r="E252" s="3" t="s">
        <v>399</v>
      </c>
      <c r="F252" s="3" t="s">
        <v>400</v>
      </c>
      <c r="G252" s="4" t="str">
        <f t="shared" si="22"/>
        <v>RES0603 820R±5%</v>
      </c>
      <c r="H252" s="3" t="s">
        <v>23</v>
      </c>
      <c r="I252" s="3" t="s">
        <v>24</v>
      </c>
      <c r="J252" s="3" t="s">
        <v>25</v>
      </c>
      <c r="K252" s="3" t="s">
        <v>401</v>
      </c>
      <c r="L252" s="4" t="str">
        <f t="shared" si="23"/>
        <v>RC0603JR-07820RL</v>
      </c>
      <c r="M252" s="3" t="s">
        <v>378</v>
      </c>
      <c r="N252" t="s">
        <v>379</v>
      </c>
      <c r="O252" t="str">
        <f t="shared" ca="1" si="18"/>
        <v>C:\Altium Libraries\Passives Library\DataSheet\GENERAL PURPOSE CHIP RESISTORS (Yageo).pdf</v>
      </c>
      <c r="P252" s="5" t="str">
        <f t="shared" si="24"/>
        <v>GENERAL PURPOSE CHIP RESISTORS RES0603 820R±5% 75V 0.1W</v>
      </c>
    </row>
    <row r="253" spans="1:16" x14ac:dyDescent="0.3">
      <c r="A253" s="4" t="s">
        <v>473</v>
      </c>
      <c r="B253" s="3" t="s">
        <v>398</v>
      </c>
      <c r="C253" s="3" t="s">
        <v>171</v>
      </c>
      <c r="D253" s="45" t="s">
        <v>20</v>
      </c>
      <c r="E253" s="3" t="s">
        <v>399</v>
      </c>
      <c r="F253" s="3" t="s">
        <v>400</v>
      </c>
      <c r="G253" s="4" t="str">
        <f t="shared" si="22"/>
        <v>RES0603 910R±5%</v>
      </c>
      <c r="H253" s="3" t="s">
        <v>23</v>
      </c>
      <c r="I253" s="3" t="s">
        <v>24</v>
      </c>
      <c r="J253" s="3" t="s">
        <v>25</v>
      </c>
      <c r="K253" s="3" t="s">
        <v>401</v>
      </c>
      <c r="L253" s="4" t="str">
        <f t="shared" si="23"/>
        <v>RC0603JR-07910RL</v>
      </c>
      <c r="M253" s="3" t="s">
        <v>378</v>
      </c>
      <c r="N253" t="s">
        <v>379</v>
      </c>
      <c r="O253" t="str">
        <f t="shared" ca="1" si="18"/>
        <v>C:\Altium Libraries\Passives Library\DataSheet\GENERAL PURPOSE CHIP RESISTORS (Yageo).pdf</v>
      </c>
      <c r="P253" s="5" t="str">
        <f t="shared" si="24"/>
        <v>GENERAL PURPOSE CHIP RESISTORS RES0603 910R±5% 75V 0.1W</v>
      </c>
    </row>
    <row r="254" spans="1:16" x14ac:dyDescent="0.3">
      <c r="A254" s="4" t="s">
        <v>474</v>
      </c>
      <c r="B254" s="3" t="s">
        <v>398</v>
      </c>
      <c r="C254" s="3" t="s">
        <v>173</v>
      </c>
      <c r="D254" s="45" t="s">
        <v>20</v>
      </c>
      <c r="E254" s="3" t="s">
        <v>399</v>
      </c>
      <c r="F254" s="3" t="s">
        <v>400</v>
      </c>
      <c r="G254" s="4" t="str">
        <f t="shared" si="22"/>
        <v>RES0603 1K0±5%</v>
      </c>
      <c r="H254" s="3" t="s">
        <v>23</v>
      </c>
      <c r="I254" s="3" t="s">
        <v>24</v>
      </c>
      <c r="J254" s="3" t="s">
        <v>25</v>
      </c>
      <c r="K254" s="3" t="s">
        <v>401</v>
      </c>
      <c r="L254" s="4" t="str">
        <f t="shared" si="23"/>
        <v>RC0603JR-071K0L</v>
      </c>
      <c r="M254" s="3" t="s">
        <v>378</v>
      </c>
      <c r="N254" t="s">
        <v>379</v>
      </c>
      <c r="O254" t="str">
        <f t="shared" ca="1" si="18"/>
        <v>C:\Altium Libraries\Passives Library\DataSheet\GENERAL PURPOSE CHIP RESISTORS (Yageo).pdf</v>
      </c>
      <c r="P254" s="5" t="str">
        <f t="shared" si="24"/>
        <v>GENERAL PURPOSE CHIP RESISTORS RES0603 1K0±5% 75V 0.1W</v>
      </c>
    </row>
    <row r="255" spans="1:16" x14ac:dyDescent="0.3">
      <c r="A255" s="4" t="s">
        <v>475</v>
      </c>
      <c r="B255" s="3" t="s">
        <v>398</v>
      </c>
      <c r="C255" s="3" t="s">
        <v>176</v>
      </c>
      <c r="D255" s="45" t="s">
        <v>20</v>
      </c>
      <c r="E255" s="3" t="s">
        <v>399</v>
      </c>
      <c r="F255" s="3" t="s">
        <v>400</v>
      </c>
      <c r="G255" s="4" t="str">
        <f t="shared" si="22"/>
        <v>RES0603 1K1±5%</v>
      </c>
      <c r="H255" s="3" t="s">
        <v>23</v>
      </c>
      <c r="I255" s="3" t="s">
        <v>24</v>
      </c>
      <c r="J255" s="3" t="s">
        <v>25</v>
      </c>
      <c r="K255" s="3" t="s">
        <v>401</v>
      </c>
      <c r="L255" s="4" t="str">
        <f t="shared" si="23"/>
        <v>RC0603JR-071K1L</v>
      </c>
      <c r="M255" s="3" t="s">
        <v>378</v>
      </c>
      <c r="N255" t="s">
        <v>379</v>
      </c>
      <c r="O255" t="str">
        <f t="shared" ca="1" si="18"/>
        <v>C:\Altium Libraries\Passives Library\DataSheet\GENERAL PURPOSE CHIP RESISTORS (Yageo).pdf</v>
      </c>
      <c r="P255" s="5" t="str">
        <f t="shared" si="24"/>
        <v>GENERAL PURPOSE CHIP RESISTORS RES0603 1K1±5% 75V 0.1W</v>
      </c>
    </row>
    <row r="256" spans="1:16" x14ac:dyDescent="0.3">
      <c r="A256" s="4" t="s">
        <v>476</v>
      </c>
      <c r="B256" s="3" t="s">
        <v>398</v>
      </c>
      <c r="C256" s="3" t="s">
        <v>178</v>
      </c>
      <c r="D256" s="45" t="s">
        <v>20</v>
      </c>
      <c r="E256" s="3" t="s">
        <v>399</v>
      </c>
      <c r="F256" s="3" t="s">
        <v>400</v>
      </c>
      <c r="G256" s="4" t="str">
        <f t="shared" si="22"/>
        <v>RES0603 1K2±5%</v>
      </c>
      <c r="H256" s="3" t="s">
        <v>23</v>
      </c>
      <c r="I256" s="3" t="s">
        <v>24</v>
      </c>
      <c r="J256" s="3" t="s">
        <v>25</v>
      </c>
      <c r="K256" s="3" t="s">
        <v>401</v>
      </c>
      <c r="L256" s="4" t="str">
        <f t="shared" si="23"/>
        <v>RC0603JR-071K2L</v>
      </c>
      <c r="M256" s="3" t="s">
        <v>378</v>
      </c>
      <c r="N256" t="s">
        <v>379</v>
      </c>
      <c r="O256" t="str">
        <f t="shared" ca="1" si="18"/>
        <v>C:\Altium Libraries\Passives Library\DataSheet\GENERAL PURPOSE CHIP RESISTORS (Yageo).pdf</v>
      </c>
      <c r="P256" s="5" t="str">
        <f t="shared" si="24"/>
        <v>GENERAL PURPOSE CHIP RESISTORS RES0603 1K2±5% 75V 0.1W</v>
      </c>
    </row>
    <row r="257" spans="1:16" x14ac:dyDescent="0.3">
      <c r="A257" s="4" t="s">
        <v>477</v>
      </c>
      <c r="B257" s="3" t="s">
        <v>398</v>
      </c>
      <c r="C257" s="3" t="s">
        <v>180</v>
      </c>
      <c r="D257" s="45" t="s">
        <v>20</v>
      </c>
      <c r="E257" s="3" t="s">
        <v>399</v>
      </c>
      <c r="F257" s="3" t="s">
        <v>400</v>
      </c>
      <c r="G257" s="4" t="str">
        <f t="shared" si="22"/>
        <v>RES0603 1K3±5%</v>
      </c>
      <c r="H257" s="3" t="s">
        <v>23</v>
      </c>
      <c r="I257" s="3" t="s">
        <v>24</v>
      </c>
      <c r="J257" s="3" t="s">
        <v>25</v>
      </c>
      <c r="K257" s="3" t="s">
        <v>401</v>
      </c>
      <c r="L257" s="4" t="str">
        <f t="shared" si="23"/>
        <v>RC0603JR-071K3L</v>
      </c>
      <c r="M257" s="3" t="s">
        <v>378</v>
      </c>
      <c r="N257" t="s">
        <v>379</v>
      </c>
      <c r="O257" t="str">
        <f t="shared" ca="1" si="18"/>
        <v>C:\Altium Libraries\Passives Library\DataSheet\GENERAL PURPOSE CHIP RESISTORS (Yageo).pdf</v>
      </c>
      <c r="P257" s="5" t="str">
        <f t="shared" si="24"/>
        <v>GENERAL PURPOSE CHIP RESISTORS RES0603 1K3±5% 75V 0.1W</v>
      </c>
    </row>
    <row r="258" spans="1:16" x14ac:dyDescent="0.3">
      <c r="A258" s="4" t="s">
        <v>478</v>
      </c>
      <c r="B258" s="3" t="s">
        <v>398</v>
      </c>
      <c r="C258" s="3" t="s">
        <v>182</v>
      </c>
      <c r="D258" s="45" t="s">
        <v>20</v>
      </c>
      <c r="E258" s="3" t="s">
        <v>399</v>
      </c>
      <c r="F258" s="3" t="s">
        <v>400</v>
      </c>
      <c r="G258" s="4" t="str">
        <f t="shared" si="22"/>
        <v>RES0603 1K5±5%</v>
      </c>
      <c r="H258" s="3" t="s">
        <v>23</v>
      </c>
      <c r="I258" s="3" t="s">
        <v>24</v>
      </c>
      <c r="J258" s="3" t="s">
        <v>25</v>
      </c>
      <c r="K258" s="3" t="s">
        <v>401</v>
      </c>
      <c r="L258" s="4" t="str">
        <f t="shared" si="23"/>
        <v>RC0603JR-071K5L</v>
      </c>
      <c r="M258" s="3" t="s">
        <v>378</v>
      </c>
      <c r="N258" t="s">
        <v>379</v>
      </c>
      <c r="O258" t="str">
        <f t="shared" ca="1" si="18"/>
        <v>C:\Altium Libraries\Passives Library\DataSheet\GENERAL PURPOSE CHIP RESISTORS (Yageo).pdf</v>
      </c>
      <c r="P258" s="5" t="str">
        <f t="shared" si="24"/>
        <v>GENERAL PURPOSE CHIP RESISTORS RES0603 1K5±5% 75V 0.1W</v>
      </c>
    </row>
    <row r="259" spans="1:16" x14ac:dyDescent="0.3">
      <c r="A259" s="4" t="s">
        <v>479</v>
      </c>
      <c r="B259" s="3" t="s">
        <v>398</v>
      </c>
      <c r="C259" s="3" t="s">
        <v>184</v>
      </c>
      <c r="D259" s="45" t="s">
        <v>20</v>
      </c>
      <c r="E259" s="3" t="s">
        <v>399</v>
      </c>
      <c r="F259" s="3" t="s">
        <v>400</v>
      </c>
      <c r="G259" s="4" t="str">
        <f t="shared" si="22"/>
        <v>RES0603 1K6±5%</v>
      </c>
      <c r="H259" s="3" t="s">
        <v>23</v>
      </c>
      <c r="I259" s="3" t="s">
        <v>24</v>
      </c>
      <c r="J259" s="3" t="s">
        <v>25</v>
      </c>
      <c r="K259" s="3" t="s">
        <v>401</v>
      </c>
      <c r="L259" s="4" t="str">
        <f t="shared" si="23"/>
        <v>RC0603JR-071K6L</v>
      </c>
      <c r="M259" s="3" t="s">
        <v>378</v>
      </c>
      <c r="N259" t="s">
        <v>379</v>
      </c>
      <c r="O259" t="str">
        <f t="shared" ca="1" si="18"/>
        <v>C:\Altium Libraries\Passives Library\DataSheet\GENERAL PURPOSE CHIP RESISTORS (Yageo).pdf</v>
      </c>
      <c r="P259" s="5" t="str">
        <f t="shared" si="24"/>
        <v>GENERAL PURPOSE CHIP RESISTORS RES0603 1K6±5% 75V 0.1W</v>
      </c>
    </row>
    <row r="260" spans="1:16" x14ac:dyDescent="0.3">
      <c r="A260" s="4" t="s">
        <v>480</v>
      </c>
      <c r="B260" s="3" t="s">
        <v>398</v>
      </c>
      <c r="C260" s="3" t="s">
        <v>186</v>
      </c>
      <c r="D260" s="45" t="s">
        <v>20</v>
      </c>
      <c r="E260" s="3" t="s">
        <v>399</v>
      </c>
      <c r="F260" s="3" t="s">
        <v>400</v>
      </c>
      <c r="G260" s="4" t="str">
        <f t="shared" si="22"/>
        <v>RES0603 1K8±5%</v>
      </c>
      <c r="H260" s="3" t="s">
        <v>23</v>
      </c>
      <c r="I260" s="3" t="s">
        <v>24</v>
      </c>
      <c r="J260" s="3" t="s">
        <v>25</v>
      </c>
      <c r="K260" s="3" t="s">
        <v>401</v>
      </c>
      <c r="L260" s="4" t="str">
        <f t="shared" si="23"/>
        <v>RC0603JR-071K8L</v>
      </c>
      <c r="M260" s="3" t="s">
        <v>378</v>
      </c>
      <c r="N260" t="s">
        <v>379</v>
      </c>
      <c r="O260" t="str">
        <f t="shared" ca="1" si="18"/>
        <v>C:\Altium Libraries\Passives Library\DataSheet\GENERAL PURPOSE CHIP RESISTORS (Yageo).pdf</v>
      </c>
      <c r="P260" s="5" t="str">
        <f t="shared" si="24"/>
        <v>GENERAL PURPOSE CHIP RESISTORS RES0603 1K8±5% 75V 0.1W</v>
      </c>
    </row>
    <row r="261" spans="1:16" x14ac:dyDescent="0.3">
      <c r="A261" s="4" t="s">
        <v>481</v>
      </c>
      <c r="B261" s="3" t="s">
        <v>398</v>
      </c>
      <c r="C261" s="3" t="s">
        <v>188</v>
      </c>
      <c r="D261" s="45" t="s">
        <v>20</v>
      </c>
      <c r="E261" s="3" t="s">
        <v>399</v>
      </c>
      <c r="F261" s="3" t="s">
        <v>400</v>
      </c>
      <c r="G261" s="4" t="str">
        <f t="shared" si="22"/>
        <v>RES0603 2K0±5%</v>
      </c>
      <c r="H261" s="3" t="s">
        <v>23</v>
      </c>
      <c r="I261" s="3" t="s">
        <v>24</v>
      </c>
      <c r="J261" s="3" t="s">
        <v>25</v>
      </c>
      <c r="K261" s="3" t="s">
        <v>401</v>
      </c>
      <c r="L261" s="4" t="str">
        <f t="shared" si="23"/>
        <v>RC0603JR-072K0L</v>
      </c>
      <c r="M261" s="3" t="s">
        <v>378</v>
      </c>
      <c r="N261" t="s">
        <v>379</v>
      </c>
      <c r="O261" t="str">
        <f t="shared" ref="O261:O324" ca="1" si="25">CONCATENATE(LEFT(CELL("имяфайла"), FIND("[",CELL("имяфайла"))-1),"DataSheet\GENERAL PURPOSE CHIP RESISTORS (Yageo).pdf")</f>
        <v>C:\Altium Libraries\Passives Library\DataSheet\GENERAL PURPOSE CHIP RESISTORS (Yageo).pdf</v>
      </c>
      <c r="P261" s="5" t="str">
        <f t="shared" si="24"/>
        <v>GENERAL PURPOSE CHIP RESISTORS RES0603 2K0±5% 75V 0.1W</v>
      </c>
    </row>
    <row r="262" spans="1:16" x14ac:dyDescent="0.3">
      <c r="A262" s="4" t="s">
        <v>482</v>
      </c>
      <c r="B262" s="3" t="s">
        <v>398</v>
      </c>
      <c r="C262" s="3" t="s">
        <v>191</v>
      </c>
      <c r="D262" s="45" t="s">
        <v>20</v>
      </c>
      <c r="E262" s="3" t="s">
        <v>399</v>
      </c>
      <c r="F262" s="3" t="s">
        <v>400</v>
      </c>
      <c r="G262" s="4" t="str">
        <f t="shared" si="22"/>
        <v>RES0603 2K2±5%</v>
      </c>
      <c r="H262" s="3" t="s">
        <v>23</v>
      </c>
      <c r="I262" s="3" t="s">
        <v>24</v>
      </c>
      <c r="J262" s="3" t="s">
        <v>25</v>
      </c>
      <c r="K262" s="3" t="s">
        <v>401</v>
      </c>
      <c r="L262" s="4" t="str">
        <f t="shared" si="23"/>
        <v>RC0603JR-072K2L</v>
      </c>
      <c r="M262" s="3" t="s">
        <v>378</v>
      </c>
      <c r="N262" t="s">
        <v>379</v>
      </c>
      <c r="O262" t="str">
        <f t="shared" ca="1" si="25"/>
        <v>C:\Altium Libraries\Passives Library\DataSheet\GENERAL PURPOSE CHIP RESISTORS (Yageo).pdf</v>
      </c>
      <c r="P262" s="5" t="str">
        <f t="shared" si="24"/>
        <v>GENERAL PURPOSE CHIP RESISTORS RES0603 2K2±5% 75V 0.1W</v>
      </c>
    </row>
    <row r="263" spans="1:16" x14ac:dyDescent="0.3">
      <c r="A263" s="4" t="s">
        <v>483</v>
      </c>
      <c r="B263" s="3" t="s">
        <v>398</v>
      </c>
      <c r="C263" s="3" t="s">
        <v>193</v>
      </c>
      <c r="D263" s="45" t="s">
        <v>20</v>
      </c>
      <c r="E263" s="3" t="s">
        <v>399</v>
      </c>
      <c r="F263" s="3" t="s">
        <v>400</v>
      </c>
      <c r="G263" s="4" t="str">
        <f t="shared" si="22"/>
        <v>RES0603 2K4±5%</v>
      </c>
      <c r="H263" s="3" t="s">
        <v>23</v>
      </c>
      <c r="I263" s="3" t="s">
        <v>24</v>
      </c>
      <c r="J263" s="3" t="s">
        <v>25</v>
      </c>
      <c r="K263" s="3" t="s">
        <v>401</v>
      </c>
      <c r="L263" s="4" t="str">
        <f t="shared" si="23"/>
        <v>RC0603JR-072K4L</v>
      </c>
      <c r="M263" s="3" t="s">
        <v>378</v>
      </c>
      <c r="N263" t="s">
        <v>379</v>
      </c>
      <c r="O263" t="str">
        <f t="shared" ca="1" si="25"/>
        <v>C:\Altium Libraries\Passives Library\DataSheet\GENERAL PURPOSE CHIP RESISTORS (Yageo).pdf</v>
      </c>
      <c r="P263" s="5" t="str">
        <f t="shared" si="24"/>
        <v>GENERAL PURPOSE CHIP RESISTORS RES0603 2K4±5% 75V 0.1W</v>
      </c>
    </row>
    <row r="264" spans="1:16" x14ac:dyDescent="0.3">
      <c r="A264" s="4" t="s">
        <v>484</v>
      </c>
      <c r="B264" s="3" t="s">
        <v>398</v>
      </c>
      <c r="C264" s="3" t="s">
        <v>195</v>
      </c>
      <c r="D264" s="45" t="s">
        <v>20</v>
      </c>
      <c r="E264" s="3" t="s">
        <v>399</v>
      </c>
      <c r="F264" s="3" t="s">
        <v>400</v>
      </c>
      <c r="G264" s="4" t="str">
        <f t="shared" si="22"/>
        <v>RES0603 2K7±5%</v>
      </c>
      <c r="H264" s="3" t="s">
        <v>23</v>
      </c>
      <c r="I264" s="3" t="s">
        <v>24</v>
      </c>
      <c r="J264" s="3" t="s">
        <v>25</v>
      </c>
      <c r="K264" s="3" t="s">
        <v>401</v>
      </c>
      <c r="L264" s="4" t="str">
        <f t="shared" si="23"/>
        <v>RC0603JR-072K7L</v>
      </c>
      <c r="M264" s="3" t="s">
        <v>378</v>
      </c>
      <c r="N264" t="s">
        <v>379</v>
      </c>
      <c r="O264" t="str">
        <f t="shared" ca="1" si="25"/>
        <v>C:\Altium Libraries\Passives Library\DataSheet\GENERAL PURPOSE CHIP RESISTORS (Yageo).pdf</v>
      </c>
      <c r="P264" s="5" t="str">
        <f t="shared" si="24"/>
        <v>GENERAL PURPOSE CHIP RESISTORS RES0603 2K7±5% 75V 0.1W</v>
      </c>
    </row>
    <row r="265" spans="1:16" x14ac:dyDescent="0.3">
      <c r="A265" s="4" t="s">
        <v>485</v>
      </c>
      <c r="B265" s="3" t="s">
        <v>398</v>
      </c>
      <c r="C265" s="3" t="s">
        <v>197</v>
      </c>
      <c r="D265" s="45" t="s">
        <v>20</v>
      </c>
      <c r="E265" s="3" t="s">
        <v>399</v>
      </c>
      <c r="F265" s="3" t="s">
        <v>400</v>
      </c>
      <c r="G265" s="4" t="str">
        <f t="shared" si="22"/>
        <v>RES0603 3K0±5%</v>
      </c>
      <c r="H265" s="3" t="s">
        <v>23</v>
      </c>
      <c r="I265" s="3" t="s">
        <v>24</v>
      </c>
      <c r="J265" s="3" t="s">
        <v>25</v>
      </c>
      <c r="K265" s="3" t="s">
        <v>401</v>
      </c>
      <c r="L265" s="4" t="str">
        <f t="shared" si="23"/>
        <v>RC0603JR-073K0L</v>
      </c>
      <c r="M265" s="3" t="s">
        <v>378</v>
      </c>
      <c r="N265" t="s">
        <v>379</v>
      </c>
      <c r="O265" t="str">
        <f t="shared" ca="1" si="25"/>
        <v>C:\Altium Libraries\Passives Library\DataSheet\GENERAL PURPOSE CHIP RESISTORS (Yageo).pdf</v>
      </c>
      <c r="P265" s="5" t="str">
        <f t="shared" si="24"/>
        <v>GENERAL PURPOSE CHIP RESISTORS RES0603 3K0±5% 75V 0.1W</v>
      </c>
    </row>
    <row r="266" spans="1:16" x14ac:dyDescent="0.3">
      <c r="A266" s="4" t="s">
        <v>486</v>
      </c>
      <c r="B266" s="3" t="s">
        <v>398</v>
      </c>
      <c r="C266" s="3" t="s">
        <v>200</v>
      </c>
      <c r="D266" s="45" t="s">
        <v>20</v>
      </c>
      <c r="E266" s="3" t="s">
        <v>399</v>
      </c>
      <c r="F266" s="3" t="s">
        <v>400</v>
      </c>
      <c r="G266" s="4" t="str">
        <f t="shared" si="22"/>
        <v>RES0603 3K3±5%</v>
      </c>
      <c r="H266" s="3" t="s">
        <v>23</v>
      </c>
      <c r="I266" s="3" t="s">
        <v>24</v>
      </c>
      <c r="J266" s="3" t="s">
        <v>25</v>
      </c>
      <c r="K266" s="3" t="s">
        <v>401</v>
      </c>
      <c r="L266" s="4" t="str">
        <f t="shared" si="23"/>
        <v>RC0603JR-073K3L</v>
      </c>
      <c r="M266" s="3" t="s">
        <v>378</v>
      </c>
      <c r="N266" t="s">
        <v>379</v>
      </c>
      <c r="O266" t="str">
        <f t="shared" ca="1" si="25"/>
        <v>C:\Altium Libraries\Passives Library\DataSheet\GENERAL PURPOSE CHIP RESISTORS (Yageo).pdf</v>
      </c>
      <c r="P266" s="5" t="str">
        <f t="shared" si="24"/>
        <v>GENERAL PURPOSE CHIP RESISTORS RES0603 3K3±5% 75V 0.1W</v>
      </c>
    </row>
    <row r="267" spans="1:16" x14ac:dyDescent="0.3">
      <c r="A267" s="4" t="s">
        <v>487</v>
      </c>
      <c r="B267" s="3" t="s">
        <v>398</v>
      </c>
      <c r="C267" s="3" t="s">
        <v>202</v>
      </c>
      <c r="D267" s="45" t="s">
        <v>20</v>
      </c>
      <c r="E267" s="3" t="s">
        <v>399</v>
      </c>
      <c r="F267" s="3" t="s">
        <v>400</v>
      </c>
      <c r="G267" s="4" t="str">
        <f t="shared" si="22"/>
        <v>RES0603 3K6±5%</v>
      </c>
      <c r="H267" s="3" t="s">
        <v>23</v>
      </c>
      <c r="I267" s="3" t="s">
        <v>24</v>
      </c>
      <c r="J267" s="3" t="s">
        <v>25</v>
      </c>
      <c r="K267" s="3" t="s">
        <v>401</v>
      </c>
      <c r="L267" s="4" t="str">
        <f t="shared" si="23"/>
        <v>RC0603JR-073K6L</v>
      </c>
      <c r="M267" s="3" t="s">
        <v>378</v>
      </c>
      <c r="N267" t="s">
        <v>379</v>
      </c>
      <c r="O267" t="str">
        <f t="shared" ca="1" si="25"/>
        <v>C:\Altium Libraries\Passives Library\DataSheet\GENERAL PURPOSE CHIP RESISTORS (Yageo).pdf</v>
      </c>
      <c r="P267" s="5" t="str">
        <f t="shared" si="24"/>
        <v>GENERAL PURPOSE CHIP RESISTORS RES0603 3K6±5% 75V 0.1W</v>
      </c>
    </row>
    <row r="268" spans="1:16" x14ac:dyDescent="0.3">
      <c r="A268" s="4" t="s">
        <v>488</v>
      </c>
      <c r="B268" s="3" t="s">
        <v>398</v>
      </c>
      <c r="C268" s="3" t="s">
        <v>204</v>
      </c>
      <c r="D268" s="45" t="s">
        <v>20</v>
      </c>
      <c r="E268" s="3" t="s">
        <v>399</v>
      </c>
      <c r="F268" s="3" t="s">
        <v>400</v>
      </c>
      <c r="G268" s="4" t="str">
        <f t="shared" si="22"/>
        <v>RES0603 3K9±5%</v>
      </c>
      <c r="H268" s="3" t="s">
        <v>23</v>
      </c>
      <c r="I268" s="3" t="s">
        <v>24</v>
      </c>
      <c r="J268" s="3" t="s">
        <v>25</v>
      </c>
      <c r="K268" s="3" t="s">
        <v>401</v>
      </c>
      <c r="L268" s="4" t="str">
        <f t="shared" si="23"/>
        <v>RC0603JR-073K9L</v>
      </c>
      <c r="M268" s="3" t="s">
        <v>378</v>
      </c>
      <c r="N268" t="s">
        <v>379</v>
      </c>
      <c r="O268" t="str">
        <f t="shared" ca="1" si="25"/>
        <v>C:\Altium Libraries\Passives Library\DataSheet\GENERAL PURPOSE CHIP RESISTORS (Yageo).pdf</v>
      </c>
      <c r="P268" s="5" t="str">
        <f t="shared" si="24"/>
        <v>GENERAL PURPOSE CHIP RESISTORS RES0603 3K9±5% 75V 0.1W</v>
      </c>
    </row>
    <row r="269" spans="1:16" x14ac:dyDescent="0.3">
      <c r="A269" s="4" t="s">
        <v>489</v>
      </c>
      <c r="B269" s="3" t="s">
        <v>398</v>
      </c>
      <c r="C269" s="3" t="s">
        <v>206</v>
      </c>
      <c r="D269" s="45" t="s">
        <v>20</v>
      </c>
      <c r="E269" s="3" t="s">
        <v>399</v>
      </c>
      <c r="F269" s="3" t="s">
        <v>400</v>
      </c>
      <c r="G269" s="4" t="str">
        <f t="shared" si="22"/>
        <v>RES0603 4K3±5%</v>
      </c>
      <c r="H269" s="3" t="s">
        <v>23</v>
      </c>
      <c r="I269" s="3" t="s">
        <v>24</v>
      </c>
      <c r="J269" s="3" t="s">
        <v>25</v>
      </c>
      <c r="K269" s="3" t="s">
        <v>401</v>
      </c>
      <c r="L269" s="4" t="str">
        <f t="shared" si="23"/>
        <v>RC0603JR-074K3L</v>
      </c>
      <c r="M269" s="3" t="s">
        <v>378</v>
      </c>
      <c r="N269" t="s">
        <v>379</v>
      </c>
      <c r="O269" t="str">
        <f t="shared" ca="1" si="25"/>
        <v>C:\Altium Libraries\Passives Library\DataSheet\GENERAL PURPOSE CHIP RESISTORS (Yageo).pdf</v>
      </c>
      <c r="P269" s="5" t="str">
        <f t="shared" si="24"/>
        <v>GENERAL PURPOSE CHIP RESISTORS RES0603 4K3±5% 75V 0.1W</v>
      </c>
    </row>
    <row r="270" spans="1:16" x14ac:dyDescent="0.3">
      <c r="A270" s="4" t="s">
        <v>490</v>
      </c>
      <c r="B270" s="3" t="s">
        <v>398</v>
      </c>
      <c r="C270" s="3" t="s">
        <v>208</v>
      </c>
      <c r="D270" s="45" t="s">
        <v>20</v>
      </c>
      <c r="E270" s="3" t="s">
        <v>399</v>
      </c>
      <c r="F270" s="3" t="s">
        <v>400</v>
      </c>
      <c r="G270" s="4" t="str">
        <f t="shared" si="22"/>
        <v>RES0603 4K7±5%</v>
      </c>
      <c r="H270" s="3" t="s">
        <v>23</v>
      </c>
      <c r="I270" s="3" t="s">
        <v>24</v>
      </c>
      <c r="J270" s="3" t="s">
        <v>25</v>
      </c>
      <c r="K270" s="3" t="s">
        <v>401</v>
      </c>
      <c r="L270" s="4" t="str">
        <f t="shared" si="23"/>
        <v>RC0603JR-074K7L</v>
      </c>
      <c r="M270" s="3" t="s">
        <v>378</v>
      </c>
      <c r="N270" t="s">
        <v>379</v>
      </c>
      <c r="O270" t="str">
        <f t="shared" ca="1" si="25"/>
        <v>C:\Altium Libraries\Passives Library\DataSheet\GENERAL PURPOSE CHIP RESISTORS (Yageo).pdf</v>
      </c>
      <c r="P270" s="5" t="str">
        <f t="shared" si="24"/>
        <v>GENERAL PURPOSE CHIP RESISTORS RES0603 4K7±5% 75V 0.1W</v>
      </c>
    </row>
    <row r="271" spans="1:16" x14ac:dyDescent="0.3">
      <c r="A271" s="4" t="s">
        <v>491</v>
      </c>
      <c r="B271" s="3" t="s">
        <v>398</v>
      </c>
      <c r="C271" s="3" t="s">
        <v>210</v>
      </c>
      <c r="D271" s="45" t="s">
        <v>20</v>
      </c>
      <c r="E271" s="3" t="s">
        <v>399</v>
      </c>
      <c r="F271" s="3" t="s">
        <v>400</v>
      </c>
      <c r="G271" s="4" t="str">
        <f t="shared" si="22"/>
        <v>RES0603 5K1±5%</v>
      </c>
      <c r="H271" s="3" t="s">
        <v>23</v>
      </c>
      <c r="I271" s="3" t="s">
        <v>24</v>
      </c>
      <c r="J271" s="3" t="s">
        <v>25</v>
      </c>
      <c r="K271" s="3" t="s">
        <v>401</v>
      </c>
      <c r="L271" s="4" t="str">
        <f t="shared" si="23"/>
        <v>RC0603JR-075K1L</v>
      </c>
      <c r="M271" s="3" t="s">
        <v>378</v>
      </c>
      <c r="N271" t="s">
        <v>379</v>
      </c>
      <c r="O271" t="str">
        <f t="shared" ca="1" si="25"/>
        <v>C:\Altium Libraries\Passives Library\DataSheet\GENERAL PURPOSE CHIP RESISTORS (Yageo).pdf</v>
      </c>
      <c r="P271" s="5" t="str">
        <f t="shared" si="24"/>
        <v>GENERAL PURPOSE CHIP RESISTORS RES0603 5K1±5% 75V 0.1W</v>
      </c>
    </row>
    <row r="272" spans="1:16" x14ac:dyDescent="0.3">
      <c r="A272" s="4" t="s">
        <v>492</v>
      </c>
      <c r="B272" s="3" t="s">
        <v>398</v>
      </c>
      <c r="C272" s="3" t="s">
        <v>212</v>
      </c>
      <c r="D272" s="45" t="s">
        <v>20</v>
      </c>
      <c r="E272" s="3" t="s">
        <v>399</v>
      </c>
      <c r="F272" s="3" t="s">
        <v>400</v>
      </c>
      <c r="G272" s="4" t="str">
        <f t="shared" si="22"/>
        <v>RES0603 5K6±5%</v>
      </c>
      <c r="H272" s="3" t="s">
        <v>23</v>
      </c>
      <c r="I272" s="3" t="s">
        <v>24</v>
      </c>
      <c r="J272" s="3" t="s">
        <v>25</v>
      </c>
      <c r="K272" s="3" t="s">
        <v>401</v>
      </c>
      <c r="L272" s="4" t="str">
        <f t="shared" si="23"/>
        <v>RC0603JR-075K6L</v>
      </c>
      <c r="M272" s="3" t="s">
        <v>378</v>
      </c>
      <c r="N272" t="s">
        <v>379</v>
      </c>
      <c r="O272" t="str">
        <f t="shared" ca="1" si="25"/>
        <v>C:\Altium Libraries\Passives Library\DataSheet\GENERAL PURPOSE CHIP RESISTORS (Yageo).pdf</v>
      </c>
      <c r="P272" s="5" t="str">
        <f t="shared" si="24"/>
        <v>GENERAL PURPOSE CHIP RESISTORS RES0603 5K6±5% 75V 0.1W</v>
      </c>
    </row>
    <row r="273" spans="1:16" x14ac:dyDescent="0.3">
      <c r="A273" s="4" t="s">
        <v>493</v>
      </c>
      <c r="B273" s="3" t="s">
        <v>398</v>
      </c>
      <c r="C273" s="3" t="s">
        <v>214</v>
      </c>
      <c r="D273" s="45" t="s">
        <v>20</v>
      </c>
      <c r="E273" s="3" t="s">
        <v>399</v>
      </c>
      <c r="F273" s="3" t="s">
        <v>400</v>
      </c>
      <c r="G273" s="4" t="str">
        <f t="shared" si="22"/>
        <v>RES0603 6K2±5%</v>
      </c>
      <c r="H273" s="3" t="s">
        <v>23</v>
      </c>
      <c r="I273" s="3" t="s">
        <v>24</v>
      </c>
      <c r="J273" s="3" t="s">
        <v>25</v>
      </c>
      <c r="K273" s="3" t="s">
        <v>401</v>
      </c>
      <c r="L273" s="4" t="str">
        <f t="shared" si="23"/>
        <v>RC0603JR-076K2L</v>
      </c>
      <c r="M273" s="3" t="s">
        <v>378</v>
      </c>
      <c r="N273" t="s">
        <v>379</v>
      </c>
      <c r="O273" t="str">
        <f t="shared" ca="1" si="25"/>
        <v>C:\Altium Libraries\Passives Library\DataSheet\GENERAL PURPOSE CHIP RESISTORS (Yageo).pdf</v>
      </c>
      <c r="P273" s="5" t="str">
        <f t="shared" si="24"/>
        <v>GENERAL PURPOSE CHIP RESISTORS RES0603 6K2±5% 75V 0.1W</v>
      </c>
    </row>
    <row r="274" spans="1:16" x14ac:dyDescent="0.3">
      <c r="A274" s="4" t="s">
        <v>494</v>
      </c>
      <c r="B274" s="3" t="s">
        <v>398</v>
      </c>
      <c r="C274" s="3" t="s">
        <v>216</v>
      </c>
      <c r="D274" s="45" t="s">
        <v>20</v>
      </c>
      <c r="E274" s="3" t="s">
        <v>399</v>
      </c>
      <c r="F274" s="3" t="s">
        <v>400</v>
      </c>
      <c r="G274" s="4" t="str">
        <f t="shared" si="22"/>
        <v>RES0603 6K8±5%</v>
      </c>
      <c r="H274" s="3" t="s">
        <v>23</v>
      </c>
      <c r="I274" s="3" t="s">
        <v>24</v>
      </c>
      <c r="J274" s="3" t="s">
        <v>25</v>
      </c>
      <c r="K274" s="3" t="s">
        <v>401</v>
      </c>
      <c r="L274" s="4" t="str">
        <f t="shared" si="23"/>
        <v>RC0603JR-076K8L</v>
      </c>
      <c r="M274" s="3" t="s">
        <v>378</v>
      </c>
      <c r="N274" t="s">
        <v>379</v>
      </c>
      <c r="O274" t="str">
        <f t="shared" ca="1" si="25"/>
        <v>C:\Altium Libraries\Passives Library\DataSheet\GENERAL PURPOSE CHIP RESISTORS (Yageo).pdf</v>
      </c>
      <c r="P274" s="5" t="str">
        <f t="shared" si="24"/>
        <v>GENERAL PURPOSE CHIP RESISTORS RES0603 6K8±5% 75V 0.1W</v>
      </c>
    </row>
    <row r="275" spans="1:16" x14ac:dyDescent="0.3">
      <c r="A275" s="4" t="s">
        <v>495</v>
      </c>
      <c r="B275" s="3" t="s">
        <v>398</v>
      </c>
      <c r="C275" s="3" t="s">
        <v>218</v>
      </c>
      <c r="D275" s="45" t="s">
        <v>20</v>
      </c>
      <c r="E275" s="3" t="s">
        <v>399</v>
      </c>
      <c r="F275" s="3" t="s">
        <v>400</v>
      </c>
      <c r="G275" s="4" t="str">
        <f t="shared" si="22"/>
        <v>RES0603 7K5±5%</v>
      </c>
      <c r="H275" s="3" t="s">
        <v>23</v>
      </c>
      <c r="I275" s="3" t="s">
        <v>24</v>
      </c>
      <c r="J275" s="3" t="s">
        <v>25</v>
      </c>
      <c r="K275" s="3" t="s">
        <v>401</v>
      </c>
      <c r="L275" s="4" t="str">
        <f t="shared" si="23"/>
        <v>RC0603JR-077K5L</v>
      </c>
      <c r="M275" s="3" t="s">
        <v>378</v>
      </c>
      <c r="N275" t="s">
        <v>379</v>
      </c>
      <c r="O275" t="str">
        <f t="shared" ca="1" si="25"/>
        <v>C:\Altium Libraries\Passives Library\DataSheet\GENERAL PURPOSE CHIP RESISTORS (Yageo).pdf</v>
      </c>
      <c r="P275" s="5" t="str">
        <f t="shared" si="24"/>
        <v>GENERAL PURPOSE CHIP RESISTORS RES0603 7K5±5% 75V 0.1W</v>
      </c>
    </row>
    <row r="276" spans="1:16" x14ac:dyDescent="0.3">
      <c r="A276" s="4" t="s">
        <v>496</v>
      </c>
      <c r="B276" s="3" t="s">
        <v>398</v>
      </c>
      <c r="C276" s="3" t="s">
        <v>220</v>
      </c>
      <c r="D276" s="45" t="s">
        <v>20</v>
      </c>
      <c r="E276" s="3" t="s">
        <v>399</v>
      </c>
      <c r="F276" s="3" t="s">
        <v>400</v>
      </c>
      <c r="G276" s="4" t="str">
        <f t="shared" si="22"/>
        <v>RES0603 8K2±5%</v>
      </c>
      <c r="H276" s="3" t="s">
        <v>23</v>
      </c>
      <c r="I276" s="3" t="s">
        <v>24</v>
      </c>
      <c r="J276" s="3" t="s">
        <v>25</v>
      </c>
      <c r="K276" s="3" t="s">
        <v>401</v>
      </c>
      <c r="L276" s="4" t="str">
        <f t="shared" si="23"/>
        <v>RC0603JR-078K2L</v>
      </c>
      <c r="M276" s="3" t="s">
        <v>378</v>
      </c>
      <c r="N276" t="s">
        <v>379</v>
      </c>
      <c r="O276" t="str">
        <f t="shared" ca="1" si="25"/>
        <v>C:\Altium Libraries\Passives Library\DataSheet\GENERAL PURPOSE CHIP RESISTORS (Yageo).pdf</v>
      </c>
      <c r="P276" s="5" t="str">
        <f t="shared" si="24"/>
        <v>GENERAL PURPOSE CHIP RESISTORS RES0603 8K2±5% 75V 0.1W</v>
      </c>
    </row>
    <row r="277" spans="1:16" x14ac:dyDescent="0.3">
      <c r="A277" s="4" t="s">
        <v>497</v>
      </c>
      <c r="B277" s="3" t="s">
        <v>398</v>
      </c>
      <c r="C277" s="3" t="s">
        <v>222</v>
      </c>
      <c r="D277" s="45" t="s">
        <v>20</v>
      </c>
      <c r="E277" s="3" t="s">
        <v>399</v>
      </c>
      <c r="F277" s="3" t="s">
        <v>400</v>
      </c>
      <c r="G277" s="4" t="str">
        <f t="shared" si="22"/>
        <v>RES0603 9K1±5%</v>
      </c>
      <c r="H277" s="3" t="s">
        <v>23</v>
      </c>
      <c r="I277" s="3" t="s">
        <v>24</v>
      </c>
      <c r="J277" s="3" t="s">
        <v>25</v>
      </c>
      <c r="K277" s="3" t="s">
        <v>401</v>
      </c>
      <c r="L277" s="4" t="str">
        <f t="shared" si="23"/>
        <v>RC0603JR-079K1L</v>
      </c>
      <c r="M277" s="3" t="s">
        <v>378</v>
      </c>
      <c r="N277" t="s">
        <v>379</v>
      </c>
      <c r="O277" t="str">
        <f t="shared" ca="1" si="25"/>
        <v>C:\Altium Libraries\Passives Library\DataSheet\GENERAL PURPOSE CHIP RESISTORS (Yageo).pdf</v>
      </c>
      <c r="P277" s="5" t="str">
        <f t="shared" si="24"/>
        <v>GENERAL PURPOSE CHIP RESISTORS RES0603 9K1±5% 75V 0.1W</v>
      </c>
    </row>
    <row r="278" spans="1:16" x14ac:dyDescent="0.3">
      <c r="A278" s="4" t="s">
        <v>498</v>
      </c>
      <c r="B278" s="3" t="s">
        <v>398</v>
      </c>
      <c r="C278" s="3" t="s">
        <v>224</v>
      </c>
      <c r="D278" s="45" t="s">
        <v>20</v>
      </c>
      <c r="E278" s="3" t="s">
        <v>399</v>
      </c>
      <c r="F278" s="3" t="s">
        <v>400</v>
      </c>
      <c r="G278" s="4" t="str">
        <f t="shared" si="22"/>
        <v>RES0603 10K±5%</v>
      </c>
      <c r="H278" s="3" t="s">
        <v>23</v>
      </c>
      <c r="I278" s="3" t="s">
        <v>24</v>
      </c>
      <c r="J278" s="3" t="s">
        <v>25</v>
      </c>
      <c r="K278" s="3" t="s">
        <v>401</v>
      </c>
      <c r="L278" s="4" t="str">
        <f t="shared" si="23"/>
        <v>RC0603JR-0710KL</v>
      </c>
      <c r="M278" s="3" t="s">
        <v>378</v>
      </c>
      <c r="N278" t="s">
        <v>379</v>
      </c>
      <c r="O278" t="str">
        <f t="shared" ca="1" si="25"/>
        <v>C:\Altium Libraries\Passives Library\DataSheet\GENERAL PURPOSE CHIP RESISTORS (Yageo).pdf</v>
      </c>
      <c r="P278" s="5" t="str">
        <f t="shared" si="24"/>
        <v>GENERAL PURPOSE CHIP RESISTORS RES0603 10K±5% 75V 0.1W</v>
      </c>
    </row>
    <row r="279" spans="1:16" x14ac:dyDescent="0.3">
      <c r="A279" s="4" t="s">
        <v>499</v>
      </c>
      <c r="B279" s="3" t="s">
        <v>398</v>
      </c>
      <c r="C279" s="3" t="s">
        <v>226</v>
      </c>
      <c r="D279" s="45" t="s">
        <v>20</v>
      </c>
      <c r="E279" s="3" t="s">
        <v>399</v>
      </c>
      <c r="F279" s="3" t="s">
        <v>400</v>
      </c>
      <c r="G279" s="4" t="str">
        <f t="shared" si="22"/>
        <v>RES0603 11K±5%</v>
      </c>
      <c r="H279" s="3" t="s">
        <v>23</v>
      </c>
      <c r="I279" s="3" t="s">
        <v>24</v>
      </c>
      <c r="J279" s="3" t="s">
        <v>25</v>
      </c>
      <c r="K279" s="3" t="s">
        <v>401</v>
      </c>
      <c r="L279" s="4" t="str">
        <f t="shared" si="23"/>
        <v>RC0603JR-0711KL</v>
      </c>
      <c r="M279" s="3" t="s">
        <v>378</v>
      </c>
      <c r="N279" t="s">
        <v>379</v>
      </c>
      <c r="O279" t="str">
        <f t="shared" ca="1" si="25"/>
        <v>C:\Altium Libraries\Passives Library\DataSheet\GENERAL PURPOSE CHIP RESISTORS (Yageo).pdf</v>
      </c>
      <c r="P279" s="5" t="str">
        <f t="shared" si="24"/>
        <v>GENERAL PURPOSE CHIP RESISTORS RES0603 11K±5% 75V 0.1W</v>
      </c>
    </row>
    <row r="280" spans="1:16" x14ac:dyDescent="0.3">
      <c r="A280" s="4" t="s">
        <v>500</v>
      </c>
      <c r="B280" s="3" t="s">
        <v>398</v>
      </c>
      <c r="C280" s="3" t="s">
        <v>228</v>
      </c>
      <c r="D280" s="45" t="s">
        <v>20</v>
      </c>
      <c r="E280" s="3" t="s">
        <v>399</v>
      </c>
      <c r="F280" s="3" t="s">
        <v>400</v>
      </c>
      <c r="G280" s="4" t="str">
        <f t="shared" si="22"/>
        <v>RES0603 12K±5%</v>
      </c>
      <c r="H280" s="3" t="s">
        <v>23</v>
      </c>
      <c r="I280" s="3" t="s">
        <v>24</v>
      </c>
      <c r="J280" s="3" t="s">
        <v>25</v>
      </c>
      <c r="K280" s="3" t="s">
        <v>401</v>
      </c>
      <c r="L280" s="4" t="str">
        <f t="shared" si="23"/>
        <v>RC0603JR-0712KL</v>
      </c>
      <c r="M280" s="3" t="s">
        <v>378</v>
      </c>
      <c r="N280" t="s">
        <v>379</v>
      </c>
      <c r="O280" t="str">
        <f t="shared" ca="1" si="25"/>
        <v>C:\Altium Libraries\Passives Library\DataSheet\GENERAL PURPOSE CHIP RESISTORS (Yageo).pdf</v>
      </c>
      <c r="P280" s="5" t="str">
        <f t="shared" si="24"/>
        <v>GENERAL PURPOSE CHIP RESISTORS RES0603 12K±5% 75V 0.1W</v>
      </c>
    </row>
    <row r="281" spans="1:16" x14ac:dyDescent="0.3">
      <c r="A281" s="4" t="s">
        <v>501</v>
      </c>
      <c r="B281" s="3" t="s">
        <v>398</v>
      </c>
      <c r="C281" s="3" t="s">
        <v>230</v>
      </c>
      <c r="D281" s="45" t="s">
        <v>20</v>
      </c>
      <c r="E281" s="3" t="s">
        <v>399</v>
      </c>
      <c r="F281" s="3" t="s">
        <v>400</v>
      </c>
      <c r="G281" s="4" t="str">
        <f t="shared" si="22"/>
        <v>RES0603 13K±5%</v>
      </c>
      <c r="H281" s="3" t="s">
        <v>23</v>
      </c>
      <c r="I281" s="3" t="s">
        <v>24</v>
      </c>
      <c r="J281" s="3" t="s">
        <v>25</v>
      </c>
      <c r="K281" s="3" t="s">
        <v>401</v>
      </c>
      <c r="L281" s="4" t="str">
        <f t="shared" si="23"/>
        <v>RC0603JR-0713KL</v>
      </c>
      <c r="M281" s="3" t="s">
        <v>378</v>
      </c>
      <c r="N281" t="s">
        <v>379</v>
      </c>
      <c r="O281" t="str">
        <f t="shared" ca="1" si="25"/>
        <v>C:\Altium Libraries\Passives Library\DataSheet\GENERAL PURPOSE CHIP RESISTORS (Yageo).pdf</v>
      </c>
      <c r="P281" s="5" t="str">
        <f t="shared" si="24"/>
        <v>GENERAL PURPOSE CHIP RESISTORS RES0603 13K±5% 75V 0.1W</v>
      </c>
    </row>
    <row r="282" spans="1:16" x14ac:dyDescent="0.3">
      <c r="A282" s="4" t="s">
        <v>502</v>
      </c>
      <c r="B282" s="3" t="s">
        <v>398</v>
      </c>
      <c r="C282" s="3" t="s">
        <v>232</v>
      </c>
      <c r="D282" s="45" t="s">
        <v>20</v>
      </c>
      <c r="E282" s="3" t="s">
        <v>399</v>
      </c>
      <c r="F282" s="3" t="s">
        <v>400</v>
      </c>
      <c r="G282" s="4" t="str">
        <f t="shared" si="22"/>
        <v>RES0603 15K±5%</v>
      </c>
      <c r="H282" s="3" t="s">
        <v>23</v>
      </c>
      <c r="I282" s="3" t="s">
        <v>24</v>
      </c>
      <c r="J282" s="3" t="s">
        <v>25</v>
      </c>
      <c r="K282" s="3" t="s">
        <v>401</v>
      </c>
      <c r="L282" s="4" t="str">
        <f t="shared" si="23"/>
        <v>RC0603JR-0715KL</v>
      </c>
      <c r="M282" s="3" t="s">
        <v>378</v>
      </c>
      <c r="N282" t="s">
        <v>379</v>
      </c>
      <c r="O282" t="str">
        <f t="shared" ca="1" si="25"/>
        <v>C:\Altium Libraries\Passives Library\DataSheet\GENERAL PURPOSE CHIP RESISTORS (Yageo).pdf</v>
      </c>
      <c r="P282" s="5" t="str">
        <f t="shared" si="24"/>
        <v>GENERAL PURPOSE CHIP RESISTORS RES0603 15K±5% 75V 0.1W</v>
      </c>
    </row>
    <row r="283" spans="1:16" x14ac:dyDescent="0.3">
      <c r="A283" s="4" t="s">
        <v>503</v>
      </c>
      <c r="B283" s="3" t="s">
        <v>398</v>
      </c>
      <c r="C283" s="3" t="s">
        <v>234</v>
      </c>
      <c r="D283" s="45" t="s">
        <v>20</v>
      </c>
      <c r="E283" s="3" t="s">
        <v>399</v>
      </c>
      <c r="F283" s="3" t="s">
        <v>400</v>
      </c>
      <c r="G283" s="4" t="str">
        <f t="shared" si="22"/>
        <v>RES0603 16K±5%</v>
      </c>
      <c r="H283" s="3" t="s">
        <v>23</v>
      </c>
      <c r="I283" s="3" t="s">
        <v>24</v>
      </c>
      <c r="J283" s="3" t="s">
        <v>25</v>
      </c>
      <c r="K283" s="3" t="s">
        <v>401</v>
      </c>
      <c r="L283" s="4" t="str">
        <f t="shared" si="23"/>
        <v>RC0603JR-0716KL</v>
      </c>
      <c r="M283" s="3" t="s">
        <v>378</v>
      </c>
      <c r="N283" t="s">
        <v>379</v>
      </c>
      <c r="O283" t="str">
        <f t="shared" ca="1" si="25"/>
        <v>C:\Altium Libraries\Passives Library\DataSheet\GENERAL PURPOSE CHIP RESISTORS (Yageo).pdf</v>
      </c>
      <c r="P283" s="5" t="str">
        <f t="shared" si="24"/>
        <v>GENERAL PURPOSE CHIP RESISTORS RES0603 16K±5% 75V 0.1W</v>
      </c>
    </row>
    <row r="284" spans="1:16" x14ac:dyDescent="0.3">
      <c r="A284" s="4" t="s">
        <v>504</v>
      </c>
      <c r="B284" s="3" t="s">
        <v>398</v>
      </c>
      <c r="C284" s="3" t="s">
        <v>236</v>
      </c>
      <c r="D284" s="45" t="s">
        <v>20</v>
      </c>
      <c r="E284" s="3" t="s">
        <v>399</v>
      </c>
      <c r="F284" s="3" t="s">
        <v>400</v>
      </c>
      <c r="G284" s="4" t="str">
        <f t="shared" si="22"/>
        <v>RES0603 18K±5%</v>
      </c>
      <c r="H284" s="3" t="s">
        <v>23</v>
      </c>
      <c r="I284" s="3" t="s">
        <v>24</v>
      </c>
      <c r="J284" s="3" t="s">
        <v>25</v>
      </c>
      <c r="K284" s="3" t="s">
        <v>401</v>
      </c>
      <c r="L284" s="4" t="str">
        <f t="shared" si="23"/>
        <v>RC0603JR-0718KL</v>
      </c>
      <c r="M284" s="3" t="s">
        <v>378</v>
      </c>
      <c r="N284" t="s">
        <v>379</v>
      </c>
      <c r="O284" t="str">
        <f t="shared" ca="1" si="25"/>
        <v>C:\Altium Libraries\Passives Library\DataSheet\GENERAL PURPOSE CHIP RESISTORS (Yageo).pdf</v>
      </c>
      <c r="P284" s="5" t="str">
        <f t="shared" si="24"/>
        <v>GENERAL PURPOSE CHIP RESISTORS RES0603 18K±5% 75V 0.1W</v>
      </c>
    </row>
    <row r="285" spans="1:16" x14ac:dyDescent="0.3">
      <c r="A285" s="4" t="s">
        <v>505</v>
      </c>
      <c r="B285" s="3" t="s">
        <v>398</v>
      </c>
      <c r="C285" s="3" t="s">
        <v>238</v>
      </c>
      <c r="D285" s="45" t="s">
        <v>20</v>
      </c>
      <c r="E285" s="3" t="s">
        <v>399</v>
      </c>
      <c r="F285" s="3" t="s">
        <v>400</v>
      </c>
      <c r="G285" s="4" t="str">
        <f t="shared" si="22"/>
        <v>RES0603 20K±5%</v>
      </c>
      <c r="H285" s="3" t="s">
        <v>23</v>
      </c>
      <c r="I285" s="3" t="s">
        <v>24</v>
      </c>
      <c r="J285" s="3" t="s">
        <v>25</v>
      </c>
      <c r="K285" s="3" t="s">
        <v>401</v>
      </c>
      <c r="L285" s="4" t="str">
        <f t="shared" si="23"/>
        <v>RC0603JR-0720KL</v>
      </c>
      <c r="M285" s="3" t="s">
        <v>378</v>
      </c>
      <c r="N285" t="s">
        <v>379</v>
      </c>
      <c r="O285" t="str">
        <f t="shared" ca="1" si="25"/>
        <v>C:\Altium Libraries\Passives Library\DataSheet\GENERAL PURPOSE CHIP RESISTORS (Yageo).pdf</v>
      </c>
      <c r="P285" s="5" t="str">
        <f t="shared" si="24"/>
        <v>GENERAL PURPOSE CHIP RESISTORS RES0603 20K±5% 75V 0.1W</v>
      </c>
    </row>
    <row r="286" spans="1:16" x14ac:dyDescent="0.3">
      <c r="A286" s="4" t="s">
        <v>506</v>
      </c>
      <c r="B286" s="3" t="s">
        <v>398</v>
      </c>
      <c r="C286" s="3" t="s">
        <v>240</v>
      </c>
      <c r="D286" s="45" t="s">
        <v>20</v>
      </c>
      <c r="E286" s="3" t="s">
        <v>399</v>
      </c>
      <c r="F286" s="3" t="s">
        <v>400</v>
      </c>
      <c r="G286" s="4" t="str">
        <f t="shared" si="22"/>
        <v>RES0603 22K±5%</v>
      </c>
      <c r="H286" s="3" t="s">
        <v>23</v>
      </c>
      <c r="I286" s="3" t="s">
        <v>24</v>
      </c>
      <c r="J286" s="3" t="s">
        <v>25</v>
      </c>
      <c r="K286" s="3" t="s">
        <v>401</v>
      </c>
      <c r="L286" s="4" t="str">
        <f t="shared" si="23"/>
        <v>RC0603JR-0722KL</v>
      </c>
      <c r="M286" s="3" t="s">
        <v>378</v>
      </c>
      <c r="N286" t="s">
        <v>379</v>
      </c>
      <c r="O286" t="str">
        <f t="shared" ca="1" si="25"/>
        <v>C:\Altium Libraries\Passives Library\DataSheet\GENERAL PURPOSE CHIP RESISTORS (Yageo).pdf</v>
      </c>
      <c r="P286" s="5" t="str">
        <f t="shared" si="24"/>
        <v>GENERAL PURPOSE CHIP RESISTORS RES0603 22K±5% 75V 0.1W</v>
      </c>
    </row>
    <row r="287" spans="1:16" x14ac:dyDescent="0.3">
      <c r="A287" s="4" t="s">
        <v>507</v>
      </c>
      <c r="B287" s="3" t="s">
        <v>398</v>
      </c>
      <c r="C287" s="3" t="s">
        <v>242</v>
      </c>
      <c r="D287" s="45" t="s">
        <v>20</v>
      </c>
      <c r="E287" s="3" t="s">
        <v>399</v>
      </c>
      <c r="F287" s="3" t="s">
        <v>400</v>
      </c>
      <c r="G287" s="4" t="str">
        <f t="shared" si="22"/>
        <v>RES0603 24K±5%</v>
      </c>
      <c r="H287" s="3" t="s">
        <v>23</v>
      </c>
      <c r="I287" s="3" t="s">
        <v>24</v>
      </c>
      <c r="J287" s="3" t="s">
        <v>25</v>
      </c>
      <c r="K287" s="3" t="s">
        <v>401</v>
      </c>
      <c r="L287" s="4" t="str">
        <f t="shared" si="23"/>
        <v>RC0603JR-0724KL</v>
      </c>
      <c r="M287" s="3" t="s">
        <v>378</v>
      </c>
      <c r="N287" t="s">
        <v>379</v>
      </c>
      <c r="O287" t="str">
        <f t="shared" ca="1" si="25"/>
        <v>C:\Altium Libraries\Passives Library\DataSheet\GENERAL PURPOSE CHIP RESISTORS (Yageo).pdf</v>
      </c>
      <c r="P287" s="5" t="str">
        <f t="shared" si="24"/>
        <v>GENERAL PURPOSE CHIP RESISTORS RES0603 24K±5% 75V 0.1W</v>
      </c>
    </row>
    <row r="288" spans="1:16" x14ac:dyDescent="0.3">
      <c r="A288" s="4" t="s">
        <v>508</v>
      </c>
      <c r="B288" s="3" t="s">
        <v>398</v>
      </c>
      <c r="C288" s="3" t="s">
        <v>244</v>
      </c>
      <c r="D288" s="45" t="s">
        <v>20</v>
      </c>
      <c r="E288" s="3" t="s">
        <v>399</v>
      </c>
      <c r="F288" s="3" t="s">
        <v>400</v>
      </c>
      <c r="G288" s="4" t="str">
        <f t="shared" si="22"/>
        <v>RES0603 27K±5%</v>
      </c>
      <c r="H288" s="3" t="s">
        <v>23</v>
      </c>
      <c r="I288" s="3" t="s">
        <v>24</v>
      </c>
      <c r="J288" s="3" t="s">
        <v>25</v>
      </c>
      <c r="K288" s="3" t="s">
        <v>401</v>
      </c>
      <c r="L288" s="4" t="str">
        <f t="shared" si="23"/>
        <v>RC0603JR-0727KL</v>
      </c>
      <c r="M288" s="3" t="s">
        <v>378</v>
      </c>
      <c r="N288" t="s">
        <v>379</v>
      </c>
      <c r="O288" t="str">
        <f t="shared" ca="1" si="25"/>
        <v>C:\Altium Libraries\Passives Library\DataSheet\GENERAL PURPOSE CHIP RESISTORS (Yageo).pdf</v>
      </c>
      <c r="P288" s="5" t="str">
        <f t="shared" si="24"/>
        <v>GENERAL PURPOSE CHIP RESISTORS RES0603 27K±5% 75V 0.1W</v>
      </c>
    </row>
    <row r="289" spans="1:16" x14ac:dyDescent="0.3">
      <c r="A289" s="4" t="s">
        <v>509</v>
      </c>
      <c r="B289" s="3" t="s">
        <v>398</v>
      </c>
      <c r="C289" s="3" t="s">
        <v>246</v>
      </c>
      <c r="D289" s="45" t="s">
        <v>20</v>
      </c>
      <c r="E289" s="3" t="s">
        <v>399</v>
      </c>
      <c r="F289" s="3" t="s">
        <v>400</v>
      </c>
      <c r="G289" s="4" t="str">
        <f t="shared" si="22"/>
        <v>RES0603 30K±5%</v>
      </c>
      <c r="H289" s="3" t="s">
        <v>23</v>
      </c>
      <c r="I289" s="3" t="s">
        <v>24</v>
      </c>
      <c r="J289" s="3" t="s">
        <v>25</v>
      </c>
      <c r="K289" s="3" t="s">
        <v>401</v>
      </c>
      <c r="L289" s="4" t="str">
        <f t="shared" si="23"/>
        <v>RC0603JR-0730KL</v>
      </c>
      <c r="M289" s="3" t="s">
        <v>378</v>
      </c>
      <c r="N289" t="s">
        <v>379</v>
      </c>
      <c r="O289" t="str">
        <f t="shared" ca="1" si="25"/>
        <v>C:\Altium Libraries\Passives Library\DataSheet\GENERAL PURPOSE CHIP RESISTORS (Yageo).pdf</v>
      </c>
      <c r="P289" s="5" t="str">
        <f t="shared" si="24"/>
        <v>GENERAL PURPOSE CHIP RESISTORS RES0603 30K±5% 75V 0.1W</v>
      </c>
    </row>
    <row r="290" spans="1:16" x14ac:dyDescent="0.3">
      <c r="A290" s="4" t="s">
        <v>510</v>
      </c>
      <c r="B290" s="3" t="s">
        <v>398</v>
      </c>
      <c r="C290" s="3" t="s">
        <v>248</v>
      </c>
      <c r="D290" s="45" t="s">
        <v>20</v>
      </c>
      <c r="E290" s="3" t="s">
        <v>399</v>
      </c>
      <c r="F290" s="3" t="s">
        <v>400</v>
      </c>
      <c r="G290" s="4" t="str">
        <f t="shared" si="22"/>
        <v>RES0603 33K±5%</v>
      </c>
      <c r="H290" s="3" t="s">
        <v>23</v>
      </c>
      <c r="I290" s="3" t="s">
        <v>24</v>
      </c>
      <c r="J290" s="3" t="s">
        <v>25</v>
      </c>
      <c r="K290" s="3" t="s">
        <v>401</v>
      </c>
      <c r="L290" s="4" t="str">
        <f t="shared" si="23"/>
        <v>RC0603JR-0733KL</v>
      </c>
      <c r="M290" s="3" t="s">
        <v>378</v>
      </c>
      <c r="N290" t="s">
        <v>379</v>
      </c>
      <c r="O290" t="str">
        <f t="shared" ca="1" si="25"/>
        <v>C:\Altium Libraries\Passives Library\DataSheet\GENERAL PURPOSE CHIP RESISTORS (Yageo).pdf</v>
      </c>
      <c r="P290" s="5" t="str">
        <f t="shared" si="24"/>
        <v>GENERAL PURPOSE CHIP RESISTORS RES0603 33K±5% 75V 0.1W</v>
      </c>
    </row>
    <row r="291" spans="1:16" x14ac:dyDescent="0.3">
      <c r="A291" s="4" t="s">
        <v>511</v>
      </c>
      <c r="B291" s="3" t="s">
        <v>398</v>
      </c>
      <c r="C291" s="3" t="s">
        <v>250</v>
      </c>
      <c r="D291" s="45" t="s">
        <v>20</v>
      </c>
      <c r="E291" s="3" t="s">
        <v>399</v>
      </c>
      <c r="F291" s="3" t="s">
        <v>400</v>
      </c>
      <c r="G291" s="4" t="str">
        <f t="shared" si="22"/>
        <v>RES0603 36K±5%</v>
      </c>
      <c r="H291" s="3" t="s">
        <v>23</v>
      </c>
      <c r="I291" s="3" t="s">
        <v>24</v>
      </c>
      <c r="J291" s="3" t="s">
        <v>25</v>
      </c>
      <c r="K291" s="3" t="s">
        <v>401</v>
      </c>
      <c r="L291" s="4" t="str">
        <f t="shared" si="23"/>
        <v>RC0603JR-0736KL</v>
      </c>
      <c r="M291" s="3" t="s">
        <v>378</v>
      </c>
      <c r="N291" t="s">
        <v>379</v>
      </c>
      <c r="O291" t="str">
        <f t="shared" ca="1" si="25"/>
        <v>C:\Altium Libraries\Passives Library\DataSheet\GENERAL PURPOSE CHIP RESISTORS (Yageo).pdf</v>
      </c>
      <c r="P291" s="5" t="str">
        <f t="shared" si="24"/>
        <v>GENERAL PURPOSE CHIP RESISTORS RES0603 36K±5% 75V 0.1W</v>
      </c>
    </row>
    <row r="292" spans="1:16" x14ac:dyDescent="0.3">
      <c r="A292" s="4" t="s">
        <v>512</v>
      </c>
      <c r="B292" s="3" t="s">
        <v>398</v>
      </c>
      <c r="C292" s="3" t="s">
        <v>252</v>
      </c>
      <c r="D292" s="45" t="s">
        <v>20</v>
      </c>
      <c r="E292" s="3" t="s">
        <v>399</v>
      </c>
      <c r="F292" s="3" t="s">
        <v>400</v>
      </c>
      <c r="G292" s="4" t="str">
        <f t="shared" si="22"/>
        <v>RES0603 39K±5%</v>
      </c>
      <c r="H292" s="3" t="s">
        <v>23</v>
      </c>
      <c r="I292" s="3" t="s">
        <v>24</v>
      </c>
      <c r="J292" s="3" t="s">
        <v>25</v>
      </c>
      <c r="K292" s="3" t="s">
        <v>401</v>
      </c>
      <c r="L292" s="4" t="str">
        <f t="shared" si="23"/>
        <v>RC0603JR-0739KL</v>
      </c>
      <c r="M292" s="3" t="s">
        <v>378</v>
      </c>
      <c r="N292" t="s">
        <v>379</v>
      </c>
      <c r="O292" t="str">
        <f t="shared" ca="1" si="25"/>
        <v>C:\Altium Libraries\Passives Library\DataSheet\GENERAL PURPOSE CHIP RESISTORS (Yageo).pdf</v>
      </c>
      <c r="P292" s="5" t="str">
        <f t="shared" si="24"/>
        <v>GENERAL PURPOSE CHIP RESISTORS RES0603 39K±5% 75V 0.1W</v>
      </c>
    </row>
    <row r="293" spans="1:16" x14ac:dyDescent="0.3">
      <c r="A293" s="4" t="s">
        <v>513</v>
      </c>
      <c r="B293" s="3" t="s">
        <v>398</v>
      </c>
      <c r="C293" s="3" t="s">
        <v>254</v>
      </c>
      <c r="D293" s="45" t="s">
        <v>20</v>
      </c>
      <c r="E293" s="3" t="s">
        <v>399</v>
      </c>
      <c r="F293" s="3" t="s">
        <v>400</v>
      </c>
      <c r="G293" s="4" t="str">
        <f t="shared" si="22"/>
        <v>RES0603 43K±5%</v>
      </c>
      <c r="H293" s="3" t="s">
        <v>23</v>
      </c>
      <c r="I293" s="3" t="s">
        <v>24</v>
      </c>
      <c r="J293" s="3" t="s">
        <v>25</v>
      </c>
      <c r="K293" s="3" t="s">
        <v>401</v>
      </c>
      <c r="L293" s="4" t="str">
        <f t="shared" si="23"/>
        <v>RC0603JR-0743KL</v>
      </c>
      <c r="M293" s="3" t="s">
        <v>378</v>
      </c>
      <c r="N293" t="s">
        <v>379</v>
      </c>
      <c r="O293" t="str">
        <f t="shared" ca="1" si="25"/>
        <v>C:\Altium Libraries\Passives Library\DataSheet\GENERAL PURPOSE CHIP RESISTORS (Yageo).pdf</v>
      </c>
      <c r="P293" s="5" t="str">
        <f t="shared" si="24"/>
        <v>GENERAL PURPOSE CHIP RESISTORS RES0603 43K±5% 75V 0.1W</v>
      </c>
    </row>
    <row r="294" spans="1:16" x14ac:dyDescent="0.3">
      <c r="A294" s="4" t="s">
        <v>514</v>
      </c>
      <c r="B294" s="3" t="s">
        <v>398</v>
      </c>
      <c r="C294" s="3" t="s">
        <v>256</v>
      </c>
      <c r="D294" s="45" t="s">
        <v>20</v>
      </c>
      <c r="E294" s="3" t="s">
        <v>399</v>
      </c>
      <c r="F294" s="3" t="s">
        <v>400</v>
      </c>
      <c r="G294" s="4" t="str">
        <f t="shared" si="22"/>
        <v>RES0603 47K±5%</v>
      </c>
      <c r="H294" s="3" t="s">
        <v>23</v>
      </c>
      <c r="I294" s="3" t="s">
        <v>24</v>
      </c>
      <c r="J294" s="3" t="s">
        <v>25</v>
      </c>
      <c r="K294" s="3" t="s">
        <v>401</v>
      </c>
      <c r="L294" s="4" t="str">
        <f t="shared" si="23"/>
        <v>RC0603JR-0747KL</v>
      </c>
      <c r="M294" s="3" t="s">
        <v>378</v>
      </c>
      <c r="N294" t="s">
        <v>379</v>
      </c>
      <c r="O294" t="str">
        <f t="shared" ca="1" si="25"/>
        <v>C:\Altium Libraries\Passives Library\DataSheet\GENERAL PURPOSE CHIP RESISTORS (Yageo).pdf</v>
      </c>
      <c r="P294" s="5" t="str">
        <f t="shared" si="24"/>
        <v>GENERAL PURPOSE CHIP RESISTORS RES0603 47K±5% 75V 0.1W</v>
      </c>
    </row>
    <row r="295" spans="1:16" x14ac:dyDescent="0.3">
      <c r="A295" s="4" t="s">
        <v>515</v>
      </c>
      <c r="B295" s="3" t="s">
        <v>398</v>
      </c>
      <c r="C295" s="3" t="s">
        <v>258</v>
      </c>
      <c r="D295" s="45" t="s">
        <v>20</v>
      </c>
      <c r="E295" s="3" t="s">
        <v>399</v>
      </c>
      <c r="F295" s="3" t="s">
        <v>400</v>
      </c>
      <c r="G295" s="4" t="str">
        <f t="shared" si="22"/>
        <v>RES0603 51K±5%</v>
      </c>
      <c r="H295" s="3" t="s">
        <v>23</v>
      </c>
      <c r="I295" s="3" t="s">
        <v>24</v>
      </c>
      <c r="J295" s="3" t="s">
        <v>25</v>
      </c>
      <c r="K295" s="3" t="s">
        <v>401</v>
      </c>
      <c r="L295" s="4" t="str">
        <f t="shared" si="23"/>
        <v>RC0603JR-0751KL</v>
      </c>
      <c r="M295" s="3" t="s">
        <v>378</v>
      </c>
      <c r="N295" t="s">
        <v>379</v>
      </c>
      <c r="O295" t="str">
        <f t="shared" ca="1" si="25"/>
        <v>C:\Altium Libraries\Passives Library\DataSheet\GENERAL PURPOSE CHIP RESISTORS (Yageo).pdf</v>
      </c>
      <c r="P295" s="5" t="str">
        <f t="shared" si="24"/>
        <v>GENERAL PURPOSE CHIP RESISTORS RES0603 51K±5% 75V 0.1W</v>
      </c>
    </row>
    <row r="296" spans="1:16" x14ac:dyDescent="0.3">
      <c r="A296" s="4" t="s">
        <v>516</v>
      </c>
      <c r="B296" s="3" t="s">
        <v>398</v>
      </c>
      <c r="C296" s="3" t="s">
        <v>260</v>
      </c>
      <c r="D296" s="45" t="s">
        <v>20</v>
      </c>
      <c r="E296" s="3" t="s">
        <v>399</v>
      </c>
      <c r="F296" s="3" t="s">
        <v>400</v>
      </c>
      <c r="G296" s="4" t="str">
        <f t="shared" si="22"/>
        <v>RES0603 56K±5%</v>
      </c>
      <c r="H296" s="3" t="s">
        <v>23</v>
      </c>
      <c r="I296" s="3" t="s">
        <v>24</v>
      </c>
      <c r="J296" s="3" t="s">
        <v>25</v>
      </c>
      <c r="K296" s="3" t="s">
        <v>401</v>
      </c>
      <c r="L296" s="4" t="str">
        <f t="shared" si="23"/>
        <v>RC0603JR-0756KL</v>
      </c>
      <c r="M296" s="3" t="s">
        <v>378</v>
      </c>
      <c r="N296" t="s">
        <v>379</v>
      </c>
      <c r="O296" t="str">
        <f t="shared" ca="1" si="25"/>
        <v>C:\Altium Libraries\Passives Library\DataSheet\GENERAL PURPOSE CHIP RESISTORS (Yageo).pdf</v>
      </c>
      <c r="P296" s="5" t="str">
        <f t="shared" si="24"/>
        <v>GENERAL PURPOSE CHIP RESISTORS RES0603 56K±5% 75V 0.1W</v>
      </c>
    </row>
    <row r="297" spans="1:16" x14ac:dyDescent="0.3">
      <c r="A297" s="4" t="s">
        <v>517</v>
      </c>
      <c r="B297" s="3" t="s">
        <v>398</v>
      </c>
      <c r="C297" s="3" t="s">
        <v>262</v>
      </c>
      <c r="D297" s="45" t="s">
        <v>20</v>
      </c>
      <c r="E297" s="3" t="s">
        <v>399</v>
      </c>
      <c r="F297" s="3" t="s">
        <v>400</v>
      </c>
      <c r="G297" s="4" t="str">
        <f t="shared" si="22"/>
        <v>RES0603 62K±5%</v>
      </c>
      <c r="H297" s="3" t="s">
        <v>23</v>
      </c>
      <c r="I297" s="3" t="s">
        <v>24</v>
      </c>
      <c r="J297" s="3" t="s">
        <v>25</v>
      </c>
      <c r="K297" s="3" t="s">
        <v>401</v>
      </c>
      <c r="L297" s="4" t="str">
        <f t="shared" si="23"/>
        <v>RC0603JR-0762KL</v>
      </c>
      <c r="M297" s="3" t="s">
        <v>378</v>
      </c>
      <c r="N297" t="s">
        <v>379</v>
      </c>
      <c r="O297" t="str">
        <f t="shared" ca="1" si="25"/>
        <v>C:\Altium Libraries\Passives Library\DataSheet\GENERAL PURPOSE CHIP RESISTORS (Yageo).pdf</v>
      </c>
      <c r="P297" s="5" t="str">
        <f t="shared" si="24"/>
        <v>GENERAL PURPOSE CHIP RESISTORS RES0603 62K±5% 75V 0.1W</v>
      </c>
    </row>
    <row r="298" spans="1:16" x14ac:dyDescent="0.3">
      <c r="A298" s="4" t="s">
        <v>518</v>
      </c>
      <c r="B298" s="3" t="s">
        <v>398</v>
      </c>
      <c r="C298" s="3" t="s">
        <v>264</v>
      </c>
      <c r="D298" s="45" t="s">
        <v>20</v>
      </c>
      <c r="E298" s="3" t="s">
        <v>399</v>
      </c>
      <c r="F298" s="3" t="s">
        <v>400</v>
      </c>
      <c r="G298" s="4" t="str">
        <f t="shared" si="22"/>
        <v>RES0603 68K±5%</v>
      </c>
      <c r="H298" s="3" t="s">
        <v>23</v>
      </c>
      <c r="I298" s="3" t="s">
        <v>24</v>
      </c>
      <c r="J298" s="3" t="s">
        <v>25</v>
      </c>
      <c r="K298" s="3" t="s">
        <v>401</v>
      </c>
      <c r="L298" s="4" t="str">
        <f t="shared" si="23"/>
        <v>RC0603JR-0768KL</v>
      </c>
      <c r="M298" s="3" t="s">
        <v>378</v>
      </c>
      <c r="N298" t="s">
        <v>379</v>
      </c>
      <c r="O298" t="str">
        <f t="shared" ca="1" si="25"/>
        <v>C:\Altium Libraries\Passives Library\DataSheet\GENERAL PURPOSE CHIP RESISTORS (Yageo).pdf</v>
      </c>
      <c r="P298" s="5" t="str">
        <f t="shared" si="24"/>
        <v>GENERAL PURPOSE CHIP RESISTORS RES0603 68K±5% 75V 0.1W</v>
      </c>
    </row>
    <row r="299" spans="1:16" x14ac:dyDescent="0.3">
      <c r="A299" s="4" t="s">
        <v>519</v>
      </c>
      <c r="B299" s="3" t="s">
        <v>398</v>
      </c>
      <c r="C299" s="3" t="s">
        <v>266</v>
      </c>
      <c r="D299" s="45" t="s">
        <v>20</v>
      </c>
      <c r="E299" s="3" t="s">
        <v>399</v>
      </c>
      <c r="F299" s="3" t="s">
        <v>400</v>
      </c>
      <c r="G299" s="4" t="str">
        <f t="shared" si="22"/>
        <v>RES0603 75K±5%</v>
      </c>
      <c r="H299" s="3" t="s">
        <v>23</v>
      </c>
      <c r="I299" s="3" t="s">
        <v>24</v>
      </c>
      <c r="J299" s="3" t="s">
        <v>25</v>
      </c>
      <c r="K299" s="3" t="s">
        <v>401</v>
      </c>
      <c r="L299" s="4" t="str">
        <f t="shared" si="23"/>
        <v>RC0603JR-0775KL</v>
      </c>
      <c r="M299" s="3" t="s">
        <v>378</v>
      </c>
      <c r="N299" t="s">
        <v>379</v>
      </c>
      <c r="O299" t="str">
        <f t="shared" ca="1" si="25"/>
        <v>C:\Altium Libraries\Passives Library\DataSheet\GENERAL PURPOSE CHIP RESISTORS (Yageo).pdf</v>
      </c>
      <c r="P299" s="5" t="str">
        <f t="shared" si="24"/>
        <v>GENERAL PURPOSE CHIP RESISTORS RES0603 75K±5% 75V 0.1W</v>
      </c>
    </row>
    <row r="300" spans="1:16" x14ac:dyDescent="0.3">
      <c r="A300" s="4" t="s">
        <v>520</v>
      </c>
      <c r="B300" s="3" t="s">
        <v>398</v>
      </c>
      <c r="C300" s="3" t="s">
        <v>268</v>
      </c>
      <c r="D300" s="45" t="s">
        <v>20</v>
      </c>
      <c r="E300" s="3" t="s">
        <v>399</v>
      </c>
      <c r="F300" s="3" t="s">
        <v>400</v>
      </c>
      <c r="G300" s="4" t="str">
        <f t="shared" si="22"/>
        <v>RES0603 82K±5%</v>
      </c>
      <c r="H300" s="3" t="s">
        <v>23</v>
      </c>
      <c r="I300" s="3" t="s">
        <v>24</v>
      </c>
      <c r="J300" s="3" t="s">
        <v>25</v>
      </c>
      <c r="K300" s="3" t="s">
        <v>401</v>
      </c>
      <c r="L300" s="4" t="str">
        <f t="shared" si="23"/>
        <v>RC0603JR-0782KL</v>
      </c>
      <c r="M300" s="3" t="s">
        <v>378</v>
      </c>
      <c r="N300" t="s">
        <v>379</v>
      </c>
      <c r="O300" t="str">
        <f t="shared" ca="1" si="25"/>
        <v>C:\Altium Libraries\Passives Library\DataSheet\GENERAL PURPOSE CHIP RESISTORS (Yageo).pdf</v>
      </c>
      <c r="P300" s="5" t="str">
        <f t="shared" si="24"/>
        <v>GENERAL PURPOSE CHIP RESISTORS RES0603 82K±5% 75V 0.1W</v>
      </c>
    </row>
    <row r="301" spans="1:16" x14ac:dyDescent="0.3">
      <c r="A301" s="4" t="s">
        <v>521</v>
      </c>
      <c r="B301" s="3" t="s">
        <v>398</v>
      </c>
      <c r="C301" s="3" t="s">
        <v>270</v>
      </c>
      <c r="D301" s="45" t="s">
        <v>20</v>
      </c>
      <c r="E301" s="3" t="s">
        <v>399</v>
      </c>
      <c r="F301" s="3" t="s">
        <v>400</v>
      </c>
      <c r="G301" s="4" t="str">
        <f t="shared" si="22"/>
        <v>RES0603 91K±5%</v>
      </c>
      <c r="H301" s="3" t="s">
        <v>23</v>
      </c>
      <c r="I301" s="3" t="s">
        <v>24</v>
      </c>
      <c r="J301" s="3" t="s">
        <v>25</v>
      </c>
      <c r="K301" s="3" t="s">
        <v>401</v>
      </c>
      <c r="L301" s="4" t="str">
        <f t="shared" si="23"/>
        <v>RC0603JR-0791KL</v>
      </c>
      <c r="M301" s="3" t="s">
        <v>378</v>
      </c>
      <c r="N301" t="s">
        <v>379</v>
      </c>
      <c r="O301" t="str">
        <f t="shared" ca="1" si="25"/>
        <v>C:\Altium Libraries\Passives Library\DataSheet\GENERAL PURPOSE CHIP RESISTORS (Yageo).pdf</v>
      </c>
      <c r="P301" s="5" t="str">
        <f t="shared" si="24"/>
        <v>GENERAL PURPOSE CHIP RESISTORS RES0603 91K±5% 75V 0.1W</v>
      </c>
    </row>
    <row r="302" spans="1:16" x14ac:dyDescent="0.3">
      <c r="A302" s="4" t="s">
        <v>522</v>
      </c>
      <c r="B302" s="3" t="s">
        <v>398</v>
      </c>
      <c r="C302" s="3" t="s">
        <v>272</v>
      </c>
      <c r="D302" s="45" t="s">
        <v>20</v>
      </c>
      <c r="E302" s="3" t="s">
        <v>399</v>
      </c>
      <c r="F302" s="3" t="s">
        <v>400</v>
      </c>
      <c r="G302" s="4" t="str">
        <f t="shared" si="22"/>
        <v>RES0603 100K±5%</v>
      </c>
      <c r="H302" s="3" t="s">
        <v>23</v>
      </c>
      <c r="I302" s="3" t="s">
        <v>24</v>
      </c>
      <c r="J302" s="3" t="s">
        <v>25</v>
      </c>
      <c r="K302" s="3" t="s">
        <v>401</v>
      </c>
      <c r="L302" s="4" t="str">
        <f t="shared" si="23"/>
        <v>RC0603JR-07100KL</v>
      </c>
      <c r="M302" s="3" t="s">
        <v>378</v>
      </c>
      <c r="N302" t="s">
        <v>379</v>
      </c>
      <c r="O302" t="str">
        <f t="shared" ca="1" si="25"/>
        <v>C:\Altium Libraries\Passives Library\DataSheet\GENERAL PURPOSE CHIP RESISTORS (Yageo).pdf</v>
      </c>
      <c r="P302" s="5" t="str">
        <f t="shared" si="24"/>
        <v>GENERAL PURPOSE CHIP RESISTORS RES0603 100K±5% 75V 0.1W</v>
      </c>
    </row>
    <row r="303" spans="1:16" x14ac:dyDescent="0.3">
      <c r="A303" s="4" t="s">
        <v>523</v>
      </c>
      <c r="B303" s="3" t="s">
        <v>398</v>
      </c>
      <c r="C303" s="3" t="s">
        <v>274</v>
      </c>
      <c r="D303" s="45" t="s">
        <v>20</v>
      </c>
      <c r="E303" s="3" t="s">
        <v>399</v>
      </c>
      <c r="F303" s="3" t="s">
        <v>400</v>
      </c>
      <c r="G303" s="4" t="str">
        <f t="shared" si="22"/>
        <v>RES0603 110K±5%</v>
      </c>
      <c r="H303" s="3" t="s">
        <v>23</v>
      </c>
      <c r="I303" s="3" t="s">
        <v>24</v>
      </c>
      <c r="J303" s="3" t="s">
        <v>25</v>
      </c>
      <c r="K303" s="3" t="s">
        <v>401</v>
      </c>
      <c r="L303" s="4" t="str">
        <f t="shared" si="23"/>
        <v>RC0603JR-07110KL</v>
      </c>
      <c r="M303" s="3" t="s">
        <v>378</v>
      </c>
      <c r="N303" t="s">
        <v>379</v>
      </c>
      <c r="O303" t="str">
        <f t="shared" ca="1" si="25"/>
        <v>C:\Altium Libraries\Passives Library\DataSheet\GENERAL PURPOSE CHIP RESISTORS (Yageo).pdf</v>
      </c>
      <c r="P303" s="5" t="str">
        <f t="shared" si="24"/>
        <v>GENERAL PURPOSE CHIP RESISTORS RES0603 110K±5% 75V 0.1W</v>
      </c>
    </row>
    <row r="304" spans="1:16" x14ac:dyDescent="0.3">
      <c r="A304" s="4" t="s">
        <v>524</v>
      </c>
      <c r="B304" s="3" t="s">
        <v>398</v>
      </c>
      <c r="C304" s="3" t="s">
        <v>276</v>
      </c>
      <c r="D304" s="45" t="s">
        <v>20</v>
      </c>
      <c r="E304" s="3" t="s">
        <v>399</v>
      </c>
      <c r="F304" s="3" t="s">
        <v>400</v>
      </c>
      <c r="G304" s="4" t="str">
        <f t="shared" si="22"/>
        <v>RES0603 120K±5%</v>
      </c>
      <c r="H304" s="3" t="s">
        <v>23</v>
      </c>
      <c r="I304" s="3" t="s">
        <v>24</v>
      </c>
      <c r="J304" s="3" t="s">
        <v>25</v>
      </c>
      <c r="K304" s="3" t="s">
        <v>401</v>
      </c>
      <c r="L304" s="4" t="str">
        <f t="shared" si="23"/>
        <v>RC0603JR-07120KL</v>
      </c>
      <c r="M304" s="3" t="s">
        <v>378</v>
      </c>
      <c r="N304" t="s">
        <v>379</v>
      </c>
      <c r="O304" t="str">
        <f t="shared" ca="1" si="25"/>
        <v>C:\Altium Libraries\Passives Library\DataSheet\GENERAL PURPOSE CHIP RESISTORS (Yageo).pdf</v>
      </c>
      <c r="P304" s="5" t="str">
        <f t="shared" si="24"/>
        <v>GENERAL PURPOSE CHIP RESISTORS RES0603 120K±5% 75V 0.1W</v>
      </c>
    </row>
    <row r="305" spans="1:16" x14ac:dyDescent="0.3">
      <c r="A305" s="4" t="s">
        <v>525</v>
      </c>
      <c r="B305" s="3" t="s">
        <v>398</v>
      </c>
      <c r="C305" s="3" t="s">
        <v>278</v>
      </c>
      <c r="D305" s="45" t="s">
        <v>20</v>
      </c>
      <c r="E305" s="3" t="s">
        <v>399</v>
      </c>
      <c r="F305" s="3" t="s">
        <v>400</v>
      </c>
      <c r="G305" s="4" t="str">
        <f t="shared" si="22"/>
        <v>RES0603 130K±5%</v>
      </c>
      <c r="H305" s="3" t="s">
        <v>23</v>
      </c>
      <c r="I305" s="3" t="s">
        <v>24</v>
      </c>
      <c r="J305" s="3" t="s">
        <v>25</v>
      </c>
      <c r="K305" s="3" t="s">
        <v>401</v>
      </c>
      <c r="L305" s="4" t="str">
        <f t="shared" si="23"/>
        <v>RC0603JR-07130KL</v>
      </c>
      <c r="M305" s="3" t="s">
        <v>378</v>
      </c>
      <c r="N305" t="s">
        <v>379</v>
      </c>
      <c r="O305" t="str">
        <f t="shared" ca="1" si="25"/>
        <v>C:\Altium Libraries\Passives Library\DataSheet\GENERAL PURPOSE CHIP RESISTORS (Yageo).pdf</v>
      </c>
      <c r="P305" s="5" t="str">
        <f t="shared" si="24"/>
        <v>GENERAL PURPOSE CHIP RESISTORS RES0603 130K±5% 75V 0.1W</v>
      </c>
    </row>
    <row r="306" spans="1:16" x14ac:dyDescent="0.3">
      <c r="A306" s="4" t="s">
        <v>526</v>
      </c>
      <c r="B306" s="3" t="s">
        <v>398</v>
      </c>
      <c r="C306" s="3" t="s">
        <v>280</v>
      </c>
      <c r="D306" s="45" t="s">
        <v>20</v>
      </c>
      <c r="E306" s="3" t="s">
        <v>399</v>
      </c>
      <c r="F306" s="3" t="s">
        <v>400</v>
      </c>
      <c r="G306" s="4" t="str">
        <f t="shared" si="22"/>
        <v>RES0603 150K±5%</v>
      </c>
      <c r="H306" s="3" t="s">
        <v>23</v>
      </c>
      <c r="I306" s="3" t="s">
        <v>24</v>
      </c>
      <c r="J306" s="3" t="s">
        <v>25</v>
      </c>
      <c r="K306" s="3" t="s">
        <v>401</v>
      </c>
      <c r="L306" s="4" t="str">
        <f t="shared" si="23"/>
        <v>RC0603JR-07150KL</v>
      </c>
      <c r="M306" s="3" t="s">
        <v>378</v>
      </c>
      <c r="N306" t="s">
        <v>379</v>
      </c>
      <c r="O306" t="str">
        <f t="shared" ca="1" si="25"/>
        <v>C:\Altium Libraries\Passives Library\DataSheet\GENERAL PURPOSE CHIP RESISTORS (Yageo).pdf</v>
      </c>
      <c r="P306" s="5" t="str">
        <f t="shared" si="24"/>
        <v>GENERAL PURPOSE CHIP RESISTORS RES0603 150K±5% 75V 0.1W</v>
      </c>
    </row>
    <row r="307" spans="1:16" x14ac:dyDescent="0.3">
      <c r="A307" s="4" t="s">
        <v>527</v>
      </c>
      <c r="B307" s="3" t="s">
        <v>398</v>
      </c>
      <c r="C307" s="3" t="s">
        <v>282</v>
      </c>
      <c r="D307" s="45" t="s">
        <v>20</v>
      </c>
      <c r="E307" s="3" t="s">
        <v>399</v>
      </c>
      <c r="F307" s="3" t="s">
        <v>400</v>
      </c>
      <c r="G307" s="4" t="str">
        <f t="shared" si="22"/>
        <v>RES0603 160K±5%</v>
      </c>
      <c r="H307" s="3" t="s">
        <v>23</v>
      </c>
      <c r="I307" s="3" t="s">
        <v>24</v>
      </c>
      <c r="J307" s="3" t="s">
        <v>25</v>
      </c>
      <c r="K307" s="3" t="s">
        <v>401</v>
      </c>
      <c r="L307" s="4" t="str">
        <f t="shared" si="23"/>
        <v>RC0603JR-07160KL</v>
      </c>
      <c r="M307" s="3" t="s">
        <v>378</v>
      </c>
      <c r="N307" t="s">
        <v>379</v>
      </c>
      <c r="O307" t="str">
        <f t="shared" ca="1" si="25"/>
        <v>C:\Altium Libraries\Passives Library\DataSheet\GENERAL PURPOSE CHIP RESISTORS (Yageo).pdf</v>
      </c>
      <c r="P307" s="5" t="str">
        <f t="shared" si="24"/>
        <v>GENERAL PURPOSE CHIP RESISTORS RES0603 160K±5% 75V 0.1W</v>
      </c>
    </row>
    <row r="308" spans="1:16" x14ac:dyDescent="0.3">
      <c r="A308" s="4" t="s">
        <v>528</v>
      </c>
      <c r="B308" s="3" t="s">
        <v>398</v>
      </c>
      <c r="C308" s="3" t="s">
        <v>284</v>
      </c>
      <c r="D308" s="45" t="s">
        <v>20</v>
      </c>
      <c r="E308" s="3" t="s">
        <v>399</v>
      </c>
      <c r="F308" s="3" t="s">
        <v>400</v>
      </c>
      <c r="G308" s="4" t="str">
        <f t="shared" si="22"/>
        <v>RES0603 180K±5%</v>
      </c>
      <c r="H308" s="3" t="s">
        <v>23</v>
      </c>
      <c r="I308" s="3" t="s">
        <v>24</v>
      </c>
      <c r="J308" s="3" t="s">
        <v>25</v>
      </c>
      <c r="K308" s="3" t="s">
        <v>401</v>
      </c>
      <c r="L308" s="4" t="str">
        <f t="shared" si="23"/>
        <v>RC0603JR-07180KL</v>
      </c>
      <c r="M308" s="3" t="s">
        <v>378</v>
      </c>
      <c r="N308" t="s">
        <v>379</v>
      </c>
      <c r="O308" t="str">
        <f t="shared" ca="1" si="25"/>
        <v>C:\Altium Libraries\Passives Library\DataSheet\GENERAL PURPOSE CHIP RESISTORS (Yageo).pdf</v>
      </c>
      <c r="P308" s="5" t="str">
        <f t="shared" si="24"/>
        <v>GENERAL PURPOSE CHIP RESISTORS RES0603 180K±5% 75V 0.1W</v>
      </c>
    </row>
    <row r="309" spans="1:16" x14ac:dyDescent="0.3">
      <c r="A309" s="4" t="s">
        <v>529</v>
      </c>
      <c r="B309" s="3" t="s">
        <v>398</v>
      </c>
      <c r="C309" s="3" t="s">
        <v>286</v>
      </c>
      <c r="D309" s="45" t="s">
        <v>20</v>
      </c>
      <c r="E309" s="3" t="s">
        <v>399</v>
      </c>
      <c r="F309" s="3" t="s">
        <v>400</v>
      </c>
      <c r="G309" s="4" t="str">
        <f t="shared" si="22"/>
        <v>RES0603 200K±5%</v>
      </c>
      <c r="H309" s="3" t="s">
        <v>23</v>
      </c>
      <c r="I309" s="3" t="s">
        <v>24</v>
      </c>
      <c r="J309" s="3" t="s">
        <v>25</v>
      </c>
      <c r="K309" s="3" t="s">
        <v>401</v>
      </c>
      <c r="L309" s="4" t="str">
        <f t="shared" si="23"/>
        <v>RC0603JR-07200KL</v>
      </c>
      <c r="M309" s="3" t="s">
        <v>378</v>
      </c>
      <c r="N309" t="s">
        <v>379</v>
      </c>
      <c r="O309" t="str">
        <f t="shared" ca="1" si="25"/>
        <v>C:\Altium Libraries\Passives Library\DataSheet\GENERAL PURPOSE CHIP RESISTORS (Yageo).pdf</v>
      </c>
      <c r="P309" s="5" t="str">
        <f t="shared" si="24"/>
        <v>GENERAL PURPOSE CHIP RESISTORS RES0603 200K±5% 75V 0.1W</v>
      </c>
    </row>
    <row r="310" spans="1:16" x14ac:dyDescent="0.3">
      <c r="A310" s="4" t="s">
        <v>530</v>
      </c>
      <c r="B310" s="3" t="s">
        <v>398</v>
      </c>
      <c r="C310" s="3" t="s">
        <v>288</v>
      </c>
      <c r="D310" s="45" t="s">
        <v>20</v>
      </c>
      <c r="E310" s="3" t="s">
        <v>399</v>
      </c>
      <c r="F310" s="3" t="s">
        <v>400</v>
      </c>
      <c r="G310" s="4" t="str">
        <f t="shared" si="22"/>
        <v>RES0603 220K±5%</v>
      </c>
      <c r="H310" s="3" t="s">
        <v>23</v>
      </c>
      <c r="I310" s="3" t="s">
        <v>24</v>
      </c>
      <c r="J310" s="3" t="s">
        <v>25</v>
      </c>
      <c r="K310" s="3" t="s">
        <v>401</v>
      </c>
      <c r="L310" s="4" t="str">
        <f t="shared" si="23"/>
        <v>RC0603JR-07220KL</v>
      </c>
      <c r="M310" s="3" t="s">
        <v>378</v>
      </c>
      <c r="N310" t="s">
        <v>379</v>
      </c>
      <c r="O310" t="str">
        <f t="shared" ca="1" si="25"/>
        <v>C:\Altium Libraries\Passives Library\DataSheet\GENERAL PURPOSE CHIP RESISTORS (Yageo).pdf</v>
      </c>
      <c r="P310" s="5" t="str">
        <f t="shared" si="24"/>
        <v>GENERAL PURPOSE CHIP RESISTORS RES0603 220K±5% 75V 0.1W</v>
      </c>
    </row>
    <row r="311" spans="1:16" x14ac:dyDescent="0.3">
      <c r="A311" s="4" t="s">
        <v>531</v>
      </c>
      <c r="B311" s="3" t="s">
        <v>398</v>
      </c>
      <c r="C311" s="3" t="s">
        <v>290</v>
      </c>
      <c r="D311" s="45" t="s">
        <v>20</v>
      </c>
      <c r="E311" s="3" t="s">
        <v>399</v>
      </c>
      <c r="F311" s="3" t="s">
        <v>400</v>
      </c>
      <c r="G311" s="4" t="str">
        <f t="shared" ref="G311:G358" si="26">CONCATENATE(K311," ",C311,D311)</f>
        <v>RES0603 240K±5%</v>
      </c>
      <c r="H311" s="3" t="s">
        <v>23</v>
      </c>
      <c r="I311" s="3" t="s">
        <v>24</v>
      </c>
      <c r="J311" s="3" t="s">
        <v>25</v>
      </c>
      <c r="K311" s="3" t="s">
        <v>401</v>
      </c>
      <c r="L311" s="4" t="str">
        <f t="shared" ref="L311:L358" si="27">CONCATENATE("RC0603JR-07",C311,"L")</f>
        <v>RC0603JR-07240KL</v>
      </c>
      <c r="M311" s="3" t="s">
        <v>378</v>
      </c>
      <c r="N311" t="s">
        <v>379</v>
      </c>
      <c r="O311" t="str">
        <f t="shared" ca="1" si="25"/>
        <v>C:\Altium Libraries\Passives Library\DataSheet\GENERAL PURPOSE CHIP RESISTORS (Yageo).pdf</v>
      </c>
      <c r="P311" s="5" t="str">
        <f t="shared" ref="P311:P358" si="28">CONCATENATE(N311," ",K311," ",C311,D311," ",E311," ",F311)</f>
        <v>GENERAL PURPOSE CHIP RESISTORS RES0603 240K±5% 75V 0.1W</v>
      </c>
    </row>
    <row r="312" spans="1:16" x14ac:dyDescent="0.3">
      <c r="A312" s="4" t="s">
        <v>532</v>
      </c>
      <c r="B312" s="3" t="s">
        <v>398</v>
      </c>
      <c r="C312" s="3" t="s">
        <v>292</v>
      </c>
      <c r="D312" s="45" t="s">
        <v>20</v>
      </c>
      <c r="E312" s="3" t="s">
        <v>399</v>
      </c>
      <c r="F312" s="3" t="s">
        <v>400</v>
      </c>
      <c r="G312" s="4" t="str">
        <f t="shared" si="26"/>
        <v>RES0603 270K±5%</v>
      </c>
      <c r="H312" s="3" t="s">
        <v>23</v>
      </c>
      <c r="I312" s="3" t="s">
        <v>24</v>
      </c>
      <c r="J312" s="3" t="s">
        <v>25</v>
      </c>
      <c r="K312" s="3" t="s">
        <v>401</v>
      </c>
      <c r="L312" s="4" t="str">
        <f t="shared" si="27"/>
        <v>RC0603JR-07270KL</v>
      </c>
      <c r="M312" s="3" t="s">
        <v>378</v>
      </c>
      <c r="N312" t="s">
        <v>379</v>
      </c>
      <c r="O312" t="str">
        <f t="shared" ca="1" si="25"/>
        <v>C:\Altium Libraries\Passives Library\DataSheet\GENERAL PURPOSE CHIP RESISTORS (Yageo).pdf</v>
      </c>
      <c r="P312" s="5" t="str">
        <f t="shared" si="28"/>
        <v>GENERAL PURPOSE CHIP RESISTORS RES0603 270K±5% 75V 0.1W</v>
      </c>
    </row>
    <row r="313" spans="1:16" x14ac:dyDescent="0.3">
      <c r="A313" s="4" t="s">
        <v>533</v>
      </c>
      <c r="B313" s="3" t="s">
        <v>398</v>
      </c>
      <c r="C313" s="3" t="s">
        <v>294</v>
      </c>
      <c r="D313" s="45" t="s">
        <v>20</v>
      </c>
      <c r="E313" s="3" t="s">
        <v>399</v>
      </c>
      <c r="F313" s="3" t="s">
        <v>400</v>
      </c>
      <c r="G313" s="4" t="str">
        <f t="shared" si="26"/>
        <v>RES0603 300K±5%</v>
      </c>
      <c r="H313" s="3" t="s">
        <v>23</v>
      </c>
      <c r="I313" s="3" t="s">
        <v>24</v>
      </c>
      <c r="J313" s="3" t="s">
        <v>25</v>
      </c>
      <c r="K313" s="3" t="s">
        <v>401</v>
      </c>
      <c r="L313" s="4" t="str">
        <f t="shared" si="27"/>
        <v>RC0603JR-07300KL</v>
      </c>
      <c r="M313" s="3" t="s">
        <v>378</v>
      </c>
      <c r="N313" t="s">
        <v>379</v>
      </c>
      <c r="O313" t="str">
        <f t="shared" ca="1" si="25"/>
        <v>C:\Altium Libraries\Passives Library\DataSheet\GENERAL PURPOSE CHIP RESISTORS (Yageo).pdf</v>
      </c>
      <c r="P313" s="5" t="str">
        <f t="shared" si="28"/>
        <v>GENERAL PURPOSE CHIP RESISTORS RES0603 300K±5% 75V 0.1W</v>
      </c>
    </row>
    <row r="314" spans="1:16" x14ac:dyDescent="0.3">
      <c r="A314" s="4" t="s">
        <v>534</v>
      </c>
      <c r="B314" s="3" t="s">
        <v>398</v>
      </c>
      <c r="C314" s="3" t="s">
        <v>296</v>
      </c>
      <c r="D314" s="45" t="s">
        <v>20</v>
      </c>
      <c r="E314" s="3" t="s">
        <v>399</v>
      </c>
      <c r="F314" s="3" t="s">
        <v>400</v>
      </c>
      <c r="G314" s="4" t="str">
        <f t="shared" si="26"/>
        <v>RES0603 330K±5%</v>
      </c>
      <c r="H314" s="3" t="s">
        <v>23</v>
      </c>
      <c r="I314" s="3" t="s">
        <v>24</v>
      </c>
      <c r="J314" s="3" t="s">
        <v>25</v>
      </c>
      <c r="K314" s="3" t="s">
        <v>401</v>
      </c>
      <c r="L314" s="4" t="str">
        <f t="shared" si="27"/>
        <v>RC0603JR-07330KL</v>
      </c>
      <c r="M314" s="3" t="s">
        <v>378</v>
      </c>
      <c r="N314" t="s">
        <v>379</v>
      </c>
      <c r="O314" t="str">
        <f t="shared" ca="1" si="25"/>
        <v>C:\Altium Libraries\Passives Library\DataSheet\GENERAL PURPOSE CHIP RESISTORS (Yageo).pdf</v>
      </c>
      <c r="P314" s="5" t="str">
        <f t="shared" si="28"/>
        <v>GENERAL PURPOSE CHIP RESISTORS RES0603 330K±5% 75V 0.1W</v>
      </c>
    </row>
    <row r="315" spans="1:16" x14ac:dyDescent="0.3">
      <c r="A315" s="4" t="s">
        <v>535</v>
      </c>
      <c r="B315" s="3" t="s">
        <v>398</v>
      </c>
      <c r="C315" s="3" t="s">
        <v>298</v>
      </c>
      <c r="D315" s="45" t="s">
        <v>20</v>
      </c>
      <c r="E315" s="3" t="s">
        <v>399</v>
      </c>
      <c r="F315" s="3" t="s">
        <v>400</v>
      </c>
      <c r="G315" s="4" t="str">
        <f t="shared" si="26"/>
        <v>RES0603 360K±5%</v>
      </c>
      <c r="H315" s="3" t="s">
        <v>23</v>
      </c>
      <c r="I315" s="3" t="s">
        <v>24</v>
      </c>
      <c r="J315" s="3" t="s">
        <v>25</v>
      </c>
      <c r="K315" s="3" t="s">
        <v>401</v>
      </c>
      <c r="L315" s="4" t="str">
        <f t="shared" si="27"/>
        <v>RC0603JR-07360KL</v>
      </c>
      <c r="M315" s="3" t="s">
        <v>378</v>
      </c>
      <c r="N315" t="s">
        <v>379</v>
      </c>
      <c r="O315" t="str">
        <f t="shared" ca="1" si="25"/>
        <v>C:\Altium Libraries\Passives Library\DataSheet\GENERAL PURPOSE CHIP RESISTORS (Yageo).pdf</v>
      </c>
      <c r="P315" s="5" t="str">
        <f t="shared" si="28"/>
        <v>GENERAL PURPOSE CHIP RESISTORS RES0603 360K±5% 75V 0.1W</v>
      </c>
    </row>
    <row r="316" spans="1:16" x14ac:dyDescent="0.3">
      <c r="A316" s="4" t="s">
        <v>536</v>
      </c>
      <c r="B316" s="3" t="s">
        <v>398</v>
      </c>
      <c r="C316" s="3" t="s">
        <v>300</v>
      </c>
      <c r="D316" s="45" t="s">
        <v>20</v>
      </c>
      <c r="E316" s="3" t="s">
        <v>399</v>
      </c>
      <c r="F316" s="3" t="s">
        <v>400</v>
      </c>
      <c r="G316" s="4" t="str">
        <f t="shared" si="26"/>
        <v>RES0603 390K±5%</v>
      </c>
      <c r="H316" s="3" t="s">
        <v>23</v>
      </c>
      <c r="I316" s="3" t="s">
        <v>24</v>
      </c>
      <c r="J316" s="3" t="s">
        <v>25</v>
      </c>
      <c r="K316" s="3" t="s">
        <v>401</v>
      </c>
      <c r="L316" s="4" t="str">
        <f t="shared" si="27"/>
        <v>RC0603JR-07390KL</v>
      </c>
      <c r="M316" s="3" t="s">
        <v>378</v>
      </c>
      <c r="N316" t="s">
        <v>379</v>
      </c>
      <c r="O316" t="str">
        <f t="shared" ca="1" si="25"/>
        <v>C:\Altium Libraries\Passives Library\DataSheet\GENERAL PURPOSE CHIP RESISTORS (Yageo).pdf</v>
      </c>
      <c r="P316" s="5" t="str">
        <f t="shared" si="28"/>
        <v>GENERAL PURPOSE CHIP RESISTORS RES0603 390K±5% 75V 0.1W</v>
      </c>
    </row>
    <row r="317" spans="1:16" x14ac:dyDescent="0.3">
      <c r="A317" s="4" t="s">
        <v>537</v>
      </c>
      <c r="B317" s="3" t="s">
        <v>398</v>
      </c>
      <c r="C317" s="3" t="s">
        <v>302</v>
      </c>
      <c r="D317" s="45" t="s">
        <v>20</v>
      </c>
      <c r="E317" s="3" t="s">
        <v>399</v>
      </c>
      <c r="F317" s="3" t="s">
        <v>400</v>
      </c>
      <c r="G317" s="4" t="str">
        <f t="shared" si="26"/>
        <v>RES0603 430K±5%</v>
      </c>
      <c r="H317" s="3" t="s">
        <v>23</v>
      </c>
      <c r="I317" s="3" t="s">
        <v>24</v>
      </c>
      <c r="J317" s="3" t="s">
        <v>25</v>
      </c>
      <c r="K317" s="3" t="s">
        <v>401</v>
      </c>
      <c r="L317" s="4" t="str">
        <f t="shared" si="27"/>
        <v>RC0603JR-07430KL</v>
      </c>
      <c r="M317" s="3" t="s">
        <v>378</v>
      </c>
      <c r="N317" t="s">
        <v>379</v>
      </c>
      <c r="O317" t="str">
        <f t="shared" ca="1" si="25"/>
        <v>C:\Altium Libraries\Passives Library\DataSheet\GENERAL PURPOSE CHIP RESISTORS (Yageo).pdf</v>
      </c>
      <c r="P317" s="5" t="str">
        <f t="shared" si="28"/>
        <v>GENERAL PURPOSE CHIP RESISTORS RES0603 430K±5% 75V 0.1W</v>
      </c>
    </row>
    <row r="318" spans="1:16" x14ac:dyDescent="0.3">
      <c r="A318" s="4" t="s">
        <v>538</v>
      </c>
      <c r="B318" s="3" t="s">
        <v>398</v>
      </c>
      <c r="C318" s="3" t="s">
        <v>304</v>
      </c>
      <c r="D318" s="45" t="s">
        <v>20</v>
      </c>
      <c r="E318" s="3" t="s">
        <v>399</v>
      </c>
      <c r="F318" s="3" t="s">
        <v>400</v>
      </c>
      <c r="G318" s="4" t="str">
        <f t="shared" si="26"/>
        <v>RES0603 470K±5%</v>
      </c>
      <c r="H318" s="3" t="s">
        <v>23</v>
      </c>
      <c r="I318" s="3" t="s">
        <v>24</v>
      </c>
      <c r="J318" s="3" t="s">
        <v>25</v>
      </c>
      <c r="K318" s="3" t="s">
        <v>401</v>
      </c>
      <c r="L318" s="4" t="str">
        <f t="shared" si="27"/>
        <v>RC0603JR-07470KL</v>
      </c>
      <c r="M318" s="3" t="s">
        <v>378</v>
      </c>
      <c r="N318" t="s">
        <v>379</v>
      </c>
      <c r="O318" t="str">
        <f t="shared" ca="1" si="25"/>
        <v>C:\Altium Libraries\Passives Library\DataSheet\GENERAL PURPOSE CHIP RESISTORS (Yageo).pdf</v>
      </c>
      <c r="P318" s="5" t="str">
        <f t="shared" si="28"/>
        <v>GENERAL PURPOSE CHIP RESISTORS RES0603 470K±5% 75V 0.1W</v>
      </c>
    </row>
    <row r="319" spans="1:16" x14ac:dyDescent="0.3">
      <c r="A319" s="4" t="s">
        <v>539</v>
      </c>
      <c r="B319" s="3" t="s">
        <v>398</v>
      </c>
      <c r="C319" s="3" t="s">
        <v>306</v>
      </c>
      <c r="D319" s="45" t="s">
        <v>20</v>
      </c>
      <c r="E319" s="3" t="s">
        <v>399</v>
      </c>
      <c r="F319" s="3" t="s">
        <v>400</v>
      </c>
      <c r="G319" s="4" t="str">
        <f t="shared" si="26"/>
        <v>RES0603 510K±5%</v>
      </c>
      <c r="H319" s="3" t="s">
        <v>23</v>
      </c>
      <c r="I319" s="3" t="s">
        <v>24</v>
      </c>
      <c r="J319" s="3" t="s">
        <v>25</v>
      </c>
      <c r="K319" s="3" t="s">
        <v>401</v>
      </c>
      <c r="L319" s="4" t="str">
        <f t="shared" si="27"/>
        <v>RC0603JR-07510KL</v>
      </c>
      <c r="M319" s="3" t="s">
        <v>378</v>
      </c>
      <c r="N319" t="s">
        <v>379</v>
      </c>
      <c r="O319" t="str">
        <f t="shared" ca="1" si="25"/>
        <v>C:\Altium Libraries\Passives Library\DataSheet\GENERAL PURPOSE CHIP RESISTORS (Yageo).pdf</v>
      </c>
      <c r="P319" s="5" t="str">
        <f t="shared" si="28"/>
        <v>GENERAL PURPOSE CHIP RESISTORS RES0603 510K±5% 75V 0.1W</v>
      </c>
    </row>
    <row r="320" spans="1:16" x14ac:dyDescent="0.3">
      <c r="A320" s="4" t="s">
        <v>540</v>
      </c>
      <c r="B320" s="3" t="s">
        <v>398</v>
      </c>
      <c r="C320" s="3" t="s">
        <v>308</v>
      </c>
      <c r="D320" s="45" t="s">
        <v>20</v>
      </c>
      <c r="E320" s="3" t="s">
        <v>399</v>
      </c>
      <c r="F320" s="3" t="s">
        <v>400</v>
      </c>
      <c r="G320" s="4" t="str">
        <f t="shared" si="26"/>
        <v>RES0603 560K±5%</v>
      </c>
      <c r="H320" s="3" t="s">
        <v>23</v>
      </c>
      <c r="I320" s="3" t="s">
        <v>24</v>
      </c>
      <c r="J320" s="3" t="s">
        <v>25</v>
      </c>
      <c r="K320" s="3" t="s">
        <v>401</v>
      </c>
      <c r="L320" s="4" t="str">
        <f t="shared" si="27"/>
        <v>RC0603JR-07560KL</v>
      </c>
      <c r="M320" s="3" t="s">
        <v>378</v>
      </c>
      <c r="N320" t="s">
        <v>379</v>
      </c>
      <c r="O320" t="str">
        <f t="shared" ca="1" si="25"/>
        <v>C:\Altium Libraries\Passives Library\DataSheet\GENERAL PURPOSE CHIP RESISTORS (Yageo).pdf</v>
      </c>
      <c r="P320" s="5" t="str">
        <f t="shared" si="28"/>
        <v>GENERAL PURPOSE CHIP RESISTORS RES0603 560K±5% 75V 0.1W</v>
      </c>
    </row>
    <row r="321" spans="1:16" x14ac:dyDescent="0.3">
      <c r="A321" s="4" t="s">
        <v>541</v>
      </c>
      <c r="B321" s="3" t="s">
        <v>398</v>
      </c>
      <c r="C321" s="3" t="s">
        <v>310</v>
      </c>
      <c r="D321" s="45" t="s">
        <v>20</v>
      </c>
      <c r="E321" s="3" t="s">
        <v>399</v>
      </c>
      <c r="F321" s="3" t="s">
        <v>400</v>
      </c>
      <c r="G321" s="4" t="str">
        <f t="shared" si="26"/>
        <v>RES0603 620K±5%</v>
      </c>
      <c r="H321" s="3" t="s">
        <v>23</v>
      </c>
      <c r="I321" s="3" t="s">
        <v>24</v>
      </c>
      <c r="J321" s="3" t="s">
        <v>25</v>
      </c>
      <c r="K321" s="3" t="s">
        <v>401</v>
      </c>
      <c r="L321" s="4" t="str">
        <f t="shared" si="27"/>
        <v>RC0603JR-07620KL</v>
      </c>
      <c r="M321" s="3" t="s">
        <v>378</v>
      </c>
      <c r="N321" t="s">
        <v>379</v>
      </c>
      <c r="O321" t="str">
        <f t="shared" ca="1" si="25"/>
        <v>C:\Altium Libraries\Passives Library\DataSheet\GENERAL PURPOSE CHIP RESISTORS (Yageo).pdf</v>
      </c>
      <c r="P321" s="5" t="str">
        <f t="shared" si="28"/>
        <v>GENERAL PURPOSE CHIP RESISTORS RES0603 620K±5% 75V 0.1W</v>
      </c>
    </row>
    <row r="322" spans="1:16" x14ac:dyDescent="0.3">
      <c r="A322" s="4" t="s">
        <v>542</v>
      </c>
      <c r="B322" s="3" t="s">
        <v>398</v>
      </c>
      <c r="C322" s="3" t="s">
        <v>312</v>
      </c>
      <c r="D322" s="45" t="s">
        <v>20</v>
      </c>
      <c r="E322" s="3" t="s">
        <v>399</v>
      </c>
      <c r="F322" s="3" t="s">
        <v>400</v>
      </c>
      <c r="G322" s="4" t="str">
        <f t="shared" si="26"/>
        <v>RES0603 680K±5%</v>
      </c>
      <c r="H322" s="3" t="s">
        <v>23</v>
      </c>
      <c r="I322" s="3" t="s">
        <v>24</v>
      </c>
      <c r="J322" s="3" t="s">
        <v>25</v>
      </c>
      <c r="K322" s="3" t="s">
        <v>401</v>
      </c>
      <c r="L322" s="4" t="str">
        <f t="shared" si="27"/>
        <v>RC0603JR-07680KL</v>
      </c>
      <c r="M322" s="3" t="s">
        <v>378</v>
      </c>
      <c r="N322" t="s">
        <v>379</v>
      </c>
      <c r="O322" t="str">
        <f t="shared" ca="1" si="25"/>
        <v>C:\Altium Libraries\Passives Library\DataSheet\GENERAL PURPOSE CHIP RESISTORS (Yageo).pdf</v>
      </c>
      <c r="P322" s="5" t="str">
        <f t="shared" si="28"/>
        <v>GENERAL PURPOSE CHIP RESISTORS RES0603 680K±5% 75V 0.1W</v>
      </c>
    </row>
    <row r="323" spans="1:16" x14ac:dyDescent="0.3">
      <c r="A323" s="4" t="s">
        <v>543</v>
      </c>
      <c r="B323" s="3" t="s">
        <v>398</v>
      </c>
      <c r="C323" s="3" t="s">
        <v>314</v>
      </c>
      <c r="D323" s="45" t="s">
        <v>20</v>
      </c>
      <c r="E323" s="3" t="s">
        <v>399</v>
      </c>
      <c r="F323" s="3" t="s">
        <v>400</v>
      </c>
      <c r="G323" s="4" t="str">
        <f t="shared" si="26"/>
        <v>RES0603 750K±5%</v>
      </c>
      <c r="H323" s="3" t="s">
        <v>23</v>
      </c>
      <c r="I323" s="3" t="s">
        <v>24</v>
      </c>
      <c r="J323" s="3" t="s">
        <v>25</v>
      </c>
      <c r="K323" s="3" t="s">
        <v>401</v>
      </c>
      <c r="L323" s="4" t="str">
        <f t="shared" si="27"/>
        <v>RC0603JR-07750KL</v>
      </c>
      <c r="M323" s="3" t="s">
        <v>378</v>
      </c>
      <c r="N323" t="s">
        <v>379</v>
      </c>
      <c r="O323" t="str">
        <f t="shared" ca="1" si="25"/>
        <v>C:\Altium Libraries\Passives Library\DataSheet\GENERAL PURPOSE CHIP RESISTORS (Yageo).pdf</v>
      </c>
      <c r="P323" s="5" t="str">
        <f t="shared" si="28"/>
        <v>GENERAL PURPOSE CHIP RESISTORS RES0603 750K±5% 75V 0.1W</v>
      </c>
    </row>
    <row r="324" spans="1:16" x14ac:dyDescent="0.3">
      <c r="A324" s="4" t="s">
        <v>544</v>
      </c>
      <c r="B324" s="3" t="s">
        <v>398</v>
      </c>
      <c r="C324" s="3" t="s">
        <v>316</v>
      </c>
      <c r="D324" s="45" t="s">
        <v>20</v>
      </c>
      <c r="E324" s="3" t="s">
        <v>399</v>
      </c>
      <c r="F324" s="3" t="s">
        <v>400</v>
      </c>
      <c r="G324" s="4" t="str">
        <f t="shared" si="26"/>
        <v>RES0603 820K±5%</v>
      </c>
      <c r="H324" s="3" t="s">
        <v>23</v>
      </c>
      <c r="I324" s="3" t="s">
        <v>24</v>
      </c>
      <c r="J324" s="3" t="s">
        <v>25</v>
      </c>
      <c r="K324" s="3" t="s">
        <v>401</v>
      </c>
      <c r="L324" s="4" t="str">
        <f t="shared" si="27"/>
        <v>RC0603JR-07820KL</v>
      </c>
      <c r="M324" s="3" t="s">
        <v>378</v>
      </c>
      <c r="N324" t="s">
        <v>379</v>
      </c>
      <c r="O324" t="str">
        <f t="shared" ca="1" si="25"/>
        <v>C:\Altium Libraries\Passives Library\DataSheet\GENERAL PURPOSE CHIP RESISTORS (Yageo).pdf</v>
      </c>
      <c r="P324" s="5" t="str">
        <f t="shared" si="28"/>
        <v>GENERAL PURPOSE CHIP RESISTORS RES0603 820K±5% 75V 0.1W</v>
      </c>
    </row>
    <row r="325" spans="1:16" x14ac:dyDescent="0.3">
      <c r="A325" s="4" t="s">
        <v>545</v>
      </c>
      <c r="B325" s="3" t="s">
        <v>398</v>
      </c>
      <c r="C325" s="3" t="s">
        <v>318</v>
      </c>
      <c r="D325" s="45" t="s">
        <v>20</v>
      </c>
      <c r="E325" s="3" t="s">
        <v>399</v>
      </c>
      <c r="F325" s="3" t="s">
        <v>400</v>
      </c>
      <c r="G325" s="4" t="str">
        <f t="shared" si="26"/>
        <v>RES0603 910K±5%</v>
      </c>
      <c r="H325" s="3" t="s">
        <v>23</v>
      </c>
      <c r="I325" s="3" t="s">
        <v>24</v>
      </c>
      <c r="J325" s="3" t="s">
        <v>25</v>
      </c>
      <c r="K325" s="3" t="s">
        <v>401</v>
      </c>
      <c r="L325" s="4" t="str">
        <f t="shared" si="27"/>
        <v>RC0603JR-07910KL</v>
      </c>
      <c r="M325" s="3" t="s">
        <v>378</v>
      </c>
      <c r="N325" t="s">
        <v>379</v>
      </c>
      <c r="O325" t="str">
        <f t="shared" ref="O325:O388" ca="1" si="29">CONCATENATE(LEFT(CELL("имяфайла"), FIND("[",CELL("имяфайла"))-1),"DataSheet\GENERAL PURPOSE CHIP RESISTORS (Yageo).pdf")</f>
        <v>C:\Altium Libraries\Passives Library\DataSheet\GENERAL PURPOSE CHIP RESISTORS (Yageo).pdf</v>
      </c>
      <c r="P325" s="5" t="str">
        <f t="shared" si="28"/>
        <v>GENERAL PURPOSE CHIP RESISTORS RES0603 910K±5% 75V 0.1W</v>
      </c>
    </row>
    <row r="326" spans="1:16" x14ac:dyDescent="0.3">
      <c r="A326" s="4" t="s">
        <v>546</v>
      </c>
      <c r="B326" s="3" t="s">
        <v>398</v>
      </c>
      <c r="C326" s="3" t="s">
        <v>320</v>
      </c>
      <c r="D326" s="45" t="s">
        <v>20</v>
      </c>
      <c r="E326" s="3" t="s">
        <v>399</v>
      </c>
      <c r="F326" s="3" t="s">
        <v>400</v>
      </c>
      <c r="G326" s="4" t="str">
        <f t="shared" si="26"/>
        <v>RES0603 1M0±5%</v>
      </c>
      <c r="H326" s="3" t="s">
        <v>23</v>
      </c>
      <c r="I326" s="3" t="s">
        <v>24</v>
      </c>
      <c r="J326" s="3" t="s">
        <v>25</v>
      </c>
      <c r="K326" s="3" t="s">
        <v>401</v>
      </c>
      <c r="L326" s="4" t="str">
        <f t="shared" si="27"/>
        <v>RC0603JR-071M0L</v>
      </c>
      <c r="M326" s="3" t="s">
        <v>378</v>
      </c>
      <c r="N326" t="s">
        <v>379</v>
      </c>
      <c r="O326" t="str">
        <f t="shared" ca="1" si="29"/>
        <v>C:\Altium Libraries\Passives Library\DataSheet\GENERAL PURPOSE CHIP RESISTORS (Yageo).pdf</v>
      </c>
      <c r="P326" s="5" t="str">
        <f t="shared" si="28"/>
        <v>GENERAL PURPOSE CHIP RESISTORS RES0603 1M0±5% 75V 0.1W</v>
      </c>
    </row>
    <row r="327" spans="1:16" x14ac:dyDescent="0.3">
      <c r="A327" s="4" t="s">
        <v>547</v>
      </c>
      <c r="B327" s="3" t="s">
        <v>398</v>
      </c>
      <c r="C327" s="3" t="s">
        <v>323</v>
      </c>
      <c r="D327" s="45" t="s">
        <v>20</v>
      </c>
      <c r="E327" s="3" t="s">
        <v>399</v>
      </c>
      <c r="F327" s="3" t="s">
        <v>400</v>
      </c>
      <c r="G327" s="4" t="str">
        <f t="shared" si="26"/>
        <v>RES0603 1M1±5%</v>
      </c>
      <c r="H327" s="3" t="s">
        <v>23</v>
      </c>
      <c r="I327" s="3" t="s">
        <v>24</v>
      </c>
      <c r="J327" s="3" t="s">
        <v>25</v>
      </c>
      <c r="K327" s="3" t="s">
        <v>401</v>
      </c>
      <c r="L327" s="4" t="str">
        <f t="shared" si="27"/>
        <v>RC0603JR-071M1L</v>
      </c>
      <c r="M327" s="3" t="s">
        <v>378</v>
      </c>
      <c r="N327" t="s">
        <v>379</v>
      </c>
      <c r="O327" t="str">
        <f t="shared" ca="1" si="29"/>
        <v>C:\Altium Libraries\Passives Library\DataSheet\GENERAL PURPOSE CHIP RESISTORS (Yageo).pdf</v>
      </c>
      <c r="P327" s="5" t="str">
        <f t="shared" si="28"/>
        <v>GENERAL PURPOSE CHIP RESISTORS RES0603 1M1±5% 75V 0.1W</v>
      </c>
    </row>
    <row r="328" spans="1:16" x14ac:dyDescent="0.3">
      <c r="A328" s="4" t="s">
        <v>548</v>
      </c>
      <c r="B328" s="3" t="s">
        <v>398</v>
      </c>
      <c r="C328" s="3" t="s">
        <v>325</v>
      </c>
      <c r="D328" s="45" t="s">
        <v>20</v>
      </c>
      <c r="E328" s="3" t="s">
        <v>399</v>
      </c>
      <c r="F328" s="3" t="s">
        <v>400</v>
      </c>
      <c r="G328" s="4" t="str">
        <f t="shared" si="26"/>
        <v>RES0603 1M2±5%</v>
      </c>
      <c r="H328" s="3" t="s">
        <v>23</v>
      </c>
      <c r="I328" s="3" t="s">
        <v>24</v>
      </c>
      <c r="J328" s="3" t="s">
        <v>25</v>
      </c>
      <c r="K328" s="3" t="s">
        <v>401</v>
      </c>
      <c r="L328" s="4" t="str">
        <f t="shared" si="27"/>
        <v>RC0603JR-071M2L</v>
      </c>
      <c r="M328" s="3" t="s">
        <v>378</v>
      </c>
      <c r="N328" t="s">
        <v>379</v>
      </c>
      <c r="O328" t="str">
        <f t="shared" ca="1" si="29"/>
        <v>C:\Altium Libraries\Passives Library\DataSheet\GENERAL PURPOSE CHIP RESISTORS (Yageo).pdf</v>
      </c>
      <c r="P328" s="5" t="str">
        <f t="shared" si="28"/>
        <v>GENERAL PURPOSE CHIP RESISTORS RES0603 1M2±5% 75V 0.1W</v>
      </c>
    </row>
    <row r="329" spans="1:16" x14ac:dyDescent="0.3">
      <c r="A329" s="4" t="s">
        <v>549</v>
      </c>
      <c r="B329" s="3" t="s">
        <v>398</v>
      </c>
      <c r="C329" s="3" t="s">
        <v>327</v>
      </c>
      <c r="D329" s="45" t="s">
        <v>20</v>
      </c>
      <c r="E329" s="3" t="s">
        <v>399</v>
      </c>
      <c r="F329" s="3" t="s">
        <v>400</v>
      </c>
      <c r="G329" s="4" t="str">
        <f t="shared" si="26"/>
        <v>RES0603 1M3±5%</v>
      </c>
      <c r="H329" s="3" t="s">
        <v>23</v>
      </c>
      <c r="I329" s="3" t="s">
        <v>24</v>
      </c>
      <c r="J329" s="3" t="s">
        <v>25</v>
      </c>
      <c r="K329" s="3" t="s">
        <v>401</v>
      </c>
      <c r="L329" s="4" t="str">
        <f t="shared" si="27"/>
        <v>RC0603JR-071M3L</v>
      </c>
      <c r="M329" s="3" t="s">
        <v>378</v>
      </c>
      <c r="N329" t="s">
        <v>379</v>
      </c>
      <c r="O329" t="str">
        <f t="shared" ca="1" si="29"/>
        <v>C:\Altium Libraries\Passives Library\DataSheet\GENERAL PURPOSE CHIP RESISTORS (Yageo).pdf</v>
      </c>
      <c r="P329" s="5" t="str">
        <f t="shared" si="28"/>
        <v>GENERAL PURPOSE CHIP RESISTORS RES0603 1M3±5% 75V 0.1W</v>
      </c>
    </row>
    <row r="330" spans="1:16" x14ac:dyDescent="0.3">
      <c r="A330" s="4" t="s">
        <v>550</v>
      </c>
      <c r="B330" s="3" t="s">
        <v>398</v>
      </c>
      <c r="C330" s="3" t="s">
        <v>329</v>
      </c>
      <c r="D330" s="45" t="s">
        <v>20</v>
      </c>
      <c r="E330" s="3" t="s">
        <v>399</v>
      </c>
      <c r="F330" s="3" t="s">
        <v>400</v>
      </c>
      <c r="G330" s="4" t="str">
        <f t="shared" si="26"/>
        <v>RES0603 1M5±5%</v>
      </c>
      <c r="H330" s="3" t="s">
        <v>23</v>
      </c>
      <c r="I330" s="3" t="s">
        <v>24</v>
      </c>
      <c r="J330" s="3" t="s">
        <v>25</v>
      </c>
      <c r="K330" s="3" t="s">
        <v>401</v>
      </c>
      <c r="L330" s="4" t="str">
        <f t="shared" si="27"/>
        <v>RC0603JR-071M5L</v>
      </c>
      <c r="M330" s="3" t="s">
        <v>378</v>
      </c>
      <c r="N330" t="s">
        <v>379</v>
      </c>
      <c r="O330" t="str">
        <f t="shared" ca="1" si="29"/>
        <v>C:\Altium Libraries\Passives Library\DataSheet\GENERAL PURPOSE CHIP RESISTORS (Yageo).pdf</v>
      </c>
      <c r="P330" s="5" t="str">
        <f t="shared" si="28"/>
        <v>GENERAL PURPOSE CHIP RESISTORS RES0603 1M5±5% 75V 0.1W</v>
      </c>
    </row>
    <row r="331" spans="1:16" x14ac:dyDescent="0.3">
      <c r="A331" s="4" t="s">
        <v>551</v>
      </c>
      <c r="B331" s="3" t="s">
        <v>398</v>
      </c>
      <c r="C331" s="3" t="s">
        <v>331</v>
      </c>
      <c r="D331" s="45" t="s">
        <v>20</v>
      </c>
      <c r="E331" s="3" t="s">
        <v>399</v>
      </c>
      <c r="F331" s="3" t="s">
        <v>400</v>
      </c>
      <c r="G331" s="4" t="str">
        <f t="shared" si="26"/>
        <v>RES0603 1M6±5%</v>
      </c>
      <c r="H331" s="3" t="s">
        <v>23</v>
      </c>
      <c r="I331" s="3" t="s">
        <v>24</v>
      </c>
      <c r="J331" s="3" t="s">
        <v>25</v>
      </c>
      <c r="K331" s="3" t="s">
        <v>401</v>
      </c>
      <c r="L331" s="4" t="str">
        <f t="shared" si="27"/>
        <v>RC0603JR-071M6L</v>
      </c>
      <c r="M331" s="3" t="s">
        <v>378</v>
      </c>
      <c r="N331" t="s">
        <v>379</v>
      </c>
      <c r="O331" t="str">
        <f t="shared" ca="1" si="29"/>
        <v>C:\Altium Libraries\Passives Library\DataSheet\GENERAL PURPOSE CHIP RESISTORS (Yageo).pdf</v>
      </c>
      <c r="P331" s="5" t="str">
        <f t="shared" si="28"/>
        <v>GENERAL PURPOSE CHIP RESISTORS RES0603 1M6±5% 75V 0.1W</v>
      </c>
    </row>
    <row r="332" spans="1:16" x14ac:dyDescent="0.3">
      <c r="A332" s="4" t="s">
        <v>552</v>
      </c>
      <c r="B332" s="3" t="s">
        <v>398</v>
      </c>
      <c r="C332" s="3" t="s">
        <v>333</v>
      </c>
      <c r="D332" s="45" t="s">
        <v>20</v>
      </c>
      <c r="E332" s="3" t="s">
        <v>399</v>
      </c>
      <c r="F332" s="3" t="s">
        <v>400</v>
      </c>
      <c r="G332" s="4" t="str">
        <f t="shared" si="26"/>
        <v>RES0603 1M7±5%</v>
      </c>
      <c r="H332" s="3" t="s">
        <v>23</v>
      </c>
      <c r="I332" s="3" t="s">
        <v>24</v>
      </c>
      <c r="J332" s="3" t="s">
        <v>25</v>
      </c>
      <c r="K332" s="3" t="s">
        <v>401</v>
      </c>
      <c r="L332" s="4" t="str">
        <f t="shared" si="27"/>
        <v>RC0603JR-071M7L</v>
      </c>
      <c r="M332" s="3" t="s">
        <v>378</v>
      </c>
      <c r="N332" t="s">
        <v>379</v>
      </c>
      <c r="O332" t="str">
        <f t="shared" ca="1" si="29"/>
        <v>C:\Altium Libraries\Passives Library\DataSheet\GENERAL PURPOSE CHIP RESISTORS (Yageo).pdf</v>
      </c>
      <c r="P332" s="5" t="str">
        <f t="shared" si="28"/>
        <v>GENERAL PURPOSE CHIP RESISTORS RES0603 1M7±5% 75V 0.1W</v>
      </c>
    </row>
    <row r="333" spans="1:16" x14ac:dyDescent="0.3">
      <c r="A333" s="4" t="s">
        <v>553</v>
      </c>
      <c r="B333" s="3" t="s">
        <v>398</v>
      </c>
      <c r="C333" s="3" t="s">
        <v>335</v>
      </c>
      <c r="D333" s="45" t="s">
        <v>20</v>
      </c>
      <c r="E333" s="3" t="s">
        <v>399</v>
      </c>
      <c r="F333" s="3" t="s">
        <v>400</v>
      </c>
      <c r="G333" s="4" t="str">
        <f t="shared" si="26"/>
        <v>RES0603 1M8±5%</v>
      </c>
      <c r="H333" s="3" t="s">
        <v>23</v>
      </c>
      <c r="I333" s="3" t="s">
        <v>24</v>
      </c>
      <c r="J333" s="3" t="s">
        <v>25</v>
      </c>
      <c r="K333" s="3" t="s">
        <v>401</v>
      </c>
      <c r="L333" s="4" t="str">
        <f t="shared" si="27"/>
        <v>RC0603JR-071M8L</v>
      </c>
      <c r="M333" s="3" t="s">
        <v>378</v>
      </c>
      <c r="N333" t="s">
        <v>379</v>
      </c>
      <c r="O333" t="str">
        <f t="shared" ca="1" si="29"/>
        <v>C:\Altium Libraries\Passives Library\DataSheet\GENERAL PURPOSE CHIP RESISTORS (Yageo).pdf</v>
      </c>
      <c r="P333" s="5" t="str">
        <f t="shared" si="28"/>
        <v>GENERAL PURPOSE CHIP RESISTORS RES0603 1M8±5% 75V 0.1W</v>
      </c>
    </row>
    <row r="334" spans="1:16" x14ac:dyDescent="0.3">
      <c r="A334" s="4" t="s">
        <v>554</v>
      </c>
      <c r="B334" s="3" t="s">
        <v>398</v>
      </c>
      <c r="C334" s="3" t="s">
        <v>337</v>
      </c>
      <c r="D334" s="45" t="s">
        <v>20</v>
      </c>
      <c r="E334" s="3" t="s">
        <v>399</v>
      </c>
      <c r="F334" s="3" t="s">
        <v>400</v>
      </c>
      <c r="G334" s="4" t="str">
        <f t="shared" si="26"/>
        <v>RES0603 2M0±5%</v>
      </c>
      <c r="H334" s="3" t="s">
        <v>23</v>
      </c>
      <c r="I334" s="3" t="s">
        <v>24</v>
      </c>
      <c r="J334" s="3" t="s">
        <v>25</v>
      </c>
      <c r="K334" s="3" t="s">
        <v>401</v>
      </c>
      <c r="L334" s="4" t="str">
        <f t="shared" si="27"/>
        <v>RC0603JR-072M0L</v>
      </c>
      <c r="M334" s="3" t="s">
        <v>378</v>
      </c>
      <c r="N334" t="s">
        <v>379</v>
      </c>
      <c r="O334" t="str">
        <f t="shared" ca="1" si="29"/>
        <v>C:\Altium Libraries\Passives Library\DataSheet\GENERAL PURPOSE CHIP RESISTORS (Yageo).pdf</v>
      </c>
      <c r="P334" s="5" t="str">
        <f t="shared" si="28"/>
        <v>GENERAL PURPOSE CHIP RESISTORS RES0603 2M0±5% 75V 0.1W</v>
      </c>
    </row>
    <row r="335" spans="1:16" x14ac:dyDescent="0.3">
      <c r="A335" s="4" t="s">
        <v>555</v>
      </c>
      <c r="B335" s="3" t="s">
        <v>398</v>
      </c>
      <c r="C335" s="3" t="s">
        <v>340</v>
      </c>
      <c r="D335" s="45" t="s">
        <v>20</v>
      </c>
      <c r="E335" s="3" t="s">
        <v>399</v>
      </c>
      <c r="F335" s="3" t="s">
        <v>400</v>
      </c>
      <c r="G335" s="4" t="str">
        <f t="shared" si="26"/>
        <v>RES0603 2M2±5%</v>
      </c>
      <c r="H335" s="3" t="s">
        <v>23</v>
      </c>
      <c r="I335" s="3" t="s">
        <v>24</v>
      </c>
      <c r="J335" s="3" t="s">
        <v>25</v>
      </c>
      <c r="K335" s="3" t="s">
        <v>401</v>
      </c>
      <c r="L335" s="4" t="str">
        <f t="shared" si="27"/>
        <v>RC0603JR-072M2L</v>
      </c>
      <c r="M335" s="3" t="s">
        <v>378</v>
      </c>
      <c r="N335" t="s">
        <v>379</v>
      </c>
      <c r="O335" t="str">
        <f t="shared" ca="1" si="29"/>
        <v>C:\Altium Libraries\Passives Library\DataSheet\GENERAL PURPOSE CHIP RESISTORS (Yageo).pdf</v>
      </c>
      <c r="P335" s="5" t="str">
        <f t="shared" si="28"/>
        <v>GENERAL PURPOSE CHIP RESISTORS RES0603 2M2±5% 75V 0.1W</v>
      </c>
    </row>
    <row r="336" spans="1:16" x14ac:dyDescent="0.3">
      <c r="A336" s="4" t="s">
        <v>556</v>
      </c>
      <c r="B336" s="3" t="s">
        <v>398</v>
      </c>
      <c r="C336" s="3" t="s">
        <v>342</v>
      </c>
      <c r="D336" s="45" t="s">
        <v>20</v>
      </c>
      <c r="E336" s="3" t="s">
        <v>399</v>
      </c>
      <c r="F336" s="3" t="s">
        <v>400</v>
      </c>
      <c r="G336" s="4" t="str">
        <f t="shared" si="26"/>
        <v>RES0603 2M7±5%</v>
      </c>
      <c r="H336" s="3" t="s">
        <v>23</v>
      </c>
      <c r="I336" s="3" t="s">
        <v>24</v>
      </c>
      <c r="J336" s="3" t="s">
        <v>25</v>
      </c>
      <c r="K336" s="3" t="s">
        <v>401</v>
      </c>
      <c r="L336" s="4" t="str">
        <f t="shared" si="27"/>
        <v>RC0603JR-072M7L</v>
      </c>
      <c r="M336" s="3" t="s">
        <v>378</v>
      </c>
      <c r="N336" t="s">
        <v>379</v>
      </c>
      <c r="O336" t="str">
        <f t="shared" ca="1" si="29"/>
        <v>C:\Altium Libraries\Passives Library\DataSheet\GENERAL PURPOSE CHIP RESISTORS (Yageo).pdf</v>
      </c>
      <c r="P336" s="5" t="str">
        <f t="shared" si="28"/>
        <v>GENERAL PURPOSE CHIP RESISTORS RES0603 2M7±5% 75V 0.1W</v>
      </c>
    </row>
    <row r="337" spans="1:16" x14ac:dyDescent="0.3">
      <c r="A337" s="4" t="s">
        <v>557</v>
      </c>
      <c r="B337" s="3" t="s">
        <v>398</v>
      </c>
      <c r="C337" s="3" t="s">
        <v>344</v>
      </c>
      <c r="D337" s="45" t="s">
        <v>20</v>
      </c>
      <c r="E337" s="3" t="s">
        <v>399</v>
      </c>
      <c r="F337" s="3" t="s">
        <v>400</v>
      </c>
      <c r="G337" s="4" t="str">
        <f t="shared" si="26"/>
        <v>RES0603 3M0±5%</v>
      </c>
      <c r="H337" s="3" t="s">
        <v>23</v>
      </c>
      <c r="I337" s="3" t="s">
        <v>24</v>
      </c>
      <c r="J337" s="3" t="s">
        <v>25</v>
      </c>
      <c r="K337" s="3" t="s">
        <v>401</v>
      </c>
      <c r="L337" s="4" t="str">
        <f t="shared" si="27"/>
        <v>RC0603JR-073M0L</v>
      </c>
      <c r="M337" s="3" t="s">
        <v>378</v>
      </c>
      <c r="N337" t="s">
        <v>379</v>
      </c>
      <c r="O337" t="str">
        <f t="shared" ca="1" si="29"/>
        <v>C:\Altium Libraries\Passives Library\DataSheet\GENERAL PURPOSE CHIP RESISTORS (Yageo).pdf</v>
      </c>
      <c r="P337" s="5" t="str">
        <f t="shared" si="28"/>
        <v>GENERAL PURPOSE CHIP RESISTORS RES0603 3M0±5% 75V 0.1W</v>
      </c>
    </row>
    <row r="338" spans="1:16" x14ac:dyDescent="0.3">
      <c r="A338" s="4" t="s">
        <v>558</v>
      </c>
      <c r="B338" s="3" t="s">
        <v>398</v>
      </c>
      <c r="C338" s="3" t="s">
        <v>347</v>
      </c>
      <c r="D338" s="45" t="s">
        <v>20</v>
      </c>
      <c r="E338" s="3" t="s">
        <v>399</v>
      </c>
      <c r="F338" s="3" t="s">
        <v>400</v>
      </c>
      <c r="G338" s="4" t="str">
        <f t="shared" si="26"/>
        <v>RES0603 3M3±5%</v>
      </c>
      <c r="H338" s="3" t="s">
        <v>23</v>
      </c>
      <c r="I338" s="3" t="s">
        <v>24</v>
      </c>
      <c r="J338" s="3" t="s">
        <v>25</v>
      </c>
      <c r="K338" s="3" t="s">
        <v>401</v>
      </c>
      <c r="L338" s="4" t="str">
        <f t="shared" si="27"/>
        <v>RC0603JR-073M3L</v>
      </c>
      <c r="M338" s="3" t="s">
        <v>378</v>
      </c>
      <c r="N338" t="s">
        <v>379</v>
      </c>
      <c r="O338" t="str">
        <f t="shared" ca="1" si="29"/>
        <v>C:\Altium Libraries\Passives Library\DataSheet\GENERAL PURPOSE CHIP RESISTORS (Yageo).pdf</v>
      </c>
      <c r="P338" s="5" t="str">
        <f t="shared" si="28"/>
        <v>GENERAL PURPOSE CHIP RESISTORS RES0603 3M3±5% 75V 0.1W</v>
      </c>
    </row>
    <row r="339" spans="1:16" x14ac:dyDescent="0.3">
      <c r="A339" s="4" t="s">
        <v>559</v>
      </c>
      <c r="B339" s="3" t="s">
        <v>398</v>
      </c>
      <c r="C339" s="3" t="s">
        <v>349</v>
      </c>
      <c r="D339" s="45" t="s">
        <v>20</v>
      </c>
      <c r="E339" s="3" t="s">
        <v>399</v>
      </c>
      <c r="F339" s="3" t="s">
        <v>400</v>
      </c>
      <c r="G339" s="4" t="str">
        <f t="shared" si="26"/>
        <v>RES0603 3M6±5%</v>
      </c>
      <c r="H339" s="3" t="s">
        <v>23</v>
      </c>
      <c r="I339" s="3" t="s">
        <v>24</v>
      </c>
      <c r="J339" s="3" t="s">
        <v>25</v>
      </c>
      <c r="K339" s="3" t="s">
        <v>401</v>
      </c>
      <c r="L339" s="4" t="str">
        <f t="shared" si="27"/>
        <v>RC0603JR-073M6L</v>
      </c>
      <c r="M339" s="3" t="s">
        <v>378</v>
      </c>
      <c r="N339" t="s">
        <v>379</v>
      </c>
      <c r="O339" t="str">
        <f t="shared" ca="1" si="29"/>
        <v>C:\Altium Libraries\Passives Library\DataSheet\GENERAL PURPOSE CHIP RESISTORS (Yageo).pdf</v>
      </c>
      <c r="P339" s="5" t="str">
        <f t="shared" si="28"/>
        <v>GENERAL PURPOSE CHIP RESISTORS RES0603 3M6±5% 75V 0.1W</v>
      </c>
    </row>
    <row r="340" spans="1:16" x14ac:dyDescent="0.3">
      <c r="A340" s="4" t="s">
        <v>560</v>
      </c>
      <c r="B340" s="3" t="s">
        <v>398</v>
      </c>
      <c r="C340" s="3" t="s">
        <v>351</v>
      </c>
      <c r="D340" s="45" t="s">
        <v>20</v>
      </c>
      <c r="E340" s="3" t="s">
        <v>399</v>
      </c>
      <c r="F340" s="3" t="s">
        <v>400</v>
      </c>
      <c r="G340" s="4" t="str">
        <f t="shared" si="26"/>
        <v>RES0603 3M9±5%</v>
      </c>
      <c r="H340" s="3" t="s">
        <v>23</v>
      </c>
      <c r="I340" s="3" t="s">
        <v>24</v>
      </c>
      <c r="J340" s="3" t="s">
        <v>25</v>
      </c>
      <c r="K340" s="3" t="s">
        <v>401</v>
      </c>
      <c r="L340" s="4" t="str">
        <f t="shared" si="27"/>
        <v>RC0603JR-073M9L</v>
      </c>
      <c r="M340" s="3" t="s">
        <v>378</v>
      </c>
      <c r="N340" t="s">
        <v>379</v>
      </c>
      <c r="O340" t="str">
        <f t="shared" ca="1" si="29"/>
        <v>C:\Altium Libraries\Passives Library\DataSheet\GENERAL PURPOSE CHIP RESISTORS (Yageo).pdf</v>
      </c>
      <c r="P340" s="5" t="str">
        <f t="shared" si="28"/>
        <v>GENERAL PURPOSE CHIP RESISTORS RES0603 3M9±5% 75V 0.1W</v>
      </c>
    </row>
    <row r="341" spans="1:16" x14ac:dyDescent="0.3">
      <c r="A341" s="4" t="s">
        <v>561</v>
      </c>
      <c r="B341" s="3" t="s">
        <v>398</v>
      </c>
      <c r="C341" s="3" t="s">
        <v>353</v>
      </c>
      <c r="D341" s="45" t="s">
        <v>20</v>
      </c>
      <c r="E341" s="3" t="s">
        <v>399</v>
      </c>
      <c r="F341" s="3" t="s">
        <v>400</v>
      </c>
      <c r="G341" s="4" t="str">
        <f t="shared" si="26"/>
        <v>RES0603 4M3±5%</v>
      </c>
      <c r="H341" s="3" t="s">
        <v>23</v>
      </c>
      <c r="I341" s="3" t="s">
        <v>24</v>
      </c>
      <c r="J341" s="3" t="s">
        <v>25</v>
      </c>
      <c r="K341" s="3" t="s">
        <v>401</v>
      </c>
      <c r="L341" s="4" t="str">
        <f t="shared" si="27"/>
        <v>RC0603JR-074M3L</v>
      </c>
      <c r="M341" s="3" t="s">
        <v>378</v>
      </c>
      <c r="N341" t="s">
        <v>379</v>
      </c>
      <c r="O341" t="str">
        <f t="shared" ca="1" si="29"/>
        <v>C:\Altium Libraries\Passives Library\DataSheet\GENERAL PURPOSE CHIP RESISTORS (Yageo).pdf</v>
      </c>
      <c r="P341" s="5" t="str">
        <f t="shared" si="28"/>
        <v>GENERAL PURPOSE CHIP RESISTORS RES0603 4M3±5% 75V 0.1W</v>
      </c>
    </row>
    <row r="342" spans="1:16" x14ac:dyDescent="0.3">
      <c r="A342" s="4" t="s">
        <v>562</v>
      </c>
      <c r="B342" s="3" t="s">
        <v>398</v>
      </c>
      <c r="C342" s="3" t="s">
        <v>355</v>
      </c>
      <c r="D342" s="45" t="s">
        <v>20</v>
      </c>
      <c r="E342" s="3" t="s">
        <v>399</v>
      </c>
      <c r="F342" s="3" t="s">
        <v>400</v>
      </c>
      <c r="G342" s="4" t="str">
        <f t="shared" si="26"/>
        <v>RES0603 4M7±5%</v>
      </c>
      <c r="H342" s="3" t="s">
        <v>23</v>
      </c>
      <c r="I342" s="3" t="s">
        <v>24</v>
      </c>
      <c r="J342" s="3" t="s">
        <v>25</v>
      </c>
      <c r="K342" s="3" t="s">
        <v>401</v>
      </c>
      <c r="L342" s="4" t="str">
        <f t="shared" si="27"/>
        <v>RC0603JR-074M7L</v>
      </c>
      <c r="M342" s="3" t="s">
        <v>378</v>
      </c>
      <c r="N342" t="s">
        <v>379</v>
      </c>
      <c r="O342" t="str">
        <f t="shared" ca="1" si="29"/>
        <v>C:\Altium Libraries\Passives Library\DataSheet\GENERAL PURPOSE CHIP RESISTORS (Yageo).pdf</v>
      </c>
      <c r="P342" s="5" t="str">
        <f t="shared" si="28"/>
        <v>GENERAL PURPOSE CHIP RESISTORS RES0603 4M7±5% 75V 0.1W</v>
      </c>
    </row>
    <row r="343" spans="1:16" x14ac:dyDescent="0.3">
      <c r="A343" s="4" t="s">
        <v>563</v>
      </c>
      <c r="B343" s="3" t="s">
        <v>398</v>
      </c>
      <c r="C343" s="3" t="s">
        <v>357</v>
      </c>
      <c r="D343" s="45" t="s">
        <v>20</v>
      </c>
      <c r="E343" s="3" t="s">
        <v>399</v>
      </c>
      <c r="F343" s="3" t="s">
        <v>400</v>
      </c>
      <c r="G343" s="4" t="str">
        <f t="shared" si="26"/>
        <v>RES0603 5M1±5%</v>
      </c>
      <c r="H343" s="3" t="s">
        <v>23</v>
      </c>
      <c r="I343" s="3" t="s">
        <v>24</v>
      </c>
      <c r="J343" s="3" t="s">
        <v>25</v>
      </c>
      <c r="K343" s="3" t="s">
        <v>401</v>
      </c>
      <c r="L343" s="4" t="str">
        <f t="shared" si="27"/>
        <v>RC0603JR-075M1L</v>
      </c>
      <c r="M343" s="3" t="s">
        <v>378</v>
      </c>
      <c r="N343" t="s">
        <v>379</v>
      </c>
      <c r="O343" t="str">
        <f t="shared" ca="1" si="29"/>
        <v>C:\Altium Libraries\Passives Library\DataSheet\GENERAL PURPOSE CHIP RESISTORS (Yageo).pdf</v>
      </c>
      <c r="P343" s="5" t="str">
        <f t="shared" si="28"/>
        <v>GENERAL PURPOSE CHIP RESISTORS RES0603 5M1±5% 75V 0.1W</v>
      </c>
    </row>
    <row r="344" spans="1:16" x14ac:dyDescent="0.3">
      <c r="A344" s="4" t="s">
        <v>564</v>
      </c>
      <c r="B344" s="3" t="s">
        <v>398</v>
      </c>
      <c r="C344" s="3" t="s">
        <v>359</v>
      </c>
      <c r="D344" s="45" t="s">
        <v>20</v>
      </c>
      <c r="E344" s="3" t="s">
        <v>399</v>
      </c>
      <c r="F344" s="3" t="s">
        <v>400</v>
      </c>
      <c r="G344" s="4" t="str">
        <f t="shared" si="26"/>
        <v>RES0603 5M6±5%</v>
      </c>
      <c r="H344" s="3" t="s">
        <v>23</v>
      </c>
      <c r="I344" s="3" t="s">
        <v>24</v>
      </c>
      <c r="J344" s="3" t="s">
        <v>25</v>
      </c>
      <c r="K344" s="3" t="s">
        <v>401</v>
      </c>
      <c r="L344" s="4" t="str">
        <f t="shared" si="27"/>
        <v>RC0603JR-075M6L</v>
      </c>
      <c r="M344" s="3" t="s">
        <v>378</v>
      </c>
      <c r="N344" t="s">
        <v>379</v>
      </c>
      <c r="O344" t="str">
        <f t="shared" ca="1" si="29"/>
        <v>C:\Altium Libraries\Passives Library\DataSheet\GENERAL PURPOSE CHIP RESISTORS (Yageo).pdf</v>
      </c>
      <c r="P344" s="5" t="str">
        <f t="shared" si="28"/>
        <v>GENERAL PURPOSE CHIP RESISTORS RES0603 5M6±5% 75V 0.1W</v>
      </c>
    </row>
    <row r="345" spans="1:16" x14ac:dyDescent="0.3">
      <c r="A345" s="4" t="s">
        <v>565</v>
      </c>
      <c r="B345" s="3" t="s">
        <v>398</v>
      </c>
      <c r="C345" s="3" t="s">
        <v>361</v>
      </c>
      <c r="D345" s="45" t="s">
        <v>20</v>
      </c>
      <c r="E345" s="3" t="s">
        <v>399</v>
      </c>
      <c r="F345" s="3" t="s">
        <v>400</v>
      </c>
      <c r="G345" s="4" t="str">
        <f t="shared" si="26"/>
        <v>RES0603 6M2±5%</v>
      </c>
      <c r="H345" s="3" t="s">
        <v>23</v>
      </c>
      <c r="I345" s="3" t="s">
        <v>24</v>
      </c>
      <c r="J345" s="3" t="s">
        <v>25</v>
      </c>
      <c r="K345" s="3" t="s">
        <v>401</v>
      </c>
      <c r="L345" s="4" t="str">
        <f t="shared" si="27"/>
        <v>RC0603JR-076M2L</v>
      </c>
      <c r="M345" s="3" t="s">
        <v>378</v>
      </c>
      <c r="N345" t="s">
        <v>379</v>
      </c>
      <c r="O345" t="str">
        <f t="shared" ca="1" si="29"/>
        <v>C:\Altium Libraries\Passives Library\DataSheet\GENERAL PURPOSE CHIP RESISTORS (Yageo).pdf</v>
      </c>
      <c r="P345" s="5" t="str">
        <f t="shared" si="28"/>
        <v>GENERAL PURPOSE CHIP RESISTORS RES0603 6M2±5% 75V 0.1W</v>
      </c>
    </row>
    <row r="346" spans="1:16" x14ac:dyDescent="0.3">
      <c r="A346" s="4" t="s">
        <v>566</v>
      </c>
      <c r="B346" s="3" t="s">
        <v>398</v>
      </c>
      <c r="C346" s="3" t="s">
        <v>363</v>
      </c>
      <c r="D346" s="45" t="s">
        <v>20</v>
      </c>
      <c r="E346" s="3" t="s">
        <v>399</v>
      </c>
      <c r="F346" s="3" t="s">
        <v>400</v>
      </c>
      <c r="G346" s="4" t="str">
        <f t="shared" si="26"/>
        <v>RES0603 6M8±5%</v>
      </c>
      <c r="H346" s="3" t="s">
        <v>23</v>
      </c>
      <c r="I346" s="3" t="s">
        <v>24</v>
      </c>
      <c r="J346" s="3" t="s">
        <v>25</v>
      </c>
      <c r="K346" s="3" t="s">
        <v>401</v>
      </c>
      <c r="L346" s="4" t="str">
        <f t="shared" si="27"/>
        <v>RC0603JR-076M8L</v>
      </c>
      <c r="M346" s="3" t="s">
        <v>378</v>
      </c>
      <c r="N346" t="s">
        <v>379</v>
      </c>
      <c r="O346" t="str">
        <f t="shared" ca="1" si="29"/>
        <v>C:\Altium Libraries\Passives Library\DataSheet\GENERAL PURPOSE CHIP RESISTORS (Yageo).pdf</v>
      </c>
      <c r="P346" s="5" t="str">
        <f t="shared" si="28"/>
        <v>GENERAL PURPOSE CHIP RESISTORS RES0603 6M8±5% 75V 0.1W</v>
      </c>
    </row>
    <row r="347" spans="1:16" x14ac:dyDescent="0.3">
      <c r="A347" s="4" t="s">
        <v>567</v>
      </c>
      <c r="B347" s="3" t="s">
        <v>398</v>
      </c>
      <c r="C347" s="3" t="s">
        <v>365</v>
      </c>
      <c r="D347" s="45" t="s">
        <v>20</v>
      </c>
      <c r="E347" s="3" t="s">
        <v>399</v>
      </c>
      <c r="F347" s="3" t="s">
        <v>400</v>
      </c>
      <c r="G347" s="4" t="str">
        <f t="shared" si="26"/>
        <v>RES0603 7M5±5%</v>
      </c>
      <c r="H347" s="3" t="s">
        <v>23</v>
      </c>
      <c r="I347" s="3" t="s">
        <v>24</v>
      </c>
      <c r="J347" s="3" t="s">
        <v>25</v>
      </c>
      <c r="K347" s="3" t="s">
        <v>401</v>
      </c>
      <c r="L347" s="4" t="str">
        <f t="shared" si="27"/>
        <v>RC0603JR-077M5L</v>
      </c>
      <c r="M347" s="3" t="s">
        <v>378</v>
      </c>
      <c r="N347" t="s">
        <v>379</v>
      </c>
      <c r="O347" t="str">
        <f t="shared" ca="1" si="29"/>
        <v>C:\Altium Libraries\Passives Library\DataSheet\GENERAL PURPOSE CHIP RESISTORS (Yageo).pdf</v>
      </c>
      <c r="P347" s="5" t="str">
        <f t="shared" si="28"/>
        <v>GENERAL PURPOSE CHIP RESISTORS RES0603 7M5±5% 75V 0.1W</v>
      </c>
    </row>
    <row r="348" spans="1:16" x14ac:dyDescent="0.3">
      <c r="A348" s="4" t="s">
        <v>568</v>
      </c>
      <c r="B348" s="3" t="s">
        <v>398</v>
      </c>
      <c r="C348" s="3" t="s">
        <v>367</v>
      </c>
      <c r="D348" s="45" t="s">
        <v>20</v>
      </c>
      <c r="E348" s="3" t="s">
        <v>399</v>
      </c>
      <c r="F348" s="3" t="s">
        <v>400</v>
      </c>
      <c r="G348" s="4" t="str">
        <f t="shared" si="26"/>
        <v>RES0603 8M2±5%</v>
      </c>
      <c r="H348" s="3" t="s">
        <v>23</v>
      </c>
      <c r="I348" s="3" t="s">
        <v>24</v>
      </c>
      <c r="J348" s="3" t="s">
        <v>25</v>
      </c>
      <c r="K348" s="3" t="s">
        <v>401</v>
      </c>
      <c r="L348" s="4" t="str">
        <f t="shared" si="27"/>
        <v>RC0603JR-078M2L</v>
      </c>
      <c r="M348" s="3" t="s">
        <v>378</v>
      </c>
      <c r="N348" t="s">
        <v>379</v>
      </c>
      <c r="O348" t="str">
        <f t="shared" ca="1" si="29"/>
        <v>C:\Altium Libraries\Passives Library\DataSheet\GENERAL PURPOSE CHIP RESISTORS (Yageo).pdf</v>
      </c>
      <c r="P348" s="5" t="str">
        <f t="shared" si="28"/>
        <v>GENERAL PURPOSE CHIP RESISTORS RES0603 8M2±5% 75V 0.1W</v>
      </c>
    </row>
    <row r="349" spans="1:16" x14ac:dyDescent="0.3">
      <c r="A349" s="4" t="s">
        <v>569</v>
      </c>
      <c r="B349" s="3" t="s">
        <v>398</v>
      </c>
      <c r="C349" s="3" t="s">
        <v>369</v>
      </c>
      <c r="D349" s="45" t="s">
        <v>20</v>
      </c>
      <c r="E349" s="3" t="s">
        <v>399</v>
      </c>
      <c r="F349" s="3" t="s">
        <v>400</v>
      </c>
      <c r="G349" s="4" t="str">
        <f t="shared" si="26"/>
        <v>RES0603 9M1±5%</v>
      </c>
      <c r="H349" s="3" t="s">
        <v>23</v>
      </c>
      <c r="I349" s="3" t="s">
        <v>24</v>
      </c>
      <c r="J349" s="3" t="s">
        <v>25</v>
      </c>
      <c r="K349" s="3" t="s">
        <v>401</v>
      </c>
      <c r="L349" s="4" t="str">
        <f t="shared" si="27"/>
        <v>RC0603JR-079M1L</v>
      </c>
      <c r="M349" s="3" t="s">
        <v>378</v>
      </c>
      <c r="N349" t="s">
        <v>379</v>
      </c>
      <c r="O349" t="str">
        <f t="shared" ca="1" si="29"/>
        <v>C:\Altium Libraries\Passives Library\DataSheet\GENERAL PURPOSE CHIP RESISTORS (Yageo).pdf</v>
      </c>
      <c r="P349" s="5" t="str">
        <f t="shared" si="28"/>
        <v>GENERAL PURPOSE CHIP RESISTORS RES0603 9M1±5% 75V 0.1W</v>
      </c>
    </row>
    <row r="350" spans="1:16" x14ac:dyDescent="0.3">
      <c r="A350" s="4" t="s">
        <v>570</v>
      </c>
      <c r="B350" s="3" t="s">
        <v>398</v>
      </c>
      <c r="C350" s="3" t="s">
        <v>371</v>
      </c>
      <c r="D350" s="45" t="s">
        <v>20</v>
      </c>
      <c r="E350" s="3" t="s">
        <v>399</v>
      </c>
      <c r="F350" s="3" t="s">
        <v>400</v>
      </c>
      <c r="G350" s="4" t="str">
        <f t="shared" si="26"/>
        <v>RES0603 10M±5%</v>
      </c>
      <c r="H350" s="3" t="s">
        <v>23</v>
      </c>
      <c r="I350" s="3" t="s">
        <v>24</v>
      </c>
      <c r="J350" s="3" t="s">
        <v>25</v>
      </c>
      <c r="K350" s="3" t="s">
        <v>401</v>
      </c>
      <c r="L350" s="4" t="str">
        <f t="shared" si="27"/>
        <v>RC0603JR-0710ML</v>
      </c>
      <c r="M350" s="3" t="s">
        <v>378</v>
      </c>
      <c r="N350" t="s">
        <v>379</v>
      </c>
      <c r="O350" t="str">
        <f t="shared" ca="1" si="29"/>
        <v>C:\Altium Libraries\Passives Library\DataSheet\GENERAL PURPOSE CHIP RESISTORS (Yageo).pdf</v>
      </c>
      <c r="P350" s="5" t="str">
        <f t="shared" si="28"/>
        <v>GENERAL PURPOSE CHIP RESISTORS RES0603 10M±5% 75V 0.1W</v>
      </c>
    </row>
    <row r="351" spans="1:16" x14ac:dyDescent="0.3">
      <c r="A351" s="4" t="s">
        <v>571</v>
      </c>
      <c r="B351" s="3" t="s">
        <v>398</v>
      </c>
      <c r="C351" s="3" t="s">
        <v>382</v>
      </c>
      <c r="D351" s="45" t="s">
        <v>20</v>
      </c>
      <c r="E351" s="3" t="s">
        <v>399</v>
      </c>
      <c r="F351" s="3" t="s">
        <v>400</v>
      </c>
      <c r="G351" s="4" t="str">
        <f t="shared" si="26"/>
        <v>RES0603 11M±5%</v>
      </c>
      <c r="H351" s="3" t="s">
        <v>23</v>
      </c>
      <c r="I351" s="3" t="s">
        <v>24</v>
      </c>
      <c r="J351" s="3" t="s">
        <v>25</v>
      </c>
      <c r="K351" s="3" t="s">
        <v>401</v>
      </c>
      <c r="L351" s="4" t="str">
        <f t="shared" si="27"/>
        <v>RC0603JR-0711ML</v>
      </c>
      <c r="M351" s="3" t="s">
        <v>378</v>
      </c>
      <c r="N351" t="s">
        <v>379</v>
      </c>
      <c r="O351" t="str">
        <f t="shared" ca="1" si="29"/>
        <v>C:\Altium Libraries\Passives Library\DataSheet\GENERAL PURPOSE CHIP RESISTORS (Yageo).pdf</v>
      </c>
      <c r="P351" s="5" t="str">
        <f t="shared" si="28"/>
        <v>GENERAL PURPOSE CHIP RESISTORS RES0603 11M±5% 75V 0.1W</v>
      </c>
    </row>
    <row r="352" spans="1:16" x14ac:dyDescent="0.3">
      <c r="A352" s="4" t="s">
        <v>572</v>
      </c>
      <c r="B352" s="3" t="s">
        <v>398</v>
      </c>
      <c r="C352" s="3" t="s">
        <v>384</v>
      </c>
      <c r="D352" s="45" t="s">
        <v>20</v>
      </c>
      <c r="E352" s="3" t="s">
        <v>399</v>
      </c>
      <c r="F352" s="3" t="s">
        <v>400</v>
      </c>
      <c r="G352" s="4" t="str">
        <f t="shared" si="26"/>
        <v>RES0603 13M±5%</v>
      </c>
      <c r="H352" s="3" t="s">
        <v>23</v>
      </c>
      <c r="I352" s="3" t="s">
        <v>24</v>
      </c>
      <c r="J352" s="3" t="s">
        <v>25</v>
      </c>
      <c r="K352" s="3" t="s">
        <v>401</v>
      </c>
      <c r="L352" s="4" t="str">
        <f t="shared" si="27"/>
        <v>RC0603JR-0713ML</v>
      </c>
      <c r="M352" s="3" t="s">
        <v>378</v>
      </c>
      <c r="N352" t="s">
        <v>379</v>
      </c>
      <c r="O352" t="str">
        <f t="shared" ca="1" si="29"/>
        <v>C:\Altium Libraries\Passives Library\DataSheet\GENERAL PURPOSE CHIP RESISTORS (Yageo).pdf</v>
      </c>
      <c r="P352" s="5" t="str">
        <f t="shared" si="28"/>
        <v>GENERAL PURPOSE CHIP RESISTORS RES0603 13M±5% 75V 0.1W</v>
      </c>
    </row>
    <row r="353" spans="1:16" x14ac:dyDescent="0.3">
      <c r="A353" s="4" t="s">
        <v>573</v>
      </c>
      <c r="B353" s="3" t="s">
        <v>398</v>
      </c>
      <c r="C353" s="3" t="s">
        <v>386</v>
      </c>
      <c r="D353" s="45" t="s">
        <v>20</v>
      </c>
      <c r="E353" s="3" t="s">
        <v>399</v>
      </c>
      <c r="F353" s="3" t="s">
        <v>400</v>
      </c>
      <c r="G353" s="4" t="str">
        <f t="shared" si="26"/>
        <v>RES0603 15M±5%</v>
      </c>
      <c r="H353" s="3" t="s">
        <v>23</v>
      </c>
      <c r="I353" s="3" t="s">
        <v>24</v>
      </c>
      <c r="J353" s="3" t="s">
        <v>25</v>
      </c>
      <c r="K353" s="3" t="s">
        <v>401</v>
      </c>
      <c r="L353" s="4" t="str">
        <f t="shared" si="27"/>
        <v>RC0603JR-0715ML</v>
      </c>
      <c r="M353" s="3" t="s">
        <v>378</v>
      </c>
      <c r="N353" t="s">
        <v>379</v>
      </c>
      <c r="O353" t="str">
        <f t="shared" ca="1" si="29"/>
        <v>C:\Altium Libraries\Passives Library\DataSheet\GENERAL PURPOSE CHIP RESISTORS (Yageo).pdf</v>
      </c>
      <c r="P353" s="5" t="str">
        <f t="shared" si="28"/>
        <v>GENERAL PURPOSE CHIP RESISTORS RES0603 15M±5% 75V 0.1W</v>
      </c>
    </row>
    <row r="354" spans="1:16" x14ac:dyDescent="0.3">
      <c r="A354" s="4" t="s">
        <v>574</v>
      </c>
      <c r="B354" s="3" t="s">
        <v>398</v>
      </c>
      <c r="C354" s="3" t="s">
        <v>388</v>
      </c>
      <c r="D354" s="45" t="s">
        <v>20</v>
      </c>
      <c r="E354" s="3" t="s">
        <v>399</v>
      </c>
      <c r="F354" s="3" t="s">
        <v>400</v>
      </c>
      <c r="G354" s="4" t="str">
        <f t="shared" si="26"/>
        <v>RES0603 16M±5%</v>
      </c>
      <c r="H354" s="3" t="s">
        <v>23</v>
      </c>
      <c r="I354" s="3" t="s">
        <v>24</v>
      </c>
      <c r="J354" s="3" t="s">
        <v>25</v>
      </c>
      <c r="K354" s="3" t="s">
        <v>401</v>
      </c>
      <c r="L354" s="4" t="str">
        <f t="shared" si="27"/>
        <v>RC0603JR-0716ML</v>
      </c>
      <c r="M354" s="3" t="s">
        <v>378</v>
      </c>
      <c r="N354" t="s">
        <v>379</v>
      </c>
      <c r="O354" t="str">
        <f t="shared" ca="1" si="29"/>
        <v>C:\Altium Libraries\Passives Library\DataSheet\GENERAL PURPOSE CHIP RESISTORS (Yageo).pdf</v>
      </c>
      <c r="P354" s="5" t="str">
        <f t="shared" si="28"/>
        <v>GENERAL PURPOSE CHIP RESISTORS RES0603 16M±5% 75V 0.1W</v>
      </c>
    </row>
    <row r="355" spans="1:16" x14ac:dyDescent="0.3">
      <c r="A355" s="4" t="s">
        <v>575</v>
      </c>
      <c r="B355" s="3" t="s">
        <v>398</v>
      </c>
      <c r="C355" s="3" t="s">
        <v>390</v>
      </c>
      <c r="D355" s="45" t="s">
        <v>20</v>
      </c>
      <c r="E355" s="3" t="s">
        <v>399</v>
      </c>
      <c r="F355" s="3" t="s">
        <v>400</v>
      </c>
      <c r="G355" s="4" t="str">
        <f t="shared" si="26"/>
        <v>RES0603 17M±5%</v>
      </c>
      <c r="H355" s="3" t="s">
        <v>23</v>
      </c>
      <c r="I355" s="3" t="s">
        <v>24</v>
      </c>
      <c r="J355" s="3" t="s">
        <v>25</v>
      </c>
      <c r="K355" s="3" t="s">
        <v>401</v>
      </c>
      <c r="L355" s="4" t="str">
        <f t="shared" si="27"/>
        <v>RC0603JR-0717ML</v>
      </c>
      <c r="M355" s="3" t="s">
        <v>378</v>
      </c>
      <c r="N355" t="s">
        <v>379</v>
      </c>
      <c r="O355" t="str">
        <f t="shared" ca="1" si="29"/>
        <v>C:\Altium Libraries\Passives Library\DataSheet\GENERAL PURPOSE CHIP RESISTORS (Yageo).pdf</v>
      </c>
      <c r="P355" s="5" t="str">
        <f t="shared" si="28"/>
        <v>GENERAL PURPOSE CHIP RESISTORS RES0603 17M±5% 75V 0.1W</v>
      </c>
    </row>
    <row r="356" spans="1:16" x14ac:dyDescent="0.3">
      <c r="A356" s="4" t="s">
        <v>576</v>
      </c>
      <c r="B356" s="3" t="s">
        <v>398</v>
      </c>
      <c r="C356" s="3" t="s">
        <v>392</v>
      </c>
      <c r="D356" s="45" t="s">
        <v>20</v>
      </c>
      <c r="E356" s="3" t="s">
        <v>399</v>
      </c>
      <c r="F356" s="3" t="s">
        <v>400</v>
      </c>
      <c r="G356" s="4" t="str">
        <f t="shared" si="26"/>
        <v>RES0603 18M±5%</v>
      </c>
      <c r="H356" s="3" t="s">
        <v>23</v>
      </c>
      <c r="I356" s="3" t="s">
        <v>24</v>
      </c>
      <c r="J356" s="3" t="s">
        <v>25</v>
      </c>
      <c r="K356" s="3" t="s">
        <v>401</v>
      </c>
      <c r="L356" s="4" t="str">
        <f t="shared" si="27"/>
        <v>RC0603JR-0718ML</v>
      </c>
      <c r="M356" s="3" t="s">
        <v>378</v>
      </c>
      <c r="N356" t="s">
        <v>379</v>
      </c>
      <c r="O356" t="str">
        <f t="shared" ca="1" si="29"/>
        <v>C:\Altium Libraries\Passives Library\DataSheet\GENERAL PURPOSE CHIP RESISTORS (Yageo).pdf</v>
      </c>
      <c r="P356" s="5" t="str">
        <f t="shared" si="28"/>
        <v>GENERAL PURPOSE CHIP RESISTORS RES0603 18M±5% 75V 0.1W</v>
      </c>
    </row>
    <row r="357" spans="1:16" x14ac:dyDescent="0.3">
      <c r="A357" s="4" t="s">
        <v>577</v>
      </c>
      <c r="B357" s="3" t="s">
        <v>398</v>
      </c>
      <c r="C357" s="3" t="s">
        <v>394</v>
      </c>
      <c r="D357" s="45" t="s">
        <v>20</v>
      </c>
      <c r="E357" s="3" t="s">
        <v>399</v>
      </c>
      <c r="F357" s="3" t="s">
        <v>400</v>
      </c>
      <c r="G357" s="4" t="str">
        <f t="shared" si="26"/>
        <v>RES0603 20M±5%</v>
      </c>
      <c r="H357" s="3" t="s">
        <v>23</v>
      </c>
      <c r="I357" s="3" t="s">
        <v>24</v>
      </c>
      <c r="J357" s="3" t="s">
        <v>25</v>
      </c>
      <c r="K357" s="3" t="s">
        <v>401</v>
      </c>
      <c r="L357" s="4" t="str">
        <f t="shared" si="27"/>
        <v>RC0603JR-0720ML</v>
      </c>
      <c r="M357" s="3" t="s">
        <v>378</v>
      </c>
      <c r="N357" t="s">
        <v>379</v>
      </c>
      <c r="O357" t="str">
        <f t="shared" ca="1" si="29"/>
        <v>C:\Altium Libraries\Passives Library\DataSheet\GENERAL PURPOSE CHIP RESISTORS (Yageo).pdf</v>
      </c>
      <c r="P357" s="5" t="str">
        <f t="shared" si="28"/>
        <v>GENERAL PURPOSE CHIP RESISTORS RES0603 20M±5% 75V 0.1W</v>
      </c>
    </row>
    <row r="358" spans="1:16" x14ac:dyDescent="0.3">
      <c r="A358" s="4" t="s">
        <v>578</v>
      </c>
      <c r="B358" s="3" t="s">
        <v>398</v>
      </c>
      <c r="C358" s="3" t="s">
        <v>396</v>
      </c>
      <c r="D358" s="45" t="s">
        <v>20</v>
      </c>
      <c r="E358" s="3" t="s">
        <v>399</v>
      </c>
      <c r="F358" s="3" t="s">
        <v>400</v>
      </c>
      <c r="G358" s="4" t="str">
        <f t="shared" si="26"/>
        <v>RES0603 22M±5%</v>
      </c>
      <c r="H358" s="3" t="s">
        <v>23</v>
      </c>
      <c r="I358" s="3" t="s">
        <v>24</v>
      </c>
      <c r="J358" s="3" t="s">
        <v>25</v>
      </c>
      <c r="K358" s="3" t="s">
        <v>401</v>
      </c>
      <c r="L358" s="4" t="str">
        <f t="shared" si="27"/>
        <v>RC0603JR-0722ML</v>
      </c>
      <c r="M358" s="3" t="s">
        <v>378</v>
      </c>
      <c r="N358" t="s">
        <v>379</v>
      </c>
      <c r="O358" t="str">
        <f t="shared" ca="1" si="29"/>
        <v>C:\Altium Libraries\Passives Library\DataSheet\GENERAL PURPOSE CHIP RESISTORS (Yageo).pdf</v>
      </c>
      <c r="P358" s="5" t="str">
        <f t="shared" si="28"/>
        <v>GENERAL PURPOSE CHIP RESISTORS RES0603 22M±5% 75V 0.1W</v>
      </c>
    </row>
    <row r="359" spans="1:16" x14ac:dyDescent="0.3">
      <c r="A359" s="9"/>
      <c r="B359" s="10"/>
      <c r="C359" s="10"/>
      <c r="D359" s="10"/>
      <c r="E359" s="10"/>
      <c r="F359" s="10"/>
      <c r="G359" s="9"/>
      <c r="H359" s="10"/>
      <c r="I359" s="8"/>
      <c r="J359" s="7"/>
      <c r="K359" s="7"/>
      <c r="L359" s="9"/>
      <c r="M359" s="10"/>
      <c r="N359" s="7"/>
      <c r="O359" s="7"/>
      <c r="P359" s="10"/>
    </row>
    <row r="360" spans="1:16" x14ac:dyDescent="0.3">
      <c r="A360" s="4" t="s">
        <v>579</v>
      </c>
      <c r="B360" s="3" t="s">
        <v>580</v>
      </c>
      <c r="C360" s="3" t="s">
        <v>374</v>
      </c>
      <c r="D360" s="45" t="s">
        <v>20</v>
      </c>
      <c r="E360" s="3" t="s">
        <v>581</v>
      </c>
      <c r="F360" s="3" t="s">
        <v>582</v>
      </c>
      <c r="G360" s="4" t="str">
        <f>CONCATENATE(K360," ",C360,D360)</f>
        <v>RES0805 0R±5%</v>
      </c>
      <c r="H360" s="3" t="s">
        <v>23</v>
      </c>
      <c r="I360" s="3" t="s">
        <v>24</v>
      </c>
      <c r="J360" s="3" t="s">
        <v>25</v>
      </c>
      <c r="K360" s="3" t="s">
        <v>583</v>
      </c>
      <c r="L360" s="4" t="str">
        <f>CONCATENATE("RC0805JR-07",C360,"L")</f>
        <v>RC0805JR-070RL</v>
      </c>
      <c r="M360" s="3" t="s">
        <v>378</v>
      </c>
      <c r="N360" t="s">
        <v>379</v>
      </c>
      <c r="O360" t="str">
        <f t="shared" ca="1" si="29"/>
        <v>C:\Altium Libraries\Passives Library\DataSheet\GENERAL PURPOSE CHIP RESISTORS (Yageo).pdf</v>
      </c>
      <c r="P360" s="5" t="str">
        <f>CONCATENATE(N360," ",K360," ",C360,D360," ",E360," ",F360)</f>
        <v>GENERAL PURPOSE CHIP RESISTORS RES0805 0R±5% 150V 0.125W</v>
      </c>
    </row>
    <row r="361" spans="1:16" x14ac:dyDescent="0.3">
      <c r="A361" s="4" t="s">
        <v>584</v>
      </c>
      <c r="B361" s="3" t="s">
        <v>580</v>
      </c>
      <c r="C361" s="3" t="s">
        <v>19</v>
      </c>
      <c r="D361" s="45" t="s">
        <v>20</v>
      </c>
      <c r="E361" s="3" t="s">
        <v>581</v>
      </c>
      <c r="F361" s="3" t="s">
        <v>582</v>
      </c>
      <c r="G361" s="4" t="str">
        <f t="shared" ref="G361:G425" si="30">CONCATENATE(K361," ",C361,D361)</f>
        <v>RES0805 1R0±5%</v>
      </c>
      <c r="H361" s="3" t="s">
        <v>23</v>
      </c>
      <c r="I361" s="3" t="s">
        <v>24</v>
      </c>
      <c r="J361" s="3" t="s">
        <v>25</v>
      </c>
      <c r="K361" s="3" t="s">
        <v>583</v>
      </c>
      <c r="L361" s="4" t="str">
        <f t="shared" ref="L361:L425" si="31">CONCATENATE("RC0805JR-07",C361,"L")</f>
        <v>RC0805JR-071R0L</v>
      </c>
      <c r="M361" s="3" t="s">
        <v>378</v>
      </c>
      <c r="N361" t="s">
        <v>379</v>
      </c>
      <c r="O361" t="str">
        <f t="shared" ca="1" si="29"/>
        <v>C:\Altium Libraries\Passives Library\DataSheet\GENERAL PURPOSE CHIP RESISTORS (Yageo).pdf</v>
      </c>
      <c r="P361" s="5" t="str">
        <f t="shared" ref="P361:P425" si="32">CONCATENATE(N361," ",K361," ",C361,D361," ",E361," ",F361)</f>
        <v>GENERAL PURPOSE CHIP RESISTORS RES0805 1R0±5% 150V 0.125W</v>
      </c>
    </row>
    <row r="362" spans="1:16" x14ac:dyDescent="0.3">
      <c r="A362" s="4" t="s">
        <v>585</v>
      </c>
      <c r="B362" s="3" t="s">
        <v>580</v>
      </c>
      <c r="C362" s="3" t="s">
        <v>31</v>
      </c>
      <c r="D362" s="45" t="s">
        <v>20</v>
      </c>
      <c r="E362" s="3" t="s">
        <v>581</v>
      </c>
      <c r="F362" s="3" t="s">
        <v>582</v>
      </c>
      <c r="G362" s="4" t="str">
        <f t="shared" si="30"/>
        <v>RES0805 1R1±5%</v>
      </c>
      <c r="H362" s="3" t="s">
        <v>23</v>
      </c>
      <c r="I362" s="3" t="s">
        <v>24</v>
      </c>
      <c r="J362" s="3" t="s">
        <v>25</v>
      </c>
      <c r="K362" s="3" t="s">
        <v>583</v>
      </c>
      <c r="L362" s="4" t="str">
        <f t="shared" si="31"/>
        <v>RC0805JR-071R1L</v>
      </c>
      <c r="M362" s="3" t="s">
        <v>378</v>
      </c>
      <c r="N362" t="s">
        <v>379</v>
      </c>
      <c r="O362" t="str">
        <f t="shared" ca="1" si="29"/>
        <v>C:\Altium Libraries\Passives Library\DataSheet\GENERAL PURPOSE CHIP RESISTORS (Yageo).pdf</v>
      </c>
      <c r="P362" s="5" t="str">
        <f t="shared" si="32"/>
        <v>GENERAL PURPOSE CHIP RESISTORS RES0805 1R1±5% 150V 0.125W</v>
      </c>
    </row>
    <row r="363" spans="1:16" x14ac:dyDescent="0.3">
      <c r="A363" s="4" t="s">
        <v>586</v>
      </c>
      <c r="B363" s="3" t="s">
        <v>580</v>
      </c>
      <c r="C363" s="3" t="s">
        <v>33</v>
      </c>
      <c r="D363" s="45" t="s">
        <v>20</v>
      </c>
      <c r="E363" s="3" t="s">
        <v>581</v>
      </c>
      <c r="F363" s="3" t="s">
        <v>582</v>
      </c>
      <c r="G363" s="4" t="str">
        <f t="shared" si="30"/>
        <v>RES0805 1R2±5%</v>
      </c>
      <c r="H363" s="3" t="s">
        <v>23</v>
      </c>
      <c r="I363" s="3" t="s">
        <v>24</v>
      </c>
      <c r="J363" s="3" t="s">
        <v>25</v>
      </c>
      <c r="K363" s="3" t="s">
        <v>583</v>
      </c>
      <c r="L363" s="4" t="str">
        <f t="shared" si="31"/>
        <v>RC0805JR-071R2L</v>
      </c>
      <c r="M363" s="3" t="s">
        <v>378</v>
      </c>
      <c r="N363" t="s">
        <v>379</v>
      </c>
      <c r="O363" t="str">
        <f t="shared" ca="1" si="29"/>
        <v>C:\Altium Libraries\Passives Library\DataSheet\GENERAL PURPOSE CHIP RESISTORS (Yageo).pdf</v>
      </c>
      <c r="P363" s="5" t="str">
        <f t="shared" si="32"/>
        <v>GENERAL PURPOSE CHIP RESISTORS RES0805 1R2±5% 150V 0.125W</v>
      </c>
    </row>
    <row r="364" spans="1:16" x14ac:dyDescent="0.3">
      <c r="A364" s="4" t="s">
        <v>587</v>
      </c>
      <c r="B364" s="3" t="s">
        <v>580</v>
      </c>
      <c r="C364" s="3" t="s">
        <v>35</v>
      </c>
      <c r="D364" s="45" t="s">
        <v>20</v>
      </c>
      <c r="E364" s="3" t="s">
        <v>581</v>
      </c>
      <c r="F364" s="3" t="s">
        <v>582</v>
      </c>
      <c r="G364" s="4" t="str">
        <f t="shared" si="30"/>
        <v>RES0805 1R3±5%</v>
      </c>
      <c r="H364" s="3" t="s">
        <v>23</v>
      </c>
      <c r="I364" s="3" t="s">
        <v>24</v>
      </c>
      <c r="J364" s="3" t="s">
        <v>25</v>
      </c>
      <c r="K364" s="3" t="s">
        <v>583</v>
      </c>
      <c r="L364" s="4" t="str">
        <f t="shared" si="31"/>
        <v>RC0805JR-071R3L</v>
      </c>
      <c r="M364" s="3" t="s">
        <v>378</v>
      </c>
      <c r="N364" t="s">
        <v>379</v>
      </c>
      <c r="O364" t="str">
        <f t="shared" ca="1" si="29"/>
        <v>C:\Altium Libraries\Passives Library\DataSheet\GENERAL PURPOSE CHIP RESISTORS (Yageo).pdf</v>
      </c>
      <c r="P364" s="5" t="str">
        <f t="shared" si="32"/>
        <v>GENERAL PURPOSE CHIP RESISTORS RES0805 1R3±5% 150V 0.125W</v>
      </c>
    </row>
    <row r="365" spans="1:16" x14ac:dyDescent="0.3">
      <c r="A365" s="4" t="s">
        <v>588</v>
      </c>
      <c r="B365" s="3" t="s">
        <v>580</v>
      </c>
      <c r="C365" s="3" t="s">
        <v>37</v>
      </c>
      <c r="D365" s="45" t="s">
        <v>20</v>
      </c>
      <c r="E365" s="3" t="s">
        <v>581</v>
      </c>
      <c r="F365" s="3" t="s">
        <v>582</v>
      </c>
      <c r="G365" s="4" t="str">
        <f t="shared" si="30"/>
        <v>RES0805 1R5±5%</v>
      </c>
      <c r="H365" s="3" t="s">
        <v>23</v>
      </c>
      <c r="I365" s="3" t="s">
        <v>24</v>
      </c>
      <c r="J365" s="3" t="s">
        <v>25</v>
      </c>
      <c r="K365" s="3" t="s">
        <v>583</v>
      </c>
      <c r="L365" s="4" t="str">
        <f t="shared" si="31"/>
        <v>RC0805JR-071R5L</v>
      </c>
      <c r="M365" s="3" t="s">
        <v>378</v>
      </c>
      <c r="N365" t="s">
        <v>379</v>
      </c>
      <c r="O365" t="str">
        <f t="shared" ca="1" si="29"/>
        <v>C:\Altium Libraries\Passives Library\DataSheet\GENERAL PURPOSE CHIP RESISTORS (Yageo).pdf</v>
      </c>
      <c r="P365" s="5" t="str">
        <f t="shared" si="32"/>
        <v>GENERAL PURPOSE CHIP RESISTORS RES0805 1R5±5% 150V 0.125W</v>
      </c>
    </row>
    <row r="366" spans="1:16" x14ac:dyDescent="0.3">
      <c r="A366" s="4" t="s">
        <v>589</v>
      </c>
      <c r="B366" s="3" t="s">
        <v>580</v>
      </c>
      <c r="C366" s="3" t="s">
        <v>39</v>
      </c>
      <c r="D366" s="45" t="s">
        <v>20</v>
      </c>
      <c r="E366" s="3" t="s">
        <v>581</v>
      </c>
      <c r="F366" s="3" t="s">
        <v>582</v>
      </c>
      <c r="G366" s="4" t="str">
        <f t="shared" si="30"/>
        <v>RES0805 1R6±5%</v>
      </c>
      <c r="H366" s="3" t="s">
        <v>23</v>
      </c>
      <c r="I366" s="3" t="s">
        <v>24</v>
      </c>
      <c r="J366" s="3" t="s">
        <v>25</v>
      </c>
      <c r="K366" s="3" t="s">
        <v>583</v>
      </c>
      <c r="L366" s="4" t="str">
        <f t="shared" si="31"/>
        <v>RC0805JR-071R6L</v>
      </c>
      <c r="M366" s="3" t="s">
        <v>378</v>
      </c>
      <c r="N366" t="s">
        <v>379</v>
      </c>
      <c r="O366" t="str">
        <f t="shared" ca="1" si="29"/>
        <v>C:\Altium Libraries\Passives Library\DataSheet\GENERAL PURPOSE CHIP RESISTORS (Yageo).pdf</v>
      </c>
      <c r="P366" s="5" t="str">
        <f t="shared" si="32"/>
        <v>GENERAL PURPOSE CHIP RESISTORS RES0805 1R6±5% 150V 0.125W</v>
      </c>
    </row>
    <row r="367" spans="1:16" x14ac:dyDescent="0.3">
      <c r="A367" s="4" t="s">
        <v>590</v>
      </c>
      <c r="B367" s="3" t="s">
        <v>580</v>
      </c>
      <c r="C367" s="3" t="s">
        <v>41</v>
      </c>
      <c r="D367" s="45" t="s">
        <v>20</v>
      </c>
      <c r="E367" s="3" t="s">
        <v>581</v>
      </c>
      <c r="F367" s="3" t="s">
        <v>582</v>
      </c>
      <c r="G367" s="4" t="str">
        <f t="shared" si="30"/>
        <v>RES0805 1R8±5%</v>
      </c>
      <c r="H367" s="3" t="s">
        <v>23</v>
      </c>
      <c r="I367" s="3" t="s">
        <v>24</v>
      </c>
      <c r="J367" s="3" t="s">
        <v>25</v>
      </c>
      <c r="K367" s="3" t="s">
        <v>583</v>
      </c>
      <c r="L367" s="4" t="str">
        <f t="shared" si="31"/>
        <v>RC0805JR-071R8L</v>
      </c>
      <c r="M367" s="3" t="s">
        <v>378</v>
      </c>
      <c r="N367" t="s">
        <v>379</v>
      </c>
      <c r="O367" t="str">
        <f t="shared" ca="1" si="29"/>
        <v>C:\Altium Libraries\Passives Library\DataSheet\GENERAL PURPOSE CHIP RESISTORS (Yageo).pdf</v>
      </c>
      <c r="P367" s="5" t="str">
        <f t="shared" si="32"/>
        <v>GENERAL PURPOSE CHIP RESISTORS RES0805 1R8±5% 150V 0.125W</v>
      </c>
    </row>
    <row r="368" spans="1:16" x14ac:dyDescent="0.3">
      <c r="A368" s="4" t="s">
        <v>591</v>
      </c>
      <c r="B368" s="3" t="s">
        <v>580</v>
      </c>
      <c r="C368" s="3" t="s">
        <v>43</v>
      </c>
      <c r="D368" s="45" t="s">
        <v>20</v>
      </c>
      <c r="E368" s="3" t="s">
        <v>581</v>
      </c>
      <c r="F368" s="3" t="s">
        <v>582</v>
      </c>
      <c r="G368" s="4" t="str">
        <f t="shared" si="30"/>
        <v>RES0805 2R0±5%</v>
      </c>
      <c r="H368" s="3" t="s">
        <v>23</v>
      </c>
      <c r="I368" s="3" t="s">
        <v>24</v>
      </c>
      <c r="J368" s="3" t="s">
        <v>25</v>
      </c>
      <c r="K368" s="3" t="s">
        <v>583</v>
      </c>
      <c r="L368" s="4" t="str">
        <f t="shared" si="31"/>
        <v>RC0805JR-072R0L</v>
      </c>
      <c r="M368" s="3" t="s">
        <v>378</v>
      </c>
      <c r="N368" t="s">
        <v>379</v>
      </c>
      <c r="O368" t="str">
        <f t="shared" ca="1" si="29"/>
        <v>C:\Altium Libraries\Passives Library\DataSheet\GENERAL PURPOSE CHIP RESISTORS (Yageo).pdf</v>
      </c>
      <c r="P368" s="5" t="str">
        <f t="shared" si="32"/>
        <v>GENERAL PURPOSE CHIP RESISTORS RES0805 2R0±5% 150V 0.125W</v>
      </c>
    </row>
    <row r="369" spans="1:16" x14ac:dyDescent="0.3">
      <c r="A369" s="4" t="s">
        <v>592</v>
      </c>
      <c r="B369" s="3" t="s">
        <v>580</v>
      </c>
      <c r="C369" s="3" t="s">
        <v>45</v>
      </c>
      <c r="D369" s="45" t="s">
        <v>20</v>
      </c>
      <c r="E369" s="3" t="s">
        <v>581</v>
      </c>
      <c r="F369" s="3" t="s">
        <v>582</v>
      </c>
      <c r="G369" s="4" t="str">
        <f t="shared" si="30"/>
        <v>RES0805 2R2±5%</v>
      </c>
      <c r="H369" s="3" t="s">
        <v>23</v>
      </c>
      <c r="I369" s="3" t="s">
        <v>24</v>
      </c>
      <c r="J369" s="3" t="s">
        <v>25</v>
      </c>
      <c r="K369" s="3" t="s">
        <v>583</v>
      </c>
      <c r="L369" s="4" t="str">
        <f t="shared" si="31"/>
        <v>RC0805JR-072R2L</v>
      </c>
      <c r="M369" s="3" t="s">
        <v>378</v>
      </c>
      <c r="N369" t="s">
        <v>379</v>
      </c>
      <c r="O369" t="str">
        <f t="shared" ca="1" si="29"/>
        <v>C:\Altium Libraries\Passives Library\DataSheet\GENERAL PURPOSE CHIP RESISTORS (Yageo).pdf</v>
      </c>
      <c r="P369" s="5" t="str">
        <f t="shared" si="32"/>
        <v>GENERAL PURPOSE CHIP RESISTORS RES0805 2R2±5% 150V 0.125W</v>
      </c>
    </row>
    <row r="370" spans="1:16" x14ac:dyDescent="0.3">
      <c r="A370" s="4" t="s">
        <v>593</v>
      </c>
      <c r="B370" s="3" t="s">
        <v>580</v>
      </c>
      <c r="C370" s="3" t="s">
        <v>47</v>
      </c>
      <c r="D370" s="45" t="s">
        <v>20</v>
      </c>
      <c r="E370" s="3" t="s">
        <v>581</v>
      </c>
      <c r="F370" s="3" t="s">
        <v>582</v>
      </c>
      <c r="G370" s="4" t="str">
        <f t="shared" si="30"/>
        <v>RES0805 2R4±5%</v>
      </c>
      <c r="H370" s="3" t="s">
        <v>23</v>
      </c>
      <c r="I370" s="3" t="s">
        <v>24</v>
      </c>
      <c r="J370" s="3" t="s">
        <v>25</v>
      </c>
      <c r="K370" s="3" t="s">
        <v>583</v>
      </c>
      <c r="L370" s="4" t="str">
        <f t="shared" si="31"/>
        <v>RC0805JR-072R4L</v>
      </c>
      <c r="M370" s="3" t="s">
        <v>378</v>
      </c>
      <c r="N370" t="s">
        <v>379</v>
      </c>
      <c r="O370" t="str">
        <f t="shared" ca="1" si="29"/>
        <v>C:\Altium Libraries\Passives Library\DataSheet\GENERAL PURPOSE CHIP RESISTORS (Yageo).pdf</v>
      </c>
      <c r="P370" s="5" t="str">
        <f t="shared" si="32"/>
        <v>GENERAL PURPOSE CHIP RESISTORS RES0805 2R4±5% 150V 0.125W</v>
      </c>
    </row>
    <row r="371" spans="1:16" x14ac:dyDescent="0.3">
      <c r="A371" s="4" t="s">
        <v>594</v>
      </c>
      <c r="B371" s="3" t="s">
        <v>580</v>
      </c>
      <c r="C371" s="3" t="s">
        <v>49</v>
      </c>
      <c r="D371" s="45" t="s">
        <v>20</v>
      </c>
      <c r="E371" s="3" t="s">
        <v>581</v>
      </c>
      <c r="F371" s="3" t="s">
        <v>582</v>
      </c>
      <c r="G371" s="4" t="str">
        <f t="shared" si="30"/>
        <v>RES0805 2R7±5%</v>
      </c>
      <c r="H371" s="3" t="s">
        <v>23</v>
      </c>
      <c r="I371" s="3" t="s">
        <v>24</v>
      </c>
      <c r="J371" s="3" t="s">
        <v>25</v>
      </c>
      <c r="K371" s="3" t="s">
        <v>583</v>
      </c>
      <c r="L371" s="4" t="str">
        <f t="shared" si="31"/>
        <v>RC0805JR-072R7L</v>
      </c>
      <c r="M371" s="3" t="s">
        <v>378</v>
      </c>
      <c r="N371" t="s">
        <v>379</v>
      </c>
      <c r="O371" t="str">
        <f t="shared" ca="1" si="29"/>
        <v>C:\Altium Libraries\Passives Library\DataSheet\GENERAL PURPOSE CHIP RESISTORS (Yageo).pdf</v>
      </c>
      <c r="P371" s="5" t="str">
        <f t="shared" si="32"/>
        <v>GENERAL PURPOSE CHIP RESISTORS RES0805 2R7±5% 150V 0.125W</v>
      </c>
    </row>
    <row r="372" spans="1:16" x14ac:dyDescent="0.3">
      <c r="A372" s="4" t="s">
        <v>595</v>
      </c>
      <c r="B372" s="3" t="s">
        <v>580</v>
      </c>
      <c r="C372" s="3" t="s">
        <v>51</v>
      </c>
      <c r="D372" s="45" t="s">
        <v>20</v>
      </c>
      <c r="E372" s="3" t="s">
        <v>581</v>
      </c>
      <c r="F372" s="3" t="s">
        <v>582</v>
      </c>
      <c r="G372" s="4" t="str">
        <f t="shared" si="30"/>
        <v>RES0805 3R0±5%</v>
      </c>
      <c r="H372" s="3" t="s">
        <v>23</v>
      </c>
      <c r="I372" s="3" t="s">
        <v>24</v>
      </c>
      <c r="J372" s="3" t="s">
        <v>25</v>
      </c>
      <c r="K372" s="3" t="s">
        <v>583</v>
      </c>
      <c r="L372" s="4" t="str">
        <f t="shared" si="31"/>
        <v>RC0805JR-073R0L</v>
      </c>
      <c r="M372" s="3" t="s">
        <v>378</v>
      </c>
      <c r="N372" t="s">
        <v>379</v>
      </c>
      <c r="O372" t="str">
        <f t="shared" ca="1" si="29"/>
        <v>C:\Altium Libraries\Passives Library\DataSheet\GENERAL PURPOSE CHIP RESISTORS (Yageo).pdf</v>
      </c>
      <c r="P372" s="5" t="str">
        <f t="shared" si="32"/>
        <v>GENERAL PURPOSE CHIP RESISTORS RES0805 3R0±5% 150V 0.125W</v>
      </c>
    </row>
    <row r="373" spans="1:16" x14ac:dyDescent="0.3">
      <c r="A373" s="4" t="s">
        <v>596</v>
      </c>
      <c r="B373" s="3" t="s">
        <v>580</v>
      </c>
      <c r="C373" s="3" t="s">
        <v>53</v>
      </c>
      <c r="D373" s="45" t="s">
        <v>20</v>
      </c>
      <c r="E373" s="3" t="s">
        <v>581</v>
      </c>
      <c r="F373" s="3" t="s">
        <v>582</v>
      </c>
      <c r="G373" s="4" t="str">
        <f t="shared" si="30"/>
        <v>RES0805 3R3±5%</v>
      </c>
      <c r="H373" s="3" t="s">
        <v>23</v>
      </c>
      <c r="I373" s="3" t="s">
        <v>24</v>
      </c>
      <c r="J373" s="3" t="s">
        <v>25</v>
      </c>
      <c r="K373" s="3" t="s">
        <v>583</v>
      </c>
      <c r="L373" s="4" t="str">
        <f t="shared" si="31"/>
        <v>RC0805JR-073R3L</v>
      </c>
      <c r="M373" s="3" t="s">
        <v>378</v>
      </c>
      <c r="N373" t="s">
        <v>379</v>
      </c>
      <c r="O373" t="str">
        <f t="shared" ca="1" si="29"/>
        <v>C:\Altium Libraries\Passives Library\DataSheet\GENERAL PURPOSE CHIP RESISTORS (Yageo).pdf</v>
      </c>
      <c r="P373" s="5" t="str">
        <f t="shared" si="32"/>
        <v>GENERAL PURPOSE CHIP RESISTORS RES0805 3R3±5% 150V 0.125W</v>
      </c>
    </row>
    <row r="374" spans="1:16" x14ac:dyDescent="0.3">
      <c r="A374" s="4" t="s">
        <v>597</v>
      </c>
      <c r="B374" s="3" t="s">
        <v>580</v>
      </c>
      <c r="C374" s="3" t="s">
        <v>55</v>
      </c>
      <c r="D374" s="45" t="s">
        <v>20</v>
      </c>
      <c r="E374" s="3" t="s">
        <v>581</v>
      </c>
      <c r="F374" s="3" t="s">
        <v>582</v>
      </c>
      <c r="G374" s="4" t="str">
        <f t="shared" si="30"/>
        <v>RES0805 3R6±5%</v>
      </c>
      <c r="H374" s="3" t="s">
        <v>23</v>
      </c>
      <c r="I374" s="3" t="s">
        <v>24</v>
      </c>
      <c r="J374" s="3" t="s">
        <v>25</v>
      </c>
      <c r="K374" s="3" t="s">
        <v>583</v>
      </c>
      <c r="L374" s="4" t="str">
        <f t="shared" si="31"/>
        <v>RC0805JR-073R6L</v>
      </c>
      <c r="M374" s="3" t="s">
        <v>378</v>
      </c>
      <c r="N374" t="s">
        <v>379</v>
      </c>
      <c r="O374" t="str">
        <f t="shared" ca="1" si="29"/>
        <v>C:\Altium Libraries\Passives Library\DataSheet\GENERAL PURPOSE CHIP RESISTORS (Yageo).pdf</v>
      </c>
      <c r="P374" s="5" t="str">
        <f t="shared" si="32"/>
        <v>GENERAL PURPOSE CHIP RESISTORS RES0805 3R6±5% 150V 0.125W</v>
      </c>
    </row>
    <row r="375" spans="1:16" x14ac:dyDescent="0.3">
      <c r="A375" s="4" t="s">
        <v>598</v>
      </c>
      <c r="B375" s="3" t="s">
        <v>580</v>
      </c>
      <c r="C375" s="3" t="s">
        <v>57</v>
      </c>
      <c r="D375" s="45" t="s">
        <v>20</v>
      </c>
      <c r="E375" s="3" t="s">
        <v>581</v>
      </c>
      <c r="F375" s="3" t="s">
        <v>582</v>
      </c>
      <c r="G375" s="4" t="str">
        <f t="shared" si="30"/>
        <v>RES0805 3R9±5%</v>
      </c>
      <c r="H375" s="3" t="s">
        <v>23</v>
      </c>
      <c r="I375" s="3" t="s">
        <v>24</v>
      </c>
      <c r="J375" s="3" t="s">
        <v>25</v>
      </c>
      <c r="K375" s="3" t="s">
        <v>583</v>
      </c>
      <c r="L375" s="4" t="str">
        <f t="shared" si="31"/>
        <v>RC0805JR-073R9L</v>
      </c>
      <c r="M375" s="3" t="s">
        <v>378</v>
      </c>
      <c r="N375" t="s">
        <v>379</v>
      </c>
      <c r="O375" t="str">
        <f t="shared" ca="1" si="29"/>
        <v>C:\Altium Libraries\Passives Library\DataSheet\GENERAL PURPOSE CHIP RESISTORS (Yageo).pdf</v>
      </c>
      <c r="P375" s="5" t="str">
        <f t="shared" si="32"/>
        <v>GENERAL PURPOSE CHIP RESISTORS RES0805 3R9±5% 150V 0.125W</v>
      </c>
    </row>
    <row r="376" spans="1:16" x14ac:dyDescent="0.3">
      <c r="A376" s="4" t="s">
        <v>599</v>
      </c>
      <c r="B376" s="3" t="s">
        <v>580</v>
      </c>
      <c r="C376" s="3" t="s">
        <v>59</v>
      </c>
      <c r="D376" s="45" t="s">
        <v>20</v>
      </c>
      <c r="E376" s="3" t="s">
        <v>581</v>
      </c>
      <c r="F376" s="3" t="s">
        <v>582</v>
      </c>
      <c r="G376" s="4" t="str">
        <f t="shared" si="30"/>
        <v>RES0805 4R3±5%</v>
      </c>
      <c r="H376" s="3" t="s">
        <v>23</v>
      </c>
      <c r="I376" s="3" t="s">
        <v>24</v>
      </c>
      <c r="J376" s="3" t="s">
        <v>25</v>
      </c>
      <c r="K376" s="3" t="s">
        <v>583</v>
      </c>
      <c r="L376" s="4" t="str">
        <f t="shared" si="31"/>
        <v>RC0805JR-074R3L</v>
      </c>
      <c r="M376" s="3" t="s">
        <v>378</v>
      </c>
      <c r="N376" t="s">
        <v>379</v>
      </c>
      <c r="O376" t="str">
        <f t="shared" ca="1" si="29"/>
        <v>C:\Altium Libraries\Passives Library\DataSheet\GENERAL PURPOSE CHIP RESISTORS (Yageo).pdf</v>
      </c>
      <c r="P376" s="5" t="str">
        <f t="shared" si="32"/>
        <v>GENERAL PURPOSE CHIP RESISTORS RES0805 4R3±5% 150V 0.125W</v>
      </c>
    </row>
    <row r="377" spans="1:16" x14ac:dyDescent="0.3">
      <c r="A377" s="4" t="s">
        <v>600</v>
      </c>
      <c r="B377" s="3" t="s">
        <v>580</v>
      </c>
      <c r="C377" s="3" t="s">
        <v>61</v>
      </c>
      <c r="D377" s="45" t="s">
        <v>20</v>
      </c>
      <c r="E377" s="3" t="s">
        <v>581</v>
      </c>
      <c r="F377" s="3" t="s">
        <v>582</v>
      </c>
      <c r="G377" s="4" t="str">
        <f t="shared" si="30"/>
        <v>RES0805 4R7±5%</v>
      </c>
      <c r="H377" s="3" t="s">
        <v>23</v>
      </c>
      <c r="I377" s="3" t="s">
        <v>24</v>
      </c>
      <c r="J377" s="3" t="s">
        <v>25</v>
      </c>
      <c r="K377" s="3" t="s">
        <v>583</v>
      </c>
      <c r="L377" s="4" t="str">
        <f t="shared" si="31"/>
        <v>RC0805JR-074R7L</v>
      </c>
      <c r="M377" s="3" t="s">
        <v>378</v>
      </c>
      <c r="N377" t="s">
        <v>379</v>
      </c>
      <c r="O377" t="str">
        <f t="shared" ca="1" si="29"/>
        <v>C:\Altium Libraries\Passives Library\DataSheet\GENERAL PURPOSE CHIP RESISTORS (Yageo).pdf</v>
      </c>
      <c r="P377" s="5" t="str">
        <f t="shared" si="32"/>
        <v>GENERAL PURPOSE CHIP RESISTORS RES0805 4R7±5% 150V 0.125W</v>
      </c>
    </row>
    <row r="378" spans="1:16" x14ac:dyDescent="0.3">
      <c r="A378" s="4" t="s">
        <v>601</v>
      </c>
      <c r="B378" s="3" t="s">
        <v>580</v>
      </c>
      <c r="C378" s="3" t="s">
        <v>63</v>
      </c>
      <c r="D378" s="45" t="s">
        <v>20</v>
      </c>
      <c r="E378" s="3" t="s">
        <v>581</v>
      </c>
      <c r="F378" s="3" t="s">
        <v>582</v>
      </c>
      <c r="G378" s="4" t="str">
        <f t="shared" si="30"/>
        <v>RES0805 5R1±5%</v>
      </c>
      <c r="H378" s="3" t="s">
        <v>23</v>
      </c>
      <c r="I378" s="3" t="s">
        <v>24</v>
      </c>
      <c r="J378" s="3" t="s">
        <v>25</v>
      </c>
      <c r="K378" s="3" t="s">
        <v>583</v>
      </c>
      <c r="L378" s="4" t="str">
        <f t="shared" si="31"/>
        <v>RC0805JR-075R1L</v>
      </c>
      <c r="M378" s="3" t="s">
        <v>378</v>
      </c>
      <c r="N378" t="s">
        <v>379</v>
      </c>
      <c r="O378" t="str">
        <f t="shared" ca="1" si="29"/>
        <v>C:\Altium Libraries\Passives Library\DataSheet\GENERAL PURPOSE CHIP RESISTORS (Yageo).pdf</v>
      </c>
      <c r="P378" s="5" t="str">
        <f t="shared" si="32"/>
        <v>GENERAL PURPOSE CHIP RESISTORS RES0805 5R1±5% 150V 0.125W</v>
      </c>
    </row>
    <row r="379" spans="1:16" x14ac:dyDescent="0.3">
      <c r="A379" s="4" t="s">
        <v>602</v>
      </c>
      <c r="B379" s="3" t="s">
        <v>580</v>
      </c>
      <c r="C379" s="3" t="s">
        <v>65</v>
      </c>
      <c r="D379" s="45" t="s">
        <v>20</v>
      </c>
      <c r="E379" s="3" t="s">
        <v>581</v>
      </c>
      <c r="F379" s="3" t="s">
        <v>582</v>
      </c>
      <c r="G379" s="4" t="str">
        <f t="shared" si="30"/>
        <v>RES0805 5R6±5%</v>
      </c>
      <c r="H379" s="3" t="s">
        <v>23</v>
      </c>
      <c r="I379" s="3" t="s">
        <v>24</v>
      </c>
      <c r="J379" s="3" t="s">
        <v>25</v>
      </c>
      <c r="K379" s="3" t="s">
        <v>583</v>
      </c>
      <c r="L379" s="4" t="str">
        <f t="shared" si="31"/>
        <v>RC0805JR-075R6L</v>
      </c>
      <c r="M379" s="3" t="s">
        <v>378</v>
      </c>
      <c r="N379" t="s">
        <v>379</v>
      </c>
      <c r="O379" t="str">
        <f t="shared" ca="1" si="29"/>
        <v>C:\Altium Libraries\Passives Library\DataSheet\GENERAL PURPOSE CHIP RESISTORS (Yageo).pdf</v>
      </c>
      <c r="P379" s="5" t="str">
        <f t="shared" si="32"/>
        <v>GENERAL PURPOSE CHIP RESISTORS RES0805 5R6±5% 150V 0.125W</v>
      </c>
    </row>
    <row r="380" spans="1:16" x14ac:dyDescent="0.3">
      <c r="A380" s="4" t="s">
        <v>603</v>
      </c>
      <c r="B380" s="3" t="s">
        <v>580</v>
      </c>
      <c r="C380" s="3" t="s">
        <v>67</v>
      </c>
      <c r="D380" s="45" t="s">
        <v>20</v>
      </c>
      <c r="E380" s="3" t="s">
        <v>581</v>
      </c>
      <c r="F380" s="3" t="s">
        <v>582</v>
      </c>
      <c r="G380" s="4" t="str">
        <f t="shared" si="30"/>
        <v>RES0805 6R2±5%</v>
      </c>
      <c r="H380" s="3" t="s">
        <v>23</v>
      </c>
      <c r="I380" s="3" t="s">
        <v>24</v>
      </c>
      <c r="J380" s="3" t="s">
        <v>25</v>
      </c>
      <c r="K380" s="3" t="s">
        <v>583</v>
      </c>
      <c r="L380" s="4" t="str">
        <f t="shared" si="31"/>
        <v>RC0805JR-076R2L</v>
      </c>
      <c r="M380" s="3" t="s">
        <v>378</v>
      </c>
      <c r="N380" t="s">
        <v>379</v>
      </c>
      <c r="O380" t="str">
        <f t="shared" ca="1" si="29"/>
        <v>C:\Altium Libraries\Passives Library\DataSheet\GENERAL PURPOSE CHIP RESISTORS (Yageo).pdf</v>
      </c>
      <c r="P380" s="5" t="str">
        <f t="shared" si="32"/>
        <v>GENERAL PURPOSE CHIP RESISTORS RES0805 6R2±5% 150V 0.125W</v>
      </c>
    </row>
    <row r="381" spans="1:16" x14ac:dyDescent="0.3">
      <c r="A381" s="4" t="s">
        <v>604</v>
      </c>
      <c r="B381" s="3" t="s">
        <v>580</v>
      </c>
      <c r="C381" s="3" t="s">
        <v>69</v>
      </c>
      <c r="D381" s="45" t="s">
        <v>20</v>
      </c>
      <c r="E381" s="3" t="s">
        <v>581</v>
      </c>
      <c r="F381" s="3" t="s">
        <v>582</v>
      </c>
      <c r="G381" s="4" t="str">
        <f t="shared" si="30"/>
        <v>RES0805 6R8±5%</v>
      </c>
      <c r="H381" s="3" t="s">
        <v>23</v>
      </c>
      <c r="I381" s="3" t="s">
        <v>24</v>
      </c>
      <c r="J381" s="3" t="s">
        <v>25</v>
      </c>
      <c r="K381" s="3" t="s">
        <v>583</v>
      </c>
      <c r="L381" s="4" t="str">
        <f t="shared" si="31"/>
        <v>RC0805JR-076R8L</v>
      </c>
      <c r="M381" s="3" t="s">
        <v>378</v>
      </c>
      <c r="N381" t="s">
        <v>379</v>
      </c>
      <c r="O381" t="str">
        <f t="shared" ca="1" si="29"/>
        <v>C:\Altium Libraries\Passives Library\DataSheet\GENERAL PURPOSE CHIP RESISTORS (Yageo).pdf</v>
      </c>
      <c r="P381" s="5" t="str">
        <f t="shared" si="32"/>
        <v>GENERAL PURPOSE CHIP RESISTORS RES0805 6R8±5% 150V 0.125W</v>
      </c>
    </row>
    <row r="382" spans="1:16" x14ac:dyDescent="0.3">
      <c r="A382" s="4" t="s">
        <v>605</v>
      </c>
      <c r="B382" s="3" t="s">
        <v>580</v>
      </c>
      <c r="C382" s="3" t="s">
        <v>71</v>
      </c>
      <c r="D382" s="45" t="s">
        <v>20</v>
      </c>
      <c r="E382" s="3" t="s">
        <v>581</v>
      </c>
      <c r="F382" s="3" t="s">
        <v>582</v>
      </c>
      <c r="G382" s="4" t="str">
        <f t="shared" si="30"/>
        <v>RES0805 7R5±5%</v>
      </c>
      <c r="H382" s="3" t="s">
        <v>23</v>
      </c>
      <c r="I382" s="3" t="s">
        <v>24</v>
      </c>
      <c r="J382" s="3" t="s">
        <v>25</v>
      </c>
      <c r="K382" s="3" t="s">
        <v>583</v>
      </c>
      <c r="L382" s="4" t="str">
        <f t="shared" si="31"/>
        <v>RC0805JR-077R5L</v>
      </c>
      <c r="M382" s="3" t="s">
        <v>378</v>
      </c>
      <c r="N382" t="s">
        <v>379</v>
      </c>
      <c r="O382" t="str">
        <f t="shared" ca="1" si="29"/>
        <v>C:\Altium Libraries\Passives Library\DataSheet\GENERAL PURPOSE CHIP RESISTORS (Yageo).pdf</v>
      </c>
      <c r="P382" s="5" t="str">
        <f t="shared" si="32"/>
        <v>GENERAL PURPOSE CHIP RESISTORS RES0805 7R5±5% 150V 0.125W</v>
      </c>
    </row>
    <row r="383" spans="1:16" x14ac:dyDescent="0.3">
      <c r="A383" s="4" t="s">
        <v>606</v>
      </c>
      <c r="B383" s="3" t="s">
        <v>580</v>
      </c>
      <c r="C383" s="3" t="s">
        <v>73</v>
      </c>
      <c r="D383" s="45" t="s">
        <v>20</v>
      </c>
      <c r="E383" s="3" t="s">
        <v>581</v>
      </c>
      <c r="F383" s="3" t="s">
        <v>582</v>
      </c>
      <c r="G383" s="4" t="str">
        <f t="shared" si="30"/>
        <v>RES0805 8R2±5%</v>
      </c>
      <c r="H383" s="3" t="s">
        <v>23</v>
      </c>
      <c r="I383" s="3" t="s">
        <v>24</v>
      </c>
      <c r="J383" s="3" t="s">
        <v>25</v>
      </c>
      <c r="K383" s="3" t="s">
        <v>583</v>
      </c>
      <c r="L383" s="4" t="str">
        <f t="shared" si="31"/>
        <v>RC0805JR-078R2L</v>
      </c>
      <c r="M383" s="3" t="s">
        <v>378</v>
      </c>
      <c r="N383" t="s">
        <v>379</v>
      </c>
      <c r="O383" t="str">
        <f t="shared" ca="1" si="29"/>
        <v>C:\Altium Libraries\Passives Library\DataSheet\GENERAL PURPOSE CHIP RESISTORS (Yageo).pdf</v>
      </c>
      <c r="P383" s="5" t="str">
        <f t="shared" si="32"/>
        <v>GENERAL PURPOSE CHIP RESISTORS RES0805 8R2±5% 150V 0.125W</v>
      </c>
    </row>
    <row r="384" spans="1:16" x14ac:dyDescent="0.3">
      <c r="A384" s="4" t="s">
        <v>607</v>
      </c>
      <c r="B384" s="3" t="s">
        <v>580</v>
      </c>
      <c r="C384" s="3" t="s">
        <v>75</v>
      </c>
      <c r="D384" s="45" t="s">
        <v>20</v>
      </c>
      <c r="E384" s="3" t="s">
        <v>581</v>
      </c>
      <c r="F384" s="3" t="s">
        <v>582</v>
      </c>
      <c r="G384" s="4" t="str">
        <f t="shared" si="30"/>
        <v>RES0805 9R1±5%</v>
      </c>
      <c r="H384" s="3" t="s">
        <v>23</v>
      </c>
      <c r="I384" s="3" t="s">
        <v>24</v>
      </c>
      <c r="J384" s="3" t="s">
        <v>25</v>
      </c>
      <c r="K384" s="3" t="s">
        <v>583</v>
      </c>
      <c r="L384" s="4" t="str">
        <f t="shared" si="31"/>
        <v>RC0805JR-079R1L</v>
      </c>
      <c r="M384" s="3" t="s">
        <v>378</v>
      </c>
      <c r="N384" t="s">
        <v>379</v>
      </c>
      <c r="O384" t="str">
        <f t="shared" ca="1" si="29"/>
        <v>C:\Altium Libraries\Passives Library\DataSheet\GENERAL PURPOSE CHIP RESISTORS (Yageo).pdf</v>
      </c>
      <c r="P384" s="5" t="str">
        <f t="shared" si="32"/>
        <v>GENERAL PURPOSE CHIP RESISTORS RES0805 9R1±5% 150V 0.125W</v>
      </c>
    </row>
    <row r="385" spans="1:16" x14ac:dyDescent="0.3">
      <c r="A385" s="4" t="s">
        <v>608</v>
      </c>
      <c r="B385" s="3" t="s">
        <v>580</v>
      </c>
      <c r="C385" s="3" t="s">
        <v>77</v>
      </c>
      <c r="D385" s="45" t="s">
        <v>20</v>
      </c>
      <c r="E385" s="3" t="s">
        <v>581</v>
      </c>
      <c r="F385" s="3" t="s">
        <v>582</v>
      </c>
      <c r="G385" s="4" t="str">
        <f t="shared" si="30"/>
        <v>RES0805 10R±5%</v>
      </c>
      <c r="H385" s="3" t="s">
        <v>23</v>
      </c>
      <c r="I385" s="3" t="s">
        <v>24</v>
      </c>
      <c r="J385" s="3" t="s">
        <v>25</v>
      </c>
      <c r="K385" s="3" t="s">
        <v>583</v>
      </c>
      <c r="L385" s="4" t="str">
        <f t="shared" si="31"/>
        <v>RC0805JR-0710RL</v>
      </c>
      <c r="M385" s="3" t="s">
        <v>378</v>
      </c>
      <c r="N385" t="s">
        <v>379</v>
      </c>
      <c r="O385" t="str">
        <f t="shared" ca="1" si="29"/>
        <v>C:\Altium Libraries\Passives Library\DataSheet\GENERAL PURPOSE CHIP RESISTORS (Yageo).pdf</v>
      </c>
      <c r="P385" s="5" t="str">
        <f t="shared" si="32"/>
        <v>GENERAL PURPOSE CHIP RESISTORS RES0805 10R±5% 150V 0.125W</v>
      </c>
    </row>
    <row r="386" spans="1:16" x14ac:dyDescent="0.3">
      <c r="A386" s="4" t="s">
        <v>609</v>
      </c>
      <c r="B386" s="3" t="s">
        <v>580</v>
      </c>
      <c r="C386" s="3" t="s">
        <v>79</v>
      </c>
      <c r="D386" s="45" t="s">
        <v>20</v>
      </c>
      <c r="E386" s="3" t="s">
        <v>581</v>
      </c>
      <c r="F386" s="3" t="s">
        <v>582</v>
      </c>
      <c r="G386" s="4" t="str">
        <f t="shared" si="30"/>
        <v>RES0805 11R±5%</v>
      </c>
      <c r="H386" s="3" t="s">
        <v>23</v>
      </c>
      <c r="I386" s="3" t="s">
        <v>24</v>
      </c>
      <c r="J386" s="3" t="s">
        <v>25</v>
      </c>
      <c r="K386" s="3" t="s">
        <v>583</v>
      </c>
      <c r="L386" s="4" t="str">
        <f t="shared" si="31"/>
        <v>RC0805JR-0711RL</v>
      </c>
      <c r="M386" s="3" t="s">
        <v>378</v>
      </c>
      <c r="N386" t="s">
        <v>379</v>
      </c>
      <c r="O386" t="str">
        <f t="shared" ca="1" si="29"/>
        <v>C:\Altium Libraries\Passives Library\DataSheet\GENERAL PURPOSE CHIP RESISTORS (Yageo).pdf</v>
      </c>
      <c r="P386" s="5" t="str">
        <f t="shared" si="32"/>
        <v>GENERAL PURPOSE CHIP RESISTORS RES0805 11R±5% 150V 0.125W</v>
      </c>
    </row>
    <row r="387" spans="1:16" x14ac:dyDescent="0.3">
      <c r="A387" s="4" t="s">
        <v>610</v>
      </c>
      <c r="B387" s="3" t="s">
        <v>580</v>
      </c>
      <c r="C387" s="3" t="s">
        <v>81</v>
      </c>
      <c r="D387" s="45" t="s">
        <v>20</v>
      </c>
      <c r="E387" s="3" t="s">
        <v>581</v>
      </c>
      <c r="F387" s="3" t="s">
        <v>582</v>
      </c>
      <c r="G387" s="4" t="str">
        <f t="shared" si="30"/>
        <v>RES0805 12R±5%</v>
      </c>
      <c r="H387" s="3" t="s">
        <v>23</v>
      </c>
      <c r="I387" s="3" t="s">
        <v>24</v>
      </c>
      <c r="J387" s="3" t="s">
        <v>25</v>
      </c>
      <c r="K387" s="3" t="s">
        <v>583</v>
      </c>
      <c r="L387" s="4" t="str">
        <f t="shared" si="31"/>
        <v>RC0805JR-0712RL</v>
      </c>
      <c r="M387" s="3" t="s">
        <v>378</v>
      </c>
      <c r="N387" t="s">
        <v>379</v>
      </c>
      <c r="O387" t="str">
        <f t="shared" ca="1" si="29"/>
        <v>C:\Altium Libraries\Passives Library\DataSheet\GENERAL PURPOSE CHIP RESISTORS (Yageo).pdf</v>
      </c>
      <c r="P387" s="5" t="str">
        <f t="shared" si="32"/>
        <v>GENERAL PURPOSE CHIP RESISTORS RES0805 12R±5% 150V 0.125W</v>
      </c>
    </row>
    <row r="388" spans="1:16" x14ac:dyDescent="0.3">
      <c r="A388" s="4" t="s">
        <v>611</v>
      </c>
      <c r="B388" s="3" t="s">
        <v>580</v>
      </c>
      <c r="C388" s="3" t="s">
        <v>83</v>
      </c>
      <c r="D388" s="45" t="s">
        <v>20</v>
      </c>
      <c r="E388" s="3" t="s">
        <v>581</v>
      </c>
      <c r="F388" s="3" t="s">
        <v>582</v>
      </c>
      <c r="G388" s="4" t="str">
        <f t="shared" si="30"/>
        <v>RES0805 13R±5%</v>
      </c>
      <c r="H388" s="3" t="s">
        <v>23</v>
      </c>
      <c r="I388" s="3" t="s">
        <v>24</v>
      </c>
      <c r="J388" s="3" t="s">
        <v>25</v>
      </c>
      <c r="K388" s="3" t="s">
        <v>583</v>
      </c>
      <c r="L388" s="4" t="str">
        <f t="shared" si="31"/>
        <v>RC0805JR-0713RL</v>
      </c>
      <c r="M388" s="3" t="s">
        <v>378</v>
      </c>
      <c r="N388" t="s">
        <v>379</v>
      </c>
      <c r="O388" t="str">
        <f t="shared" ca="1" si="29"/>
        <v>C:\Altium Libraries\Passives Library\DataSheet\GENERAL PURPOSE CHIP RESISTORS (Yageo).pdf</v>
      </c>
      <c r="P388" s="5" t="str">
        <f t="shared" si="32"/>
        <v>GENERAL PURPOSE CHIP RESISTORS RES0805 13R±5% 150V 0.125W</v>
      </c>
    </row>
    <row r="389" spans="1:16" x14ac:dyDescent="0.3">
      <c r="A389" s="4" t="s">
        <v>612</v>
      </c>
      <c r="B389" s="3" t="s">
        <v>580</v>
      </c>
      <c r="C389" s="3" t="s">
        <v>85</v>
      </c>
      <c r="D389" s="45" t="s">
        <v>20</v>
      </c>
      <c r="E389" s="3" t="s">
        <v>581</v>
      </c>
      <c r="F389" s="3" t="s">
        <v>582</v>
      </c>
      <c r="G389" s="4" t="str">
        <f t="shared" si="30"/>
        <v>RES0805 15R±5%</v>
      </c>
      <c r="H389" s="3" t="s">
        <v>23</v>
      </c>
      <c r="I389" s="3" t="s">
        <v>24</v>
      </c>
      <c r="J389" s="3" t="s">
        <v>25</v>
      </c>
      <c r="K389" s="3" t="s">
        <v>583</v>
      </c>
      <c r="L389" s="4" t="str">
        <f t="shared" si="31"/>
        <v>RC0805JR-0715RL</v>
      </c>
      <c r="M389" s="3" t="s">
        <v>378</v>
      </c>
      <c r="N389" t="s">
        <v>379</v>
      </c>
      <c r="O389" t="str">
        <f t="shared" ref="O389:O453" ca="1" si="33">CONCATENATE(LEFT(CELL("имяфайла"), FIND("[",CELL("имяфайла"))-1),"DataSheet\GENERAL PURPOSE CHIP RESISTORS (Yageo).pdf")</f>
        <v>C:\Altium Libraries\Passives Library\DataSheet\GENERAL PURPOSE CHIP RESISTORS (Yageo).pdf</v>
      </c>
      <c r="P389" s="5" t="str">
        <f t="shared" si="32"/>
        <v>GENERAL PURPOSE CHIP RESISTORS RES0805 15R±5% 150V 0.125W</v>
      </c>
    </row>
    <row r="390" spans="1:16" x14ac:dyDescent="0.3">
      <c r="A390" s="4" t="s">
        <v>613</v>
      </c>
      <c r="B390" s="3" t="s">
        <v>580</v>
      </c>
      <c r="C390" s="3" t="s">
        <v>87</v>
      </c>
      <c r="D390" s="45" t="s">
        <v>20</v>
      </c>
      <c r="E390" s="3" t="s">
        <v>581</v>
      </c>
      <c r="F390" s="3" t="s">
        <v>582</v>
      </c>
      <c r="G390" s="4" t="str">
        <f t="shared" si="30"/>
        <v>RES0805 16R±5%</v>
      </c>
      <c r="H390" s="3" t="s">
        <v>23</v>
      </c>
      <c r="I390" s="3" t="s">
        <v>24</v>
      </c>
      <c r="J390" s="3" t="s">
        <v>25</v>
      </c>
      <c r="K390" s="3" t="s">
        <v>583</v>
      </c>
      <c r="L390" s="4" t="str">
        <f t="shared" si="31"/>
        <v>RC0805JR-0716RL</v>
      </c>
      <c r="M390" s="3" t="s">
        <v>378</v>
      </c>
      <c r="N390" t="s">
        <v>379</v>
      </c>
      <c r="O390" t="str">
        <f t="shared" ca="1" si="33"/>
        <v>C:\Altium Libraries\Passives Library\DataSheet\GENERAL PURPOSE CHIP RESISTORS (Yageo).pdf</v>
      </c>
      <c r="P390" s="5" t="str">
        <f t="shared" si="32"/>
        <v>GENERAL PURPOSE CHIP RESISTORS RES0805 16R±5% 150V 0.125W</v>
      </c>
    </row>
    <row r="391" spans="1:16" x14ac:dyDescent="0.3">
      <c r="A391" s="4" t="s">
        <v>614</v>
      </c>
      <c r="B391" s="3" t="s">
        <v>580</v>
      </c>
      <c r="C391" s="3" t="s">
        <v>89</v>
      </c>
      <c r="D391" s="45" t="s">
        <v>20</v>
      </c>
      <c r="E391" s="3" t="s">
        <v>581</v>
      </c>
      <c r="F391" s="3" t="s">
        <v>582</v>
      </c>
      <c r="G391" s="4" t="str">
        <f t="shared" si="30"/>
        <v>RES0805 18R±5%</v>
      </c>
      <c r="H391" s="3" t="s">
        <v>23</v>
      </c>
      <c r="I391" s="3" t="s">
        <v>24</v>
      </c>
      <c r="J391" s="3" t="s">
        <v>25</v>
      </c>
      <c r="K391" s="3" t="s">
        <v>583</v>
      </c>
      <c r="L391" s="4" t="str">
        <f t="shared" si="31"/>
        <v>RC0805JR-0718RL</v>
      </c>
      <c r="M391" s="3" t="s">
        <v>378</v>
      </c>
      <c r="N391" t="s">
        <v>379</v>
      </c>
      <c r="O391" t="str">
        <f t="shared" ca="1" si="33"/>
        <v>C:\Altium Libraries\Passives Library\DataSheet\GENERAL PURPOSE CHIP RESISTORS (Yageo).pdf</v>
      </c>
      <c r="P391" s="5" t="str">
        <f t="shared" si="32"/>
        <v>GENERAL PURPOSE CHIP RESISTORS RES0805 18R±5% 150V 0.125W</v>
      </c>
    </row>
    <row r="392" spans="1:16" x14ac:dyDescent="0.3">
      <c r="A392" s="4" t="s">
        <v>615</v>
      </c>
      <c r="B392" s="3" t="s">
        <v>580</v>
      </c>
      <c r="C392" s="3" t="s">
        <v>91</v>
      </c>
      <c r="D392" s="45" t="s">
        <v>20</v>
      </c>
      <c r="E392" s="3" t="s">
        <v>581</v>
      </c>
      <c r="F392" s="3" t="s">
        <v>582</v>
      </c>
      <c r="G392" s="4" t="str">
        <f t="shared" si="30"/>
        <v>RES0805 20R±5%</v>
      </c>
      <c r="H392" s="3" t="s">
        <v>23</v>
      </c>
      <c r="I392" s="3" t="s">
        <v>24</v>
      </c>
      <c r="J392" s="3" t="s">
        <v>25</v>
      </c>
      <c r="K392" s="3" t="s">
        <v>583</v>
      </c>
      <c r="L392" s="4" t="str">
        <f t="shared" si="31"/>
        <v>RC0805JR-0720RL</v>
      </c>
      <c r="M392" s="3" t="s">
        <v>378</v>
      </c>
      <c r="N392" t="s">
        <v>379</v>
      </c>
      <c r="O392" t="str">
        <f t="shared" ca="1" si="33"/>
        <v>C:\Altium Libraries\Passives Library\DataSheet\GENERAL PURPOSE CHIP RESISTORS (Yageo).pdf</v>
      </c>
      <c r="P392" s="5" t="str">
        <f t="shared" si="32"/>
        <v>GENERAL PURPOSE CHIP RESISTORS RES0805 20R±5% 150V 0.125W</v>
      </c>
    </row>
    <row r="393" spans="1:16" x14ac:dyDescent="0.3">
      <c r="A393" s="4" t="s">
        <v>616</v>
      </c>
      <c r="B393" s="3" t="s">
        <v>580</v>
      </c>
      <c r="C393" s="3" t="s">
        <v>93</v>
      </c>
      <c r="D393" s="45" t="s">
        <v>20</v>
      </c>
      <c r="E393" s="3" t="s">
        <v>581</v>
      </c>
      <c r="F393" s="3" t="s">
        <v>582</v>
      </c>
      <c r="G393" s="4" t="str">
        <f t="shared" si="30"/>
        <v>RES0805 22R±5%</v>
      </c>
      <c r="H393" s="3" t="s">
        <v>23</v>
      </c>
      <c r="I393" s="3" t="s">
        <v>24</v>
      </c>
      <c r="J393" s="3" t="s">
        <v>25</v>
      </c>
      <c r="K393" s="3" t="s">
        <v>583</v>
      </c>
      <c r="L393" s="4" t="str">
        <f t="shared" si="31"/>
        <v>RC0805JR-0722RL</v>
      </c>
      <c r="M393" s="3" t="s">
        <v>378</v>
      </c>
      <c r="N393" t="s">
        <v>379</v>
      </c>
      <c r="O393" t="str">
        <f t="shared" ca="1" si="33"/>
        <v>C:\Altium Libraries\Passives Library\DataSheet\GENERAL PURPOSE CHIP RESISTORS (Yageo).pdf</v>
      </c>
      <c r="P393" s="5" t="str">
        <f t="shared" si="32"/>
        <v>GENERAL PURPOSE CHIP RESISTORS RES0805 22R±5% 150V 0.125W</v>
      </c>
    </row>
    <row r="394" spans="1:16" x14ac:dyDescent="0.3">
      <c r="A394" s="4" t="s">
        <v>617</v>
      </c>
      <c r="B394" s="3" t="s">
        <v>580</v>
      </c>
      <c r="C394" s="3" t="s">
        <v>95</v>
      </c>
      <c r="D394" s="45" t="s">
        <v>20</v>
      </c>
      <c r="E394" s="3" t="s">
        <v>581</v>
      </c>
      <c r="F394" s="3" t="s">
        <v>582</v>
      </c>
      <c r="G394" s="4" t="str">
        <f t="shared" si="30"/>
        <v>RES0805 24R±5%</v>
      </c>
      <c r="H394" s="3" t="s">
        <v>23</v>
      </c>
      <c r="I394" s="3" t="s">
        <v>24</v>
      </c>
      <c r="J394" s="3" t="s">
        <v>25</v>
      </c>
      <c r="K394" s="3" t="s">
        <v>583</v>
      </c>
      <c r="L394" s="4" t="str">
        <f t="shared" si="31"/>
        <v>RC0805JR-0724RL</v>
      </c>
      <c r="M394" s="3" t="s">
        <v>378</v>
      </c>
      <c r="N394" t="s">
        <v>379</v>
      </c>
      <c r="O394" t="str">
        <f t="shared" ca="1" si="33"/>
        <v>C:\Altium Libraries\Passives Library\DataSheet\GENERAL PURPOSE CHIP RESISTORS (Yageo).pdf</v>
      </c>
      <c r="P394" s="5" t="str">
        <f t="shared" si="32"/>
        <v>GENERAL PURPOSE CHIP RESISTORS RES0805 24R±5% 150V 0.125W</v>
      </c>
    </row>
    <row r="395" spans="1:16" x14ac:dyDescent="0.3">
      <c r="A395" s="4" t="s">
        <v>618</v>
      </c>
      <c r="B395" s="3" t="s">
        <v>580</v>
      </c>
      <c r="C395" s="3" t="s">
        <v>97</v>
      </c>
      <c r="D395" s="45" t="s">
        <v>20</v>
      </c>
      <c r="E395" s="3" t="s">
        <v>581</v>
      </c>
      <c r="F395" s="3" t="s">
        <v>582</v>
      </c>
      <c r="G395" s="4" t="str">
        <f t="shared" si="30"/>
        <v>RES0805 27R±5%</v>
      </c>
      <c r="H395" s="3" t="s">
        <v>23</v>
      </c>
      <c r="I395" s="3" t="s">
        <v>24</v>
      </c>
      <c r="J395" s="3" t="s">
        <v>25</v>
      </c>
      <c r="K395" s="3" t="s">
        <v>583</v>
      </c>
      <c r="L395" s="4" t="str">
        <f t="shared" si="31"/>
        <v>RC0805JR-0727RL</v>
      </c>
      <c r="M395" s="3" t="s">
        <v>378</v>
      </c>
      <c r="N395" t="s">
        <v>379</v>
      </c>
      <c r="O395" t="str">
        <f t="shared" ca="1" si="33"/>
        <v>C:\Altium Libraries\Passives Library\DataSheet\GENERAL PURPOSE CHIP RESISTORS (Yageo).pdf</v>
      </c>
      <c r="P395" s="5" t="str">
        <f t="shared" si="32"/>
        <v>GENERAL PURPOSE CHIP RESISTORS RES0805 27R±5% 150V 0.125W</v>
      </c>
    </row>
    <row r="396" spans="1:16" x14ac:dyDescent="0.3">
      <c r="A396" s="4" t="s">
        <v>619</v>
      </c>
      <c r="B396" s="3" t="s">
        <v>580</v>
      </c>
      <c r="C396" s="3" t="s">
        <v>99</v>
      </c>
      <c r="D396" s="45" t="s">
        <v>20</v>
      </c>
      <c r="E396" s="3" t="s">
        <v>581</v>
      </c>
      <c r="F396" s="3" t="s">
        <v>582</v>
      </c>
      <c r="G396" s="4" t="str">
        <f t="shared" si="30"/>
        <v>RES0805 30R±5%</v>
      </c>
      <c r="H396" s="3" t="s">
        <v>23</v>
      </c>
      <c r="I396" s="3" t="s">
        <v>24</v>
      </c>
      <c r="J396" s="3" t="s">
        <v>25</v>
      </c>
      <c r="K396" s="3" t="s">
        <v>583</v>
      </c>
      <c r="L396" s="4" t="str">
        <f t="shared" si="31"/>
        <v>RC0805JR-0730RL</v>
      </c>
      <c r="M396" s="3" t="s">
        <v>378</v>
      </c>
      <c r="N396" t="s">
        <v>379</v>
      </c>
      <c r="O396" t="str">
        <f t="shared" ca="1" si="33"/>
        <v>C:\Altium Libraries\Passives Library\DataSheet\GENERAL PURPOSE CHIP RESISTORS (Yageo).pdf</v>
      </c>
      <c r="P396" s="5" t="str">
        <f t="shared" si="32"/>
        <v>GENERAL PURPOSE CHIP RESISTORS RES0805 30R±5% 150V 0.125W</v>
      </c>
    </row>
    <row r="397" spans="1:16" x14ac:dyDescent="0.3">
      <c r="A397" s="4" t="s">
        <v>620</v>
      </c>
      <c r="B397" s="3" t="s">
        <v>580</v>
      </c>
      <c r="C397" s="3" t="s">
        <v>101</v>
      </c>
      <c r="D397" s="45" t="s">
        <v>20</v>
      </c>
      <c r="E397" s="3" t="s">
        <v>581</v>
      </c>
      <c r="F397" s="3" t="s">
        <v>582</v>
      </c>
      <c r="G397" s="4" t="str">
        <f t="shared" si="30"/>
        <v>RES0805 33R±5%</v>
      </c>
      <c r="H397" s="3" t="s">
        <v>23</v>
      </c>
      <c r="I397" s="3" t="s">
        <v>24</v>
      </c>
      <c r="J397" s="3" t="s">
        <v>25</v>
      </c>
      <c r="K397" s="3" t="s">
        <v>583</v>
      </c>
      <c r="L397" s="4" t="str">
        <f t="shared" si="31"/>
        <v>RC0805JR-0733RL</v>
      </c>
      <c r="M397" s="3" t="s">
        <v>378</v>
      </c>
      <c r="N397" t="s">
        <v>379</v>
      </c>
      <c r="O397" t="str">
        <f t="shared" ca="1" si="33"/>
        <v>C:\Altium Libraries\Passives Library\DataSheet\GENERAL PURPOSE CHIP RESISTORS (Yageo).pdf</v>
      </c>
      <c r="P397" s="5" t="str">
        <f t="shared" si="32"/>
        <v>GENERAL PURPOSE CHIP RESISTORS RES0805 33R±5% 150V 0.125W</v>
      </c>
    </row>
    <row r="398" spans="1:16" x14ac:dyDescent="0.3">
      <c r="A398" s="4" t="s">
        <v>621</v>
      </c>
      <c r="B398" s="3" t="s">
        <v>580</v>
      </c>
      <c r="C398" s="3" t="s">
        <v>103</v>
      </c>
      <c r="D398" s="45" t="s">
        <v>20</v>
      </c>
      <c r="E398" s="3" t="s">
        <v>581</v>
      </c>
      <c r="F398" s="3" t="s">
        <v>582</v>
      </c>
      <c r="G398" s="4" t="str">
        <f t="shared" si="30"/>
        <v>RES0805 36R±5%</v>
      </c>
      <c r="H398" s="3" t="s">
        <v>23</v>
      </c>
      <c r="I398" s="3" t="s">
        <v>24</v>
      </c>
      <c r="J398" s="3" t="s">
        <v>25</v>
      </c>
      <c r="K398" s="3" t="s">
        <v>583</v>
      </c>
      <c r="L398" s="4" t="str">
        <f t="shared" si="31"/>
        <v>RC0805JR-0736RL</v>
      </c>
      <c r="M398" s="3" t="s">
        <v>378</v>
      </c>
      <c r="N398" t="s">
        <v>379</v>
      </c>
      <c r="O398" t="str">
        <f t="shared" ca="1" si="33"/>
        <v>C:\Altium Libraries\Passives Library\DataSheet\GENERAL PURPOSE CHIP RESISTORS (Yageo).pdf</v>
      </c>
      <c r="P398" s="5" t="str">
        <f t="shared" si="32"/>
        <v>GENERAL PURPOSE CHIP RESISTORS RES0805 36R±5% 150V 0.125W</v>
      </c>
    </row>
    <row r="399" spans="1:16" x14ac:dyDescent="0.3">
      <c r="A399" s="4" t="s">
        <v>622</v>
      </c>
      <c r="B399" s="3" t="s">
        <v>580</v>
      </c>
      <c r="C399" s="3" t="s">
        <v>105</v>
      </c>
      <c r="D399" s="45" t="s">
        <v>20</v>
      </c>
      <c r="E399" s="3" t="s">
        <v>581</v>
      </c>
      <c r="F399" s="3" t="s">
        <v>582</v>
      </c>
      <c r="G399" s="4" t="str">
        <f t="shared" si="30"/>
        <v>RES0805 39R±5%</v>
      </c>
      <c r="H399" s="3" t="s">
        <v>23</v>
      </c>
      <c r="I399" s="3" t="s">
        <v>24</v>
      </c>
      <c r="J399" s="3" t="s">
        <v>25</v>
      </c>
      <c r="K399" s="3" t="s">
        <v>583</v>
      </c>
      <c r="L399" s="4" t="str">
        <f t="shared" si="31"/>
        <v>RC0805JR-0739RL</v>
      </c>
      <c r="M399" s="3" t="s">
        <v>378</v>
      </c>
      <c r="N399" t="s">
        <v>379</v>
      </c>
      <c r="O399" t="str">
        <f t="shared" ca="1" si="33"/>
        <v>C:\Altium Libraries\Passives Library\DataSheet\GENERAL PURPOSE CHIP RESISTORS (Yageo).pdf</v>
      </c>
      <c r="P399" s="5" t="str">
        <f t="shared" si="32"/>
        <v>GENERAL PURPOSE CHIP RESISTORS RES0805 39R±5% 150V 0.125W</v>
      </c>
    </row>
    <row r="400" spans="1:16" x14ac:dyDescent="0.3">
      <c r="A400" s="4" t="s">
        <v>623</v>
      </c>
      <c r="B400" s="3" t="s">
        <v>580</v>
      </c>
      <c r="C400" s="3" t="s">
        <v>107</v>
      </c>
      <c r="D400" s="45" t="s">
        <v>20</v>
      </c>
      <c r="E400" s="3" t="s">
        <v>581</v>
      </c>
      <c r="F400" s="3" t="s">
        <v>582</v>
      </c>
      <c r="G400" s="4" t="str">
        <f t="shared" si="30"/>
        <v>RES0805 43R±5%</v>
      </c>
      <c r="H400" s="3" t="s">
        <v>23</v>
      </c>
      <c r="I400" s="3" t="s">
        <v>24</v>
      </c>
      <c r="J400" s="3" t="s">
        <v>25</v>
      </c>
      <c r="K400" s="3" t="s">
        <v>583</v>
      </c>
      <c r="L400" s="4" t="str">
        <f t="shared" si="31"/>
        <v>RC0805JR-0743RL</v>
      </c>
      <c r="M400" s="3" t="s">
        <v>378</v>
      </c>
      <c r="N400" t="s">
        <v>379</v>
      </c>
      <c r="O400" t="str">
        <f t="shared" ca="1" si="33"/>
        <v>C:\Altium Libraries\Passives Library\DataSheet\GENERAL PURPOSE CHIP RESISTORS (Yageo).pdf</v>
      </c>
      <c r="P400" s="5" t="str">
        <f t="shared" si="32"/>
        <v>GENERAL PURPOSE CHIP RESISTORS RES0805 43R±5% 150V 0.125W</v>
      </c>
    </row>
    <row r="401" spans="1:16" x14ac:dyDescent="0.3">
      <c r="A401" s="4" t="s">
        <v>624</v>
      </c>
      <c r="B401" s="3" t="s">
        <v>580</v>
      </c>
      <c r="C401" s="3" t="s">
        <v>109</v>
      </c>
      <c r="D401" s="45" t="s">
        <v>20</v>
      </c>
      <c r="E401" s="3" t="s">
        <v>581</v>
      </c>
      <c r="F401" s="3" t="s">
        <v>582</v>
      </c>
      <c r="G401" s="4" t="str">
        <f t="shared" si="30"/>
        <v>RES0805 47R±5%</v>
      </c>
      <c r="H401" s="3" t="s">
        <v>23</v>
      </c>
      <c r="I401" s="3" t="s">
        <v>24</v>
      </c>
      <c r="J401" s="3" t="s">
        <v>25</v>
      </c>
      <c r="K401" s="3" t="s">
        <v>583</v>
      </c>
      <c r="L401" s="4" t="str">
        <f t="shared" si="31"/>
        <v>RC0805JR-0747RL</v>
      </c>
      <c r="M401" s="3" t="s">
        <v>378</v>
      </c>
      <c r="N401" t="s">
        <v>379</v>
      </c>
      <c r="O401" t="str">
        <f t="shared" ca="1" si="33"/>
        <v>C:\Altium Libraries\Passives Library\DataSheet\GENERAL PURPOSE CHIP RESISTORS (Yageo).pdf</v>
      </c>
      <c r="P401" s="5" t="str">
        <f t="shared" si="32"/>
        <v>GENERAL PURPOSE CHIP RESISTORS RES0805 47R±5% 150V 0.125W</v>
      </c>
    </row>
    <row r="402" spans="1:16" x14ac:dyDescent="0.3">
      <c r="A402" s="4" t="s">
        <v>625</v>
      </c>
      <c r="B402" s="3" t="s">
        <v>580</v>
      </c>
      <c r="C402" s="3" t="s">
        <v>111</v>
      </c>
      <c r="D402" s="45" t="s">
        <v>20</v>
      </c>
      <c r="E402" s="3" t="s">
        <v>581</v>
      </c>
      <c r="F402" s="3" t="s">
        <v>582</v>
      </c>
      <c r="G402" s="4" t="str">
        <f t="shared" si="30"/>
        <v>RES0805 51R±5%</v>
      </c>
      <c r="H402" s="3" t="s">
        <v>23</v>
      </c>
      <c r="I402" s="3" t="s">
        <v>24</v>
      </c>
      <c r="J402" s="3" t="s">
        <v>25</v>
      </c>
      <c r="K402" s="3" t="s">
        <v>583</v>
      </c>
      <c r="L402" s="4" t="str">
        <f t="shared" si="31"/>
        <v>RC0805JR-0751RL</v>
      </c>
      <c r="M402" s="3" t="s">
        <v>378</v>
      </c>
      <c r="N402" t="s">
        <v>379</v>
      </c>
      <c r="O402" t="str">
        <f t="shared" ca="1" si="33"/>
        <v>C:\Altium Libraries\Passives Library\DataSheet\GENERAL PURPOSE CHIP RESISTORS (Yageo).pdf</v>
      </c>
      <c r="P402" s="5" t="str">
        <f t="shared" si="32"/>
        <v>GENERAL PURPOSE CHIP RESISTORS RES0805 51R±5% 150V 0.125W</v>
      </c>
    </row>
    <row r="403" spans="1:16" x14ac:dyDescent="0.3">
      <c r="A403" s="4" t="s">
        <v>626</v>
      </c>
      <c r="B403" s="3" t="s">
        <v>580</v>
      </c>
      <c r="C403" s="3" t="s">
        <v>113</v>
      </c>
      <c r="D403" s="45" t="s">
        <v>20</v>
      </c>
      <c r="E403" s="3" t="s">
        <v>581</v>
      </c>
      <c r="F403" s="3" t="s">
        <v>582</v>
      </c>
      <c r="G403" s="4" t="str">
        <f t="shared" si="30"/>
        <v>RES0805 56R±5%</v>
      </c>
      <c r="H403" s="3" t="s">
        <v>23</v>
      </c>
      <c r="I403" s="3" t="s">
        <v>24</v>
      </c>
      <c r="J403" s="3" t="s">
        <v>25</v>
      </c>
      <c r="K403" s="3" t="s">
        <v>583</v>
      </c>
      <c r="L403" s="4" t="str">
        <f t="shared" si="31"/>
        <v>RC0805JR-0756RL</v>
      </c>
      <c r="M403" s="3" t="s">
        <v>378</v>
      </c>
      <c r="N403" t="s">
        <v>379</v>
      </c>
      <c r="O403" t="str">
        <f t="shared" ca="1" si="33"/>
        <v>C:\Altium Libraries\Passives Library\DataSheet\GENERAL PURPOSE CHIP RESISTORS (Yageo).pdf</v>
      </c>
      <c r="P403" s="5" t="str">
        <f t="shared" si="32"/>
        <v>GENERAL PURPOSE CHIP RESISTORS RES0805 56R±5% 150V 0.125W</v>
      </c>
    </row>
    <row r="404" spans="1:16" x14ac:dyDescent="0.3">
      <c r="A404" s="4" t="s">
        <v>627</v>
      </c>
      <c r="B404" s="3" t="s">
        <v>580</v>
      </c>
      <c r="C404" s="3" t="s">
        <v>115</v>
      </c>
      <c r="D404" s="45" t="s">
        <v>20</v>
      </c>
      <c r="E404" s="3" t="s">
        <v>581</v>
      </c>
      <c r="F404" s="3" t="s">
        <v>582</v>
      </c>
      <c r="G404" s="4" t="str">
        <f t="shared" si="30"/>
        <v>RES0805 62R±5%</v>
      </c>
      <c r="H404" s="3" t="s">
        <v>23</v>
      </c>
      <c r="I404" s="3" t="s">
        <v>24</v>
      </c>
      <c r="J404" s="3" t="s">
        <v>25</v>
      </c>
      <c r="K404" s="3" t="s">
        <v>583</v>
      </c>
      <c r="L404" s="4" t="str">
        <f t="shared" si="31"/>
        <v>RC0805JR-0762RL</v>
      </c>
      <c r="M404" s="3" t="s">
        <v>378</v>
      </c>
      <c r="N404" t="s">
        <v>379</v>
      </c>
      <c r="O404" t="str">
        <f t="shared" ca="1" si="33"/>
        <v>C:\Altium Libraries\Passives Library\DataSheet\GENERAL PURPOSE CHIP RESISTORS (Yageo).pdf</v>
      </c>
      <c r="P404" s="5" t="str">
        <f t="shared" si="32"/>
        <v>GENERAL PURPOSE CHIP RESISTORS RES0805 62R±5% 150V 0.125W</v>
      </c>
    </row>
    <row r="405" spans="1:16" x14ac:dyDescent="0.3">
      <c r="A405" s="4" t="s">
        <v>628</v>
      </c>
      <c r="B405" s="3" t="s">
        <v>580</v>
      </c>
      <c r="C405" s="3" t="s">
        <v>117</v>
      </c>
      <c r="D405" s="45" t="s">
        <v>20</v>
      </c>
      <c r="E405" s="3" t="s">
        <v>581</v>
      </c>
      <c r="F405" s="3" t="s">
        <v>582</v>
      </c>
      <c r="G405" s="4" t="str">
        <f t="shared" si="30"/>
        <v>RES0805 68R±5%</v>
      </c>
      <c r="H405" s="3" t="s">
        <v>23</v>
      </c>
      <c r="I405" s="3" t="s">
        <v>24</v>
      </c>
      <c r="J405" s="3" t="s">
        <v>25</v>
      </c>
      <c r="K405" s="3" t="s">
        <v>583</v>
      </c>
      <c r="L405" s="4" t="str">
        <f t="shared" si="31"/>
        <v>RC0805JR-0768RL</v>
      </c>
      <c r="M405" s="3" t="s">
        <v>378</v>
      </c>
      <c r="N405" t="s">
        <v>379</v>
      </c>
      <c r="O405" t="str">
        <f t="shared" ca="1" si="33"/>
        <v>C:\Altium Libraries\Passives Library\DataSheet\GENERAL PURPOSE CHIP RESISTORS (Yageo).pdf</v>
      </c>
      <c r="P405" s="5" t="str">
        <f t="shared" si="32"/>
        <v>GENERAL PURPOSE CHIP RESISTORS RES0805 68R±5% 150V 0.125W</v>
      </c>
    </row>
    <row r="406" spans="1:16" x14ac:dyDescent="0.3">
      <c r="A406" s="4" t="s">
        <v>629</v>
      </c>
      <c r="B406" s="3" t="s">
        <v>580</v>
      </c>
      <c r="C406" s="3" t="s">
        <v>119</v>
      </c>
      <c r="D406" s="45" t="s">
        <v>20</v>
      </c>
      <c r="E406" s="3" t="s">
        <v>581</v>
      </c>
      <c r="F406" s="3" t="s">
        <v>582</v>
      </c>
      <c r="G406" s="4" t="str">
        <f t="shared" si="30"/>
        <v>RES0805 75R±5%</v>
      </c>
      <c r="H406" s="3" t="s">
        <v>23</v>
      </c>
      <c r="I406" s="3" t="s">
        <v>24</v>
      </c>
      <c r="J406" s="3" t="s">
        <v>25</v>
      </c>
      <c r="K406" s="3" t="s">
        <v>583</v>
      </c>
      <c r="L406" s="4" t="str">
        <f t="shared" si="31"/>
        <v>RC0805JR-0775RL</v>
      </c>
      <c r="M406" s="3" t="s">
        <v>378</v>
      </c>
      <c r="N406" t="s">
        <v>379</v>
      </c>
      <c r="O406" t="str">
        <f t="shared" ca="1" si="33"/>
        <v>C:\Altium Libraries\Passives Library\DataSheet\GENERAL PURPOSE CHIP RESISTORS (Yageo).pdf</v>
      </c>
      <c r="P406" s="5" t="str">
        <f t="shared" si="32"/>
        <v>GENERAL PURPOSE CHIP RESISTORS RES0805 75R±5% 150V 0.125W</v>
      </c>
    </row>
    <row r="407" spans="1:16" x14ac:dyDescent="0.3">
      <c r="A407" s="4" t="s">
        <v>630</v>
      </c>
      <c r="B407" s="3" t="s">
        <v>580</v>
      </c>
      <c r="C407" s="3" t="s">
        <v>121</v>
      </c>
      <c r="D407" s="45" t="s">
        <v>20</v>
      </c>
      <c r="E407" s="3" t="s">
        <v>581</v>
      </c>
      <c r="F407" s="3" t="s">
        <v>582</v>
      </c>
      <c r="G407" s="4" t="str">
        <f t="shared" si="30"/>
        <v>RES0805 82R±5%</v>
      </c>
      <c r="H407" s="3" t="s">
        <v>23</v>
      </c>
      <c r="I407" s="3" t="s">
        <v>24</v>
      </c>
      <c r="J407" s="3" t="s">
        <v>25</v>
      </c>
      <c r="K407" s="3" t="s">
        <v>583</v>
      </c>
      <c r="L407" s="4" t="str">
        <f t="shared" si="31"/>
        <v>RC0805JR-0782RL</v>
      </c>
      <c r="M407" s="3" t="s">
        <v>378</v>
      </c>
      <c r="N407" t="s">
        <v>379</v>
      </c>
      <c r="O407" t="str">
        <f t="shared" ca="1" si="33"/>
        <v>C:\Altium Libraries\Passives Library\DataSheet\GENERAL PURPOSE CHIP RESISTORS (Yageo).pdf</v>
      </c>
      <c r="P407" s="5" t="str">
        <f t="shared" si="32"/>
        <v>GENERAL PURPOSE CHIP RESISTORS RES0805 82R±5% 150V 0.125W</v>
      </c>
    </row>
    <row r="408" spans="1:16" x14ac:dyDescent="0.3">
      <c r="A408" s="4" t="s">
        <v>631</v>
      </c>
      <c r="B408" s="3" t="s">
        <v>580</v>
      </c>
      <c r="C408" s="3" t="s">
        <v>123</v>
      </c>
      <c r="D408" s="45" t="s">
        <v>20</v>
      </c>
      <c r="E408" s="3" t="s">
        <v>581</v>
      </c>
      <c r="F408" s="3" t="s">
        <v>582</v>
      </c>
      <c r="G408" s="4" t="str">
        <f t="shared" si="30"/>
        <v>RES0805 91R±5%</v>
      </c>
      <c r="H408" s="3" t="s">
        <v>23</v>
      </c>
      <c r="I408" s="3" t="s">
        <v>24</v>
      </c>
      <c r="J408" s="3" t="s">
        <v>25</v>
      </c>
      <c r="K408" s="3" t="s">
        <v>583</v>
      </c>
      <c r="L408" s="4" t="str">
        <f t="shared" si="31"/>
        <v>RC0805JR-0791RL</v>
      </c>
      <c r="M408" s="3" t="s">
        <v>378</v>
      </c>
      <c r="N408" t="s">
        <v>379</v>
      </c>
      <c r="O408" t="str">
        <f t="shared" ca="1" si="33"/>
        <v>C:\Altium Libraries\Passives Library\DataSheet\GENERAL PURPOSE CHIP RESISTORS (Yageo).pdf</v>
      </c>
      <c r="P408" s="5" t="str">
        <f t="shared" si="32"/>
        <v>GENERAL PURPOSE CHIP RESISTORS RES0805 91R±5% 150V 0.125W</v>
      </c>
    </row>
    <row r="409" spans="1:16" x14ac:dyDescent="0.3">
      <c r="A409" s="4" t="s">
        <v>632</v>
      </c>
      <c r="B409" s="3" t="s">
        <v>580</v>
      </c>
      <c r="C409" s="3" t="s">
        <v>125</v>
      </c>
      <c r="D409" s="45" t="s">
        <v>20</v>
      </c>
      <c r="E409" s="3" t="s">
        <v>581</v>
      </c>
      <c r="F409" s="3" t="s">
        <v>582</v>
      </c>
      <c r="G409" s="4" t="str">
        <f t="shared" si="30"/>
        <v>RES0805 100R±5%</v>
      </c>
      <c r="H409" s="3" t="s">
        <v>23</v>
      </c>
      <c r="I409" s="3" t="s">
        <v>24</v>
      </c>
      <c r="J409" s="3" t="s">
        <v>25</v>
      </c>
      <c r="K409" s="3" t="s">
        <v>583</v>
      </c>
      <c r="L409" s="4" t="str">
        <f t="shared" si="31"/>
        <v>RC0805JR-07100RL</v>
      </c>
      <c r="M409" s="3" t="s">
        <v>378</v>
      </c>
      <c r="N409" t="s">
        <v>379</v>
      </c>
      <c r="O409" t="str">
        <f t="shared" ca="1" si="33"/>
        <v>C:\Altium Libraries\Passives Library\DataSheet\GENERAL PURPOSE CHIP RESISTORS (Yageo).pdf</v>
      </c>
      <c r="P409" s="5" t="str">
        <f t="shared" si="32"/>
        <v>GENERAL PURPOSE CHIP RESISTORS RES0805 100R±5% 150V 0.125W</v>
      </c>
    </row>
    <row r="410" spans="1:16" x14ac:dyDescent="0.3">
      <c r="A410" s="4" t="s">
        <v>633</v>
      </c>
      <c r="B410" s="3" t="s">
        <v>580</v>
      </c>
      <c r="C410" s="3" t="s">
        <v>127</v>
      </c>
      <c r="D410" s="45" t="s">
        <v>20</v>
      </c>
      <c r="E410" s="3" t="s">
        <v>581</v>
      </c>
      <c r="F410" s="3" t="s">
        <v>582</v>
      </c>
      <c r="G410" s="4" t="str">
        <f t="shared" si="30"/>
        <v>RES0805 110R±5%</v>
      </c>
      <c r="H410" s="3" t="s">
        <v>23</v>
      </c>
      <c r="I410" s="3" t="s">
        <v>24</v>
      </c>
      <c r="J410" s="3" t="s">
        <v>25</v>
      </c>
      <c r="K410" s="3" t="s">
        <v>583</v>
      </c>
      <c r="L410" s="4" t="str">
        <f t="shared" si="31"/>
        <v>RC0805JR-07110RL</v>
      </c>
      <c r="M410" s="3" t="s">
        <v>378</v>
      </c>
      <c r="N410" t="s">
        <v>379</v>
      </c>
      <c r="O410" t="str">
        <f t="shared" ca="1" si="33"/>
        <v>C:\Altium Libraries\Passives Library\DataSheet\GENERAL PURPOSE CHIP RESISTORS (Yageo).pdf</v>
      </c>
      <c r="P410" s="5" t="str">
        <f t="shared" si="32"/>
        <v>GENERAL PURPOSE CHIP RESISTORS RES0805 110R±5% 150V 0.125W</v>
      </c>
    </row>
    <row r="411" spans="1:16" x14ac:dyDescent="0.3">
      <c r="A411" s="4" t="s">
        <v>634</v>
      </c>
      <c r="B411" s="3" t="s">
        <v>580</v>
      </c>
      <c r="C411" s="3" t="s">
        <v>129</v>
      </c>
      <c r="D411" s="45" t="s">
        <v>20</v>
      </c>
      <c r="E411" s="3" t="s">
        <v>581</v>
      </c>
      <c r="F411" s="3" t="s">
        <v>582</v>
      </c>
      <c r="G411" s="4" t="str">
        <f t="shared" si="30"/>
        <v>RES0805 120R±5%</v>
      </c>
      <c r="H411" s="3" t="s">
        <v>23</v>
      </c>
      <c r="I411" s="3" t="s">
        <v>24</v>
      </c>
      <c r="J411" s="3" t="s">
        <v>25</v>
      </c>
      <c r="K411" s="3" t="s">
        <v>583</v>
      </c>
      <c r="L411" s="4" t="str">
        <f t="shared" si="31"/>
        <v>RC0805JR-07120RL</v>
      </c>
      <c r="M411" s="3" t="s">
        <v>378</v>
      </c>
      <c r="N411" t="s">
        <v>379</v>
      </c>
      <c r="O411" t="str">
        <f t="shared" ca="1" si="33"/>
        <v>C:\Altium Libraries\Passives Library\DataSheet\GENERAL PURPOSE CHIP RESISTORS (Yageo).pdf</v>
      </c>
      <c r="P411" s="5" t="str">
        <f t="shared" si="32"/>
        <v>GENERAL PURPOSE CHIP RESISTORS RES0805 120R±5% 150V 0.125W</v>
      </c>
    </row>
    <row r="412" spans="1:16" x14ac:dyDescent="0.3">
      <c r="A412" s="4" t="s">
        <v>635</v>
      </c>
      <c r="B412" s="3" t="s">
        <v>580</v>
      </c>
      <c r="C412" s="3" t="s">
        <v>131</v>
      </c>
      <c r="D412" s="45" t="s">
        <v>20</v>
      </c>
      <c r="E412" s="3" t="s">
        <v>581</v>
      </c>
      <c r="F412" s="3" t="s">
        <v>582</v>
      </c>
      <c r="G412" s="4" t="str">
        <f t="shared" si="30"/>
        <v>RES0805 130R±5%</v>
      </c>
      <c r="H412" s="3" t="s">
        <v>23</v>
      </c>
      <c r="I412" s="3" t="s">
        <v>24</v>
      </c>
      <c r="J412" s="3" t="s">
        <v>25</v>
      </c>
      <c r="K412" s="3" t="s">
        <v>583</v>
      </c>
      <c r="L412" s="4" t="str">
        <f t="shared" si="31"/>
        <v>RC0805JR-07130RL</v>
      </c>
      <c r="M412" s="3" t="s">
        <v>378</v>
      </c>
      <c r="N412" t="s">
        <v>379</v>
      </c>
      <c r="O412" t="str">
        <f t="shared" ca="1" si="33"/>
        <v>C:\Altium Libraries\Passives Library\DataSheet\GENERAL PURPOSE CHIP RESISTORS (Yageo).pdf</v>
      </c>
      <c r="P412" s="5" t="str">
        <f t="shared" si="32"/>
        <v>GENERAL PURPOSE CHIP RESISTORS RES0805 130R±5% 150V 0.125W</v>
      </c>
    </row>
    <row r="413" spans="1:16" x14ac:dyDescent="0.3">
      <c r="A413" s="4" t="s">
        <v>636</v>
      </c>
      <c r="B413" s="3" t="s">
        <v>580</v>
      </c>
      <c r="C413" s="3" t="s">
        <v>133</v>
      </c>
      <c r="D413" s="45" t="s">
        <v>20</v>
      </c>
      <c r="E413" s="3" t="s">
        <v>581</v>
      </c>
      <c r="F413" s="3" t="s">
        <v>582</v>
      </c>
      <c r="G413" s="4" t="str">
        <f t="shared" si="30"/>
        <v>RES0805 150R±5%</v>
      </c>
      <c r="H413" s="3" t="s">
        <v>23</v>
      </c>
      <c r="I413" s="3" t="s">
        <v>24</v>
      </c>
      <c r="J413" s="3" t="s">
        <v>25</v>
      </c>
      <c r="K413" s="3" t="s">
        <v>583</v>
      </c>
      <c r="L413" s="4" t="str">
        <f t="shared" si="31"/>
        <v>RC0805JR-07150RL</v>
      </c>
      <c r="M413" s="3" t="s">
        <v>378</v>
      </c>
      <c r="N413" t="s">
        <v>379</v>
      </c>
      <c r="O413" t="str">
        <f t="shared" ca="1" si="33"/>
        <v>C:\Altium Libraries\Passives Library\DataSheet\GENERAL PURPOSE CHIP RESISTORS (Yageo).pdf</v>
      </c>
      <c r="P413" s="5" t="str">
        <f t="shared" si="32"/>
        <v>GENERAL PURPOSE CHIP RESISTORS RES0805 150R±5% 150V 0.125W</v>
      </c>
    </row>
    <row r="414" spans="1:16" x14ac:dyDescent="0.3">
      <c r="A414" s="4" t="s">
        <v>637</v>
      </c>
      <c r="B414" s="3" t="s">
        <v>580</v>
      </c>
      <c r="C414" s="3" t="s">
        <v>135</v>
      </c>
      <c r="D414" s="45" t="s">
        <v>20</v>
      </c>
      <c r="E414" s="3" t="s">
        <v>581</v>
      </c>
      <c r="F414" s="3" t="s">
        <v>582</v>
      </c>
      <c r="G414" s="4" t="str">
        <f t="shared" si="30"/>
        <v>RES0805 160R±5%</v>
      </c>
      <c r="H414" s="3" t="s">
        <v>23</v>
      </c>
      <c r="I414" s="3" t="s">
        <v>24</v>
      </c>
      <c r="J414" s="3" t="s">
        <v>25</v>
      </c>
      <c r="K414" s="3" t="s">
        <v>583</v>
      </c>
      <c r="L414" s="4" t="str">
        <f t="shared" si="31"/>
        <v>RC0805JR-07160RL</v>
      </c>
      <c r="M414" s="3" t="s">
        <v>378</v>
      </c>
      <c r="N414" t="s">
        <v>379</v>
      </c>
      <c r="O414" t="str">
        <f t="shared" ca="1" si="33"/>
        <v>C:\Altium Libraries\Passives Library\DataSheet\GENERAL PURPOSE CHIP RESISTORS (Yageo).pdf</v>
      </c>
      <c r="P414" s="5" t="str">
        <f t="shared" si="32"/>
        <v>GENERAL PURPOSE CHIP RESISTORS RES0805 160R±5% 150V 0.125W</v>
      </c>
    </row>
    <row r="415" spans="1:16" x14ac:dyDescent="0.3">
      <c r="A415" s="4" t="s">
        <v>638</v>
      </c>
      <c r="B415" s="3" t="s">
        <v>580</v>
      </c>
      <c r="C415" s="3" t="s">
        <v>137</v>
      </c>
      <c r="D415" s="45" t="s">
        <v>20</v>
      </c>
      <c r="E415" s="3" t="s">
        <v>581</v>
      </c>
      <c r="F415" s="3" t="s">
        <v>582</v>
      </c>
      <c r="G415" s="4" t="str">
        <f t="shared" si="30"/>
        <v>RES0805 180R±5%</v>
      </c>
      <c r="H415" s="3" t="s">
        <v>23</v>
      </c>
      <c r="I415" s="3" t="s">
        <v>24</v>
      </c>
      <c r="J415" s="3" t="s">
        <v>25</v>
      </c>
      <c r="K415" s="3" t="s">
        <v>583</v>
      </c>
      <c r="L415" s="4" t="str">
        <f t="shared" si="31"/>
        <v>RC0805JR-07180RL</v>
      </c>
      <c r="M415" s="3" t="s">
        <v>378</v>
      </c>
      <c r="N415" t="s">
        <v>379</v>
      </c>
      <c r="O415" t="str">
        <f t="shared" ca="1" si="33"/>
        <v>C:\Altium Libraries\Passives Library\DataSheet\GENERAL PURPOSE CHIP RESISTORS (Yageo).pdf</v>
      </c>
      <c r="P415" s="5" t="str">
        <f t="shared" si="32"/>
        <v>GENERAL PURPOSE CHIP RESISTORS RES0805 180R±5% 150V 0.125W</v>
      </c>
    </row>
    <row r="416" spans="1:16" x14ac:dyDescent="0.3">
      <c r="A416" s="4" t="s">
        <v>639</v>
      </c>
      <c r="B416" s="3" t="s">
        <v>580</v>
      </c>
      <c r="C416" s="3" t="s">
        <v>139</v>
      </c>
      <c r="D416" s="45" t="s">
        <v>20</v>
      </c>
      <c r="E416" s="3" t="s">
        <v>581</v>
      </c>
      <c r="F416" s="3" t="s">
        <v>582</v>
      </c>
      <c r="G416" s="4" t="str">
        <f t="shared" si="30"/>
        <v>RES0805 200R±5%</v>
      </c>
      <c r="H416" s="3" t="s">
        <v>23</v>
      </c>
      <c r="I416" s="3" t="s">
        <v>24</v>
      </c>
      <c r="J416" s="3" t="s">
        <v>25</v>
      </c>
      <c r="K416" s="3" t="s">
        <v>583</v>
      </c>
      <c r="L416" s="4" t="str">
        <f t="shared" si="31"/>
        <v>RC0805JR-07200RL</v>
      </c>
      <c r="M416" s="3" t="s">
        <v>378</v>
      </c>
      <c r="N416" t="s">
        <v>379</v>
      </c>
      <c r="O416" t="str">
        <f t="shared" ca="1" si="33"/>
        <v>C:\Altium Libraries\Passives Library\DataSheet\GENERAL PURPOSE CHIP RESISTORS (Yageo).pdf</v>
      </c>
      <c r="P416" s="5" t="str">
        <f t="shared" si="32"/>
        <v>GENERAL PURPOSE CHIP RESISTORS RES0805 200R±5% 150V 0.125W</v>
      </c>
    </row>
    <row r="417" spans="1:16" x14ac:dyDescent="0.3">
      <c r="A417" s="4" t="s">
        <v>640</v>
      </c>
      <c r="B417" s="3" t="s">
        <v>580</v>
      </c>
      <c r="C417" s="3" t="s">
        <v>141</v>
      </c>
      <c r="D417" s="45" t="s">
        <v>20</v>
      </c>
      <c r="E417" s="3" t="s">
        <v>581</v>
      </c>
      <c r="F417" s="3" t="s">
        <v>582</v>
      </c>
      <c r="G417" s="4" t="str">
        <f t="shared" si="30"/>
        <v>RES0805 220R±5%</v>
      </c>
      <c r="H417" s="3" t="s">
        <v>23</v>
      </c>
      <c r="I417" s="3" t="s">
        <v>24</v>
      </c>
      <c r="J417" s="3" t="s">
        <v>25</v>
      </c>
      <c r="K417" s="3" t="s">
        <v>583</v>
      </c>
      <c r="L417" s="4" t="str">
        <f t="shared" si="31"/>
        <v>RC0805JR-07220RL</v>
      </c>
      <c r="M417" s="3" t="s">
        <v>378</v>
      </c>
      <c r="N417" t="s">
        <v>379</v>
      </c>
      <c r="O417" t="str">
        <f t="shared" ca="1" si="33"/>
        <v>C:\Altium Libraries\Passives Library\DataSheet\GENERAL PURPOSE CHIP RESISTORS (Yageo).pdf</v>
      </c>
      <c r="P417" s="5" t="str">
        <f t="shared" si="32"/>
        <v>GENERAL PURPOSE CHIP RESISTORS RES0805 220R±5% 150V 0.125W</v>
      </c>
    </row>
    <row r="418" spans="1:16" x14ac:dyDescent="0.3">
      <c r="A418" s="4" t="s">
        <v>641</v>
      </c>
      <c r="B418" s="3" t="s">
        <v>580</v>
      </c>
      <c r="C418" s="3" t="s">
        <v>143</v>
      </c>
      <c r="D418" s="45" t="s">
        <v>20</v>
      </c>
      <c r="E418" s="3" t="s">
        <v>581</v>
      </c>
      <c r="F418" s="3" t="s">
        <v>582</v>
      </c>
      <c r="G418" s="4" t="str">
        <f t="shared" si="30"/>
        <v>RES0805 240R±5%</v>
      </c>
      <c r="H418" s="3" t="s">
        <v>23</v>
      </c>
      <c r="I418" s="3" t="s">
        <v>24</v>
      </c>
      <c r="J418" s="3" t="s">
        <v>25</v>
      </c>
      <c r="K418" s="3" t="s">
        <v>583</v>
      </c>
      <c r="L418" s="4" t="str">
        <f t="shared" si="31"/>
        <v>RC0805JR-07240RL</v>
      </c>
      <c r="M418" s="3" t="s">
        <v>378</v>
      </c>
      <c r="N418" t="s">
        <v>379</v>
      </c>
      <c r="O418" t="str">
        <f t="shared" ca="1" si="33"/>
        <v>C:\Altium Libraries\Passives Library\DataSheet\GENERAL PURPOSE CHIP RESISTORS (Yageo).pdf</v>
      </c>
      <c r="P418" s="5" t="str">
        <f t="shared" si="32"/>
        <v>GENERAL PURPOSE CHIP RESISTORS RES0805 240R±5% 150V 0.125W</v>
      </c>
    </row>
    <row r="419" spans="1:16" x14ac:dyDescent="0.3">
      <c r="A419" s="4" t="s">
        <v>642</v>
      </c>
      <c r="B419" s="3" t="s">
        <v>580</v>
      </c>
      <c r="C419" s="3" t="s">
        <v>145</v>
      </c>
      <c r="D419" s="45" t="s">
        <v>20</v>
      </c>
      <c r="E419" s="3" t="s">
        <v>581</v>
      </c>
      <c r="F419" s="3" t="s">
        <v>582</v>
      </c>
      <c r="G419" s="4" t="str">
        <f t="shared" si="30"/>
        <v>RES0805 270R±5%</v>
      </c>
      <c r="H419" s="3" t="s">
        <v>23</v>
      </c>
      <c r="I419" s="3" t="s">
        <v>24</v>
      </c>
      <c r="J419" s="3" t="s">
        <v>25</v>
      </c>
      <c r="K419" s="3" t="s">
        <v>583</v>
      </c>
      <c r="L419" s="4" t="str">
        <f t="shared" si="31"/>
        <v>RC0805JR-07270RL</v>
      </c>
      <c r="M419" s="3" t="s">
        <v>378</v>
      </c>
      <c r="N419" t="s">
        <v>379</v>
      </c>
      <c r="O419" t="str">
        <f t="shared" ca="1" si="33"/>
        <v>C:\Altium Libraries\Passives Library\DataSheet\GENERAL PURPOSE CHIP RESISTORS (Yageo).pdf</v>
      </c>
      <c r="P419" s="5" t="str">
        <f t="shared" si="32"/>
        <v>GENERAL PURPOSE CHIP RESISTORS RES0805 270R±5% 150V 0.125W</v>
      </c>
    </row>
    <row r="420" spans="1:16" x14ac:dyDescent="0.3">
      <c r="A420" s="4" t="s">
        <v>643</v>
      </c>
      <c r="B420" s="3" t="s">
        <v>580</v>
      </c>
      <c r="C420" s="3" t="s">
        <v>147</v>
      </c>
      <c r="D420" s="45" t="s">
        <v>20</v>
      </c>
      <c r="E420" s="3" t="s">
        <v>581</v>
      </c>
      <c r="F420" s="3" t="s">
        <v>582</v>
      </c>
      <c r="G420" s="4" t="str">
        <f t="shared" si="30"/>
        <v>RES0805 300R±5%</v>
      </c>
      <c r="H420" s="3" t="s">
        <v>23</v>
      </c>
      <c r="I420" s="3" t="s">
        <v>24</v>
      </c>
      <c r="J420" s="3" t="s">
        <v>25</v>
      </c>
      <c r="K420" s="3" t="s">
        <v>583</v>
      </c>
      <c r="L420" s="4" t="str">
        <f t="shared" si="31"/>
        <v>RC0805JR-07300RL</v>
      </c>
      <c r="M420" s="3" t="s">
        <v>378</v>
      </c>
      <c r="N420" t="s">
        <v>379</v>
      </c>
      <c r="O420" t="str">
        <f t="shared" ca="1" si="33"/>
        <v>C:\Altium Libraries\Passives Library\DataSheet\GENERAL PURPOSE CHIP RESISTORS (Yageo).pdf</v>
      </c>
      <c r="P420" s="5" t="str">
        <f t="shared" si="32"/>
        <v>GENERAL PURPOSE CHIP RESISTORS RES0805 300R±5% 150V 0.125W</v>
      </c>
    </row>
    <row r="421" spans="1:16" x14ac:dyDescent="0.3">
      <c r="A421" s="4" t="s">
        <v>644</v>
      </c>
      <c r="B421" s="3" t="s">
        <v>580</v>
      </c>
      <c r="C421" s="3" t="s">
        <v>149</v>
      </c>
      <c r="D421" s="45" t="s">
        <v>20</v>
      </c>
      <c r="E421" s="3" t="s">
        <v>581</v>
      </c>
      <c r="F421" s="3" t="s">
        <v>582</v>
      </c>
      <c r="G421" s="4" t="str">
        <f t="shared" si="30"/>
        <v>RES0805 330R±5%</v>
      </c>
      <c r="H421" s="3" t="s">
        <v>23</v>
      </c>
      <c r="I421" s="3" t="s">
        <v>24</v>
      </c>
      <c r="J421" s="3" t="s">
        <v>25</v>
      </c>
      <c r="K421" s="3" t="s">
        <v>583</v>
      </c>
      <c r="L421" s="4" t="str">
        <f t="shared" si="31"/>
        <v>RC0805JR-07330RL</v>
      </c>
      <c r="M421" s="3" t="s">
        <v>378</v>
      </c>
      <c r="N421" t="s">
        <v>379</v>
      </c>
      <c r="O421" t="str">
        <f t="shared" ca="1" si="33"/>
        <v>C:\Altium Libraries\Passives Library\DataSheet\GENERAL PURPOSE CHIP RESISTORS (Yageo).pdf</v>
      </c>
      <c r="P421" s="5" t="str">
        <f t="shared" si="32"/>
        <v>GENERAL PURPOSE CHIP RESISTORS RES0805 330R±5% 150V 0.125W</v>
      </c>
    </row>
    <row r="422" spans="1:16" x14ac:dyDescent="0.3">
      <c r="A422" s="4" t="s">
        <v>645</v>
      </c>
      <c r="B422" s="3" t="s">
        <v>580</v>
      </c>
      <c r="C422" s="3" t="s">
        <v>151</v>
      </c>
      <c r="D422" s="45" t="s">
        <v>20</v>
      </c>
      <c r="E422" s="3" t="s">
        <v>581</v>
      </c>
      <c r="F422" s="3" t="s">
        <v>582</v>
      </c>
      <c r="G422" s="4" t="str">
        <f t="shared" si="30"/>
        <v>RES0805 360R±5%</v>
      </c>
      <c r="H422" s="3" t="s">
        <v>23</v>
      </c>
      <c r="I422" s="3" t="s">
        <v>24</v>
      </c>
      <c r="J422" s="3" t="s">
        <v>25</v>
      </c>
      <c r="K422" s="3" t="s">
        <v>583</v>
      </c>
      <c r="L422" s="4" t="str">
        <f t="shared" si="31"/>
        <v>RC0805JR-07360RL</v>
      </c>
      <c r="M422" s="3" t="s">
        <v>378</v>
      </c>
      <c r="N422" t="s">
        <v>379</v>
      </c>
      <c r="O422" t="str">
        <f t="shared" ca="1" si="33"/>
        <v>C:\Altium Libraries\Passives Library\DataSheet\GENERAL PURPOSE CHIP RESISTORS (Yageo).pdf</v>
      </c>
      <c r="P422" s="5" t="str">
        <f t="shared" si="32"/>
        <v>GENERAL PURPOSE CHIP RESISTORS RES0805 360R±5% 150V 0.125W</v>
      </c>
    </row>
    <row r="423" spans="1:16" x14ac:dyDescent="0.3">
      <c r="A423" s="4" t="s">
        <v>646</v>
      </c>
      <c r="B423" s="3" t="s">
        <v>580</v>
      </c>
      <c r="C423" s="3" t="s">
        <v>153</v>
      </c>
      <c r="D423" s="45" t="s">
        <v>20</v>
      </c>
      <c r="E423" s="3" t="s">
        <v>581</v>
      </c>
      <c r="F423" s="3" t="s">
        <v>582</v>
      </c>
      <c r="G423" s="4" t="str">
        <f t="shared" si="30"/>
        <v>RES0805 390R±5%</v>
      </c>
      <c r="H423" s="3" t="s">
        <v>23</v>
      </c>
      <c r="I423" s="3" t="s">
        <v>24</v>
      </c>
      <c r="J423" s="3" t="s">
        <v>25</v>
      </c>
      <c r="K423" s="3" t="s">
        <v>583</v>
      </c>
      <c r="L423" s="4" t="str">
        <f t="shared" si="31"/>
        <v>RC0805JR-07390RL</v>
      </c>
      <c r="M423" s="3" t="s">
        <v>378</v>
      </c>
      <c r="N423" t="s">
        <v>379</v>
      </c>
      <c r="O423" t="str">
        <f t="shared" ca="1" si="33"/>
        <v>C:\Altium Libraries\Passives Library\DataSheet\GENERAL PURPOSE CHIP RESISTORS (Yageo).pdf</v>
      </c>
      <c r="P423" s="5" t="str">
        <f t="shared" si="32"/>
        <v>GENERAL PURPOSE CHIP RESISTORS RES0805 390R±5% 150V 0.125W</v>
      </c>
    </row>
    <row r="424" spans="1:16" x14ac:dyDescent="0.3">
      <c r="A424" s="4" t="s">
        <v>647</v>
      </c>
      <c r="B424" s="3" t="s">
        <v>580</v>
      </c>
      <c r="C424" s="3" t="s">
        <v>155</v>
      </c>
      <c r="D424" s="45" t="s">
        <v>20</v>
      </c>
      <c r="E424" s="3" t="s">
        <v>581</v>
      </c>
      <c r="F424" s="3" t="s">
        <v>582</v>
      </c>
      <c r="G424" s="4" t="str">
        <f t="shared" ref="G424" si="34">CONCATENATE(K424," ",C424,D424)</f>
        <v>RES0805 430R±5%</v>
      </c>
      <c r="H424" s="3" t="s">
        <v>23</v>
      </c>
      <c r="I424" s="3" t="s">
        <v>24</v>
      </c>
      <c r="J424" s="3" t="s">
        <v>25</v>
      </c>
      <c r="K424" s="3" t="s">
        <v>583</v>
      </c>
      <c r="L424" s="4" t="str">
        <f t="shared" ref="L424" si="35">CONCATENATE("RC0805JR-07",C424,"L")</f>
        <v>RC0805JR-07430RL</v>
      </c>
      <c r="M424" s="3" t="s">
        <v>378</v>
      </c>
      <c r="N424" t="s">
        <v>379</v>
      </c>
      <c r="O424" t="str">
        <f t="shared" ca="1" si="33"/>
        <v>C:\Altium Libraries\Passives Library\DataSheet\GENERAL PURPOSE CHIP RESISTORS (Yageo).pdf</v>
      </c>
      <c r="P424" s="5" t="str">
        <f t="shared" ref="P424" si="36">CONCATENATE(N424," ",K424," ",C424,D424," ",E424," ",F424)</f>
        <v>GENERAL PURPOSE CHIP RESISTORS RES0805 430R±5% 150V 0.125W</v>
      </c>
    </row>
    <row r="425" spans="1:16" x14ac:dyDescent="0.3">
      <c r="A425" s="4" t="s">
        <v>648</v>
      </c>
      <c r="B425" s="3" t="s">
        <v>580</v>
      </c>
      <c r="C425" s="3" t="s">
        <v>157</v>
      </c>
      <c r="D425" s="45" t="s">
        <v>20</v>
      </c>
      <c r="E425" s="3" t="s">
        <v>581</v>
      </c>
      <c r="F425" s="3" t="s">
        <v>582</v>
      </c>
      <c r="G425" s="4" t="str">
        <f t="shared" si="30"/>
        <v>RES0805 470R±5%</v>
      </c>
      <c r="H425" s="3" t="s">
        <v>23</v>
      </c>
      <c r="I425" s="3" t="s">
        <v>24</v>
      </c>
      <c r="J425" s="3" t="s">
        <v>25</v>
      </c>
      <c r="K425" s="3" t="s">
        <v>583</v>
      </c>
      <c r="L425" s="4" t="str">
        <f t="shared" si="31"/>
        <v>RC0805JR-07470RL</v>
      </c>
      <c r="M425" s="3" t="s">
        <v>378</v>
      </c>
      <c r="N425" t="s">
        <v>379</v>
      </c>
      <c r="O425" t="str">
        <f t="shared" ca="1" si="33"/>
        <v>C:\Altium Libraries\Passives Library\DataSheet\GENERAL PURPOSE CHIP RESISTORS (Yageo).pdf</v>
      </c>
      <c r="P425" s="5" t="str">
        <f t="shared" si="32"/>
        <v>GENERAL PURPOSE CHIP RESISTORS RES0805 470R±5% 150V 0.125W</v>
      </c>
    </row>
    <row r="426" spans="1:16" x14ac:dyDescent="0.3">
      <c r="A426" s="4" t="s">
        <v>649</v>
      </c>
      <c r="B426" s="3" t="s">
        <v>580</v>
      </c>
      <c r="C426" s="3" t="s">
        <v>159</v>
      </c>
      <c r="D426" s="45" t="s">
        <v>20</v>
      </c>
      <c r="E426" s="3" t="s">
        <v>581</v>
      </c>
      <c r="F426" s="3" t="s">
        <v>582</v>
      </c>
      <c r="G426" s="4" t="str">
        <f t="shared" ref="G426:G489" si="37">CONCATENATE(K426," ",C426,D426)</f>
        <v>RES0805 510R±5%</v>
      </c>
      <c r="H426" s="3" t="s">
        <v>23</v>
      </c>
      <c r="I426" s="3" t="s">
        <v>24</v>
      </c>
      <c r="J426" s="3" t="s">
        <v>25</v>
      </c>
      <c r="K426" s="3" t="s">
        <v>583</v>
      </c>
      <c r="L426" s="4" t="str">
        <f t="shared" ref="L426:L489" si="38">CONCATENATE("RC0805JR-07",C426,"L")</f>
        <v>RC0805JR-07510RL</v>
      </c>
      <c r="M426" s="3" t="s">
        <v>378</v>
      </c>
      <c r="N426" t="s">
        <v>379</v>
      </c>
      <c r="O426" t="str">
        <f t="shared" ca="1" si="33"/>
        <v>C:\Altium Libraries\Passives Library\DataSheet\GENERAL PURPOSE CHIP RESISTORS (Yageo).pdf</v>
      </c>
      <c r="P426" s="5" t="str">
        <f t="shared" ref="P426:P489" si="39">CONCATENATE(N426," ",K426," ",C426,D426," ",E426," ",F426)</f>
        <v>GENERAL PURPOSE CHIP RESISTORS RES0805 510R±5% 150V 0.125W</v>
      </c>
    </row>
    <row r="427" spans="1:16" x14ac:dyDescent="0.3">
      <c r="A427" s="4" t="s">
        <v>650</v>
      </c>
      <c r="B427" s="3" t="s">
        <v>580</v>
      </c>
      <c r="C427" s="3" t="s">
        <v>161</v>
      </c>
      <c r="D427" s="45" t="s">
        <v>20</v>
      </c>
      <c r="E427" s="3" t="s">
        <v>581</v>
      </c>
      <c r="F427" s="3" t="s">
        <v>582</v>
      </c>
      <c r="G427" s="4" t="str">
        <f t="shared" si="37"/>
        <v>RES0805 560R±5%</v>
      </c>
      <c r="H427" s="3" t="s">
        <v>23</v>
      </c>
      <c r="I427" s="3" t="s">
        <v>24</v>
      </c>
      <c r="J427" s="3" t="s">
        <v>25</v>
      </c>
      <c r="K427" s="3" t="s">
        <v>583</v>
      </c>
      <c r="L427" s="4" t="str">
        <f t="shared" si="38"/>
        <v>RC0805JR-07560RL</v>
      </c>
      <c r="M427" s="3" t="s">
        <v>378</v>
      </c>
      <c r="N427" t="s">
        <v>379</v>
      </c>
      <c r="O427" t="str">
        <f t="shared" ca="1" si="33"/>
        <v>C:\Altium Libraries\Passives Library\DataSheet\GENERAL PURPOSE CHIP RESISTORS (Yageo).pdf</v>
      </c>
      <c r="P427" s="5" t="str">
        <f t="shared" si="39"/>
        <v>GENERAL PURPOSE CHIP RESISTORS RES0805 560R±5% 150V 0.125W</v>
      </c>
    </row>
    <row r="428" spans="1:16" x14ac:dyDescent="0.3">
      <c r="A428" s="4" t="s">
        <v>651</v>
      </c>
      <c r="B428" s="3" t="s">
        <v>580</v>
      </c>
      <c r="C428" s="3" t="s">
        <v>163</v>
      </c>
      <c r="D428" s="45" t="s">
        <v>20</v>
      </c>
      <c r="E428" s="3" t="s">
        <v>581</v>
      </c>
      <c r="F428" s="3" t="s">
        <v>582</v>
      </c>
      <c r="G428" s="4" t="str">
        <f t="shared" si="37"/>
        <v>RES0805 620R±5%</v>
      </c>
      <c r="H428" s="3" t="s">
        <v>23</v>
      </c>
      <c r="I428" s="3" t="s">
        <v>24</v>
      </c>
      <c r="J428" s="3" t="s">
        <v>25</v>
      </c>
      <c r="K428" s="3" t="s">
        <v>583</v>
      </c>
      <c r="L428" s="4" t="str">
        <f t="shared" si="38"/>
        <v>RC0805JR-07620RL</v>
      </c>
      <c r="M428" s="3" t="s">
        <v>378</v>
      </c>
      <c r="N428" t="s">
        <v>379</v>
      </c>
      <c r="O428" t="str">
        <f t="shared" ca="1" si="33"/>
        <v>C:\Altium Libraries\Passives Library\DataSheet\GENERAL PURPOSE CHIP RESISTORS (Yageo).pdf</v>
      </c>
      <c r="P428" s="5" t="str">
        <f t="shared" si="39"/>
        <v>GENERAL PURPOSE CHIP RESISTORS RES0805 620R±5% 150V 0.125W</v>
      </c>
    </row>
    <row r="429" spans="1:16" x14ac:dyDescent="0.3">
      <c r="A429" s="4" t="s">
        <v>652</v>
      </c>
      <c r="B429" s="3" t="s">
        <v>580</v>
      </c>
      <c r="C429" s="3" t="s">
        <v>165</v>
      </c>
      <c r="D429" s="45" t="s">
        <v>20</v>
      </c>
      <c r="E429" s="3" t="s">
        <v>581</v>
      </c>
      <c r="F429" s="3" t="s">
        <v>582</v>
      </c>
      <c r="G429" s="4" t="str">
        <f t="shared" si="37"/>
        <v>RES0805 680R±5%</v>
      </c>
      <c r="H429" s="3" t="s">
        <v>23</v>
      </c>
      <c r="I429" s="3" t="s">
        <v>24</v>
      </c>
      <c r="J429" s="3" t="s">
        <v>25</v>
      </c>
      <c r="K429" s="3" t="s">
        <v>583</v>
      </c>
      <c r="L429" s="4" t="str">
        <f t="shared" si="38"/>
        <v>RC0805JR-07680RL</v>
      </c>
      <c r="M429" s="3" t="s">
        <v>378</v>
      </c>
      <c r="N429" t="s">
        <v>379</v>
      </c>
      <c r="O429" t="str">
        <f t="shared" ca="1" si="33"/>
        <v>C:\Altium Libraries\Passives Library\DataSheet\GENERAL PURPOSE CHIP RESISTORS (Yageo).pdf</v>
      </c>
      <c r="P429" s="5" t="str">
        <f t="shared" si="39"/>
        <v>GENERAL PURPOSE CHIP RESISTORS RES0805 680R±5% 150V 0.125W</v>
      </c>
    </row>
    <row r="430" spans="1:16" x14ac:dyDescent="0.3">
      <c r="A430" s="4" t="s">
        <v>653</v>
      </c>
      <c r="B430" s="3" t="s">
        <v>580</v>
      </c>
      <c r="C430" s="3" t="s">
        <v>167</v>
      </c>
      <c r="D430" s="45" t="s">
        <v>20</v>
      </c>
      <c r="E430" s="3" t="s">
        <v>581</v>
      </c>
      <c r="F430" s="3" t="s">
        <v>582</v>
      </c>
      <c r="G430" s="4" t="str">
        <f t="shared" si="37"/>
        <v>RES0805 750R±5%</v>
      </c>
      <c r="H430" s="3" t="s">
        <v>23</v>
      </c>
      <c r="I430" s="3" t="s">
        <v>24</v>
      </c>
      <c r="J430" s="3" t="s">
        <v>25</v>
      </c>
      <c r="K430" s="3" t="s">
        <v>583</v>
      </c>
      <c r="L430" s="4" t="str">
        <f t="shared" si="38"/>
        <v>RC0805JR-07750RL</v>
      </c>
      <c r="M430" s="3" t="s">
        <v>378</v>
      </c>
      <c r="N430" t="s">
        <v>379</v>
      </c>
      <c r="O430" t="str">
        <f t="shared" ca="1" si="33"/>
        <v>C:\Altium Libraries\Passives Library\DataSheet\GENERAL PURPOSE CHIP RESISTORS (Yageo).pdf</v>
      </c>
      <c r="P430" s="5" t="str">
        <f t="shared" si="39"/>
        <v>GENERAL PURPOSE CHIP RESISTORS RES0805 750R±5% 150V 0.125W</v>
      </c>
    </row>
    <row r="431" spans="1:16" x14ac:dyDescent="0.3">
      <c r="A431" s="4" t="s">
        <v>654</v>
      </c>
      <c r="B431" s="3" t="s">
        <v>580</v>
      </c>
      <c r="C431" s="3" t="s">
        <v>169</v>
      </c>
      <c r="D431" s="45" t="s">
        <v>20</v>
      </c>
      <c r="E431" s="3" t="s">
        <v>581</v>
      </c>
      <c r="F431" s="3" t="s">
        <v>582</v>
      </c>
      <c r="G431" s="4" t="str">
        <f t="shared" si="37"/>
        <v>RES0805 820R±5%</v>
      </c>
      <c r="H431" s="3" t="s">
        <v>23</v>
      </c>
      <c r="I431" s="3" t="s">
        <v>24</v>
      </c>
      <c r="J431" s="3" t="s">
        <v>25</v>
      </c>
      <c r="K431" s="3" t="s">
        <v>583</v>
      </c>
      <c r="L431" s="4" t="str">
        <f t="shared" si="38"/>
        <v>RC0805JR-07820RL</v>
      </c>
      <c r="M431" s="3" t="s">
        <v>378</v>
      </c>
      <c r="N431" t="s">
        <v>379</v>
      </c>
      <c r="O431" t="str">
        <f t="shared" ca="1" si="33"/>
        <v>C:\Altium Libraries\Passives Library\DataSheet\GENERAL PURPOSE CHIP RESISTORS (Yageo).pdf</v>
      </c>
      <c r="P431" s="5" t="str">
        <f t="shared" si="39"/>
        <v>GENERAL PURPOSE CHIP RESISTORS RES0805 820R±5% 150V 0.125W</v>
      </c>
    </row>
    <row r="432" spans="1:16" x14ac:dyDescent="0.3">
      <c r="A432" s="4" t="s">
        <v>655</v>
      </c>
      <c r="B432" s="3" t="s">
        <v>580</v>
      </c>
      <c r="C432" s="3" t="s">
        <v>171</v>
      </c>
      <c r="D432" s="45" t="s">
        <v>20</v>
      </c>
      <c r="E432" s="3" t="s">
        <v>581</v>
      </c>
      <c r="F432" s="3" t="s">
        <v>582</v>
      </c>
      <c r="G432" s="4" t="str">
        <f t="shared" si="37"/>
        <v>RES0805 910R±5%</v>
      </c>
      <c r="H432" s="3" t="s">
        <v>23</v>
      </c>
      <c r="I432" s="3" t="s">
        <v>24</v>
      </c>
      <c r="J432" s="3" t="s">
        <v>25</v>
      </c>
      <c r="K432" s="3" t="s">
        <v>583</v>
      </c>
      <c r="L432" s="4" t="str">
        <f t="shared" si="38"/>
        <v>RC0805JR-07910RL</v>
      </c>
      <c r="M432" s="3" t="s">
        <v>378</v>
      </c>
      <c r="N432" t="s">
        <v>379</v>
      </c>
      <c r="O432" t="str">
        <f t="shared" ca="1" si="33"/>
        <v>C:\Altium Libraries\Passives Library\DataSheet\GENERAL PURPOSE CHIP RESISTORS (Yageo).pdf</v>
      </c>
      <c r="P432" s="5" t="str">
        <f t="shared" si="39"/>
        <v>GENERAL PURPOSE CHIP RESISTORS RES0805 910R±5% 150V 0.125W</v>
      </c>
    </row>
    <row r="433" spans="1:16" x14ac:dyDescent="0.3">
      <c r="A433" s="4" t="s">
        <v>656</v>
      </c>
      <c r="B433" s="3" t="s">
        <v>580</v>
      </c>
      <c r="C433" s="3" t="s">
        <v>173</v>
      </c>
      <c r="D433" s="45" t="s">
        <v>20</v>
      </c>
      <c r="E433" s="3" t="s">
        <v>581</v>
      </c>
      <c r="F433" s="3" t="s">
        <v>582</v>
      </c>
      <c r="G433" s="4" t="str">
        <f t="shared" si="37"/>
        <v>RES0805 1K0±5%</v>
      </c>
      <c r="H433" s="3" t="s">
        <v>23</v>
      </c>
      <c r="I433" s="3" t="s">
        <v>24</v>
      </c>
      <c r="J433" s="3" t="s">
        <v>25</v>
      </c>
      <c r="K433" s="3" t="s">
        <v>583</v>
      </c>
      <c r="L433" s="4" t="str">
        <f t="shared" si="38"/>
        <v>RC0805JR-071K0L</v>
      </c>
      <c r="M433" s="3" t="s">
        <v>378</v>
      </c>
      <c r="N433" t="s">
        <v>379</v>
      </c>
      <c r="O433" t="str">
        <f t="shared" ca="1" si="33"/>
        <v>C:\Altium Libraries\Passives Library\DataSheet\GENERAL PURPOSE CHIP RESISTORS (Yageo).pdf</v>
      </c>
      <c r="P433" s="5" t="str">
        <f t="shared" si="39"/>
        <v>GENERAL PURPOSE CHIP RESISTORS RES0805 1K0±5% 150V 0.125W</v>
      </c>
    </row>
    <row r="434" spans="1:16" x14ac:dyDescent="0.3">
      <c r="A434" s="4" t="s">
        <v>657</v>
      </c>
      <c r="B434" s="3" t="s">
        <v>580</v>
      </c>
      <c r="C434" s="3" t="s">
        <v>176</v>
      </c>
      <c r="D434" s="45" t="s">
        <v>20</v>
      </c>
      <c r="E434" s="3" t="s">
        <v>581</v>
      </c>
      <c r="F434" s="3" t="s">
        <v>582</v>
      </c>
      <c r="G434" s="4" t="str">
        <f t="shared" si="37"/>
        <v>RES0805 1K1±5%</v>
      </c>
      <c r="H434" s="3" t="s">
        <v>23</v>
      </c>
      <c r="I434" s="3" t="s">
        <v>24</v>
      </c>
      <c r="J434" s="3" t="s">
        <v>25</v>
      </c>
      <c r="K434" s="3" t="s">
        <v>583</v>
      </c>
      <c r="L434" s="4" t="str">
        <f t="shared" si="38"/>
        <v>RC0805JR-071K1L</v>
      </c>
      <c r="M434" s="3" t="s">
        <v>378</v>
      </c>
      <c r="N434" t="s">
        <v>379</v>
      </c>
      <c r="O434" t="str">
        <f t="shared" ca="1" si="33"/>
        <v>C:\Altium Libraries\Passives Library\DataSheet\GENERAL PURPOSE CHIP RESISTORS (Yageo).pdf</v>
      </c>
      <c r="P434" s="5" t="str">
        <f t="shared" si="39"/>
        <v>GENERAL PURPOSE CHIP RESISTORS RES0805 1K1±5% 150V 0.125W</v>
      </c>
    </row>
    <row r="435" spans="1:16" x14ac:dyDescent="0.3">
      <c r="A435" s="4" t="s">
        <v>658</v>
      </c>
      <c r="B435" s="3" t="s">
        <v>580</v>
      </c>
      <c r="C435" s="3" t="s">
        <v>178</v>
      </c>
      <c r="D435" s="45" t="s">
        <v>20</v>
      </c>
      <c r="E435" s="3" t="s">
        <v>581</v>
      </c>
      <c r="F435" s="3" t="s">
        <v>582</v>
      </c>
      <c r="G435" s="4" t="str">
        <f t="shared" si="37"/>
        <v>RES0805 1K2±5%</v>
      </c>
      <c r="H435" s="3" t="s">
        <v>23</v>
      </c>
      <c r="I435" s="3" t="s">
        <v>24</v>
      </c>
      <c r="J435" s="3" t="s">
        <v>25</v>
      </c>
      <c r="K435" s="3" t="s">
        <v>583</v>
      </c>
      <c r="L435" s="4" t="str">
        <f t="shared" si="38"/>
        <v>RC0805JR-071K2L</v>
      </c>
      <c r="M435" s="3" t="s">
        <v>378</v>
      </c>
      <c r="N435" t="s">
        <v>379</v>
      </c>
      <c r="O435" t="str">
        <f t="shared" ca="1" si="33"/>
        <v>C:\Altium Libraries\Passives Library\DataSheet\GENERAL PURPOSE CHIP RESISTORS (Yageo).pdf</v>
      </c>
      <c r="P435" s="5" t="str">
        <f t="shared" si="39"/>
        <v>GENERAL PURPOSE CHIP RESISTORS RES0805 1K2±5% 150V 0.125W</v>
      </c>
    </row>
    <row r="436" spans="1:16" x14ac:dyDescent="0.3">
      <c r="A436" s="4" t="s">
        <v>659</v>
      </c>
      <c r="B436" s="3" t="s">
        <v>580</v>
      </c>
      <c r="C436" s="3" t="s">
        <v>180</v>
      </c>
      <c r="D436" s="45" t="s">
        <v>20</v>
      </c>
      <c r="E436" s="3" t="s">
        <v>581</v>
      </c>
      <c r="F436" s="3" t="s">
        <v>582</v>
      </c>
      <c r="G436" s="4" t="str">
        <f t="shared" si="37"/>
        <v>RES0805 1K3±5%</v>
      </c>
      <c r="H436" s="3" t="s">
        <v>23</v>
      </c>
      <c r="I436" s="3" t="s">
        <v>24</v>
      </c>
      <c r="J436" s="3" t="s">
        <v>25</v>
      </c>
      <c r="K436" s="3" t="s">
        <v>583</v>
      </c>
      <c r="L436" s="4" t="str">
        <f t="shared" si="38"/>
        <v>RC0805JR-071K3L</v>
      </c>
      <c r="M436" s="3" t="s">
        <v>378</v>
      </c>
      <c r="N436" t="s">
        <v>379</v>
      </c>
      <c r="O436" t="str">
        <f t="shared" ca="1" si="33"/>
        <v>C:\Altium Libraries\Passives Library\DataSheet\GENERAL PURPOSE CHIP RESISTORS (Yageo).pdf</v>
      </c>
      <c r="P436" s="5" t="str">
        <f t="shared" si="39"/>
        <v>GENERAL PURPOSE CHIP RESISTORS RES0805 1K3±5% 150V 0.125W</v>
      </c>
    </row>
    <row r="437" spans="1:16" x14ac:dyDescent="0.3">
      <c r="A437" s="4" t="s">
        <v>660</v>
      </c>
      <c r="B437" s="3" t="s">
        <v>580</v>
      </c>
      <c r="C437" s="3" t="s">
        <v>182</v>
      </c>
      <c r="D437" s="45" t="s">
        <v>20</v>
      </c>
      <c r="E437" s="3" t="s">
        <v>581</v>
      </c>
      <c r="F437" s="3" t="s">
        <v>582</v>
      </c>
      <c r="G437" s="4" t="str">
        <f t="shared" si="37"/>
        <v>RES0805 1K5±5%</v>
      </c>
      <c r="H437" s="3" t="s">
        <v>23</v>
      </c>
      <c r="I437" s="3" t="s">
        <v>24</v>
      </c>
      <c r="J437" s="3" t="s">
        <v>25</v>
      </c>
      <c r="K437" s="3" t="s">
        <v>583</v>
      </c>
      <c r="L437" s="4" t="str">
        <f t="shared" si="38"/>
        <v>RC0805JR-071K5L</v>
      </c>
      <c r="M437" s="3" t="s">
        <v>378</v>
      </c>
      <c r="N437" t="s">
        <v>379</v>
      </c>
      <c r="O437" t="str">
        <f t="shared" ca="1" si="33"/>
        <v>C:\Altium Libraries\Passives Library\DataSheet\GENERAL PURPOSE CHIP RESISTORS (Yageo).pdf</v>
      </c>
      <c r="P437" s="5" t="str">
        <f t="shared" si="39"/>
        <v>GENERAL PURPOSE CHIP RESISTORS RES0805 1K5±5% 150V 0.125W</v>
      </c>
    </row>
    <row r="438" spans="1:16" x14ac:dyDescent="0.3">
      <c r="A438" s="4" t="s">
        <v>661</v>
      </c>
      <c r="B438" s="3" t="s">
        <v>580</v>
      </c>
      <c r="C438" s="3" t="s">
        <v>184</v>
      </c>
      <c r="D438" s="45" t="s">
        <v>20</v>
      </c>
      <c r="E438" s="3" t="s">
        <v>581</v>
      </c>
      <c r="F438" s="3" t="s">
        <v>582</v>
      </c>
      <c r="G438" s="4" t="str">
        <f t="shared" si="37"/>
        <v>RES0805 1K6±5%</v>
      </c>
      <c r="H438" s="3" t="s">
        <v>23</v>
      </c>
      <c r="I438" s="3" t="s">
        <v>24</v>
      </c>
      <c r="J438" s="3" t="s">
        <v>25</v>
      </c>
      <c r="K438" s="3" t="s">
        <v>583</v>
      </c>
      <c r="L438" s="4" t="str">
        <f t="shared" si="38"/>
        <v>RC0805JR-071K6L</v>
      </c>
      <c r="M438" s="3" t="s">
        <v>378</v>
      </c>
      <c r="N438" t="s">
        <v>379</v>
      </c>
      <c r="O438" t="str">
        <f t="shared" ca="1" si="33"/>
        <v>C:\Altium Libraries\Passives Library\DataSheet\GENERAL PURPOSE CHIP RESISTORS (Yageo).pdf</v>
      </c>
      <c r="P438" s="5" t="str">
        <f t="shared" si="39"/>
        <v>GENERAL PURPOSE CHIP RESISTORS RES0805 1K6±5% 150V 0.125W</v>
      </c>
    </row>
    <row r="439" spans="1:16" x14ac:dyDescent="0.3">
      <c r="A439" s="4" t="s">
        <v>662</v>
      </c>
      <c r="B439" s="3" t="s">
        <v>580</v>
      </c>
      <c r="C439" s="3" t="s">
        <v>186</v>
      </c>
      <c r="D439" s="45" t="s">
        <v>20</v>
      </c>
      <c r="E439" s="3" t="s">
        <v>581</v>
      </c>
      <c r="F439" s="3" t="s">
        <v>582</v>
      </c>
      <c r="G439" s="4" t="str">
        <f t="shared" si="37"/>
        <v>RES0805 1K8±5%</v>
      </c>
      <c r="H439" s="3" t="s">
        <v>23</v>
      </c>
      <c r="I439" s="3" t="s">
        <v>24</v>
      </c>
      <c r="J439" s="3" t="s">
        <v>25</v>
      </c>
      <c r="K439" s="3" t="s">
        <v>583</v>
      </c>
      <c r="L439" s="4" t="str">
        <f t="shared" si="38"/>
        <v>RC0805JR-071K8L</v>
      </c>
      <c r="M439" s="3" t="s">
        <v>378</v>
      </c>
      <c r="N439" t="s">
        <v>379</v>
      </c>
      <c r="O439" t="str">
        <f t="shared" ca="1" si="33"/>
        <v>C:\Altium Libraries\Passives Library\DataSheet\GENERAL PURPOSE CHIP RESISTORS (Yageo).pdf</v>
      </c>
      <c r="P439" s="5" t="str">
        <f t="shared" si="39"/>
        <v>GENERAL PURPOSE CHIP RESISTORS RES0805 1K8±5% 150V 0.125W</v>
      </c>
    </row>
    <row r="440" spans="1:16" x14ac:dyDescent="0.3">
      <c r="A440" s="4" t="s">
        <v>663</v>
      </c>
      <c r="B440" s="3" t="s">
        <v>580</v>
      </c>
      <c r="C440" s="3" t="s">
        <v>188</v>
      </c>
      <c r="D440" s="45" t="s">
        <v>20</v>
      </c>
      <c r="E440" s="3" t="s">
        <v>581</v>
      </c>
      <c r="F440" s="3" t="s">
        <v>582</v>
      </c>
      <c r="G440" s="4" t="str">
        <f t="shared" si="37"/>
        <v>RES0805 2K0±5%</v>
      </c>
      <c r="H440" s="3" t="s">
        <v>23</v>
      </c>
      <c r="I440" s="3" t="s">
        <v>24</v>
      </c>
      <c r="J440" s="3" t="s">
        <v>25</v>
      </c>
      <c r="K440" s="3" t="s">
        <v>583</v>
      </c>
      <c r="L440" s="4" t="str">
        <f t="shared" si="38"/>
        <v>RC0805JR-072K0L</v>
      </c>
      <c r="M440" s="3" t="s">
        <v>378</v>
      </c>
      <c r="N440" t="s">
        <v>379</v>
      </c>
      <c r="O440" t="str">
        <f t="shared" ca="1" si="33"/>
        <v>C:\Altium Libraries\Passives Library\DataSheet\GENERAL PURPOSE CHIP RESISTORS (Yageo).pdf</v>
      </c>
      <c r="P440" s="5" t="str">
        <f t="shared" si="39"/>
        <v>GENERAL PURPOSE CHIP RESISTORS RES0805 2K0±5% 150V 0.125W</v>
      </c>
    </row>
    <row r="441" spans="1:16" x14ac:dyDescent="0.3">
      <c r="A441" s="4" t="s">
        <v>664</v>
      </c>
      <c r="B441" s="3" t="s">
        <v>580</v>
      </c>
      <c r="C441" s="3" t="s">
        <v>191</v>
      </c>
      <c r="D441" s="45" t="s">
        <v>20</v>
      </c>
      <c r="E441" s="3" t="s">
        <v>581</v>
      </c>
      <c r="F441" s="3" t="s">
        <v>582</v>
      </c>
      <c r="G441" s="4" t="str">
        <f t="shared" si="37"/>
        <v>RES0805 2K2±5%</v>
      </c>
      <c r="H441" s="3" t="s">
        <v>23</v>
      </c>
      <c r="I441" s="3" t="s">
        <v>24</v>
      </c>
      <c r="J441" s="3" t="s">
        <v>25</v>
      </c>
      <c r="K441" s="3" t="s">
        <v>583</v>
      </c>
      <c r="L441" s="4" t="str">
        <f t="shared" si="38"/>
        <v>RC0805JR-072K2L</v>
      </c>
      <c r="M441" s="3" t="s">
        <v>378</v>
      </c>
      <c r="N441" t="s">
        <v>379</v>
      </c>
      <c r="O441" t="str">
        <f t="shared" ca="1" si="33"/>
        <v>C:\Altium Libraries\Passives Library\DataSheet\GENERAL PURPOSE CHIP RESISTORS (Yageo).pdf</v>
      </c>
      <c r="P441" s="5" t="str">
        <f t="shared" si="39"/>
        <v>GENERAL PURPOSE CHIP RESISTORS RES0805 2K2±5% 150V 0.125W</v>
      </c>
    </row>
    <row r="442" spans="1:16" x14ac:dyDescent="0.3">
      <c r="A442" s="4" t="s">
        <v>665</v>
      </c>
      <c r="B442" s="3" t="s">
        <v>580</v>
      </c>
      <c r="C442" s="3" t="s">
        <v>193</v>
      </c>
      <c r="D442" s="45" t="s">
        <v>20</v>
      </c>
      <c r="E442" s="3" t="s">
        <v>581</v>
      </c>
      <c r="F442" s="3" t="s">
        <v>582</v>
      </c>
      <c r="G442" s="4" t="str">
        <f t="shared" si="37"/>
        <v>RES0805 2K4±5%</v>
      </c>
      <c r="H442" s="3" t="s">
        <v>23</v>
      </c>
      <c r="I442" s="3" t="s">
        <v>24</v>
      </c>
      <c r="J442" s="3" t="s">
        <v>25</v>
      </c>
      <c r="K442" s="3" t="s">
        <v>583</v>
      </c>
      <c r="L442" s="4" t="str">
        <f t="shared" si="38"/>
        <v>RC0805JR-072K4L</v>
      </c>
      <c r="M442" s="3" t="s">
        <v>378</v>
      </c>
      <c r="N442" t="s">
        <v>379</v>
      </c>
      <c r="O442" t="str">
        <f t="shared" ca="1" si="33"/>
        <v>C:\Altium Libraries\Passives Library\DataSheet\GENERAL PURPOSE CHIP RESISTORS (Yageo).pdf</v>
      </c>
      <c r="P442" s="5" t="str">
        <f t="shared" si="39"/>
        <v>GENERAL PURPOSE CHIP RESISTORS RES0805 2K4±5% 150V 0.125W</v>
      </c>
    </row>
    <row r="443" spans="1:16" x14ac:dyDescent="0.3">
      <c r="A443" s="4" t="s">
        <v>666</v>
      </c>
      <c r="B443" s="3" t="s">
        <v>580</v>
      </c>
      <c r="C443" s="3" t="s">
        <v>195</v>
      </c>
      <c r="D443" s="45" t="s">
        <v>20</v>
      </c>
      <c r="E443" s="3" t="s">
        <v>581</v>
      </c>
      <c r="F443" s="3" t="s">
        <v>582</v>
      </c>
      <c r="G443" s="4" t="str">
        <f t="shared" si="37"/>
        <v>RES0805 2K7±5%</v>
      </c>
      <c r="H443" s="3" t="s">
        <v>23</v>
      </c>
      <c r="I443" s="3" t="s">
        <v>24</v>
      </c>
      <c r="J443" s="3" t="s">
        <v>25</v>
      </c>
      <c r="K443" s="3" t="s">
        <v>583</v>
      </c>
      <c r="L443" s="4" t="str">
        <f t="shared" si="38"/>
        <v>RC0805JR-072K7L</v>
      </c>
      <c r="M443" s="3" t="s">
        <v>378</v>
      </c>
      <c r="N443" t="s">
        <v>379</v>
      </c>
      <c r="O443" t="str">
        <f t="shared" ca="1" si="33"/>
        <v>C:\Altium Libraries\Passives Library\DataSheet\GENERAL PURPOSE CHIP RESISTORS (Yageo).pdf</v>
      </c>
      <c r="P443" s="5" t="str">
        <f t="shared" si="39"/>
        <v>GENERAL PURPOSE CHIP RESISTORS RES0805 2K7±5% 150V 0.125W</v>
      </c>
    </row>
    <row r="444" spans="1:16" x14ac:dyDescent="0.3">
      <c r="A444" s="4" t="s">
        <v>667</v>
      </c>
      <c r="B444" s="3" t="s">
        <v>580</v>
      </c>
      <c r="C444" s="3" t="s">
        <v>197</v>
      </c>
      <c r="D444" s="45" t="s">
        <v>20</v>
      </c>
      <c r="E444" s="3" t="s">
        <v>581</v>
      </c>
      <c r="F444" s="3" t="s">
        <v>582</v>
      </c>
      <c r="G444" s="4" t="str">
        <f t="shared" si="37"/>
        <v>RES0805 3K0±5%</v>
      </c>
      <c r="H444" s="3" t="s">
        <v>23</v>
      </c>
      <c r="I444" s="3" t="s">
        <v>24</v>
      </c>
      <c r="J444" s="3" t="s">
        <v>25</v>
      </c>
      <c r="K444" s="3" t="s">
        <v>583</v>
      </c>
      <c r="L444" s="4" t="str">
        <f t="shared" si="38"/>
        <v>RC0805JR-073K0L</v>
      </c>
      <c r="M444" s="3" t="s">
        <v>378</v>
      </c>
      <c r="N444" t="s">
        <v>379</v>
      </c>
      <c r="O444" t="str">
        <f t="shared" ca="1" si="33"/>
        <v>C:\Altium Libraries\Passives Library\DataSheet\GENERAL PURPOSE CHIP RESISTORS (Yageo).pdf</v>
      </c>
      <c r="P444" s="5" t="str">
        <f t="shared" si="39"/>
        <v>GENERAL PURPOSE CHIP RESISTORS RES0805 3K0±5% 150V 0.125W</v>
      </c>
    </row>
    <row r="445" spans="1:16" x14ac:dyDescent="0.3">
      <c r="A445" s="4" t="s">
        <v>668</v>
      </c>
      <c r="B445" s="3" t="s">
        <v>580</v>
      </c>
      <c r="C445" s="3" t="s">
        <v>200</v>
      </c>
      <c r="D445" s="45" t="s">
        <v>20</v>
      </c>
      <c r="E445" s="3" t="s">
        <v>581</v>
      </c>
      <c r="F445" s="3" t="s">
        <v>582</v>
      </c>
      <c r="G445" s="4" t="str">
        <f t="shared" si="37"/>
        <v>RES0805 3K3±5%</v>
      </c>
      <c r="H445" s="3" t="s">
        <v>23</v>
      </c>
      <c r="I445" s="3" t="s">
        <v>24</v>
      </c>
      <c r="J445" s="3" t="s">
        <v>25</v>
      </c>
      <c r="K445" s="3" t="s">
        <v>583</v>
      </c>
      <c r="L445" s="4" t="str">
        <f t="shared" si="38"/>
        <v>RC0805JR-073K3L</v>
      </c>
      <c r="M445" s="3" t="s">
        <v>378</v>
      </c>
      <c r="N445" t="s">
        <v>379</v>
      </c>
      <c r="O445" t="str">
        <f t="shared" ca="1" si="33"/>
        <v>C:\Altium Libraries\Passives Library\DataSheet\GENERAL PURPOSE CHIP RESISTORS (Yageo).pdf</v>
      </c>
      <c r="P445" s="5" t="str">
        <f t="shared" si="39"/>
        <v>GENERAL PURPOSE CHIP RESISTORS RES0805 3K3±5% 150V 0.125W</v>
      </c>
    </row>
    <row r="446" spans="1:16" x14ac:dyDescent="0.3">
      <c r="A446" s="4" t="s">
        <v>669</v>
      </c>
      <c r="B446" s="3" t="s">
        <v>580</v>
      </c>
      <c r="C446" s="3" t="s">
        <v>202</v>
      </c>
      <c r="D446" s="45" t="s">
        <v>20</v>
      </c>
      <c r="E446" s="3" t="s">
        <v>581</v>
      </c>
      <c r="F446" s="3" t="s">
        <v>582</v>
      </c>
      <c r="G446" s="4" t="str">
        <f t="shared" si="37"/>
        <v>RES0805 3K6±5%</v>
      </c>
      <c r="H446" s="3" t="s">
        <v>23</v>
      </c>
      <c r="I446" s="3" t="s">
        <v>24</v>
      </c>
      <c r="J446" s="3" t="s">
        <v>25</v>
      </c>
      <c r="K446" s="3" t="s">
        <v>583</v>
      </c>
      <c r="L446" s="4" t="str">
        <f t="shared" si="38"/>
        <v>RC0805JR-073K6L</v>
      </c>
      <c r="M446" s="3" t="s">
        <v>378</v>
      </c>
      <c r="N446" t="s">
        <v>379</v>
      </c>
      <c r="O446" t="str">
        <f t="shared" ca="1" si="33"/>
        <v>C:\Altium Libraries\Passives Library\DataSheet\GENERAL PURPOSE CHIP RESISTORS (Yageo).pdf</v>
      </c>
      <c r="P446" s="5" t="str">
        <f t="shared" si="39"/>
        <v>GENERAL PURPOSE CHIP RESISTORS RES0805 3K6±5% 150V 0.125W</v>
      </c>
    </row>
    <row r="447" spans="1:16" x14ac:dyDescent="0.3">
      <c r="A447" s="4" t="s">
        <v>670</v>
      </c>
      <c r="B447" s="3" t="s">
        <v>580</v>
      </c>
      <c r="C447" s="3" t="s">
        <v>204</v>
      </c>
      <c r="D447" s="45" t="s">
        <v>20</v>
      </c>
      <c r="E447" s="3" t="s">
        <v>581</v>
      </c>
      <c r="F447" s="3" t="s">
        <v>582</v>
      </c>
      <c r="G447" s="4" t="str">
        <f t="shared" si="37"/>
        <v>RES0805 3K9±5%</v>
      </c>
      <c r="H447" s="3" t="s">
        <v>23</v>
      </c>
      <c r="I447" s="3" t="s">
        <v>24</v>
      </c>
      <c r="J447" s="3" t="s">
        <v>25</v>
      </c>
      <c r="K447" s="3" t="s">
        <v>583</v>
      </c>
      <c r="L447" s="4" t="str">
        <f t="shared" si="38"/>
        <v>RC0805JR-073K9L</v>
      </c>
      <c r="M447" s="3" t="s">
        <v>378</v>
      </c>
      <c r="N447" t="s">
        <v>379</v>
      </c>
      <c r="O447" t="str">
        <f t="shared" ca="1" si="33"/>
        <v>C:\Altium Libraries\Passives Library\DataSheet\GENERAL PURPOSE CHIP RESISTORS (Yageo).pdf</v>
      </c>
      <c r="P447" s="5" t="str">
        <f t="shared" si="39"/>
        <v>GENERAL PURPOSE CHIP RESISTORS RES0805 3K9±5% 150V 0.125W</v>
      </c>
    </row>
    <row r="448" spans="1:16" x14ac:dyDescent="0.3">
      <c r="A448" s="4" t="s">
        <v>671</v>
      </c>
      <c r="B448" s="3" t="s">
        <v>580</v>
      </c>
      <c r="C448" s="3" t="s">
        <v>206</v>
      </c>
      <c r="D448" s="45" t="s">
        <v>20</v>
      </c>
      <c r="E448" s="3" t="s">
        <v>581</v>
      </c>
      <c r="F448" s="3" t="s">
        <v>582</v>
      </c>
      <c r="G448" s="4" t="str">
        <f t="shared" si="37"/>
        <v>RES0805 4K3±5%</v>
      </c>
      <c r="H448" s="3" t="s">
        <v>23</v>
      </c>
      <c r="I448" s="3" t="s">
        <v>24</v>
      </c>
      <c r="J448" s="3" t="s">
        <v>25</v>
      </c>
      <c r="K448" s="3" t="s">
        <v>583</v>
      </c>
      <c r="L448" s="4" t="str">
        <f t="shared" si="38"/>
        <v>RC0805JR-074K3L</v>
      </c>
      <c r="M448" s="3" t="s">
        <v>378</v>
      </c>
      <c r="N448" t="s">
        <v>379</v>
      </c>
      <c r="O448" t="str">
        <f t="shared" ca="1" si="33"/>
        <v>C:\Altium Libraries\Passives Library\DataSheet\GENERAL PURPOSE CHIP RESISTORS (Yageo).pdf</v>
      </c>
      <c r="P448" s="5" t="str">
        <f t="shared" si="39"/>
        <v>GENERAL PURPOSE CHIP RESISTORS RES0805 4K3±5% 150V 0.125W</v>
      </c>
    </row>
    <row r="449" spans="1:16" x14ac:dyDescent="0.3">
      <c r="A449" s="4" t="s">
        <v>672</v>
      </c>
      <c r="B449" s="3" t="s">
        <v>580</v>
      </c>
      <c r="C449" s="3" t="s">
        <v>208</v>
      </c>
      <c r="D449" s="45" t="s">
        <v>20</v>
      </c>
      <c r="E449" s="3" t="s">
        <v>581</v>
      </c>
      <c r="F449" s="3" t="s">
        <v>582</v>
      </c>
      <c r="G449" s="4" t="str">
        <f t="shared" si="37"/>
        <v>RES0805 4K7±5%</v>
      </c>
      <c r="H449" s="3" t="s">
        <v>23</v>
      </c>
      <c r="I449" s="3" t="s">
        <v>24</v>
      </c>
      <c r="J449" s="3" t="s">
        <v>25</v>
      </c>
      <c r="K449" s="3" t="s">
        <v>583</v>
      </c>
      <c r="L449" s="4" t="str">
        <f t="shared" si="38"/>
        <v>RC0805JR-074K7L</v>
      </c>
      <c r="M449" s="3" t="s">
        <v>378</v>
      </c>
      <c r="N449" t="s">
        <v>379</v>
      </c>
      <c r="O449" t="str">
        <f t="shared" ca="1" si="33"/>
        <v>C:\Altium Libraries\Passives Library\DataSheet\GENERAL PURPOSE CHIP RESISTORS (Yageo).pdf</v>
      </c>
      <c r="P449" s="5" t="str">
        <f t="shared" si="39"/>
        <v>GENERAL PURPOSE CHIP RESISTORS RES0805 4K7±5% 150V 0.125W</v>
      </c>
    </row>
    <row r="450" spans="1:16" x14ac:dyDescent="0.3">
      <c r="A450" s="4" t="s">
        <v>673</v>
      </c>
      <c r="B450" s="3" t="s">
        <v>580</v>
      </c>
      <c r="C450" s="3" t="s">
        <v>210</v>
      </c>
      <c r="D450" s="45" t="s">
        <v>20</v>
      </c>
      <c r="E450" s="3" t="s">
        <v>581</v>
      </c>
      <c r="F450" s="3" t="s">
        <v>582</v>
      </c>
      <c r="G450" s="4" t="str">
        <f t="shared" si="37"/>
        <v>RES0805 5K1±5%</v>
      </c>
      <c r="H450" s="3" t="s">
        <v>23</v>
      </c>
      <c r="I450" s="3" t="s">
        <v>24</v>
      </c>
      <c r="J450" s="3" t="s">
        <v>25</v>
      </c>
      <c r="K450" s="3" t="s">
        <v>583</v>
      </c>
      <c r="L450" s="4" t="str">
        <f t="shared" si="38"/>
        <v>RC0805JR-075K1L</v>
      </c>
      <c r="M450" s="3" t="s">
        <v>378</v>
      </c>
      <c r="N450" t="s">
        <v>379</v>
      </c>
      <c r="O450" t="str">
        <f t="shared" ca="1" si="33"/>
        <v>C:\Altium Libraries\Passives Library\DataSheet\GENERAL PURPOSE CHIP RESISTORS (Yageo).pdf</v>
      </c>
      <c r="P450" s="5" t="str">
        <f t="shared" si="39"/>
        <v>GENERAL PURPOSE CHIP RESISTORS RES0805 5K1±5% 150V 0.125W</v>
      </c>
    </row>
    <row r="451" spans="1:16" x14ac:dyDescent="0.3">
      <c r="A451" s="4" t="s">
        <v>674</v>
      </c>
      <c r="B451" s="3" t="s">
        <v>580</v>
      </c>
      <c r="C451" s="3" t="s">
        <v>212</v>
      </c>
      <c r="D451" s="45" t="s">
        <v>20</v>
      </c>
      <c r="E451" s="3" t="s">
        <v>581</v>
      </c>
      <c r="F451" s="3" t="s">
        <v>582</v>
      </c>
      <c r="G451" s="4" t="str">
        <f t="shared" si="37"/>
        <v>RES0805 5K6±5%</v>
      </c>
      <c r="H451" s="3" t="s">
        <v>23</v>
      </c>
      <c r="I451" s="3" t="s">
        <v>24</v>
      </c>
      <c r="J451" s="3" t="s">
        <v>25</v>
      </c>
      <c r="K451" s="3" t="s">
        <v>583</v>
      </c>
      <c r="L451" s="4" t="str">
        <f t="shared" si="38"/>
        <v>RC0805JR-075K6L</v>
      </c>
      <c r="M451" s="3" t="s">
        <v>378</v>
      </c>
      <c r="N451" t="s">
        <v>379</v>
      </c>
      <c r="O451" t="str">
        <f t="shared" ca="1" si="33"/>
        <v>C:\Altium Libraries\Passives Library\DataSheet\GENERAL PURPOSE CHIP RESISTORS (Yageo).pdf</v>
      </c>
      <c r="P451" s="5" t="str">
        <f t="shared" si="39"/>
        <v>GENERAL PURPOSE CHIP RESISTORS RES0805 5K6±5% 150V 0.125W</v>
      </c>
    </row>
    <row r="452" spans="1:16" x14ac:dyDescent="0.3">
      <c r="A452" s="4" t="s">
        <v>675</v>
      </c>
      <c r="B452" s="3" t="s">
        <v>580</v>
      </c>
      <c r="C452" s="3" t="s">
        <v>214</v>
      </c>
      <c r="D452" s="45" t="s">
        <v>20</v>
      </c>
      <c r="E452" s="3" t="s">
        <v>581</v>
      </c>
      <c r="F452" s="3" t="s">
        <v>582</v>
      </c>
      <c r="G452" s="4" t="str">
        <f t="shared" si="37"/>
        <v>RES0805 6K2±5%</v>
      </c>
      <c r="H452" s="3" t="s">
        <v>23</v>
      </c>
      <c r="I452" s="3" t="s">
        <v>24</v>
      </c>
      <c r="J452" s="3" t="s">
        <v>25</v>
      </c>
      <c r="K452" s="3" t="s">
        <v>583</v>
      </c>
      <c r="L452" s="4" t="str">
        <f t="shared" si="38"/>
        <v>RC0805JR-076K2L</v>
      </c>
      <c r="M452" s="3" t="s">
        <v>378</v>
      </c>
      <c r="N452" t="s">
        <v>379</v>
      </c>
      <c r="O452" t="str">
        <f t="shared" ca="1" si="33"/>
        <v>C:\Altium Libraries\Passives Library\DataSheet\GENERAL PURPOSE CHIP RESISTORS (Yageo).pdf</v>
      </c>
      <c r="P452" s="5" t="str">
        <f t="shared" si="39"/>
        <v>GENERAL PURPOSE CHIP RESISTORS RES0805 6K2±5% 150V 0.125W</v>
      </c>
    </row>
    <row r="453" spans="1:16" x14ac:dyDescent="0.3">
      <c r="A453" s="4" t="s">
        <v>676</v>
      </c>
      <c r="B453" s="3" t="s">
        <v>580</v>
      </c>
      <c r="C453" s="3" t="s">
        <v>216</v>
      </c>
      <c r="D453" s="45" t="s">
        <v>20</v>
      </c>
      <c r="E453" s="3" t="s">
        <v>581</v>
      </c>
      <c r="F453" s="3" t="s">
        <v>582</v>
      </c>
      <c r="G453" s="4" t="str">
        <f t="shared" si="37"/>
        <v>RES0805 6K8±5%</v>
      </c>
      <c r="H453" s="3" t="s">
        <v>23</v>
      </c>
      <c r="I453" s="3" t="s">
        <v>24</v>
      </c>
      <c r="J453" s="3" t="s">
        <v>25</v>
      </c>
      <c r="K453" s="3" t="s">
        <v>583</v>
      </c>
      <c r="L453" s="4" t="str">
        <f t="shared" si="38"/>
        <v>RC0805JR-076K8L</v>
      </c>
      <c r="M453" s="3" t="s">
        <v>378</v>
      </c>
      <c r="N453" t="s">
        <v>379</v>
      </c>
      <c r="O453" t="str">
        <f t="shared" ca="1" si="33"/>
        <v>C:\Altium Libraries\Passives Library\DataSheet\GENERAL PURPOSE CHIP RESISTORS (Yageo).pdf</v>
      </c>
      <c r="P453" s="5" t="str">
        <f t="shared" si="39"/>
        <v>GENERAL PURPOSE CHIP RESISTORS RES0805 6K8±5% 150V 0.125W</v>
      </c>
    </row>
    <row r="454" spans="1:16" x14ac:dyDescent="0.3">
      <c r="A454" s="4" t="s">
        <v>677</v>
      </c>
      <c r="B454" s="3" t="s">
        <v>580</v>
      </c>
      <c r="C454" s="3" t="s">
        <v>218</v>
      </c>
      <c r="D454" s="45" t="s">
        <v>20</v>
      </c>
      <c r="E454" s="3" t="s">
        <v>581</v>
      </c>
      <c r="F454" s="3" t="s">
        <v>582</v>
      </c>
      <c r="G454" s="4" t="str">
        <f t="shared" si="37"/>
        <v>RES0805 7K5±5%</v>
      </c>
      <c r="H454" s="3" t="s">
        <v>23</v>
      </c>
      <c r="I454" s="3" t="s">
        <v>24</v>
      </c>
      <c r="J454" s="3" t="s">
        <v>25</v>
      </c>
      <c r="K454" s="3" t="s">
        <v>583</v>
      </c>
      <c r="L454" s="4" t="str">
        <f t="shared" si="38"/>
        <v>RC0805JR-077K5L</v>
      </c>
      <c r="M454" s="3" t="s">
        <v>378</v>
      </c>
      <c r="N454" t="s">
        <v>379</v>
      </c>
      <c r="O454" t="str">
        <f t="shared" ref="O454:O517" ca="1" si="40">CONCATENATE(LEFT(CELL("имяфайла"), FIND("[",CELL("имяфайла"))-1),"DataSheet\GENERAL PURPOSE CHIP RESISTORS (Yageo).pdf")</f>
        <v>C:\Altium Libraries\Passives Library\DataSheet\GENERAL PURPOSE CHIP RESISTORS (Yageo).pdf</v>
      </c>
      <c r="P454" s="5" t="str">
        <f t="shared" si="39"/>
        <v>GENERAL PURPOSE CHIP RESISTORS RES0805 7K5±5% 150V 0.125W</v>
      </c>
    </row>
    <row r="455" spans="1:16" x14ac:dyDescent="0.3">
      <c r="A455" s="4" t="s">
        <v>678</v>
      </c>
      <c r="B455" s="3" t="s">
        <v>580</v>
      </c>
      <c r="C455" s="3" t="s">
        <v>220</v>
      </c>
      <c r="D455" s="45" t="s">
        <v>20</v>
      </c>
      <c r="E455" s="3" t="s">
        <v>581</v>
      </c>
      <c r="F455" s="3" t="s">
        <v>582</v>
      </c>
      <c r="G455" s="4" t="str">
        <f t="shared" si="37"/>
        <v>RES0805 8K2±5%</v>
      </c>
      <c r="H455" s="3" t="s">
        <v>23</v>
      </c>
      <c r="I455" s="3" t="s">
        <v>24</v>
      </c>
      <c r="J455" s="3" t="s">
        <v>25</v>
      </c>
      <c r="K455" s="3" t="s">
        <v>583</v>
      </c>
      <c r="L455" s="4" t="str">
        <f t="shared" si="38"/>
        <v>RC0805JR-078K2L</v>
      </c>
      <c r="M455" s="3" t="s">
        <v>378</v>
      </c>
      <c r="N455" t="s">
        <v>379</v>
      </c>
      <c r="O455" t="str">
        <f t="shared" ca="1" si="40"/>
        <v>C:\Altium Libraries\Passives Library\DataSheet\GENERAL PURPOSE CHIP RESISTORS (Yageo).pdf</v>
      </c>
      <c r="P455" s="5" t="str">
        <f t="shared" si="39"/>
        <v>GENERAL PURPOSE CHIP RESISTORS RES0805 8K2±5% 150V 0.125W</v>
      </c>
    </row>
    <row r="456" spans="1:16" x14ac:dyDescent="0.3">
      <c r="A456" s="4" t="s">
        <v>679</v>
      </c>
      <c r="B456" s="3" t="s">
        <v>580</v>
      </c>
      <c r="C456" s="3" t="s">
        <v>222</v>
      </c>
      <c r="D456" s="45" t="s">
        <v>20</v>
      </c>
      <c r="E456" s="3" t="s">
        <v>581</v>
      </c>
      <c r="F456" s="3" t="s">
        <v>582</v>
      </c>
      <c r="G456" s="4" t="str">
        <f t="shared" si="37"/>
        <v>RES0805 9K1±5%</v>
      </c>
      <c r="H456" s="3" t="s">
        <v>23</v>
      </c>
      <c r="I456" s="3" t="s">
        <v>24</v>
      </c>
      <c r="J456" s="3" t="s">
        <v>25</v>
      </c>
      <c r="K456" s="3" t="s">
        <v>583</v>
      </c>
      <c r="L456" s="4" t="str">
        <f t="shared" si="38"/>
        <v>RC0805JR-079K1L</v>
      </c>
      <c r="M456" s="3" t="s">
        <v>378</v>
      </c>
      <c r="N456" t="s">
        <v>379</v>
      </c>
      <c r="O456" t="str">
        <f t="shared" ca="1" si="40"/>
        <v>C:\Altium Libraries\Passives Library\DataSheet\GENERAL PURPOSE CHIP RESISTORS (Yageo).pdf</v>
      </c>
      <c r="P456" s="5" t="str">
        <f t="shared" si="39"/>
        <v>GENERAL PURPOSE CHIP RESISTORS RES0805 9K1±5% 150V 0.125W</v>
      </c>
    </row>
    <row r="457" spans="1:16" x14ac:dyDescent="0.3">
      <c r="A457" s="4" t="s">
        <v>680</v>
      </c>
      <c r="B457" s="3" t="s">
        <v>580</v>
      </c>
      <c r="C457" s="3" t="s">
        <v>224</v>
      </c>
      <c r="D457" s="45" t="s">
        <v>20</v>
      </c>
      <c r="E457" s="3" t="s">
        <v>581</v>
      </c>
      <c r="F457" s="3" t="s">
        <v>582</v>
      </c>
      <c r="G457" s="4" t="str">
        <f t="shared" si="37"/>
        <v>RES0805 10K±5%</v>
      </c>
      <c r="H457" s="3" t="s">
        <v>23</v>
      </c>
      <c r="I457" s="3" t="s">
        <v>24</v>
      </c>
      <c r="J457" s="3" t="s">
        <v>25</v>
      </c>
      <c r="K457" s="3" t="s">
        <v>583</v>
      </c>
      <c r="L457" s="4" t="str">
        <f t="shared" si="38"/>
        <v>RC0805JR-0710KL</v>
      </c>
      <c r="M457" s="3" t="s">
        <v>378</v>
      </c>
      <c r="N457" t="s">
        <v>379</v>
      </c>
      <c r="O457" t="str">
        <f t="shared" ca="1" si="40"/>
        <v>C:\Altium Libraries\Passives Library\DataSheet\GENERAL PURPOSE CHIP RESISTORS (Yageo).pdf</v>
      </c>
      <c r="P457" s="5" t="str">
        <f t="shared" si="39"/>
        <v>GENERAL PURPOSE CHIP RESISTORS RES0805 10K±5% 150V 0.125W</v>
      </c>
    </row>
    <row r="458" spans="1:16" x14ac:dyDescent="0.3">
      <c r="A458" s="4" t="s">
        <v>681</v>
      </c>
      <c r="B458" s="3" t="s">
        <v>580</v>
      </c>
      <c r="C458" s="3" t="s">
        <v>226</v>
      </c>
      <c r="D458" s="45" t="s">
        <v>20</v>
      </c>
      <c r="E458" s="3" t="s">
        <v>581</v>
      </c>
      <c r="F458" s="3" t="s">
        <v>582</v>
      </c>
      <c r="G458" s="4" t="str">
        <f t="shared" si="37"/>
        <v>RES0805 11K±5%</v>
      </c>
      <c r="H458" s="3" t="s">
        <v>23</v>
      </c>
      <c r="I458" s="3" t="s">
        <v>24</v>
      </c>
      <c r="J458" s="3" t="s">
        <v>25</v>
      </c>
      <c r="K458" s="3" t="s">
        <v>583</v>
      </c>
      <c r="L458" s="4" t="str">
        <f t="shared" si="38"/>
        <v>RC0805JR-0711KL</v>
      </c>
      <c r="M458" s="3" t="s">
        <v>378</v>
      </c>
      <c r="N458" t="s">
        <v>379</v>
      </c>
      <c r="O458" t="str">
        <f t="shared" ca="1" si="40"/>
        <v>C:\Altium Libraries\Passives Library\DataSheet\GENERAL PURPOSE CHIP RESISTORS (Yageo).pdf</v>
      </c>
      <c r="P458" s="5" t="str">
        <f t="shared" si="39"/>
        <v>GENERAL PURPOSE CHIP RESISTORS RES0805 11K±5% 150V 0.125W</v>
      </c>
    </row>
    <row r="459" spans="1:16" x14ac:dyDescent="0.3">
      <c r="A459" s="4" t="s">
        <v>682</v>
      </c>
      <c r="B459" s="3" t="s">
        <v>580</v>
      </c>
      <c r="C459" s="3" t="s">
        <v>228</v>
      </c>
      <c r="D459" s="45" t="s">
        <v>20</v>
      </c>
      <c r="E459" s="3" t="s">
        <v>581</v>
      </c>
      <c r="F459" s="3" t="s">
        <v>582</v>
      </c>
      <c r="G459" s="4" t="str">
        <f t="shared" si="37"/>
        <v>RES0805 12K±5%</v>
      </c>
      <c r="H459" s="3" t="s">
        <v>23</v>
      </c>
      <c r="I459" s="3" t="s">
        <v>24</v>
      </c>
      <c r="J459" s="3" t="s">
        <v>25</v>
      </c>
      <c r="K459" s="3" t="s">
        <v>583</v>
      </c>
      <c r="L459" s="4" t="str">
        <f t="shared" si="38"/>
        <v>RC0805JR-0712KL</v>
      </c>
      <c r="M459" s="3" t="s">
        <v>378</v>
      </c>
      <c r="N459" t="s">
        <v>379</v>
      </c>
      <c r="O459" t="str">
        <f t="shared" ca="1" si="40"/>
        <v>C:\Altium Libraries\Passives Library\DataSheet\GENERAL PURPOSE CHIP RESISTORS (Yageo).pdf</v>
      </c>
      <c r="P459" s="5" t="str">
        <f t="shared" si="39"/>
        <v>GENERAL PURPOSE CHIP RESISTORS RES0805 12K±5% 150V 0.125W</v>
      </c>
    </row>
    <row r="460" spans="1:16" x14ac:dyDescent="0.3">
      <c r="A460" s="4" t="s">
        <v>683</v>
      </c>
      <c r="B460" s="3" t="s">
        <v>580</v>
      </c>
      <c r="C460" s="3" t="s">
        <v>230</v>
      </c>
      <c r="D460" s="45" t="s">
        <v>20</v>
      </c>
      <c r="E460" s="3" t="s">
        <v>581</v>
      </c>
      <c r="F460" s="3" t="s">
        <v>582</v>
      </c>
      <c r="G460" s="4" t="str">
        <f t="shared" si="37"/>
        <v>RES0805 13K±5%</v>
      </c>
      <c r="H460" s="3" t="s">
        <v>23</v>
      </c>
      <c r="I460" s="3" t="s">
        <v>24</v>
      </c>
      <c r="J460" s="3" t="s">
        <v>25</v>
      </c>
      <c r="K460" s="3" t="s">
        <v>583</v>
      </c>
      <c r="L460" s="4" t="str">
        <f t="shared" si="38"/>
        <v>RC0805JR-0713KL</v>
      </c>
      <c r="M460" s="3" t="s">
        <v>378</v>
      </c>
      <c r="N460" t="s">
        <v>379</v>
      </c>
      <c r="O460" t="str">
        <f t="shared" ca="1" si="40"/>
        <v>C:\Altium Libraries\Passives Library\DataSheet\GENERAL PURPOSE CHIP RESISTORS (Yageo).pdf</v>
      </c>
      <c r="P460" s="5" t="str">
        <f t="shared" si="39"/>
        <v>GENERAL PURPOSE CHIP RESISTORS RES0805 13K±5% 150V 0.125W</v>
      </c>
    </row>
    <row r="461" spans="1:16" x14ac:dyDescent="0.3">
      <c r="A461" s="4" t="s">
        <v>684</v>
      </c>
      <c r="B461" s="3" t="s">
        <v>580</v>
      </c>
      <c r="C461" s="3" t="s">
        <v>232</v>
      </c>
      <c r="D461" s="45" t="s">
        <v>20</v>
      </c>
      <c r="E461" s="3" t="s">
        <v>581</v>
      </c>
      <c r="F461" s="3" t="s">
        <v>582</v>
      </c>
      <c r="G461" s="4" t="str">
        <f t="shared" si="37"/>
        <v>RES0805 15K±5%</v>
      </c>
      <c r="H461" s="3" t="s">
        <v>23</v>
      </c>
      <c r="I461" s="3" t="s">
        <v>24</v>
      </c>
      <c r="J461" s="3" t="s">
        <v>25</v>
      </c>
      <c r="K461" s="3" t="s">
        <v>583</v>
      </c>
      <c r="L461" s="4" t="str">
        <f t="shared" si="38"/>
        <v>RC0805JR-0715KL</v>
      </c>
      <c r="M461" s="3" t="s">
        <v>378</v>
      </c>
      <c r="N461" t="s">
        <v>379</v>
      </c>
      <c r="O461" t="str">
        <f t="shared" ca="1" si="40"/>
        <v>C:\Altium Libraries\Passives Library\DataSheet\GENERAL PURPOSE CHIP RESISTORS (Yageo).pdf</v>
      </c>
      <c r="P461" s="5" t="str">
        <f t="shared" si="39"/>
        <v>GENERAL PURPOSE CHIP RESISTORS RES0805 15K±5% 150V 0.125W</v>
      </c>
    </row>
    <row r="462" spans="1:16" x14ac:dyDescent="0.3">
      <c r="A462" s="4" t="s">
        <v>685</v>
      </c>
      <c r="B462" s="3" t="s">
        <v>580</v>
      </c>
      <c r="C462" s="3" t="s">
        <v>234</v>
      </c>
      <c r="D462" s="45" t="s">
        <v>20</v>
      </c>
      <c r="E462" s="3" t="s">
        <v>581</v>
      </c>
      <c r="F462" s="3" t="s">
        <v>582</v>
      </c>
      <c r="G462" s="4" t="str">
        <f t="shared" si="37"/>
        <v>RES0805 16K±5%</v>
      </c>
      <c r="H462" s="3" t="s">
        <v>23</v>
      </c>
      <c r="I462" s="3" t="s">
        <v>24</v>
      </c>
      <c r="J462" s="3" t="s">
        <v>25</v>
      </c>
      <c r="K462" s="3" t="s">
        <v>583</v>
      </c>
      <c r="L462" s="4" t="str">
        <f t="shared" si="38"/>
        <v>RC0805JR-0716KL</v>
      </c>
      <c r="M462" s="3" t="s">
        <v>378</v>
      </c>
      <c r="N462" t="s">
        <v>379</v>
      </c>
      <c r="O462" t="str">
        <f t="shared" ca="1" si="40"/>
        <v>C:\Altium Libraries\Passives Library\DataSheet\GENERAL PURPOSE CHIP RESISTORS (Yageo).pdf</v>
      </c>
      <c r="P462" s="5" t="str">
        <f t="shared" si="39"/>
        <v>GENERAL PURPOSE CHIP RESISTORS RES0805 16K±5% 150V 0.125W</v>
      </c>
    </row>
    <row r="463" spans="1:16" x14ac:dyDescent="0.3">
      <c r="A463" s="4" t="s">
        <v>686</v>
      </c>
      <c r="B463" s="3" t="s">
        <v>580</v>
      </c>
      <c r="C463" s="3" t="s">
        <v>236</v>
      </c>
      <c r="D463" s="45" t="s">
        <v>20</v>
      </c>
      <c r="E463" s="3" t="s">
        <v>581</v>
      </c>
      <c r="F463" s="3" t="s">
        <v>582</v>
      </c>
      <c r="G463" s="4" t="str">
        <f t="shared" si="37"/>
        <v>RES0805 18K±5%</v>
      </c>
      <c r="H463" s="3" t="s">
        <v>23</v>
      </c>
      <c r="I463" s="3" t="s">
        <v>24</v>
      </c>
      <c r="J463" s="3" t="s">
        <v>25</v>
      </c>
      <c r="K463" s="3" t="s">
        <v>583</v>
      </c>
      <c r="L463" s="4" t="str">
        <f t="shared" si="38"/>
        <v>RC0805JR-0718KL</v>
      </c>
      <c r="M463" s="3" t="s">
        <v>378</v>
      </c>
      <c r="N463" t="s">
        <v>379</v>
      </c>
      <c r="O463" t="str">
        <f t="shared" ca="1" si="40"/>
        <v>C:\Altium Libraries\Passives Library\DataSheet\GENERAL PURPOSE CHIP RESISTORS (Yageo).pdf</v>
      </c>
      <c r="P463" s="5" t="str">
        <f t="shared" si="39"/>
        <v>GENERAL PURPOSE CHIP RESISTORS RES0805 18K±5% 150V 0.125W</v>
      </c>
    </row>
    <row r="464" spans="1:16" x14ac:dyDescent="0.3">
      <c r="A464" s="4" t="s">
        <v>687</v>
      </c>
      <c r="B464" s="3" t="s">
        <v>580</v>
      </c>
      <c r="C464" s="3" t="s">
        <v>238</v>
      </c>
      <c r="D464" s="45" t="s">
        <v>20</v>
      </c>
      <c r="E464" s="3" t="s">
        <v>581</v>
      </c>
      <c r="F464" s="3" t="s">
        <v>582</v>
      </c>
      <c r="G464" s="4" t="str">
        <f t="shared" si="37"/>
        <v>RES0805 20K±5%</v>
      </c>
      <c r="H464" s="3" t="s">
        <v>23</v>
      </c>
      <c r="I464" s="3" t="s">
        <v>24</v>
      </c>
      <c r="J464" s="3" t="s">
        <v>25</v>
      </c>
      <c r="K464" s="3" t="s">
        <v>583</v>
      </c>
      <c r="L464" s="4" t="str">
        <f t="shared" si="38"/>
        <v>RC0805JR-0720KL</v>
      </c>
      <c r="M464" s="3" t="s">
        <v>378</v>
      </c>
      <c r="N464" t="s">
        <v>379</v>
      </c>
      <c r="O464" t="str">
        <f t="shared" ca="1" si="40"/>
        <v>C:\Altium Libraries\Passives Library\DataSheet\GENERAL PURPOSE CHIP RESISTORS (Yageo).pdf</v>
      </c>
      <c r="P464" s="5" t="str">
        <f t="shared" si="39"/>
        <v>GENERAL PURPOSE CHIP RESISTORS RES0805 20K±5% 150V 0.125W</v>
      </c>
    </row>
    <row r="465" spans="1:16" x14ac:dyDescent="0.3">
      <c r="A465" s="4" t="s">
        <v>688</v>
      </c>
      <c r="B465" s="3" t="s">
        <v>580</v>
      </c>
      <c r="C465" s="3" t="s">
        <v>240</v>
      </c>
      <c r="D465" s="45" t="s">
        <v>20</v>
      </c>
      <c r="E465" s="3" t="s">
        <v>581</v>
      </c>
      <c r="F465" s="3" t="s">
        <v>582</v>
      </c>
      <c r="G465" s="4" t="str">
        <f t="shared" si="37"/>
        <v>RES0805 22K±5%</v>
      </c>
      <c r="H465" s="3" t="s">
        <v>23</v>
      </c>
      <c r="I465" s="3" t="s">
        <v>24</v>
      </c>
      <c r="J465" s="3" t="s">
        <v>25</v>
      </c>
      <c r="K465" s="3" t="s">
        <v>583</v>
      </c>
      <c r="L465" s="4" t="str">
        <f t="shared" si="38"/>
        <v>RC0805JR-0722KL</v>
      </c>
      <c r="M465" s="3" t="s">
        <v>378</v>
      </c>
      <c r="N465" t="s">
        <v>379</v>
      </c>
      <c r="O465" t="str">
        <f t="shared" ca="1" si="40"/>
        <v>C:\Altium Libraries\Passives Library\DataSheet\GENERAL PURPOSE CHIP RESISTORS (Yageo).pdf</v>
      </c>
      <c r="P465" s="5" t="str">
        <f t="shared" si="39"/>
        <v>GENERAL PURPOSE CHIP RESISTORS RES0805 22K±5% 150V 0.125W</v>
      </c>
    </row>
    <row r="466" spans="1:16" x14ac:dyDescent="0.3">
      <c r="A466" s="4" t="s">
        <v>689</v>
      </c>
      <c r="B466" s="3" t="s">
        <v>580</v>
      </c>
      <c r="C466" s="3" t="s">
        <v>242</v>
      </c>
      <c r="D466" s="45" t="s">
        <v>20</v>
      </c>
      <c r="E466" s="3" t="s">
        <v>581</v>
      </c>
      <c r="F466" s="3" t="s">
        <v>582</v>
      </c>
      <c r="G466" s="4" t="str">
        <f t="shared" si="37"/>
        <v>RES0805 24K±5%</v>
      </c>
      <c r="H466" s="3" t="s">
        <v>23</v>
      </c>
      <c r="I466" s="3" t="s">
        <v>24</v>
      </c>
      <c r="J466" s="3" t="s">
        <v>25</v>
      </c>
      <c r="K466" s="3" t="s">
        <v>583</v>
      </c>
      <c r="L466" s="4" t="str">
        <f t="shared" si="38"/>
        <v>RC0805JR-0724KL</v>
      </c>
      <c r="M466" s="3" t="s">
        <v>378</v>
      </c>
      <c r="N466" t="s">
        <v>379</v>
      </c>
      <c r="O466" t="str">
        <f t="shared" ca="1" si="40"/>
        <v>C:\Altium Libraries\Passives Library\DataSheet\GENERAL PURPOSE CHIP RESISTORS (Yageo).pdf</v>
      </c>
      <c r="P466" s="5" t="str">
        <f t="shared" si="39"/>
        <v>GENERAL PURPOSE CHIP RESISTORS RES0805 24K±5% 150V 0.125W</v>
      </c>
    </row>
    <row r="467" spans="1:16" x14ac:dyDescent="0.3">
      <c r="A467" s="4" t="s">
        <v>690</v>
      </c>
      <c r="B467" s="3" t="s">
        <v>580</v>
      </c>
      <c r="C467" s="3" t="s">
        <v>244</v>
      </c>
      <c r="D467" s="45" t="s">
        <v>20</v>
      </c>
      <c r="E467" s="3" t="s">
        <v>581</v>
      </c>
      <c r="F467" s="3" t="s">
        <v>582</v>
      </c>
      <c r="G467" s="4" t="str">
        <f t="shared" si="37"/>
        <v>RES0805 27K±5%</v>
      </c>
      <c r="H467" s="3" t="s">
        <v>23</v>
      </c>
      <c r="I467" s="3" t="s">
        <v>24</v>
      </c>
      <c r="J467" s="3" t="s">
        <v>25</v>
      </c>
      <c r="K467" s="3" t="s">
        <v>583</v>
      </c>
      <c r="L467" s="4" t="str">
        <f t="shared" si="38"/>
        <v>RC0805JR-0727KL</v>
      </c>
      <c r="M467" s="3" t="s">
        <v>378</v>
      </c>
      <c r="N467" t="s">
        <v>379</v>
      </c>
      <c r="O467" t="str">
        <f t="shared" ca="1" si="40"/>
        <v>C:\Altium Libraries\Passives Library\DataSheet\GENERAL PURPOSE CHIP RESISTORS (Yageo).pdf</v>
      </c>
      <c r="P467" s="5" t="str">
        <f t="shared" si="39"/>
        <v>GENERAL PURPOSE CHIP RESISTORS RES0805 27K±5% 150V 0.125W</v>
      </c>
    </row>
    <row r="468" spans="1:16" x14ac:dyDescent="0.3">
      <c r="A468" s="4" t="s">
        <v>691</v>
      </c>
      <c r="B468" s="3" t="s">
        <v>580</v>
      </c>
      <c r="C468" s="3" t="s">
        <v>246</v>
      </c>
      <c r="D468" s="45" t="s">
        <v>20</v>
      </c>
      <c r="E468" s="3" t="s">
        <v>581</v>
      </c>
      <c r="F468" s="3" t="s">
        <v>582</v>
      </c>
      <c r="G468" s="4" t="str">
        <f t="shared" si="37"/>
        <v>RES0805 30K±5%</v>
      </c>
      <c r="H468" s="3" t="s">
        <v>23</v>
      </c>
      <c r="I468" s="3" t="s">
        <v>24</v>
      </c>
      <c r="J468" s="3" t="s">
        <v>25</v>
      </c>
      <c r="K468" s="3" t="s">
        <v>583</v>
      </c>
      <c r="L468" s="4" t="str">
        <f t="shared" si="38"/>
        <v>RC0805JR-0730KL</v>
      </c>
      <c r="M468" s="3" t="s">
        <v>378</v>
      </c>
      <c r="N468" t="s">
        <v>379</v>
      </c>
      <c r="O468" t="str">
        <f t="shared" ca="1" si="40"/>
        <v>C:\Altium Libraries\Passives Library\DataSheet\GENERAL PURPOSE CHIP RESISTORS (Yageo).pdf</v>
      </c>
      <c r="P468" s="5" t="str">
        <f t="shared" si="39"/>
        <v>GENERAL PURPOSE CHIP RESISTORS RES0805 30K±5% 150V 0.125W</v>
      </c>
    </row>
    <row r="469" spans="1:16" x14ac:dyDescent="0.3">
      <c r="A469" s="4" t="s">
        <v>692</v>
      </c>
      <c r="B469" s="3" t="s">
        <v>580</v>
      </c>
      <c r="C469" s="3" t="s">
        <v>248</v>
      </c>
      <c r="D469" s="45" t="s">
        <v>20</v>
      </c>
      <c r="E469" s="3" t="s">
        <v>581</v>
      </c>
      <c r="F469" s="3" t="s">
        <v>582</v>
      </c>
      <c r="G469" s="4" t="str">
        <f t="shared" si="37"/>
        <v>RES0805 33K±5%</v>
      </c>
      <c r="H469" s="3" t="s">
        <v>23</v>
      </c>
      <c r="I469" s="3" t="s">
        <v>24</v>
      </c>
      <c r="J469" s="3" t="s">
        <v>25</v>
      </c>
      <c r="K469" s="3" t="s">
        <v>583</v>
      </c>
      <c r="L469" s="4" t="str">
        <f t="shared" si="38"/>
        <v>RC0805JR-0733KL</v>
      </c>
      <c r="M469" s="3" t="s">
        <v>378</v>
      </c>
      <c r="N469" t="s">
        <v>379</v>
      </c>
      <c r="O469" t="str">
        <f t="shared" ca="1" si="40"/>
        <v>C:\Altium Libraries\Passives Library\DataSheet\GENERAL PURPOSE CHIP RESISTORS (Yageo).pdf</v>
      </c>
      <c r="P469" s="5" t="str">
        <f t="shared" si="39"/>
        <v>GENERAL PURPOSE CHIP RESISTORS RES0805 33K±5% 150V 0.125W</v>
      </c>
    </row>
    <row r="470" spans="1:16" x14ac:dyDescent="0.3">
      <c r="A470" s="4" t="s">
        <v>693</v>
      </c>
      <c r="B470" s="3" t="s">
        <v>580</v>
      </c>
      <c r="C470" s="3" t="s">
        <v>250</v>
      </c>
      <c r="D470" s="45" t="s">
        <v>20</v>
      </c>
      <c r="E470" s="3" t="s">
        <v>581</v>
      </c>
      <c r="F470" s="3" t="s">
        <v>582</v>
      </c>
      <c r="G470" s="4" t="str">
        <f t="shared" si="37"/>
        <v>RES0805 36K±5%</v>
      </c>
      <c r="H470" s="3" t="s">
        <v>23</v>
      </c>
      <c r="I470" s="3" t="s">
        <v>24</v>
      </c>
      <c r="J470" s="3" t="s">
        <v>25</v>
      </c>
      <c r="K470" s="3" t="s">
        <v>583</v>
      </c>
      <c r="L470" s="4" t="str">
        <f t="shared" si="38"/>
        <v>RC0805JR-0736KL</v>
      </c>
      <c r="M470" s="3" t="s">
        <v>378</v>
      </c>
      <c r="N470" t="s">
        <v>379</v>
      </c>
      <c r="O470" t="str">
        <f t="shared" ca="1" si="40"/>
        <v>C:\Altium Libraries\Passives Library\DataSheet\GENERAL PURPOSE CHIP RESISTORS (Yageo).pdf</v>
      </c>
      <c r="P470" s="5" t="str">
        <f t="shared" si="39"/>
        <v>GENERAL PURPOSE CHIP RESISTORS RES0805 36K±5% 150V 0.125W</v>
      </c>
    </row>
    <row r="471" spans="1:16" x14ac:dyDescent="0.3">
      <c r="A471" s="4" t="s">
        <v>694</v>
      </c>
      <c r="B471" s="3" t="s">
        <v>580</v>
      </c>
      <c r="C471" s="3" t="s">
        <v>252</v>
      </c>
      <c r="D471" s="45" t="s">
        <v>20</v>
      </c>
      <c r="E471" s="3" t="s">
        <v>581</v>
      </c>
      <c r="F471" s="3" t="s">
        <v>582</v>
      </c>
      <c r="G471" s="4" t="str">
        <f t="shared" si="37"/>
        <v>RES0805 39K±5%</v>
      </c>
      <c r="H471" s="3" t="s">
        <v>23</v>
      </c>
      <c r="I471" s="3" t="s">
        <v>24</v>
      </c>
      <c r="J471" s="3" t="s">
        <v>25</v>
      </c>
      <c r="K471" s="3" t="s">
        <v>583</v>
      </c>
      <c r="L471" s="4" t="str">
        <f t="shared" si="38"/>
        <v>RC0805JR-0739KL</v>
      </c>
      <c r="M471" s="3" t="s">
        <v>378</v>
      </c>
      <c r="N471" t="s">
        <v>379</v>
      </c>
      <c r="O471" t="str">
        <f t="shared" ca="1" si="40"/>
        <v>C:\Altium Libraries\Passives Library\DataSheet\GENERAL PURPOSE CHIP RESISTORS (Yageo).pdf</v>
      </c>
      <c r="P471" s="5" t="str">
        <f t="shared" si="39"/>
        <v>GENERAL PURPOSE CHIP RESISTORS RES0805 39K±5% 150V 0.125W</v>
      </c>
    </row>
    <row r="472" spans="1:16" x14ac:dyDescent="0.3">
      <c r="A472" s="4" t="s">
        <v>695</v>
      </c>
      <c r="B472" s="3" t="s">
        <v>580</v>
      </c>
      <c r="C472" s="3" t="s">
        <v>254</v>
      </c>
      <c r="D472" s="45" t="s">
        <v>20</v>
      </c>
      <c r="E472" s="3" t="s">
        <v>581</v>
      </c>
      <c r="F472" s="3" t="s">
        <v>582</v>
      </c>
      <c r="G472" s="4" t="str">
        <f t="shared" si="37"/>
        <v>RES0805 43K±5%</v>
      </c>
      <c r="H472" s="3" t="s">
        <v>23</v>
      </c>
      <c r="I472" s="3" t="s">
        <v>24</v>
      </c>
      <c r="J472" s="3" t="s">
        <v>25</v>
      </c>
      <c r="K472" s="3" t="s">
        <v>583</v>
      </c>
      <c r="L472" s="4" t="str">
        <f t="shared" si="38"/>
        <v>RC0805JR-0743KL</v>
      </c>
      <c r="M472" s="3" t="s">
        <v>378</v>
      </c>
      <c r="N472" t="s">
        <v>379</v>
      </c>
      <c r="O472" t="str">
        <f t="shared" ca="1" si="40"/>
        <v>C:\Altium Libraries\Passives Library\DataSheet\GENERAL PURPOSE CHIP RESISTORS (Yageo).pdf</v>
      </c>
      <c r="P472" s="5" t="str">
        <f t="shared" si="39"/>
        <v>GENERAL PURPOSE CHIP RESISTORS RES0805 43K±5% 150V 0.125W</v>
      </c>
    </row>
    <row r="473" spans="1:16" x14ac:dyDescent="0.3">
      <c r="A473" s="4" t="s">
        <v>696</v>
      </c>
      <c r="B473" s="3" t="s">
        <v>580</v>
      </c>
      <c r="C473" s="3" t="s">
        <v>256</v>
      </c>
      <c r="D473" s="45" t="s">
        <v>20</v>
      </c>
      <c r="E473" s="3" t="s">
        <v>581</v>
      </c>
      <c r="F473" s="3" t="s">
        <v>582</v>
      </c>
      <c r="G473" s="4" t="str">
        <f t="shared" si="37"/>
        <v>RES0805 47K±5%</v>
      </c>
      <c r="H473" s="3" t="s">
        <v>23</v>
      </c>
      <c r="I473" s="3" t="s">
        <v>24</v>
      </c>
      <c r="J473" s="3" t="s">
        <v>25</v>
      </c>
      <c r="K473" s="3" t="s">
        <v>583</v>
      </c>
      <c r="L473" s="4" t="str">
        <f t="shared" si="38"/>
        <v>RC0805JR-0747KL</v>
      </c>
      <c r="M473" s="3" t="s">
        <v>378</v>
      </c>
      <c r="N473" t="s">
        <v>379</v>
      </c>
      <c r="O473" t="str">
        <f t="shared" ca="1" si="40"/>
        <v>C:\Altium Libraries\Passives Library\DataSheet\GENERAL PURPOSE CHIP RESISTORS (Yageo).pdf</v>
      </c>
      <c r="P473" s="5" t="str">
        <f t="shared" si="39"/>
        <v>GENERAL PURPOSE CHIP RESISTORS RES0805 47K±5% 150V 0.125W</v>
      </c>
    </row>
    <row r="474" spans="1:16" x14ac:dyDescent="0.3">
      <c r="A474" s="4" t="s">
        <v>697</v>
      </c>
      <c r="B474" s="3" t="s">
        <v>580</v>
      </c>
      <c r="C474" s="3" t="s">
        <v>258</v>
      </c>
      <c r="D474" s="45" t="s">
        <v>20</v>
      </c>
      <c r="E474" s="3" t="s">
        <v>581</v>
      </c>
      <c r="F474" s="3" t="s">
        <v>582</v>
      </c>
      <c r="G474" s="4" t="str">
        <f t="shared" si="37"/>
        <v>RES0805 51K±5%</v>
      </c>
      <c r="H474" s="3" t="s">
        <v>23</v>
      </c>
      <c r="I474" s="3" t="s">
        <v>24</v>
      </c>
      <c r="J474" s="3" t="s">
        <v>25</v>
      </c>
      <c r="K474" s="3" t="s">
        <v>583</v>
      </c>
      <c r="L474" s="4" t="str">
        <f t="shared" si="38"/>
        <v>RC0805JR-0751KL</v>
      </c>
      <c r="M474" s="3" t="s">
        <v>378</v>
      </c>
      <c r="N474" t="s">
        <v>379</v>
      </c>
      <c r="O474" t="str">
        <f t="shared" ca="1" si="40"/>
        <v>C:\Altium Libraries\Passives Library\DataSheet\GENERAL PURPOSE CHIP RESISTORS (Yageo).pdf</v>
      </c>
      <c r="P474" s="5" t="str">
        <f t="shared" si="39"/>
        <v>GENERAL PURPOSE CHIP RESISTORS RES0805 51K±5% 150V 0.125W</v>
      </c>
    </row>
    <row r="475" spans="1:16" x14ac:dyDescent="0.3">
      <c r="A475" s="4" t="s">
        <v>698</v>
      </c>
      <c r="B475" s="3" t="s">
        <v>580</v>
      </c>
      <c r="C475" s="3" t="s">
        <v>260</v>
      </c>
      <c r="D475" s="45" t="s">
        <v>20</v>
      </c>
      <c r="E475" s="3" t="s">
        <v>581</v>
      </c>
      <c r="F475" s="3" t="s">
        <v>582</v>
      </c>
      <c r="G475" s="4" t="str">
        <f t="shared" si="37"/>
        <v>RES0805 56K±5%</v>
      </c>
      <c r="H475" s="3" t="s">
        <v>23</v>
      </c>
      <c r="I475" s="3" t="s">
        <v>24</v>
      </c>
      <c r="J475" s="3" t="s">
        <v>25</v>
      </c>
      <c r="K475" s="3" t="s">
        <v>583</v>
      </c>
      <c r="L475" s="4" t="str">
        <f t="shared" si="38"/>
        <v>RC0805JR-0756KL</v>
      </c>
      <c r="M475" s="3" t="s">
        <v>378</v>
      </c>
      <c r="N475" t="s">
        <v>379</v>
      </c>
      <c r="O475" t="str">
        <f t="shared" ca="1" si="40"/>
        <v>C:\Altium Libraries\Passives Library\DataSheet\GENERAL PURPOSE CHIP RESISTORS (Yageo).pdf</v>
      </c>
      <c r="P475" s="5" t="str">
        <f t="shared" si="39"/>
        <v>GENERAL PURPOSE CHIP RESISTORS RES0805 56K±5% 150V 0.125W</v>
      </c>
    </row>
    <row r="476" spans="1:16" x14ac:dyDescent="0.3">
      <c r="A476" s="4" t="s">
        <v>699</v>
      </c>
      <c r="B476" s="3" t="s">
        <v>580</v>
      </c>
      <c r="C476" s="3" t="s">
        <v>262</v>
      </c>
      <c r="D476" s="45" t="s">
        <v>20</v>
      </c>
      <c r="E476" s="3" t="s">
        <v>581</v>
      </c>
      <c r="F476" s="3" t="s">
        <v>582</v>
      </c>
      <c r="G476" s="4" t="str">
        <f t="shared" si="37"/>
        <v>RES0805 62K±5%</v>
      </c>
      <c r="H476" s="3" t="s">
        <v>23</v>
      </c>
      <c r="I476" s="3" t="s">
        <v>24</v>
      </c>
      <c r="J476" s="3" t="s">
        <v>25</v>
      </c>
      <c r="K476" s="3" t="s">
        <v>583</v>
      </c>
      <c r="L476" s="4" t="str">
        <f t="shared" si="38"/>
        <v>RC0805JR-0762KL</v>
      </c>
      <c r="M476" s="3" t="s">
        <v>378</v>
      </c>
      <c r="N476" t="s">
        <v>379</v>
      </c>
      <c r="O476" t="str">
        <f t="shared" ca="1" si="40"/>
        <v>C:\Altium Libraries\Passives Library\DataSheet\GENERAL PURPOSE CHIP RESISTORS (Yageo).pdf</v>
      </c>
      <c r="P476" s="5" t="str">
        <f t="shared" si="39"/>
        <v>GENERAL PURPOSE CHIP RESISTORS RES0805 62K±5% 150V 0.125W</v>
      </c>
    </row>
    <row r="477" spans="1:16" x14ac:dyDescent="0.3">
      <c r="A477" s="4" t="s">
        <v>700</v>
      </c>
      <c r="B477" s="3" t="s">
        <v>580</v>
      </c>
      <c r="C477" s="3" t="s">
        <v>264</v>
      </c>
      <c r="D477" s="45" t="s">
        <v>20</v>
      </c>
      <c r="E477" s="3" t="s">
        <v>581</v>
      </c>
      <c r="F477" s="3" t="s">
        <v>582</v>
      </c>
      <c r="G477" s="4" t="str">
        <f t="shared" si="37"/>
        <v>RES0805 68K±5%</v>
      </c>
      <c r="H477" s="3" t="s">
        <v>23</v>
      </c>
      <c r="I477" s="3" t="s">
        <v>24</v>
      </c>
      <c r="J477" s="3" t="s">
        <v>25</v>
      </c>
      <c r="K477" s="3" t="s">
        <v>583</v>
      </c>
      <c r="L477" s="4" t="str">
        <f t="shared" si="38"/>
        <v>RC0805JR-0768KL</v>
      </c>
      <c r="M477" s="3" t="s">
        <v>378</v>
      </c>
      <c r="N477" t="s">
        <v>379</v>
      </c>
      <c r="O477" t="str">
        <f t="shared" ca="1" si="40"/>
        <v>C:\Altium Libraries\Passives Library\DataSheet\GENERAL PURPOSE CHIP RESISTORS (Yageo).pdf</v>
      </c>
      <c r="P477" s="5" t="str">
        <f t="shared" si="39"/>
        <v>GENERAL PURPOSE CHIP RESISTORS RES0805 68K±5% 150V 0.125W</v>
      </c>
    </row>
    <row r="478" spans="1:16" x14ac:dyDescent="0.3">
      <c r="A478" s="4" t="s">
        <v>701</v>
      </c>
      <c r="B478" s="3" t="s">
        <v>580</v>
      </c>
      <c r="C478" s="3" t="s">
        <v>266</v>
      </c>
      <c r="D478" s="45" t="s">
        <v>20</v>
      </c>
      <c r="E478" s="3" t="s">
        <v>581</v>
      </c>
      <c r="F478" s="3" t="s">
        <v>582</v>
      </c>
      <c r="G478" s="4" t="str">
        <f t="shared" si="37"/>
        <v>RES0805 75K±5%</v>
      </c>
      <c r="H478" s="3" t="s">
        <v>23</v>
      </c>
      <c r="I478" s="3" t="s">
        <v>24</v>
      </c>
      <c r="J478" s="3" t="s">
        <v>25</v>
      </c>
      <c r="K478" s="3" t="s">
        <v>583</v>
      </c>
      <c r="L478" s="4" t="str">
        <f t="shared" si="38"/>
        <v>RC0805JR-0775KL</v>
      </c>
      <c r="M478" s="3" t="s">
        <v>378</v>
      </c>
      <c r="N478" t="s">
        <v>379</v>
      </c>
      <c r="O478" t="str">
        <f t="shared" ca="1" si="40"/>
        <v>C:\Altium Libraries\Passives Library\DataSheet\GENERAL PURPOSE CHIP RESISTORS (Yageo).pdf</v>
      </c>
      <c r="P478" s="5" t="str">
        <f t="shared" si="39"/>
        <v>GENERAL PURPOSE CHIP RESISTORS RES0805 75K±5% 150V 0.125W</v>
      </c>
    </row>
    <row r="479" spans="1:16" x14ac:dyDescent="0.3">
      <c r="A479" s="4" t="s">
        <v>702</v>
      </c>
      <c r="B479" s="3" t="s">
        <v>580</v>
      </c>
      <c r="C479" s="3" t="s">
        <v>268</v>
      </c>
      <c r="D479" s="45" t="s">
        <v>20</v>
      </c>
      <c r="E479" s="3" t="s">
        <v>581</v>
      </c>
      <c r="F479" s="3" t="s">
        <v>582</v>
      </c>
      <c r="G479" s="4" t="str">
        <f t="shared" si="37"/>
        <v>RES0805 82K±5%</v>
      </c>
      <c r="H479" s="3" t="s">
        <v>23</v>
      </c>
      <c r="I479" s="3" t="s">
        <v>24</v>
      </c>
      <c r="J479" s="3" t="s">
        <v>25</v>
      </c>
      <c r="K479" s="3" t="s">
        <v>583</v>
      </c>
      <c r="L479" s="4" t="str">
        <f t="shared" si="38"/>
        <v>RC0805JR-0782KL</v>
      </c>
      <c r="M479" s="3" t="s">
        <v>378</v>
      </c>
      <c r="N479" t="s">
        <v>379</v>
      </c>
      <c r="O479" t="str">
        <f t="shared" ca="1" si="40"/>
        <v>C:\Altium Libraries\Passives Library\DataSheet\GENERAL PURPOSE CHIP RESISTORS (Yageo).pdf</v>
      </c>
      <c r="P479" s="5" t="str">
        <f t="shared" si="39"/>
        <v>GENERAL PURPOSE CHIP RESISTORS RES0805 82K±5% 150V 0.125W</v>
      </c>
    </row>
    <row r="480" spans="1:16" x14ac:dyDescent="0.3">
      <c r="A480" s="4" t="s">
        <v>703</v>
      </c>
      <c r="B480" s="3" t="s">
        <v>580</v>
      </c>
      <c r="C480" s="3" t="s">
        <v>270</v>
      </c>
      <c r="D480" s="45" t="s">
        <v>20</v>
      </c>
      <c r="E480" s="3" t="s">
        <v>581</v>
      </c>
      <c r="F480" s="3" t="s">
        <v>582</v>
      </c>
      <c r="G480" s="4" t="str">
        <f t="shared" si="37"/>
        <v>RES0805 91K±5%</v>
      </c>
      <c r="H480" s="3" t="s">
        <v>23</v>
      </c>
      <c r="I480" s="3" t="s">
        <v>24</v>
      </c>
      <c r="J480" s="3" t="s">
        <v>25</v>
      </c>
      <c r="K480" s="3" t="s">
        <v>583</v>
      </c>
      <c r="L480" s="4" t="str">
        <f t="shared" si="38"/>
        <v>RC0805JR-0791KL</v>
      </c>
      <c r="M480" s="3" t="s">
        <v>378</v>
      </c>
      <c r="N480" t="s">
        <v>379</v>
      </c>
      <c r="O480" t="str">
        <f t="shared" ca="1" si="40"/>
        <v>C:\Altium Libraries\Passives Library\DataSheet\GENERAL PURPOSE CHIP RESISTORS (Yageo).pdf</v>
      </c>
      <c r="P480" s="5" t="str">
        <f t="shared" si="39"/>
        <v>GENERAL PURPOSE CHIP RESISTORS RES0805 91K±5% 150V 0.125W</v>
      </c>
    </row>
    <row r="481" spans="1:16" x14ac:dyDescent="0.3">
      <c r="A481" s="4" t="s">
        <v>704</v>
      </c>
      <c r="B481" s="3" t="s">
        <v>580</v>
      </c>
      <c r="C481" s="3" t="s">
        <v>272</v>
      </c>
      <c r="D481" s="45" t="s">
        <v>20</v>
      </c>
      <c r="E481" s="3" t="s">
        <v>581</v>
      </c>
      <c r="F481" s="3" t="s">
        <v>582</v>
      </c>
      <c r="G481" s="4" t="str">
        <f t="shared" si="37"/>
        <v>RES0805 100K±5%</v>
      </c>
      <c r="H481" s="3" t="s">
        <v>23</v>
      </c>
      <c r="I481" s="3" t="s">
        <v>24</v>
      </c>
      <c r="J481" s="3" t="s">
        <v>25</v>
      </c>
      <c r="K481" s="3" t="s">
        <v>583</v>
      </c>
      <c r="L481" s="4" t="str">
        <f t="shared" si="38"/>
        <v>RC0805JR-07100KL</v>
      </c>
      <c r="M481" s="3" t="s">
        <v>378</v>
      </c>
      <c r="N481" t="s">
        <v>379</v>
      </c>
      <c r="O481" t="str">
        <f t="shared" ca="1" si="40"/>
        <v>C:\Altium Libraries\Passives Library\DataSheet\GENERAL PURPOSE CHIP RESISTORS (Yageo).pdf</v>
      </c>
      <c r="P481" s="5" t="str">
        <f t="shared" si="39"/>
        <v>GENERAL PURPOSE CHIP RESISTORS RES0805 100K±5% 150V 0.125W</v>
      </c>
    </row>
    <row r="482" spans="1:16" x14ac:dyDescent="0.3">
      <c r="A482" s="4" t="s">
        <v>705</v>
      </c>
      <c r="B482" s="3" t="s">
        <v>580</v>
      </c>
      <c r="C482" s="3" t="s">
        <v>274</v>
      </c>
      <c r="D482" s="45" t="s">
        <v>20</v>
      </c>
      <c r="E482" s="3" t="s">
        <v>581</v>
      </c>
      <c r="F482" s="3" t="s">
        <v>582</v>
      </c>
      <c r="G482" s="4" t="str">
        <f t="shared" si="37"/>
        <v>RES0805 110K±5%</v>
      </c>
      <c r="H482" s="3" t="s">
        <v>23</v>
      </c>
      <c r="I482" s="3" t="s">
        <v>24</v>
      </c>
      <c r="J482" s="3" t="s">
        <v>25</v>
      </c>
      <c r="K482" s="3" t="s">
        <v>583</v>
      </c>
      <c r="L482" s="4" t="str">
        <f t="shared" si="38"/>
        <v>RC0805JR-07110KL</v>
      </c>
      <c r="M482" s="3" t="s">
        <v>378</v>
      </c>
      <c r="N482" t="s">
        <v>379</v>
      </c>
      <c r="O482" t="str">
        <f t="shared" ca="1" si="40"/>
        <v>C:\Altium Libraries\Passives Library\DataSheet\GENERAL PURPOSE CHIP RESISTORS (Yageo).pdf</v>
      </c>
      <c r="P482" s="5" t="str">
        <f t="shared" si="39"/>
        <v>GENERAL PURPOSE CHIP RESISTORS RES0805 110K±5% 150V 0.125W</v>
      </c>
    </row>
    <row r="483" spans="1:16" x14ac:dyDescent="0.3">
      <c r="A483" s="4" t="s">
        <v>706</v>
      </c>
      <c r="B483" s="3" t="s">
        <v>580</v>
      </c>
      <c r="C483" s="3" t="s">
        <v>276</v>
      </c>
      <c r="D483" s="45" t="s">
        <v>20</v>
      </c>
      <c r="E483" s="3" t="s">
        <v>581</v>
      </c>
      <c r="F483" s="3" t="s">
        <v>582</v>
      </c>
      <c r="G483" s="4" t="str">
        <f t="shared" si="37"/>
        <v>RES0805 120K±5%</v>
      </c>
      <c r="H483" s="3" t="s">
        <v>23</v>
      </c>
      <c r="I483" s="3" t="s">
        <v>24</v>
      </c>
      <c r="J483" s="3" t="s">
        <v>25</v>
      </c>
      <c r="K483" s="3" t="s">
        <v>583</v>
      </c>
      <c r="L483" s="4" t="str">
        <f t="shared" si="38"/>
        <v>RC0805JR-07120KL</v>
      </c>
      <c r="M483" s="3" t="s">
        <v>378</v>
      </c>
      <c r="N483" t="s">
        <v>379</v>
      </c>
      <c r="O483" t="str">
        <f t="shared" ca="1" si="40"/>
        <v>C:\Altium Libraries\Passives Library\DataSheet\GENERAL PURPOSE CHIP RESISTORS (Yageo).pdf</v>
      </c>
      <c r="P483" s="5" t="str">
        <f t="shared" si="39"/>
        <v>GENERAL PURPOSE CHIP RESISTORS RES0805 120K±5% 150V 0.125W</v>
      </c>
    </row>
    <row r="484" spans="1:16" x14ac:dyDescent="0.3">
      <c r="A484" s="4" t="s">
        <v>707</v>
      </c>
      <c r="B484" s="3" t="s">
        <v>580</v>
      </c>
      <c r="C484" s="3" t="s">
        <v>278</v>
      </c>
      <c r="D484" s="45" t="s">
        <v>20</v>
      </c>
      <c r="E484" s="3" t="s">
        <v>581</v>
      </c>
      <c r="F484" s="3" t="s">
        <v>582</v>
      </c>
      <c r="G484" s="4" t="str">
        <f t="shared" si="37"/>
        <v>RES0805 130K±5%</v>
      </c>
      <c r="H484" s="3" t="s">
        <v>23</v>
      </c>
      <c r="I484" s="3" t="s">
        <v>24</v>
      </c>
      <c r="J484" s="3" t="s">
        <v>25</v>
      </c>
      <c r="K484" s="3" t="s">
        <v>583</v>
      </c>
      <c r="L484" s="4" t="str">
        <f t="shared" si="38"/>
        <v>RC0805JR-07130KL</v>
      </c>
      <c r="M484" s="3" t="s">
        <v>378</v>
      </c>
      <c r="N484" t="s">
        <v>379</v>
      </c>
      <c r="O484" t="str">
        <f t="shared" ca="1" si="40"/>
        <v>C:\Altium Libraries\Passives Library\DataSheet\GENERAL PURPOSE CHIP RESISTORS (Yageo).pdf</v>
      </c>
      <c r="P484" s="5" t="str">
        <f t="shared" si="39"/>
        <v>GENERAL PURPOSE CHIP RESISTORS RES0805 130K±5% 150V 0.125W</v>
      </c>
    </row>
    <row r="485" spans="1:16" x14ac:dyDescent="0.3">
      <c r="A485" s="4" t="s">
        <v>708</v>
      </c>
      <c r="B485" s="3" t="s">
        <v>580</v>
      </c>
      <c r="C485" s="3" t="s">
        <v>280</v>
      </c>
      <c r="D485" s="45" t="s">
        <v>20</v>
      </c>
      <c r="E485" s="3" t="s">
        <v>581</v>
      </c>
      <c r="F485" s="3" t="s">
        <v>582</v>
      </c>
      <c r="G485" s="4" t="str">
        <f t="shared" si="37"/>
        <v>RES0805 150K±5%</v>
      </c>
      <c r="H485" s="3" t="s">
        <v>23</v>
      </c>
      <c r="I485" s="3" t="s">
        <v>24</v>
      </c>
      <c r="J485" s="3" t="s">
        <v>25</v>
      </c>
      <c r="K485" s="3" t="s">
        <v>583</v>
      </c>
      <c r="L485" s="4" t="str">
        <f t="shared" si="38"/>
        <v>RC0805JR-07150KL</v>
      </c>
      <c r="M485" s="3" t="s">
        <v>378</v>
      </c>
      <c r="N485" t="s">
        <v>379</v>
      </c>
      <c r="O485" t="str">
        <f t="shared" ca="1" si="40"/>
        <v>C:\Altium Libraries\Passives Library\DataSheet\GENERAL PURPOSE CHIP RESISTORS (Yageo).pdf</v>
      </c>
      <c r="P485" s="5" t="str">
        <f t="shared" si="39"/>
        <v>GENERAL PURPOSE CHIP RESISTORS RES0805 150K±5% 150V 0.125W</v>
      </c>
    </row>
    <row r="486" spans="1:16" x14ac:dyDescent="0.3">
      <c r="A486" s="4" t="s">
        <v>709</v>
      </c>
      <c r="B486" s="3" t="s">
        <v>580</v>
      </c>
      <c r="C486" s="3" t="s">
        <v>282</v>
      </c>
      <c r="D486" s="45" t="s">
        <v>20</v>
      </c>
      <c r="E486" s="3" t="s">
        <v>581</v>
      </c>
      <c r="F486" s="3" t="s">
        <v>582</v>
      </c>
      <c r="G486" s="4" t="str">
        <f t="shared" si="37"/>
        <v>RES0805 160K±5%</v>
      </c>
      <c r="H486" s="3" t="s">
        <v>23</v>
      </c>
      <c r="I486" s="3" t="s">
        <v>24</v>
      </c>
      <c r="J486" s="3" t="s">
        <v>25</v>
      </c>
      <c r="K486" s="3" t="s">
        <v>583</v>
      </c>
      <c r="L486" s="4" t="str">
        <f t="shared" si="38"/>
        <v>RC0805JR-07160KL</v>
      </c>
      <c r="M486" s="3" t="s">
        <v>378</v>
      </c>
      <c r="N486" t="s">
        <v>379</v>
      </c>
      <c r="O486" t="str">
        <f t="shared" ca="1" si="40"/>
        <v>C:\Altium Libraries\Passives Library\DataSheet\GENERAL PURPOSE CHIP RESISTORS (Yageo).pdf</v>
      </c>
      <c r="P486" s="5" t="str">
        <f t="shared" si="39"/>
        <v>GENERAL PURPOSE CHIP RESISTORS RES0805 160K±5% 150V 0.125W</v>
      </c>
    </row>
    <row r="487" spans="1:16" x14ac:dyDescent="0.3">
      <c r="A487" s="4" t="s">
        <v>710</v>
      </c>
      <c r="B487" s="3" t="s">
        <v>580</v>
      </c>
      <c r="C487" s="3" t="s">
        <v>284</v>
      </c>
      <c r="D487" s="45" t="s">
        <v>20</v>
      </c>
      <c r="E487" s="3" t="s">
        <v>581</v>
      </c>
      <c r="F487" s="3" t="s">
        <v>582</v>
      </c>
      <c r="G487" s="4" t="str">
        <f t="shared" si="37"/>
        <v>RES0805 180K±5%</v>
      </c>
      <c r="H487" s="3" t="s">
        <v>23</v>
      </c>
      <c r="I487" s="3" t="s">
        <v>24</v>
      </c>
      <c r="J487" s="3" t="s">
        <v>25</v>
      </c>
      <c r="K487" s="3" t="s">
        <v>583</v>
      </c>
      <c r="L487" s="4" t="str">
        <f t="shared" si="38"/>
        <v>RC0805JR-07180KL</v>
      </c>
      <c r="M487" s="3" t="s">
        <v>378</v>
      </c>
      <c r="N487" t="s">
        <v>379</v>
      </c>
      <c r="O487" t="str">
        <f t="shared" ca="1" si="40"/>
        <v>C:\Altium Libraries\Passives Library\DataSheet\GENERAL PURPOSE CHIP RESISTORS (Yageo).pdf</v>
      </c>
      <c r="P487" s="5" t="str">
        <f t="shared" si="39"/>
        <v>GENERAL PURPOSE CHIP RESISTORS RES0805 180K±5% 150V 0.125W</v>
      </c>
    </row>
    <row r="488" spans="1:16" x14ac:dyDescent="0.3">
      <c r="A488" s="4" t="s">
        <v>711</v>
      </c>
      <c r="B488" s="3" t="s">
        <v>580</v>
      </c>
      <c r="C488" s="3" t="s">
        <v>286</v>
      </c>
      <c r="D488" s="45" t="s">
        <v>20</v>
      </c>
      <c r="E488" s="3" t="s">
        <v>581</v>
      </c>
      <c r="F488" s="3" t="s">
        <v>582</v>
      </c>
      <c r="G488" s="4" t="str">
        <f t="shared" si="37"/>
        <v>RES0805 200K±5%</v>
      </c>
      <c r="H488" s="3" t="s">
        <v>23</v>
      </c>
      <c r="I488" s="3" t="s">
        <v>24</v>
      </c>
      <c r="J488" s="3" t="s">
        <v>25</v>
      </c>
      <c r="K488" s="3" t="s">
        <v>583</v>
      </c>
      <c r="L488" s="4" t="str">
        <f t="shared" si="38"/>
        <v>RC0805JR-07200KL</v>
      </c>
      <c r="M488" s="3" t="s">
        <v>378</v>
      </c>
      <c r="N488" t="s">
        <v>379</v>
      </c>
      <c r="O488" t="str">
        <f t="shared" ca="1" si="40"/>
        <v>C:\Altium Libraries\Passives Library\DataSheet\GENERAL PURPOSE CHIP RESISTORS (Yageo).pdf</v>
      </c>
      <c r="P488" s="5" t="str">
        <f t="shared" si="39"/>
        <v>GENERAL PURPOSE CHIP RESISTORS RES0805 200K±5% 150V 0.125W</v>
      </c>
    </row>
    <row r="489" spans="1:16" x14ac:dyDescent="0.3">
      <c r="A489" s="4" t="s">
        <v>712</v>
      </c>
      <c r="B489" s="3" t="s">
        <v>580</v>
      </c>
      <c r="C489" s="3" t="s">
        <v>288</v>
      </c>
      <c r="D489" s="45" t="s">
        <v>20</v>
      </c>
      <c r="E489" s="3" t="s">
        <v>581</v>
      </c>
      <c r="F489" s="3" t="s">
        <v>582</v>
      </c>
      <c r="G489" s="4" t="str">
        <f t="shared" si="37"/>
        <v>RES0805 220K±5%</v>
      </c>
      <c r="H489" s="3" t="s">
        <v>23</v>
      </c>
      <c r="I489" s="3" t="s">
        <v>24</v>
      </c>
      <c r="J489" s="3" t="s">
        <v>25</v>
      </c>
      <c r="K489" s="3" t="s">
        <v>583</v>
      </c>
      <c r="L489" s="4" t="str">
        <f t="shared" si="38"/>
        <v>RC0805JR-07220KL</v>
      </c>
      <c r="M489" s="3" t="s">
        <v>378</v>
      </c>
      <c r="N489" t="s">
        <v>379</v>
      </c>
      <c r="O489" t="str">
        <f t="shared" ca="1" si="40"/>
        <v>C:\Altium Libraries\Passives Library\DataSheet\GENERAL PURPOSE CHIP RESISTORS (Yageo).pdf</v>
      </c>
      <c r="P489" s="5" t="str">
        <f t="shared" si="39"/>
        <v>GENERAL PURPOSE CHIP RESISTORS RES0805 220K±5% 150V 0.125W</v>
      </c>
    </row>
    <row r="490" spans="1:16" x14ac:dyDescent="0.3">
      <c r="A490" s="4" t="s">
        <v>713</v>
      </c>
      <c r="B490" s="3" t="s">
        <v>580</v>
      </c>
      <c r="C490" s="3" t="s">
        <v>290</v>
      </c>
      <c r="D490" s="45" t="s">
        <v>20</v>
      </c>
      <c r="E490" s="3" t="s">
        <v>581</v>
      </c>
      <c r="F490" s="3" t="s">
        <v>582</v>
      </c>
      <c r="G490" s="4" t="str">
        <f t="shared" ref="G490:G537" si="41">CONCATENATE(K490," ",C490,D490)</f>
        <v>RES0805 240K±5%</v>
      </c>
      <c r="H490" s="3" t="s">
        <v>23</v>
      </c>
      <c r="I490" s="3" t="s">
        <v>24</v>
      </c>
      <c r="J490" s="3" t="s">
        <v>25</v>
      </c>
      <c r="K490" s="3" t="s">
        <v>583</v>
      </c>
      <c r="L490" s="4" t="str">
        <f t="shared" ref="L490:L537" si="42">CONCATENATE("RC0805JR-07",C490,"L")</f>
        <v>RC0805JR-07240KL</v>
      </c>
      <c r="M490" s="3" t="s">
        <v>378</v>
      </c>
      <c r="N490" t="s">
        <v>379</v>
      </c>
      <c r="O490" t="str">
        <f t="shared" ca="1" si="40"/>
        <v>C:\Altium Libraries\Passives Library\DataSheet\GENERAL PURPOSE CHIP RESISTORS (Yageo).pdf</v>
      </c>
      <c r="P490" s="5" t="str">
        <f t="shared" ref="P490:P537" si="43">CONCATENATE(N490," ",K490," ",C490,D490," ",E490," ",F490)</f>
        <v>GENERAL PURPOSE CHIP RESISTORS RES0805 240K±5% 150V 0.125W</v>
      </c>
    </row>
    <row r="491" spans="1:16" x14ac:dyDescent="0.3">
      <c r="A491" s="4" t="s">
        <v>714</v>
      </c>
      <c r="B491" s="3" t="s">
        <v>580</v>
      </c>
      <c r="C491" s="3" t="s">
        <v>292</v>
      </c>
      <c r="D491" s="45" t="s">
        <v>20</v>
      </c>
      <c r="E491" s="3" t="s">
        <v>581</v>
      </c>
      <c r="F491" s="3" t="s">
        <v>582</v>
      </c>
      <c r="G491" s="4" t="str">
        <f t="shared" si="41"/>
        <v>RES0805 270K±5%</v>
      </c>
      <c r="H491" s="3" t="s">
        <v>23</v>
      </c>
      <c r="I491" s="3" t="s">
        <v>24</v>
      </c>
      <c r="J491" s="3" t="s">
        <v>25</v>
      </c>
      <c r="K491" s="3" t="s">
        <v>583</v>
      </c>
      <c r="L491" s="4" t="str">
        <f t="shared" si="42"/>
        <v>RC0805JR-07270KL</v>
      </c>
      <c r="M491" s="3" t="s">
        <v>378</v>
      </c>
      <c r="N491" t="s">
        <v>379</v>
      </c>
      <c r="O491" t="str">
        <f t="shared" ca="1" si="40"/>
        <v>C:\Altium Libraries\Passives Library\DataSheet\GENERAL PURPOSE CHIP RESISTORS (Yageo).pdf</v>
      </c>
      <c r="P491" s="5" t="str">
        <f t="shared" si="43"/>
        <v>GENERAL PURPOSE CHIP RESISTORS RES0805 270K±5% 150V 0.125W</v>
      </c>
    </row>
    <row r="492" spans="1:16" x14ac:dyDescent="0.3">
      <c r="A492" s="4" t="s">
        <v>715</v>
      </c>
      <c r="B492" s="3" t="s">
        <v>580</v>
      </c>
      <c r="C492" s="3" t="s">
        <v>294</v>
      </c>
      <c r="D492" s="45" t="s">
        <v>20</v>
      </c>
      <c r="E492" s="3" t="s">
        <v>581</v>
      </c>
      <c r="F492" s="3" t="s">
        <v>582</v>
      </c>
      <c r="G492" s="4" t="str">
        <f t="shared" si="41"/>
        <v>RES0805 300K±5%</v>
      </c>
      <c r="H492" s="3" t="s">
        <v>23</v>
      </c>
      <c r="I492" s="3" t="s">
        <v>24</v>
      </c>
      <c r="J492" s="3" t="s">
        <v>25</v>
      </c>
      <c r="K492" s="3" t="s">
        <v>583</v>
      </c>
      <c r="L492" s="4" t="str">
        <f t="shared" si="42"/>
        <v>RC0805JR-07300KL</v>
      </c>
      <c r="M492" s="3" t="s">
        <v>378</v>
      </c>
      <c r="N492" t="s">
        <v>379</v>
      </c>
      <c r="O492" t="str">
        <f t="shared" ca="1" si="40"/>
        <v>C:\Altium Libraries\Passives Library\DataSheet\GENERAL PURPOSE CHIP RESISTORS (Yageo).pdf</v>
      </c>
      <c r="P492" s="5" t="str">
        <f t="shared" si="43"/>
        <v>GENERAL PURPOSE CHIP RESISTORS RES0805 300K±5% 150V 0.125W</v>
      </c>
    </row>
    <row r="493" spans="1:16" x14ac:dyDescent="0.3">
      <c r="A493" s="4" t="s">
        <v>716</v>
      </c>
      <c r="B493" s="3" t="s">
        <v>580</v>
      </c>
      <c r="C493" s="3" t="s">
        <v>296</v>
      </c>
      <c r="D493" s="45" t="s">
        <v>20</v>
      </c>
      <c r="E493" s="3" t="s">
        <v>581</v>
      </c>
      <c r="F493" s="3" t="s">
        <v>582</v>
      </c>
      <c r="G493" s="4" t="str">
        <f t="shared" si="41"/>
        <v>RES0805 330K±5%</v>
      </c>
      <c r="H493" s="3" t="s">
        <v>23</v>
      </c>
      <c r="I493" s="3" t="s">
        <v>24</v>
      </c>
      <c r="J493" s="3" t="s">
        <v>25</v>
      </c>
      <c r="K493" s="3" t="s">
        <v>583</v>
      </c>
      <c r="L493" s="4" t="str">
        <f t="shared" si="42"/>
        <v>RC0805JR-07330KL</v>
      </c>
      <c r="M493" s="3" t="s">
        <v>378</v>
      </c>
      <c r="N493" t="s">
        <v>379</v>
      </c>
      <c r="O493" t="str">
        <f t="shared" ca="1" si="40"/>
        <v>C:\Altium Libraries\Passives Library\DataSheet\GENERAL PURPOSE CHIP RESISTORS (Yageo).pdf</v>
      </c>
      <c r="P493" s="5" t="str">
        <f t="shared" si="43"/>
        <v>GENERAL PURPOSE CHIP RESISTORS RES0805 330K±5% 150V 0.125W</v>
      </c>
    </row>
    <row r="494" spans="1:16" x14ac:dyDescent="0.3">
      <c r="A494" s="4" t="s">
        <v>717</v>
      </c>
      <c r="B494" s="3" t="s">
        <v>580</v>
      </c>
      <c r="C494" s="3" t="s">
        <v>298</v>
      </c>
      <c r="D494" s="45" t="s">
        <v>20</v>
      </c>
      <c r="E494" s="3" t="s">
        <v>581</v>
      </c>
      <c r="F494" s="3" t="s">
        <v>582</v>
      </c>
      <c r="G494" s="4" t="str">
        <f t="shared" si="41"/>
        <v>RES0805 360K±5%</v>
      </c>
      <c r="H494" s="3" t="s">
        <v>23</v>
      </c>
      <c r="I494" s="3" t="s">
        <v>24</v>
      </c>
      <c r="J494" s="3" t="s">
        <v>25</v>
      </c>
      <c r="K494" s="3" t="s">
        <v>583</v>
      </c>
      <c r="L494" s="4" t="str">
        <f t="shared" si="42"/>
        <v>RC0805JR-07360KL</v>
      </c>
      <c r="M494" s="3" t="s">
        <v>378</v>
      </c>
      <c r="N494" t="s">
        <v>379</v>
      </c>
      <c r="O494" t="str">
        <f t="shared" ca="1" si="40"/>
        <v>C:\Altium Libraries\Passives Library\DataSheet\GENERAL PURPOSE CHIP RESISTORS (Yageo).pdf</v>
      </c>
      <c r="P494" s="5" t="str">
        <f t="shared" si="43"/>
        <v>GENERAL PURPOSE CHIP RESISTORS RES0805 360K±5% 150V 0.125W</v>
      </c>
    </row>
    <row r="495" spans="1:16" x14ac:dyDescent="0.3">
      <c r="A495" s="4" t="s">
        <v>718</v>
      </c>
      <c r="B495" s="3" t="s">
        <v>580</v>
      </c>
      <c r="C495" s="3" t="s">
        <v>300</v>
      </c>
      <c r="D495" s="45" t="s">
        <v>20</v>
      </c>
      <c r="E495" s="3" t="s">
        <v>581</v>
      </c>
      <c r="F495" s="3" t="s">
        <v>582</v>
      </c>
      <c r="G495" s="4" t="str">
        <f t="shared" si="41"/>
        <v>RES0805 390K±5%</v>
      </c>
      <c r="H495" s="3" t="s">
        <v>23</v>
      </c>
      <c r="I495" s="3" t="s">
        <v>24</v>
      </c>
      <c r="J495" s="3" t="s">
        <v>25</v>
      </c>
      <c r="K495" s="3" t="s">
        <v>583</v>
      </c>
      <c r="L495" s="4" t="str">
        <f t="shared" si="42"/>
        <v>RC0805JR-07390KL</v>
      </c>
      <c r="M495" s="3" t="s">
        <v>378</v>
      </c>
      <c r="N495" t="s">
        <v>379</v>
      </c>
      <c r="O495" t="str">
        <f t="shared" ca="1" si="40"/>
        <v>C:\Altium Libraries\Passives Library\DataSheet\GENERAL PURPOSE CHIP RESISTORS (Yageo).pdf</v>
      </c>
      <c r="P495" s="5" t="str">
        <f t="shared" si="43"/>
        <v>GENERAL PURPOSE CHIP RESISTORS RES0805 390K±5% 150V 0.125W</v>
      </c>
    </row>
    <row r="496" spans="1:16" x14ac:dyDescent="0.3">
      <c r="A496" s="4" t="s">
        <v>719</v>
      </c>
      <c r="B496" s="3" t="s">
        <v>580</v>
      </c>
      <c r="C496" s="3" t="s">
        <v>302</v>
      </c>
      <c r="D496" s="45" t="s">
        <v>20</v>
      </c>
      <c r="E496" s="3" t="s">
        <v>581</v>
      </c>
      <c r="F496" s="3" t="s">
        <v>582</v>
      </c>
      <c r="G496" s="4" t="str">
        <f t="shared" si="41"/>
        <v>RES0805 430K±5%</v>
      </c>
      <c r="H496" s="3" t="s">
        <v>23</v>
      </c>
      <c r="I496" s="3" t="s">
        <v>24</v>
      </c>
      <c r="J496" s="3" t="s">
        <v>25</v>
      </c>
      <c r="K496" s="3" t="s">
        <v>583</v>
      </c>
      <c r="L496" s="4" t="str">
        <f t="shared" si="42"/>
        <v>RC0805JR-07430KL</v>
      </c>
      <c r="M496" s="3" t="s">
        <v>378</v>
      </c>
      <c r="N496" t="s">
        <v>379</v>
      </c>
      <c r="O496" t="str">
        <f t="shared" ca="1" si="40"/>
        <v>C:\Altium Libraries\Passives Library\DataSheet\GENERAL PURPOSE CHIP RESISTORS (Yageo).pdf</v>
      </c>
      <c r="P496" s="5" t="str">
        <f t="shared" si="43"/>
        <v>GENERAL PURPOSE CHIP RESISTORS RES0805 430K±5% 150V 0.125W</v>
      </c>
    </row>
    <row r="497" spans="1:16" x14ac:dyDescent="0.3">
      <c r="A497" s="4" t="s">
        <v>720</v>
      </c>
      <c r="B497" s="3" t="s">
        <v>580</v>
      </c>
      <c r="C497" s="3" t="s">
        <v>304</v>
      </c>
      <c r="D497" s="45" t="s">
        <v>20</v>
      </c>
      <c r="E497" s="3" t="s">
        <v>581</v>
      </c>
      <c r="F497" s="3" t="s">
        <v>582</v>
      </c>
      <c r="G497" s="4" t="str">
        <f t="shared" si="41"/>
        <v>RES0805 470K±5%</v>
      </c>
      <c r="H497" s="3" t="s">
        <v>23</v>
      </c>
      <c r="I497" s="3" t="s">
        <v>24</v>
      </c>
      <c r="J497" s="3" t="s">
        <v>25</v>
      </c>
      <c r="K497" s="3" t="s">
        <v>583</v>
      </c>
      <c r="L497" s="4" t="str">
        <f t="shared" si="42"/>
        <v>RC0805JR-07470KL</v>
      </c>
      <c r="M497" s="3" t="s">
        <v>378</v>
      </c>
      <c r="N497" t="s">
        <v>379</v>
      </c>
      <c r="O497" t="str">
        <f t="shared" ca="1" si="40"/>
        <v>C:\Altium Libraries\Passives Library\DataSheet\GENERAL PURPOSE CHIP RESISTORS (Yageo).pdf</v>
      </c>
      <c r="P497" s="5" t="str">
        <f t="shared" si="43"/>
        <v>GENERAL PURPOSE CHIP RESISTORS RES0805 470K±5% 150V 0.125W</v>
      </c>
    </row>
    <row r="498" spans="1:16" x14ac:dyDescent="0.3">
      <c r="A498" s="4" t="s">
        <v>721</v>
      </c>
      <c r="B498" s="3" t="s">
        <v>580</v>
      </c>
      <c r="C498" s="3" t="s">
        <v>306</v>
      </c>
      <c r="D498" s="45" t="s">
        <v>20</v>
      </c>
      <c r="E498" s="3" t="s">
        <v>581</v>
      </c>
      <c r="F498" s="3" t="s">
        <v>582</v>
      </c>
      <c r="G498" s="4" t="str">
        <f t="shared" si="41"/>
        <v>RES0805 510K±5%</v>
      </c>
      <c r="H498" s="3" t="s">
        <v>23</v>
      </c>
      <c r="I498" s="3" t="s">
        <v>24</v>
      </c>
      <c r="J498" s="3" t="s">
        <v>25</v>
      </c>
      <c r="K498" s="3" t="s">
        <v>583</v>
      </c>
      <c r="L498" s="4" t="str">
        <f t="shared" si="42"/>
        <v>RC0805JR-07510KL</v>
      </c>
      <c r="M498" s="3" t="s">
        <v>378</v>
      </c>
      <c r="N498" t="s">
        <v>379</v>
      </c>
      <c r="O498" t="str">
        <f t="shared" ca="1" si="40"/>
        <v>C:\Altium Libraries\Passives Library\DataSheet\GENERAL PURPOSE CHIP RESISTORS (Yageo).pdf</v>
      </c>
      <c r="P498" s="5" t="str">
        <f t="shared" si="43"/>
        <v>GENERAL PURPOSE CHIP RESISTORS RES0805 510K±5% 150V 0.125W</v>
      </c>
    </row>
    <row r="499" spans="1:16" x14ac:dyDescent="0.3">
      <c r="A499" s="4" t="s">
        <v>722</v>
      </c>
      <c r="B499" s="3" t="s">
        <v>580</v>
      </c>
      <c r="C499" s="3" t="s">
        <v>308</v>
      </c>
      <c r="D499" s="45" t="s">
        <v>20</v>
      </c>
      <c r="E499" s="3" t="s">
        <v>581</v>
      </c>
      <c r="F499" s="3" t="s">
        <v>582</v>
      </c>
      <c r="G499" s="4" t="str">
        <f t="shared" si="41"/>
        <v>RES0805 560K±5%</v>
      </c>
      <c r="H499" s="3" t="s">
        <v>23</v>
      </c>
      <c r="I499" s="3" t="s">
        <v>24</v>
      </c>
      <c r="J499" s="3" t="s">
        <v>25</v>
      </c>
      <c r="K499" s="3" t="s">
        <v>583</v>
      </c>
      <c r="L499" s="4" t="str">
        <f t="shared" si="42"/>
        <v>RC0805JR-07560KL</v>
      </c>
      <c r="M499" s="3" t="s">
        <v>378</v>
      </c>
      <c r="N499" t="s">
        <v>379</v>
      </c>
      <c r="O499" t="str">
        <f t="shared" ca="1" si="40"/>
        <v>C:\Altium Libraries\Passives Library\DataSheet\GENERAL PURPOSE CHIP RESISTORS (Yageo).pdf</v>
      </c>
      <c r="P499" s="5" t="str">
        <f t="shared" si="43"/>
        <v>GENERAL PURPOSE CHIP RESISTORS RES0805 560K±5% 150V 0.125W</v>
      </c>
    </row>
    <row r="500" spans="1:16" x14ac:dyDescent="0.3">
      <c r="A500" s="4" t="s">
        <v>723</v>
      </c>
      <c r="B500" s="3" t="s">
        <v>580</v>
      </c>
      <c r="C500" s="3" t="s">
        <v>310</v>
      </c>
      <c r="D500" s="45" t="s">
        <v>20</v>
      </c>
      <c r="E500" s="3" t="s">
        <v>581</v>
      </c>
      <c r="F500" s="3" t="s">
        <v>582</v>
      </c>
      <c r="G500" s="4" t="str">
        <f t="shared" si="41"/>
        <v>RES0805 620K±5%</v>
      </c>
      <c r="H500" s="3" t="s">
        <v>23</v>
      </c>
      <c r="I500" s="3" t="s">
        <v>24</v>
      </c>
      <c r="J500" s="3" t="s">
        <v>25</v>
      </c>
      <c r="K500" s="3" t="s">
        <v>583</v>
      </c>
      <c r="L500" s="4" t="str">
        <f t="shared" si="42"/>
        <v>RC0805JR-07620KL</v>
      </c>
      <c r="M500" s="3" t="s">
        <v>378</v>
      </c>
      <c r="N500" t="s">
        <v>379</v>
      </c>
      <c r="O500" t="str">
        <f t="shared" ca="1" si="40"/>
        <v>C:\Altium Libraries\Passives Library\DataSheet\GENERAL PURPOSE CHIP RESISTORS (Yageo).pdf</v>
      </c>
      <c r="P500" s="5" t="str">
        <f t="shared" si="43"/>
        <v>GENERAL PURPOSE CHIP RESISTORS RES0805 620K±5% 150V 0.125W</v>
      </c>
    </row>
    <row r="501" spans="1:16" x14ac:dyDescent="0.3">
      <c r="A501" s="4" t="s">
        <v>724</v>
      </c>
      <c r="B501" s="3" t="s">
        <v>580</v>
      </c>
      <c r="C501" s="3" t="s">
        <v>312</v>
      </c>
      <c r="D501" s="45" t="s">
        <v>20</v>
      </c>
      <c r="E501" s="3" t="s">
        <v>581</v>
      </c>
      <c r="F501" s="3" t="s">
        <v>582</v>
      </c>
      <c r="G501" s="4" t="str">
        <f t="shared" si="41"/>
        <v>RES0805 680K±5%</v>
      </c>
      <c r="H501" s="3" t="s">
        <v>23</v>
      </c>
      <c r="I501" s="3" t="s">
        <v>24</v>
      </c>
      <c r="J501" s="3" t="s">
        <v>25</v>
      </c>
      <c r="K501" s="3" t="s">
        <v>583</v>
      </c>
      <c r="L501" s="4" t="str">
        <f t="shared" si="42"/>
        <v>RC0805JR-07680KL</v>
      </c>
      <c r="M501" s="3" t="s">
        <v>378</v>
      </c>
      <c r="N501" t="s">
        <v>379</v>
      </c>
      <c r="O501" t="str">
        <f t="shared" ca="1" si="40"/>
        <v>C:\Altium Libraries\Passives Library\DataSheet\GENERAL PURPOSE CHIP RESISTORS (Yageo).pdf</v>
      </c>
      <c r="P501" s="5" t="str">
        <f t="shared" si="43"/>
        <v>GENERAL PURPOSE CHIP RESISTORS RES0805 680K±5% 150V 0.125W</v>
      </c>
    </row>
    <row r="502" spans="1:16" x14ac:dyDescent="0.3">
      <c r="A502" s="4" t="s">
        <v>725</v>
      </c>
      <c r="B502" s="3" t="s">
        <v>580</v>
      </c>
      <c r="C502" s="3" t="s">
        <v>314</v>
      </c>
      <c r="D502" s="45" t="s">
        <v>20</v>
      </c>
      <c r="E502" s="3" t="s">
        <v>581</v>
      </c>
      <c r="F502" s="3" t="s">
        <v>582</v>
      </c>
      <c r="G502" s="4" t="str">
        <f t="shared" si="41"/>
        <v>RES0805 750K±5%</v>
      </c>
      <c r="H502" s="3" t="s">
        <v>23</v>
      </c>
      <c r="I502" s="3" t="s">
        <v>24</v>
      </c>
      <c r="J502" s="3" t="s">
        <v>25</v>
      </c>
      <c r="K502" s="3" t="s">
        <v>583</v>
      </c>
      <c r="L502" s="4" t="str">
        <f t="shared" si="42"/>
        <v>RC0805JR-07750KL</v>
      </c>
      <c r="M502" s="3" t="s">
        <v>378</v>
      </c>
      <c r="N502" t="s">
        <v>379</v>
      </c>
      <c r="O502" t="str">
        <f t="shared" ca="1" si="40"/>
        <v>C:\Altium Libraries\Passives Library\DataSheet\GENERAL PURPOSE CHIP RESISTORS (Yageo).pdf</v>
      </c>
      <c r="P502" s="5" t="str">
        <f t="shared" si="43"/>
        <v>GENERAL PURPOSE CHIP RESISTORS RES0805 750K±5% 150V 0.125W</v>
      </c>
    </row>
    <row r="503" spans="1:16" x14ac:dyDescent="0.3">
      <c r="A503" s="4" t="s">
        <v>726</v>
      </c>
      <c r="B503" s="3" t="s">
        <v>580</v>
      </c>
      <c r="C503" s="3" t="s">
        <v>316</v>
      </c>
      <c r="D503" s="45" t="s">
        <v>20</v>
      </c>
      <c r="E503" s="3" t="s">
        <v>581</v>
      </c>
      <c r="F503" s="3" t="s">
        <v>582</v>
      </c>
      <c r="G503" s="4" t="str">
        <f t="shared" si="41"/>
        <v>RES0805 820K±5%</v>
      </c>
      <c r="H503" s="3" t="s">
        <v>23</v>
      </c>
      <c r="I503" s="3" t="s">
        <v>24</v>
      </c>
      <c r="J503" s="3" t="s">
        <v>25</v>
      </c>
      <c r="K503" s="3" t="s">
        <v>583</v>
      </c>
      <c r="L503" s="4" t="str">
        <f t="shared" si="42"/>
        <v>RC0805JR-07820KL</v>
      </c>
      <c r="M503" s="3" t="s">
        <v>378</v>
      </c>
      <c r="N503" t="s">
        <v>379</v>
      </c>
      <c r="O503" t="str">
        <f t="shared" ca="1" si="40"/>
        <v>C:\Altium Libraries\Passives Library\DataSheet\GENERAL PURPOSE CHIP RESISTORS (Yageo).pdf</v>
      </c>
      <c r="P503" s="5" t="str">
        <f t="shared" si="43"/>
        <v>GENERAL PURPOSE CHIP RESISTORS RES0805 820K±5% 150V 0.125W</v>
      </c>
    </row>
    <row r="504" spans="1:16" x14ac:dyDescent="0.3">
      <c r="A504" s="4" t="s">
        <v>727</v>
      </c>
      <c r="B504" s="3" t="s">
        <v>580</v>
      </c>
      <c r="C504" s="3" t="s">
        <v>318</v>
      </c>
      <c r="D504" s="45" t="s">
        <v>20</v>
      </c>
      <c r="E504" s="3" t="s">
        <v>581</v>
      </c>
      <c r="F504" s="3" t="s">
        <v>582</v>
      </c>
      <c r="G504" s="4" t="str">
        <f t="shared" si="41"/>
        <v>RES0805 910K±5%</v>
      </c>
      <c r="H504" s="3" t="s">
        <v>23</v>
      </c>
      <c r="I504" s="3" t="s">
        <v>24</v>
      </c>
      <c r="J504" s="3" t="s">
        <v>25</v>
      </c>
      <c r="K504" s="3" t="s">
        <v>583</v>
      </c>
      <c r="L504" s="4" t="str">
        <f t="shared" si="42"/>
        <v>RC0805JR-07910KL</v>
      </c>
      <c r="M504" s="3" t="s">
        <v>378</v>
      </c>
      <c r="N504" t="s">
        <v>379</v>
      </c>
      <c r="O504" t="str">
        <f t="shared" ca="1" si="40"/>
        <v>C:\Altium Libraries\Passives Library\DataSheet\GENERAL PURPOSE CHIP RESISTORS (Yageo).pdf</v>
      </c>
      <c r="P504" s="5" t="str">
        <f t="shared" si="43"/>
        <v>GENERAL PURPOSE CHIP RESISTORS RES0805 910K±5% 150V 0.125W</v>
      </c>
    </row>
    <row r="505" spans="1:16" x14ac:dyDescent="0.3">
      <c r="A505" s="4" t="s">
        <v>728</v>
      </c>
      <c r="B505" s="3" t="s">
        <v>580</v>
      </c>
      <c r="C505" s="3" t="s">
        <v>320</v>
      </c>
      <c r="D505" s="45" t="s">
        <v>20</v>
      </c>
      <c r="E505" s="3" t="s">
        <v>581</v>
      </c>
      <c r="F505" s="3" t="s">
        <v>582</v>
      </c>
      <c r="G505" s="4" t="str">
        <f t="shared" si="41"/>
        <v>RES0805 1M0±5%</v>
      </c>
      <c r="H505" s="3" t="s">
        <v>23</v>
      </c>
      <c r="I505" s="3" t="s">
        <v>24</v>
      </c>
      <c r="J505" s="3" t="s">
        <v>25</v>
      </c>
      <c r="K505" s="3" t="s">
        <v>583</v>
      </c>
      <c r="L505" s="4" t="str">
        <f t="shared" si="42"/>
        <v>RC0805JR-071M0L</v>
      </c>
      <c r="M505" s="3" t="s">
        <v>378</v>
      </c>
      <c r="N505" t="s">
        <v>379</v>
      </c>
      <c r="O505" t="str">
        <f t="shared" ca="1" si="40"/>
        <v>C:\Altium Libraries\Passives Library\DataSheet\GENERAL PURPOSE CHIP RESISTORS (Yageo).pdf</v>
      </c>
      <c r="P505" s="5" t="str">
        <f t="shared" si="43"/>
        <v>GENERAL PURPOSE CHIP RESISTORS RES0805 1M0±5% 150V 0.125W</v>
      </c>
    </row>
    <row r="506" spans="1:16" x14ac:dyDescent="0.3">
      <c r="A506" s="4" t="s">
        <v>729</v>
      </c>
      <c r="B506" s="3" t="s">
        <v>580</v>
      </c>
      <c r="C506" s="3" t="s">
        <v>323</v>
      </c>
      <c r="D506" s="45" t="s">
        <v>20</v>
      </c>
      <c r="E506" s="3" t="s">
        <v>581</v>
      </c>
      <c r="F506" s="3" t="s">
        <v>582</v>
      </c>
      <c r="G506" s="4" t="str">
        <f t="shared" si="41"/>
        <v>RES0805 1M1±5%</v>
      </c>
      <c r="H506" s="3" t="s">
        <v>23</v>
      </c>
      <c r="I506" s="3" t="s">
        <v>24</v>
      </c>
      <c r="J506" s="3" t="s">
        <v>25</v>
      </c>
      <c r="K506" s="3" t="s">
        <v>583</v>
      </c>
      <c r="L506" s="4" t="str">
        <f t="shared" si="42"/>
        <v>RC0805JR-071M1L</v>
      </c>
      <c r="M506" s="3" t="s">
        <v>378</v>
      </c>
      <c r="N506" t="s">
        <v>379</v>
      </c>
      <c r="O506" t="str">
        <f t="shared" ca="1" si="40"/>
        <v>C:\Altium Libraries\Passives Library\DataSheet\GENERAL PURPOSE CHIP RESISTORS (Yageo).pdf</v>
      </c>
      <c r="P506" s="5" t="str">
        <f t="shared" si="43"/>
        <v>GENERAL PURPOSE CHIP RESISTORS RES0805 1M1±5% 150V 0.125W</v>
      </c>
    </row>
    <row r="507" spans="1:16" x14ac:dyDescent="0.3">
      <c r="A507" s="4" t="s">
        <v>730</v>
      </c>
      <c r="B507" s="3" t="s">
        <v>580</v>
      </c>
      <c r="C507" s="3" t="s">
        <v>325</v>
      </c>
      <c r="D507" s="45" t="s">
        <v>20</v>
      </c>
      <c r="E507" s="3" t="s">
        <v>581</v>
      </c>
      <c r="F507" s="3" t="s">
        <v>582</v>
      </c>
      <c r="G507" s="4" t="str">
        <f t="shared" si="41"/>
        <v>RES0805 1M2±5%</v>
      </c>
      <c r="H507" s="3" t="s">
        <v>23</v>
      </c>
      <c r="I507" s="3" t="s">
        <v>24</v>
      </c>
      <c r="J507" s="3" t="s">
        <v>25</v>
      </c>
      <c r="K507" s="3" t="s">
        <v>583</v>
      </c>
      <c r="L507" s="4" t="str">
        <f t="shared" si="42"/>
        <v>RC0805JR-071M2L</v>
      </c>
      <c r="M507" s="3" t="s">
        <v>378</v>
      </c>
      <c r="N507" t="s">
        <v>379</v>
      </c>
      <c r="O507" t="str">
        <f t="shared" ca="1" si="40"/>
        <v>C:\Altium Libraries\Passives Library\DataSheet\GENERAL PURPOSE CHIP RESISTORS (Yageo).pdf</v>
      </c>
      <c r="P507" s="5" t="str">
        <f t="shared" si="43"/>
        <v>GENERAL PURPOSE CHIP RESISTORS RES0805 1M2±5% 150V 0.125W</v>
      </c>
    </row>
    <row r="508" spans="1:16" x14ac:dyDescent="0.3">
      <c r="A508" s="4" t="s">
        <v>731</v>
      </c>
      <c r="B508" s="3" t="s">
        <v>580</v>
      </c>
      <c r="C508" s="3" t="s">
        <v>327</v>
      </c>
      <c r="D508" s="45" t="s">
        <v>20</v>
      </c>
      <c r="E508" s="3" t="s">
        <v>581</v>
      </c>
      <c r="F508" s="3" t="s">
        <v>582</v>
      </c>
      <c r="G508" s="4" t="str">
        <f t="shared" si="41"/>
        <v>RES0805 1M3±5%</v>
      </c>
      <c r="H508" s="3" t="s">
        <v>23</v>
      </c>
      <c r="I508" s="3" t="s">
        <v>24</v>
      </c>
      <c r="J508" s="3" t="s">
        <v>25</v>
      </c>
      <c r="K508" s="3" t="s">
        <v>583</v>
      </c>
      <c r="L508" s="4" t="str">
        <f t="shared" si="42"/>
        <v>RC0805JR-071M3L</v>
      </c>
      <c r="M508" s="3" t="s">
        <v>378</v>
      </c>
      <c r="N508" t="s">
        <v>379</v>
      </c>
      <c r="O508" t="str">
        <f t="shared" ca="1" si="40"/>
        <v>C:\Altium Libraries\Passives Library\DataSheet\GENERAL PURPOSE CHIP RESISTORS (Yageo).pdf</v>
      </c>
      <c r="P508" s="5" t="str">
        <f t="shared" si="43"/>
        <v>GENERAL PURPOSE CHIP RESISTORS RES0805 1M3±5% 150V 0.125W</v>
      </c>
    </row>
    <row r="509" spans="1:16" x14ac:dyDescent="0.3">
      <c r="A509" s="4" t="s">
        <v>732</v>
      </c>
      <c r="B509" s="3" t="s">
        <v>580</v>
      </c>
      <c r="C509" s="3" t="s">
        <v>329</v>
      </c>
      <c r="D509" s="45" t="s">
        <v>20</v>
      </c>
      <c r="E509" s="3" t="s">
        <v>581</v>
      </c>
      <c r="F509" s="3" t="s">
        <v>582</v>
      </c>
      <c r="G509" s="4" t="str">
        <f t="shared" si="41"/>
        <v>RES0805 1M5±5%</v>
      </c>
      <c r="H509" s="3" t="s">
        <v>23</v>
      </c>
      <c r="I509" s="3" t="s">
        <v>24</v>
      </c>
      <c r="J509" s="3" t="s">
        <v>25</v>
      </c>
      <c r="K509" s="3" t="s">
        <v>583</v>
      </c>
      <c r="L509" s="4" t="str">
        <f t="shared" si="42"/>
        <v>RC0805JR-071M5L</v>
      </c>
      <c r="M509" s="3" t="s">
        <v>378</v>
      </c>
      <c r="N509" t="s">
        <v>379</v>
      </c>
      <c r="O509" t="str">
        <f t="shared" ca="1" si="40"/>
        <v>C:\Altium Libraries\Passives Library\DataSheet\GENERAL PURPOSE CHIP RESISTORS (Yageo).pdf</v>
      </c>
      <c r="P509" s="5" t="str">
        <f t="shared" si="43"/>
        <v>GENERAL PURPOSE CHIP RESISTORS RES0805 1M5±5% 150V 0.125W</v>
      </c>
    </row>
    <row r="510" spans="1:16" x14ac:dyDescent="0.3">
      <c r="A510" s="4" t="s">
        <v>733</v>
      </c>
      <c r="B510" s="3" t="s">
        <v>580</v>
      </c>
      <c r="C510" s="3" t="s">
        <v>331</v>
      </c>
      <c r="D510" s="45" t="s">
        <v>20</v>
      </c>
      <c r="E510" s="3" t="s">
        <v>581</v>
      </c>
      <c r="F510" s="3" t="s">
        <v>582</v>
      </c>
      <c r="G510" s="4" t="str">
        <f t="shared" si="41"/>
        <v>RES0805 1M6±5%</v>
      </c>
      <c r="H510" s="3" t="s">
        <v>23</v>
      </c>
      <c r="I510" s="3" t="s">
        <v>24</v>
      </c>
      <c r="J510" s="3" t="s">
        <v>25</v>
      </c>
      <c r="K510" s="3" t="s">
        <v>583</v>
      </c>
      <c r="L510" s="4" t="str">
        <f t="shared" si="42"/>
        <v>RC0805JR-071M6L</v>
      </c>
      <c r="M510" s="3" t="s">
        <v>378</v>
      </c>
      <c r="N510" t="s">
        <v>379</v>
      </c>
      <c r="O510" t="str">
        <f t="shared" ca="1" si="40"/>
        <v>C:\Altium Libraries\Passives Library\DataSheet\GENERAL PURPOSE CHIP RESISTORS (Yageo).pdf</v>
      </c>
      <c r="P510" s="5" t="str">
        <f t="shared" si="43"/>
        <v>GENERAL PURPOSE CHIP RESISTORS RES0805 1M6±5% 150V 0.125W</v>
      </c>
    </row>
    <row r="511" spans="1:16" x14ac:dyDescent="0.3">
      <c r="A511" s="4" t="s">
        <v>734</v>
      </c>
      <c r="B511" s="3" t="s">
        <v>580</v>
      </c>
      <c r="C511" s="3" t="s">
        <v>333</v>
      </c>
      <c r="D511" s="45" t="s">
        <v>20</v>
      </c>
      <c r="E511" s="3" t="s">
        <v>581</v>
      </c>
      <c r="F511" s="3" t="s">
        <v>582</v>
      </c>
      <c r="G511" s="4" t="str">
        <f t="shared" si="41"/>
        <v>RES0805 1M7±5%</v>
      </c>
      <c r="H511" s="3" t="s">
        <v>23</v>
      </c>
      <c r="I511" s="3" t="s">
        <v>24</v>
      </c>
      <c r="J511" s="3" t="s">
        <v>25</v>
      </c>
      <c r="K511" s="3" t="s">
        <v>583</v>
      </c>
      <c r="L511" s="4" t="str">
        <f t="shared" si="42"/>
        <v>RC0805JR-071M7L</v>
      </c>
      <c r="M511" s="3" t="s">
        <v>378</v>
      </c>
      <c r="N511" t="s">
        <v>379</v>
      </c>
      <c r="O511" t="str">
        <f t="shared" ca="1" si="40"/>
        <v>C:\Altium Libraries\Passives Library\DataSheet\GENERAL PURPOSE CHIP RESISTORS (Yageo).pdf</v>
      </c>
      <c r="P511" s="5" t="str">
        <f t="shared" si="43"/>
        <v>GENERAL PURPOSE CHIP RESISTORS RES0805 1M7±5% 150V 0.125W</v>
      </c>
    </row>
    <row r="512" spans="1:16" x14ac:dyDescent="0.3">
      <c r="A512" s="4" t="s">
        <v>735</v>
      </c>
      <c r="B512" s="3" t="s">
        <v>580</v>
      </c>
      <c r="C512" s="3" t="s">
        <v>335</v>
      </c>
      <c r="D512" s="45" t="s">
        <v>20</v>
      </c>
      <c r="E512" s="3" t="s">
        <v>581</v>
      </c>
      <c r="F512" s="3" t="s">
        <v>582</v>
      </c>
      <c r="G512" s="4" t="str">
        <f t="shared" si="41"/>
        <v>RES0805 1M8±5%</v>
      </c>
      <c r="H512" s="3" t="s">
        <v>23</v>
      </c>
      <c r="I512" s="3" t="s">
        <v>24</v>
      </c>
      <c r="J512" s="3" t="s">
        <v>25</v>
      </c>
      <c r="K512" s="3" t="s">
        <v>583</v>
      </c>
      <c r="L512" s="4" t="str">
        <f t="shared" si="42"/>
        <v>RC0805JR-071M8L</v>
      </c>
      <c r="M512" s="3" t="s">
        <v>378</v>
      </c>
      <c r="N512" t="s">
        <v>379</v>
      </c>
      <c r="O512" t="str">
        <f t="shared" ca="1" si="40"/>
        <v>C:\Altium Libraries\Passives Library\DataSheet\GENERAL PURPOSE CHIP RESISTORS (Yageo).pdf</v>
      </c>
      <c r="P512" s="5" t="str">
        <f t="shared" si="43"/>
        <v>GENERAL PURPOSE CHIP RESISTORS RES0805 1M8±5% 150V 0.125W</v>
      </c>
    </row>
    <row r="513" spans="1:16" x14ac:dyDescent="0.3">
      <c r="A513" s="4" t="s">
        <v>736</v>
      </c>
      <c r="B513" s="3" t="s">
        <v>580</v>
      </c>
      <c r="C513" s="3" t="s">
        <v>337</v>
      </c>
      <c r="D513" s="45" t="s">
        <v>20</v>
      </c>
      <c r="E513" s="3" t="s">
        <v>581</v>
      </c>
      <c r="F513" s="3" t="s">
        <v>582</v>
      </c>
      <c r="G513" s="4" t="str">
        <f t="shared" si="41"/>
        <v>RES0805 2M0±5%</v>
      </c>
      <c r="H513" s="3" t="s">
        <v>23</v>
      </c>
      <c r="I513" s="3" t="s">
        <v>24</v>
      </c>
      <c r="J513" s="3" t="s">
        <v>25</v>
      </c>
      <c r="K513" s="3" t="s">
        <v>583</v>
      </c>
      <c r="L513" s="4" t="str">
        <f t="shared" si="42"/>
        <v>RC0805JR-072M0L</v>
      </c>
      <c r="M513" s="3" t="s">
        <v>378</v>
      </c>
      <c r="N513" t="s">
        <v>379</v>
      </c>
      <c r="O513" t="str">
        <f t="shared" ca="1" si="40"/>
        <v>C:\Altium Libraries\Passives Library\DataSheet\GENERAL PURPOSE CHIP RESISTORS (Yageo).pdf</v>
      </c>
      <c r="P513" s="5" t="str">
        <f t="shared" si="43"/>
        <v>GENERAL PURPOSE CHIP RESISTORS RES0805 2M0±5% 150V 0.125W</v>
      </c>
    </row>
    <row r="514" spans="1:16" x14ac:dyDescent="0.3">
      <c r="A514" s="4" t="s">
        <v>737</v>
      </c>
      <c r="B514" s="3" t="s">
        <v>580</v>
      </c>
      <c r="C514" s="3" t="s">
        <v>340</v>
      </c>
      <c r="D514" s="45" t="s">
        <v>20</v>
      </c>
      <c r="E514" s="3" t="s">
        <v>581</v>
      </c>
      <c r="F514" s="3" t="s">
        <v>582</v>
      </c>
      <c r="G514" s="4" t="str">
        <f t="shared" si="41"/>
        <v>RES0805 2M2±5%</v>
      </c>
      <c r="H514" s="3" t="s">
        <v>23</v>
      </c>
      <c r="I514" s="3" t="s">
        <v>24</v>
      </c>
      <c r="J514" s="3" t="s">
        <v>25</v>
      </c>
      <c r="K514" s="3" t="s">
        <v>583</v>
      </c>
      <c r="L514" s="4" t="str">
        <f t="shared" si="42"/>
        <v>RC0805JR-072M2L</v>
      </c>
      <c r="M514" s="3" t="s">
        <v>378</v>
      </c>
      <c r="N514" t="s">
        <v>379</v>
      </c>
      <c r="O514" t="str">
        <f t="shared" ca="1" si="40"/>
        <v>C:\Altium Libraries\Passives Library\DataSheet\GENERAL PURPOSE CHIP RESISTORS (Yageo).pdf</v>
      </c>
      <c r="P514" s="5" t="str">
        <f t="shared" si="43"/>
        <v>GENERAL PURPOSE CHIP RESISTORS RES0805 2M2±5% 150V 0.125W</v>
      </c>
    </row>
    <row r="515" spans="1:16" x14ac:dyDescent="0.3">
      <c r="A515" s="4" t="s">
        <v>738</v>
      </c>
      <c r="B515" s="3" t="s">
        <v>580</v>
      </c>
      <c r="C515" s="3" t="s">
        <v>342</v>
      </c>
      <c r="D515" s="45" t="s">
        <v>20</v>
      </c>
      <c r="E515" s="3" t="s">
        <v>581</v>
      </c>
      <c r="F515" s="3" t="s">
        <v>582</v>
      </c>
      <c r="G515" s="4" t="str">
        <f t="shared" si="41"/>
        <v>RES0805 2M7±5%</v>
      </c>
      <c r="H515" s="3" t="s">
        <v>23</v>
      </c>
      <c r="I515" s="3" t="s">
        <v>24</v>
      </c>
      <c r="J515" s="3" t="s">
        <v>25</v>
      </c>
      <c r="K515" s="3" t="s">
        <v>583</v>
      </c>
      <c r="L515" s="4" t="str">
        <f t="shared" si="42"/>
        <v>RC0805JR-072M7L</v>
      </c>
      <c r="M515" s="3" t="s">
        <v>378</v>
      </c>
      <c r="N515" t="s">
        <v>379</v>
      </c>
      <c r="O515" t="str">
        <f t="shared" ca="1" si="40"/>
        <v>C:\Altium Libraries\Passives Library\DataSheet\GENERAL PURPOSE CHIP RESISTORS (Yageo).pdf</v>
      </c>
      <c r="P515" s="5" t="str">
        <f t="shared" si="43"/>
        <v>GENERAL PURPOSE CHIP RESISTORS RES0805 2M7±5% 150V 0.125W</v>
      </c>
    </row>
    <row r="516" spans="1:16" x14ac:dyDescent="0.3">
      <c r="A516" s="4" t="s">
        <v>739</v>
      </c>
      <c r="B516" s="3" t="s">
        <v>580</v>
      </c>
      <c r="C516" s="3" t="s">
        <v>344</v>
      </c>
      <c r="D516" s="45" t="s">
        <v>20</v>
      </c>
      <c r="E516" s="3" t="s">
        <v>581</v>
      </c>
      <c r="F516" s="3" t="s">
        <v>582</v>
      </c>
      <c r="G516" s="4" t="str">
        <f t="shared" si="41"/>
        <v>RES0805 3M0±5%</v>
      </c>
      <c r="H516" s="3" t="s">
        <v>23</v>
      </c>
      <c r="I516" s="3" t="s">
        <v>24</v>
      </c>
      <c r="J516" s="3" t="s">
        <v>25</v>
      </c>
      <c r="K516" s="3" t="s">
        <v>583</v>
      </c>
      <c r="L516" s="4" t="str">
        <f t="shared" si="42"/>
        <v>RC0805JR-073M0L</v>
      </c>
      <c r="M516" s="3" t="s">
        <v>378</v>
      </c>
      <c r="N516" t="s">
        <v>379</v>
      </c>
      <c r="O516" t="str">
        <f t="shared" ca="1" si="40"/>
        <v>C:\Altium Libraries\Passives Library\DataSheet\GENERAL PURPOSE CHIP RESISTORS (Yageo).pdf</v>
      </c>
      <c r="P516" s="5" t="str">
        <f t="shared" si="43"/>
        <v>GENERAL PURPOSE CHIP RESISTORS RES0805 3M0±5% 150V 0.125W</v>
      </c>
    </row>
    <row r="517" spans="1:16" x14ac:dyDescent="0.3">
      <c r="A517" s="4" t="s">
        <v>740</v>
      </c>
      <c r="B517" s="3" t="s">
        <v>580</v>
      </c>
      <c r="C517" s="3" t="s">
        <v>347</v>
      </c>
      <c r="D517" s="45" t="s">
        <v>20</v>
      </c>
      <c r="E517" s="3" t="s">
        <v>581</v>
      </c>
      <c r="F517" s="3" t="s">
        <v>582</v>
      </c>
      <c r="G517" s="4" t="str">
        <f t="shared" si="41"/>
        <v>RES0805 3M3±5%</v>
      </c>
      <c r="H517" s="3" t="s">
        <v>23</v>
      </c>
      <c r="I517" s="3" t="s">
        <v>24</v>
      </c>
      <c r="J517" s="3" t="s">
        <v>25</v>
      </c>
      <c r="K517" s="3" t="s">
        <v>583</v>
      </c>
      <c r="L517" s="4" t="str">
        <f t="shared" si="42"/>
        <v>RC0805JR-073M3L</v>
      </c>
      <c r="M517" s="3" t="s">
        <v>378</v>
      </c>
      <c r="N517" t="s">
        <v>379</v>
      </c>
      <c r="O517" t="str">
        <f t="shared" ca="1" si="40"/>
        <v>C:\Altium Libraries\Passives Library\DataSheet\GENERAL PURPOSE CHIP RESISTORS (Yageo).pdf</v>
      </c>
      <c r="P517" s="5" t="str">
        <f t="shared" si="43"/>
        <v>GENERAL PURPOSE CHIP RESISTORS RES0805 3M3±5% 150V 0.125W</v>
      </c>
    </row>
    <row r="518" spans="1:16" x14ac:dyDescent="0.3">
      <c r="A518" s="4" t="s">
        <v>741</v>
      </c>
      <c r="B518" s="3" t="s">
        <v>580</v>
      </c>
      <c r="C518" s="3" t="s">
        <v>349</v>
      </c>
      <c r="D518" s="45" t="s">
        <v>20</v>
      </c>
      <c r="E518" s="3" t="s">
        <v>581</v>
      </c>
      <c r="F518" s="3" t="s">
        <v>582</v>
      </c>
      <c r="G518" s="4" t="str">
        <f t="shared" si="41"/>
        <v>RES0805 3M6±5%</v>
      </c>
      <c r="H518" s="3" t="s">
        <v>23</v>
      </c>
      <c r="I518" s="3" t="s">
        <v>24</v>
      </c>
      <c r="J518" s="3" t="s">
        <v>25</v>
      </c>
      <c r="K518" s="3" t="s">
        <v>583</v>
      </c>
      <c r="L518" s="4" t="str">
        <f t="shared" si="42"/>
        <v>RC0805JR-073M6L</v>
      </c>
      <c r="M518" s="3" t="s">
        <v>378</v>
      </c>
      <c r="N518" t="s">
        <v>379</v>
      </c>
      <c r="O518" t="str">
        <f t="shared" ref="O518:O581" ca="1" si="44">CONCATENATE(LEFT(CELL("имяфайла"), FIND("[",CELL("имяфайла"))-1),"DataSheet\GENERAL PURPOSE CHIP RESISTORS (Yageo).pdf")</f>
        <v>C:\Altium Libraries\Passives Library\DataSheet\GENERAL PURPOSE CHIP RESISTORS (Yageo).pdf</v>
      </c>
      <c r="P518" s="5" t="str">
        <f t="shared" si="43"/>
        <v>GENERAL PURPOSE CHIP RESISTORS RES0805 3M6±5% 150V 0.125W</v>
      </c>
    </row>
    <row r="519" spans="1:16" x14ac:dyDescent="0.3">
      <c r="A519" s="4" t="s">
        <v>742</v>
      </c>
      <c r="B519" s="3" t="s">
        <v>580</v>
      </c>
      <c r="C519" s="3" t="s">
        <v>351</v>
      </c>
      <c r="D519" s="45" t="s">
        <v>20</v>
      </c>
      <c r="E519" s="3" t="s">
        <v>581</v>
      </c>
      <c r="F519" s="3" t="s">
        <v>582</v>
      </c>
      <c r="G519" s="4" t="str">
        <f t="shared" si="41"/>
        <v>RES0805 3M9±5%</v>
      </c>
      <c r="H519" s="3" t="s">
        <v>23</v>
      </c>
      <c r="I519" s="3" t="s">
        <v>24</v>
      </c>
      <c r="J519" s="3" t="s">
        <v>25</v>
      </c>
      <c r="K519" s="3" t="s">
        <v>583</v>
      </c>
      <c r="L519" s="4" t="str">
        <f t="shared" si="42"/>
        <v>RC0805JR-073M9L</v>
      </c>
      <c r="M519" s="3" t="s">
        <v>378</v>
      </c>
      <c r="N519" t="s">
        <v>379</v>
      </c>
      <c r="O519" t="str">
        <f t="shared" ca="1" si="44"/>
        <v>C:\Altium Libraries\Passives Library\DataSheet\GENERAL PURPOSE CHIP RESISTORS (Yageo).pdf</v>
      </c>
      <c r="P519" s="5" t="str">
        <f t="shared" si="43"/>
        <v>GENERAL PURPOSE CHIP RESISTORS RES0805 3M9±5% 150V 0.125W</v>
      </c>
    </row>
    <row r="520" spans="1:16" x14ac:dyDescent="0.3">
      <c r="A520" s="4" t="s">
        <v>743</v>
      </c>
      <c r="B520" s="3" t="s">
        <v>580</v>
      </c>
      <c r="C520" s="3" t="s">
        <v>353</v>
      </c>
      <c r="D520" s="45" t="s">
        <v>20</v>
      </c>
      <c r="E520" s="3" t="s">
        <v>581</v>
      </c>
      <c r="F520" s="3" t="s">
        <v>582</v>
      </c>
      <c r="G520" s="4" t="str">
        <f t="shared" si="41"/>
        <v>RES0805 4M3±5%</v>
      </c>
      <c r="H520" s="3" t="s">
        <v>23</v>
      </c>
      <c r="I520" s="3" t="s">
        <v>24</v>
      </c>
      <c r="J520" s="3" t="s">
        <v>25</v>
      </c>
      <c r="K520" s="3" t="s">
        <v>583</v>
      </c>
      <c r="L520" s="4" t="str">
        <f t="shared" si="42"/>
        <v>RC0805JR-074M3L</v>
      </c>
      <c r="M520" s="3" t="s">
        <v>378</v>
      </c>
      <c r="N520" t="s">
        <v>379</v>
      </c>
      <c r="O520" t="str">
        <f t="shared" ca="1" si="44"/>
        <v>C:\Altium Libraries\Passives Library\DataSheet\GENERAL PURPOSE CHIP RESISTORS (Yageo).pdf</v>
      </c>
      <c r="P520" s="5" t="str">
        <f t="shared" si="43"/>
        <v>GENERAL PURPOSE CHIP RESISTORS RES0805 4M3±5% 150V 0.125W</v>
      </c>
    </row>
    <row r="521" spans="1:16" x14ac:dyDescent="0.3">
      <c r="A521" s="4" t="s">
        <v>744</v>
      </c>
      <c r="B521" s="3" t="s">
        <v>580</v>
      </c>
      <c r="C521" s="3" t="s">
        <v>355</v>
      </c>
      <c r="D521" s="45" t="s">
        <v>20</v>
      </c>
      <c r="E521" s="3" t="s">
        <v>581</v>
      </c>
      <c r="F521" s="3" t="s">
        <v>582</v>
      </c>
      <c r="G521" s="4" t="str">
        <f t="shared" si="41"/>
        <v>RES0805 4M7±5%</v>
      </c>
      <c r="H521" s="3" t="s">
        <v>23</v>
      </c>
      <c r="I521" s="3" t="s">
        <v>24</v>
      </c>
      <c r="J521" s="3" t="s">
        <v>25</v>
      </c>
      <c r="K521" s="3" t="s">
        <v>583</v>
      </c>
      <c r="L521" s="4" t="str">
        <f t="shared" si="42"/>
        <v>RC0805JR-074M7L</v>
      </c>
      <c r="M521" s="3" t="s">
        <v>378</v>
      </c>
      <c r="N521" t="s">
        <v>379</v>
      </c>
      <c r="O521" t="str">
        <f t="shared" ca="1" si="44"/>
        <v>C:\Altium Libraries\Passives Library\DataSheet\GENERAL PURPOSE CHIP RESISTORS (Yageo).pdf</v>
      </c>
      <c r="P521" s="5" t="str">
        <f t="shared" si="43"/>
        <v>GENERAL PURPOSE CHIP RESISTORS RES0805 4M7±5% 150V 0.125W</v>
      </c>
    </row>
    <row r="522" spans="1:16" x14ac:dyDescent="0.3">
      <c r="A522" s="4" t="s">
        <v>745</v>
      </c>
      <c r="B522" s="3" t="s">
        <v>580</v>
      </c>
      <c r="C522" s="3" t="s">
        <v>357</v>
      </c>
      <c r="D522" s="45" t="s">
        <v>20</v>
      </c>
      <c r="E522" s="3" t="s">
        <v>581</v>
      </c>
      <c r="F522" s="3" t="s">
        <v>582</v>
      </c>
      <c r="G522" s="4" t="str">
        <f t="shared" si="41"/>
        <v>RES0805 5M1±5%</v>
      </c>
      <c r="H522" s="3" t="s">
        <v>23</v>
      </c>
      <c r="I522" s="3" t="s">
        <v>24</v>
      </c>
      <c r="J522" s="3" t="s">
        <v>25</v>
      </c>
      <c r="K522" s="3" t="s">
        <v>583</v>
      </c>
      <c r="L522" s="4" t="str">
        <f t="shared" si="42"/>
        <v>RC0805JR-075M1L</v>
      </c>
      <c r="M522" s="3" t="s">
        <v>378</v>
      </c>
      <c r="N522" t="s">
        <v>379</v>
      </c>
      <c r="O522" t="str">
        <f t="shared" ca="1" si="44"/>
        <v>C:\Altium Libraries\Passives Library\DataSheet\GENERAL PURPOSE CHIP RESISTORS (Yageo).pdf</v>
      </c>
      <c r="P522" s="5" t="str">
        <f t="shared" si="43"/>
        <v>GENERAL PURPOSE CHIP RESISTORS RES0805 5M1±5% 150V 0.125W</v>
      </c>
    </row>
    <row r="523" spans="1:16" x14ac:dyDescent="0.3">
      <c r="A523" s="4" t="s">
        <v>746</v>
      </c>
      <c r="B523" s="3" t="s">
        <v>580</v>
      </c>
      <c r="C523" s="3" t="s">
        <v>359</v>
      </c>
      <c r="D523" s="45" t="s">
        <v>20</v>
      </c>
      <c r="E523" s="3" t="s">
        <v>581</v>
      </c>
      <c r="F523" s="3" t="s">
        <v>582</v>
      </c>
      <c r="G523" s="4" t="str">
        <f t="shared" si="41"/>
        <v>RES0805 5M6±5%</v>
      </c>
      <c r="H523" s="3" t="s">
        <v>23</v>
      </c>
      <c r="I523" s="3" t="s">
        <v>24</v>
      </c>
      <c r="J523" s="3" t="s">
        <v>25</v>
      </c>
      <c r="K523" s="3" t="s">
        <v>583</v>
      </c>
      <c r="L523" s="4" t="str">
        <f t="shared" si="42"/>
        <v>RC0805JR-075M6L</v>
      </c>
      <c r="M523" s="3" t="s">
        <v>378</v>
      </c>
      <c r="N523" t="s">
        <v>379</v>
      </c>
      <c r="O523" t="str">
        <f t="shared" ca="1" si="44"/>
        <v>C:\Altium Libraries\Passives Library\DataSheet\GENERAL PURPOSE CHIP RESISTORS (Yageo).pdf</v>
      </c>
      <c r="P523" s="5" t="str">
        <f t="shared" si="43"/>
        <v>GENERAL PURPOSE CHIP RESISTORS RES0805 5M6±5% 150V 0.125W</v>
      </c>
    </row>
    <row r="524" spans="1:16" x14ac:dyDescent="0.3">
      <c r="A524" s="4" t="s">
        <v>747</v>
      </c>
      <c r="B524" s="3" t="s">
        <v>580</v>
      </c>
      <c r="C524" s="3" t="s">
        <v>361</v>
      </c>
      <c r="D524" s="45" t="s">
        <v>20</v>
      </c>
      <c r="E524" s="3" t="s">
        <v>581</v>
      </c>
      <c r="F524" s="3" t="s">
        <v>582</v>
      </c>
      <c r="G524" s="4" t="str">
        <f t="shared" si="41"/>
        <v>RES0805 6M2±5%</v>
      </c>
      <c r="H524" s="3" t="s">
        <v>23</v>
      </c>
      <c r="I524" s="3" t="s">
        <v>24</v>
      </c>
      <c r="J524" s="3" t="s">
        <v>25</v>
      </c>
      <c r="K524" s="3" t="s">
        <v>583</v>
      </c>
      <c r="L524" s="4" t="str">
        <f t="shared" si="42"/>
        <v>RC0805JR-076M2L</v>
      </c>
      <c r="M524" s="3" t="s">
        <v>378</v>
      </c>
      <c r="N524" t="s">
        <v>379</v>
      </c>
      <c r="O524" t="str">
        <f t="shared" ca="1" si="44"/>
        <v>C:\Altium Libraries\Passives Library\DataSheet\GENERAL PURPOSE CHIP RESISTORS (Yageo).pdf</v>
      </c>
      <c r="P524" s="5" t="str">
        <f t="shared" si="43"/>
        <v>GENERAL PURPOSE CHIP RESISTORS RES0805 6M2±5% 150V 0.125W</v>
      </c>
    </row>
    <row r="525" spans="1:16" x14ac:dyDescent="0.3">
      <c r="A525" s="4" t="s">
        <v>748</v>
      </c>
      <c r="B525" s="3" t="s">
        <v>580</v>
      </c>
      <c r="C525" s="3" t="s">
        <v>363</v>
      </c>
      <c r="D525" s="45" t="s">
        <v>20</v>
      </c>
      <c r="E525" s="3" t="s">
        <v>581</v>
      </c>
      <c r="F525" s="3" t="s">
        <v>582</v>
      </c>
      <c r="G525" s="4" t="str">
        <f t="shared" si="41"/>
        <v>RES0805 6M8±5%</v>
      </c>
      <c r="H525" s="3" t="s">
        <v>23</v>
      </c>
      <c r="I525" s="3" t="s">
        <v>24</v>
      </c>
      <c r="J525" s="3" t="s">
        <v>25</v>
      </c>
      <c r="K525" s="3" t="s">
        <v>583</v>
      </c>
      <c r="L525" s="4" t="str">
        <f t="shared" si="42"/>
        <v>RC0805JR-076M8L</v>
      </c>
      <c r="M525" s="3" t="s">
        <v>378</v>
      </c>
      <c r="N525" t="s">
        <v>379</v>
      </c>
      <c r="O525" t="str">
        <f t="shared" ca="1" si="44"/>
        <v>C:\Altium Libraries\Passives Library\DataSheet\GENERAL PURPOSE CHIP RESISTORS (Yageo).pdf</v>
      </c>
      <c r="P525" s="5" t="str">
        <f t="shared" si="43"/>
        <v>GENERAL PURPOSE CHIP RESISTORS RES0805 6M8±5% 150V 0.125W</v>
      </c>
    </row>
    <row r="526" spans="1:16" x14ac:dyDescent="0.3">
      <c r="A526" s="4" t="s">
        <v>749</v>
      </c>
      <c r="B526" s="3" t="s">
        <v>580</v>
      </c>
      <c r="C526" s="3" t="s">
        <v>365</v>
      </c>
      <c r="D526" s="45" t="s">
        <v>20</v>
      </c>
      <c r="E526" s="3" t="s">
        <v>581</v>
      </c>
      <c r="F526" s="3" t="s">
        <v>582</v>
      </c>
      <c r="G526" s="4" t="str">
        <f t="shared" si="41"/>
        <v>RES0805 7M5±5%</v>
      </c>
      <c r="H526" s="3" t="s">
        <v>23</v>
      </c>
      <c r="I526" s="3" t="s">
        <v>24</v>
      </c>
      <c r="J526" s="3" t="s">
        <v>25</v>
      </c>
      <c r="K526" s="3" t="s">
        <v>583</v>
      </c>
      <c r="L526" s="4" t="str">
        <f t="shared" si="42"/>
        <v>RC0805JR-077M5L</v>
      </c>
      <c r="M526" s="3" t="s">
        <v>378</v>
      </c>
      <c r="N526" t="s">
        <v>379</v>
      </c>
      <c r="O526" t="str">
        <f t="shared" ca="1" si="44"/>
        <v>C:\Altium Libraries\Passives Library\DataSheet\GENERAL PURPOSE CHIP RESISTORS (Yageo).pdf</v>
      </c>
      <c r="P526" s="5" t="str">
        <f t="shared" si="43"/>
        <v>GENERAL PURPOSE CHIP RESISTORS RES0805 7M5±5% 150V 0.125W</v>
      </c>
    </row>
    <row r="527" spans="1:16" x14ac:dyDescent="0.3">
      <c r="A527" s="4" t="s">
        <v>750</v>
      </c>
      <c r="B527" s="3" t="s">
        <v>580</v>
      </c>
      <c r="C527" s="3" t="s">
        <v>367</v>
      </c>
      <c r="D527" s="45" t="s">
        <v>20</v>
      </c>
      <c r="E527" s="3" t="s">
        <v>581</v>
      </c>
      <c r="F527" s="3" t="s">
        <v>582</v>
      </c>
      <c r="G527" s="4" t="str">
        <f t="shared" si="41"/>
        <v>RES0805 8M2±5%</v>
      </c>
      <c r="H527" s="3" t="s">
        <v>23</v>
      </c>
      <c r="I527" s="3" t="s">
        <v>24</v>
      </c>
      <c r="J527" s="3" t="s">
        <v>25</v>
      </c>
      <c r="K527" s="3" t="s">
        <v>583</v>
      </c>
      <c r="L527" s="4" t="str">
        <f t="shared" si="42"/>
        <v>RC0805JR-078M2L</v>
      </c>
      <c r="M527" s="3" t="s">
        <v>378</v>
      </c>
      <c r="N527" t="s">
        <v>379</v>
      </c>
      <c r="O527" t="str">
        <f t="shared" ca="1" si="44"/>
        <v>C:\Altium Libraries\Passives Library\DataSheet\GENERAL PURPOSE CHIP RESISTORS (Yageo).pdf</v>
      </c>
      <c r="P527" s="5" t="str">
        <f t="shared" si="43"/>
        <v>GENERAL PURPOSE CHIP RESISTORS RES0805 8M2±5% 150V 0.125W</v>
      </c>
    </row>
    <row r="528" spans="1:16" x14ac:dyDescent="0.3">
      <c r="A528" s="4" t="s">
        <v>751</v>
      </c>
      <c r="B528" s="3" t="s">
        <v>580</v>
      </c>
      <c r="C528" s="3" t="s">
        <v>369</v>
      </c>
      <c r="D528" s="45" t="s">
        <v>20</v>
      </c>
      <c r="E528" s="3" t="s">
        <v>581</v>
      </c>
      <c r="F528" s="3" t="s">
        <v>582</v>
      </c>
      <c r="G528" s="4" t="str">
        <f t="shared" si="41"/>
        <v>RES0805 9M1±5%</v>
      </c>
      <c r="H528" s="3" t="s">
        <v>23</v>
      </c>
      <c r="I528" s="3" t="s">
        <v>24</v>
      </c>
      <c r="J528" s="3" t="s">
        <v>25</v>
      </c>
      <c r="K528" s="3" t="s">
        <v>583</v>
      </c>
      <c r="L528" s="4" t="str">
        <f t="shared" si="42"/>
        <v>RC0805JR-079M1L</v>
      </c>
      <c r="M528" s="3" t="s">
        <v>378</v>
      </c>
      <c r="N528" t="s">
        <v>379</v>
      </c>
      <c r="O528" t="str">
        <f t="shared" ca="1" si="44"/>
        <v>C:\Altium Libraries\Passives Library\DataSheet\GENERAL PURPOSE CHIP RESISTORS (Yageo).pdf</v>
      </c>
      <c r="P528" s="5" t="str">
        <f t="shared" si="43"/>
        <v>GENERAL PURPOSE CHIP RESISTORS RES0805 9M1±5% 150V 0.125W</v>
      </c>
    </row>
    <row r="529" spans="1:16" x14ac:dyDescent="0.3">
      <c r="A529" s="4" t="s">
        <v>752</v>
      </c>
      <c r="B529" s="3" t="s">
        <v>580</v>
      </c>
      <c r="C529" s="3" t="s">
        <v>371</v>
      </c>
      <c r="D529" s="45" t="s">
        <v>20</v>
      </c>
      <c r="E529" s="3" t="s">
        <v>581</v>
      </c>
      <c r="F529" s="3" t="s">
        <v>582</v>
      </c>
      <c r="G529" s="4" t="str">
        <f t="shared" si="41"/>
        <v>RES0805 10M±5%</v>
      </c>
      <c r="H529" s="3" t="s">
        <v>23</v>
      </c>
      <c r="I529" s="3" t="s">
        <v>24</v>
      </c>
      <c r="J529" s="3" t="s">
        <v>25</v>
      </c>
      <c r="K529" s="3" t="s">
        <v>583</v>
      </c>
      <c r="L529" s="4" t="str">
        <f t="shared" si="42"/>
        <v>RC0805JR-0710ML</v>
      </c>
      <c r="M529" s="3" t="s">
        <v>378</v>
      </c>
      <c r="N529" t="s">
        <v>379</v>
      </c>
      <c r="O529" t="str">
        <f t="shared" ca="1" si="44"/>
        <v>C:\Altium Libraries\Passives Library\DataSheet\GENERAL PURPOSE CHIP RESISTORS (Yageo).pdf</v>
      </c>
      <c r="P529" s="5" t="str">
        <f t="shared" si="43"/>
        <v>GENERAL PURPOSE CHIP RESISTORS RES0805 10M±5% 150V 0.125W</v>
      </c>
    </row>
    <row r="530" spans="1:16" x14ac:dyDescent="0.3">
      <c r="A530" s="4" t="s">
        <v>753</v>
      </c>
      <c r="B530" s="3" t="s">
        <v>580</v>
      </c>
      <c r="C530" s="3" t="s">
        <v>382</v>
      </c>
      <c r="D530" s="45" t="s">
        <v>20</v>
      </c>
      <c r="E530" s="3" t="s">
        <v>581</v>
      </c>
      <c r="F530" s="3" t="s">
        <v>582</v>
      </c>
      <c r="G530" s="4" t="str">
        <f t="shared" si="41"/>
        <v>RES0805 11M±5%</v>
      </c>
      <c r="H530" s="3" t="s">
        <v>23</v>
      </c>
      <c r="I530" s="3" t="s">
        <v>24</v>
      </c>
      <c r="J530" s="3" t="s">
        <v>25</v>
      </c>
      <c r="K530" s="3" t="s">
        <v>583</v>
      </c>
      <c r="L530" s="4" t="str">
        <f t="shared" si="42"/>
        <v>RC0805JR-0711ML</v>
      </c>
      <c r="M530" s="3" t="s">
        <v>378</v>
      </c>
      <c r="N530" t="s">
        <v>379</v>
      </c>
      <c r="O530" t="str">
        <f t="shared" ca="1" si="44"/>
        <v>C:\Altium Libraries\Passives Library\DataSheet\GENERAL PURPOSE CHIP RESISTORS (Yageo).pdf</v>
      </c>
      <c r="P530" s="5" t="str">
        <f t="shared" si="43"/>
        <v>GENERAL PURPOSE CHIP RESISTORS RES0805 11M±5% 150V 0.125W</v>
      </c>
    </row>
    <row r="531" spans="1:16" x14ac:dyDescent="0.3">
      <c r="A531" s="4" t="s">
        <v>754</v>
      </c>
      <c r="B531" s="3" t="s">
        <v>580</v>
      </c>
      <c r="C531" s="3" t="s">
        <v>384</v>
      </c>
      <c r="D531" s="45" t="s">
        <v>20</v>
      </c>
      <c r="E531" s="3" t="s">
        <v>581</v>
      </c>
      <c r="F531" s="3" t="s">
        <v>582</v>
      </c>
      <c r="G531" s="4" t="str">
        <f t="shared" si="41"/>
        <v>RES0805 13M±5%</v>
      </c>
      <c r="H531" s="3" t="s">
        <v>23</v>
      </c>
      <c r="I531" s="3" t="s">
        <v>24</v>
      </c>
      <c r="J531" s="3" t="s">
        <v>25</v>
      </c>
      <c r="K531" s="3" t="s">
        <v>583</v>
      </c>
      <c r="L531" s="4" t="str">
        <f t="shared" si="42"/>
        <v>RC0805JR-0713ML</v>
      </c>
      <c r="M531" s="3" t="s">
        <v>378</v>
      </c>
      <c r="N531" t="s">
        <v>379</v>
      </c>
      <c r="O531" t="str">
        <f t="shared" ca="1" si="44"/>
        <v>C:\Altium Libraries\Passives Library\DataSheet\GENERAL PURPOSE CHIP RESISTORS (Yageo).pdf</v>
      </c>
      <c r="P531" s="5" t="str">
        <f t="shared" si="43"/>
        <v>GENERAL PURPOSE CHIP RESISTORS RES0805 13M±5% 150V 0.125W</v>
      </c>
    </row>
    <row r="532" spans="1:16" x14ac:dyDescent="0.3">
      <c r="A532" s="4" t="s">
        <v>755</v>
      </c>
      <c r="B532" s="3" t="s">
        <v>580</v>
      </c>
      <c r="C532" s="3" t="s">
        <v>386</v>
      </c>
      <c r="D532" s="45" t="s">
        <v>20</v>
      </c>
      <c r="E532" s="3" t="s">
        <v>581</v>
      </c>
      <c r="F532" s="3" t="s">
        <v>582</v>
      </c>
      <c r="G532" s="4" t="str">
        <f t="shared" si="41"/>
        <v>RES0805 15M±5%</v>
      </c>
      <c r="H532" s="3" t="s">
        <v>23</v>
      </c>
      <c r="I532" s="3" t="s">
        <v>24</v>
      </c>
      <c r="J532" s="3" t="s">
        <v>25</v>
      </c>
      <c r="K532" s="3" t="s">
        <v>583</v>
      </c>
      <c r="L532" s="4" t="str">
        <f t="shared" si="42"/>
        <v>RC0805JR-0715ML</v>
      </c>
      <c r="M532" s="3" t="s">
        <v>378</v>
      </c>
      <c r="N532" t="s">
        <v>379</v>
      </c>
      <c r="O532" t="str">
        <f t="shared" ca="1" si="44"/>
        <v>C:\Altium Libraries\Passives Library\DataSheet\GENERAL PURPOSE CHIP RESISTORS (Yageo).pdf</v>
      </c>
      <c r="P532" s="5" t="str">
        <f t="shared" si="43"/>
        <v>GENERAL PURPOSE CHIP RESISTORS RES0805 15M±5% 150V 0.125W</v>
      </c>
    </row>
    <row r="533" spans="1:16" x14ac:dyDescent="0.3">
      <c r="A533" s="4" t="s">
        <v>756</v>
      </c>
      <c r="B533" s="3" t="s">
        <v>580</v>
      </c>
      <c r="C533" s="3" t="s">
        <v>388</v>
      </c>
      <c r="D533" s="45" t="s">
        <v>20</v>
      </c>
      <c r="E533" s="3" t="s">
        <v>581</v>
      </c>
      <c r="F533" s="3" t="s">
        <v>582</v>
      </c>
      <c r="G533" s="4" t="str">
        <f t="shared" si="41"/>
        <v>RES0805 16M±5%</v>
      </c>
      <c r="H533" s="3" t="s">
        <v>23</v>
      </c>
      <c r="I533" s="3" t="s">
        <v>24</v>
      </c>
      <c r="J533" s="3" t="s">
        <v>25</v>
      </c>
      <c r="K533" s="3" t="s">
        <v>583</v>
      </c>
      <c r="L533" s="4" t="str">
        <f t="shared" si="42"/>
        <v>RC0805JR-0716ML</v>
      </c>
      <c r="M533" s="3" t="s">
        <v>378</v>
      </c>
      <c r="N533" t="s">
        <v>379</v>
      </c>
      <c r="O533" t="str">
        <f t="shared" ca="1" si="44"/>
        <v>C:\Altium Libraries\Passives Library\DataSheet\GENERAL PURPOSE CHIP RESISTORS (Yageo).pdf</v>
      </c>
      <c r="P533" s="5" t="str">
        <f t="shared" si="43"/>
        <v>GENERAL PURPOSE CHIP RESISTORS RES0805 16M±5% 150V 0.125W</v>
      </c>
    </row>
    <row r="534" spans="1:16" x14ac:dyDescent="0.3">
      <c r="A534" s="4" t="s">
        <v>757</v>
      </c>
      <c r="B534" s="3" t="s">
        <v>580</v>
      </c>
      <c r="C534" s="3" t="s">
        <v>390</v>
      </c>
      <c r="D534" s="45" t="s">
        <v>20</v>
      </c>
      <c r="E534" s="3" t="s">
        <v>581</v>
      </c>
      <c r="F534" s="3" t="s">
        <v>582</v>
      </c>
      <c r="G534" s="4" t="str">
        <f t="shared" si="41"/>
        <v>RES0805 17M±5%</v>
      </c>
      <c r="H534" s="3" t="s">
        <v>23</v>
      </c>
      <c r="I534" s="3" t="s">
        <v>24</v>
      </c>
      <c r="J534" s="3" t="s">
        <v>25</v>
      </c>
      <c r="K534" s="3" t="s">
        <v>583</v>
      </c>
      <c r="L534" s="4" t="str">
        <f t="shared" si="42"/>
        <v>RC0805JR-0717ML</v>
      </c>
      <c r="M534" s="3" t="s">
        <v>378</v>
      </c>
      <c r="N534" t="s">
        <v>379</v>
      </c>
      <c r="O534" t="str">
        <f t="shared" ca="1" si="44"/>
        <v>C:\Altium Libraries\Passives Library\DataSheet\GENERAL PURPOSE CHIP RESISTORS (Yageo).pdf</v>
      </c>
      <c r="P534" s="5" t="str">
        <f t="shared" si="43"/>
        <v>GENERAL PURPOSE CHIP RESISTORS RES0805 17M±5% 150V 0.125W</v>
      </c>
    </row>
    <row r="535" spans="1:16" x14ac:dyDescent="0.3">
      <c r="A535" s="4" t="s">
        <v>758</v>
      </c>
      <c r="B535" s="3" t="s">
        <v>580</v>
      </c>
      <c r="C535" s="3" t="s">
        <v>392</v>
      </c>
      <c r="D535" s="45" t="s">
        <v>20</v>
      </c>
      <c r="E535" s="3" t="s">
        <v>581</v>
      </c>
      <c r="F535" s="3" t="s">
        <v>582</v>
      </c>
      <c r="G535" s="4" t="str">
        <f t="shared" si="41"/>
        <v>RES0805 18M±5%</v>
      </c>
      <c r="H535" s="3" t="s">
        <v>23</v>
      </c>
      <c r="I535" s="3" t="s">
        <v>24</v>
      </c>
      <c r="J535" s="3" t="s">
        <v>25</v>
      </c>
      <c r="K535" s="3" t="s">
        <v>583</v>
      </c>
      <c r="L535" s="4" t="str">
        <f t="shared" si="42"/>
        <v>RC0805JR-0718ML</v>
      </c>
      <c r="M535" s="3" t="s">
        <v>378</v>
      </c>
      <c r="N535" t="s">
        <v>379</v>
      </c>
      <c r="O535" t="str">
        <f t="shared" ca="1" si="44"/>
        <v>C:\Altium Libraries\Passives Library\DataSheet\GENERAL PURPOSE CHIP RESISTORS (Yageo).pdf</v>
      </c>
      <c r="P535" s="5" t="str">
        <f t="shared" si="43"/>
        <v>GENERAL PURPOSE CHIP RESISTORS RES0805 18M±5% 150V 0.125W</v>
      </c>
    </row>
    <row r="536" spans="1:16" x14ac:dyDescent="0.3">
      <c r="A536" s="4" t="s">
        <v>759</v>
      </c>
      <c r="B536" s="3" t="s">
        <v>580</v>
      </c>
      <c r="C536" s="3" t="s">
        <v>394</v>
      </c>
      <c r="D536" s="45" t="s">
        <v>20</v>
      </c>
      <c r="E536" s="3" t="s">
        <v>581</v>
      </c>
      <c r="F536" s="3" t="s">
        <v>582</v>
      </c>
      <c r="G536" s="4" t="str">
        <f t="shared" si="41"/>
        <v>RES0805 20M±5%</v>
      </c>
      <c r="H536" s="3" t="s">
        <v>23</v>
      </c>
      <c r="I536" s="3" t="s">
        <v>24</v>
      </c>
      <c r="J536" s="3" t="s">
        <v>25</v>
      </c>
      <c r="K536" s="3" t="s">
        <v>583</v>
      </c>
      <c r="L536" s="4" t="str">
        <f t="shared" si="42"/>
        <v>RC0805JR-0720ML</v>
      </c>
      <c r="M536" s="3" t="s">
        <v>378</v>
      </c>
      <c r="N536" t="s">
        <v>379</v>
      </c>
      <c r="O536" t="str">
        <f t="shared" ca="1" si="44"/>
        <v>C:\Altium Libraries\Passives Library\DataSheet\GENERAL PURPOSE CHIP RESISTORS (Yageo).pdf</v>
      </c>
      <c r="P536" s="5" t="str">
        <f t="shared" si="43"/>
        <v>GENERAL PURPOSE CHIP RESISTORS RES0805 20M±5% 150V 0.125W</v>
      </c>
    </row>
    <row r="537" spans="1:16" x14ac:dyDescent="0.3">
      <c r="A537" s="4" t="s">
        <v>760</v>
      </c>
      <c r="B537" s="3" t="s">
        <v>580</v>
      </c>
      <c r="C537" s="3" t="s">
        <v>396</v>
      </c>
      <c r="D537" s="45" t="s">
        <v>20</v>
      </c>
      <c r="E537" s="3" t="s">
        <v>581</v>
      </c>
      <c r="F537" s="3" t="s">
        <v>582</v>
      </c>
      <c r="G537" s="4" t="str">
        <f t="shared" si="41"/>
        <v>RES0805 22M±5%</v>
      </c>
      <c r="H537" s="3" t="s">
        <v>23</v>
      </c>
      <c r="I537" s="3" t="s">
        <v>24</v>
      </c>
      <c r="J537" s="3" t="s">
        <v>25</v>
      </c>
      <c r="K537" s="3" t="s">
        <v>583</v>
      </c>
      <c r="L537" s="4" t="str">
        <f t="shared" si="42"/>
        <v>RC0805JR-0722ML</v>
      </c>
      <c r="M537" s="3" t="s">
        <v>378</v>
      </c>
      <c r="N537" t="s">
        <v>379</v>
      </c>
      <c r="O537" t="str">
        <f t="shared" ca="1" si="44"/>
        <v>C:\Altium Libraries\Passives Library\DataSheet\GENERAL PURPOSE CHIP RESISTORS (Yageo).pdf</v>
      </c>
      <c r="P537" s="5" t="str">
        <f t="shared" si="43"/>
        <v>GENERAL PURPOSE CHIP RESISTORS RES0805 22M±5% 150V 0.125W</v>
      </c>
    </row>
    <row r="538" spans="1:16" x14ac:dyDescent="0.3">
      <c r="A538" s="9"/>
      <c r="B538" s="10"/>
      <c r="C538" s="10"/>
      <c r="D538" s="10"/>
      <c r="E538" s="10"/>
      <c r="F538" s="10"/>
      <c r="G538" s="9"/>
      <c r="H538" s="10"/>
      <c r="I538" s="8"/>
      <c r="J538" s="7"/>
      <c r="K538" s="7"/>
      <c r="L538" s="9"/>
      <c r="M538" s="10"/>
      <c r="N538" s="7"/>
      <c r="O538" s="7"/>
      <c r="P538" s="10"/>
    </row>
    <row r="539" spans="1:16" x14ac:dyDescent="0.3">
      <c r="A539" s="4" t="s">
        <v>761</v>
      </c>
      <c r="B539" s="3" t="s">
        <v>762</v>
      </c>
      <c r="C539" s="3" t="s">
        <v>374</v>
      </c>
      <c r="D539" s="45" t="s">
        <v>20</v>
      </c>
      <c r="E539" s="3" t="s">
        <v>763</v>
      </c>
      <c r="F539" s="3" t="s">
        <v>764</v>
      </c>
      <c r="G539" s="4" t="str">
        <f>CONCATENATE(K539," ",C539,D539)</f>
        <v>RES1206 0R±5%</v>
      </c>
      <c r="H539" s="3" t="s">
        <v>23</v>
      </c>
      <c r="I539" s="3" t="s">
        <v>24</v>
      </c>
      <c r="J539" s="3" t="s">
        <v>25</v>
      </c>
      <c r="K539" s="3" t="s">
        <v>765</v>
      </c>
      <c r="L539" s="4" t="str">
        <f>CONCATENATE("RC1206JR-07",C539,"L")</f>
        <v>RC1206JR-070RL</v>
      </c>
      <c r="M539" s="3" t="s">
        <v>378</v>
      </c>
      <c r="N539" t="s">
        <v>379</v>
      </c>
      <c r="O539" t="str">
        <f t="shared" ca="1" si="44"/>
        <v>C:\Altium Libraries\Passives Library\DataSheet\GENERAL PURPOSE CHIP RESISTORS (Yageo).pdf</v>
      </c>
      <c r="P539" s="5" t="str">
        <f>CONCATENATE(N539," ",K539," ",C539,D539," ",E539," ",F539)</f>
        <v>GENERAL PURPOSE CHIP RESISTORS RES1206 0R±5% 200V 0.25W</v>
      </c>
    </row>
    <row r="540" spans="1:16" x14ac:dyDescent="0.3">
      <c r="A540" s="4" t="s">
        <v>766</v>
      </c>
      <c r="B540" s="3" t="s">
        <v>762</v>
      </c>
      <c r="C540" s="3" t="s">
        <v>19</v>
      </c>
      <c r="D540" s="45" t="s">
        <v>20</v>
      </c>
      <c r="E540" s="3" t="s">
        <v>763</v>
      </c>
      <c r="F540" s="3" t="s">
        <v>764</v>
      </c>
      <c r="G540" s="4" t="str">
        <f t="shared" ref="G540:G604" si="45">CONCATENATE(K540," ",C540,D540)</f>
        <v>RES1206 1R0±5%</v>
      </c>
      <c r="H540" s="3" t="s">
        <v>23</v>
      </c>
      <c r="I540" s="3" t="s">
        <v>24</v>
      </c>
      <c r="J540" s="3" t="s">
        <v>25</v>
      </c>
      <c r="K540" s="3" t="s">
        <v>765</v>
      </c>
      <c r="L540" s="4" t="str">
        <f t="shared" ref="L540:L604" si="46">CONCATENATE("RC1206JR-07",C540,"L")</f>
        <v>RC1206JR-071R0L</v>
      </c>
      <c r="M540" s="3" t="s">
        <v>378</v>
      </c>
      <c r="N540" t="s">
        <v>379</v>
      </c>
      <c r="O540" t="str">
        <f t="shared" ca="1" si="44"/>
        <v>C:\Altium Libraries\Passives Library\DataSheet\GENERAL PURPOSE CHIP RESISTORS (Yageo).pdf</v>
      </c>
      <c r="P540" s="5" t="str">
        <f t="shared" ref="P540:P604" si="47">CONCATENATE(N540," ",K540," ",C540,D540," ",E540," ",F540)</f>
        <v>GENERAL PURPOSE CHIP RESISTORS RES1206 1R0±5% 200V 0.25W</v>
      </c>
    </row>
    <row r="541" spans="1:16" x14ac:dyDescent="0.3">
      <c r="A541" s="4" t="s">
        <v>767</v>
      </c>
      <c r="B541" s="3" t="s">
        <v>762</v>
      </c>
      <c r="C541" s="3" t="s">
        <v>31</v>
      </c>
      <c r="D541" s="45" t="s">
        <v>20</v>
      </c>
      <c r="E541" s="3" t="s">
        <v>763</v>
      </c>
      <c r="F541" s="3" t="s">
        <v>764</v>
      </c>
      <c r="G541" s="4" t="str">
        <f t="shared" si="45"/>
        <v>RES1206 1R1±5%</v>
      </c>
      <c r="H541" s="3" t="s">
        <v>23</v>
      </c>
      <c r="I541" s="3" t="s">
        <v>24</v>
      </c>
      <c r="J541" s="3" t="s">
        <v>25</v>
      </c>
      <c r="K541" s="3" t="s">
        <v>765</v>
      </c>
      <c r="L541" s="4" t="str">
        <f t="shared" si="46"/>
        <v>RC1206JR-071R1L</v>
      </c>
      <c r="M541" s="3" t="s">
        <v>378</v>
      </c>
      <c r="N541" t="s">
        <v>379</v>
      </c>
      <c r="O541" t="str">
        <f t="shared" ca="1" si="44"/>
        <v>C:\Altium Libraries\Passives Library\DataSheet\GENERAL PURPOSE CHIP RESISTORS (Yageo).pdf</v>
      </c>
      <c r="P541" s="5" t="str">
        <f t="shared" si="47"/>
        <v>GENERAL PURPOSE CHIP RESISTORS RES1206 1R1±5% 200V 0.25W</v>
      </c>
    </row>
    <row r="542" spans="1:16" x14ac:dyDescent="0.3">
      <c r="A542" s="4" t="s">
        <v>768</v>
      </c>
      <c r="B542" s="3" t="s">
        <v>762</v>
      </c>
      <c r="C542" s="3" t="s">
        <v>33</v>
      </c>
      <c r="D542" s="45" t="s">
        <v>20</v>
      </c>
      <c r="E542" s="3" t="s">
        <v>763</v>
      </c>
      <c r="F542" s="3" t="s">
        <v>764</v>
      </c>
      <c r="G542" s="4" t="str">
        <f t="shared" si="45"/>
        <v>RES1206 1R2±5%</v>
      </c>
      <c r="H542" s="3" t="s">
        <v>23</v>
      </c>
      <c r="I542" s="3" t="s">
        <v>24</v>
      </c>
      <c r="J542" s="3" t="s">
        <v>25</v>
      </c>
      <c r="K542" s="3" t="s">
        <v>765</v>
      </c>
      <c r="L542" s="4" t="str">
        <f t="shared" si="46"/>
        <v>RC1206JR-071R2L</v>
      </c>
      <c r="M542" s="3" t="s">
        <v>378</v>
      </c>
      <c r="N542" t="s">
        <v>379</v>
      </c>
      <c r="O542" t="str">
        <f t="shared" ca="1" si="44"/>
        <v>C:\Altium Libraries\Passives Library\DataSheet\GENERAL PURPOSE CHIP RESISTORS (Yageo).pdf</v>
      </c>
      <c r="P542" s="5" t="str">
        <f t="shared" si="47"/>
        <v>GENERAL PURPOSE CHIP RESISTORS RES1206 1R2±5% 200V 0.25W</v>
      </c>
    </row>
    <row r="543" spans="1:16" x14ac:dyDescent="0.3">
      <c r="A543" s="4" t="s">
        <v>769</v>
      </c>
      <c r="B543" s="3" t="s">
        <v>762</v>
      </c>
      <c r="C543" s="3" t="s">
        <v>35</v>
      </c>
      <c r="D543" s="45" t="s">
        <v>20</v>
      </c>
      <c r="E543" s="3" t="s">
        <v>763</v>
      </c>
      <c r="F543" s="3" t="s">
        <v>764</v>
      </c>
      <c r="G543" s="4" t="str">
        <f t="shared" si="45"/>
        <v>RES1206 1R3±5%</v>
      </c>
      <c r="H543" s="3" t="s">
        <v>23</v>
      </c>
      <c r="I543" s="3" t="s">
        <v>24</v>
      </c>
      <c r="J543" s="3" t="s">
        <v>25</v>
      </c>
      <c r="K543" s="3" t="s">
        <v>765</v>
      </c>
      <c r="L543" s="4" t="str">
        <f t="shared" si="46"/>
        <v>RC1206JR-071R3L</v>
      </c>
      <c r="M543" s="3" t="s">
        <v>378</v>
      </c>
      <c r="N543" t="s">
        <v>379</v>
      </c>
      <c r="O543" t="str">
        <f t="shared" ca="1" si="44"/>
        <v>C:\Altium Libraries\Passives Library\DataSheet\GENERAL PURPOSE CHIP RESISTORS (Yageo).pdf</v>
      </c>
      <c r="P543" s="5" t="str">
        <f t="shared" si="47"/>
        <v>GENERAL PURPOSE CHIP RESISTORS RES1206 1R3±5% 200V 0.25W</v>
      </c>
    </row>
    <row r="544" spans="1:16" x14ac:dyDescent="0.3">
      <c r="A544" s="4" t="s">
        <v>770</v>
      </c>
      <c r="B544" s="3" t="s">
        <v>762</v>
      </c>
      <c r="C544" s="3" t="s">
        <v>37</v>
      </c>
      <c r="D544" s="45" t="s">
        <v>20</v>
      </c>
      <c r="E544" s="3" t="s">
        <v>763</v>
      </c>
      <c r="F544" s="3" t="s">
        <v>764</v>
      </c>
      <c r="G544" s="4" t="str">
        <f t="shared" si="45"/>
        <v>RES1206 1R5±5%</v>
      </c>
      <c r="H544" s="3" t="s">
        <v>23</v>
      </c>
      <c r="I544" s="3" t="s">
        <v>24</v>
      </c>
      <c r="J544" s="3" t="s">
        <v>25</v>
      </c>
      <c r="K544" s="3" t="s">
        <v>765</v>
      </c>
      <c r="L544" s="4" t="str">
        <f t="shared" si="46"/>
        <v>RC1206JR-071R5L</v>
      </c>
      <c r="M544" s="3" t="s">
        <v>378</v>
      </c>
      <c r="N544" t="s">
        <v>379</v>
      </c>
      <c r="O544" t="str">
        <f t="shared" ca="1" si="44"/>
        <v>C:\Altium Libraries\Passives Library\DataSheet\GENERAL PURPOSE CHIP RESISTORS (Yageo).pdf</v>
      </c>
      <c r="P544" s="5" t="str">
        <f t="shared" si="47"/>
        <v>GENERAL PURPOSE CHIP RESISTORS RES1206 1R5±5% 200V 0.25W</v>
      </c>
    </row>
    <row r="545" spans="1:16" x14ac:dyDescent="0.3">
      <c r="A545" s="4" t="s">
        <v>771</v>
      </c>
      <c r="B545" s="3" t="s">
        <v>762</v>
      </c>
      <c r="C545" s="3" t="s">
        <v>39</v>
      </c>
      <c r="D545" s="45" t="s">
        <v>20</v>
      </c>
      <c r="E545" s="3" t="s">
        <v>763</v>
      </c>
      <c r="F545" s="3" t="s">
        <v>764</v>
      </c>
      <c r="G545" s="4" t="str">
        <f t="shared" si="45"/>
        <v>RES1206 1R6±5%</v>
      </c>
      <c r="H545" s="3" t="s">
        <v>23</v>
      </c>
      <c r="I545" s="3" t="s">
        <v>24</v>
      </c>
      <c r="J545" s="3" t="s">
        <v>25</v>
      </c>
      <c r="K545" s="3" t="s">
        <v>765</v>
      </c>
      <c r="L545" s="4" t="str">
        <f t="shared" si="46"/>
        <v>RC1206JR-071R6L</v>
      </c>
      <c r="M545" s="3" t="s">
        <v>378</v>
      </c>
      <c r="N545" t="s">
        <v>379</v>
      </c>
      <c r="O545" t="str">
        <f t="shared" ca="1" si="44"/>
        <v>C:\Altium Libraries\Passives Library\DataSheet\GENERAL PURPOSE CHIP RESISTORS (Yageo).pdf</v>
      </c>
      <c r="P545" s="5" t="str">
        <f t="shared" si="47"/>
        <v>GENERAL PURPOSE CHIP RESISTORS RES1206 1R6±5% 200V 0.25W</v>
      </c>
    </row>
    <row r="546" spans="1:16" x14ac:dyDescent="0.3">
      <c r="A546" s="4" t="s">
        <v>772</v>
      </c>
      <c r="B546" s="3" t="s">
        <v>762</v>
      </c>
      <c r="C546" s="3" t="s">
        <v>41</v>
      </c>
      <c r="D546" s="45" t="s">
        <v>20</v>
      </c>
      <c r="E546" s="3" t="s">
        <v>763</v>
      </c>
      <c r="F546" s="3" t="s">
        <v>764</v>
      </c>
      <c r="G546" s="4" t="str">
        <f t="shared" si="45"/>
        <v>RES1206 1R8±5%</v>
      </c>
      <c r="H546" s="3" t="s">
        <v>23</v>
      </c>
      <c r="I546" s="3" t="s">
        <v>24</v>
      </c>
      <c r="J546" s="3" t="s">
        <v>25</v>
      </c>
      <c r="K546" s="3" t="s">
        <v>765</v>
      </c>
      <c r="L546" s="4" t="str">
        <f t="shared" si="46"/>
        <v>RC1206JR-071R8L</v>
      </c>
      <c r="M546" s="3" t="s">
        <v>378</v>
      </c>
      <c r="N546" t="s">
        <v>379</v>
      </c>
      <c r="O546" t="str">
        <f t="shared" ca="1" si="44"/>
        <v>C:\Altium Libraries\Passives Library\DataSheet\GENERAL PURPOSE CHIP RESISTORS (Yageo).pdf</v>
      </c>
      <c r="P546" s="5" t="str">
        <f t="shared" si="47"/>
        <v>GENERAL PURPOSE CHIP RESISTORS RES1206 1R8±5% 200V 0.25W</v>
      </c>
    </row>
    <row r="547" spans="1:16" x14ac:dyDescent="0.3">
      <c r="A547" s="4" t="s">
        <v>773</v>
      </c>
      <c r="B547" s="3" t="s">
        <v>762</v>
      </c>
      <c r="C547" s="3" t="s">
        <v>43</v>
      </c>
      <c r="D547" s="45" t="s">
        <v>20</v>
      </c>
      <c r="E547" s="3" t="s">
        <v>763</v>
      </c>
      <c r="F547" s="3" t="s">
        <v>764</v>
      </c>
      <c r="G547" s="4" t="str">
        <f t="shared" si="45"/>
        <v>RES1206 2R0±5%</v>
      </c>
      <c r="H547" s="3" t="s">
        <v>23</v>
      </c>
      <c r="I547" s="3" t="s">
        <v>24</v>
      </c>
      <c r="J547" s="3" t="s">
        <v>25</v>
      </c>
      <c r="K547" s="3" t="s">
        <v>765</v>
      </c>
      <c r="L547" s="4" t="str">
        <f t="shared" si="46"/>
        <v>RC1206JR-072R0L</v>
      </c>
      <c r="M547" s="3" t="s">
        <v>378</v>
      </c>
      <c r="N547" t="s">
        <v>379</v>
      </c>
      <c r="O547" t="str">
        <f t="shared" ca="1" si="44"/>
        <v>C:\Altium Libraries\Passives Library\DataSheet\GENERAL PURPOSE CHIP RESISTORS (Yageo).pdf</v>
      </c>
      <c r="P547" s="5" t="str">
        <f t="shared" si="47"/>
        <v>GENERAL PURPOSE CHIP RESISTORS RES1206 2R0±5% 200V 0.25W</v>
      </c>
    </row>
    <row r="548" spans="1:16" x14ac:dyDescent="0.3">
      <c r="A548" s="4" t="s">
        <v>774</v>
      </c>
      <c r="B548" s="3" t="s">
        <v>762</v>
      </c>
      <c r="C548" s="3" t="s">
        <v>45</v>
      </c>
      <c r="D548" s="45" t="s">
        <v>20</v>
      </c>
      <c r="E548" s="3" t="s">
        <v>763</v>
      </c>
      <c r="F548" s="3" t="s">
        <v>764</v>
      </c>
      <c r="G548" s="4" t="str">
        <f t="shared" si="45"/>
        <v>RES1206 2R2±5%</v>
      </c>
      <c r="H548" s="3" t="s">
        <v>23</v>
      </c>
      <c r="I548" s="3" t="s">
        <v>24</v>
      </c>
      <c r="J548" s="3" t="s">
        <v>25</v>
      </c>
      <c r="K548" s="3" t="s">
        <v>765</v>
      </c>
      <c r="L548" s="4" t="str">
        <f t="shared" si="46"/>
        <v>RC1206JR-072R2L</v>
      </c>
      <c r="M548" s="3" t="s">
        <v>378</v>
      </c>
      <c r="N548" t="s">
        <v>379</v>
      </c>
      <c r="O548" t="str">
        <f t="shared" ca="1" si="44"/>
        <v>C:\Altium Libraries\Passives Library\DataSheet\GENERAL PURPOSE CHIP RESISTORS (Yageo).pdf</v>
      </c>
      <c r="P548" s="5" t="str">
        <f t="shared" si="47"/>
        <v>GENERAL PURPOSE CHIP RESISTORS RES1206 2R2±5% 200V 0.25W</v>
      </c>
    </row>
    <row r="549" spans="1:16" x14ac:dyDescent="0.3">
      <c r="A549" s="4" t="s">
        <v>775</v>
      </c>
      <c r="B549" s="3" t="s">
        <v>762</v>
      </c>
      <c r="C549" s="3" t="s">
        <v>47</v>
      </c>
      <c r="D549" s="45" t="s">
        <v>20</v>
      </c>
      <c r="E549" s="3" t="s">
        <v>763</v>
      </c>
      <c r="F549" s="3" t="s">
        <v>764</v>
      </c>
      <c r="G549" s="4" t="str">
        <f t="shared" si="45"/>
        <v>RES1206 2R4±5%</v>
      </c>
      <c r="H549" s="3" t="s">
        <v>23</v>
      </c>
      <c r="I549" s="3" t="s">
        <v>24</v>
      </c>
      <c r="J549" s="3" t="s">
        <v>25</v>
      </c>
      <c r="K549" s="3" t="s">
        <v>765</v>
      </c>
      <c r="L549" s="4" t="str">
        <f t="shared" si="46"/>
        <v>RC1206JR-072R4L</v>
      </c>
      <c r="M549" s="3" t="s">
        <v>378</v>
      </c>
      <c r="N549" t="s">
        <v>379</v>
      </c>
      <c r="O549" t="str">
        <f t="shared" ca="1" si="44"/>
        <v>C:\Altium Libraries\Passives Library\DataSheet\GENERAL PURPOSE CHIP RESISTORS (Yageo).pdf</v>
      </c>
      <c r="P549" s="5" t="str">
        <f t="shared" si="47"/>
        <v>GENERAL PURPOSE CHIP RESISTORS RES1206 2R4±5% 200V 0.25W</v>
      </c>
    </row>
    <row r="550" spans="1:16" x14ac:dyDescent="0.3">
      <c r="A550" s="4" t="s">
        <v>776</v>
      </c>
      <c r="B550" s="3" t="s">
        <v>762</v>
      </c>
      <c r="C550" s="3" t="s">
        <v>49</v>
      </c>
      <c r="D550" s="45" t="s">
        <v>20</v>
      </c>
      <c r="E550" s="3" t="s">
        <v>763</v>
      </c>
      <c r="F550" s="3" t="s">
        <v>764</v>
      </c>
      <c r="G550" s="4" t="str">
        <f t="shared" si="45"/>
        <v>RES1206 2R7±5%</v>
      </c>
      <c r="H550" s="3" t="s">
        <v>23</v>
      </c>
      <c r="I550" s="3" t="s">
        <v>24</v>
      </c>
      <c r="J550" s="3" t="s">
        <v>25</v>
      </c>
      <c r="K550" s="3" t="s">
        <v>765</v>
      </c>
      <c r="L550" s="4" t="str">
        <f t="shared" si="46"/>
        <v>RC1206JR-072R7L</v>
      </c>
      <c r="M550" s="3" t="s">
        <v>378</v>
      </c>
      <c r="N550" t="s">
        <v>379</v>
      </c>
      <c r="O550" t="str">
        <f t="shared" ca="1" si="44"/>
        <v>C:\Altium Libraries\Passives Library\DataSheet\GENERAL PURPOSE CHIP RESISTORS (Yageo).pdf</v>
      </c>
      <c r="P550" s="5" t="str">
        <f t="shared" si="47"/>
        <v>GENERAL PURPOSE CHIP RESISTORS RES1206 2R7±5% 200V 0.25W</v>
      </c>
    </row>
    <row r="551" spans="1:16" x14ac:dyDescent="0.3">
      <c r="A551" s="4" t="s">
        <v>777</v>
      </c>
      <c r="B551" s="3" t="s">
        <v>762</v>
      </c>
      <c r="C551" s="3" t="s">
        <v>51</v>
      </c>
      <c r="D551" s="45" t="s">
        <v>20</v>
      </c>
      <c r="E551" s="3" t="s">
        <v>763</v>
      </c>
      <c r="F551" s="3" t="s">
        <v>764</v>
      </c>
      <c r="G551" s="4" t="str">
        <f t="shared" si="45"/>
        <v>RES1206 3R0±5%</v>
      </c>
      <c r="H551" s="3" t="s">
        <v>23</v>
      </c>
      <c r="I551" s="3" t="s">
        <v>24</v>
      </c>
      <c r="J551" s="3" t="s">
        <v>25</v>
      </c>
      <c r="K551" s="3" t="s">
        <v>765</v>
      </c>
      <c r="L551" s="4" t="str">
        <f t="shared" si="46"/>
        <v>RC1206JR-073R0L</v>
      </c>
      <c r="M551" s="3" t="s">
        <v>378</v>
      </c>
      <c r="N551" t="s">
        <v>379</v>
      </c>
      <c r="O551" t="str">
        <f t="shared" ca="1" si="44"/>
        <v>C:\Altium Libraries\Passives Library\DataSheet\GENERAL PURPOSE CHIP RESISTORS (Yageo).pdf</v>
      </c>
      <c r="P551" s="5" t="str">
        <f t="shared" si="47"/>
        <v>GENERAL PURPOSE CHIP RESISTORS RES1206 3R0±5% 200V 0.25W</v>
      </c>
    </row>
    <row r="552" spans="1:16" x14ac:dyDescent="0.3">
      <c r="A552" s="4" t="s">
        <v>778</v>
      </c>
      <c r="B552" s="3" t="s">
        <v>762</v>
      </c>
      <c r="C552" s="3" t="s">
        <v>53</v>
      </c>
      <c r="D552" s="45" t="s">
        <v>20</v>
      </c>
      <c r="E552" s="3" t="s">
        <v>763</v>
      </c>
      <c r="F552" s="3" t="s">
        <v>764</v>
      </c>
      <c r="G552" s="4" t="str">
        <f t="shared" si="45"/>
        <v>RES1206 3R3±5%</v>
      </c>
      <c r="H552" s="3" t="s">
        <v>23</v>
      </c>
      <c r="I552" s="3" t="s">
        <v>24</v>
      </c>
      <c r="J552" s="3" t="s">
        <v>25</v>
      </c>
      <c r="K552" s="3" t="s">
        <v>765</v>
      </c>
      <c r="L552" s="4" t="str">
        <f t="shared" si="46"/>
        <v>RC1206JR-073R3L</v>
      </c>
      <c r="M552" s="3" t="s">
        <v>378</v>
      </c>
      <c r="N552" t="s">
        <v>379</v>
      </c>
      <c r="O552" t="str">
        <f t="shared" ca="1" si="44"/>
        <v>C:\Altium Libraries\Passives Library\DataSheet\GENERAL PURPOSE CHIP RESISTORS (Yageo).pdf</v>
      </c>
      <c r="P552" s="5" t="str">
        <f t="shared" si="47"/>
        <v>GENERAL PURPOSE CHIP RESISTORS RES1206 3R3±5% 200V 0.25W</v>
      </c>
    </row>
    <row r="553" spans="1:16" x14ac:dyDescent="0.3">
      <c r="A553" s="4" t="s">
        <v>779</v>
      </c>
      <c r="B553" s="3" t="s">
        <v>762</v>
      </c>
      <c r="C553" s="3" t="s">
        <v>55</v>
      </c>
      <c r="D553" s="45" t="s">
        <v>20</v>
      </c>
      <c r="E553" s="3" t="s">
        <v>763</v>
      </c>
      <c r="F553" s="3" t="s">
        <v>764</v>
      </c>
      <c r="G553" s="4" t="str">
        <f t="shared" si="45"/>
        <v>RES1206 3R6±5%</v>
      </c>
      <c r="H553" s="3" t="s">
        <v>23</v>
      </c>
      <c r="I553" s="3" t="s">
        <v>24</v>
      </c>
      <c r="J553" s="3" t="s">
        <v>25</v>
      </c>
      <c r="K553" s="3" t="s">
        <v>765</v>
      </c>
      <c r="L553" s="4" t="str">
        <f t="shared" si="46"/>
        <v>RC1206JR-073R6L</v>
      </c>
      <c r="M553" s="3" t="s">
        <v>378</v>
      </c>
      <c r="N553" t="s">
        <v>379</v>
      </c>
      <c r="O553" t="str">
        <f t="shared" ca="1" si="44"/>
        <v>C:\Altium Libraries\Passives Library\DataSheet\GENERAL PURPOSE CHIP RESISTORS (Yageo).pdf</v>
      </c>
      <c r="P553" s="5" t="str">
        <f t="shared" si="47"/>
        <v>GENERAL PURPOSE CHIP RESISTORS RES1206 3R6±5% 200V 0.25W</v>
      </c>
    </row>
    <row r="554" spans="1:16" x14ac:dyDescent="0.3">
      <c r="A554" s="4" t="s">
        <v>780</v>
      </c>
      <c r="B554" s="3" t="s">
        <v>762</v>
      </c>
      <c r="C554" s="3" t="s">
        <v>57</v>
      </c>
      <c r="D554" s="45" t="s">
        <v>20</v>
      </c>
      <c r="E554" s="3" t="s">
        <v>763</v>
      </c>
      <c r="F554" s="3" t="s">
        <v>764</v>
      </c>
      <c r="G554" s="4" t="str">
        <f t="shared" si="45"/>
        <v>RES1206 3R9±5%</v>
      </c>
      <c r="H554" s="3" t="s">
        <v>23</v>
      </c>
      <c r="I554" s="3" t="s">
        <v>24</v>
      </c>
      <c r="J554" s="3" t="s">
        <v>25</v>
      </c>
      <c r="K554" s="3" t="s">
        <v>765</v>
      </c>
      <c r="L554" s="4" t="str">
        <f t="shared" si="46"/>
        <v>RC1206JR-073R9L</v>
      </c>
      <c r="M554" s="3" t="s">
        <v>378</v>
      </c>
      <c r="N554" t="s">
        <v>379</v>
      </c>
      <c r="O554" t="str">
        <f t="shared" ca="1" si="44"/>
        <v>C:\Altium Libraries\Passives Library\DataSheet\GENERAL PURPOSE CHIP RESISTORS (Yageo).pdf</v>
      </c>
      <c r="P554" s="5" t="str">
        <f t="shared" si="47"/>
        <v>GENERAL PURPOSE CHIP RESISTORS RES1206 3R9±5% 200V 0.25W</v>
      </c>
    </row>
    <row r="555" spans="1:16" x14ac:dyDescent="0.3">
      <c r="A555" s="4" t="s">
        <v>781</v>
      </c>
      <c r="B555" s="3" t="s">
        <v>762</v>
      </c>
      <c r="C555" s="3" t="s">
        <v>59</v>
      </c>
      <c r="D555" s="45" t="s">
        <v>20</v>
      </c>
      <c r="E555" s="3" t="s">
        <v>763</v>
      </c>
      <c r="F555" s="3" t="s">
        <v>764</v>
      </c>
      <c r="G555" s="4" t="str">
        <f t="shared" si="45"/>
        <v>RES1206 4R3±5%</v>
      </c>
      <c r="H555" s="3" t="s">
        <v>23</v>
      </c>
      <c r="I555" s="3" t="s">
        <v>24</v>
      </c>
      <c r="J555" s="3" t="s">
        <v>25</v>
      </c>
      <c r="K555" s="3" t="s">
        <v>765</v>
      </c>
      <c r="L555" s="4" t="str">
        <f t="shared" si="46"/>
        <v>RC1206JR-074R3L</v>
      </c>
      <c r="M555" s="3" t="s">
        <v>378</v>
      </c>
      <c r="N555" t="s">
        <v>379</v>
      </c>
      <c r="O555" t="str">
        <f t="shared" ca="1" si="44"/>
        <v>C:\Altium Libraries\Passives Library\DataSheet\GENERAL PURPOSE CHIP RESISTORS (Yageo).pdf</v>
      </c>
      <c r="P555" s="5" t="str">
        <f t="shared" si="47"/>
        <v>GENERAL PURPOSE CHIP RESISTORS RES1206 4R3±5% 200V 0.25W</v>
      </c>
    </row>
    <row r="556" spans="1:16" x14ac:dyDescent="0.3">
      <c r="A556" s="4" t="s">
        <v>782</v>
      </c>
      <c r="B556" s="3" t="s">
        <v>762</v>
      </c>
      <c r="C556" s="3" t="s">
        <v>61</v>
      </c>
      <c r="D556" s="45" t="s">
        <v>20</v>
      </c>
      <c r="E556" s="3" t="s">
        <v>763</v>
      </c>
      <c r="F556" s="3" t="s">
        <v>764</v>
      </c>
      <c r="G556" s="4" t="str">
        <f t="shared" si="45"/>
        <v>RES1206 4R7±5%</v>
      </c>
      <c r="H556" s="3" t="s">
        <v>23</v>
      </c>
      <c r="I556" s="3" t="s">
        <v>24</v>
      </c>
      <c r="J556" s="3" t="s">
        <v>25</v>
      </c>
      <c r="K556" s="3" t="s">
        <v>765</v>
      </c>
      <c r="L556" s="4" t="str">
        <f t="shared" si="46"/>
        <v>RC1206JR-074R7L</v>
      </c>
      <c r="M556" s="3" t="s">
        <v>378</v>
      </c>
      <c r="N556" t="s">
        <v>379</v>
      </c>
      <c r="O556" t="str">
        <f t="shared" ca="1" si="44"/>
        <v>C:\Altium Libraries\Passives Library\DataSheet\GENERAL PURPOSE CHIP RESISTORS (Yageo).pdf</v>
      </c>
      <c r="P556" s="5" t="str">
        <f t="shared" si="47"/>
        <v>GENERAL PURPOSE CHIP RESISTORS RES1206 4R7±5% 200V 0.25W</v>
      </c>
    </row>
    <row r="557" spans="1:16" x14ac:dyDescent="0.3">
      <c r="A557" s="4" t="s">
        <v>783</v>
      </c>
      <c r="B557" s="3" t="s">
        <v>762</v>
      </c>
      <c r="C557" s="3" t="s">
        <v>63</v>
      </c>
      <c r="D557" s="45" t="s">
        <v>20</v>
      </c>
      <c r="E557" s="3" t="s">
        <v>763</v>
      </c>
      <c r="F557" s="3" t="s">
        <v>764</v>
      </c>
      <c r="G557" s="4" t="str">
        <f t="shared" si="45"/>
        <v>RES1206 5R1±5%</v>
      </c>
      <c r="H557" s="3" t="s">
        <v>23</v>
      </c>
      <c r="I557" s="3" t="s">
        <v>24</v>
      </c>
      <c r="J557" s="3" t="s">
        <v>25</v>
      </c>
      <c r="K557" s="3" t="s">
        <v>765</v>
      </c>
      <c r="L557" s="4" t="str">
        <f t="shared" si="46"/>
        <v>RC1206JR-075R1L</v>
      </c>
      <c r="M557" s="3" t="s">
        <v>378</v>
      </c>
      <c r="N557" t="s">
        <v>379</v>
      </c>
      <c r="O557" t="str">
        <f t="shared" ca="1" si="44"/>
        <v>C:\Altium Libraries\Passives Library\DataSheet\GENERAL PURPOSE CHIP RESISTORS (Yageo).pdf</v>
      </c>
      <c r="P557" s="5" t="str">
        <f t="shared" si="47"/>
        <v>GENERAL PURPOSE CHIP RESISTORS RES1206 5R1±5% 200V 0.25W</v>
      </c>
    </row>
    <row r="558" spans="1:16" x14ac:dyDescent="0.3">
      <c r="A558" s="4" t="s">
        <v>784</v>
      </c>
      <c r="B558" s="3" t="s">
        <v>762</v>
      </c>
      <c r="C558" s="3" t="s">
        <v>65</v>
      </c>
      <c r="D558" s="45" t="s">
        <v>20</v>
      </c>
      <c r="E558" s="3" t="s">
        <v>763</v>
      </c>
      <c r="F558" s="3" t="s">
        <v>764</v>
      </c>
      <c r="G558" s="4" t="str">
        <f t="shared" si="45"/>
        <v>RES1206 5R6±5%</v>
      </c>
      <c r="H558" s="3" t="s">
        <v>23</v>
      </c>
      <c r="I558" s="3" t="s">
        <v>24</v>
      </c>
      <c r="J558" s="3" t="s">
        <v>25</v>
      </c>
      <c r="K558" s="3" t="s">
        <v>765</v>
      </c>
      <c r="L558" s="4" t="str">
        <f t="shared" si="46"/>
        <v>RC1206JR-075R6L</v>
      </c>
      <c r="M558" s="3" t="s">
        <v>378</v>
      </c>
      <c r="N558" t="s">
        <v>379</v>
      </c>
      <c r="O558" t="str">
        <f t="shared" ca="1" si="44"/>
        <v>C:\Altium Libraries\Passives Library\DataSheet\GENERAL PURPOSE CHIP RESISTORS (Yageo).pdf</v>
      </c>
      <c r="P558" s="5" t="str">
        <f t="shared" si="47"/>
        <v>GENERAL PURPOSE CHIP RESISTORS RES1206 5R6±5% 200V 0.25W</v>
      </c>
    </row>
    <row r="559" spans="1:16" x14ac:dyDescent="0.3">
      <c r="A559" s="4" t="s">
        <v>785</v>
      </c>
      <c r="B559" s="3" t="s">
        <v>762</v>
      </c>
      <c r="C559" s="3" t="s">
        <v>67</v>
      </c>
      <c r="D559" s="45" t="s">
        <v>20</v>
      </c>
      <c r="E559" s="3" t="s">
        <v>763</v>
      </c>
      <c r="F559" s="3" t="s">
        <v>764</v>
      </c>
      <c r="G559" s="4" t="str">
        <f t="shared" si="45"/>
        <v>RES1206 6R2±5%</v>
      </c>
      <c r="H559" s="3" t="s">
        <v>23</v>
      </c>
      <c r="I559" s="3" t="s">
        <v>24</v>
      </c>
      <c r="J559" s="3" t="s">
        <v>25</v>
      </c>
      <c r="K559" s="3" t="s">
        <v>765</v>
      </c>
      <c r="L559" s="4" t="str">
        <f t="shared" si="46"/>
        <v>RC1206JR-076R2L</v>
      </c>
      <c r="M559" s="3" t="s">
        <v>378</v>
      </c>
      <c r="N559" t="s">
        <v>379</v>
      </c>
      <c r="O559" t="str">
        <f t="shared" ca="1" si="44"/>
        <v>C:\Altium Libraries\Passives Library\DataSheet\GENERAL PURPOSE CHIP RESISTORS (Yageo).pdf</v>
      </c>
      <c r="P559" s="5" t="str">
        <f t="shared" si="47"/>
        <v>GENERAL PURPOSE CHIP RESISTORS RES1206 6R2±5% 200V 0.25W</v>
      </c>
    </row>
    <row r="560" spans="1:16" x14ac:dyDescent="0.3">
      <c r="A560" s="4" t="s">
        <v>786</v>
      </c>
      <c r="B560" s="3" t="s">
        <v>762</v>
      </c>
      <c r="C560" s="3" t="s">
        <v>69</v>
      </c>
      <c r="D560" s="45" t="s">
        <v>20</v>
      </c>
      <c r="E560" s="3" t="s">
        <v>763</v>
      </c>
      <c r="F560" s="3" t="s">
        <v>764</v>
      </c>
      <c r="G560" s="4" t="str">
        <f t="shared" si="45"/>
        <v>RES1206 6R8±5%</v>
      </c>
      <c r="H560" s="3" t="s">
        <v>23</v>
      </c>
      <c r="I560" s="3" t="s">
        <v>24</v>
      </c>
      <c r="J560" s="3" t="s">
        <v>25</v>
      </c>
      <c r="K560" s="3" t="s">
        <v>765</v>
      </c>
      <c r="L560" s="4" t="str">
        <f t="shared" si="46"/>
        <v>RC1206JR-076R8L</v>
      </c>
      <c r="M560" s="3" t="s">
        <v>378</v>
      </c>
      <c r="N560" t="s">
        <v>379</v>
      </c>
      <c r="O560" t="str">
        <f t="shared" ca="1" si="44"/>
        <v>C:\Altium Libraries\Passives Library\DataSheet\GENERAL PURPOSE CHIP RESISTORS (Yageo).pdf</v>
      </c>
      <c r="P560" s="5" t="str">
        <f t="shared" si="47"/>
        <v>GENERAL PURPOSE CHIP RESISTORS RES1206 6R8±5% 200V 0.25W</v>
      </c>
    </row>
    <row r="561" spans="1:16" x14ac:dyDescent="0.3">
      <c r="A561" s="4" t="s">
        <v>787</v>
      </c>
      <c r="B561" s="3" t="s">
        <v>762</v>
      </c>
      <c r="C561" s="3" t="s">
        <v>71</v>
      </c>
      <c r="D561" s="45" t="s">
        <v>20</v>
      </c>
      <c r="E561" s="3" t="s">
        <v>763</v>
      </c>
      <c r="F561" s="3" t="s">
        <v>764</v>
      </c>
      <c r="G561" s="4" t="str">
        <f t="shared" si="45"/>
        <v>RES1206 7R5±5%</v>
      </c>
      <c r="H561" s="3" t="s">
        <v>23</v>
      </c>
      <c r="I561" s="3" t="s">
        <v>24</v>
      </c>
      <c r="J561" s="3" t="s">
        <v>25</v>
      </c>
      <c r="K561" s="3" t="s">
        <v>765</v>
      </c>
      <c r="L561" s="4" t="str">
        <f t="shared" si="46"/>
        <v>RC1206JR-077R5L</v>
      </c>
      <c r="M561" s="3" t="s">
        <v>378</v>
      </c>
      <c r="N561" t="s">
        <v>379</v>
      </c>
      <c r="O561" t="str">
        <f t="shared" ca="1" si="44"/>
        <v>C:\Altium Libraries\Passives Library\DataSheet\GENERAL PURPOSE CHIP RESISTORS (Yageo).pdf</v>
      </c>
      <c r="P561" s="5" t="str">
        <f t="shared" si="47"/>
        <v>GENERAL PURPOSE CHIP RESISTORS RES1206 7R5±5% 200V 0.25W</v>
      </c>
    </row>
    <row r="562" spans="1:16" x14ac:dyDescent="0.3">
      <c r="A562" s="4" t="s">
        <v>788</v>
      </c>
      <c r="B562" s="3" t="s">
        <v>762</v>
      </c>
      <c r="C562" s="3" t="s">
        <v>73</v>
      </c>
      <c r="D562" s="45" t="s">
        <v>20</v>
      </c>
      <c r="E562" s="3" t="s">
        <v>763</v>
      </c>
      <c r="F562" s="3" t="s">
        <v>764</v>
      </c>
      <c r="G562" s="4" t="str">
        <f t="shared" si="45"/>
        <v>RES1206 8R2±5%</v>
      </c>
      <c r="H562" s="3" t="s">
        <v>23</v>
      </c>
      <c r="I562" s="3" t="s">
        <v>24</v>
      </c>
      <c r="J562" s="3" t="s">
        <v>25</v>
      </c>
      <c r="K562" s="3" t="s">
        <v>765</v>
      </c>
      <c r="L562" s="4" t="str">
        <f t="shared" si="46"/>
        <v>RC1206JR-078R2L</v>
      </c>
      <c r="M562" s="3" t="s">
        <v>378</v>
      </c>
      <c r="N562" t="s">
        <v>379</v>
      </c>
      <c r="O562" t="str">
        <f t="shared" ca="1" si="44"/>
        <v>C:\Altium Libraries\Passives Library\DataSheet\GENERAL PURPOSE CHIP RESISTORS (Yageo).pdf</v>
      </c>
      <c r="P562" s="5" t="str">
        <f t="shared" si="47"/>
        <v>GENERAL PURPOSE CHIP RESISTORS RES1206 8R2±5% 200V 0.25W</v>
      </c>
    </row>
    <row r="563" spans="1:16" x14ac:dyDescent="0.3">
      <c r="A563" s="4" t="s">
        <v>789</v>
      </c>
      <c r="B563" s="3" t="s">
        <v>762</v>
      </c>
      <c r="C563" s="3" t="s">
        <v>75</v>
      </c>
      <c r="D563" s="45" t="s">
        <v>20</v>
      </c>
      <c r="E563" s="3" t="s">
        <v>763</v>
      </c>
      <c r="F563" s="3" t="s">
        <v>764</v>
      </c>
      <c r="G563" s="4" t="str">
        <f t="shared" si="45"/>
        <v>RES1206 9R1±5%</v>
      </c>
      <c r="H563" s="3" t="s">
        <v>23</v>
      </c>
      <c r="I563" s="3" t="s">
        <v>24</v>
      </c>
      <c r="J563" s="3" t="s">
        <v>25</v>
      </c>
      <c r="K563" s="3" t="s">
        <v>765</v>
      </c>
      <c r="L563" s="4" t="str">
        <f t="shared" si="46"/>
        <v>RC1206JR-079R1L</v>
      </c>
      <c r="M563" s="3" t="s">
        <v>378</v>
      </c>
      <c r="N563" t="s">
        <v>379</v>
      </c>
      <c r="O563" t="str">
        <f t="shared" ca="1" si="44"/>
        <v>C:\Altium Libraries\Passives Library\DataSheet\GENERAL PURPOSE CHIP RESISTORS (Yageo).pdf</v>
      </c>
      <c r="P563" s="5" t="str">
        <f t="shared" si="47"/>
        <v>GENERAL PURPOSE CHIP RESISTORS RES1206 9R1±5% 200V 0.25W</v>
      </c>
    </row>
    <row r="564" spans="1:16" x14ac:dyDescent="0.3">
      <c r="A564" s="4" t="s">
        <v>790</v>
      </c>
      <c r="B564" s="3" t="s">
        <v>762</v>
      </c>
      <c r="C564" s="3" t="s">
        <v>77</v>
      </c>
      <c r="D564" s="45" t="s">
        <v>20</v>
      </c>
      <c r="E564" s="3" t="s">
        <v>763</v>
      </c>
      <c r="F564" s="3" t="s">
        <v>764</v>
      </c>
      <c r="G564" s="4" t="str">
        <f t="shared" si="45"/>
        <v>RES1206 10R±5%</v>
      </c>
      <c r="H564" s="3" t="s">
        <v>23</v>
      </c>
      <c r="I564" s="3" t="s">
        <v>24</v>
      </c>
      <c r="J564" s="3" t="s">
        <v>25</v>
      </c>
      <c r="K564" s="3" t="s">
        <v>765</v>
      </c>
      <c r="L564" s="4" t="str">
        <f t="shared" si="46"/>
        <v>RC1206JR-0710RL</v>
      </c>
      <c r="M564" s="3" t="s">
        <v>378</v>
      </c>
      <c r="N564" t="s">
        <v>379</v>
      </c>
      <c r="O564" t="str">
        <f t="shared" ca="1" si="44"/>
        <v>C:\Altium Libraries\Passives Library\DataSheet\GENERAL PURPOSE CHIP RESISTORS (Yageo).pdf</v>
      </c>
      <c r="P564" s="5" t="str">
        <f t="shared" si="47"/>
        <v>GENERAL PURPOSE CHIP RESISTORS RES1206 10R±5% 200V 0.25W</v>
      </c>
    </row>
    <row r="565" spans="1:16" x14ac:dyDescent="0.3">
      <c r="A565" s="4" t="s">
        <v>791</v>
      </c>
      <c r="B565" s="3" t="s">
        <v>762</v>
      </c>
      <c r="C565" s="3" t="s">
        <v>79</v>
      </c>
      <c r="D565" s="45" t="s">
        <v>20</v>
      </c>
      <c r="E565" s="3" t="s">
        <v>763</v>
      </c>
      <c r="F565" s="3" t="s">
        <v>764</v>
      </c>
      <c r="G565" s="4" t="str">
        <f t="shared" si="45"/>
        <v>RES1206 11R±5%</v>
      </c>
      <c r="H565" s="3" t="s">
        <v>23</v>
      </c>
      <c r="I565" s="3" t="s">
        <v>24</v>
      </c>
      <c r="J565" s="3" t="s">
        <v>25</v>
      </c>
      <c r="K565" s="3" t="s">
        <v>765</v>
      </c>
      <c r="L565" s="4" t="str">
        <f t="shared" si="46"/>
        <v>RC1206JR-0711RL</v>
      </c>
      <c r="M565" s="3" t="s">
        <v>378</v>
      </c>
      <c r="N565" t="s">
        <v>379</v>
      </c>
      <c r="O565" t="str">
        <f t="shared" ca="1" si="44"/>
        <v>C:\Altium Libraries\Passives Library\DataSheet\GENERAL PURPOSE CHIP RESISTORS (Yageo).pdf</v>
      </c>
      <c r="P565" s="5" t="str">
        <f t="shared" si="47"/>
        <v>GENERAL PURPOSE CHIP RESISTORS RES1206 11R±5% 200V 0.25W</v>
      </c>
    </row>
    <row r="566" spans="1:16" x14ac:dyDescent="0.3">
      <c r="A566" s="4" t="s">
        <v>792</v>
      </c>
      <c r="B566" s="3" t="s">
        <v>762</v>
      </c>
      <c r="C566" s="3" t="s">
        <v>81</v>
      </c>
      <c r="D566" s="45" t="s">
        <v>20</v>
      </c>
      <c r="E566" s="3" t="s">
        <v>763</v>
      </c>
      <c r="F566" s="3" t="s">
        <v>764</v>
      </c>
      <c r="G566" s="4" t="str">
        <f t="shared" si="45"/>
        <v>RES1206 12R±5%</v>
      </c>
      <c r="H566" s="3" t="s">
        <v>23</v>
      </c>
      <c r="I566" s="3" t="s">
        <v>24</v>
      </c>
      <c r="J566" s="3" t="s">
        <v>25</v>
      </c>
      <c r="K566" s="3" t="s">
        <v>765</v>
      </c>
      <c r="L566" s="4" t="str">
        <f t="shared" si="46"/>
        <v>RC1206JR-0712RL</v>
      </c>
      <c r="M566" s="3" t="s">
        <v>378</v>
      </c>
      <c r="N566" t="s">
        <v>379</v>
      </c>
      <c r="O566" t="str">
        <f t="shared" ca="1" si="44"/>
        <v>C:\Altium Libraries\Passives Library\DataSheet\GENERAL PURPOSE CHIP RESISTORS (Yageo).pdf</v>
      </c>
      <c r="P566" s="5" t="str">
        <f t="shared" si="47"/>
        <v>GENERAL PURPOSE CHIP RESISTORS RES1206 12R±5% 200V 0.25W</v>
      </c>
    </row>
    <row r="567" spans="1:16" x14ac:dyDescent="0.3">
      <c r="A567" s="4" t="s">
        <v>793</v>
      </c>
      <c r="B567" s="3" t="s">
        <v>762</v>
      </c>
      <c r="C567" s="3" t="s">
        <v>83</v>
      </c>
      <c r="D567" s="45" t="s">
        <v>20</v>
      </c>
      <c r="E567" s="3" t="s">
        <v>763</v>
      </c>
      <c r="F567" s="3" t="s">
        <v>764</v>
      </c>
      <c r="G567" s="4" t="str">
        <f t="shared" si="45"/>
        <v>RES1206 13R±5%</v>
      </c>
      <c r="H567" s="3" t="s">
        <v>23</v>
      </c>
      <c r="I567" s="3" t="s">
        <v>24</v>
      </c>
      <c r="J567" s="3" t="s">
        <v>25</v>
      </c>
      <c r="K567" s="3" t="s">
        <v>765</v>
      </c>
      <c r="L567" s="4" t="str">
        <f t="shared" si="46"/>
        <v>RC1206JR-0713RL</v>
      </c>
      <c r="M567" s="3" t="s">
        <v>378</v>
      </c>
      <c r="N567" t="s">
        <v>379</v>
      </c>
      <c r="O567" t="str">
        <f t="shared" ca="1" si="44"/>
        <v>C:\Altium Libraries\Passives Library\DataSheet\GENERAL PURPOSE CHIP RESISTORS (Yageo).pdf</v>
      </c>
      <c r="P567" s="5" t="str">
        <f t="shared" si="47"/>
        <v>GENERAL PURPOSE CHIP RESISTORS RES1206 13R±5% 200V 0.25W</v>
      </c>
    </row>
    <row r="568" spans="1:16" x14ac:dyDescent="0.3">
      <c r="A568" s="4" t="s">
        <v>794</v>
      </c>
      <c r="B568" s="3" t="s">
        <v>762</v>
      </c>
      <c r="C568" s="3" t="s">
        <v>85</v>
      </c>
      <c r="D568" s="45" t="s">
        <v>20</v>
      </c>
      <c r="E568" s="3" t="s">
        <v>763</v>
      </c>
      <c r="F568" s="3" t="s">
        <v>764</v>
      </c>
      <c r="G568" s="4" t="str">
        <f t="shared" si="45"/>
        <v>RES1206 15R±5%</v>
      </c>
      <c r="H568" s="3" t="s">
        <v>23</v>
      </c>
      <c r="I568" s="3" t="s">
        <v>24</v>
      </c>
      <c r="J568" s="3" t="s">
        <v>25</v>
      </c>
      <c r="K568" s="3" t="s">
        <v>765</v>
      </c>
      <c r="L568" s="4" t="str">
        <f t="shared" si="46"/>
        <v>RC1206JR-0715RL</v>
      </c>
      <c r="M568" s="3" t="s">
        <v>378</v>
      </c>
      <c r="N568" t="s">
        <v>379</v>
      </c>
      <c r="O568" t="str">
        <f t="shared" ca="1" si="44"/>
        <v>C:\Altium Libraries\Passives Library\DataSheet\GENERAL PURPOSE CHIP RESISTORS (Yageo).pdf</v>
      </c>
      <c r="P568" s="5" t="str">
        <f t="shared" si="47"/>
        <v>GENERAL PURPOSE CHIP RESISTORS RES1206 15R±5% 200V 0.25W</v>
      </c>
    </row>
    <row r="569" spans="1:16" x14ac:dyDescent="0.3">
      <c r="A569" s="4" t="s">
        <v>795</v>
      </c>
      <c r="B569" s="3" t="s">
        <v>762</v>
      </c>
      <c r="C569" s="3" t="s">
        <v>87</v>
      </c>
      <c r="D569" s="45" t="s">
        <v>20</v>
      </c>
      <c r="E569" s="3" t="s">
        <v>763</v>
      </c>
      <c r="F569" s="3" t="s">
        <v>764</v>
      </c>
      <c r="G569" s="4" t="str">
        <f t="shared" si="45"/>
        <v>RES1206 16R±5%</v>
      </c>
      <c r="H569" s="3" t="s">
        <v>23</v>
      </c>
      <c r="I569" s="3" t="s">
        <v>24</v>
      </c>
      <c r="J569" s="3" t="s">
        <v>25</v>
      </c>
      <c r="K569" s="3" t="s">
        <v>765</v>
      </c>
      <c r="L569" s="4" t="str">
        <f t="shared" si="46"/>
        <v>RC1206JR-0716RL</v>
      </c>
      <c r="M569" s="3" t="s">
        <v>378</v>
      </c>
      <c r="N569" t="s">
        <v>379</v>
      </c>
      <c r="O569" t="str">
        <f t="shared" ca="1" si="44"/>
        <v>C:\Altium Libraries\Passives Library\DataSheet\GENERAL PURPOSE CHIP RESISTORS (Yageo).pdf</v>
      </c>
      <c r="P569" s="5" t="str">
        <f t="shared" si="47"/>
        <v>GENERAL PURPOSE CHIP RESISTORS RES1206 16R±5% 200V 0.25W</v>
      </c>
    </row>
    <row r="570" spans="1:16" x14ac:dyDescent="0.3">
      <c r="A570" s="4" t="s">
        <v>796</v>
      </c>
      <c r="B570" s="3" t="s">
        <v>762</v>
      </c>
      <c r="C570" s="3" t="s">
        <v>89</v>
      </c>
      <c r="D570" s="45" t="s">
        <v>20</v>
      </c>
      <c r="E570" s="3" t="s">
        <v>763</v>
      </c>
      <c r="F570" s="3" t="s">
        <v>764</v>
      </c>
      <c r="G570" s="4" t="str">
        <f t="shared" si="45"/>
        <v>RES1206 18R±5%</v>
      </c>
      <c r="H570" s="3" t="s">
        <v>23</v>
      </c>
      <c r="I570" s="3" t="s">
        <v>24</v>
      </c>
      <c r="J570" s="3" t="s">
        <v>25</v>
      </c>
      <c r="K570" s="3" t="s">
        <v>765</v>
      </c>
      <c r="L570" s="4" t="str">
        <f t="shared" si="46"/>
        <v>RC1206JR-0718RL</v>
      </c>
      <c r="M570" s="3" t="s">
        <v>378</v>
      </c>
      <c r="N570" t="s">
        <v>379</v>
      </c>
      <c r="O570" t="str">
        <f t="shared" ca="1" si="44"/>
        <v>C:\Altium Libraries\Passives Library\DataSheet\GENERAL PURPOSE CHIP RESISTORS (Yageo).pdf</v>
      </c>
      <c r="P570" s="5" t="str">
        <f t="shared" si="47"/>
        <v>GENERAL PURPOSE CHIP RESISTORS RES1206 18R±5% 200V 0.25W</v>
      </c>
    </row>
    <row r="571" spans="1:16" x14ac:dyDescent="0.3">
      <c r="A571" s="4" t="s">
        <v>797</v>
      </c>
      <c r="B571" s="3" t="s">
        <v>762</v>
      </c>
      <c r="C571" s="3" t="s">
        <v>91</v>
      </c>
      <c r="D571" s="45" t="s">
        <v>20</v>
      </c>
      <c r="E571" s="3" t="s">
        <v>763</v>
      </c>
      <c r="F571" s="3" t="s">
        <v>764</v>
      </c>
      <c r="G571" s="4" t="str">
        <f t="shared" si="45"/>
        <v>RES1206 20R±5%</v>
      </c>
      <c r="H571" s="3" t="s">
        <v>23</v>
      </c>
      <c r="I571" s="3" t="s">
        <v>24</v>
      </c>
      <c r="J571" s="3" t="s">
        <v>25</v>
      </c>
      <c r="K571" s="3" t="s">
        <v>765</v>
      </c>
      <c r="L571" s="4" t="str">
        <f t="shared" si="46"/>
        <v>RC1206JR-0720RL</v>
      </c>
      <c r="M571" s="3" t="s">
        <v>378</v>
      </c>
      <c r="N571" t="s">
        <v>379</v>
      </c>
      <c r="O571" t="str">
        <f t="shared" ca="1" si="44"/>
        <v>C:\Altium Libraries\Passives Library\DataSheet\GENERAL PURPOSE CHIP RESISTORS (Yageo).pdf</v>
      </c>
      <c r="P571" s="5" t="str">
        <f t="shared" si="47"/>
        <v>GENERAL PURPOSE CHIP RESISTORS RES1206 20R±5% 200V 0.25W</v>
      </c>
    </row>
    <row r="572" spans="1:16" x14ac:dyDescent="0.3">
      <c r="A572" s="4" t="s">
        <v>798</v>
      </c>
      <c r="B572" s="3" t="s">
        <v>762</v>
      </c>
      <c r="C572" s="3" t="s">
        <v>93</v>
      </c>
      <c r="D572" s="45" t="s">
        <v>20</v>
      </c>
      <c r="E572" s="3" t="s">
        <v>763</v>
      </c>
      <c r="F572" s="3" t="s">
        <v>764</v>
      </c>
      <c r="G572" s="4" t="str">
        <f t="shared" si="45"/>
        <v>RES1206 22R±5%</v>
      </c>
      <c r="H572" s="3" t="s">
        <v>23</v>
      </c>
      <c r="I572" s="3" t="s">
        <v>24</v>
      </c>
      <c r="J572" s="3" t="s">
        <v>25</v>
      </c>
      <c r="K572" s="3" t="s">
        <v>765</v>
      </c>
      <c r="L572" s="4" t="str">
        <f t="shared" si="46"/>
        <v>RC1206JR-0722RL</v>
      </c>
      <c r="M572" s="3" t="s">
        <v>378</v>
      </c>
      <c r="N572" t="s">
        <v>379</v>
      </c>
      <c r="O572" t="str">
        <f t="shared" ca="1" si="44"/>
        <v>C:\Altium Libraries\Passives Library\DataSheet\GENERAL PURPOSE CHIP RESISTORS (Yageo).pdf</v>
      </c>
      <c r="P572" s="5" t="str">
        <f t="shared" si="47"/>
        <v>GENERAL PURPOSE CHIP RESISTORS RES1206 22R±5% 200V 0.25W</v>
      </c>
    </row>
    <row r="573" spans="1:16" x14ac:dyDescent="0.3">
      <c r="A573" s="4" t="s">
        <v>799</v>
      </c>
      <c r="B573" s="3" t="s">
        <v>762</v>
      </c>
      <c r="C573" s="3" t="s">
        <v>95</v>
      </c>
      <c r="D573" s="45" t="s">
        <v>20</v>
      </c>
      <c r="E573" s="3" t="s">
        <v>763</v>
      </c>
      <c r="F573" s="3" t="s">
        <v>764</v>
      </c>
      <c r="G573" s="4" t="str">
        <f t="shared" si="45"/>
        <v>RES1206 24R±5%</v>
      </c>
      <c r="H573" s="3" t="s">
        <v>23</v>
      </c>
      <c r="I573" s="3" t="s">
        <v>24</v>
      </c>
      <c r="J573" s="3" t="s">
        <v>25</v>
      </c>
      <c r="K573" s="3" t="s">
        <v>765</v>
      </c>
      <c r="L573" s="4" t="str">
        <f t="shared" si="46"/>
        <v>RC1206JR-0724RL</v>
      </c>
      <c r="M573" s="3" t="s">
        <v>378</v>
      </c>
      <c r="N573" t="s">
        <v>379</v>
      </c>
      <c r="O573" t="str">
        <f t="shared" ca="1" si="44"/>
        <v>C:\Altium Libraries\Passives Library\DataSheet\GENERAL PURPOSE CHIP RESISTORS (Yageo).pdf</v>
      </c>
      <c r="P573" s="5" t="str">
        <f t="shared" si="47"/>
        <v>GENERAL PURPOSE CHIP RESISTORS RES1206 24R±5% 200V 0.25W</v>
      </c>
    </row>
    <row r="574" spans="1:16" x14ac:dyDescent="0.3">
      <c r="A574" s="4" t="s">
        <v>800</v>
      </c>
      <c r="B574" s="3" t="s">
        <v>762</v>
      </c>
      <c r="C574" s="3" t="s">
        <v>97</v>
      </c>
      <c r="D574" s="45" t="s">
        <v>20</v>
      </c>
      <c r="E574" s="3" t="s">
        <v>763</v>
      </c>
      <c r="F574" s="3" t="s">
        <v>764</v>
      </c>
      <c r="G574" s="4" t="str">
        <f t="shared" si="45"/>
        <v>RES1206 27R±5%</v>
      </c>
      <c r="H574" s="3" t="s">
        <v>23</v>
      </c>
      <c r="I574" s="3" t="s">
        <v>24</v>
      </c>
      <c r="J574" s="3" t="s">
        <v>25</v>
      </c>
      <c r="K574" s="3" t="s">
        <v>765</v>
      </c>
      <c r="L574" s="4" t="str">
        <f t="shared" si="46"/>
        <v>RC1206JR-0727RL</v>
      </c>
      <c r="M574" s="3" t="s">
        <v>378</v>
      </c>
      <c r="N574" t="s">
        <v>379</v>
      </c>
      <c r="O574" t="str">
        <f t="shared" ca="1" si="44"/>
        <v>C:\Altium Libraries\Passives Library\DataSheet\GENERAL PURPOSE CHIP RESISTORS (Yageo).pdf</v>
      </c>
      <c r="P574" s="5" t="str">
        <f t="shared" si="47"/>
        <v>GENERAL PURPOSE CHIP RESISTORS RES1206 27R±5% 200V 0.25W</v>
      </c>
    </row>
    <row r="575" spans="1:16" x14ac:dyDescent="0.3">
      <c r="A575" s="4" t="s">
        <v>801</v>
      </c>
      <c r="B575" s="3" t="s">
        <v>762</v>
      </c>
      <c r="C575" s="3" t="s">
        <v>99</v>
      </c>
      <c r="D575" s="45" t="s">
        <v>20</v>
      </c>
      <c r="E575" s="3" t="s">
        <v>763</v>
      </c>
      <c r="F575" s="3" t="s">
        <v>764</v>
      </c>
      <c r="G575" s="4" t="str">
        <f t="shared" si="45"/>
        <v>RES1206 30R±5%</v>
      </c>
      <c r="H575" s="3" t="s">
        <v>23</v>
      </c>
      <c r="I575" s="3" t="s">
        <v>24</v>
      </c>
      <c r="J575" s="3" t="s">
        <v>25</v>
      </c>
      <c r="K575" s="3" t="s">
        <v>765</v>
      </c>
      <c r="L575" s="4" t="str">
        <f t="shared" si="46"/>
        <v>RC1206JR-0730RL</v>
      </c>
      <c r="M575" s="3" t="s">
        <v>378</v>
      </c>
      <c r="N575" t="s">
        <v>379</v>
      </c>
      <c r="O575" t="str">
        <f t="shared" ca="1" si="44"/>
        <v>C:\Altium Libraries\Passives Library\DataSheet\GENERAL PURPOSE CHIP RESISTORS (Yageo).pdf</v>
      </c>
      <c r="P575" s="5" t="str">
        <f t="shared" si="47"/>
        <v>GENERAL PURPOSE CHIP RESISTORS RES1206 30R±5% 200V 0.25W</v>
      </c>
    </row>
    <row r="576" spans="1:16" x14ac:dyDescent="0.3">
      <c r="A576" s="4" t="s">
        <v>802</v>
      </c>
      <c r="B576" s="3" t="s">
        <v>762</v>
      </c>
      <c r="C576" s="3" t="s">
        <v>101</v>
      </c>
      <c r="D576" s="45" t="s">
        <v>20</v>
      </c>
      <c r="E576" s="3" t="s">
        <v>763</v>
      </c>
      <c r="F576" s="3" t="s">
        <v>764</v>
      </c>
      <c r="G576" s="4" t="str">
        <f t="shared" si="45"/>
        <v>RES1206 33R±5%</v>
      </c>
      <c r="H576" s="3" t="s">
        <v>23</v>
      </c>
      <c r="I576" s="3" t="s">
        <v>24</v>
      </c>
      <c r="J576" s="3" t="s">
        <v>25</v>
      </c>
      <c r="K576" s="3" t="s">
        <v>765</v>
      </c>
      <c r="L576" s="4" t="str">
        <f t="shared" si="46"/>
        <v>RC1206JR-0733RL</v>
      </c>
      <c r="M576" s="3" t="s">
        <v>378</v>
      </c>
      <c r="N576" t="s">
        <v>379</v>
      </c>
      <c r="O576" t="str">
        <f t="shared" ca="1" si="44"/>
        <v>C:\Altium Libraries\Passives Library\DataSheet\GENERAL PURPOSE CHIP RESISTORS (Yageo).pdf</v>
      </c>
      <c r="P576" s="5" t="str">
        <f t="shared" si="47"/>
        <v>GENERAL PURPOSE CHIP RESISTORS RES1206 33R±5% 200V 0.25W</v>
      </c>
    </row>
    <row r="577" spans="1:16" x14ac:dyDescent="0.3">
      <c r="A577" s="4" t="s">
        <v>803</v>
      </c>
      <c r="B577" s="3" t="s">
        <v>762</v>
      </c>
      <c r="C577" s="3" t="s">
        <v>103</v>
      </c>
      <c r="D577" s="45" t="s">
        <v>20</v>
      </c>
      <c r="E577" s="3" t="s">
        <v>763</v>
      </c>
      <c r="F577" s="3" t="s">
        <v>764</v>
      </c>
      <c r="G577" s="4" t="str">
        <f t="shared" si="45"/>
        <v>RES1206 36R±5%</v>
      </c>
      <c r="H577" s="3" t="s">
        <v>23</v>
      </c>
      <c r="I577" s="3" t="s">
        <v>24</v>
      </c>
      <c r="J577" s="3" t="s">
        <v>25</v>
      </c>
      <c r="K577" s="3" t="s">
        <v>765</v>
      </c>
      <c r="L577" s="4" t="str">
        <f t="shared" si="46"/>
        <v>RC1206JR-0736RL</v>
      </c>
      <c r="M577" s="3" t="s">
        <v>378</v>
      </c>
      <c r="N577" t="s">
        <v>379</v>
      </c>
      <c r="O577" t="str">
        <f t="shared" ca="1" si="44"/>
        <v>C:\Altium Libraries\Passives Library\DataSheet\GENERAL PURPOSE CHIP RESISTORS (Yageo).pdf</v>
      </c>
      <c r="P577" s="5" t="str">
        <f t="shared" si="47"/>
        <v>GENERAL PURPOSE CHIP RESISTORS RES1206 36R±5% 200V 0.25W</v>
      </c>
    </row>
    <row r="578" spans="1:16" x14ac:dyDescent="0.3">
      <c r="A578" s="4" t="s">
        <v>804</v>
      </c>
      <c r="B578" s="3" t="s">
        <v>762</v>
      </c>
      <c r="C578" s="3" t="s">
        <v>105</v>
      </c>
      <c r="D578" s="45" t="s">
        <v>20</v>
      </c>
      <c r="E578" s="3" t="s">
        <v>763</v>
      </c>
      <c r="F578" s="3" t="s">
        <v>764</v>
      </c>
      <c r="G578" s="4" t="str">
        <f t="shared" si="45"/>
        <v>RES1206 39R±5%</v>
      </c>
      <c r="H578" s="3" t="s">
        <v>23</v>
      </c>
      <c r="I578" s="3" t="s">
        <v>24</v>
      </c>
      <c r="J578" s="3" t="s">
        <v>25</v>
      </c>
      <c r="K578" s="3" t="s">
        <v>765</v>
      </c>
      <c r="L578" s="4" t="str">
        <f t="shared" si="46"/>
        <v>RC1206JR-0739RL</v>
      </c>
      <c r="M578" s="3" t="s">
        <v>378</v>
      </c>
      <c r="N578" t="s">
        <v>379</v>
      </c>
      <c r="O578" t="str">
        <f t="shared" ca="1" si="44"/>
        <v>C:\Altium Libraries\Passives Library\DataSheet\GENERAL PURPOSE CHIP RESISTORS (Yageo).pdf</v>
      </c>
      <c r="P578" s="5" t="str">
        <f t="shared" si="47"/>
        <v>GENERAL PURPOSE CHIP RESISTORS RES1206 39R±5% 200V 0.25W</v>
      </c>
    </row>
    <row r="579" spans="1:16" x14ac:dyDescent="0.3">
      <c r="A579" s="4" t="s">
        <v>805</v>
      </c>
      <c r="B579" s="3" t="s">
        <v>762</v>
      </c>
      <c r="C579" s="3" t="s">
        <v>107</v>
      </c>
      <c r="D579" s="45" t="s">
        <v>20</v>
      </c>
      <c r="E579" s="3" t="s">
        <v>763</v>
      </c>
      <c r="F579" s="3" t="s">
        <v>764</v>
      </c>
      <c r="G579" s="4" t="str">
        <f t="shared" si="45"/>
        <v>RES1206 43R±5%</v>
      </c>
      <c r="H579" s="3" t="s">
        <v>23</v>
      </c>
      <c r="I579" s="3" t="s">
        <v>24</v>
      </c>
      <c r="J579" s="3" t="s">
        <v>25</v>
      </c>
      <c r="K579" s="3" t="s">
        <v>765</v>
      </c>
      <c r="L579" s="4" t="str">
        <f t="shared" si="46"/>
        <v>RC1206JR-0743RL</v>
      </c>
      <c r="M579" s="3" t="s">
        <v>378</v>
      </c>
      <c r="N579" t="s">
        <v>379</v>
      </c>
      <c r="O579" t="str">
        <f t="shared" ca="1" si="44"/>
        <v>C:\Altium Libraries\Passives Library\DataSheet\GENERAL PURPOSE CHIP RESISTORS (Yageo).pdf</v>
      </c>
      <c r="P579" s="5" t="str">
        <f t="shared" si="47"/>
        <v>GENERAL PURPOSE CHIP RESISTORS RES1206 43R±5% 200V 0.25W</v>
      </c>
    </row>
    <row r="580" spans="1:16" x14ac:dyDescent="0.3">
      <c r="A580" s="4" t="s">
        <v>806</v>
      </c>
      <c r="B580" s="3" t="s">
        <v>762</v>
      </c>
      <c r="C580" s="3" t="s">
        <v>109</v>
      </c>
      <c r="D580" s="45" t="s">
        <v>20</v>
      </c>
      <c r="E580" s="3" t="s">
        <v>763</v>
      </c>
      <c r="F580" s="3" t="s">
        <v>764</v>
      </c>
      <c r="G580" s="4" t="str">
        <f t="shared" si="45"/>
        <v>RES1206 47R±5%</v>
      </c>
      <c r="H580" s="3" t="s">
        <v>23</v>
      </c>
      <c r="I580" s="3" t="s">
        <v>24</v>
      </c>
      <c r="J580" s="3" t="s">
        <v>25</v>
      </c>
      <c r="K580" s="3" t="s">
        <v>765</v>
      </c>
      <c r="L580" s="4" t="str">
        <f t="shared" si="46"/>
        <v>RC1206JR-0747RL</v>
      </c>
      <c r="M580" s="3" t="s">
        <v>378</v>
      </c>
      <c r="N580" t="s">
        <v>379</v>
      </c>
      <c r="O580" t="str">
        <f t="shared" ca="1" si="44"/>
        <v>C:\Altium Libraries\Passives Library\DataSheet\GENERAL PURPOSE CHIP RESISTORS (Yageo).pdf</v>
      </c>
      <c r="P580" s="5" t="str">
        <f t="shared" si="47"/>
        <v>GENERAL PURPOSE CHIP RESISTORS RES1206 47R±5% 200V 0.25W</v>
      </c>
    </row>
    <row r="581" spans="1:16" x14ac:dyDescent="0.3">
      <c r="A581" s="4" t="s">
        <v>807</v>
      </c>
      <c r="B581" s="3" t="s">
        <v>762</v>
      </c>
      <c r="C581" s="3" t="s">
        <v>111</v>
      </c>
      <c r="D581" s="45" t="s">
        <v>20</v>
      </c>
      <c r="E581" s="3" t="s">
        <v>763</v>
      </c>
      <c r="F581" s="3" t="s">
        <v>764</v>
      </c>
      <c r="G581" s="4" t="str">
        <f t="shared" si="45"/>
        <v>RES1206 51R±5%</v>
      </c>
      <c r="H581" s="3" t="s">
        <v>23</v>
      </c>
      <c r="I581" s="3" t="s">
        <v>24</v>
      </c>
      <c r="J581" s="3" t="s">
        <v>25</v>
      </c>
      <c r="K581" s="3" t="s">
        <v>765</v>
      </c>
      <c r="L581" s="4" t="str">
        <f t="shared" si="46"/>
        <v>RC1206JR-0751RL</v>
      </c>
      <c r="M581" s="3" t="s">
        <v>378</v>
      </c>
      <c r="N581" t="s">
        <v>379</v>
      </c>
      <c r="O581" t="str">
        <f t="shared" ca="1" si="44"/>
        <v>C:\Altium Libraries\Passives Library\DataSheet\GENERAL PURPOSE CHIP RESISTORS (Yageo).pdf</v>
      </c>
      <c r="P581" s="5" t="str">
        <f t="shared" si="47"/>
        <v>GENERAL PURPOSE CHIP RESISTORS RES1206 51R±5% 200V 0.25W</v>
      </c>
    </row>
    <row r="582" spans="1:16" x14ac:dyDescent="0.3">
      <c r="A582" s="4" t="s">
        <v>808</v>
      </c>
      <c r="B582" s="3" t="s">
        <v>762</v>
      </c>
      <c r="C582" s="3" t="s">
        <v>113</v>
      </c>
      <c r="D582" s="45" t="s">
        <v>20</v>
      </c>
      <c r="E582" s="3" t="s">
        <v>763</v>
      </c>
      <c r="F582" s="3" t="s">
        <v>764</v>
      </c>
      <c r="G582" s="4" t="str">
        <f t="shared" si="45"/>
        <v>RES1206 56R±5%</v>
      </c>
      <c r="H582" s="3" t="s">
        <v>23</v>
      </c>
      <c r="I582" s="3" t="s">
        <v>24</v>
      </c>
      <c r="J582" s="3" t="s">
        <v>25</v>
      </c>
      <c r="K582" s="3" t="s">
        <v>765</v>
      </c>
      <c r="L582" s="4" t="str">
        <f t="shared" si="46"/>
        <v>RC1206JR-0756RL</v>
      </c>
      <c r="M582" s="3" t="s">
        <v>378</v>
      </c>
      <c r="N582" t="s">
        <v>379</v>
      </c>
      <c r="O582" t="str">
        <f t="shared" ref="O582:O646" ca="1" si="48">CONCATENATE(LEFT(CELL("имяфайла"), FIND("[",CELL("имяфайла"))-1),"DataSheet\GENERAL PURPOSE CHIP RESISTORS (Yageo).pdf")</f>
        <v>C:\Altium Libraries\Passives Library\DataSheet\GENERAL PURPOSE CHIP RESISTORS (Yageo).pdf</v>
      </c>
      <c r="P582" s="5" t="str">
        <f t="shared" si="47"/>
        <v>GENERAL PURPOSE CHIP RESISTORS RES1206 56R±5% 200V 0.25W</v>
      </c>
    </row>
    <row r="583" spans="1:16" x14ac:dyDescent="0.3">
      <c r="A583" s="4" t="s">
        <v>809</v>
      </c>
      <c r="B583" s="3" t="s">
        <v>762</v>
      </c>
      <c r="C583" s="3" t="s">
        <v>115</v>
      </c>
      <c r="D583" s="45" t="s">
        <v>20</v>
      </c>
      <c r="E583" s="3" t="s">
        <v>763</v>
      </c>
      <c r="F583" s="3" t="s">
        <v>764</v>
      </c>
      <c r="G583" s="4" t="str">
        <f t="shared" si="45"/>
        <v>RES1206 62R±5%</v>
      </c>
      <c r="H583" s="3" t="s">
        <v>23</v>
      </c>
      <c r="I583" s="3" t="s">
        <v>24</v>
      </c>
      <c r="J583" s="3" t="s">
        <v>25</v>
      </c>
      <c r="K583" s="3" t="s">
        <v>765</v>
      </c>
      <c r="L583" s="4" t="str">
        <f t="shared" si="46"/>
        <v>RC1206JR-0762RL</v>
      </c>
      <c r="M583" s="3" t="s">
        <v>378</v>
      </c>
      <c r="N583" t="s">
        <v>379</v>
      </c>
      <c r="O583" t="str">
        <f t="shared" ca="1" si="48"/>
        <v>C:\Altium Libraries\Passives Library\DataSheet\GENERAL PURPOSE CHIP RESISTORS (Yageo).pdf</v>
      </c>
      <c r="P583" s="5" t="str">
        <f t="shared" si="47"/>
        <v>GENERAL PURPOSE CHIP RESISTORS RES1206 62R±5% 200V 0.25W</v>
      </c>
    </row>
    <row r="584" spans="1:16" x14ac:dyDescent="0.3">
      <c r="A584" s="4" t="s">
        <v>810</v>
      </c>
      <c r="B584" s="3" t="s">
        <v>762</v>
      </c>
      <c r="C584" s="3" t="s">
        <v>117</v>
      </c>
      <c r="D584" s="45" t="s">
        <v>20</v>
      </c>
      <c r="E584" s="3" t="s">
        <v>763</v>
      </c>
      <c r="F584" s="3" t="s">
        <v>764</v>
      </c>
      <c r="G584" s="4" t="str">
        <f t="shared" si="45"/>
        <v>RES1206 68R±5%</v>
      </c>
      <c r="H584" s="3" t="s">
        <v>23</v>
      </c>
      <c r="I584" s="3" t="s">
        <v>24</v>
      </c>
      <c r="J584" s="3" t="s">
        <v>25</v>
      </c>
      <c r="K584" s="3" t="s">
        <v>765</v>
      </c>
      <c r="L584" s="4" t="str">
        <f t="shared" si="46"/>
        <v>RC1206JR-0768RL</v>
      </c>
      <c r="M584" s="3" t="s">
        <v>378</v>
      </c>
      <c r="N584" t="s">
        <v>379</v>
      </c>
      <c r="O584" t="str">
        <f t="shared" ca="1" si="48"/>
        <v>C:\Altium Libraries\Passives Library\DataSheet\GENERAL PURPOSE CHIP RESISTORS (Yageo).pdf</v>
      </c>
      <c r="P584" s="5" t="str">
        <f t="shared" si="47"/>
        <v>GENERAL PURPOSE CHIP RESISTORS RES1206 68R±5% 200V 0.25W</v>
      </c>
    </row>
    <row r="585" spans="1:16" x14ac:dyDescent="0.3">
      <c r="A585" s="4" t="s">
        <v>811</v>
      </c>
      <c r="B585" s="3" t="s">
        <v>762</v>
      </c>
      <c r="C585" s="3" t="s">
        <v>119</v>
      </c>
      <c r="D585" s="45" t="s">
        <v>20</v>
      </c>
      <c r="E585" s="3" t="s">
        <v>763</v>
      </c>
      <c r="F585" s="3" t="s">
        <v>764</v>
      </c>
      <c r="G585" s="4" t="str">
        <f t="shared" si="45"/>
        <v>RES1206 75R±5%</v>
      </c>
      <c r="H585" s="3" t="s">
        <v>23</v>
      </c>
      <c r="I585" s="3" t="s">
        <v>24</v>
      </c>
      <c r="J585" s="3" t="s">
        <v>25</v>
      </c>
      <c r="K585" s="3" t="s">
        <v>765</v>
      </c>
      <c r="L585" s="4" t="str">
        <f t="shared" si="46"/>
        <v>RC1206JR-0775RL</v>
      </c>
      <c r="M585" s="3" t="s">
        <v>378</v>
      </c>
      <c r="N585" t="s">
        <v>379</v>
      </c>
      <c r="O585" t="str">
        <f t="shared" ca="1" si="48"/>
        <v>C:\Altium Libraries\Passives Library\DataSheet\GENERAL PURPOSE CHIP RESISTORS (Yageo).pdf</v>
      </c>
      <c r="P585" s="5" t="str">
        <f t="shared" si="47"/>
        <v>GENERAL PURPOSE CHIP RESISTORS RES1206 75R±5% 200V 0.25W</v>
      </c>
    </row>
    <row r="586" spans="1:16" x14ac:dyDescent="0.3">
      <c r="A586" s="4" t="s">
        <v>812</v>
      </c>
      <c r="B586" s="3" t="s">
        <v>762</v>
      </c>
      <c r="C586" s="3" t="s">
        <v>121</v>
      </c>
      <c r="D586" s="45" t="s">
        <v>20</v>
      </c>
      <c r="E586" s="3" t="s">
        <v>763</v>
      </c>
      <c r="F586" s="3" t="s">
        <v>764</v>
      </c>
      <c r="G586" s="4" t="str">
        <f t="shared" si="45"/>
        <v>RES1206 82R±5%</v>
      </c>
      <c r="H586" s="3" t="s">
        <v>23</v>
      </c>
      <c r="I586" s="3" t="s">
        <v>24</v>
      </c>
      <c r="J586" s="3" t="s">
        <v>25</v>
      </c>
      <c r="K586" s="3" t="s">
        <v>765</v>
      </c>
      <c r="L586" s="4" t="str">
        <f t="shared" si="46"/>
        <v>RC1206JR-0782RL</v>
      </c>
      <c r="M586" s="3" t="s">
        <v>378</v>
      </c>
      <c r="N586" t="s">
        <v>379</v>
      </c>
      <c r="O586" t="str">
        <f t="shared" ca="1" si="48"/>
        <v>C:\Altium Libraries\Passives Library\DataSheet\GENERAL PURPOSE CHIP RESISTORS (Yageo).pdf</v>
      </c>
      <c r="P586" s="5" t="str">
        <f t="shared" si="47"/>
        <v>GENERAL PURPOSE CHIP RESISTORS RES1206 82R±5% 200V 0.25W</v>
      </c>
    </row>
    <row r="587" spans="1:16" x14ac:dyDescent="0.3">
      <c r="A587" s="4" t="s">
        <v>813</v>
      </c>
      <c r="B587" s="3" t="s">
        <v>762</v>
      </c>
      <c r="C587" s="3" t="s">
        <v>123</v>
      </c>
      <c r="D587" s="45" t="s">
        <v>20</v>
      </c>
      <c r="E587" s="3" t="s">
        <v>763</v>
      </c>
      <c r="F587" s="3" t="s">
        <v>764</v>
      </c>
      <c r="G587" s="4" t="str">
        <f t="shared" si="45"/>
        <v>RES1206 91R±5%</v>
      </c>
      <c r="H587" s="3" t="s">
        <v>23</v>
      </c>
      <c r="I587" s="3" t="s">
        <v>24</v>
      </c>
      <c r="J587" s="3" t="s">
        <v>25</v>
      </c>
      <c r="K587" s="3" t="s">
        <v>765</v>
      </c>
      <c r="L587" s="4" t="str">
        <f t="shared" si="46"/>
        <v>RC1206JR-0791RL</v>
      </c>
      <c r="M587" s="3" t="s">
        <v>378</v>
      </c>
      <c r="N587" t="s">
        <v>379</v>
      </c>
      <c r="O587" t="str">
        <f t="shared" ca="1" si="48"/>
        <v>C:\Altium Libraries\Passives Library\DataSheet\GENERAL PURPOSE CHIP RESISTORS (Yageo).pdf</v>
      </c>
      <c r="P587" s="5" t="str">
        <f t="shared" si="47"/>
        <v>GENERAL PURPOSE CHIP RESISTORS RES1206 91R±5% 200V 0.25W</v>
      </c>
    </row>
    <row r="588" spans="1:16" x14ac:dyDescent="0.3">
      <c r="A588" s="4" t="s">
        <v>814</v>
      </c>
      <c r="B588" s="3" t="s">
        <v>762</v>
      </c>
      <c r="C588" s="3" t="s">
        <v>125</v>
      </c>
      <c r="D588" s="45" t="s">
        <v>20</v>
      </c>
      <c r="E588" s="3" t="s">
        <v>763</v>
      </c>
      <c r="F588" s="3" t="s">
        <v>764</v>
      </c>
      <c r="G588" s="4" t="str">
        <f t="shared" si="45"/>
        <v>RES1206 100R±5%</v>
      </c>
      <c r="H588" s="3" t="s">
        <v>23</v>
      </c>
      <c r="I588" s="3" t="s">
        <v>24</v>
      </c>
      <c r="J588" s="3" t="s">
        <v>25</v>
      </c>
      <c r="K588" s="3" t="s">
        <v>765</v>
      </c>
      <c r="L588" s="4" t="str">
        <f t="shared" si="46"/>
        <v>RC1206JR-07100RL</v>
      </c>
      <c r="M588" s="3" t="s">
        <v>378</v>
      </c>
      <c r="N588" t="s">
        <v>379</v>
      </c>
      <c r="O588" t="str">
        <f t="shared" ca="1" si="48"/>
        <v>C:\Altium Libraries\Passives Library\DataSheet\GENERAL PURPOSE CHIP RESISTORS (Yageo).pdf</v>
      </c>
      <c r="P588" s="5" t="str">
        <f t="shared" si="47"/>
        <v>GENERAL PURPOSE CHIP RESISTORS RES1206 100R±5% 200V 0.25W</v>
      </c>
    </row>
    <row r="589" spans="1:16" x14ac:dyDescent="0.3">
      <c r="A589" s="4" t="s">
        <v>815</v>
      </c>
      <c r="B589" s="3" t="s">
        <v>762</v>
      </c>
      <c r="C589" s="3" t="s">
        <v>127</v>
      </c>
      <c r="D589" s="45" t="s">
        <v>20</v>
      </c>
      <c r="E589" s="3" t="s">
        <v>763</v>
      </c>
      <c r="F589" s="3" t="s">
        <v>764</v>
      </c>
      <c r="G589" s="4" t="str">
        <f t="shared" si="45"/>
        <v>RES1206 110R±5%</v>
      </c>
      <c r="H589" s="3" t="s">
        <v>23</v>
      </c>
      <c r="I589" s="3" t="s">
        <v>24</v>
      </c>
      <c r="J589" s="3" t="s">
        <v>25</v>
      </c>
      <c r="K589" s="3" t="s">
        <v>765</v>
      </c>
      <c r="L589" s="4" t="str">
        <f t="shared" si="46"/>
        <v>RC1206JR-07110RL</v>
      </c>
      <c r="M589" s="3" t="s">
        <v>378</v>
      </c>
      <c r="N589" t="s">
        <v>379</v>
      </c>
      <c r="O589" t="str">
        <f t="shared" ca="1" si="48"/>
        <v>C:\Altium Libraries\Passives Library\DataSheet\GENERAL PURPOSE CHIP RESISTORS (Yageo).pdf</v>
      </c>
      <c r="P589" s="5" t="str">
        <f t="shared" si="47"/>
        <v>GENERAL PURPOSE CHIP RESISTORS RES1206 110R±5% 200V 0.25W</v>
      </c>
    </row>
    <row r="590" spans="1:16" x14ac:dyDescent="0.3">
      <c r="A590" s="4" t="s">
        <v>816</v>
      </c>
      <c r="B590" s="3" t="s">
        <v>762</v>
      </c>
      <c r="C590" s="3" t="s">
        <v>129</v>
      </c>
      <c r="D590" s="45" t="s">
        <v>20</v>
      </c>
      <c r="E590" s="3" t="s">
        <v>763</v>
      </c>
      <c r="F590" s="3" t="s">
        <v>764</v>
      </c>
      <c r="G590" s="4" t="str">
        <f t="shared" si="45"/>
        <v>RES1206 120R±5%</v>
      </c>
      <c r="H590" s="3" t="s">
        <v>23</v>
      </c>
      <c r="I590" s="3" t="s">
        <v>24</v>
      </c>
      <c r="J590" s="3" t="s">
        <v>25</v>
      </c>
      <c r="K590" s="3" t="s">
        <v>765</v>
      </c>
      <c r="L590" s="4" t="str">
        <f t="shared" si="46"/>
        <v>RC1206JR-07120RL</v>
      </c>
      <c r="M590" s="3" t="s">
        <v>378</v>
      </c>
      <c r="N590" t="s">
        <v>379</v>
      </c>
      <c r="O590" t="str">
        <f t="shared" ca="1" si="48"/>
        <v>C:\Altium Libraries\Passives Library\DataSheet\GENERAL PURPOSE CHIP RESISTORS (Yageo).pdf</v>
      </c>
      <c r="P590" s="5" t="str">
        <f t="shared" si="47"/>
        <v>GENERAL PURPOSE CHIP RESISTORS RES1206 120R±5% 200V 0.25W</v>
      </c>
    </row>
    <row r="591" spans="1:16" x14ac:dyDescent="0.3">
      <c r="A591" s="4" t="s">
        <v>817</v>
      </c>
      <c r="B591" s="3" t="s">
        <v>762</v>
      </c>
      <c r="C591" s="3" t="s">
        <v>131</v>
      </c>
      <c r="D591" s="45" t="s">
        <v>20</v>
      </c>
      <c r="E591" s="3" t="s">
        <v>763</v>
      </c>
      <c r="F591" s="3" t="s">
        <v>764</v>
      </c>
      <c r="G591" s="4" t="str">
        <f t="shared" si="45"/>
        <v>RES1206 130R±5%</v>
      </c>
      <c r="H591" s="3" t="s">
        <v>23</v>
      </c>
      <c r="I591" s="3" t="s">
        <v>24</v>
      </c>
      <c r="J591" s="3" t="s">
        <v>25</v>
      </c>
      <c r="K591" s="3" t="s">
        <v>765</v>
      </c>
      <c r="L591" s="4" t="str">
        <f t="shared" si="46"/>
        <v>RC1206JR-07130RL</v>
      </c>
      <c r="M591" s="3" t="s">
        <v>378</v>
      </c>
      <c r="N591" t="s">
        <v>379</v>
      </c>
      <c r="O591" t="str">
        <f t="shared" ca="1" si="48"/>
        <v>C:\Altium Libraries\Passives Library\DataSheet\GENERAL PURPOSE CHIP RESISTORS (Yageo).pdf</v>
      </c>
      <c r="P591" s="5" t="str">
        <f t="shared" si="47"/>
        <v>GENERAL PURPOSE CHIP RESISTORS RES1206 130R±5% 200V 0.25W</v>
      </c>
    </row>
    <row r="592" spans="1:16" x14ac:dyDescent="0.3">
      <c r="A592" s="4" t="s">
        <v>818</v>
      </c>
      <c r="B592" s="3" t="s">
        <v>762</v>
      </c>
      <c r="C592" s="3" t="s">
        <v>133</v>
      </c>
      <c r="D592" s="45" t="s">
        <v>20</v>
      </c>
      <c r="E592" s="3" t="s">
        <v>763</v>
      </c>
      <c r="F592" s="3" t="s">
        <v>764</v>
      </c>
      <c r="G592" s="4" t="str">
        <f t="shared" si="45"/>
        <v>RES1206 150R±5%</v>
      </c>
      <c r="H592" s="3" t="s">
        <v>23</v>
      </c>
      <c r="I592" s="3" t="s">
        <v>24</v>
      </c>
      <c r="J592" s="3" t="s">
        <v>25</v>
      </c>
      <c r="K592" s="3" t="s">
        <v>765</v>
      </c>
      <c r="L592" s="4" t="str">
        <f t="shared" si="46"/>
        <v>RC1206JR-07150RL</v>
      </c>
      <c r="M592" s="3" t="s">
        <v>378</v>
      </c>
      <c r="N592" t="s">
        <v>379</v>
      </c>
      <c r="O592" t="str">
        <f t="shared" ca="1" si="48"/>
        <v>C:\Altium Libraries\Passives Library\DataSheet\GENERAL PURPOSE CHIP RESISTORS (Yageo).pdf</v>
      </c>
      <c r="P592" s="5" t="str">
        <f t="shared" si="47"/>
        <v>GENERAL PURPOSE CHIP RESISTORS RES1206 150R±5% 200V 0.25W</v>
      </c>
    </row>
    <row r="593" spans="1:16" x14ac:dyDescent="0.3">
      <c r="A593" s="4" t="s">
        <v>819</v>
      </c>
      <c r="B593" s="3" t="s">
        <v>762</v>
      </c>
      <c r="C593" s="3" t="s">
        <v>135</v>
      </c>
      <c r="D593" s="45" t="s">
        <v>20</v>
      </c>
      <c r="E593" s="3" t="s">
        <v>763</v>
      </c>
      <c r="F593" s="3" t="s">
        <v>764</v>
      </c>
      <c r="G593" s="4" t="str">
        <f t="shared" si="45"/>
        <v>RES1206 160R±5%</v>
      </c>
      <c r="H593" s="3" t="s">
        <v>23</v>
      </c>
      <c r="I593" s="3" t="s">
        <v>24</v>
      </c>
      <c r="J593" s="3" t="s">
        <v>25</v>
      </c>
      <c r="K593" s="3" t="s">
        <v>765</v>
      </c>
      <c r="L593" s="4" t="str">
        <f t="shared" si="46"/>
        <v>RC1206JR-07160RL</v>
      </c>
      <c r="M593" s="3" t="s">
        <v>378</v>
      </c>
      <c r="N593" t="s">
        <v>379</v>
      </c>
      <c r="O593" t="str">
        <f t="shared" ca="1" si="48"/>
        <v>C:\Altium Libraries\Passives Library\DataSheet\GENERAL PURPOSE CHIP RESISTORS (Yageo).pdf</v>
      </c>
      <c r="P593" s="5" t="str">
        <f t="shared" si="47"/>
        <v>GENERAL PURPOSE CHIP RESISTORS RES1206 160R±5% 200V 0.25W</v>
      </c>
    </row>
    <row r="594" spans="1:16" x14ac:dyDescent="0.3">
      <c r="A594" s="4" t="s">
        <v>820</v>
      </c>
      <c r="B594" s="3" t="s">
        <v>762</v>
      </c>
      <c r="C594" s="3" t="s">
        <v>137</v>
      </c>
      <c r="D594" s="45" t="s">
        <v>20</v>
      </c>
      <c r="E594" s="3" t="s">
        <v>763</v>
      </c>
      <c r="F594" s="3" t="s">
        <v>764</v>
      </c>
      <c r="G594" s="4" t="str">
        <f t="shared" si="45"/>
        <v>RES1206 180R±5%</v>
      </c>
      <c r="H594" s="3" t="s">
        <v>23</v>
      </c>
      <c r="I594" s="3" t="s">
        <v>24</v>
      </c>
      <c r="J594" s="3" t="s">
        <v>25</v>
      </c>
      <c r="K594" s="3" t="s">
        <v>765</v>
      </c>
      <c r="L594" s="4" t="str">
        <f t="shared" si="46"/>
        <v>RC1206JR-07180RL</v>
      </c>
      <c r="M594" s="3" t="s">
        <v>378</v>
      </c>
      <c r="N594" t="s">
        <v>379</v>
      </c>
      <c r="O594" t="str">
        <f t="shared" ca="1" si="48"/>
        <v>C:\Altium Libraries\Passives Library\DataSheet\GENERAL PURPOSE CHIP RESISTORS (Yageo).pdf</v>
      </c>
      <c r="P594" s="5" t="str">
        <f t="shared" si="47"/>
        <v>GENERAL PURPOSE CHIP RESISTORS RES1206 180R±5% 200V 0.25W</v>
      </c>
    </row>
    <row r="595" spans="1:16" x14ac:dyDescent="0.3">
      <c r="A595" s="4" t="s">
        <v>821</v>
      </c>
      <c r="B595" s="3" t="s">
        <v>762</v>
      </c>
      <c r="C595" s="3" t="s">
        <v>139</v>
      </c>
      <c r="D595" s="45" t="s">
        <v>20</v>
      </c>
      <c r="E595" s="3" t="s">
        <v>763</v>
      </c>
      <c r="F595" s="3" t="s">
        <v>764</v>
      </c>
      <c r="G595" s="4" t="str">
        <f t="shared" si="45"/>
        <v>RES1206 200R±5%</v>
      </c>
      <c r="H595" s="3" t="s">
        <v>23</v>
      </c>
      <c r="I595" s="3" t="s">
        <v>24</v>
      </c>
      <c r="J595" s="3" t="s">
        <v>25</v>
      </c>
      <c r="K595" s="3" t="s">
        <v>765</v>
      </c>
      <c r="L595" s="4" t="str">
        <f t="shared" si="46"/>
        <v>RC1206JR-07200RL</v>
      </c>
      <c r="M595" s="3" t="s">
        <v>378</v>
      </c>
      <c r="N595" t="s">
        <v>379</v>
      </c>
      <c r="O595" t="str">
        <f t="shared" ca="1" si="48"/>
        <v>C:\Altium Libraries\Passives Library\DataSheet\GENERAL PURPOSE CHIP RESISTORS (Yageo).pdf</v>
      </c>
      <c r="P595" s="5" t="str">
        <f t="shared" si="47"/>
        <v>GENERAL PURPOSE CHIP RESISTORS RES1206 200R±5% 200V 0.25W</v>
      </c>
    </row>
    <row r="596" spans="1:16" x14ac:dyDescent="0.3">
      <c r="A596" s="4" t="s">
        <v>822</v>
      </c>
      <c r="B596" s="3" t="s">
        <v>762</v>
      </c>
      <c r="C596" s="3" t="s">
        <v>141</v>
      </c>
      <c r="D596" s="45" t="s">
        <v>20</v>
      </c>
      <c r="E596" s="3" t="s">
        <v>763</v>
      </c>
      <c r="F596" s="3" t="s">
        <v>764</v>
      </c>
      <c r="G596" s="4" t="str">
        <f t="shared" si="45"/>
        <v>RES1206 220R±5%</v>
      </c>
      <c r="H596" s="3" t="s">
        <v>23</v>
      </c>
      <c r="I596" s="3" t="s">
        <v>24</v>
      </c>
      <c r="J596" s="3" t="s">
        <v>25</v>
      </c>
      <c r="K596" s="3" t="s">
        <v>765</v>
      </c>
      <c r="L596" s="4" t="str">
        <f t="shared" si="46"/>
        <v>RC1206JR-07220RL</v>
      </c>
      <c r="M596" s="3" t="s">
        <v>378</v>
      </c>
      <c r="N596" t="s">
        <v>379</v>
      </c>
      <c r="O596" t="str">
        <f t="shared" ca="1" si="48"/>
        <v>C:\Altium Libraries\Passives Library\DataSheet\GENERAL PURPOSE CHIP RESISTORS (Yageo).pdf</v>
      </c>
      <c r="P596" s="5" t="str">
        <f t="shared" si="47"/>
        <v>GENERAL PURPOSE CHIP RESISTORS RES1206 220R±5% 200V 0.25W</v>
      </c>
    </row>
    <row r="597" spans="1:16" x14ac:dyDescent="0.3">
      <c r="A597" s="4" t="s">
        <v>823</v>
      </c>
      <c r="B597" s="3" t="s">
        <v>762</v>
      </c>
      <c r="C597" s="3" t="s">
        <v>143</v>
      </c>
      <c r="D597" s="45" t="s">
        <v>20</v>
      </c>
      <c r="E597" s="3" t="s">
        <v>763</v>
      </c>
      <c r="F597" s="3" t="s">
        <v>764</v>
      </c>
      <c r="G597" s="4" t="str">
        <f t="shared" si="45"/>
        <v>RES1206 240R±5%</v>
      </c>
      <c r="H597" s="3" t="s">
        <v>23</v>
      </c>
      <c r="I597" s="3" t="s">
        <v>24</v>
      </c>
      <c r="J597" s="3" t="s">
        <v>25</v>
      </c>
      <c r="K597" s="3" t="s">
        <v>765</v>
      </c>
      <c r="L597" s="4" t="str">
        <f t="shared" si="46"/>
        <v>RC1206JR-07240RL</v>
      </c>
      <c r="M597" s="3" t="s">
        <v>378</v>
      </c>
      <c r="N597" t="s">
        <v>379</v>
      </c>
      <c r="O597" t="str">
        <f t="shared" ca="1" si="48"/>
        <v>C:\Altium Libraries\Passives Library\DataSheet\GENERAL PURPOSE CHIP RESISTORS (Yageo).pdf</v>
      </c>
      <c r="P597" s="5" t="str">
        <f t="shared" si="47"/>
        <v>GENERAL PURPOSE CHIP RESISTORS RES1206 240R±5% 200V 0.25W</v>
      </c>
    </row>
    <row r="598" spans="1:16" x14ac:dyDescent="0.3">
      <c r="A598" s="4" t="s">
        <v>824</v>
      </c>
      <c r="B598" s="3" t="s">
        <v>762</v>
      </c>
      <c r="C598" s="3" t="s">
        <v>145</v>
      </c>
      <c r="D598" s="45" t="s">
        <v>20</v>
      </c>
      <c r="E598" s="3" t="s">
        <v>763</v>
      </c>
      <c r="F598" s="3" t="s">
        <v>764</v>
      </c>
      <c r="G598" s="4" t="str">
        <f t="shared" si="45"/>
        <v>RES1206 270R±5%</v>
      </c>
      <c r="H598" s="3" t="s">
        <v>23</v>
      </c>
      <c r="I598" s="3" t="s">
        <v>24</v>
      </c>
      <c r="J598" s="3" t="s">
        <v>25</v>
      </c>
      <c r="K598" s="3" t="s">
        <v>765</v>
      </c>
      <c r="L598" s="4" t="str">
        <f t="shared" si="46"/>
        <v>RC1206JR-07270RL</v>
      </c>
      <c r="M598" s="3" t="s">
        <v>378</v>
      </c>
      <c r="N598" t="s">
        <v>379</v>
      </c>
      <c r="O598" t="str">
        <f t="shared" ca="1" si="48"/>
        <v>C:\Altium Libraries\Passives Library\DataSheet\GENERAL PURPOSE CHIP RESISTORS (Yageo).pdf</v>
      </c>
      <c r="P598" s="5" t="str">
        <f t="shared" si="47"/>
        <v>GENERAL PURPOSE CHIP RESISTORS RES1206 270R±5% 200V 0.25W</v>
      </c>
    </row>
    <row r="599" spans="1:16" x14ac:dyDescent="0.3">
      <c r="A599" s="4" t="s">
        <v>825</v>
      </c>
      <c r="B599" s="3" t="s">
        <v>762</v>
      </c>
      <c r="C599" s="3" t="s">
        <v>147</v>
      </c>
      <c r="D599" s="45" t="s">
        <v>20</v>
      </c>
      <c r="E599" s="3" t="s">
        <v>763</v>
      </c>
      <c r="F599" s="3" t="s">
        <v>764</v>
      </c>
      <c r="G599" s="4" t="str">
        <f t="shared" si="45"/>
        <v>RES1206 300R±5%</v>
      </c>
      <c r="H599" s="3" t="s">
        <v>23</v>
      </c>
      <c r="I599" s="3" t="s">
        <v>24</v>
      </c>
      <c r="J599" s="3" t="s">
        <v>25</v>
      </c>
      <c r="K599" s="3" t="s">
        <v>765</v>
      </c>
      <c r="L599" s="4" t="str">
        <f t="shared" si="46"/>
        <v>RC1206JR-07300RL</v>
      </c>
      <c r="M599" s="3" t="s">
        <v>378</v>
      </c>
      <c r="N599" t="s">
        <v>379</v>
      </c>
      <c r="O599" t="str">
        <f t="shared" ca="1" si="48"/>
        <v>C:\Altium Libraries\Passives Library\DataSheet\GENERAL PURPOSE CHIP RESISTORS (Yageo).pdf</v>
      </c>
      <c r="P599" s="5" t="str">
        <f t="shared" si="47"/>
        <v>GENERAL PURPOSE CHIP RESISTORS RES1206 300R±5% 200V 0.25W</v>
      </c>
    </row>
    <row r="600" spans="1:16" x14ac:dyDescent="0.3">
      <c r="A600" s="4" t="s">
        <v>826</v>
      </c>
      <c r="B600" s="3" t="s">
        <v>762</v>
      </c>
      <c r="C600" s="3" t="s">
        <v>149</v>
      </c>
      <c r="D600" s="45" t="s">
        <v>20</v>
      </c>
      <c r="E600" s="3" t="s">
        <v>763</v>
      </c>
      <c r="F600" s="3" t="s">
        <v>764</v>
      </c>
      <c r="G600" s="4" t="str">
        <f t="shared" si="45"/>
        <v>RES1206 330R±5%</v>
      </c>
      <c r="H600" s="3" t="s">
        <v>23</v>
      </c>
      <c r="I600" s="3" t="s">
        <v>24</v>
      </c>
      <c r="J600" s="3" t="s">
        <v>25</v>
      </c>
      <c r="K600" s="3" t="s">
        <v>765</v>
      </c>
      <c r="L600" s="4" t="str">
        <f t="shared" si="46"/>
        <v>RC1206JR-07330RL</v>
      </c>
      <c r="M600" s="3" t="s">
        <v>378</v>
      </c>
      <c r="N600" t="s">
        <v>379</v>
      </c>
      <c r="O600" t="str">
        <f t="shared" ca="1" si="48"/>
        <v>C:\Altium Libraries\Passives Library\DataSheet\GENERAL PURPOSE CHIP RESISTORS (Yageo).pdf</v>
      </c>
      <c r="P600" s="5" t="str">
        <f t="shared" si="47"/>
        <v>GENERAL PURPOSE CHIP RESISTORS RES1206 330R±5% 200V 0.25W</v>
      </c>
    </row>
    <row r="601" spans="1:16" x14ac:dyDescent="0.3">
      <c r="A601" s="4" t="s">
        <v>827</v>
      </c>
      <c r="B601" s="3" t="s">
        <v>762</v>
      </c>
      <c r="C601" s="3" t="s">
        <v>151</v>
      </c>
      <c r="D601" s="45" t="s">
        <v>20</v>
      </c>
      <c r="E601" s="3" t="s">
        <v>763</v>
      </c>
      <c r="F601" s="3" t="s">
        <v>764</v>
      </c>
      <c r="G601" s="4" t="str">
        <f t="shared" si="45"/>
        <v>RES1206 360R±5%</v>
      </c>
      <c r="H601" s="3" t="s">
        <v>23</v>
      </c>
      <c r="I601" s="3" t="s">
        <v>24</v>
      </c>
      <c r="J601" s="3" t="s">
        <v>25</v>
      </c>
      <c r="K601" s="3" t="s">
        <v>765</v>
      </c>
      <c r="L601" s="4" t="str">
        <f t="shared" si="46"/>
        <v>RC1206JR-07360RL</v>
      </c>
      <c r="M601" s="3" t="s">
        <v>378</v>
      </c>
      <c r="N601" t="s">
        <v>379</v>
      </c>
      <c r="O601" t="str">
        <f t="shared" ca="1" si="48"/>
        <v>C:\Altium Libraries\Passives Library\DataSheet\GENERAL PURPOSE CHIP RESISTORS (Yageo).pdf</v>
      </c>
      <c r="P601" s="5" t="str">
        <f t="shared" si="47"/>
        <v>GENERAL PURPOSE CHIP RESISTORS RES1206 360R±5% 200V 0.25W</v>
      </c>
    </row>
    <row r="602" spans="1:16" x14ac:dyDescent="0.3">
      <c r="A602" s="4" t="s">
        <v>828</v>
      </c>
      <c r="B602" s="3" t="s">
        <v>762</v>
      </c>
      <c r="C602" s="3" t="s">
        <v>153</v>
      </c>
      <c r="D602" s="45" t="s">
        <v>20</v>
      </c>
      <c r="E602" s="3" t="s">
        <v>763</v>
      </c>
      <c r="F602" s="3" t="s">
        <v>764</v>
      </c>
      <c r="G602" s="4" t="str">
        <f t="shared" si="45"/>
        <v>RES1206 390R±5%</v>
      </c>
      <c r="H602" s="3" t="s">
        <v>23</v>
      </c>
      <c r="I602" s="3" t="s">
        <v>24</v>
      </c>
      <c r="J602" s="3" t="s">
        <v>25</v>
      </c>
      <c r="K602" s="3" t="s">
        <v>765</v>
      </c>
      <c r="L602" s="4" t="str">
        <f t="shared" si="46"/>
        <v>RC1206JR-07390RL</v>
      </c>
      <c r="M602" s="3" t="s">
        <v>378</v>
      </c>
      <c r="N602" t="s">
        <v>379</v>
      </c>
      <c r="O602" t="str">
        <f t="shared" ca="1" si="48"/>
        <v>C:\Altium Libraries\Passives Library\DataSheet\GENERAL PURPOSE CHIP RESISTORS (Yageo).pdf</v>
      </c>
      <c r="P602" s="5" t="str">
        <f t="shared" si="47"/>
        <v>GENERAL PURPOSE CHIP RESISTORS RES1206 390R±5% 200V 0.25W</v>
      </c>
    </row>
    <row r="603" spans="1:16" x14ac:dyDescent="0.3">
      <c r="A603" s="4" t="s">
        <v>829</v>
      </c>
      <c r="B603" s="3" t="s">
        <v>762</v>
      </c>
      <c r="C603" s="3" t="s">
        <v>155</v>
      </c>
      <c r="D603" s="45" t="s">
        <v>20</v>
      </c>
      <c r="E603" s="3" t="s">
        <v>763</v>
      </c>
      <c r="F603" s="3" t="s">
        <v>764</v>
      </c>
      <c r="G603" s="4" t="str">
        <f t="shared" ref="G603" si="49">CONCATENATE(K603," ",C603,D603)</f>
        <v>RES1206 430R±5%</v>
      </c>
      <c r="H603" s="3" t="s">
        <v>23</v>
      </c>
      <c r="I603" s="3" t="s">
        <v>24</v>
      </c>
      <c r="J603" s="3" t="s">
        <v>25</v>
      </c>
      <c r="K603" s="3" t="s">
        <v>765</v>
      </c>
      <c r="L603" s="4" t="str">
        <f t="shared" ref="L603" si="50">CONCATENATE("RC1206JR-07",C603,"L")</f>
        <v>RC1206JR-07430RL</v>
      </c>
      <c r="M603" s="3" t="s">
        <v>378</v>
      </c>
      <c r="N603" t="s">
        <v>379</v>
      </c>
      <c r="O603" t="str">
        <f t="shared" ca="1" si="48"/>
        <v>C:\Altium Libraries\Passives Library\DataSheet\GENERAL PURPOSE CHIP RESISTORS (Yageo).pdf</v>
      </c>
      <c r="P603" s="5" t="str">
        <f t="shared" ref="P603" si="51">CONCATENATE(N603," ",K603," ",C603,D603," ",E603," ",F603)</f>
        <v>GENERAL PURPOSE CHIP RESISTORS RES1206 430R±5% 200V 0.25W</v>
      </c>
    </row>
    <row r="604" spans="1:16" x14ac:dyDescent="0.3">
      <c r="A604" s="4" t="s">
        <v>830</v>
      </c>
      <c r="B604" s="3" t="s">
        <v>762</v>
      </c>
      <c r="C604" s="3" t="s">
        <v>157</v>
      </c>
      <c r="D604" s="45" t="s">
        <v>20</v>
      </c>
      <c r="E604" s="3" t="s">
        <v>763</v>
      </c>
      <c r="F604" s="3" t="s">
        <v>764</v>
      </c>
      <c r="G604" s="4" t="str">
        <f t="shared" si="45"/>
        <v>RES1206 470R±5%</v>
      </c>
      <c r="H604" s="3" t="s">
        <v>23</v>
      </c>
      <c r="I604" s="3" t="s">
        <v>24</v>
      </c>
      <c r="J604" s="3" t="s">
        <v>25</v>
      </c>
      <c r="K604" s="3" t="s">
        <v>765</v>
      </c>
      <c r="L604" s="4" t="str">
        <f t="shared" si="46"/>
        <v>RC1206JR-07470RL</v>
      </c>
      <c r="M604" s="3" t="s">
        <v>378</v>
      </c>
      <c r="N604" t="s">
        <v>379</v>
      </c>
      <c r="O604" t="str">
        <f t="shared" ca="1" si="48"/>
        <v>C:\Altium Libraries\Passives Library\DataSheet\GENERAL PURPOSE CHIP RESISTORS (Yageo).pdf</v>
      </c>
      <c r="P604" s="5" t="str">
        <f t="shared" si="47"/>
        <v>GENERAL PURPOSE CHIP RESISTORS RES1206 470R±5% 200V 0.25W</v>
      </c>
    </row>
    <row r="605" spans="1:16" x14ac:dyDescent="0.3">
      <c r="A605" s="4" t="s">
        <v>831</v>
      </c>
      <c r="B605" s="3" t="s">
        <v>762</v>
      </c>
      <c r="C605" s="3" t="s">
        <v>159</v>
      </c>
      <c r="D605" s="45" t="s">
        <v>20</v>
      </c>
      <c r="E605" s="3" t="s">
        <v>763</v>
      </c>
      <c r="F605" s="3" t="s">
        <v>764</v>
      </c>
      <c r="G605" s="4" t="str">
        <f t="shared" ref="G605:G668" si="52">CONCATENATE(K605," ",C605,D605)</f>
        <v>RES1206 510R±5%</v>
      </c>
      <c r="H605" s="3" t="s">
        <v>23</v>
      </c>
      <c r="I605" s="3" t="s">
        <v>24</v>
      </c>
      <c r="J605" s="3" t="s">
        <v>25</v>
      </c>
      <c r="K605" s="3" t="s">
        <v>765</v>
      </c>
      <c r="L605" s="4" t="str">
        <f t="shared" ref="L605:L668" si="53">CONCATENATE("RC1206JR-07",C605,"L")</f>
        <v>RC1206JR-07510RL</v>
      </c>
      <c r="M605" s="3" t="s">
        <v>378</v>
      </c>
      <c r="N605" t="s">
        <v>379</v>
      </c>
      <c r="O605" t="str">
        <f t="shared" ca="1" si="48"/>
        <v>C:\Altium Libraries\Passives Library\DataSheet\GENERAL PURPOSE CHIP RESISTORS (Yageo).pdf</v>
      </c>
      <c r="P605" s="5" t="str">
        <f t="shared" ref="P605:P668" si="54">CONCATENATE(N605," ",K605," ",C605,D605," ",E605," ",F605)</f>
        <v>GENERAL PURPOSE CHIP RESISTORS RES1206 510R±5% 200V 0.25W</v>
      </c>
    </row>
    <row r="606" spans="1:16" x14ac:dyDescent="0.3">
      <c r="A606" s="4" t="s">
        <v>832</v>
      </c>
      <c r="B606" s="3" t="s">
        <v>762</v>
      </c>
      <c r="C606" s="3" t="s">
        <v>161</v>
      </c>
      <c r="D606" s="45" t="s">
        <v>20</v>
      </c>
      <c r="E606" s="3" t="s">
        <v>763</v>
      </c>
      <c r="F606" s="3" t="s">
        <v>764</v>
      </c>
      <c r="G606" s="4" t="str">
        <f t="shared" si="52"/>
        <v>RES1206 560R±5%</v>
      </c>
      <c r="H606" s="3" t="s">
        <v>23</v>
      </c>
      <c r="I606" s="3" t="s">
        <v>24</v>
      </c>
      <c r="J606" s="3" t="s">
        <v>25</v>
      </c>
      <c r="K606" s="3" t="s">
        <v>765</v>
      </c>
      <c r="L606" s="4" t="str">
        <f t="shared" si="53"/>
        <v>RC1206JR-07560RL</v>
      </c>
      <c r="M606" s="3" t="s">
        <v>378</v>
      </c>
      <c r="N606" t="s">
        <v>379</v>
      </c>
      <c r="O606" t="str">
        <f t="shared" ca="1" si="48"/>
        <v>C:\Altium Libraries\Passives Library\DataSheet\GENERAL PURPOSE CHIP RESISTORS (Yageo).pdf</v>
      </c>
      <c r="P606" s="5" t="str">
        <f t="shared" si="54"/>
        <v>GENERAL PURPOSE CHIP RESISTORS RES1206 560R±5% 200V 0.25W</v>
      </c>
    </row>
    <row r="607" spans="1:16" x14ac:dyDescent="0.3">
      <c r="A607" s="4" t="s">
        <v>833</v>
      </c>
      <c r="B607" s="3" t="s">
        <v>762</v>
      </c>
      <c r="C607" s="3" t="s">
        <v>163</v>
      </c>
      <c r="D607" s="45" t="s">
        <v>20</v>
      </c>
      <c r="E607" s="3" t="s">
        <v>763</v>
      </c>
      <c r="F607" s="3" t="s">
        <v>764</v>
      </c>
      <c r="G607" s="4" t="str">
        <f t="shared" si="52"/>
        <v>RES1206 620R±5%</v>
      </c>
      <c r="H607" s="3" t="s">
        <v>23</v>
      </c>
      <c r="I607" s="3" t="s">
        <v>24</v>
      </c>
      <c r="J607" s="3" t="s">
        <v>25</v>
      </c>
      <c r="K607" s="3" t="s">
        <v>765</v>
      </c>
      <c r="L607" s="4" t="str">
        <f t="shared" si="53"/>
        <v>RC1206JR-07620RL</v>
      </c>
      <c r="M607" s="3" t="s">
        <v>378</v>
      </c>
      <c r="N607" t="s">
        <v>379</v>
      </c>
      <c r="O607" t="str">
        <f t="shared" ca="1" si="48"/>
        <v>C:\Altium Libraries\Passives Library\DataSheet\GENERAL PURPOSE CHIP RESISTORS (Yageo).pdf</v>
      </c>
      <c r="P607" s="5" t="str">
        <f t="shared" si="54"/>
        <v>GENERAL PURPOSE CHIP RESISTORS RES1206 620R±5% 200V 0.25W</v>
      </c>
    </row>
    <row r="608" spans="1:16" x14ac:dyDescent="0.3">
      <c r="A608" s="4" t="s">
        <v>834</v>
      </c>
      <c r="B608" s="3" t="s">
        <v>762</v>
      </c>
      <c r="C608" s="3" t="s">
        <v>165</v>
      </c>
      <c r="D608" s="45" t="s">
        <v>20</v>
      </c>
      <c r="E608" s="3" t="s">
        <v>763</v>
      </c>
      <c r="F608" s="3" t="s">
        <v>764</v>
      </c>
      <c r="G608" s="4" t="str">
        <f t="shared" si="52"/>
        <v>RES1206 680R±5%</v>
      </c>
      <c r="H608" s="3" t="s">
        <v>23</v>
      </c>
      <c r="I608" s="3" t="s">
        <v>24</v>
      </c>
      <c r="J608" s="3" t="s">
        <v>25</v>
      </c>
      <c r="K608" s="3" t="s">
        <v>765</v>
      </c>
      <c r="L608" s="4" t="str">
        <f t="shared" si="53"/>
        <v>RC1206JR-07680RL</v>
      </c>
      <c r="M608" s="3" t="s">
        <v>378</v>
      </c>
      <c r="N608" t="s">
        <v>379</v>
      </c>
      <c r="O608" t="str">
        <f t="shared" ca="1" si="48"/>
        <v>C:\Altium Libraries\Passives Library\DataSheet\GENERAL PURPOSE CHIP RESISTORS (Yageo).pdf</v>
      </c>
      <c r="P608" s="5" t="str">
        <f t="shared" si="54"/>
        <v>GENERAL PURPOSE CHIP RESISTORS RES1206 680R±5% 200V 0.25W</v>
      </c>
    </row>
    <row r="609" spans="1:16" x14ac:dyDescent="0.3">
      <c r="A609" s="4" t="s">
        <v>835</v>
      </c>
      <c r="B609" s="3" t="s">
        <v>762</v>
      </c>
      <c r="C609" s="3" t="s">
        <v>167</v>
      </c>
      <c r="D609" s="45" t="s">
        <v>20</v>
      </c>
      <c r="E609" s="3" t="s">
        <v>763</v>
      </c>
      <c r="F609" s="3" t="s">
        <v>764</v>
      </c>
      <c r="G609" s="4" t="str">
        <f t="shared" si="52"/>
        <v>RES1206 750R±5%</v>
      </c>
      <c r="H609" s="3" t="s">
        <v>23</v>
      </c>
      <c r="I609" s="3" t="s">
        <v>24</v>
      </c>
      <c r="J609" s="3" t="s">
        <v>25</v>
      </c>
      <c r="K609" s="3" t="s">
        <v>765</v>
      </c>
      <c r="L609" s="4" t="str">
        <f t="shared" si="53"/>
        <v>RC1206JR-07750RL</v>
      </c>
      <c r="M609" s="3" t="s">
        <v>378</v>
      </c>
      <c r="N609" t="s">
        <v>379</v>
      </c>
      <c r="O609" t="str">
        <f t="shared" ca="1" si="48"/>
        <v>C:\Altium Libraries\Passives Library\DataSheet\GENERAL PURPOSE CHIP RESISTORS (Yageo).pdf</v>
      </c>
      <c r="P609" s="5" t="str">
        <f t="shared" si="54"/>
        <v>GENERAL PURPOSE CHIP RESISTORS RES1206 750R±5% 200V 0.25W</v>
      </c>
    </row>
    <row r="610" spans="1:16" x14ac:dyDescent="0.3">
      <c r="A610" s="4" t="s">
        <v>836</v>
      </c>
      <c r="B610" s="3" t="s">
        <v>762</v>
      </c>
      <c r="C610" s="3" t="s">
        <v>169</v>
      </c>
      <c r="D610" s="45" t="s">
        <v>20</v>
      </c>
      <c r="E610" s="3" t="s">
        <v>763</v>
      </c>
      <c r="F610" s="3" t="s">
        <v>764</v>
      </c>
      <c r="G610" s="4" t="str">
        <f t="shared" si="52"/>
        <v>RES1206 820R±5%</v>
      </c>
      <c r="H610" s="3" t="s">
        <v>23</v>
      </c>
      <c r="I610" s="3" t="s">
        <v>24</v>
      </c>
      <c r="J610" s="3" t="s">
        <v>25</v>
      </c>
      <c r="K610" s="3" t="s">
        <v>765</v>
      </c>
      <c r="L610" s="4" t="str">
        <f t="shared" si="53"/>
        <v>RC1206JR-07820RL</v>
      </c>
      <c r="M610" s="3" t="s">
        <v>378</v>
      </c>
      <c r="N610" t="s">
        <v>379</v>
      </c>
      <c r="O610" t="str">
        <f t="shared" ca="1" si="48"/>
        <v>C:\Altium Libraries\Passives Library\DataSheet\GENERAL PURPOSE CHIP RESISTORS (Yageo).pdf</v>
      </c>
      <c r="P610" s="5" t="str">
        <f t="shared" si="54"/>
        <v>GENERAL PURPOSE CHIP RESISTORS RES1206 820R±5% 200V 0.25W</v>
      </c>
    </row>
    <row r="611" spans="1:16" x14ac:dyDescent="0.3">
      <c r="A611" s="4" t="s">
        <v>837</v>
      </c>
      <c r="B611" s="3" t="s">
        <v>762</v>
      </c>
      <c r="C611" s="3" t="s">
        <v>171</v>
      </c>
      <c r="D611" s="45" t="s">
        <v>20</v>
      </c>
      <c r="E611" s="3" t="s">
        <v>763</v>
      </c>
      <c r="F611" s="3" t="s">
        <v>764</v>
      </c>
      <c r="G611" s="4" t="str">
        <f t="shared" si="52"/>
        <v>RES1206 910R±5%</v>
      </c>
      <c r="H611" s="3" t="s">
        <v>23</v>
      </c>
      <c r="I611" s="3" t="s">
        <v>24</v>
      </c>
      <c r="J611" s="3" t="s">
        <v>25</v>
      </c>
      <c r="K611" s="3" t="s">
        <v>765</v>
      </c>
      <c r="L611" s="4" t="str">
        <f t="shared" si="53"/>
        <v>RC1206JR-07910RL</v>
      </c>
      <c r="M611" s="3" t="s">
        <v>378</v>
      </c>
      <c r="N611" t="s">
        <v>379</v>
      </c>
      <c r="O611" t="str">
        <f t="shared" ca="1" si="48"/>
        <v>C:\Altium Libraries\Passives Library\DataSheet\GENERAL PURPOSE CHIP RESISTORS (Yageo).pdf</v>
      </c>
      <c r="P611" s="5" t="str">
        <f t="shared" si="54"/>
        <v>GENERAL PURPOSE CHIP RESISTORS RES1206 910R±5% 200V 0.25W</v>
      </c>
    </row>
    <row r="612" spans="1:16" x14ac:dyDescent="0.3">
      <c r="A612" s="4" t="s">
        <v>838</v>
      </c>
      <c r="B612" s="3" t="s">
        <v>762</v>
      </c>
      <c r="C612" s="3" t="s">
        <v>173</v>
      </c>
      <c r="D612" s="45" t="s">
        <v>20</v>
      </c>
      <c r="E612" s="3" t="s">
        <v>763</v>
      </c>
      <c r="F612" s="3" t="s">
        <v>764</v>
      </c>
      <c r="G612" s="4" t="str">
        <f t="shared" si="52"/>
        <v>RES1206 1K0±5%</v>
      </c>
      <c r="H612" s="3" t="s">
        <v>23</v>
      </c>
      <c r="I612" s="3" t="s">
        <v>24</v>
      </c>
      <c r="J612" s="3" t="s">
        <v>25</v>
      </c>
      <c r="K612" s="3" t="s">
        <v>765</v>
      </c>
      <c r="L612" s="4" t="str">
        <f t="shared" si="53"/>
        <v>RC1206JR-071K0L</v>
      </c>
      <c r="M612" s="3" t="s">
        <v>378</v>
      </c>
      <c r="N612" t="s">
        <v>379</v>
      </c>
      <c r="O612" t="str">
        <f t="shared" ca="1" si="48"/>
        <v>C:\Altium Libraries\Passives Library\DataSheet\GENERAL PURPOSE CHIP RESISTORS (Yageo).pdf</v>
      </c>
      <c r="P612" s="5" t="str">
        <f t="shared" si="54"/>
        <v>GENERAL PURPOSE CHIP RESISTORS RES1206 1K0±5% 200V 0.25W</v>
      </c>
    </row>
    <row r="613" spans="1:16" x14ac:dyDescent="0.3">
      <c r="A613" s="4" t="s">
        <v>839</v>
      </c>
      <c r="B613" s="3" t="s">
        <v>762</v>
      </c>
      <c r="C613" s="3" t="s">
        <v>176</v>
      </c>
      <c r="D613" s="45" t="s">
        <v>20</v>
      </c>
      <c r="E613" s="3" t="s">
        <v>763</v>
      </c>
      <c r="F613" s="3" t="s">
        <v>764</v>
      </c>
      <c r="G613" s="4" t="str">
        <f t="shared" si="52"/>
        <v>RES1206 1K1±5%</v>
      </c>
      <c r="H613" s="3" t="s">
        <v>23</v>
      </c>
      <c r="I613" s="3" t="s">
        <v>24</v>
      </c>
      <c r="J613" s="3" t="s">
        <v>25</v>
      </c>
      <c r="K613" s="3" t="s">
        <v>765</v>
      </c>
      <c r="L613" s="4" t="str">
        <f t="shared" si="53"/>
        <v>RC1206JR-071K1L</v>
      </c>
      <c r="M613" s="3" t="s">
        <v>378</v>
      </c>
      <c r="N613" t="s">
        <v>379</v>
      </c>
      <c r="O613" t="str">
        <f t="shared" ca="1" si="48"/>
        <v>C:\Altium Libraries\Passives Library\DataSheet\GENERAL PURPOSE CHIP RESISTORS (Yageo).pdf</v>
      </c>
      <c r="P613" s="5" t="str">
        <f t="shared" si="54"/>
        <v>GENERAL PURPOSE CHIP RESISTORS RES1206 1K1±5% 200V 0.25W</v>
      </c>
    </row>
    <row r="614" spans="1:16" x14ac:dyDescent="0.3">
      <c r="A614" s="4" t="s">
        <v>840</v>
      </c>
      <c r="B614" s="3" t="s">
        <v>762</v>
      </c>
      <c r="C614" s="3" t="s">
        <v>178</v>
      </c>
      <c r="D614" s="45" t="s">
        <v>20</v>
      </c>
      <c r="E614" s="3" t="s">
        <v>763</v>
      </c>
      <c r="F614" s="3" t="s">
        <v>764</v>
      </c>
      <c r="G614" s="4" t="str">
        <f t="shared" si="52"/>
        <v>RES1206 1K2±5%</v>
      </c>
      <c r="H614" s="3" t="s">
        <v>23</v>
      </c>
      <c r="I614" s="3" t="s">
        <v>24</v>
      </c>
      <c r="J614" s="3" t="s">
        <v>25</v>
      </c>
      <c r="K614" s="3" t="s">
        <v>765</v>
      </c>
      <c r="L614" s="4" t="str">
        <f t="shared" si="53"/>
        <v>RC1206JR-071K2L</v>
      </c>
      <c r="M614" s="3" t="s">
        <v>378</v>
      </c>
      <c r="N614" t="s">
        <v>379</v>
      </c>
      <c r="O614" t="str">
        <f t="shared" ca="1" si="48"/>
        <v>C:\Altium Libraries\Passives Library\DataSheet\GENERAL PURPOSE CHIP RESISTORS (Yageo).pdf</v>
      </c>
      <c r="P614" s="5" t="str">
        <f t="shared" si="54"/>
        <v>GENERAL PURPOSE CHIP RESISTORS RES1206 1K2±5% 200V 0.25W</v>
      </c>
    </row>
    <row r="615" spans="1:16" x14ac:dyDescent="0.3">
      <c r="A615" s="4" t="s">
        <v>841</v>
      </c>
      <c r="B615" s="3" t="s">
        <v>762</v>
      </c>
      <c r="C615" s="3" t="s">
        <v>180</v>
      </c>
      <c r="D615" s="45" t="s">
        <v>20</v>
      </c>
      <c r="E615" s="3" t="s">
        <v>763</v>
      </c>
      <c r="F615" s="3" t="s">
        <v>764</v>
      </c>
      <c r="G615" s="4" t="str">
        <f t="shared" si="52"/>
        <v>RES1206 1K3±5%</v>
      </c>
      <c r="H615" s="3" t="s">
        <v>23</v>
      </c>
      <c r="I615" s="3" t="s">
        <v>24</v>
      </c>
      <c r="J615" s="3" t="s">
        <v>25</v>
      </c>
      <c r="K615" s="3" t="s">
        <v>765</v>
      </c>
      <c r="L615" s="4" t="str">
        <f t="shared" si="53"/>
        <v>RC1206JR-071K3L</v>
      </c>
      <c r="M615" s="3" t="s">
        <v>378</v>
      </c>
      <c r="N615" t="s">
        <v>379</v>
      </c>
      <c r="O615" t="str">
        <f t="shared" ca="1" si="48"/>
        <v>C:\Altium Libraries\Passives Library\DataSheet\GENERAL PURPOSE CHIP RESISTORS (Yageo).pdf</v>
      </c>
      <c r="P615" s="5" t="str">
        <f t="shared" si="54"/>
        <v>GENERAL PURPOSE CHIP RESISTORS RES1206 1K3±5% 200V 0.25W</v>
      </c>
    </row>
    <row r="616" spans="1:16" x14ac:dyDescent="0.3">
      <c r="A616" s="4" t="s">
        <v>842</v>
      </c>
      <c r="B616" s="3" t="s">
        <v>762</v>
      </c>
      <c r="C616" s="3" t="s">
        <v>182</v>
      </c>
      <c r="D616" s="45" t="s">
        <v>20</v>
      </c>
      <c r="E616" s="3" t="s">
        <v>763</v>
      </c>
      <c r="F616" s="3" t="s">
        <v>764</v>
      </c>
      <c r="G616" s="4" t="str">
        <f t="shared" si="52"/>
        <v>RES1206 1K5±5%</v>
      </c>
      <c r="H616" s="3" t="s">
        <v>23</v>
      </c>
      <c r="I616" s="3" t="s">
        <v>24</v>
      </c>
      <c r="J616" s="3" t="s">
        <v>25</v>
      </c>
      <c r="K616" s="3" t="s">
        <v>765</v>
      </c>
      <c r="L616" s="4" t="str">
        <f t="shared" si="53"/>
        <v>RC1206JR-071K5L</v>
      </c>
      <c r="M616" s="3" t="s">
        <v>378</v>
      </c>
      <c r="N616" t="s">
        <v>379</v>
      </c>
      <c r="O616" t="str">
        <f t="shared" ca="1" si="48"/>
        <v>C:\Altium Libraries\Passives Library\DataSheet\GENERAL PURPOSE CHIP RESISTORS (Yageo).pdf</v>
      </c>
      <c r="P616" s="5" t="str">
        <f t="shared" si="54"/>
        <v>GENERAL PURPOSE CHIP RESISTORS RES1206 1K5±5% 200V 0.25W</v>
      </c>
    </row>
    <row r="617" spans="1:16" x14ac:dyDescent="0.3">
      <c r="A617" s="4" t="s">
        <v>843</v>
      </c>
      <c r="B617" s="3" t="s">
        <v>762</v>
      </c>
      <c r="C617" s="3" t="s">
        <v>184</v>
      </c>
      <c r="D617" s="45" t="s">
        <v>20</v>
      </c>
      <c r="E617" s="3" t="s">
        <v>763</v>
      </c>
      <c r="F617" s="3" t="s">
        <v>764</v>
      </c>
      <c r="G617" s="4" t="str">
        <f t="shared" si="52"/>
        <v>RES1206 1K6±5%</v>
      </c>
      <c r="H617" s="3" t="s">
        <v>23</v>
      </c>
      <c r="I617" s="3" t="s">
        <v>24</v>
      </c>
      <c r="J617" s="3" t="s">
        <v>25</v>
      </c>
      <c r="K617" s="3" t="s">
        <v>765</v>
      </c>
      <c r="L617" s="4" t="str">
        <f t="shared" si="53"/>
        <v>RC1206JR-071K6L</v>
      </c>
      <c r="M617" s="3" t="s">
        <v>378</v>
      </c>
      <c r="N617" t="s">
        <v>379</v>
      </c>
      <c r="O617" t="str">
        <f t="shared" ca="1" si="48"/>
        <v>C:\Altium Libraries\Passives Library\DataSheet\GENERAL PURPOSE CHIP RESISTORS (Yageo).pdf</v>
      </c>
      <c r="P617" s="5" t="str">
        <f t="shared" si="54"/>
        <v>GENERAL PURPOSE CHIP RESISTORS RES1206 1K6±5% 200V 0.25W</v>
      </c>
    </row>
    <row r="618" spans="1:16" x14ac:dyDescent="0.3">
      <c r="A618" s="4" t="s">
        <v>844</v>
      </c>
      <c r="B618" s="3" t="s">
        <v>762</v>
      </c>
      <c r="C618" s="3" t="s">
        <v>186</v>
      </c>
      <c r="D618" s="45" t="s">
        <v>20</v>
      </c>
      <c r="E618" s="3" t="s">
        <v>763</v>
      </c>
      <c r="F618" s="3" t="s">
        <v>764</v>
      </c>
      <c r="G618" s="4" t="str">
        <f t="shared" si="52"/>
        <v>RES1206 1K8±5%</v>
      </c>
      <c r="H618" s="3" t="s">
        <v>23</v>
      </c>
      <c r="I618" s="3" t="s">
        <v>24</v>
      </c>
      <c r="J618" s="3" t="s">
        <v>25</v>
      </c>
      <c r="K618" s="3" t="s">
        <v>765</v>
      </c>
      <c r="L618" s="4" t="str">
        <f t="shared" si="53"/>
        <v>RC1206JR-071K8L</v>
      </c>
      <c r="M618" s="3" t="s">
        <v>378</v>
      </c>
      <c r="N618" t="s">
        <v>379</v>
      </c>
      <c r="O618" t="str">
        <f t="shared" ca="1" si="48"/>
        <v>C:\Altium Libraries\Passives Library\DataSheet\GENERAL PURPOSE CHIP RESISTORS (Yageo).pdf</v>
      </c>
      <c r="P618" s="5" t="str">
        <f t="shared" si="54"/>
        <v>GENERAL PURPOSE CHIP RESISTORS RES1206 1K8±5% 200V 0.25W</v>
      </c>
    </row>
    <row r="619" spans="1:16" x14ac:dyDescent="0.3">
      <c r="A619" s="4" t="s">
        <v>845</v>
      </c>
      <c r="B619" s="3" t="s">
        <v>762</v>
      </c>
      <c r="C619" s="3" t="s">
        <v>188</v>
      </c>
      <c r="D619" s="45" t="s">
        <v>20</v>
      </c>
      <c r="E619" s="3" t="s">
        <v>763</v>
      </c>
      <c r="F619" s="3" t="s">
        <v>764</v>
      </c>
      <c r="G619" s="4" t="str">
        <f t="shared" si="52"/>
        <v>RES1206 2K0±5%</v>
      </c>
      <c r="H619" s="3" t="s">
        <v>23</v>
      </c>
      <c r="I619" s="3" t="s">
        <v>24</v>
      </c>
      <c r="J619" s="3" t="s">
        <v>25</v>
      </c>
      <c r="K619" s="3" t="s">
        <v>765</v>
      </c>
      <c r="L619" s="4" t="str">
        <f t="shared" si="53"/>
        <v>RC1206JR-072K0L</v>
      </c>
      <c r="M619" s="3" t="s">
        <v>378</v>
      </c>
      <c r="N619" t="s">
        <v>379</v>
      </c>
      <c r="O619" t="str">
        <f t="shared" ca="1" si="48"/>
        <v>C:\Altium Libraries\Passives Library\DataSheet\GENERAL PURPOSE CHIP RESISTORS (Yageo).pdf</v>
      </c>
      <c r="P619" s="5" t="str">
        <f t="shared" si="54"/>
        <v>GENERAL PURPOSE CHIP RESISTORS RES1206 2K0±5% 200V 0.25W</v>
      </c>
    </row>
    <row r="620" spans="1:16" x14ac:dyDescent="0.3">
      <c r="A620" s="4" t="s">
        <v>846</v>
      </c>
      <c r="B620" s="3" t="s">
        <v>762</v>
      </c>
      <c r="C620" s="3" t="s">
        <v>191</v>
      </c>
      <c r="D620" s="45" t="s">
        <v>20</v>
      </c>
      <c r="E620" s="3" t="s">
        <v>763</v>
      </c>
      <c r="F620" s="3" t="s">
        <v>764</v>
      </c>
      <c r="G620" s="4" t="str">
        <f t="shared" si="52"/>
        <v>RES1206 2K2±5%</v>
      </c>
      <c r="H620" s="3" t="s">
        <v>23</v>
      </c>
      <c r="I620" s="3" t="s">
        <v>24</v>
      </c>
      <c r="J620" s="3" t="s">
        <v>25</v>
      </c>
      <c r="K620" s="3" t="s">
        <v>765</v>
      </c>
      <c r="L620" s="4" t="str">
        <f t="shared" si="53"/>
        <v>RC1206JR-072K2L</v>
      </c>
      <c r="M620" s="3" t="s">
        <v>378</v>
      </c>
      <c r="N620" t="s">
        <v>379</v>
      </c>
      <c r="O620" t="str">
        <f t="shared" ca="1" si="48"/>
        <v>C:\Altium Libraries\Passives Library\DataSheet\GENERAL PURPOSE CHIP RESISTORS (Yageo).pdf</v>
      </c>
      <c r="P620" s="5" t="str">
        <f t="shared" si="54"/>
        <v>GENERAL PURPOSE CHIP RESISTORS RES1206 2K2±5% 200V 0.25W</v>
      </c>
    </row>
    <row r="621" spans="1:16" x14ac:dyDescent="0.3">
      <c r="A621" s="4" t="s">
        <v>847</v>
      </c>
      <c r="B621" s="3" t="s">
        <v>762</v>
      </c>
      <c r="C621" s="3" t="s">
        <v>193</v>
      </c>
      <c r="D621" s="45" t="s">
        <v>20</v>
      </c>
      <c r="E621" s="3" t="s">
        <v>763</v>
      </c>
      <c r="F621" s="3" t="s">
        <v>764</v>
      </c>
      <c r="G621" s="4" t="str">
        <f t="shared" si="52"/>
        <v>RES1206 2K4±5%</v>
      </c>
      <c r="H621" s="3" t="s">
        <v>23</v>
      </c>
      <c r="I621" s="3" t="s">
        <v>24</v>
      </c>
      <c r="J621" s="3" t="s">
        <v>25</v>
      </c>
      <c r="K621" s="3" t="s">
        <v>765</v>
      </c>
      <c r="L621" s="4" t="str">
        <f t="shared" si="53"/>
        <v>RC1206JR-072K4L</v>
      </c>
      <c r="M621" s="3" t="s">
        <v>378</v>
      </c>
      <c r="N621" t="s">
        <v>379</v>
      </c>
      <c r="O621" t="str">
        <f t="shared" ca="1" si="48"/>
        <v>C:\Altium Libraries\Passives Library\DataSheet\GENERAL PURPOSE CHIP RESISTORS (Yageo).pdf</v>
      </c>
      <c r="P621" s="5" t="str">
        <f t="shared" si="54"/>
        <v>GENERAL PURPOSE CHIP RESISTORS RES1206 2K4±5% 200V 0.25W</v>
      </c>
    </row>
    <row r="622" spans="1:16" x14ac:dyDescent="0.3">
      <c r="A622" s="4" t="s">
        <v>848</v>
      </c>
      <c r="B622" s="3" t="s">
        <v>762</v>
      </c>
      <c r="C622" s="3" t="s">
        <v>195</v>
      </c>
      <c r="D622" s="45" t="s">
        <v>20</v>
      </c>
      <c r="E622" s="3" t="s">
        <v>763</v>
      </c>
      <c r="F622" s="3" t="s">
        <v>764</v>
      </c>
      <c r="G622" s="4" t="str">
        <f t="shared" si="52"/>
        <v>RES1206 2K7±5%</v>
      </c>
      <c r="H622" s="3" t="s">
        <v>23</v>
      </c>
      <c r="I622" s="3" t="s">
        <v>24</v>
      </c>
      <c r="J622" s="3" t="s">
        <v>25</v>
      </c>
      <c r="K622" s="3" t="s">
        <v>765</v>
      </c>
      <c r="L622" s="4" t="str">
        <f t="shared" si="53"/>
        <v>RC1206JR-072K7L</v>
      </c>
      <c r="M622" s="3" t="s">
        <v>378</v>
      </c>
      <c r="N622" t="s">
        <v>379</v>
      </c>
      <c r="O622" t="str">
        <f t="shared" ca="1" si="48"/>
        <v>C:\Altium Libraries\Passives Library\DataSheet\GENERAL PURPOSE CHIP RESISTORS (Yageo).pdf</v>
      </c>
      <c r="P622" s="5" t="str">
        <f t="shared" si="54"/>
        <v>GENERAL PURPOSE CHIP RESISTORS RES1206 2K7±5% 200V 0.25W</v>
      </c>
    </row>
    <row r="623" spans="1:16" x14ac:dyDescent="0.3">
      <c r="A623" s="4" t="s">
        <v>849</v>
      </c>
      <c r="B623" s="3" t="s">
        <v>762</v>
      </c>
      <c r="C623" s="3" t="s">
        <v>197</v>
      </c>
      <c r="D623" s="45" t="s">
        <v>20</v>
      </c>
      <c r="E623" s="3" t="s">
        <v>763</v>
      </c>
      <c r="F623" s="3" t="s">
        <v>764</v>
      </c>
      <c r="G623" s="4" t="str">
        <f t="shared" si="52"/>
        <v>RES1206 3K0±5%</v>
      </c>
      <c r="H623" s="3" t="s">
        <v>23</v>
      </c>
      <c r="I623" s="3" t="s">
        <v>24</v>
      </c>
      <c r="J623" s="3" t="s">
        <v>25</v>
      </c>
      <c r="K623" s="3" t="s">
        <v>765</v>
      </c>
      <c r="L623" s="4" t="str">
        <f t="shared" si="53"/>
        <v>RC1206JR-073K0L</v>
      </c>
      <c r="M623" s="3" t="s">
        <v>378</v>
      </c>
      <c r="N623" t="s">
        <v>379</v>
      </c>
      <c r="O623" t="str">
        <f t="shared" ca="1" si="48"/>
        <v>C:\Altium Libraries\Passives Library\DataSheet\GENERAL PURPOSE CHIP RESISTORS (Yageo).pdf</v>
      </c>
      <c r="P623" s="5" t="str">
        <f t="shared" si="54"/>
        <v>GENERAL PURPOSE CHIP RESISTORS RES1206 3K0±5% 200V 0.25W</v>
      </c>
    </row>
    <row r="624" spans="1:16" x14ac:dyDescent="0.3">
      <c r="A624" s="4" t="s">
        <v>850</v>
      </c>
      <c r="B624" s="3" t="s">
        <v>762</v>
      </c>
      <c r="C624" s="3" t="s">
        <v>200</v>
      </c>
      <c r="D624" s="45" t="s">
        <v>20</v>
      </c>
      <c r="E624" s="3" t="s">
        <v>763</v>
      </c>
      <c r="F624" s="3" t="s">
        <v>764</v>
      </c>
      <c r="G624" s="4" t="str">
        <f t="shared" si="52"/>
        <v>RES1206 3K3±5%</v>
      </c>
      <c r="H624" s="3" t="s">
        <v>23</v>
      </c>
      <c r="I624" s="3" t="s">
        <v>24</v>
      </c>
      <c r="J624" s="3" t="s">
        <v>25</v>
      </c>
      <c r="K624" s="3" t="s">
        <v>765</v>
      </c>
      <c r="L624" s="4" t="str">
        <f t="shared" si="53"/>
        <v>RC1206JR-073K3L</v>
      </c>
      <c r="M624" s="3" t="s">
        <v>378</v>
      </c>
      <c r="N624" t="s">
        <v>379</v>
      </c>
      <c r="O624" t="str">
        <f t="shared" ca="1" si="48"/>
        <v>C:\Altium Libraries\Passives Library\DataSheet\GENERAL PURPOSE CHIP RESISTORS (Yageo).pdf</v>
      </c>
      <c r="P624" s="5" t="str">
        <f t="shared" si="54"/>
        <v>GENERAL PURPOSE CHIP RESISTORS RES1206 3K3±5% 200V 0.25W</v>
      </c>
    </row>
    <row r="625" spans="1:16" x14ac:dyDescent="0.3">
      <c r="A625" s="4" t="s">
        <v>851</v>
      </c>
      <c r="B625" s="3" t="s">
        <v>762</v>
      </c>
      <c r="C625" s="3" t="s">
        <v>202</v>
      </c>
      <c r="D625" s="45" t="s">
        <v>20</v>
      </c>
      <c r="E625" s="3" t="s">
        <v>763</v>
      </c>
      <c r="F625" s="3" t="s">
        <v>764</v>
      </c>
      <c r="G625" s="4" t="str">
        <f t="shared" si="52"/>
        <v>RES1206 3K6±5%</v>
      </c>
      <c r="H625" s="3" t="s">
        <v>23</v>
      </c>
      <c r="I625" s="3" t="s">
        <v>24</v>
      </c>
      <c r="J625" s="3" t="s">
        <v>25</v>
      </c>
      <c r="K625" s="3" t="s">
        <v>765</v>
      </c>
      <c r="L625" s="4" t="str">
        <f t="shared" si="53"/>
        <v>RC1206JR-073K6L</v>
      </c>
      <c r="M625" s="3" t="s">
        <v>378</v>
      </c>
      <c r="N625" t="s">
        <v>379</v>
      </c>
      <c r="O625" t="str">
        <f t="shared" ca="1" si="48"/>
        <v>C:\Altium Libraries\Passives Library\DataSheet\GENERAL PURPOSE CHIP RESISTORS (Yageo).pdf</v>
      </c>
      <c r="P625" s="5" t="str">
        <f t="shared" si="54"/>
        <v>GENERAL PURPOSE CHIP RESISTORS RES1206 3K6±5% 200V 0.25W</v>
      </c>
    </row>
    <row r="626" spans="1:16" x14ac:dyDescent="0.3">
      <c r="A626" s="4" t="s">
        <v>852</v>
      </c>
      <c r="B626" s="3" t="s">
        <v>762</v>
      </c>
      <c r="C626" s="3" t="s">
        <v>204</v>
      </c>
      <c r="D626" s="45" t="s">
        <v>20</v>
      </c>
      <c r="E626" s="3" t="s">
        <v>763</v>
      </c>
      <c r="F626" s="3" t="s">
        <v>764</v>
      </c>
      <c r="G626" s="4" t="str">
        <f t="shared" si="52"/>
        <v>RES1206 3K9±5%</v>
      </c>
      <c r="H626" s="3" t="s">
        <v>23</v>
      </c>
      <c r="I626" s="3" t="s">
        <v>24</v>
      </c>
      <c r="J626" s="3" t="s">
        <v>25</v>
      </c>
      <c r="K626" s="3" t="s">
        <v>765</v>
      </c>
      <c r="L626" s="4" t="str">
        <f t="shared" si="53"/>
        <v>RC1206JR-073K9L</v>
      </c>
      <c r="M626" s="3" t="s">
        <v>378</v>
      </c>
      <c r="N626" t="s">
        <v>379</v>
      </c>
      <c r="O626" t="str">
        <f t="shared" ca="1" si="48"/>
        <v>C:\Altium Libraries\Passives Library\DataSheet\GENERAL PURPOSE CHIP RESISTORS (Yageo).pdf</v>
      </c>
      <c r="P626" s="5" t="str">
        <f t="shared" si="54"/>
        <v>GENERAL PURPOSE CHIP RESISTORS RES1206 3K9±5% 200V 0.25W</v>
      </c>
    </row>
    <row r="627" spans="1:16" x14ac:dyDescent="0.3">
      <c r="A627" s="4" t="s">
        <v>853</v>
      </c>
      <c r="B627" s="3" t="s">
        <v>762</v>
      </c>
      <c r="C627" s="3" t="s">
        <v>206</v>
      </c>
      <c r="D627" s="45" t="s">
        <v>20</v>
      </c>
      <c r="E627" s="3" t="s">
        <v>763</v>
      </c>
      <c r="F627" s="3" t="s">
        <v>764</v>
      </c>
      <c r="G627" s="4" t="str">
        <f t="shared" si="52"/>
        <v>RES1206 4K3±5%</v>
      </c>
      <c r="H627" s="3" t="s">
        <v>23</v>
      </c>
      <c r="I627" s="3" t="s">
        <v>24</v>
      </c>
      <c r="J627" s="3" t="s">
        <v>25</v>
      </c>
      <c r="K627" s="3" t="s">
        <v>765</v>
      </c>
      <c r="L627" s="4" t="str">
        <f t="shared" si="53"/>
        <v>RC1206JR-074K3L</v>
      </c>
      <c r="M627" s="3" t="s">
        <v>378</v>
      </c>
      <c r="N627" t="s">
        <v>379</v>
      </c>
      <c r="O627" t="str">
        <f t="shared" ca="1" si="48"/>
        <v>C:\Altium Libraries\Passives Library\DataSheet\GENERAL PURPOSE CHIP RESISTORS (Yageo).pdf</v>
      </c>
      <c r="P627" s="5" t="str">
        <f t="shared" si="54"/>
        <v>GENERAL PURPOSE CHIP RESISTORS RES1206 4K3±5% 200V 0.25W</v>
      </c>
    </row>
    <row r="628" spans="1:16" x14ac:dyDescent="0.3">
      <c r="A628" s="4" t="s">
        <v>854</v>
      </c>
      <c r="B628" s="3" t="s">
        <v>762</v>
      </c>
      <c r="C628" s="3" t="s">
        <v>208</v>
      </c>
      <c r="D628" s="45" t="s">
        <v>20</v>
      </c>
      <c r="E628" s="3" t="s">
        <v>763</v>
      </c>
      <c r="F628" s="3" t="s">
        <v>764</v>
      </c>
      <c r="G628" s="4" t="str">
        <f t="shared" si="52"/>
        <v>RES1206 4K7±5%</v>
      </c>
      <c r="H628" s="3" t="s">
        <v>23</v>
      </c>
      <c r="I628" s="3" t="s">
        <v>24</v>
      </c>
      <c r="J628" s="3" t="s">
        <v>25</v>
      </c>
      <c r="K628" s="3" t="s">
        <v>765</v>
      </c>
      <c r="L628" s="4" t="str">
        <f t="shared" si="53"/>
        <v>RC1206JR-074K7L</v>
      </c>
      <c r="M628" s="3" t="s">
        <v>378</v>
      </c>
      <c r="N628" t="s">
        <v>379</v>
      </c>
      <c r="O628" t="str">
        <f t="shared" ca="1" si="48"/>
        <v>C:\Altium Libraries\Passives Library\DataSheet\GENERAL PURPOSE CHIP RESISTORS (Yageo).pdf</v>
      </c>
      <c r="P628" s="5" t="str">
        <f t="shared" si="54"/>
        <v>GENERAL PURPOSE CHIP RESISTORS RES1206 4K7±5% 200V 0.25W</v>
      </c>
    </row>
    <row r="629" spans="1:16" x14ac:dyDescent="0.3">
      <c r="A629" s="4" t="s">
        <v>855</v>
      </c>
      <c r="B629" s="3" t="s">
        <v>762</v>
      </c>
      <c r="C629" s="3" t="s">
        <v>210</v>
      </c>
      <c r="D629" s="45" t="s">
        <v>20</v>
      </c>
      <c r="E629" s="3" t="s">
        <v>763</v>
      </c>
      <c r="F629" s="3" t="s">
        <v>764</v>
      </c>
      <c r="G629" s="4" t="str">
        <f t="shared" si="52"/>
        <v>RES1206 5K1±5%</v>
      </c>
      <c r="H629" s="3" t="s">
        <v>23</v>
      </c>
      <c r="I629" s="3" t="s">
        <v>24</v>
      </c>
      <c r="J629" s="3" t="s">
        <v>25</v>
      </c>
      <c r="K629" s="3" t="s">
        <v>765</v>
      </c>
      <c r="L629" s="4" t="str">
        <f t="shared" si="53"/>
        <v>RC1206JR-075K1L</v>
      </c>
      <c r="M629" s="3" t="s">
        <v>378</v>
      </c>
      <c r="N629" t="s">
        <v>379</v>
      </c>
      <c r="O629" t="str">
        <f t="shared" ca="1" si="48"/>
        <v>C:\Altium Libraries\Passives Library\DataSheet\GENERAL PURPOSE CHIP RESISTORS (Yageo).pdf</v>
      </c>
      <c r="P629" s="5" t="str">
        <f t="shared" si="54"/>
        <v>GENERAL PURPOSE CHIP RESISTORS RES1206 5K1±5% 200V 0.25W</v>
      </c>
    </row>
    <row r="630" spans="1:16" x14ac:dyDescent="0.3">
      <c r="A630" s="4" t="s">
        <v>856</v>
      </c>
      <c r="B630" s="3" t="s">
        <v>762</v>
      </c>
      <c r="C630" s="3" t="s">
        <v>212</v>
      </c>
      <c r="D630" s="45" t="s">
        <v>20</v>
      </c>
      <c r="E630" s="3" t="s">
        <v>763</v>
      </c>
      <c r="F630" s="3" t="s">
        <v>764</v>
      </c>
      <c r="G630" s="4" t="str">
        <f t="shared" si="52"/>
        <v>RES1206 5K6±5%</v>
      </c>
      <c r="H630" s="3" t="s">
        <v>23</v>
      </c>
      <c r="I630" s="3" t="s">
        <v>24</v>
      </c>
      <c r="J630" s="3" t="s">
        <v>25</v>
      </c>
      <c r="K630" s="3" t="s">
        <v>765</v>
      </c>
      <c r="L630" s="4" t="str">
        <f t="shared" si="53"/>
        <v>RC1206JR-075K6L</v>
      </c>
      <c r="M630" s="3" t="s">
        <v>378</v>
      </c>
      <c r="N630" t="s">
        <v>379</v>
      </c>
      <c r="O630" t="str">
        <f t="shared" ca="1" si="48"/>
        <v>C:\Altium Libraries\Passives Library\DataSheet\GENERAL PURPOSE CHIP RESISTORS (Yageo).pdf</v>
      </c>
      <c r="P630" s="5" t="str">
        <f t="shared" si="54"/>
        <v>GENERAL PURPOSE CHIP RESISTORS RES1206 5K6±5% 200V 0.25W</v>
      </c>
    </row>
    <row r="631" spans="1:16" x14ac:dyDescent="0.3">
      <c r="A631" s="4" t="s">
        <v>857</v>
      </c>
      <c r="B631" s="3" t="s">
        <v>762</v>
      </c>
      <c r="C631" s="3" t="s">
        <v>214</v>
      </c>
      <c r="D631" s="45" t="s">
        <v>20</v>
      </c>
      <c r="E631" s="3" t="s">
        <v>763</v>
      </c>
      <c r="F631" s="3" t="s">
        <v>764</v>
      </c>
      <c r="G631" s="4" t="str">
        <f t="shared" si="52"/>
        <v>RES1206 6K2±5%</v>
      </c>
      <c r="H631" s="3" t="s">
        <v>23</v>
      </c>
      <c r="I631" s="3" t="s">
        <v>24</v>
      </c>
      <c r="J631" s="3" t="s">
        <v>25</v>
      </c>
      <c r="K631" s="3" t="s">
        <v>765</v>
      </c>
      <c r="L631" s="4" t="str">
        <f t="shared" si="53"/>
        <v>RC1206JR-076K2L</v>
      </c>
      <c r="M631" s="3" t="s">
        <v>378</v>
      </c>
      <c r="N631" t="s">
        <v>379</v>
      </c>
      <c r="O631" t="str">
        <f t="shared" ca="1" si="48"/>
        <v>C:\Altium Libraries\Passives Library\DataSheet\GENERAL PURPOSE CHIP RESISTORS (Yageo).pdf</v>
      </c>
      <c r="P631" s="5" t="str">
        <f t="shared" si="54"/>
        <v>GENERAL PURPOSE CHIP RESISTORS RES1206 6K2±5% 200V 0.25W</v>
      </c>
    </row>
    <row r="632" spans="1:16" x14ac:dyDescent="0.3">
      <c r="A632" s="4" t="s">
        <v>858</v>
      </c>
      <c r="B632" s="3" t="s">
        <v>762</v>
      </c>
      <c r="C632" s="3" t="s">
        <v>216</v>
      </c>
      <c r="D632" s="45" t="s">
        <v>20</v>
      </c>
      <c r="E632" s="3" t="s">
        <v>763</v>
      </c>
      <c r="F632" s="3" t="s">
        <v>764</v>
      </c>
      <c r="G632" s="4" t="str">
        <f t="shared" si="52"/>
        <v>RES1206 6K8±5%</v>
      </c>
      <c r="H632" s="3" t="s">
        <v>23</v>
      </c>
      <c r="I632" s="3" t="s">
        <v>24</v>
      </c>
      <c r="J632" s="3" t="s">
        <v>25</v>
      </c>
      <c r="K632" s="3" t="s">
        <v>765</v>
      </c>
      <c r="L632" s="4" t="str">
        <f t="shared" si="53"/>
        <v>RC1206JR-076K8L</v>
      </c>
      <c r="M632" s="3" t="s">
        <v>378</v>
      </c>
      <c r="N632" t="s">
        <v>379</v>
      </c>
      <c r="O632" t="str">
        <f t="shared" ca="1" si="48"/>
        <v>C:\Altium Libraries\Passives Library\DataSheet\GENERAL PURPOSE CHIP RESISTORS (Yageo).pdf</v>
      </c>
      <c r="P632" s="5" t="str">
        <f t="shared" si="54"/>
        <v>GENERAL PURPOSE CHIP RESISTORS RES1206 6K8±5% 200V 0.25W</v>
      </c>
    </row>
    <row r="633" spans="1:16" x14ac:dyDescent="0.3">
      <c r="A633" s="4" t="s">
        <v>859</v>
      </c>
      <c r="B633" s="3" t="s">
        <v>762</v>
      </c>
      <c r="C633" s="3" t="s">
        <v>218</v>
      </c>
      <c r="D633" s="45" t="s">
        <v>20</v>
      </c>
      <c r="E633" s="3" t="s">
        <v>763</v>
      </c>
      <c r="F633" s="3" t="s">
        <v>764</v>
      </c>
      <c r="G633" s="4" t="str">
        <f t="shared" si="52"/>
        <v>RES1206 7K5±5%</v>
      </c>
      <c r="H633" s="3" t="s">
        <v>23</v>
      </c>
      <c r="I633" s="3" t="s">
        <v>24</v>
      </c>
      <c r="J633" s="3" t="s">
        <v>25</v>
      </c>
      <c r="K633" s="3" t="s">
        <v>765</v>
      </c>
      <c r="L633" s="4" t="str">
        <f t="shared" si="53"/>
        <v>RC1206JR-077K5L</v>
      </c>
      <c r="M633" s="3" t="s">
        <v>378</v>
      </c>
      <c r="N633" t="s">
        <v>379</v>
      </c>
      <c r="O633" t="str">
        <f t="shared" ca="1" si="48"/>
        <v>C:\Altium Libraries\Passives Library\DataSheet\GENERAL PURPOSE CHIP RESISTORS (Yageo).pdf</v>
      </c>
      <c r="P633" s="5" t="str">
        <f t="shared" si="54"/>
        <v>GENERAL PURPOSE CHIP RESISTORS RES1206 7K5±5% 200V 0.25W</v>
      </c>
    </row>
    <row r="634" spans="1:16" x14ac:dyDescent="0.3">
      <c r="A634" s="4" t="s">
        <v>860</v>
      </c>
      <c r="B634" s="3" t="s">
        <v>762</v>
      </c>
      <c r="C634" s="3" t="s">
        <v>220</v>
      </c>
      <c r="D634" s="45" t="s">
        <v>20</v>
      </c>
      <c r="E634" s="3" t="s">
        <v>763</v>
      </c>
      <c r="F634" s="3" t="s">
        <v>764</v>
      </c>
      <c r="G634" s="4" t="str">
        <f t="shared" si="52"/>
        <v>RES1206 8K2±5%</v>
      </c>
      <c r="H634" s="3" t="s">
        <v>23</v>
      </c>
      <c r="I634" s="3" t="s">
        <v>24</v>
      </c>
      <c r="J634" s="3" t="s">
        <v>25</v>
      </c>
      <c r="K634" s="3" t="s">
        <v>765</v>
      </c>
      <c r="L634" s="4" t="str">
        <f t="shared" si="53"/>
        <v>RC1206JR-078K2L</v>
      </c>
      <c r="M634" s="3" t="s">
        <v>378</v>
      </c>
      <c r="N634" t="s">
        <v>379</v>
      </c>
      <c r="O634" t="str">
        <f t="shared" ca="1" si="48"/>
        <v>C:\Altium Libraries\Passives Library\DataSheet\GENERAL PURPOSE CHIP RESISTORS (Yageo).pdf</v>
      </c>
      <c r="P634" s="5" t="str">
        <f t="shared" si="54"/>
        <v>GENERAL PURPOSE CHIP RESISTORS RES1206 8K2±5% 200V 0.25W</v>
      </c>
    </row>
    <row r="635" spans="1:16" x14ac:dyDescent="0.3">
      <c r="A635" s="4" t="s">
        <v>861</v>
      </c>
      <c r="B635" s="3" t="s">
        <v>762</v>
      </c>
      <c r="C635" s="3" t="s">
        <v>222</v>
      </c>
      <c r="D635" s="45" t="s">
        <v>20</v>
      </c>
      <c r="E635" s="3" t="s">
        <v>763</v>
      </c>
      <c r="F635" s="3" t="s">
        <v>764</v>
      </c>
      <c r="G635" s="4" t="str">
        <f t="shared" si="52"/>
        <v>RES1206 9K1±5%</v>
      </c>
      <c r="H635" s="3" t="s">
        <v>23</v>
      </c>
      <c r="I635" s="3" t="s">
        <v>24</v>
      </c>
      <c r="J635" s="3" t="s">
        <v>25</v>
      </c>
      <c r="K635" s="3" t="s">
        <v>765</v>
      </c>
      <c r="L635" s="4" t="str">
        <f t="shared" si="53"/>
        <v>RC1206JR-079K1L</v>
      </c>
      <c r="M635" s="3" t="s">
        <v>378</v>
      </c>
      <c r="N635" t="s">
        <v>379</v>
      </c>
      <c r="O635" t="str">
        <f t="shared" ca="1" si="48"/>
        <v>C:\Altium Libraries\Passives Library\DataSheet\GENERAL PURPOSE CHIP RESISTORS (Yageo).pdf</v>
      </c>
      <c r="P635" s="5" t="str">
        <f t="shared" si="54"/>
        <v>GENERAL PURPOSE CHIP RESISTORS RES1206 9K1±5% 200V 0.25W</v>
      </c>
    </row>
    <row r="636" spans="1:16" x14ac:dyDescent="0.3">
      <c r="A636" s="4" t="s">
        <v>862</v>
      </c>
      <c r="B636" s="3" t="s">
        <v>762</v>
      </c>
      <c r="C636" s="3" t="s">
        <v>224</v>
      </c>
      <c r="D636" s="45" t="s">
        <v>20</v>
      </c>
      <c r="E636" s="3" t="s">
        <v>763</v>
      </c>
      <c r="F636" s="3" t="s">
        <v>764</v>
      </c>
      <c r="G636" s="4" t="str">
        <f t="shared" si="52"/>
        <v>RES1206 10K±5%</v>
      </c>
      <c r="H636" s="3" t="s">
        <v>23</v>
      </c>
      <c r="I636" s="3" t="s">
        <v>24</v>
      </c>
      <c r="J636" s="3" t="s">
        <v>25</v>
      </c>
      <c r="K636" s="3" t="s">
        <v>765</v>
      </c>
      <c r="L636" s="4" t="str">
        <f t="shared" si="53"/>
        <v>RC1206JR-0710KL</v>
      </c>
      <c r="M636" s="3" t="s">
        <v>378</v>
      </c>
      <c r="N636" t="s">
        <v>379</v>
      </c>
      <c r="O636" t="str">
        <f t="shared" ca="1" si="48"/>
        <v>C:\Altium Libraries\Passives Library\DataSheet\GENERAL PURPOSE CHIP RESISTORS (Yageo).pdf</v>
      </c>
      <c r="P636" s="5" t="str">
        <f t="shared" si="54"/>
        <v>GENERAL PURPOSE CHIP RESISTORS RES1206 10K±5% 200V 0.25W</v>
      </c>
    </row>
    <row r="637" spans="1:16" x14ac:dyDescent="0.3">
      <c r="A637" s="4" t="s">
        <v>863</v>
      </c>
      <c r="B637" s="3" t="s">
        <v>762</v>
      </c>
      <c r="C637" s="3" t="s">
        <v>226</v>
      </c>
      <c r="D637" s="45" t="s">
        <v>20</v>
      </c>
      <c r="E637" s="3" t="s">
        <v>763</v>
      </c>
      <c r="F637" s="3" t="s">
        <v>764</v>
      </c>
      <c r="G637" s="4" t="str">
        <f t="shared" si="52"/>
        <v>RES1206 11K±5%</v>
      </c>
      <c r="H637" s="3" t="s">
        <v>23</v>
      </c>
      <c r="I637" s="3" t="s">
        <v>24</v>
      </c>
      <c r="J637" s="3" t="s">
        <v>25</v>
      </c>
      <c r="K637" s="3" t="s">
        <v>765</v>
      </c>
      <c r="L637" s="4" t="str">
        <f t="shared" si="53"/>
        <v>RC1206JR-0711KL</v>
      </c>
      <c r="M637" s="3" t="s">
        <v>378</v>
      </c>
      <c r="N637" t="s">
        <v>379</v>
      </c>
      <c r="O637" t="str">
        <f t="shared" ca="1" si="48"/>
        <v>C:\Altium Libraries\Passives Library\DataSheet\GENERAL PURPOSE CHIP RESISTORS (Yageo).pdf</v>
      </c>
      <c r="P637" s="5" t="str">
        <f t="shared" si="54"/>
        <v>GENERAL PURPOSE CHIP RESISTORS RES1206 11K±5% 200V 0.25W</v>
      </c>
    </row>
    <row r="638" spans="1:16" x14ac:dyDescent="0.3">
      <c r="A638" s="4" t="s">
        <v>864</v>
      </c>
      <c r="B638" s="3" t="s">
        <v>762</v>
      </c>
      <c r="C638" s="3" t="s">
        <v>228</v>
      </c>
      <c r="D638" s="45" t="s">
        <v>20</v>
      </c>
      <c r="E638" s="3" t="s">
        <v>763</v>
      </c>
      <c r="F638" s="3" t="s">
        <v>764</v>
      </c>
      <c r="G638" s="4" t="str">
        <f t="shared" si="52"/>
        <v>RES1206 12K±5%</v>
      </c>
      <c r="H638" s="3" t="s">
        <v>23</v>
      </c>
      <c r="I638" s="3" t="s">
        <v>24</v>
      </c>
      <c r="J638" s="3" t="s">
        <v>25</v>
      </c>
      <c r="K638" s="3" t="s">
        <v>765</v>
      </c>
      <c r="L638" s="4" t="str">
        <f t="shared" si="53"/>
        <v>RC1206JR-0712KL</v>
      </c>
      <c r="M638" s="3" t="s">
        <v>378</v>
      </c>
      <c r="N638" t="s">
        <v>379</v>
      </c>
      <c r="O638" t="str">
        <f t="shared" ca="1" si="48"/>
        <v>C:\Altium Libraries\Passives Library\DataSheet\GENERAL PURPOSE CHIP RESISTORS (Yageo).pdf</v>
      </c>
      <c r="P638" s="5" t="str">
        <f t="shared" si="54"/>
        <v>GENERAL PURPOSE CHIP RESISTORS RES1206 12K±5% 200V 0.25W</v>
      </c>
    </row>
    <row r="639" spans="1:16" x14ac:dyDescent="0.3">
      <c r="A639" s="4" t="s">
        <v>865</v>
      </c>
      <c r="B639" s="3" t="s">
        <v>762</v>
      </c>
      <c r="C639" s="3" t="s">
        <v>230</v>
      </c>
      <c r="D639" s="45" t="s">
        <v>20</v>
      </c>
      <c r="E639" s="3" t="s">
        <v>763</v>
      </c>
      <c r="F639" s="3" t="s">
        <v>764</v>
      </c>
      <c r="G639" s="4" t="str">
        <f t="shared" si="52"/>
        <v>RES1206 13K±5%</v>
      </c>
      <c r="H639" s="3" t="s">
        <v>23</v>
      </c>
      <c r="I639" s="3" t="s">
        <v>24</v>
      </c>
      <c r="J639" s="3" t="s">
        <v>25</v>
      </c>
      <c r="K639" s="3" t="s">
        <v>765</v>
      </c>
      <c r="L639" s="4" t="str">
        <f t="shared" si="53"/>
        <v>RC1206JR-0713KL</v>
      </c>
      <c r="M639" s="3" t="s">
        <v>378</v>
      </c>
      <c r="N639" t="s">
        <v>379</v>
      </c>
      <c r="O639" t="str">
        <f t="shared" ca="1" si="48"/>
        <v>C:\Altium Libraries\Passives Library\DataSheet\GENERAL PURPOSE CHIP RESISTORS (Yageo).pdf</v>
      </c>
      <c r="P639" s="5" t="str">
        <f t="shared" si="54"/>
        <v>GENERAL PURPOSE CHIP RESISTORS RES1206 13K±5% 200V 0.25W</v>
      </c>
    </row>
    <row r="640" spans="1:16" x14ac:dyDescent="0.3">
      <c r="A640" s="4" t="s">
        <v>866</v>
      </c>
      <c r="B640" s="3" t="s">
        <v>762</v>
      </c>
      <c r="C640" s="3" t="s">
        <v>232</v>
      </c>
      <c r="D640" s="45" t="s">
        <v>20</v>
      </c>
      <c r="E640" s="3" t="s">
        <v>763</v>
      </c>
      <c r="F640" s="3" t="s">
        <v>764</v>
      </c>
      <c r="G640" s="4" t="str">
        <f t="shared" si="52"/>
        <v>RES1206 15K±5%</v>
      </c>
      <c r="H640" s="3" t="s">
        <v>23</v>
      </c>
      <c r="I640" s="3" t="s">
        <v>24</v>
      </c>
      <c r="J640" s="3" t="s">
        <v>25</v>
      </c>
      <c r="K640" s="3" t="s">
        <v>765</v>
      </c>
      <c r="L640" s="4" t="str">
        <f t="shared" si="53"/>
        <v>RC1206JR-0715KL</v>
      </c>
      <c r="M640" s="3" t="s">
        <v>378</v>
      </c>
      <c r="N640" t="s">
        <v>379</v>
      </c>
      <c r="O640" t="str">
        <f t="shared" ca="1" si="48"/>
        <v>C:\Altium Libraries\Passives Library\DataSheet\GENERAL PURPOSE CHIP RESISTORS (Yageo).pdf</v>
      </c>
      <c r="P640" s="5" t="str">
        <f t="shared" si="54"/>
        <v>GENERAL PURPOSE CHIP RESISTORS RES1206 15K±5% 200V 0.25W</v>
      </c>
    </row>
    <row r="641" spans="1:16" x14ac:dyDescent="0.3">
      <c r="A641" s="4" t="s">
        <v>867</v>
      </c>
      <c r="B641" s="3" t="s">
        <v>762</v>
      </c>
      <c r="C641" s="3" t="s">
        <v>234</v>
      </c>
      <c r="D641" s="45" t="s">
        <v>20</v>
      </c>
      <c r="E641" s="3" t="s">
        <v>763</v>
      </c>
      <c r="F641" s="3" t="s">
        <v>764</v>
      </c>
      <c r="G641" s="4" t="str">
        <f t="shared" si="52"/>
        <v>RES1206 16K±5%</v>
      </c>
      <c r="H641" s="3" t="s">
        <v>23</v>
      </c>
      <c r="I641" s="3" t="s">
        <v>24</v>
      </c>
      <c r="J641" s="3" t="s">
        <v>25</v>
      </c>
      <c r="K641" s="3" t="s">
        <v>765</v>
      </c>
      <c r="L641" s="4" t="str">
        <f t="shared" si="53"/>
        <v>RC1206JR-0716KL</v>
      </c>
      <c r="M641" s="3" t="s">
        <v>378</v>
      </c>
      <c r="N641" t="s">
        <v>379</v>
      </c>
      <c r="O641" t="str">
        <f t="shared" ca="1" si="48"/>
        <v>C:\Altium Libraries\Passives Library\DataSheet\GENERAL PURPOSE CHIP RESISTORS (Yageo).pdf</v>
      </c>
      <c r="P641" s="5" t="str">
        <f t="shared" si="54"/>
        <v>GENERAL PURPOSE CHIP RESISTORS RES1206 16K±5% 200V 0.25W</v>
      </c>
    </row>
    <row r="642" spans="1:16" x14ac:dyDescent="0.3">
      <c r="A642" s="4" t="s">
        <v>868</v>
      </c>
      <c r="B642" s="3" t="s">
        <v>762</v>
      </c>
      <c r="C642" s="3" t="s">
        <v>236</v>
      </c>
      <c r="D642" s="45" t="s">
        <v>20</v>
      </c>
      <c r="E642" s="3" t="s">
        <v>763</v>
      </c>
      <c r="F642" s="3" t="s">
        <v>764</v>
      </c>
      <c r="G642" s="4" t="str">
        <f t="shared" si="52"/>
        <v>RES1206 18K±5%</v>
      </c>
      <c r="H642" s="3" t="s">
        <v>23</v>
      </c>
      <c r="I642" s="3" t="s">
        <v>24</v>
      </c>
      <c r="J642" s="3" t="s">
        <v>25</v>
      </c>
      <c r="K642" s="3" t="s">
        <v>765</v>
      </c>
      <c r="L642" s="4" t="str">
        <f t="shared" si="53"/>
        <v>RC1206JR-0718KL</v>
      </c>
      <c r="M642" s="3" t="s">
        <v>378</v>
      </c>
      <c r="N642" t="s">
        <v>379</v>
      </c>
      <c r="O642" t="str">
        <f t="shared" ca="1" si="48"/>
        <v>C:\Altium Libraries\Passives Library\DataSheet\GENERAL PURPOSE CHIP RESISTORS (Yageo).pdf</v>
      </c>
      <c r="P642" s="5" t="str">
        <f t="shared" si="54"/>
        <v>GENERAL PURPOSE CHIP RESISTORS RES1206 18K±5% 200V 0.25W</v>
      </c>
    </row>
    <row r="643" spans="1:16" x14ac:dyDescent="0.3">
      <c r="A643" s="4" t="s">
        <v>869</v>
      </c>
      <c r="B643" s="3" t="s">
        <v>762</v>
      </c>
      <c r="C643" s="3" t="s">
        <v>238</v>
      </c>
      <c r="D643" s="45" t="s">
        <v>20</v>
      </c>
      <c r="E643" s="3" t="s">
        <v>763</v>
      </c>
      <c r="F643" s="3" t="s">
        <v>764</v>
      </c>
      <c r="G643" s="4" t="str">
        <f t="shared" si="52"/>
        <v>RES1206 20K±5%</v>
      </c>
      <c r="H643" s="3" t="s">
        <v>23</v>
      </c>
      <c r="I643" s="3" t="s">
        <v>24</v>
      </c>
      <c r="J643" s="3" t="s">
        <v>25</v>
      </c>
      <c r="K643" s="3" t="s">
        <v>765</v>
      </c>
      <c r="L643" s="4" t="str">
        <f t="shared" si="53"/>
        <v>RC1206JR-0720KL</v>
      </c>
      <c r="M643" s="3" t="s">
        <v>378</v>
      </c>
      <c r="N643" t="s">
        <v>379</v>
      </c>
      <c r="O643" t="str">
        <f t="shared" ca="1" si="48"/>
        <v>C:\Altium Libraries\Passives Library\DataSheet\GENERAL PURPOSE CHIP RESISTORS (Yageo).pdf</v>
      </c>
      <c r="P643" s="5" t="str">
        <f t="shared" si="54"/>
        <v>GENERAL PURPOSE CHIP RESISTORS RES1206 20K±5% 200V 0.25W</v>
      </c>
    </row>
    <row r="644" spans="1:16" x14ac:dyDescent="0.3">
      <c r="A644" s="4" t="s">
        <v>870</v>
      </c>
      <c r="B644" s="3" t="s">
        <v>762</v>
      </c>
      <c r="C644" s="3" t="s">
        <v>240</v>
      </c>
      <c r="D644" s="45" t="s">
        <v>20</v>
      </c>
      <c r="E644" s="3" t="s">
        <v>763</v>
      </c>
      <c r="F644" s="3" t="s">
        <v>764</v>
      </c>
      <c r="G644" s="4" t="str">
        <f t="shared" si="52"/>
        <v>RES1206 22K±5%</v>
      </c>
      <c r="H644" s="3" t="s">
        <v>23</v>
      </c>
      <c r="I644" s="3" t="s">
        <v>24</v>
      </c>
      <c r="J644" s="3" t="s">
        <v>25</v>
      </c>
      <c r="K644" s="3" t="s">
        <v>765</v>
      </c>
      <c r="L644" s="4" t="str">
        <f t="shared" si="53"/>
        <v>RC1206JR-0722KL</v>
      </c>
      <c r="M644" s="3" t="s">
        <v>378</v>
      </c>
      <c r="N644" t="s">
        <v>379</v>
      </c>
      <c r="O644" t="str">
        <f t="shared" ca="1" si="48"/>
        <v>C:\Altium Libraries\Passives Library\DataSheet\GENERAL PURPOSE CHIP RESISTORS (Yageo).pdf</v>
      </c>
      <c r="P644" s="5" t="str">
        <f t="shared" si="54"/>
        <v>GENERAL PURPOSE CHIP RESISTORS RES1206 22K±5% 200V 0.25W</v>
      </c>
    </row>
    <row r="645" spans="1:16" x14ac:dyDescent="0.3">
      <c r="A645" s="4" t="s">
        <v>871</v>
      </c>
      <c r="B645" s="3" t="s">
        <v>762</v>
      </c>
      <c r="C645" s="3" t="s">
        <v>242</v>
      </c>
      <c r="D645" s="45" t="s">
        <v>20</v>
      </c>
      <c r="E645" s="3" t="s">
        <v>763</v>
      </c>
      <c r="F645" s="3" t="s">
        <v>764</v>
      </c>
      <c r="G645" s="4" t="str">
        <f t="shared" si="52"/>
        <v>RES1206 24K±5%</v>
      </c>
      <c r="H645" s="3" t="s">
        <v>23</v>
      </c>
      <c r="I645" s="3" t="s">
        <v>24</v>
      </c>
      <c r="J645" s="3" t="s">
        <v>25</v>
      </c>
      <c r="K645" s="3" t="s">
        <v>765</v>
      </c>
      <c r="L645" s="4" t="str">
        <f t="shared" si="53"/>
        <v>RC1206JR-0724KL</v>
      </c>
      <c r="M645" s="3" t="s">
        <v>378</v>
      </c>
      <c r="N645" t="s">
        <v>379</v>
      </c>
      <c r="O645" t="str">
        <f t="shared" ca="1" si="48"/>
        <v>C:\Altium Libraries\Passives Library\DataSheet\GENERAL PURPOSE CHIP RESISTORS (Yageo).pdf</v>
      </c>
      <c r="P645" s="5" t="str">
        <f t="shared" si="54"/>
        <v>GENERAL PURPOSE CHIP RESISTORS RES1206 24K±5% 200V 0.25W</v>
      </c>
    </row>
    <row r="646" spans="1:16" x14ac:dyDescent="0.3">
      <c r="A646" s="4" t="s">
        <v>872</v>
      </c>
      <c r="B646" s="3" t="s">
        <v>762</v>
      </c>
      <c r="C646" s="3" t="s">
        <v>244</v>
      </c>
      <c r="D646" s="45" t="s">
        <v>20</v>
      </c>
      <c r="E646" s="3" t="s">
        <v>763</v>
      </c>
      <c r="F646" s="3" t="s">
        <v>764</v>
      </c>
      <c r="G646" s="4" t="str">
        <f t="shared" si="52"/>
        <v>RES1206 27K±5%</v>
      </c>
      <c r="H646" s="3" t="s">
        <v>23</v>
      </c>
      <c r="I646" s="3" t="s">
        <v>24</v>
      </c>
      <c r="J646" s="3" t="s">
        <v>25</v>
      </c>
      <c r="K646" s="3" t="s">
        <v>765</v>
      </c>
      <c r="L646" s="4" t="str">
        <f t="shared" si="53"/>
        <v>RC1206JR-0727KL</v>
      </c>
      <c r="M646" s="3" t="s">
        <v>378</v>
      </c>
      <c r="N646" t="s">
        <v>379</v>
      </c>
      <c r="O646" t="str">
        <f t="shared" ca="1" si="48"/>
        <v>C:\Altium Libraries\Passives Library\DataSheet\GENERAL PURPOSE CHIP RESISTORS (Yageo).pdf</v>
      </c>
      <c r="P646" s="5" t="str">
        <f t="shared" si="54"/>
        <v>GENERAL PURPOSE CHIP RESISTORS RES1206 27K±5% 200V 0.25W</v>
      </c>
    </row>
    <row r="647" spans="1:16" x14ac:dyDescent="0.3">
      <c r="A647" s="4" t="s">
        <v>873</v>
      </c>
      <c r="B647" s="3" t="s">
        <v>762</v>
      </c>
      <c r="C647" s="3" t="s">
        <v>246</v>
      </c>
      <c r="D647" s="45" t="s">
        <v>20</v>
      </c>
      <c r="E647" s="3" t="s">
        <v>763</v>
      </c>
      <c r="F647" s="3" t="s">
        <v>764</v>
      </c>
      <c r="G647" s="4" t="str">
        <f t="shared" si="52"/>
        <v>RES1206 30K±5%</v>
      </c>
      <c r="H647" s="3" t="s">
        <v>23</v>
      </c>
      <c r="I647" s="3" t="s">
        <v>24</v>
      </c>
      <c r="J647" s="3" t="s">
        <v>25</v>
      </c>
      <c r="K647" s="3" t="s">
        <v>765</v>
      </c>
      <c r="L647" s="4" t="str">
        <f t="shared" si="53"/>
        <v>RC1206JR-0730KL</v>
      </c>
      <c r="M647" s="3" t="s">
        <v>378</v>
      </c>
      <c r="N647" t="s">
        <v>379</v>
      </c>
      <c r="O647" t="str">
        <f t="shared" ref="O647:O710" ca="1" si="55">CONCATENATE(LEFT(CELL("имяфайла"), FIND("[",CELL("имяфайла"))-1),"DataSheet\GENERAL PURPOSE CHIP RESISTORS (Yageo).pdf")</f>
        <v>C:\Altium Libraries\Passives Library\DataSheet\GENERAL PURPOSE CHIP RESISTORS (Yageo).pdf</v>
      </c>
      <c r="P647" s="5" t="str">
        <f t="shared" si="54"/>
        <v>GENERAL PURPOSE CHIP RESISTORS RES1206 30K±5% 200V 0.25W</v>
      </c>
    </row>
    <row r="648" spans="1:16" x14ac:dyDescent="0.3">
      <c r="A648" s="4" t="s">
        <v>874</v>
      </c>
      <c r="B648" s="3" t="s">
        <v>762</v>
      </c>
      <c r="C648" s="3" t="s">
        <v>248</v>
      </c>
      <c r="D648" s="45" t="s">
        <v>20</v>
      </c>
      <c r="E648" s="3" t="s">
        <v>763</v>
      </c>
      <c r="F648" s="3" t="s">
        <v>764</v>
      </c>
      <c r="G648" s="4" t="str">
        <f t="shared" si="52"/>
        <v>RES1206 33K±5%</v>
      </c>
      <c r="H648" s="3" t="s">
        <v>23</v>
      </c>
      <c r="I648" s="3" t="s">
        <v>24</v>
      </c>
      <c r="J648" s="3" t="s">
        <v>25</v>
      </c>
      <c r="K648" s="3" t="s">
        <v>765</v>
      </c>
      <c r="L648" s="4" t="str">
        <f t="shared" si="53"/>
        <v>RC1206JR-0733KL</v>
      </c>
      <c r="M648" s="3" t="s">
        <v>378</v>
      </c>
      <c r="N648" t="s">
        <v>379</v>
      </c>
      <c r="O648" t="str">
        <f t="shared" ca="1" si="55"/>
        <v>C:\Altium Libraries\Passives Library\DataSheet\GENERAL PURPOSE CHIP RESISTORS (Yageo).pdf</v>
      </c>
      <c r="P648" s="5" t="str">
        <f t="shared" si="54"/>
        <v>GENERAL PURPOSE CHIP RESISTORS RES1206 33K±5% 200V 0.25W</v>
      </c>
    </row>
    <row r="649" spans="1:16" x14ac:dyDescent="0.3">
      <c r="A649" s="4" t="s">
        <v>875</v>
      </c>
      <c r="B649" s="3" t="s">
        <v>762</v>
      </c>
      <c r="C649" s="3" t="s">
        <v>250</v>
      </c>
      <c r="D649" s="45" t="s">
        <v>20</v>
      </c>
      <c r="E649" s="3" t="s">
        <v>763</v>
      </c>
      <c r="F649" s="3" t="s">
        <v>764</v>
      </c>
      <c r="G649" s="4" t="str">
        <f t="shared" si="52"/>
        <v>RES1206 36K±5%</v>
      </c>
      <c r="H649" s="3" t="s">
        <v>23</v>
      </c>
      <c r="I649" s="3" t="s">
        <v>24</v>
      </c>
      <c r="J649" s="3" t="s">
        <v>25</v>
      </c>
      <c r="K649" s="3" t="s">
        <v>765</v>
      </c>
      <c r="L649" s="4" t="str">
        <f t="shared" si="53"/>
        <v>RC1206JR-0736KL</v>
      </c>
      <c r="M649" s="3" t="s">
        <v>378</v>
      </c>
      <c r="N649" t="s">
        <v>379</v>
      </c>
      <c r="O649" t="str">
        <f t="shared" ca="1" si="55"/>
        <v>C:\Altium Libraries\Passives Library\DataSheet\GENERAL PURPOSE CHIP RESISTORS (Yageo).pdf</v>
      </c>
      <c r="P649" s="5" t="str">
        <f t="shared" si="54"/>
        <v>GENERAL PURPOSE CHIP RESISTORS RES1206 36K±5% 200V 0.25W</v>
      </c>
    </row>
    <row r="650" spans="1:16" x14ac:dyDescent="0.3">
      <c r="A650" s="4" t="s">
        <v>876</v>
      </c>
      <c r="B650" s="3" t="s">
        <v>762</v>
      </c>
      <c r="C650" s="3" t="s">
        <v>252</v>
      </c>
      <c r="D650" s="45" t="s">
        <v>20</v>
      </c>
      <c r="E650" s="3" t="s">
        <v>763</v>
      </c>
      <c r="F650" s="3" t="s">
        <v>764</v>
      </c>
      <c r="G650" s="4" t="str">
        <f t="shared" si="52"/>
        <v>RES1206 39K±5%</v>
      </c>
      <c r="H650" s="3" t="s">
        <v>23</v>
      </c>
      <c r="I650" s="3" t="s">
        <v>24</v>
      </c>
      <c r="J650" s="3" t="s">
        <v>25</v>
      </c>
      <c r="K650" s="3" t="s">
        <v>765</v>
      </c>
      <c r="L650" s="4" t="str">
        <f t="shared" si="53"/>
        <v>RC1206JR-0739KL</v>
      </c>
      <c r="M650" s="3" t="s">
        <v>378</v>
      </c>
      <c r="N650" t="s">
        <v>379</v>
      </c>
      <c r="O650" t="str">
        <f t="shared" ca="1" si="55"/>
        <v>C:\Altium Libraries\Passives Library\DataSheet\GENERAL PURPOSE CHIP RESISTORS (Yageo).pdf</v>
      </c>
      <c r="P650" s="5" t="str">
        <f t="shared" si="54"/>
        <v>GENERAL PURPOSE CHIP RESISTORS RES1206 39K±5% 200V 0.25W</v>
      </c>
    </row>
    <row r="651" spans="1:16" x14ac:dyDescent="0.3">
      <c r="A651" s="4" t="s">
        <v>877</v>
      </c>
      <c r="B651" s="3" t="s">
        <v>762</v>
      </c>
      <c r="C651" s="3" t="s">
        <v>254</v>
      </c>
      <c r="D651" s="45" t="s">
        <v>20</v>
      </c>
      <c r="E651" s="3" t="s">
        <v>763</v>
      </c>
      <c r="F651" s="3" t="s">
        <v>764</v>
      </c>
      <c r="G651" s="4" t="str">
        <f t="shared" si="52"/>
        <v>RES1206 43K±5%</v>
      </c>
      <c r="H651" s="3" t="s">
        <v>23</v>
      </c>
      <c r="I651" s="3" t="s">
        <v>24</v>
      </c>
      <c r="J651" s="3" t="s">
        <v>25</v>
      </c>
      <c r="K651" s="3" t="s">
        <v>765</v>
      </c>
      <c r="L651" s="4" t="str">
        <f t="shared" si="53"/>
        <v>RC1206JR-0743KL</v>
      </c>
      <c r="M651" s="3" t="s">
        <v>378</v>
      </c>
      <c r="N651" t="s">
        <v>379</v>
      </c>
      <c r="O651" t="str">
        <f t="shared" ca="1" si="55"/>
        <v>C:\Altium Libraries\Passives Library\DataSheet\GENERAL PURPOSE CHIP RESISTORS (Yageo).pdf</v>
      </c>
      <c r="P651" s="5" t="str">
        <f t="shared" si="54"/>
        <v>GENERAL PURPOSE CHIP RESISTORS RES1206 43K±5% 200V 0.25W</v>
      </c>
    </row>
    <row r="652" spans="1:16" x14ac:dyDescent="0.3">
      <c r="A652" s="4" t="s">
        <v>878</v>
      </c>
      <c r="B652" s="3" t="s">
        <v>762</v>
      </c>
      <c r="C652" s="3" t="s">
        <v>256</v>
      </c>
      <c r="D652" s="45" t="s">
        <v>20</v>
      </c>
      <c r="E652" s="3" t="s">
        <v>763</v>
      </c>
      <c r="F652" s="3" t="s">
        <v>764</v>
      </c>
      <c r="G652" s="4" t="str">
        <f t="shared" si="52"/>
        <v>RES1206 47K±5%</v>
      </c>
      <c r="H652" s="3" t="s">
        <v>23</v>
      </c>
      <c r="I652" s="3" t="s">
        <v>24</v>
      </c>
      <c r="J652" s="3" t="s">
        <v>25</v>
      </c>
      <c r="K652" s="3" t="s">
        <v>765</v>
      </c>
      <c r="L652" s="4" t="str">
        <f t="shared" si="53"/>
        <v>RC1206JR-0747KL</v>
      </c>
      <c r="M652" s="3" t="s">
        <v>378</v>
      </c>
      <c r="N652" t="s">
        <v>379</v>
      </c>
      <c r="O652" t="str">
        <f t="shared" ca="1" si="55"/>
        <v>C:\Altium Libraries\Passives Library\DataSheet\GENERAL PURPOSE CHIP RESISTORS (Yageo).pdf</v>
      </c>
      <c r="P652" s="5" t="str">
        <f t="shared" si="54"/>
        <v>GENERAL PURPOSE CHIP RESISTORS RES1206 47K±5% 200V 0.25W</v>
      </c>
    </row>
    <row r="653" spans="1:16" x14ac:dyDescent="0.3">
      <c r="A653" s="4" t="s">
        <v>879</v>
      </c>
      <c r="B653" s="3" t="s">
        <v>762</v>
      </c>
      <c r="C653" s="3" t="s">
        <v>258</v>
      </c>
      <c r="D653" s="45" t="s">
        <v>20</v>
      </c>
      <c r="E653" s="3" t="s">
        <v>763</v>
      </c>
      <c r="F653" s="3" t="s">
        <v>764</v>
      </c>
      <c r="G653" s="4" t="str">
        <f t="shared" si="52"/>
        <v>RES1206 51K±5%</v>
      </c>
      <c r="H653" s="3" t="s">
        <v>23</v>
      </c>
      <c r="I653" s="3" t="s">
        <v>24</v>
      </c>
      <c r="J653" s="3" t="s">
        <v>25</v>
      </c>
      <c r="K653" s="3" t="s">
        <v>765</v>
      </c>
      <c r="L653" s="4" t="str">
        <f t="shared" si="53"/>
        <v>RC1206JR-0751KL</v>
      </c>
      <c r="M653" s="3" t="s">
        <v>378</v>
      </c>
      <c r="N653" t="s">
        <v>379</v>
      </c>
      <c r="O653" t="str">
        <f t="shared" ca="1" si="55"/>
        <v>C:\Altium Libraries\Passives Library\DataSheet\GENERAL PURPOSE CHIP RESISTORS (Yageo).pdf</v>
      </c>
      <c r="P653" s="5" t="str">
        <f t="shared" si="54"/>
        <v>GENERAL PURPOSE CHIP RESISTORS RES1206 51K±5% 200V 0.25W</v>
      </c>
    </row>
    <row r="654" spans="1:16" x14ac:dyDescent="0.3">
      <c r="A654" s="4" t="s">
        <v>880</v>
      </c>
      <c r="B654" s="3" t="s">
        <v>762</v>
      </c>
      <c r="C654" s="3" t="s">
        <v>260</v>
      </c>
      <c r="D654" s="45" t="s">
        <v>20</v>
      </c>
      <c r="E654" s="3" t="s">
        <v>763</v>
      </c>
      <c r="F654" s="3" t="s">
        <v>764</v>
      </c>
      <c r="G654" s="4" t="str">
        <f t="shared" si="52"/>
        <v>RES1206 56K±5%</v>
      </c>
      <c r="H654" s="3" t="s">
        <v>23</v>
      </c>
      <c r="I654" s="3" t="s">
        <v>24</v>
      </c>
      <c r="J654" s="3" t="s">
        <v>25</v>
      </c>
      <c r="K654" s="3" t="s">
        <v>765</v>
      </c>
      <c r="L654" s="4" t="str">
        <f t="shared" si="53"/>
        <v>RC1206JR-0756KL</v>
      </c>
      <c r="M654" s="3" t="s">
        <v>378</v>
      </c>
      <c r="N654" t="s">
        <v>379</v>
      </c>
      <c r="O654" t="str">
        <f t="shared" ca="1" si="55"/>
        <v>C:\Altium Libraries\Passives Library\DataSheet\GENERAL PURPOSE CHIP RESISTORS (Yageo).pdf</v>
      </c>
      <c r="P654" s="5" t="str">
        <f t="shared" si="54"/>
        <v>GENERAL PURPOSE CHIP RESISTORS RES1206 56K±5% 200V 0.25W</v>
      </c>
    </row>
    <row r="655" spans="1:16" x14ac:dyDescent="0.3">
      <c r="A655" s="4" t="s">
        <v>881</v>
      </c>
      <c r="B655" s="3" t="s">
        <v>762</v>
      </c>
      <c r="C655" s="3" t="s">
        <v>262</v>
      </c>
      <c r="D655" s="45" t="s">
        <v>20</v>
      </c>
      <c r="E655" s="3" t="s">
        <v>763</v>
      </c>
      <c r="F655" s="3" t="s">
        <v>764</v>
      </c>
      <c r="G655" s="4" t="str">
        <f t="shared" si="52"/>
        <v>RES1206 62K±5%</v>
      </c>
      <c r="H655" s="3" t="s">
        <v>23</v>
      </c>
      <c r="I655" s="3" t="s">
        <v>24</v>
      </c>
      <c r="J655" s="3" t="s">
        <v>25</v>
      </c>
      <c r="K655" s="3" t="s">
        <v>765</v>
      </c>
      <c r="L655" s="4" t="str">
        <f t="shared" si="53"/>
        <v>RC1206JR-0762KL</v>
      </c>
      <c r="M655" s="3" t="s">
        <v>378</v>
      </c>
      <c r="N655" t="s">
        <v>379</v>
      </c>
      <c r="O655" t="str">
        <f t="shared" ca="1" si="55"/>
        <v>C:\Altium Libraries\Passives Library\DataSheet\GENERAL PURPOSE CHIP RESISTORS (Yageo).pdf</v>
      </c>
      <c r="P655" s="5" t="str">
        <f t="shared" si="54"/>
        <v>GENERAL PURPOSE CHIP RESISTORS RES1206 62K±5% 200V 0.25W</v>
      </c>
    </row>
    <row r="656" spans="1:16" x14ac:dyDescent="0.3">
      <c r="A656" s="4" t="s">
        <v>882</v>
      </c>
      <c r="B656" s="3" t="s">
        <v>762</v>
      </c>
      <c r="C656" s="3" t="s">
        <v>264</v>
      </c>
      <c r="D656" s="45" t="s">
        <v>20</v>
      </c>
      <c r="E656" s="3" t="s">
        <v>763</v>
      </c>
      <c r="F656" s="3" t="s">
        <v>764</v>
      </c>
      <c r="G656" s="4" t="str">
        <f t="shared" si="52"/>
        <v>RES1206 68K±5%</v>
      </c>
      <c r="H656" s="3" t="s">
        <v>23</v>
      </c>
      <c r="I656" s="3" t="s">
        <v>24</v>
      </c>
      <c r="J656" s="3" t="s">
        <v>25</v>
      </c>
      <c r="K656" s="3" t="s">
        <v>765</v>
      </c>
      <c r="L656" s="4" t="str">
        <f t="shared" si="53"/>
        <v>RC1206JR-0768KL</v>
      </c>
      <c r="M656" s="3" t="s">
        <v>378</v>
      </c>
      <c r="N656" t="s">
        <v>379</v>
      </c>
      <c r="O656" t="str">
        <f t="shared" ca="1" si="55"/>
        <v>C:\Altium Libraries\Passives Library\DataSheet\GENERAL PURPOSE CHIP RESISTORS (Yageo).pdf</v>
      </c>
      <c r="P656" s="5" t="str">
        <f t="shared" si="54"/>
        <v>GENERAL PURPOSE CHIP RESISTORS RES1206 68K±5% 200V 0.25W</v>
      </c>
    </row>
    <row r="657" spans="1:16" x14ac:dyDescent="0.3">
      <c r="A657" s="4" t="s">
        <v>883</v>
      </c>
      <c r="B657" s="3" t="s">
        <v>762</v>
      </c>
      <c r="C657" s="3" t="s">
        <v>266</v>
      </c>
      <c r="D657" s="45" t="s">
        <v>20</v>
      </c>
      <c r="E657" s="3" t="s">
        <v>763</v>
      </c>
      <c r="F657" s="3" t="s">
        <v>764</v>
      </c>
      <c r="G657" s="4" t="str">
        <f t="shared" si="52"/>
        <v>RES1206 75K±5%</v>
      </c>
      <c r="H657" s="3" t="s">
        <v>23</v>
      </c>
      <c r="I657" s="3" t="s">
        <v>24</v>
      </c>
      <c r="J657" s="3" t="s">
        <v>25</v>
      </c>
      <c r="K657" s="3" t="s">
        <v>765</v>
      </c>
      <c r="L657" s="4" t="str">
        <f t="shared" si="53"/>
        <v>RC1206JR-0775KL</v>
      </c>
      <c r="M657" s="3" t="s">
        <v>378</v>
      </c>
      <c r="N657" t="s">
        <v>379</v>
      </c>
      <c r="O657" t="str">
        <f t="shared" ca="1" si="55"/>
        <v>C:\Altium Libraries\Passives Library\DataSheet\GENERAL PURPOSE CHIP RESISTORS (Yageo).pdf</v>
      </c>
      <c r="P657" s="5" t="str">
        <f t="shared" si="54"/>
        <v>GENERAL PURPOSE CHIP RESISTORS RES1206 75K±5% 200V 0.25W</v>
      </c>
    </row>
    <row r="658" spans="1:16" x14ac:dyDescent="0.3">
      <c r="A658" s="4" t="s">
        <v>884</v>
      </c>
      <c r="B658" s="3" t="s">
        <v>762</v>
      </c>
      <c r="C658" s="3" t="s">
        <v>268</v>
      </c>
      <c r="D658" s="45" t="s">
        <v>20</v>
      </c>
      <c r="E658" s="3" t="s">
        <v>763</v>
      </c>
      <c r="F658" s="3" t="s">
        <v>764</v>
      </c>
      <c r="G658" s="4" t="str">
        <f t="shared" si="52"/>
        <v>RES1206 82K±5%</v>
      </c>
      <c r="H658" s="3" t="s">
        <v>23</v>
      </c>
      <c r="I658" s="3" t="s">
        <v>24</v>
      </c>
      <c r="J658" s="3" t="s">
        <v>25</v>
      </c>
      <c r="K658" s="3" t="s">
        <v>765</v>
      </c>
      <c r="L658" s="4" t="str">
        <f t="shared" si="53"/>
        <v>RC1206JR-0782KL</v>
      </c>
      <c r="M658" s="3" t="s">
        <v>378</v>
      </c>
      <c r="N658" t="s">
        <v>379</v>
      </c>
      <c r="O658" t="str">
        <f t="shared" ca="1" si="55"/>
        <v>C:\Altium Libraries\Passives Library\DataSheet\GENERAL PURPOSE CHIP RESISTORS (Yageo).pdf</v>
      </c>
      <c r="P658" s="5" t="str">
        <f t="shared" si="54"/>
        <v>GENERAL PURPOSE CHIP RESISTORS RES1206 82K±5% 200V 0.25W</v>
      </c>
    </row>
    <row r="659" spans="1:16" x14ac:dyDescent="0.3">
      <c r="A659" s="4" t="s">
        <v>885</v>
      </c>
      <c r="B659" s="3" t="s">
        <v>762</v>
      </c>
      <c r="C659" s="3" t="s">
        <v>270</v>
      </c>
      <c r="D659" s="45" t="s">
        <v>20</v>
      </c>
      <c r="E659" s="3" t="s">
        <v>763</v>
      </c>
      <c r="F659" s="3" t="s">
        <v>764</v>
      </c>
      <c r="G659" s="4" t="str">
        <f t="shared" si="52"/>
        <v>RES1206 91K±5%</v>
      </c>
      <c r="H659" s="3" t="s">
        <v>23</v>
      </c>
      <c r="I659" s="3" t="s">
        <v>24</v>
      </c>
      <c r="J659" s="3" t="s">
        <v>25</v>
      </c>
      <c r="K659" s="3" t="s">
        <v>765</v>
      </c>
      <c r="L659" s="4" t="str">
        <f t="shared" si="53"/>
        <v>RC1206JR-0791KL</v>
      </c>
      <c r="M659" s="3" t="s">
        <v>378</v>
      </c>
      <c r="N659" t="s">
        <v>379</v>
      </c>
      <c r="O659" t="str">
        <f t="shared" ca="1" si="55"/>
        <v>C:\Altium Libraries\Passives Library\DataSheet\GENERAL PURPOSE CHIP RESISTORS (Yageo).pdf</v>
      </c>
      <c r="P659" s="5" t="str">
        <f t="shared" si="54"/>
        <v>GENERAL PURPOSE CHIP RESISTORS RES1206 91K±5% 200V 0.25W</v>
      </c>
    </row>
    <row r="660" spans="1:16" x14ac:dyDescent="0.3">
      <c r="A660" s="4" t="s">
        <v>886</v>
      </c>
      <c r="B660" s="3" t="s">
        <v>762</v>
      </c>
      <c r="C660" s="3" t="s">
        <v>272</v>
      </c>
      <c r="D660" s="45" t="s">
        <v>20</v>
      </c>
      <c r="E660" s="3" t="s">
        <v>763</v>
      </c>
      <c r="F660" s="3" t="s">
        <v>764</v>
      </c>
      <c r="G660" s="4" t="str">
        <f t="shared" si="52"/>
        <v>RES1206 100K±5%</v>
      </c>
      <c r="H660" s="3" t="s">
        <v>23</v>
      </c>
      <c r="I660" s="3" t="s">
        <v>24</v>
      </c>
      <c r="J660" s="3" t="s">
        <v>25</v>
      </c>
      <c r="K660" s="3" t="s">
        <v>765</v>
      </c>
      <c r="L660" s="4" t="str">
        <f t="shared" si="53"/>
        <v>RC1206JR-07100KL</v>
      </c>
      <c r="M660" s="3" t="s">
        <v>378</v>
      </c>
      <c r="N660" t="s">
        <v>379</v>
      </c>
      <c r="O660" t="str">
        <f t="shared" ca="1" si="55"/>
        <v>C:\Altium Libraries\Passives Library\DataSheet\GENERAL PURPOSE CHIP RESISTORS (Yageo).pdf</v>
      </c>
      <c r="P660" s="5" t="str">
        <f t="shared" si="54"/>
        <v>GENERAL PURPOSE CHIP RESISTORS RES1206 100K±5% 200V 0.25W</v>
      </c>
    </row>
    <row r="661" spans="1:16" x14ac:dyDescent="0.3">
      <c r="A661" s="4" t="s">
        <v>887</v>
      </c>
      <c r="B661" s="3" t="s">
        <v>762</v>
      </c>
      <c r="C661" s="3" t="s">
        <v>274</v>
      </c>
      <c r="D661" s="45" t="s">
        <v>20</v>
      </c>
      <c r="E661" s="3" t="s">
        <v>763</v>
      </c>
      <c r="F661" s="3" t="s">
        <v>764</v>
      </c>
      <c r="G661" s="4" t="str">
        <f t="shared" si="52"/>
        <v>RES1206 110K±5%</v>
      </c>
      <c r="H661" s="3" t="s">
        <v>23</v>
      </c>
      <c r="I661" s="3" t="s">
        <v>24</v>
      </c>
      <c r="J661" s="3" t="s">
        <v>25</v>
      </c>
      <c r="K661" s="3" t="s">
        <v>765</v>
      </c>
      <c r="L661" s="4" t="str">
        <f t="shared" si="53"/>
        <v>RC1206JR-07110KL</v>
      </c>
      <c r="M661" s="3" t="s">
        <v>378</v>
      </c>
      <c r="N661" t="s">
        <v>379</v>
      </c>
      <c r="O661" t="str">
        <f t="shared" ca="1" si="55"/>
        <v>C:\Altium Libraries\Passives Library\DataSheet\GENERAL PURPOSE CHIP RESISTORS (Yageo).pdf</v>
      </c>
      <c r="P661" s="5" t="str">
        <f t="shared" si="54"/>
        <v>GENERAL PURPOSE CHIP RESISTORS RES1206 110K±5% 200V 0.25W</v>
      </c>
    </row>
    <row r="662" spans="1:16" x14ac:dyDescent="0.3">
      <c r="A662" s="4" t="s">
        <v>888</v>
      </c>
      <c r="B662" s="3" t="s">
        <v>762</v>
      </c>
      <c r="C662" s="3" t="s">
        <v>276</v>
      </c>
      <c r="D662" s="45" t="s">
        <v>20</v>
      </c>
      <c r="E662" s="3" t="s">
        <v>763</v>
      </c>
      <c r="F662" s="3" t="s">
        <v>764</v>
      </c>
      <c r="G662" s="4" t="str">
        <f t="shared" si="52"/>
        <v>RES1206 120K±5%</v>
      </c>
      <c r="H662" s="3" t="s">
        <v>23</v>
      </c>
      <c r="I662" s="3" t="s">
        <v>24</v>
      </c>
      <c r="J662" s="3" t="s">
        <v>25</v>
      </c>
      <c r="K662" s="3" t="s">
        <v>765</v>
      </c>
      <c r="L662" s="4" t="str">
        <f t="shared" si="53"/>
        <v>RC1206JR-07120KL</v>
      </c>
      <c r="M662" s="3" t="s">
        <v>378</v>
      </c>
      <c r="N662" t="s">
        <v>379</v>
      </c>
      <c r="O662" t="str">
        <f t="shared" ca="1" si="55"/>
        <v>C:\Altium Libraries\Passives Library\DataSheet\GENERAL PURPOSE CHIP RESISTORS (Yageo).pdf</v>
      </c>
      <c r="P662" s="5" t="str">
        <f t="shared" si="54"/>
        <v>GENERAL PURPOSE CHIP RESISTORS RES1206 120K±5% 200V 0.25W</v>
      </c>
    </row>
    <row r="663" spans="1:16" x14ac:dyDescent="0.3">
      <c r="A663" s="4" t="s">
        <v>889</v>
      </c>
      <c r="B663" s="3" t="s">
        <v>762</v>
      </c>
      <c r="C663" s="3" t="s">
        <v>278</v>
      </c>
      <c r="D663" s="45" t="s">
        <v>20</v>
      </c>
      <c r="E663" s="3" t="s">
        <v>763</v>
      </c>
      <c r="F663" s="3" t="s">
        <v>764</v>
      </c>
      <c r="G663" s="4" t="str">
        <f t="shared" si="52"/>
        <v>RES1206 130K±5%</v>
      </c>
      <c r="H663" s="3" t="s">
        <v>23</v>
      </c>
      <c r="I663" s="3" t="s">
        <v>24</v>
      </c>
      <c r="J663" s="3" t="s">
        <v>25</v>
      </c>
      <c r="K663" s="3" t="s">
        <v>765</v>
      </c>
      <c r="L663" s="4" t="str">
        <f t="shared" si="53"/>
        <v>RC1206JR-07130KL</v>
      </c>
      <c r="M663" s="3" t="s">
        <v>378</v>
      </c>
      <c r="N663" t="s">
        <v>379</v>
      </c>
      <c r="O663" t="str">
        <f t="shared" ca="1" si="55"/>
        <v>C:\Altium Libraries\Passives Library\DataSheet\GENERAL PURPOSE CHIP RESISTORS (Yageo).pdf</v>
      </c>
      <c r="P663" s="5" t="str">
        <f t="shared" si="54"/>
        <v>GENERAL PURPOSE CHIP RESISTORS RES1206 130K±5% 200V 0.25W</v>
      </c>
    </row>
    <row r="664" spans="1:16" x14ac:dyDescent="0.3">
      <c r="A664" s="4" t="s">
        <v>890</v>
      </c>
      <c r="B664" s="3" t="s">
        <v>762</v>
      </c>
      <c r="C664" s="3" t="s">
        <v>280</v>
      </c>
      <c r="D664" s="45" t="s">
        <v>20</v>
      </c>
      <c r="E664" s="3" t="s">
        <v>763</v>
      </c>
      <c r="F664" s="3" t="s">
        <v>764</v>
      </c>
      <c r="G664" s="4" t="str">
        <f t="shared" si="52"/>
        <v>RES1206 150K±5%</v>
      </c>
      <c r="H664" s="3" t="s">
        <v>23</v>
      </c>
      <c r="I664" s="3" t="s">
        <v>24</v>
      </c>
      <c r="J664" s="3" t="s">
        <v>25</v>
      </c>
      <c r="K664" s="3" t="s">
        <v>765</v>
      </c>
      <c r="L664" s="4" t="str">
        <f t="shared" si="53"/>
        <v>RC1206JR-07150KL</v>
      </c>
      <c r="M664" s="3" t="s">
        <v>378</v>
      </c>
      <c r="N664" t="s">
        <v>379</v>
      </c>
      <c r="O664" t="str">
        <f t="shared" ca="1" si="55"/>
        <v>C:\Altium Libraries\Passives Library\DataSheet\GENERAL PURPOSE CHIP RESISTORS (Yageo).pdf</v>
      </c>
      <c r="P664" s="5" t="str">
        <f t="shared" si="54"/>
        <v>GENERAL PURPOSE CHIP RESISTORS RES1206 150K±5% 200V 0.25W</v>
      </c>
    </row>
    <row r="665" spans="1:16" x14ac:dyDescent="0.3">
      <c r="A665" s="4" t="s">
        <v>891</v>
      </c>
      <c r="B665" s="3" t="s">
        <v>762</v>
      </c>
      <c r="C665" s="3" t="s">
        <v>282</v>
      </c>
      <c r="D665" s="45" t="s">
        <v>20</v>
      </c>
      <c r="E665" s="3" t="s">
        <v>763</v>
      </c>
      <c r="F665" s="3" t="s">
        <v>764</v>
      </c>
      <c r="G665" s="4" t="str">
        <f t="shared" si="52"/>
        <v>RES1206 160K±5%</v>
      </c>
      <c r="H665" s="3" t="s">
        <v>23</v>
      </c>
      <c r="I665" s="3" t="s">
        <v>24</v>
      </c>
      <c r="J665" s="3" t="s">
        <v>25</v>
      </c>
      <c r="K665" s="3" t="s">
        <v>765</v>
      </c>
      <c r="L665" s="4" t="str">
        <f t="shared" si="53"/>
        <v>RC1206JR-07160KL</v>
      </c>
      <c r="M665" s="3" t="s">
        <v>378</v>
      </c>
      <c r="N665" t="s">
        <v>379</v>
      </c>
      <c r="O665" t="str">
        <f t="shared" ca="1" si="55"/>
        <v>C:\Altium Libraries\Passives Library\DataSheet\GENERAL PURPOSE CHIP RESISTORS (Yageo).pdf</v>
      </c>
      <c r="P665" s="5" t="str">
        <f t="shared" si="54"/>
        <v>GENERAL PURPOSE CHIP RESISTORS RES1206 160K±5% 200V 0.25W</v>
      </c>
    </row>
    <row r="666" spans="1:16" x14ac:dyDescent="0.3">
      <c r="A666" s="4" t="s">
        <v>892</v>
      </c>
      <c r="B666" s="3" t="s">
        <v>762</v>
      </c>
      <c r="C666" s="3" t="s">
        <v>284</v>
      </c>
      <c r="D666" s="45" t="s">
        <v>20</v>
      </c>
      <c r="E666" s="3" t="s">
        <v>763</v>
      </c>
      <c r="F666" s="3" t="s">
        <v>764</v>
      </c>
      <c r="G666" s="4" t="str">
        <f t="shared" si="52"/>
        <v>RES1206 180K±5%</v>
      </c>
      <c r="H666" s="3" t="s">
        <v>23</v>
      </c>
      <c r="I666" s="3" t="s">
        <v>24</v>
      </c>
      <c r="J666" s="3" t="s">
        <v>25</v>
      </c>
      <c r="K666" s="3" t="s">
        <v>765</v>
      </c>
      <c r="L666" s="4" t="str">
        <f t="shared" si="53"/>
        <v>RC1206JR-07180KL</v>
      </c>
      <c r="M666" s="3" t="s">
        <v>378</v>
      </c>
      <c r="N666" t="s">
        <v>379</v>
      </c>
      <c r="O666" t="str">
        <f t="shared" ca="1" si="55"/>
        <v>C:\Altium Libraries\Passives Library\DataSheet\GENERAL PURPOSE CHIP RESISTORS (Yageo).pdf</v>
      </c>
      <c r="P666" s="5" t="str">
        <f t="shared" si="54"/>
        <v>GENERAL PURPOSE CHIP RESISTORS RES1206 180K±5% 200V 0.25W</v>
      </c>
    </row>
    <row r="667" spans="1:16" x14ac:dyDescent="0.3">
      <c r="A667" s="4" t="s">
        <v>893</v>
      </c>
      <c r="B667" s="3" t="s">
        <v>762</v>
      </c>
      <c r="C667" s="3" t="s">
        <v>286</v>
      </c>
      <c r="D667" s="45" t="s">
        <v>20</v>
      </c>
      <c r="E667" s="3" t="s">
        <v>763</v>
      </c>
      <c r="F667" s="3" t="s">
        <v>764</v>
      </c>
      <c r="G667" s="4" t="str">
        <f t="shared" si="52"/>
        <v>RES1206 200K±5%</v>
      </c>
      <c r="H667" s="3" t="s">
        <v>23</v>
      </c>
      <c r="I667" s="3" t="s">
        <v>24</v>
      </c>
      <c r="J667" s="3" t="s">
        <v>25</v>
      </c>
      <c r="K667" s="3" t="s">
        <v>765</v>
      </c>
      <c r="L667" s="4" t="str">
        <f t="shared" si="53"/>
        <v>RC1206JR-07200KL</v>
      </c>
      <c r="M667" s="3" t="s">
        <v>378</v>
      </c>
      <c r="N667" t="s">
        <v>379</v>
      </c>
      <c r="O667" t="str">
        <f t="shared" ca="1" si="55"/>
        <v>C:\Altium Libraries\Passives Library\DataSheet\GENERAL PURPOSE CHIP RESISTORS (Yageo).pdf</v>
      </c>
      <c r="P667" s="5" t="str">
        <f t="shared" si="54"/>
        <v>GENERAL PURPOSE CHIP RESISTORS RES1206 200K±5% 200V 0.25W</v>
      </c>
    </row>
    <row r="668" spans="1:16" x14ac:dyDescent="0.3">
      <c r="A668" s="4" t="s">
        <v>894</v>
      </c>
      <c r="B668" s="3" t="s">
        <v>762</v>
      </c>
      <c r="C668" s="3" t="s">
        <v>288</v>
      </c>
      <c r="D668" s="45" t="s">
        <v>20</v>
      </c>
      <c r="E668" s="3" t="s">
        <v>763</v>
      </c>
      <c r="F668" s="3" t="s">
        <v>764</v>
      </c>
      <c r="G668" s="4" t="str">
        <f t="shared" si="52"/>
        <v>RES1206 220K±5%</v>
      </c>
      <c r="H668" s="3" t="s">
        <v>23</v>
      </c>
      <c r="I668" s="3" t="s">
        <v>24</v>
      </c>
      <c r="J668" s="3" t="s">
        <v>25</v>
      </c>
      <c r="K668" s="3" t="s">
        <v>765</v>
      </c>
      <c r="L668" s="4" t="str">
        <f t="shared" si="53"/>
        <v>RC1206JR-07220KL</v>
      </c>
      <c r="M668" s="3" t="s">
        <v>378</v>
      </c>
      <c r="N668" t="s">
        <v>379</v>
      </c>
      <c r="O668" t="str">
        <f t="shared" ca="1" si="55"/>
        <v>C:\Altium Libraries\Passives Library\DataSheet\GENERAL PURPOSE CHIP RESISTORS (Yageo).pdf</v>
      </c>
      <c r="P668" s="5" t="str">
        <f t="shared" si="54"/>
        <v>GENERAL PURPOSE CHIP RESISTORS RES1206 220K±5% 200V 0.25W</v>
      </c>
    </row>
    <row r="669" spans="1:16" x14ac:dyDescent="0.3">
      <c r="A669" s="4" t="s">
        <v>895</v>
      </c>
      <c r="B669" s="3" t="s">
        <v>762</v>
      </c>
      <c r="C669" s="3" t="s">
        <v>290</v>
      </c>
      <c r="D669" s="45" t="s">
        <v>20</v>
      </c>
      <c r="E669" s="3" t="s">
        <v>763</v>
      </c>
      <c r="F669" s="3" t="s">
        <v>764</v>
      </c>
      <c r="G669" s="4" t="str">
        <f t="shared" ref="G669:G716" si="56">CONCATENATE(K669," ",C669,D669)</f>
        <v>RES1206 240K±5%</v>
      </c>
      <c r="H669" s="3" t="s">
        <v>23</v>
      </c>
      <c r="I669" s="3" t="s">
        <v>24</v>
      </c>
      <c r="J669" s="3" t="s">
        <v>25</v>
      </c>
      <c r="K669" s="3" t="s">
        <v>765</v>
      </c>
      <c r="L669" s="4" t="str">
        <f t="shared" ref="L669:L716" si="57">CONCATENATE("RC1206JR-07",C669,"L")</f>
        <v>RC1206JR-07240KL</v>
      </c>
      <c r="M669" s="3" t="s">
        <v>378</v>
      </c>
      <c r="N669" t="s">
        <v>379</v>
      </c>
      <c r="O669" t="str">
        <f t="shared" ca="1" si="55"/>
        <v>C:\Altium Libraries\Passives Library\DataSheet\GENERAL PURPOSE CHIP RESISTORS (Yageo).pdf</v>
      </c>
      <c r="P669" s="5" t="str">
        <f t="shared" ref="P669:P716" si="58">CONCATENATE(N669," ",K669," ",C669,D669," ",E669," ",F669)</f>
        <v>GENERAL PURPOSE CHIP RESISTORS RES1206 240K±5% 200V 0.25W</v>
      </c>
    </row>
    <row r="670" spans="1:16" x14ac:dyDescent="0.3">
      <c r="A670" s="4" t="s">
        <v>896</v>
      </c>
      <c r="B670" s="3" t="s">
        <v>762</v>
      </c>
      <c r="C670" s="3" t="s">
        <v>292</v>
      </c>
      <c r="D670" s="45" t="s">
        <v>20</v>
      </c>
      <c r="E670" s="3" t="s">
        <v>763</v>
      </c>
      <c r="F670" s="3" t="s">
        <v>764</v>
      </c>
      <c r="G670" s="4" t="str">
        <f t="shared" si="56"/>
        <v>RES1206 270K±5%</v>
      </c>
      <c r="H670" s="3" t="s">
        <v>23</v>
      </c>
      <c r="I670" s="3" t="s">
        <v>24</v>
      </c>
      <c r="J670" s="3" t="s">
        <v>25</v>
      </c>
      <c r="K670" s="3" t="s">
        <v>765</v>
      </c>
      <c r="L670" s="4" t="str">
        <f t="shared" si="57"/>
        <v>RC1206JR-07270KL</v>
      </c>
      <c r="M670" s="3" t="s">
        <v>378</v>
      </c>
      <c r="N670" t="s">
        <v>379</v>
      </c>
      <c r="O670" t="str">
        <f t="shared" ca="1" si="55"/>
        <v>C:\Altium Libraries\Passives Library\DataSheet\GENERAL PURPOSE CHIP RESISTORS (Yageo).pdf</v>
      </c>
      <c r="P670" s="5" t="str">
        <f t="shared" si="58"/>
        <v>GENERAL PURPOSE CHIP RESISTORS RES1206 270K±5% 200V 0.25W</v>
      </c>
    </row>
    <row r="671" spans="1:16" x14ac:dyDescent="0.3">
      <c r="A671" s="4" t="s">
        <v>897</v>
      </c>
      <c r="B671" s="3" t="s">
        <v>762</v>
      </c>
      <c r="C671" s="3" t="s">
        <v>294</v>
      </c>
      <c r="D671" s="45" t="s">
        <v>20</v>
      </c>
      <c r="E671" s="3" t="s">
        <v>763</v>
      </c>
      <c r="F671" s="3" t="s">
        <v>764</v>
      </c>
      <c r="G671" s="4" t="str">
        <f t="shared" si="56"/>
        <v>RES1206 300K±5%</v>
      </c>
      <c r="H671" s="3" t="s">
        <v>23</v>
      </c>
      <c r="I671" s="3" t="s">
        <v>24</v>
      </c>
      <c r="J671" s="3" t="s">
        <v>25</v>
      </c>
      <c r="K671" s="3" t="s">
        <v>765</v>
      </c>
      <c r="L671" s="4" t="str">
        <f t="shared" si="57"/>
        <v>RC1206JR-07300KL</v>
      </c>
      <c r="M671" s="3" t="s">
        <v>378</v>
      </c>
      <c r="N671" t="s">
        <v>379</v>
      </c>
      <c r="O671" t="str">
        <f t="shared" ca="1" si="55"/>
        <v>C:\Altium Libraries\Passives Library\DataSheet\GENERAL PURPOSE CHIP RESISTORS (Yageo).pdf</v>
      </c>
      <c r="P671" s="5" t="str">
        <f t="shared" si="58"/>
        <v>GENERAL PURPOSE CHIP RESISTORS RES1206 300K±5% 200V 0.25W</v>
      </c>
    </row>
    <row r="672" spans="1:16" x14ac:dyDescent="0.3">
      <c r="A672" s="4" t="s">
        <v>898</v>
      </c>
      <c r="B672" s="3" t="s">
        <v>762</v>
      </c>
      <c r="C672" s="3" t="s">
        <v>296</v>
      </c>
      <c r="D672" s="45" t="s">
        <v>20</v>
      </c>
      <c r="E672" s="3" t="s">
        <v>763</v>
      </c>
      <c r="F672" s="3" t="s">
        <v>764</v>
      </c>
      <c r="G672" s="4" t="str">
        <f t="shared" si="56"/>
        <v>RES1206 330K±5%</v>
      </c>
      <c r="H672" s="3" t="s">
        <v>23</v>
      </c>
      <c r="I672" s="3" t="s">
        <v>24</v>
      </c>
      <c r="J672" s="3" t="s">
        <v>25</v>
      </c>
      <c r="K672" s="3" t="s">
        <v>765</v>
      </c>
      <c r="L672" s="4" t="str">
        <f t="shared" si="57"/>
        <v>RC1206JR-07330KL</v>
      </c>
      <c r="M672" s="3" t="s">
        <v>378</v>
      </c>
      <c r="N672" t="s">
        <v>379</v>
      </c>
      <c r="O672" t="str">
        <f t="shared" ca="1" si="55"/>
        <v>C:\Altium Libraries\Passives Library\DataSheet\GENERAL PURPOSE CHIP RESISTORS (Yageo).pdf</v>
      </c>
      <c r="P672" s="5" t="str">
        <f t="shared" si="58"/>
        <v>GENERAL PURPOSE CHIP RESISTORS RES1206 330K±5% 200V 0.25W</v>
      </c>
    </row>
    <row r="673" spans="1:16" x14ac:dyDescent="0.3">
      <c r="A673" s="4" t="s">
        <v>899</v>
      </c>
      <c r="B673" s="3" t="s">
        <v>762</v>
      </c>
      <c r="C673" s="3" t="s">
        <v>298</v>
      </c>
      <c r="D673" s="45" t="s">
        <v>20</v>
      </c>
      <c r="E673" s="3" t="s">
        <v>763</v>
      </c>
      <c r="F673" s="3" t="s">
        <v>764</v>
      </c>
      <c r="G673" s="4" t="str">
        <f t="shared" si="56"/>
        <v>RES1206 360K±5%</v>
      </c>
      <c r="H673" s="3" t="s">
        <v>23</v>
      </c>
      <c r="I673" s="3" t="s">
        <v>24</v>
      </c>
      <c r="J673" s="3" t="s">
        <v>25</v>
      </c>
      <c r="K673" s="3" t="s">
        <v>765</v>
      </c>
      <c r="L673" s="4" t="str">
        <f t="shared" si="57"/>
        <v>RC1206JR-07360KL</v>
      </c>
      <c r="M673" s="3" t="s">
        <v>378</v>
      </c>
      <c r="N673" t="s">
        <v>379</v>
      </c>
      <c r="O673" t="str">
        <f t="shared" ca="1" si="55"/>
        <v>C:\Altium Libraries\Passives Library\DataSheet\GENERAL PURPOSE CHIP RESISTORS (Yageo).pdf</v>
      </c>
      <c r="P673" s="5" t="str">
        <f t="shared" si="58"/>
        <v>GENERAL PURPOSE CHIP RESISTORS RES1206 360K±5% 200V 0.25W</v>
      </c>
    </row>
    <row r="674" spans="1:16" x14ac:dyDescent="0.3">
      <c r="A674" s="4" t="s">
        <v>900</v>
      </c>
      <c r="B674" s="3" t="s">
        <v>762</v>
      </c>
      <c r="C674" s="3" t="s">
        <v>300</v>
      </c>
      <c r="D674" s="45" t="s">
        <v>20</v>
      </c>
      <c r="E674" s="3" t="s">
        <v>763</v>
      </c>
      <c r="F674" s="3" t="s">
        <v>764</v>
      </c>
      <c r="G674" s="4" t="str">
        <f t="shared" si="56"/>
        <v>RES1206 390K±5%</v>
      </c>
      <c r="H674" s="3" t="s">
        <v>23</v>
      </c>
      <c r="I674" s="3" t="s">
        <v>24</v>
      </c>
      <c r="J674" s="3" t="s">
        <v>25</v>
      </c>
      <c r="K674" s="3" t="s">
        <v>765</v>
      </c>
      <c r="L674" s="4" t="str">
        <f t="shared" si="57"/>
        <v>RC1206JR-07390KL</v>
      </c>
      <c r="M674" s="3" t="s">
        <v>378</v>
      </c>
      <c r="N674" t="s">
        <v>379</v>
      </c>
      <c r="O674" t="str">
        <f t="shared" ca="1" si="55"/>
        <v>C:\Altium Libraries\Passives Library\DataSheet\GENERAL PURPOSE CHIP RESISTORS (Yageo).pdf</v>
      </c>
      <c r="P674" s="5" t="str">
        <f t="shared" si="58"/>
        <v>GENERAL PURPOSE CHIP RESISTORS RES1206 390K±5% 200V 0.25W</v>
      </c>
    </row>
    <row r="675" spans="1:16" x14ac:dyDescent="0.3">
      <c r="A675" s="4" t="s">
        <v>901</v>
      </c>
      <c r="B675" s="3" t="s">
        <v>762</v>
      </c>
      <c r="C675" s="3" t="s">
        <v>302</v>
      </c>
      <c r="D675" s="45" t="s">
        <v>20</v>
      </c>
      <c r="E675" s="3" t="s">
        <v>763</v>
      </c>
      <c r="F675" s="3" t="s">
        <v>764</v>
      </c>
      <c r="G675" s="4" t="str">
        <f t="shared" si="56"/>
        <v>RES1206 430K±5%</v>
      </c>
      <c r="H675" s="3" t="s">
        <v>23</v>
      </c>
      <c r="I675" s="3" t="s">
        <v>24</v>
      </c>
      <c r="J675" s="3" t="s">
        <v>25</v>
      </c>
      <c r="K675" s="3" t="s">
        <v>765</v>
      </c>
      <c r="L675" s="4" t="str">
        <f t="shared" si="57"/>
        <v>RC1206JR-07430KL</v>
      </c>
      <c r="M675" s="3" t="s">
        <v>378</v>
      </c>
      <c r="N675" t="s">
        <v>379</v>
      </c>
      <c r="O675" t="str">
        <f t="shared" ca="1" si="55"/>
        <v>C:\Altium Libraries\Passives Library\DataSheet\GENERAL PURPOSE CHIP RESISTORS (Yageo).pdf</v>
      </c>
      <c r="P675" s="5" t="str">
        <f t="shared" si="58"/>
        <v>GENERAL PURPOSE CHIP RESISTORS RES1206 430K±5% 200V 0.25W</v>
      </c>
    </row>
    <row r="676" spans="1:16" x14ac:dyDescent="0.3">
      <c r="A676" s="4" t="s">
        <v>902</v>
      </c>
      <c r="B676" s="3" t="s">
        <v>762</v>
      </c>
      <c r="C676" s="3" t="s">
        <v>304</v>
      </c>
      <c r="D676" s="45" t="s">
        <v>20</v>
      </c>
      <c r="E676" s="3" t="s">
        <v>763</v>
      </c>
      <c r="F676" s="3" t="s">
        <v>764</v>
      </c>
      <c r="G676" s="4" t="str">
        <f t="shared" si="56"/>
        <v>RES1206 470K±5%</v>
      </c>
      <c r="H676" s="3" t="s">
        <v>23</v>
      </c>
      <c r="I676" s="3" t="s">
        <v>24</v>
      </c>
      <c r="J676" s="3" t="s">
        <v>25</v>
      </c>
      <c r="K676" s="3" t="s">
        <v>765</v>
      </c>
      <c r="L676" s="4" t="str">
        <f t="shared" si="57"/>
        <v>RC1206JR-07470KL</v>
      </c>
      <c r="M676" s="3" t="s">
        <v>378</v>
      </c>
      <c r="N676" t="s">
        <v>379</v>
      </c>
      <c r="O676" t="str">
        <f t="shared" ca="1" si="55"/>
        <v>C:\Altium Libraries\Passives Library\DataSheet\GENERAL PURPOSE CHIP RESISTORS (Yageo).pdf</v>
      </c>
      <c r="P676" s="5" t="str">
        <f t="shared" si="58"/>
        <v>GENERAL PURPOSE CHIP RESISTORS RES1206 470K±5% 200V 0.25W</v>
      </c>
    </row>
    <row r="677" spans="1:16" x14ac:dyDescent="0.3">
      <c r="A677" s="4" t="s">
        <v>903</v>
      </c>
      <c r="B677" s="3" t="s">
        <v>762</v>
      </c>
      <c r="C677" s="3" t="s">
        <v>306</v>
      </c>
      <c r="D677" s="45" t="s">
        <v>20</v>
      </c>
      <c r="E677" s="3" t="s">
        <v>763</v>
      </c>
      <c r="F677" s="3" t="s">
        <v>764</v>
      </c>
      <c r="G677" s="4" t="str">
        <f t="shared" si="56"/>
        <v>RES1206 510K±5%</v>
      </c>
      <c r="H677" s="3" t="s">
        <v>23</v>
      </c>
      <c r="I677" s="3" t="s">
        <v>24</v>
      </c>
      <c r="J677" s="3" t="s">
        <v>25</v>
      </c>
      <c r="K677" s="3" t="s">
        <v>765</v>
      </c>
      <c r="L677" s="4" t="str">
        <f t="shared" si="57"/>
        <v>RC1206JR-07510KL</v>
      </c>
      <c r="M677" s="3" t="s">
        <v>378</v>
      </c>
      <c r="N677" t="s">
        <v>379</v>
      </c>
      <c r="O677" t="str">
        <f t="shared" ca="1" si="55"/>
        <v>C:\Altium Libraries\Passives Library\DataSheet\GENERAL PURPOSE CHIP RESISTORS (Yageo).pdf</v>
      </c>
      <c r="P677" s="5" t="str">
        <f t="shared" si="58"/>
        <v>GENERAL PURPOSE CHIP RESISTORS RES1206 510K±5% 200V 0.25W</v>
      </c>
    </row>
    <row r="678" spans="1:16" x14ac:dyDescent="0.3">
      <c r="A678" s="4" t="s">
        <v>904</v>
      </c>
      <c r="B678" s="3" t="s">
        <v>762</v>
      </c>
      <c r="C678" s="3" t="s">
        <v>308</v>
      </c>
      <c r="D678" s="45" t="s">
        <v>20</v>
      </c>
      <c r="E678" s="3" t="s">
        <v>763</v>
      </c>
      <c r="F678" s="3" t="s">
        <v>764</v>
      </c>
      <c r="G678" s="4" t="str">
        <f t="shared" si="56"/>
        <v>RES1206 560K±5%</v>
      </c>
      <c r="H678" s="3" t="s">
        <v>23</v>
      </c>
      <c r="I678" s="3" t="s">
        <v>24</v>
      </c>
      <c r="J678" s="3" t="s">
        <v>25</v>
      </c>
      <c r="K678" s="3" t="s">
        <v>765</v>
      </c>
      <c r="L678" s="4" t="str">
        <f t="shared" si="57"/>
        <v>RC1206JR-07560KL</v>
      </c>
      <c r="M678" s="3" t="s">
        <v>378</v>
      </c>
      <c r="N678" t="s">
        <v>379</v>
      </c>
      <c r="O678" t="str">
        <f t="shared" ca="1" si="55"/>
        <v>C:\Altium Libraries\Passives Library\DataSheet\GENERAL PURPOSE CHIP RESISTORS (Yageo).pdf</v>
      </c>
      <c r="P678" s="5" t="str">
        <f t="shared" si="58"/>
        <v>GENERAL PURPOSE CHIP RESISTORS RES1206 560K±5% 200V 0.25W</v>
      </c>
    </row>
    <row r="679" spans="1:16" x14ac:dyDescent="0.3">
      <c r="A679" s="4" t="s">
        <v>905</v>
      </c>
      <c r="B679" s="3" t="s">
        <v>762</v>
      </c>
      <c r="C679" s="3" t="s">
        <v>310</v>
      </c>
      <c r="D679" s="45" t="s">
        <v>20</v>
      </c>
      <c r="E679" s="3" t="s">
        <v>763</v>
      </c>
      <c r="F679" s="3" t="s">
        <v>764</v>
      </c>
      <c r="G679" s="4" t="str">
        <f t="shared" si="56"/>
        <v>RES1206 620K±5%</v>
      </c>
      <c r="H679" s="3" t="s">
        <v>23</v>
      </c>
      <c r="I679" s="3" t="s">
        <v>24</v>
      </c>
      <c r="J679" s="3" t="s">
        <v>25</v>
      </c>
      <c r="K679" s="3" t="s">
        <v>765</v>
      </c>
      <c r="L679" s="4" t="str">
        <f t="shared" si="57"/>
        <v>RC1206JR-07620KL</v>
      </c>
      <c r="M679" s="3" t="s">
        <v>378</v>
      </c>
      <c r="N679" t="s">
        <v>379</v>
      </c>
      <c r="O679" t="str">
        <f t="shared" ca="1" si="55"/>
        <v>C:\Altium Libraries\Passives Library\DataSheet\GENERAL PURPOSE CHIP RESISTORS (Yageo).pdf</v>
      </c>
      <c r="P679" s="5" t="str">
        <f t="shared" si="58"/>
        <v>GENERAL PURPOSE CHIP RESISTORS RES1206 620K±5% 200V 0.25W</v>
      </c>
    </row>
    <row r="680" spans="1:16" x14ac:dyDescent="0.3">
      <c r="A680" s="4" t="s">
        <v>906</v>
      </c>
      <c r="B680" s="3" t="s">
        <v>762</v>
      </c>
      <c r="C680" s="3" t="s">
        <v>312</v>
      </c>
      <c r="D680" s="45" t="s">
        <v>20</v>
      </c>
      <c r="E680" s="3" t="s">
        <v>763</v>
      </c>
      <c r="F680" s="3" t="s">
        <v>764</v>
      </c>
      <c r="G680" s="4" t="str">
        <f t="shared" si="56"/>
        <v>RES1206 680K±5%</v>
      </c>
      <c r="H680" s="3" t="s">
        <v>23</v>
      </c>
      <c r="I680" s="3" t="s">
        <v>24</v>
      </c>
      <c r="J680" s="3" t="s">
        <v>25</v>
      </c>
      <c r="K680" s="3" t="s">
        <v>765</v>
      </c>
      <c r="L680" s="4" t="str">
        <f t="shared" si="57"/>
        <v>RC1206JR-07680KL</v>
      </c>
      <c r="M680" s="3" t="s">
        <v>378</v>
      </c>
      <c r="N680" t="s">
        <v>379</v>
      </c>
      <c r="O680" t="str">
        <f t="shared" ca="1" si="55"/>
        <v>C:\Altium Libraries\Passives Library\DataSheet\GENERAL PURPOSE CHIP RESISTORS (Yageo).pdf</v>
      </c>
      <c r="P680" s="5" t="str">
        <f t="shared" si="58"/>
        <v>GENERAL PURPOSE CHIP RESISTORS RES1206 680K±5% 200V 0.25W</v>
      </c>
    </row>
    <row r="681" spans="1:16" x14ac:dyDescent="0.3">
      <c r="A681" s="4" t="s">
        <v>907</v>
      </c>
      <c r="B681" s="3" t="s">
        <v>762</v>
      </c>
      <c r="C681" s="3" t="s">
        <v>314</v>
      </c>
      <c r="D681" s="45" t="s">
        <v>20</v>
      </c>
      <c r="E681" s="3" t="s">
        <v>763</v>
      </c>
      <c r="F681" s="3" t="s">
        <v>764</v>
      </c>
      <c r="G681" s="4" t="str">
        <f t="shared" si="56"/>
        <v>RES1206 750K±5%</v>
      </c>
      <c r="H681" s="3" t="s">
        <v>23</v>
      </c>
      <c r="I681" s="3" t="s">
        <v>24</v>
      </c>
      <c r="J681" s="3" t="s">
        <v>25</v>
      </c>
      <c r="K681" s="3" t="s">
        <v>765</v>
      </c>
      <c r="L681" s="4" t="str">
        <f t="shared" si="57"/>
        <v>RC1206JR-07750KL</v>
      </c>
      <c r="M681" s="3" t="s">
        <v>378</v>
      </c>
      <c r="N681" t="s">
        <v>379</v>
      </c>
      <c r="O681" t="str">
        <f t="shared" ca="1" si="55"/>
        <v>C:\Altium Libraries\Passives Library\DataSheet\GENERAL PURPOSE CHIP RESISTORS (Yageo).pdf</v>
      </c>
      <c r="P681" s="5" t="str">
        <f t="shared" si="58"/>
        <v>GENERAL PURPOSE CHIP RESISTORS RES1206 750K±5% 200V 0.25W</v>
      </c>
    </row>
    <row r="682" spans="1:16" x14ac:dyDescent="0.3">
      <c r="A682" s="4" t="s">
        <v>908</v>
      </c>
      <c r="B682" s="3" t="s">
        <v>762</v>
      </c>
      <c r="C682" s="3" t="s">
        <v>316</v>
      </c>
      <c r="D682" s="45" t="s">
        <v>20</v>
      </c>
      <c r="E682" s="3" t="s">
        <v>763</v>
      </c>
      <c r="F682" s="3" t="s">
        <v>764</v>
      </c>
      <c r="G682" s="4" t="str">
        <f t="shared" si="56"/>
        <v>RES1206 820K±5%</v>
      </c>
      <c r="H682" s="3" t="s">
        <v>23</v>
      </c>
      <c r="I682" s="3" t="s">
        <v>24</v>
      </c>
      <c r="J682" s="3" t="s">
        <v>25</v>
      </c>
      <c r="K682" s="3" t="s">
        <v>765</v>
      </c>
      <c r="L682" s="4" t="str">
        <f t="shared" si="57"/>
        <v>RC1206JR-07820KL</v>
      </c>
      <c r="M682" s="3" t="s">
        <v>378</v>
      </c>
      <c r="N682" t="s">
        <v>379</v>
      </c>
      <c r="O682" t="str">
        <f t="shared" ca="1" si="55"/>
        <v>C:\Altium Libraries\Passives Library\DataSheet\GENERAL PURPOSE CHIP RESISTORS (Yageo).pdf</v>
      </c>
      <c r="P682" s="5" t="str">
        <f t="shared" si="58"/>
        <v>GENERAL PURPOSE CHIP RESISTORS RES1206 820K±5% 200V 0.25W</v>
      </c>
    </row>
    <row r="683" spans="1:16" x14ac:dyDescent="0.3">
      <c r="A683" s="4" t="s">
        <v>909</v>
      </c>
      <c r="B683" s="3" t="s">
        <v>762</v>
      </c>
      <c r="C683" s="3" t="s">
        <v>318</v>
      </c>
      <c r="D683" s="45" t="s">
        <v>20</v>
      </c>
      <c r="E683" s="3" t="s">
        <v>763</v>
      </c>
      <c r="F683" s="3" t="s">
        <v>764</v>
      </c>
      <c r="G683" s="4" t="str">
        <f t="shared" si="56"/>
        <v>RES1206 910K±5%</v>
      </c>
      <c r="H683" s="3" t="s">
        <v>23</v>
      </c>
      <c r="I683" s="3" t="s">
        <v>24</v>
      </c>
      <c r="J683" s="3" t="s">
        <v>25</v>
      </c>
      <c r="K683" s="3" t="s">
        <v>765</v>
      </c>
      <c r="L683" s="4" t="str">
        <f t="shared" si="57"/>
        <v>RC1206JR-07910KL</v>
      </c>
      <c r="M683" s="3" t="s">
        <v>378</v>
      </c>
      <c r="N683" t="s">
        <v>379</v>
      </c>
      <c r="O683" t="str">
        <f t="shared" ca="1" si="55"/>
        <v>C:\Altium Libraries\Passives Library\DataSheet\GENERAL PURPOSE CHIP RESISTORS (Yageo).pdf</v>
      </c>
      <c r="P683" s="5" t="str">
        <f t="shared" si="58"/>
        <v>GENERAL PURPOSE CHIP RESISTORS RES1206 910K±5% 200V 0.25W</v>
      </c>
    </row>
    <row r="684" spans="1:16" x14ac:dyDescent="0.3">
      <c r="A684" s="4" t="s">
        <v>910</v>
      </c>
      <c r="B684" s="3" t="s">
        <v>762</v>
      </c>
      <c r="C684" s="3" t="s">
        <v>320</v>
      </c>
      <c r="D684" s="45" t="s">
        <v>20</v>
      </c>
      <c r="E684" s="3" t="s">
        <v>763</v>
      </c>
      <c r="F684" s="3" t="s">
        <v>764</v>
      </c>
      <c r="G684" s="4" t="str">
        <f t="shared" si="56"/>
        <v>RES1206 1M0±5%</v>
      </c>
      <c r="H684" s="3" t="s">
        <v>23</v>
      </c>
      <c r="I684" s="3" t="s">
        <v>24</v>
      </c>
      <c r="J684" s="3" t="s">
        <v>25</v>
      </c>
      <c r="K684" s="3" t="s">
        <v>765</v>
      </c>
      <c r="L684" s="4" t="str">
        <f t="shared" si="57"/>
        <v>RC1206JR-071M0L</v>
      </c>
      <c r="M684" s="3" t="s">
        <v>378</v>
      </c>
      <c r="N684" t="s">
        <v>379</v>
      </c>
      <c r="O684" t="str">
        <f t="shared" ca="1" si="55"/>
        <v>C:\Altium Libraries\Passives Library\DataSheet\GENERAL PURPOSE CHIP RESISTORS (Yageo).pdf</v>
      </c>
      <c r="P684" s="5" t="str">
        <f t="shared" si="58"/>
        <v>GENERAL PURPOSE CHIP RESISTORS RES1206 1M0±5% 200V 0.25W</v>
      </c>
    </row>
    <row r="685" spans="1:16" x14ac:dyDescent="0.3">
      <c r="A685" s="4" t="s">
        <v>911</v>
      </c>
      <c r="B685" s="3" t="s">
        <v>762</v>
      </c>
      <c r="C685" s="3" t="s">
        <v>323</v>
      </c>
      <c r="D685" s="45" t="s">
        <v>20</v>
      </c>
      <c r="E685" s="3" t="s">
        <v>763</v>
      </c>
      <c r="F685" s="3" t="s">
        <v>764</v>
      </c>
      <c r="G685" s="4" t="str">
        <f t="shared" si="56"/>
        <v>RES1206 1M1±5%</v>
      </c>
      <c r="H685" s="3" t="s">
        <v>23</v>
      </c>
      <c r="I685" s="3" t="s">
        <v>24</v>
      </c>
      <c r="J685" s="3" t="s">
        <v>25</v>
      </c>
      <c r="K685" s="3" t="s">
        <v>765</v>
      </c>
      <c r="L685" s="4" t="str">
        <f t="shared" si="57"/>
        <v>RC1206JR-071M1L</v>
      </c>
      <c r="M685" s="3" t="s">
        <v>378</v>
      </c>
      <c r="N685" t="s">
        <v>379</v>
      </c>
      <c r="O685" t="str">
        <f t="shared" ca="1" si="55"/>
        <v>C:\Altium Libraries\Passives Library\DataSheet\GENERAL PURPOSE CHIP RESISTORS (Yageo).pdf</v>
      </c>
      <c r="P685" s="5" t="str">
        <f t="shared" si="58"/>
        <v>GENERAL PURPOSE CHIP RESISTORS RES1206 1M1±5% 200V 0.25W</v>
      </c>
    </row>
    <row r="686" spans="1:16" x14ac:dyDescent="0.3">
      <c r="A686" s="4" t="s">
        <v>912</v>
      </c>
      <c r="B686" s="3" t="s">
        <v>762</v>
      </c>
      <c r="C686" s="3" t="s">
        <v>325</v>
      </c>
      <c r="D686" s="45" t="s">
        <v>20</v>
      </c>
      <c r="E686" s="3" t="s">
        <v>763</v>
      </c>
      <c r="F686" s="3" t="s">
        <v>764</v>
      </c>
      <c r="G686" s="4" t="str">
        <f t="shared" si="56"/>
        <v>RES1206 1M2±5%</v>
      </c>
      <c r="H686" s="3" t="s">
        <v>23</v>
      </c>
      <c r="I686" s="3" t="s">
        <v>24</v>
      </c>
      <c r="J686" s="3" t="s">
        <v>25</v>
      </c>
      <c r="K686" s="3" t="s">
        <v>765</v>
      </c>
      <c r="L686" s="4" t="str">
        <f t="shared" si="57"/>
        <v>RC1206JR-071M2L</v>
      </c>
      <c r="M686" s="3" t="s">
        <v>378</v>
      </c>
      <c r="N686" t="s">
        <v>379</v>
      </c>
      <c r="O686" t="str">
        <f t="shared" ca="1" si="55"/>
        <v>C:\Altium Libraries\Passives Library\DataSheet\GENERAL PURPOSE CHIP RESISTORS (Yageo).pdf</v>
      </c>
      <c r="P686" s="5" t="str">
        <f t="shared" si="58"/>
        <v>GENERAL PURPOSE CHIP RESISTORS RES1206 1M2±5% 200V 0.25W</v>
      </c>
    </row>
    <row r="687" spans="1:16" x14ac:dyDescent="0.3">
      <c r="A687" s="4" t="s">
        <v>913</v>
      </c>
      <c r="B687" s="3" t="s">
        <v>762</v>
      </c>
      <c r="C687" s="3" t="s">
        <v>327</v>
      </c>
      <c r="D687" s="45" t="s">
        <v>20</v>
      </c>
      <c r="E687" s="3" t="s">
        <v>763</v>
      </c>
      <c r="F687" s="3" t="s">
        <v>764</v>
      </c>
      <c r="G687" s="4" t="str">
        <f t="shared" si="56"/>
        <v>RES1206 1M3±5%</v>
      </c>
      <c r="H687" s="3" t="s">
        <v>23</v>
      </c>
      <c r="I687" s="3" t="s">
        <v>24</v>
      </c>
      <c r="J687" s="3" t="s">
        <v>25</v>
      </c>
      <c r="K687" s="3" t="s">
        <v>765</v>
      </c>
      <c r="L687" s="4" t="str">
        <f t="shared" si="57"/>
        <v>RC1206JR-071M3L</v>
      </c>
      <c r="M687" s="3" t="s">
        <v>378</v>
      </c>
      <c r="N687" t="s">
        <v>379</v>
      </c>
      <c r="O687" t="str">
        <f t="shared" ca="1" si="55"/>
        <v>C:\Altium Libraries\Passives Library\DataSheet\GENERAL PURPOSE CHIP RESISTORS (Yageo).pdf</v>
      </c>
      <c r="P687" s="5" t="str">
        <f t="shared" si="58"/>
        <v>GENERAL PURPOSE CHIP RESISTORS RES1206 1M3±5% 200V 0.25W</v>
      </c>
    </row>
    <row r="688" spans="1:16" x14ac:dyDescent="0.3">
      <c r="A688" s="4" t="s">
        <v>914</v>
      </c>
      <c r="B688" s="3" t="s">
        <v>762</v>
      </c>
      <c r="C688" s="3" t="s">
        <v>329</v>
      </c>
      <c r="D688" s="45" t="s">
        <v>20</v>
      </c>
      <c r="E688" s="3" t="s">
        <v>763</v>
      </c>
      <c r="F688" s="3" t="s">
        <v>764</v>
      </c>
      <c r="G688" s="4" t="str">
        <f t="shared" si="56"/>
        <v>RES1206 1M5±5%</v>
      </c>
      <c r="H688" s="3" t="s">
        <v>23</v>
      </c>
      <c r="I688" s="3" t="s">
        <v>24</v>
      </c>
      <c r="J688" s="3" t="s">
        <v>25</v>
      </c>
      <c r="K688" s="3" t="s">
        <v>765</v>
      </c>
      <c r="L688" s="4" t="str">
        <f t="shared" si="57"/>
        <v>RC1206JR-071M5L</v>
      </c>
      <c r="M688" s="3" t="s">
        <v>378</v>
      </c>
      <c r="N688" t="s">
        <v>379</v>
      </c>
      <c r="O688" t="str">
        <f t="shared" ca="1" si="55"/>
        <v>C:\Altium Libraries\Passives Library\DataSheet\GENERAL PURPOSE CHIP RESISTORS (Yageo).pdf</v>
      </c>
      <c r="P688" s="5" t="str">
        <f t="shared" si="58"/>
        <v>GENERAL PURPOSE CHIP RESISTORS RES1206 1M5±5% 200V 0.25W</v>
      </c>
    </row>
    <row r="689" spans="1:16" x14ac:dyDescent="0.3">
      <c r="A689" s="4" t="s">
        <v>915</v>
      </c>
      <c r="B689" s="3" t="s">
        <v>762</v>
      </c>
      <c r="C689" s="3" t="s">
        <v>331</v>
      </c>
      <c r="D689" s="45" t="s">
        <v>20</v>
      </c>
      <c r="E689" s="3" t="s">
        <v>763</v>
      </c>
      <c r="F689" s="3" t="s">
        <v>764</v>
      </c>
      <c r="G689" s="4" t="str">
        <f t="shared" si="56"/>
        <v>RES1206 1M6±5%</v>
      </c>
      <c r="H689" s="3" t="s">
        <v>23</v>
      </c>
      <c r="I689" s="3" t="s">
        <v>24</v>
      </c>
      <c r="J689" s="3" t="s">
        <v>25</v>
      </c>
      <c r="K689" s="3" t="s">
        <v>765</v>
      </c>
      <c r="L689" s="4" t="str">
        <f t="shared" si="57"/>
        <v>RC1206JR-071M6L</v>
      </c>
      <c r="M689" s="3" t="s">
        <v>378</v>
      </c>
      <c r="N689" t="s">
        <v>379</v>
      </c>
      <c r="O689" t="str">
        <f t="shared" ca="1" si="55"/>
        <v>C:\Altium Libraries\Passives Library\DataSheet\GENERAL PURPOSE CHIP RESISTORS (Yageo).pdf</v>
      </c>
      <c r="P689" s="5" t="str">
        <f t="shared" si="58"/>
        <v>GENERAL PURPOSE CHIP RESISTORS RES1206 1M6±5% 200V 0.25W</v>
      </c>
    </row>
    <row r="690" spans="1:16" x14ac:dyDescent="0.3">
      <c r="A690" s="4" t="s">
        <v>916</v>
      </c>
      <c r="B690" s="3" t="s">
        <v>762</v>
      </c>
      <c r="C690" s="3" t="s">
        <v>333</v>
      </c>
      <c r="D690" s="45" t="s">
        <v>20</v>
      </c>
      <c r="E690" s="3" t="s">
        <v>763</v>
      </c>
      <c r="F690" s="3" t="s">
        <v>764</v>
      </c>
      <c r="G690" s="4" t="str">
        <f t="shared" si="56"/>
        <v>RES1206 1M7±5%</v>
      </c>
      <c r="H690" s="3" t="s">
        <v>23</v>
      </c>
      <c r="I690" s="3" t="s">
        <v>24</v>
      </c>
      <c r="J690" s="3" t="s">
        <v>25</v>
      </c>
      <c r="K690" s="3" t="s">
        <v>765</v>
      </c>
      <c r="L690" s="4" t="str">
        <f t="shared" si="57"/>
        <v>RC1206JR-071M7L</v>
      </c>
      <c r="M690" s="3" t="s">
        <v>378</v>
      </c>
      <c r="N690" t="s">
        <v>379</v>
      </c>
      <c r="O690" t="str">
        <f t="shared" ca="1" si="55"/>
        <v>C:\Altium Libraries\Passives Library\DataSheet\GENERAL PURPOSE CHIP RESISTORS (Yageo).pdf</v>
      </c>
      <c r="P690" s="5" t="str">
        <f t="shared" si="58"/>
        <v>GENERAL PURPOSE CHIP RESISTORS RES1206 1M7±5% 200V 0.25W</v>
      </c>
    </row>
    <row r="691" spans="1:16" x14ac:dyDescent="0.3">
      <c r="A691" s="4" t="s">
        <v>917</v>
      </c>
      <c r="B691" s="3" t="s">
        <v>762</v>
      </c>
      <c r="C691" s="3" t="s">
        <v>335</v>
      </c>
      <c r="D691" s="45" t="s">
        <v>20</v>
      </c>
      <c r="E691" s="3" t="s">
        <v>763</v>
      </c>
      <c r="F691" s="3" t="s">
        <v>764</v>
      </c>
      <c r="G691" s="4" t="str">
        <f t="shared" si="56"/>
        <v>RES1206 1M8±5%</v>
      </c>
      <c r="H691" s="3" t="s">
        <v>23</v>
      </c>
      <c r="I691" s="3" t="s">
        <v>24</v>
      </c>
      <c r="J691" s="3" t="s">
        <v>25</v>
      </c>
      <c r="K691" s="3" t="s">
        <v>765</v>
      </c>
      <c r="L691" s="4" t="str">
        <f t="shared" si="57"/>
        <v>RC1206JR-071M8L</v>
      </c>
      <c r="M691" s="3" t="s">
        <v>378</v>
      </c>
      <c r="N691" t="s">
        <v>379</v>
      </c>
      <c r="O691" t="str">
        <f t="shared" ca="1" si="55"/>
        <v>C:\Altium Libraries\Passives Library\DataSheet\GENERAL PURPOSE CHIP RESISTORS (Yageo).pdf</v>
      </c>
      <c r="P691" s="5" t="str">
        <f t="shared" si="58"/>
        <v>GENERAL PURPOSE CHIP RESISTORS RES1206 1M8±5% 200V 0.25W</v>
      </c>
    </row>
    <row r="692" spans="1:16" x14ac:dyDescent="0.3">
      <c r="A692" s="4" t="s">
        <v>918</v>
      </c>
      <c r="B692" s="3" t="s">
        <v>762</v>
      </c>
      <c r="C692" s="3" t="s">
        <v>337</v>
      </c>
      <c r="D692" s="45" t="s">
        <v>20</v>
      </c>
      <c r="E692" s="3" t="s">
        <v>763</v>
      </c>
      <c r="F692" s="3" t="s">
        <v>764</v>
      </c>
      <c r="G692" s="4" t="str">
        <f t="shared" si="56"/>
        <v>RES1206 2M0±5%</v>
      </c>
      <c r="H692" s="3" t="s">
        <v>23</v>
      </c>
      <c r="I692" s="3" t="s">
        <v>24</v>
      </c>
      <c r="J692" s="3" t="s">
        <v>25</v>
      </c>
      <c r="K692" s="3" t="s">
        <v>765</v>
      </c>
      <c r="L692" s="4" t="str">
        <f t="shared" si="57"/>
        <v>RC1206JR-072M0L</v>
      </c>
      <c r="M692" s="3" t="s">
        <v>378</v>
      </c>
      <c r="N692" t="s">
        <v>379</v>
      </c>
      <c r="O692" t="str">
        <f t="shared" ca="1" si="55"/>
        <v>C:\Altium Libraries\Passives Library\DataSheet\GENERAL PURPOSE CHIP RESISTORS (Yageo).pdf</v>
      </c>
      <c r="P692" s="5" t="str">
        <f t="shared" si="58"/>
        <v>GENERAL PURPOSE CHIP RESISTORS RES1206 2M0±5% 200V 0.25W</v>
      </c>
    </row>
    <row r="693" spans="1:16" x14ac:dyDescent="0.3">
      <c r="A693" s="4" t="s">
        <v>919</v>
      </c>
      <c r="B693" s="3" t="s">
        <v>762</v>
      </c>
      <c r="C693" s="3" t="s">
        <v>340</v>
      </c>
      <c r="D693" s="45" t="s">
        <v>20</v>
      </c>
      <c r="E693" s="3" t="s">
        <v>763</v>
      </c>
      <c r="F693" s="3" t="s">
        <v>764</v>
      </c>
      <c r="G693" s="4" t="str">
        <f t="shared" si="56"/>
        <v>RES1206 2M2±5%</v>
      </c>
      <c r="H693" s="3" t="s">
        <v>23</v>
      </c>
      <c r="I693" s="3" t="s">
        <v>24</v>
      </c>
      <c r="J693" s="3" t="s">
        <v>25</v>
      </c>
      <c r="K693" s="3" t="s">
        <v>765</v>
      </c>
      <c r="L693" s="4" t="str">
        <f t="shared" si="57"/>
        <v>RC1206JR-072M2L</v>
      </c>
      <c r="M693" s="3" t="s">
        <v>378</v>
      </c>
      <c r="N693" t="s">
        <v>379</v>
      </c>
      <c r="O693" t="str">
        <f t="shared" ca="1" si="55"/>
        <v>C:\Altium Libraries\Passives Library\DataSheet\GENERAL PURPOSE CHIP RESISTORS (Yageo).pdf</v>
      </c>
      <c r="P693" s="5" t="str">
        <f t="shared" si="58"/>
        <v>GENERAL PURPOSE CHIP RESISTORS RES1206 2M2±5% 200V 0.25W</v>
      </c>
    </row>
    <row r="694" spans="1:16" x14ac:dyDescent="0.3">
      <c r="A694" s="4" t="s">
        <v>920</v>
      </c>
      <c r="B694" s="3" t="s">
        <v>762</v>
      </c>
      <c r="C694" s="3" t="s">
        <v>342</v>
      </c>
      <c r="D694" s="45" t="s">
        <v>20</v>
      </c>
      <c r="E694" s="3" t="s">
        <v>763</v>
      </c>
      <c r="F694" s="3" t="s">
        <v>764</v>
      </c>
      <c r="G694" s="4" t="str">
        <f t="shared" si="56"/>
        <v>RES1206 2M7±5%</v>
      </c>
      <c r="H694" s="3" t="s">
        <v>23</v>
      </c>
      <c r="I694" s="3" t="s">
        <v>24</v>
      </c>
      <c r="J694" s="3" t="s">
        <v>25</v>
      </c>
      <c r="K694" s="3" t="s">
        <v>765</v>
      </c>
      <c r="L694" s="4" t="str">
        <f t="shared" si="57"/>
        <v>RC1206JR-072M7L</v>
      </c>
      <c r="M694" s="3" t="s">
        <v>378</v>
      </c>
      <c r="N694" t="s">
        <v>379</v>
      </c>
      <c r="O694" t="str">
        <f t="shared" ca="1" si="55"/>
        <v>C:\Altium Libraries\Passives Library\DataSheet\GENERAL PURPOSE CHIP RESISTORS (Yageo).pdf</v>
      </c>
      <c r="P694" s="5" t="str">
        <f t="shared" si="58"/>
        <v>GENERAL PURPOSE CHIP RESISTORS RES1206 2M7±5% 200V 0.25W</v>
      </c>
    </row>
    <row r="695" spans="1:16" x14ac:dyDescent="0.3">
      <c r="A695" s="4" t="s">
        <v>921</v>
      </c>
      <c r="B695" s="3" t="s">
        <v>762</v>
      </c>
      <c r="C695" s="3" t="s">
        <v>344</v>
      </c>
      <c r="D695" s="45" t="s">
        <v>20</v>
      </c>
      <c r="E695" s="3" t="s">
        <v>763</v>
      </c>
      <c r="F695" s="3" t="s">
        <v>764</v>
      </c>
      <c r="G695" s="4" t="str">
        <f t="shared" si="56"/>
        <v>RES1206 3M0±5%</v>
      </c>
      <c r="H695" s="3" t="s">
        <v>23</v>
      </c>
      <c r="I695" s="3" t="s">
        <v>24</v>
      </c>
      <c r="J695" s="3" t="s">
        <v>25</v>
      </c>
      <c r="K695" s="3" t="s">
        <v>765</v>
      </c>
      <c r="L695" s="4" t="str">
        <f t="shared" si="57"/>
        <v>RC1206JR-073M0L</v>
      </c>
      <c r="M695" s="3" t="s">
        <v>378</v>
      </c>
      <c r="N695" t="s">
        <v>379</v>
      </c>
      <c r="O695" t="str">
        <f t="shared" ca="1" si="55"/>
        <v>C:\Altium Libraries\Passives Library\DataSheet\GENERAL PURPOSE CHIP RESISTORS (Yageo).pdf</v>
      </c>
      <c r="P695" s="5" t="str">
        <f t="shared" si="58"/>
        <v>GENERAL PURPOSE CHIP RESISTORS RES1206 3M0±5% 200V 0.25W</v>
      </c>
    </row>
    <row r="696" spans="1:16" x14ac:dyDescent="0.3">
      <c r="A696" s="4" t="s">
        <v>922</v>
      </c>
      <c r="B696" s="3" t="s">
        <v>762</v>
      </c>
      <c r="C696" s="3" t="s">
        <v>347</v>
      </c>
      <c r="D696" s="45" t="s">
        <v>20</v>
      </c>
      <c r="E696" s="3" t="s">
        <v>763</v>
      </c>
      <c r="F696" s="3" t="s">
        <v>764</v>
      </c>
      <c r="G696" s="4" t="str">
        <f t="shared" si="56"/>
        <v>RES1206 3M3±5%</v>
      </c>
      <c r="H696" s="3" t="s">
        <v>23</v>
      </c>
      <c r="I696" s="3" t="s">
        <v>24</v>
      </c>
      <c r="J696" s="3" t="s">
        <v>25</v>
      </c>
      <c r="K696" s="3" t="s">
        <v>765</v>
      </c>
      <c r="L696" s="4" t="str">
        <f t="shared" si="57"/>
        <v>RC1206JR-073M3L</v>
      </c>
      <c r="M696" s="3" t="s">
        <v>378</v>
      </c>
      <c r="N696" t="s">
        <v>379</v>
      </c>
      <c r="O696" t="str">
        <f t="shared" ca="1" si="55"/>
        <v>C:\Altium Libraries\Passives Library\DataSheet\GENERAL PURPOSE CHIP RESISTORS (Yageo).pdf</v>
      </c>
      <c r="P696" s="5" t="str">
        <f t="shared" si="58"/>
        <v>GENERAL PURPOSE CHIP RESISTORS RES1206 3M3±5% 200V 0.25W</v>
      </c>
    </row>
    <row r="697" spans="1:16" x14ac:dyDescent="0.3">
      <c r="A697" s="4" t="s">
        <v>923</v>
      </c>
      <c r="B697" s="3" t="s">
        <v>762</v>
      </c>
      <c r="C697" s="3" t="s">
        <v>349</v>
      </c>
      <c r="D697" s="45" t="s">
        <v>20</v>
      </c>
      <c r="E697" s="3" t="s">
        <v>763</v>
      </c>
      <c r="F697" s="3" t="s">
        <v>764</v>
      </c>
      <c r="G697" s="4" t="str">
        <f t="shared" si="56"/>
        <v>RES1206 3M6±5%</v>
      </c>
      <c r="H697" s="3" t="s">
        <v>23</v>
      </c>
      <c r="I697" s="3" t="s">
        <v>24</v>
      </c>
      <c r="J697" s="3" t="s">
        <v>25</v>
      </c>
      <c r="K697" s="3" t="s">
        <v>765</v>
      </c>
      <c r="L697" s="4" t="str">
        <f t="shared" si="57"/>
        <v>RC1206JR-073M6L</v>
      </c>
      <c r="M697" s="3" t="s">
        <v>378</v>
      </c>
      <c r="N697" t="s">
        <v>379</v>
      </c>
      <c r="O697" t="str">
        <f t="shared" ca="1" si="55"/>
        <v>C:\Altium Libraries\Passives Library\DataSheet\GENERAL PURPOSE CHIP RESISTORS (Yageo).pdf</v>
      </c>
      <c r="P697" s="5" t="str">
        <f t="shared" si="58"/>
        <v>GENERAL PURPOSE CHIP RESISTORS RES1206 3M6±5% 200V 0.25W</v>
      </c>
    </row>
    <row r="698" spans="1:16" x14ac:dyDescent="0.3">
      <c r="A698" s="4" t="s">
        <v>924</v>
      </c>
      <c r="B698" s="3" t="s">
        <v>762</v>
      </c>
      <c r="C698" s="3" t="s">
        <v>351</v>
      </c>
      <c r="D698" s="45" t="s">
        <v>20</v>
      </c>
      <c r="E698" s="3" t="s">
        <v>763</v>
      </c>
      <c r="F698" s="3" t="s">
        <v>764</v>
      </c>
      <c r="G698" s="4" t="str">
        <f t="shared" si="56"/>
        <v>RES1206 3M9±5%</v>
      </c>
      <c r="H698" s="3" t="s">
        <v>23</v>
      </c>
      <c r="I698" s="3" t="s">
        <v>24</v>
      </c>
      <c r="J698" s="3" t="s">
        <v>25</v>
      </c>
      <c r="K698" s="3" t="s">
        <v>765</v>
      </c>
      <c r="L698" s="4" t="str">
        <f t="shared" si="57"/>
        <v>RC1206JR-073M9L</v>
      </c>
      <c r="M698" s="3" t="s">
        <v>378</v>
      </c>
      <c r="N698" t="s">
        <v>379</v>
      </c>
      <c r="O698" t="str">
        <f t="shared" ca="1" si="55"/>
        <v>C:\Altium Libraries\Passives Library\DataSheet\GENERAL PURPOSE CHIP RESISTORS (Yageo).pdf</v>
      </c>
      <c r="P698" s="5" t="str">
        <f t="shared" si="58"/>
        <v>GENERAL PURPOSE CHIP RESISTORS RES1206 3M9±5% 200V 0.25W</v>
      </c>
    </row>
    <row r="699" spans="1:16" x14ac:dyDescent="0.3">
      <c r="A699" s="4" t="s">
        <v>925</v>
      </c>
      <c r="B699" s="3" t="s">
        <v>762</v>
      </c>
      <c r="C699" s="3" t="s">
        <v>353</v>
      </c>
      <c r="D699" s="45" t="s">
        <v>20</v>
      </c>
      <c r="E699" s="3" t="s">
        <v>763</v>
      </c>
      <c r="F699" s="3" t="s">
        <v>764</v>
      </c>
      <c r="G699" s="4" t="str">
        <f t="shared" si="56"/>
        <v>RES1206 4M3±5%</v>
      </c>
      <c r="H699" s="3" t="s">
        <v>23</v>
      </c>
      <c r="I699" s="3" t="s">
        <v>24</v>
      </c>
      <c r="J699" s="3" t="s">
        <v>25</v>
      </c>
      <c r="K699" s="3" t="s">
        <v>765</v>
      </c>
      <c r="L699" s="4" t="str">
        <f t="shared" si="57"/>
        <v>RC1206JR-074M3L</v>
      </c>
      <c r="M699" s="3" t="s">
        <v>378</v>
      </c>
      <c r="N699" t="s">
        <v>379</v>
      </c>
      <c r="O699" t="str">
        <f t="shared" ca="1" si="55"/>
        <v>C:\Altium Libraries\Passives Library\DataSheet\GENERAL PURPOSE CHIP RESISTORS (Yageo).pdf</v>
      </c>
      <c r="P699" s="5" t="str">
        <f t="shared" si="58"/>
        <v>GENERAL PURPOSE CHIP RESISTORS RES1206 4M3±5% 200V 0.25W</v>
      </c>
    </row>
    <row r="700" spans="1:16" x14ac:dyDescent="0.3">
      <c r="A700" s="4" t="s">
        <v>926</v>
      </c>
      <c r="B700" s="3" t="s">
        <v>762</v>
      </c>
      <c r="C700" s="3" t="s">
        <v>355</v>
      </c>
      <c r="D700" s="45" t="s">
        <v>20</v>
      </c>
      <c r="E700" s="3" t="s">
        <v>763</v>
      </c>
      <c r="F700" s="3" t="s">
        <v>764</v>
      </c>
      <c r="G700" s="4" t="str">
        <f t="shared" si="56"/>
        <v>RES1206 4M7±5%</v>
      </c>
      <c r="H700" s="3" t="s">
        <v>23</v>
      </c>
      <c r="I700" s="3" t="s">
        <v>24</v>
      </c>
      <c r="J700" s="3" t="s">
        <v>25</v>
      </c>
      <c r="K700" s="3" t="s">
        <v>765</v>
      </c>
      <c r="L700" s="4" t="str">
        <f t="shared" si="57"/>
        <v>RC1206JR-074M7L</v>
      </c>
      <c r="M700" s="3" t="s">
        <v>378</v>
      </c>
      <c r="N700" t="s">
        <v>379</v>
      </c>
      <c r="O700" t="str">
        <f t="shared" ca="1" si="55"/>
        <v>C:\Altium Libraries\Passives Library\DataSheet\GENERAL PURPOSE CHIP RESISTORS (Yageo).pdf</v>
      </c>
      <c r="P700" s="5" t="str">
        <f t="shared" si="58"/>
        <v>GENERAL PURPOSE CHIP RESISTORS RES1206 4M7±5% 200V 0.25W</v>
      </c>
    </row>
    <row r="701" spans="1:16" x14ac:dyDescent="0.3">
      <c r="A701" s="4" t="s">
        <v>927</v>
      </c>
      <c r="B701" s="3" t="s">
        <v>762</v>
      </c>
      <c r="C701" s="3" t="s">
        <v>357</v>
      </c>
      <c r="D701" s="45" t="s">
        <v>20</v>
      </c>
      <c r="E701" s="3" t="s">
        <v>763</v>
      </c>
      <c r="F701" s="3" t="s">
        <v>764</v>
      </c>
      <c r="G701" s="4" t="str">
        <f t="shared" si="56"/>
        <v>RES1206 5M1±5%</v>
      </c>
      <c r="H701" s="3" t="s">
        <v>23</v>
      </c>
      <c r="I701" s="3" t="s">
        <v>24</v>
      </c>
      <c r="J701" s="3" t="s">
        <v>25</v>
      </c>
      <c r="K701" s="3" t="s">
        <v>765</v>
      </c>
      <c r="L701" s="4" t="str">
        <f t="shared" si="57"/>
        <v>RC1206JR-075M1L</v>
      </c>
      <c r="M701" s="3" t="s">
        <v>378</v>
      </c>
      <c r="N701" t="s">
        <v>379</v>
      </c>
      <c r="O701" t="str">
        <f t="shared" ca="1" si="55"/>
        <v>C:\Altium Libraries\Passives Library\DataSheet\GENERAL PURPOSE CHIP RESISTORS (Yageo).pdf</v>
      </c>
      <c r="P701" s="5" t="str">
        <f t="shared" si="58"/>
        <v>GENERAL PURPOSE CHIP RESISTORS RES1206 5M1±5% 200V 0.25W</v>
      </c>
    </row>
    <row r="702" spans="1:16" x14ac:dyDescent="0.3">
      <c r="A702" s="4" t="s">
        <v>928</v>
      </c>
      <c r="B702" s="3" t="s">
        <v>762</v>
      </c>
      <c r="C702" s="3" t="s">
        <v>359</v>
      </c>
      <c r="D702" s="45" t="s">
        <v>20</v>
      </c>
      <c r="E702" s="3" t="s">
        <v>763</v>
      </c>
      <c r="F702" s="3" t="s">
        <v>764</v>
      </c>
      <c r="G702" s="4" t="str">
        <f t="shared" si="56"/>
        <v>RES1206 5M6±5%</v>
      </c>
      <c r="H702" s="3" t="s">
        <v>23</v>
      </c>
      <c r="I702" s="3" t="s">
        <v>24</v>
      </c>
      <c r="J702" s="3" t="s">
        <v>25</v>
      </c>
      <c r="K702" s="3" t="s">
        <v>765</v>
      </c>
      <c r="L702" s="4" t="str">
        <f t="shared" si="57"/>
        <v>RC1206JR-075M6L</v>
      </c>
      <c r="M702" s="3" t="s">
        <v>378</v>
      </c>
      <c r="N702" t="s">
        <v>379</v>
      </c>
      <c r="O702" t="str">
        <f t="shared" ca="1" si="55"/>
        <v>C:\Altium Libraries\Passives Library\DataSheet\GENERAL PURPOSE CHIP RESISTORS (Yageo).pdf</v>
      </c>
      <c r="P702" s="5" t="str">
        <f t="shared" si="58"/>
        <v>GENERAL PURPOSE CHIP RESISTORS RES1206 5M6±5% 200V 0.25W</v>
      </c>
    </row>
    <row r="703" spans="1:16" x14ac:dyDescent="0.3">
      <c r="A703" s="4" t="s">
        <v>929</v>
      </c>
      <c r="B703" s="3" t="s">
        <v>762</v>
      </c>
      <c r="C703" s="3" t="s">
        <v>361</v>
      </c>
      <c r="D703" s="45" t="s">
        <v>20</v>
      </c>
      <c r="E703" s="3" t="s">
        <v>763</v>
      </c>
      <c r="F703" s="3" t="s">
        <v>764</v>
      </c>
      <c r="G703" s="4" t="str">
        <f t="shared" si="56"/>
        <v>RES1206 6M2±5%</v>
      </c>
      <c r="H703" s="3" t="s">
        <v>23</v>
      </c>
      <c r="I703" s="3" t="s">
        <v>24</v>
      </c>
      <c r="J703" s="3" t="s">
        <v>25</v>
      </c>
      <c r="K703" s="3" t="s">
        <v>765</v>
      </c>
      <c r="L703" s="4" t="str">
        <f t="shared" si="57"/>
        <v>RC1206JR-076M2L</v>
      </c>
      <c r="M703" s="3" t="s">
        <v>378</v>
      </c>
      <c r="N703" t="s">
        <v>379</v>
      </c>
      <c r="O703" t="str">
        <f t="shared" ca="1" si="55"/>
        <v>C:\Altium Libraries\Passives Library\DataSheet\GENERAL PURPOSE CHIP RESISTORS (Yageo).pdf</v>
      </c>
      <c r="P703" s="5" t="str">
        <f t="shared" si="58"/>
        <v>GENERAL PURPOSE CHIP RESISTORS RES1206 6M2±5% 200V 0.25W</v>
      </c>
    </row>
    <row r="704" spans="1:16" x14ac:dyDescent="0.3">
      <c r="A704" s="4" t="s">
        <v>930</v>
      </c>
      <c r="B704" s="3" t="s">
        <v>762</v>
      </c>
      <c r="C704" s="3" t="s">
        <v>363</v>
      </c>
      <c r="D704" s="45" t="s">
        <v>20</v>
      </c>
      <c r="E704" s="3" t="s">
        <v>763</v>
      </c>
      <c r="F704" s="3" t="s">
        <v>764</v>
      </c>
      <c r="G704" s="4" t="str">
        <f t="shared" si="56"/>
        <v>RES1206 6M8±5%</v>
      </c>
      <c r="H704" s="3" t="s">
        <v>23</v>
      </c>
      <c r="I704" s="3" t="s">
        <v>24</v>
      </c>
      <c r="J704" s="3" t="s">
        <v>25</v>
      </c>
      <c r="K704" s="3" t="s">
        <v>765</v>
      </c>
      <c r="L704" s="4" t="str">
        <f t="shared" si="57"/>
        <v>RC1206JR-076M8L</v>
      </c>
      <c r="M704" s="3" t="s">
        <v>378</v>
      </c>
      <c r="N704" t="s">
        <v>379</v>
      </c>
      <c r="O704" t="str">
        <f t="shared" ca="1" si="55"/>
        <v>C:\Altium Libraries\Passives Library\DataSheet\GENERAL PURPOSE CHIP RESISTORS (Yageo).pdf</v>
      </c>
      <c r="P704" s="5" t="str">
        <f t="shared" si="58"/>
        <v>GENERAL PURPOSE CHIP RESISTORS RES1206 6M8±5% 200V 0.25W</v>
      </c>
    </row>
    <row r="705" spans="1:16" x14ac:dyDescent="0.3">
      <c r="A705" s="4" t="s">
        <v>931</v>
      </c>
      <c r="B705" s="3" t="s">
        <v>762</v>
      </c>
      <c r="C705" s="3" t="s">
        <v>365</v>
      </c>
      <c r="D705" s="45" t="s">
        <v>20</v>
      </c>
      <c r="E705" s="3" t="s">
        <v>763</v>
      </c>
      <c r="F705" s="3" t="s">
        <v>764</v>
      </c>
      <c r="G705" s="4" t="str">
        <f t="shared" si="56"/>
        <v>RES1206 7M5±5%</v>
      </c>
      <c r="H705" s="3" t="s">
        <v>23</v>
      </c>
      <c r="I705" s="3" t="s">
        <v>24</v>
      </c>
      <c r="J705" s="3" t="s">
        <v>25</v>
      </c>
      <c r="K705" s="3" t="s">
        <v>765</v>
      </c>
      <c r="L705" s="4" t="str">
        <f t="shared" si="57"/>
        <v>RC1206JR-077M5L</v>
      </c>
      <c r="M705" s="3" t="s">
        <v>378</v>
      </c>
      <c r="N705" t="s">
        <v>379</v>
      </c>
      <c r="O705" t="str">
        <f t="shared" ca="1" si="55"/>
        <v>C:\Altium Libraries\Passives Library\DataSheet\GENERAL PURPOSE CHIP RESISTORS (Yageo).pdf</v>
      </c>
      <c r="P705" s="5" t="str">
        <f t="shared" si="58"/>
        <v>GENERAL PURPOSE CHIP RESISTORS RES1206 7M5±5% 200V 0.25W</v>
      </c>
    </row>
    <row r="706" spans="1:16" x14ac:dyDescent="0.3">
      <c r="A706" s="4" t="s">
        <v>932</v>
      </c>
      <c r="B706" s="3" t="s">
        <v>762</v>
      </c>
      <c r="C706" s="3" t="s">
        <v>367</v>
      </c>
      <c r="D706" s="45" t="s">
        <v>20</v>
      </c>
      <c r="E706" s="3" t="s">
        <v>763</v>
      </c>
      <c r="F706" s="3" t="s">
        <v>764</v>
      </c>
      <c r="G706" s="4" t="str">
        <f t="shared" si="56"/>
        <v>RES1206 8M2±5%</v>
      </c>
      <c r="H706" s="3" t="s">
        <v>23</v>
      </c>
      <c r="I706" s="3" t="s">
        <v>24</v>
      </c>
      <c r="J706" s="3" t="s">
        <v>25</v>
      </c>
      <c r="K706" s="3" t="s">
        <v>765</v>
      </c>
      <c r="L706" s="4" t="str">
        <f t="shared" si="57"/>
        <v>RC1206JR-078M2L</v>
      </c>
      <c r="M706" s="3" t="s">
        <v>378</v>
      </c>
      <c r="N706" t="s">
        <v>379</v>
      </c>
      <c r="O706" t="str">
        <f t="shared" ca="1" si="55"/>
        <v>C:\Altium Libraries\Passives Library\DataSheet\GENERAL PURPOSE CHIP RESISTORS (Yageo).pdf</v>
      </c>
      <c r="P706" s="5" t="str">
        <f t="shared" si="58"/>
        <v>GENERAL PURPOSE CHIP RESISTORS RES1206 8M2±5% 200V 0.25W</v>
      </c>
    </row>
    <row r="707" spans="1:16" x14ac:dyDescent="0.3">
      <c r="A707" s="4" t="s">
        <v>933</v>
      </c>
      <c r="B707" s="3" t="s">
        <v>762</v>
      </c>
      <c r="C707" s="3" t="s">
        <v>369</v>
      </c>
      <c r="D707" s="45" t="s">
        <v>20</v>
      </c>
      <c r="E707" s="3" t="s">
        <v>763</v>
      </c>
      <c r="F707" s="3" t="s">
        <v>764</v>
      </c>
      <c r="G707" s="4" t="str">
        <f t="shared" si="56"/>
        <v>RES1206 9M1±5%</v>
      </c>
      <c r="H707" s="3" t="s">
        <v>23</v>
      </c>
      <c r="I707" s="3" t="s">
        <v>24</v>
      </c>
      <c r="J707" s="3" t="s">
        <v>25</v>
      </c>
      <c r="K707" s="3" t="s">
        <v>765</v>
      </c>
      <c r="L707" s="4" t="str">
        <f t="shared" si="57"/>
        <v>RC1206JR-079M1L</v>
      </c>
      <c r="M707" s="3" t="s">
        <v>378</v>
      </c>
      <c r="N707" t="s">
        <v>379</v>
      </c>
      <c r="O707" t="str">
        <f t="shared" ca="1" si="55"/>
        <v>C:\Altium Libraries\Passives Library\DataSheet\GENERAL PURPOSE CHIP RESISTORS (Yageo).pdf</v>
      </c>
      <c r="P707" s="5" t="str">
        <f t="shared" si="58"/>
        <v>GENERAL PURPOSE CHIP RESISTORS RES1206 9M1±5% 200V 0.25W</v>
      </c>
    </row>
    <row r="708" spans="1:16" x14ac:dyDescent="0.3">
      <c r="A708" s="4" t="s">
        <v>934</v>
      </c>
      <c r="B708" s="3" t="s">
        <v>762</v>
      </c>
      <c r="C708" s="3" t="s">
        <v>371</v>
      </c>
      <c r="D708" s="45" t="s">
        <v>20</v>
      </c>
      <c r="E708" s="3" t="s">
        <v>763</v>
      </c>
      <c r="F708" s="3" t="s">
        <v>764</v>
      </c>
      <c r="G708" s="4" t="str">
        <f t="shared" si="56"/>
        <v>RES1206 10M±5%</v>
      </c>
      <c r="H708" s="3" t="s">
        <v>23</v>
      </c>
      <c r="I708" s="3" t="s">
        <v>24</v>
      </c>
      <c r="J708" s="3" t="s">
        <v>25</v>
      </c>
      <c r="K708" s="3" t="s">
        <v>765</v>
      </c>
      <c r="L708" s="4" t="str">
        <f t="shared" si="57"/>
        <v>RC1206JR-0710ML</v>
      </c>
      <c r="M708" s="3" t="s">
        <v>378</v>
      </c>
      <c r="N708" t="s">
        <v>379</v>
      </c>
      <c r="O708" t="str">
        <f t="shared" ca="1" si="55"/>
        <v>C:\Altium Libraries\Passives Library\DataSheet\GENERAL PURPOSE CHIP RESISTORS (Yageo).pdf</v>
      </c>
      <c r="P708" s="5" t="str">
        <f t="shared" si="58"/>
        <v>GENERAL PURPOSE CHIP RESISTORS RES1206 10M±5% 200V 0.25W</v>
      </c>
    </row>
    <row r="709" spans="1:16" x14ac:dyDescent="0.3">
      <c r="A709" s="4" t="s">
        <v>935</v>
      </c>
      <c r="B709" s="3" t="s">
        <v>762</v>
      </c>
      <c r="C709" s="3" t="s">
        <v>382</v>
      </c>
      <c r="D709" s="45" t="s">
        <v>20</v>
      </c>
      <c r="E709" s="3" t="s">
        <v>763</v>
      </c>
      <c r="F709" s="3" t="s">
        <v>764</v>
      </c>
      <c r="G709" s="4" t="str">
        <f t="shared" si="56"/>
        <v>RES1206 11M±5%</v>
      </c>
      <c r="H709" s="3" t="s">
        <v>23</v>
      </c>
      <c r="I709" s="3" t="s">
        <v>24</v>
      </c>
      <c r="J709" s="3" t="s">
        <v>25</v>
      </c>
      <c r="K709" s="3" t="s">
        <v>765</v>
      </c>
      <c r="L709" s="4" t="str">
        <f t="shared" si="57"/>
        <v>RC1206JR-0711ML</v>
      </c>
      <c r="M709" s="3" t="s">
        <v>378</v>
      </c>
      <c r="N709" t="s">
        <v>379</v>
      </c>
      <c r="O709" t="str">
        <f t="shared" ca="1" si="55"/>
        <v>C:\Altium Libraries\Passives Library\DataSheet\GENERAL PURPOSE CHIP RESISTORS (Yageo).pdf</v>
      </c>
      <c r="P709" s="5" t="str">
        <f t="shared" si="58"/>
        <v>GENERAL PURPOSE CHIP RESISTORS RES1206 11M±5% 200V 0.25W</v>
      </c>
    </row>
    <row r="710" spans="1:16" x14ac:dyDescent="0.3">
      <c r="A710" s="4" t="s">
        <v>936</v>
      </c>
      <c r="B710" s="3" t="s">
        <v>762</v>
      </c>
      <c r="C710" s="3" t="s">
        <v>384</v>
      </c>
      <c r="D710" s="45" t="s">
        <v>20</v>
      </c>
      <c r="E710" s="3" t="s">
        <v>763</v>
      </c>
      <c r="F710" s="3" t="s">
        <v>764</v>
      </c>
      <c r="G710" s="4" t="str">
        <f t="shared" si="56"/>
        <v>RES1206 13M±5%</v>
      </c>
      <c r="H710" s="3" t="s">
        <v>23</v>
      </c>
      <c r="I710" s="3" t="s">
        <v>24</v>
      </c>
      <c r="J710" s="3" t="s">
        <v>25</v>
      </c>
      <c r="K710" s="3" t="s">
        <v>765</v>
      </c>
      <c r="L710" s="4" t="str">
        <f t="shared" si="57"/>
        <v>RC1206JR-0713ML</v>
      </c>
      <c r="M710" s="3" t="s">
        <v>378</v>
      </c>
      <c r="N710" t="s">
        <v>379</v>
      </c>
      <c r="O710" t="str">
        <f t="shared" ca="1" si="55"/>
        <v>C:\Altium Libraries\Passives Library\DataSheet\GENERAL PURPOSE CHIP RESISTORS (Yageo).pdf</v>
      </c>
      <c r="P710" s="5" t="str">
        <f t="shared" si="58"/>
        <v>GENERAL PURPOSE CHIP RESISTORS RES1206 13M±5% 200V 0.25W</v>
      </c>
    </row>
    <row r="711" spans="1:16" x14ac:dyDescent="0.3">
      <c r="A711" s="4" t="s">
        <v>937</v>
      </c>
      <c r="B711" s="3" t="s">
        <v>762</v>
      </c>
      <c r="C711" s="3" t="s">
        <v>386</v>
      </c>
      <c r="D711" s="45" t="s">
        <v>20</v>
      </c>
      <c r="E711" s="3" t="s">
        <v>763</v>
      </c>
      <c r="F711" s="3" t="s">
        <v>764</v>
      </c>
      <c r="G711" s="4" t="str">
        <f t="shared" si="56"/>
        <v>RES1206 15M±5%</v>
      </c>
      <c r="H711" s="3" t="s">
        <v>23</v>
      </c>
      <c r="I711" s="3" t="s">
        <v>24</v>
      </c>
      <c r="J711" s="3" t="s">
        <v>25</v>
      </c>
      <c r="K711" s="3" t="s">
        <v>765</v>
      </c>
      <c r="L711" s="4" t="str">
        <f t="shared" si="57"/>
        <v>RC1206JR-0715ML</v>
      </c>
      <c r="M711" s="3" t="s">
        <v>378</v>
      </c>
      <c r="N711" t="s">
        <v>379</v>
      </c>
      <c r="O711" t="str">
        <f t="shared" ref="O711:O774" ca="1" si="59">CONCATENATE(LEFT(CELL("имяфайла"), FIND("[",CELL("имяфайла"))-1),"DataSheet\GENERAL PURPOSE CHIP RESISTORS (Yageo).pdf")</f>
        <v>C:\Altium Libraries\Passives Library\DataSheet\GENERAL PURPOSE CHIP RESISTORS (Yageo).pdf</v>
      </c>
      <c r="P711" s="5" t="str">
        <f t="shared" si="58"/>
        <v>GENERAL PURPOSE CHIP RESISTORS RES1206 15M±5% 200V 0.25W</v>
      </c>
    </row>
    <row r="712" spans="1:16" x14ac:dyDescent="0.3">
      <c r="A712" s="4" t="s">
        <v>938</v>
      </c>
      <c r="B712" s="3" t="s">
        <v>762</v>
      </c>
      <c r="C712" s="3" t="s">
        <v>388</v>
      </c>
      <c r="D712" s="45" t="s">
        <v>20</v>
      </c>
      <c r="E712" s="3" t="s">
        <v>763</v>
      </c>
      <c r="F712" s="3" t="s">
        <v>764</v>
      </c>
      <c r="G712" s="4" t="str">
        <f t="shared" si="56"/>
        <v>RES1206 16M±5%</v>
      </c>
      <c r="H712" s="3" t="s">
        <v>23</v>
      </c>
      <c r="I712" s="3" t="s">
        <v>24</v>
      </c>
      <c r="J712" s="3" t="s">
        <v>25</v>
      </c>
      <c r="K712" s="3" t="s">
        <v>765</v>
      </c>
      <c r="L712" s="4" t="str">
        <f t="shared" si="57"/>
        <v>RC1206JR-0716ML</v>
      </c>
      <c r="M712" s="3" t="s">
        <v>378</v>
      </c>
      <c r="N712" t="s">
        <v>379</v>
      </c>
      <c r="O712" t="str">
        <f t="shared" ca="1" si="59"/>
        <v>C:\Altium Libraries\Passives Library\DataSheet\GENERAL PURPOSE CHIP RESISTORS (Yageo).pdf</v>
      </c>
      <c r="P712" s="5" t="str">
        <f t="shared" si="58"/>
        <v>GENERAL PURPOSE CHIP RESISTORS RES1206 16M±5% 200V 0.25W</v>
      </c>
    </row>
    <row r="713" spans="1:16" x14ac:dyDescent="0.3">
      <c r="A713" s="4" t="s">
        <v>939</v>
      </c>
      <c r="B713" s="3" t="s">
        <v>762</v>
      </c>
      <c r="C713" s="3" t="s">
        <v>390</v>
      </c>
      <c r="D713" s="45" t="s">
        <v>20</v>
      </c>
      <c r="E713" s="3" t="s">
        <v>763</v>
      </c>
      <c r="F713" s="3" t="s">
        <v>764</v>
      </c>
      <c r="G713" s="4" t="str">
        <f t="shared" si="56"/>
        <v>RES1206 17M±5%</v>
      </c>
      <c r="H713" s="3" t="s">
        <v>23</v>
      </c>
      <c r="I713" s="3" t="s">
        <v>24</v>
      </c>
      <c r="J713" s="3" t="s">
        <v>25</v>
      </c>
      <c r="K713" s="3" t="s">
        <v>765</v>
      </c>
      <c r="L713" s="4" t="str">
        <f t="shared" si="57"/>
        <v>RC1206JR-0717ML</v>
      </c>
      <c r="M713" s="3" t="s">
        <v>378</v>
      </c>
      <c r="N713" t="s">
        <v>379</v>
      </c>
      <c r="O713" t="str">
        <f t="shared" ca="1" si="59"/>
        <v>C:\Altium Libraries\Passives Library\DataSheet\GENERAL PURPOSE CHIP RESISTORS (Yageo).pdf</v>
      </c>
      <c r="P713" s="5" t="str">
        <f t="shared" si="58"/>
        <v>GENERAL PURPOSE CHIP RESISTORS RES1206 17M±5% 200V 0.25W</v>
      </c>
    </row>
    <row r="714" spans="1:16" x14ac:dyDescent="0.3">
      <c r="A714" s="4" t="s">
        <v>940</v>
      </c>
      <c r="B714" s="3" t="s">
        <v>762</v>
      </c>
      <c r="C714" s="3" t="s">
        <v>392</v>
      </c>
      <c r="D714" s="45" t="s">
        <v>20</v>
      </c>
      <c r="E714" s="3" t="s">
        <v>763</v>
      </c>
      <c r="F714" s="3" t="s">
        <v>764</v>
      </c>
      <c r="G714" s="4" t="str">
        <f t="shared" si="56"/>
        <v>RES1206 18M±5%</v>
      </c>
      <c r="H714" s="3" t="s">
        <v>23</v>
      </c>
      <c r="I714" s="3" t="s">
        <v>24</v>
      </c>
      <c r="J714" s="3" t="s">
        <v>25</v>
      </c>
      <c r="K714" s="3" t="s">
        <v>765</v>
      </c>
      <c r="L714" s="4" t="str">
        <f t="shared" si="57"/>
        <v>RC1206JR-0718ML</v>
      </c>
      <c r="M714" s="3" t="s">
        <v>378</v>
      </c>
      <c r="N714" t="s">
        <v>379</v>
      </c>
      <c r="O714" t="str">
        <f t="shared" ca="1" si="59"/>
        <v>C:\Altium Libraries\Passives Library\DataSheet\GENERAL PURPOSE CHIP RESISTORS (Yageo).pdf</v>
      </c>
      <c r="P714" s="5" t="str">
        <f t="shared" si="58"/>
        <v>GENERAL PURPOSE CHIP RESISTORS RES1206 18M±5% 200V 0.25W</v>
      </c>
    </row>
    <row r="715" spans="1:16" x14ac:dyDescent="0.3">
      <c r="A715" s="4" t="s">
        <v>941</v>
      </c>
      <c r="B715" s="3" t="s">
        <v>762</v>
      </c>
      <c r="C715" s="3" t="s">
        <v>394</v>
      </c>
      <c r="D715" s="45" t="s">
        <v>20</v>
      </c>
      <c r="E715" s="3" t="s">
        <v>763</v>
      </c>
      <c r="F715" s="3" t="s">
        <v>764</v>
      </c>
      <c r="G715" s="4" t="str">
        <f t="shared" si="56"/>
        <v>RES1206 20M±5%</v>
      </c>
      <c r="H715" s="3" t="s">
        <v>23</v>
      </c>
      <c r="I715" s="3" t="s">
        <v>24</v>
      </c>
      <c r="J715" s="3" t="s">
        <v>25</v>
      </c>
      <c r="K715" s="3" t="s">
        <v>765</v>
      </c>
      <c r="L715" s="4" t="str">
        <f t="shared" si="57"/>
        <v>RC1206JR-0720ML</v>
      </c>
      <c r="M715" s="3" t="s">
        <v>378</v>
      </c>
      <c r="N715" t="s">
        <v>379</v>
      </c>
      <c r="O715" t="str">
        <f t="shared" ca="1" si="59"/>
        <v>C:\Altium Libraries\Passives Library\DataSheet\GENERAL PURPOSE CHIP RESISTORS (Yageo).pdf</v>
      </c>
      <c r="P715" s="5" t="str">
        <f t="shared" si="58"/>
        <v>GENERAL PURPOSE CHIP RESISTORS RES1206 20M±5% 200V 0.25W</v>
      </c>
    </row>
    <row r="716" spans="1:16" x14ac:dyDescent="0.3">
      <c r="A716" s="4" t="s">
        <v>942</v>
      </c>
      <c r="B716" s="3" t="s">
        <v>762</v>
      </c>
      <c r="C716" s="3" t="s">
        <v>396</v>
      </c>
      <c r="D716" s="45" t="s">
        <v>20</v>
      </c>
      <c r="E716" s="3" t="s">
        <v>763</v>
      </c>
      <c r="F716" s="3" t="s">
        <v>764</v>
      </c>
      <c r="G716" s="4" t="str">
        <f t="shared" si="56"/>
        <v>RES1206 22M±5%</v>
      </c>
      <c r="H716" s="3" t="s">
        <v>23</v>
      </c>
      <c r="I716" s="3" t="s">
        <v>24</v>
      </c>
      <c r="J716" s="3" t="s">
        <v>25</v>
      </c>
      <c r="K716" s="3" t="s">
        <v>765</v>
      </c>
      <c r="L716" s="4" t="str">
        <f t="shared" si="57"/>
        <v>RC1206JR-0722ML</v>
      </c>
      <c r="M716" s="3" t="s">
        <v>378</v>
      </c>
      <c r="N716" t="s">
        <v>379</v>
      </c>
      <c r="O716" t="str">
        <f t="shared" ca="1" si="59"/>
        <v>C:\Altium Libraries\Passives Library\DataSheet\GENERAL PURPOSE CHIP RESISTORS (Yageo).pdf</v>
      </c>
      <c r="P716" s="5" t="str">
        <f t="shared" si="58"/>
        <v>GENERAL PURPOSE CHIP RESISTORS RES1206 22M±5% 200V 0.25W</v>
      </c>
    </row>
    <row r="717" spans="1:16" x14ac:dyDescent="0.3">
      <c r="A717" s="9"/>
      <c r="B717" s="10"/>
      <c r="C717" s="10"/>
      <c r="D717" s="10"/>
      <c r="E717" s="10"/>
      <c r="F717" s="10"/>
      <c r="G717" s="9"/>
      <c r="H717" s="10"/>
      <c r="I717" s="8"/>
      <c r="J717" s="7"/>
      <c r="K717" s="7"/>
      <c r="L717" s="9"/>
      <c r="M717" s="10"/>
      <c r="N717" s="7"/>
      <c r="O717" s="7"/>
      <c r="P717" s="10"/>
    </row>
    <row r="718" spans="1:16" x14ac:dyDescent="0.3">
      <c r="A718" s="4" t="s">
        <v>943</v>
      </c>
      <c r="B718" s="3" t="s">
        <v>944</v>
      </c>
      <c r="C718" s="3" t="s">
        <v>374</v>
      </c>
      <c r="D718" s="45" t="s">
        <v>20</v>
      </c>
      <c r="E718" s="3" t="s">
        <v>763</v>
      </c>
      <c r="F718" s="3" t="s">
        <v>945</v>
      </c>
      <c r="G718" s="4" t="str">
        <f>CONCATENATE(K718," ",C718,D718)</f>
        <v>RES1210 0R±5%</v>
      </c>
      <c r="H718" s="3" t="s">
        <v>23</v>
      </c>
      <c r="I718" s="3" t="s">
        <v>24</v>
      </c>
      <c r="J718" s="3" t="s">
        <v>25</v>
      </c>
      <c r="K718" s="3" t="s">
        <v>946</v>
      </c>
      <c r="L718" s="4" t="str">
        <f>CONCATENATE("RC1210JR-07",C718,"L")</f>
        <v>RC1210JR-070RL</v>
      </c>
      <c r="M718" s="3" t="s">
        <v>378</v>
      </c>
      <c r="N718" t="s">
        <v>379</v>
      </c>
      <c r="O718" t="str">
        <f t="shared" ca="1" si="59"/>
        <v>C:\Altium Libraries\Passives Library\DataSheet\GENERAL PURPOSE CHIP RESISTORS (Yageo).pdf</v>
      </c>
      <c r="P718" s="5" t="str">
        <f>CONCATENATE(N718," ",K718," ",C718,D718," ",E718," ",F718)</f>
        <v>GENERAL PURPOSE CHIP RESISTORS RES1210 0R±5% 200V 0.5W</v>
      </c>
    </row>
    <row r="719" spans="1:16" x14ac:dyDescent="0.3">
      <c r="A719" s="4" t="s">
        <v>947</v>
      </c>
      <c r="B719" s="3" t="s">
        <v>944</v>
      </c>
      <c r="C719" s="3" t="s">
        <v>19</v>
      </c>
      <c r="D719" s="45" t="s">
        <v>20</v>
      </c>
      <c r="E719" s="3" t="s">
        <v>763</v>
      </c>
      <c r="F719" s="3" t="s">
        <v>945</v>
      </c>
      <c r="G719" s="4" t="str">
        <f t="shared" ref="G719:G783" si="60">CONCATENATE(K719," ",C719,D719)</f>
        <v>RES1210 1R0±5%</v>
      </c>
      <c r="H719" s="3" t="s">
        <v>23</v>
      </c>
      <c r="I719" s="3" t="s">
        <v>24</v>
      </c>
      <c r="J719" s="3" t="s">
        <v>25</v>
      </c>
      <c r="K719" s="3" t="s">
        <v>946</v>
      </c>
      <c r="L719" s="4" t="str">
        <f t="shared" ref="L719:L783" si="61">CONCATENATE("RC1210JR-07",C719,"L")</f>
        <v>RC1210JR-071R0L</v>
      </c>
      <c r="M719" s="3" t="s">
        <v>378</v>
      </c>
      <c r="N719" t="s">
        <v>379</v>
      </c>
      <c r="O719" t="str">
        <f t="shared" ca="1" si="59"/>
        <v>C:\Altium Libraries\Passives Library\DataSheet\GENERAL PURPOSE CHIP RESISTORS (Yageo).pdf</v>
      </c>
      <c r="P719" s="5" t="str">
        <f t="shared" ref="P719:P783" si="62">CONCATENATE(N719," ",K719," ",C719,D719," ",E719," ",F719)</f>
        <v>GENERAL PURPOSE CHIP RESISTORS RES1210 1R0±5% 200V 0.5W</v>
      </c>
    </row>
    <row r="720" spans="1:16" x14ac:dyDescent="0.3">
      <c r="A720" s="4" t="s">
        <v>948</v>
      </c>
      <c r="B720" s="3" t="s">
        <v>944</v>
      </c>
      <c r="C720" s="3" t="s">
        <v>31</v>
      </c>
      <c r="D720" s="45" t="s">
        <v>20</v>
      </c>
      <c r="E720" s="3" t="s">
        <v>763</v>
      </c>
      <c r="F720" s="3" t="s">
        <v>945</v>
      </c>
      <c r="G720" s="4" t="str">
        <f t="shared" si="60"/>
        <v>RES1210 1R1±5%</v>
      </c>
      <c r="H720" s="3" t="s">
        <v>23</v>
      </c>
      <c r="I720" s="3" t="s">
        <v>24</v>
      </c>
      <c r="J720" s="3" t="s">
        <v>25</v>
      </c>
      <c r="K720" s="3" t="s">
        <v>946</v>
      </c>
      <c r="L720" s="4" t="str">
        <f t="shared" si="61"/>
        <v>RC1210JR-071R1L</v>
      </c>
      <c r="M720" s="3" t="s">
        <v>378</v>
      </c>
      <c r="N720" t="s">
        <v>379</v>
      </c>
      <c r="O720" t="str">
        <f t="shared" ca="1" si="59"/>
        <v>C:\Altium Libraries\Passives Library\DataSheet\GENERAL PURPOSE CHIP RESISTORS (Yageo).pdf</v>
      </c>
      <c r="P720" s="5" t="str">
        <f t="shared" si="62"/>
        <v>GENERAL PURPOSE CHIP RESISTORS RES1210 1R1±5% 200V 0.5W</v>
      </c>
    </row>
    <row r="721" spans="1:16" x14ac:dyDescent="0.3">
      <c r="A721" s="4" t="s">
        <v>949</v>
      </c>
      <c r="B721" s="3" t="s">
        <v>944</v>
      </c>
      <c r="C721" s="3" t="s">
        <v>33</v>
      </c>
      <c r="D721" s="45" t="s">
        <v>20</v>
      </c>
      <c r="E721" s="3" t="s">
        <v>763</v>
      </c>
      <c r="F721" s="3" t="s">
        <v>945</v>
      </c>
      <c r="G721" s="4" t="str">
        <f t="shared" si="60"/>
        <v>RES1210 1R2±5%</v>
      </c>
      <c r="H721" s="3" t="s">
        <v>23</v>
      </c>
      <c r="I721" s="3" t="s">
        <v>24</v>
      </c>
      <c r="J721" s="3" t="s">
        <v>25</v>
      </c>
      <c r="K721" s="3" t="s">
        <v>946</v>
      </c>
      <c r="L721" s="4" t="str">
        <f t="shared" si="61"/>
        <v>RC1210JR-071R2L</v>
      </c>
      <c r="M721" s="3" t="s">
        <v>378</v>
      </c>
      <c r="N721" t="s">
        <v>379</v>
      </c>
      <c r="O721" t="str">
        <f t="shared" ca="1" si="59"/>
        <v>C:\Altium Libraries\Passives Library\DataSheet\GENERAL PURPOSE CHIP RESISTORS (Yageo).pdf</v>
      </c>
      <c r="P721" s="5" t="str">
        <f t="shared" si="62"/>
        <v>GENERAL PURPOSE CHIP RESISTORS RES1210 1R2±5% 200V 0.5W</v>
      </c>
    </row>
    <row r="722" spans="1:16" x14ac:dyDescent="0.3">
      <c r="A722" s="4" t="s">
        <v>950</v>
      </c>
      <c r="B722" s="3" t="s">
        <v>944</v>
      </c>
      <c r="C722" s="3" t="s">
        <v>35</v>
      </c>
      <c r="D722" s="45" t="s">
        <v>20</v>
      </c>
      <c r="E722" s="3" t="s">
        <v>763</v>
      </c>
      <c r="F722" s="3" t="s">
        <v>945</v>
      </c>
      <c r="G722" s="4" t="str">
        <f t="shared" si="60"/>
        <v>RES1210 1R3±5%</v>
      </c>
      <c r="H722" s="3" t="s">
        <v>23</v>
      </c>
      <c r="I722" s="3" t="s">
        <v>24</v>
      </c>
      <c r="J722" s="3" t="s">
        <v>25</v>
      </c>
      <c r="K722" s="3" t="s">
        <v>946</v>
      </c>
      <c r="L722" s="4" t="str">
        <f t="shared" si="61"/>
        <v>RC1210JR-071R3L</v>
      </c>
      <c r="M722" s="3" t="s">
        <v>378</v>
      </c>
      <c r="N722" t="s">
        <v>379</v>
      </c>
      <c r="O722" t="str">
        <f t="shared" ca="1" si="59"/>
        <v>C:\Altium Libraries\Passives Library\DataSheet\GENERAL PURPOSE CHIP RESISTORS (Yageo).pdf</v>
      </c>
      <c r="P722" s="5" t="str">
        <f t="shared" si="62"/>
        <v>GENERAL PURPOSE CHIP RESISTORS RES1210 1R3±5% 200V 0.5W</v>
      </c>
    </row>
    <row r="723" spans="1:16" x14ac:dyDescent="0.3">
      <c r="A723" s="4" t="s">
        <v>951</v>
      </c>
      <c r="B723" s="3" t="s">
        <v>944</v>
      </c>
      <c r="C723" s="3" t="s">
        <v>37</v>
      </c>
      <c r="D723" s="45" t="s">
        <v>20</v>
      </c>
      <c r="E723" s="3" t="s">
        <v>763</v>
      </c>
      <c r="F723" s="3" t="s">
        <v>945</v>
      </c>
      <c r="G723" s="4" t="str">
        <f t="shared" si="60"/>
        <v>RES1210 1R5±5%</v>
      </c>
      <c r="H723" s="3" t="s">
        <v>23</v>
      </c>
      <c r="I723" s="3" t="s">
        <v>24</v>
      </c>
      <c r="J723" s="3" t="s">
        <v>25</v>
      </c>
      <c r="K723" s="3" t="s">
        <v>946</v>
      </c>
      <c r="L723" s="4" t="str">
        <f t="shared" si="61"/>
        <v>RC1210JR-071R5L</v>
      </c>
      <c r="M723" s="3" t="s">
        <v>378</v>
      </c>
      <c r="N723" t="s">
        <v>379</v>
      </c>
      <c r="O723" t="str">
        <f t="shared" ca="1" si="59"/>
        <v>C:\Altium Libraries\Passives Library\DataSheet\GENERAL PURPOSE CHIP RESISTORS (Yageo).pdf</v>
      </c>
      <c r="P723" s="5" t="str">
        <f t="shared" si="62"/>
        <v>GENERAL PURPOSE CHIP RESISTORS RES1210 1R5±5% 200V 0.5W</v>
      </c>
    </row>
    <row r="724" spans="1:16" x14ac:dyDescent="0.3">
      <c r="A724" s="4" t="s">
        <v>952</v>
      </c>
      <c r="B724" s="3" t="s">
        <v>944</v>
      </c>
      <c r="C724" s="3" t="s">
        <v>39</v>
      </c>
      <c r="D724" s="45" t="s">
        <v>20</v>
      </c>
      <c r="E724" s="3" t="s">
        <v>763</v>
      </c>
      <c r="F724" s="3" t="s">
        <v>945</v>
      </c>
      <c r="G724" s="4" t="str">
        <f t="shared" si="60"/>
        <v>RES1210 1R6±5%</v>
      </c>
      <c r="H724" s="3" t="s">
        <v>23</v>
      </c>
      <c r="I724" s="3" t="s">
        <v>24</v>
      </c>
      <c r="J724" s="3" t="s">
        <v>25</v>
      </c>
      <c r="K724" s="3" t="s">
        <v>946</v>
      </c>
      <c r="L724" s="4" t="str">
        <f t="shared" si="61"/>
        <v>RC1210JR-071R6L</v>
      </c>
      <c r="M724" s="3" t="s">
        <v>378</v>
      </c>
      <c r="N724" t="s">
        <v>379</v>
      </c>
      <c r="O724" t="str">
        <f t="shared" ca="1" si="59"/>
        <v>C:\Altium Libraries\Passives Library\DataSheet\GENERAL PURPOSE CHIP RESISTORS (Yageo).pdf</v>
      </c>
      <c r="P724" s="5" t="str">
        <f t="shared" si="62"/>
        <v>GENERAL PURPOSE CHIP RESISTORS RES1210 1R6±5% 200V 0.5W</v>
      </c>
    </row>
    <row r="725" spans="1:16" x14ac:dyDescent="0.3">
      <c r="A725" s="4" t="s">
        <v>953</v>
      </c>
      <c r="B725" s="3" t="s">
        <v>944</v>
      </c>
      <c r="C725" s="3" t="s">
        <v>41</v>
      </c>
      <c r="D725" s="45" t="s">
        <v>20</v>
      </c>
      <c r="E725" s="3" t="s">
        <v>763</v>
      </c>
      <c r="F725" s="3" t="s">
        <v>945</v>
      </c>
      <c r="G725" s="4" t="str">
        <f t="shared" si="60"/>
        <v>RES1210 1R8±5%</v>
      </c>
      <c r="H725" s="3" t="s">
        <v>23</v>
      </c>
      <c r="I725" s="3" t="s">
        <v>24</v>
      </c>
      <c r="J725" s="3" t="s">
        <v>25</v>
      </c>
      <c r="K725" s="3" t="s">
        <v>946</v>
      </c>
      <c r="L725" s="4" t="str">
        <f t="shared" si="61"/>
        <v>RC1210JR-071R8L</v>
      </c>
      <c r="M725" s="3" t="s">
        <v>378</v>
      </c>
      <c r="N725" t="s">
        <v>379</v>
      </c>
      <c r="O725" t="str">
        <f t="shared" ca="1" si="59"/>
        <v>C:\Altium Libraries\Passives Library\DataSheet\GENERAL PURPOSE CHIP RESISTORS (Yageo).pdf</v>
      </c>
      <c r="P725" s="5" t="str">
        <f t="shared" si="62"/>
        <v>GENERAL PURPOSE CHIP RESISTORS RES1210 1R8±5% 200V 0.5W</v>
      </c>
    </row>
    <row r="726" spans="1:16" x14ac:dyDescent="0.3">
      <c r="A726" s="4" t="s">
        <v>954</v>
      </c>
      <c r="B726" s="3" t="s">
        <v>944</v>
      </c>
      <c r="C726" s="3" t="s">
        <v>43</v>
      </c>
      <c r="D726" s="45" t="s">
        <v>20</v>
      </c>
      <c r="E726" s="3" t="s">
        <v>763</v>
      </c>
      <c r="F726" s="3" t="s">
        <v>945</v>
      </c>
      <c r="G726" s="4" t="str">
        <f t="shared" si="60"/>
        <v>RES1210 2R0±5%</v>
      </c>
      <c r="H726" s="3" t="s">
        <v>23</v>
      </c>
      <c r="I726" s="3" t="s">
        <v>24</v>
      </c>
      <c r="J726" s="3" t="s">
        <v>25</v>
      </c>
      <c r="K726" s="3" t="s">
        <v>946</v>
      </c>
      <c r="L726" s="4" t="str">
        <f t="shared" si="61"/>
        <v>RC1210JR-072R0L</v>
      </c>
      <c r="M726" s="3" t="s">
        <v>378</v>
      </c>
      <c r="N726" t="s">
        <v>379</v>
      </c>
      <c r="O726" t="str">
        <f t="shared" ca="1" si="59"/>
        <v>C:\Altium Libraries\Passives Library\DataSheet\GENERAL PURPOSE CHIP RESISTORS (Yageo).pdf</v>
      </c>
      <c r="P726" s="5" t="str">
        <f t="shared" si="62"/>
        <v>GENERAL PURPOSE CHIP RESISTORS RES1210 2R0±5% 200V 0.5W</v>
      </c>
    </row>
    <row r="727" spans="1:16" x14ac:dyDescent="0.3">
      <c r="A727" s="4" t="s">
        <v>955</v>
      </c>
      <c r="B727" s="3" t="s">
        <v>944</v>
      </c>
      <c r="C727" s="3" t="s">
        <v>45</v>
      </c>
      <c r="D727" s="45" t="s">
        <v>20</v>
      </c>
      <c r="E727" s="3" t="s">
        <v>763</v>
      </c>
      <c r="F727" s="3" t="s">
        <v>945</v>
      </c>
      <c r="G727" s="4" t="str">
        <f t="shared" si="60"/>
        <v>RES1210 2R2±5%</v>
      </c>
      <c r="H727" s="3" t="s">
        <v>23</v>
      </c>
      <c r="I727" s="3" t="s">
        <v>24</v>
      </c>
      <c r="J727" s="3" t="s">
        <v>25</v>
      </c>
      <c r="K727" s="3" t="s">
        <v>946</v>
      </c>
      <c r="L727" s="4" t="str">
        <f t="shared" si="61"/>
        <v>RC1210JR-072R2L</v>
      </c>
      <c r="M727" s="3" t="s">
        <v>378</v>
      </c>
      <c r="N727" t="s">
        <v>379</v>
      </c>
      <c r="O727" t="str">
        <f t="shared" ca="1" si="59"/>
        <v>C:\Altium Libraries\Passives Library\DataSheet\GENERAL PURPOSE CHIP RESISTORS (Yageo).pdf</v>
      </c>
      <c r="P727" s="5" t="str">
        <f t="shared" si="62"/>
        <v>GENERAL PURPOSE CHIP RESISTORS RES1210 2R2±5% 200V 0.5W</v>
      </c>
    </row>
    <row r="728" spans="1:16" x14ac:dyDescent="0.3">
      <c r="A728" s="4" t="s">
        <v>956</v>
      </c>
      <c r="B728" s="3" t="s">
        <v>944</v>
      </c>
      <c r="C728" s="3" t="s">
        <v>47</v>
      </c>
      <c r="D728" s="45" t="s">
        <v>20</v>
      </c>
      <c r="E728" s="3" t="s">
        <v>763</v>
      </c>
      <c r="F728" s="3" t="s">
        <v>945</v>
      </c>
      <c r="G728" s="4" t="str">
        <f t="shared" si="60"/>
        <v>RES1210 2R4±5%</v>
      </c>
      <c r="H728" s="3" t="s">
        <v>23</v>
      </c>
      <c r="I728" s="3" t="s">
        <v>24</v>
      </c>
      <c r="J728" s="3" t="s">
        <v>25</v>
      </c>
      <c r="K728" s="3" t="s">
        <v>946</v>
      </c>
      <c r="L728" s="4" t="str">
        <f t="shared" si="61"/>
        <v>RC1210JR-072R4L</v>
      </c>
      <c r="M728" s="3" t="s">
        <v>378</v>
      </c>
      <c r="N728" t="s">
        <v>379</v>
      </c>
      <c r="O728" t="str">
        <f t="shared" ca="1" si="59"/>
        <v>C:\Altium Libraries\Passives Library\DataSheet\GENERAL PURPOSE CHIP RESISTORS (Yageo).pdf</v>
      </c>
      <c r="P728" s="5" t="str">
        <f t="shared" si="62"/>
        <v>GENERAL PURPOSE CHIP RESISTORS RES1210 2R4±5% 200V 0.5W</v>
      </c>
    </row>
    <row r="729" spans="1:16" x14ac:dyDescent="0.3">
      <c r="A729" s="4" t="s">
        <v>957</v>
      </c>
      <c r="B729" s="3" t="s">
        <v>944</v>
      </c>
      <c r="C729" s="3" t="s">
        <v>49</v>
      </c>
      <c r="D729" s="45" t="s">
        <v>20</v>
      </c>
      <c r="E729" s="3" t="s">
        <v>763</v>
      </c>
      <c r="F729" s="3" t="s">
        <v>945</v>
      </c>
      <c r="G729" s="4" t="str">
        <f t="shared" si="60"/>
        <v>RES1210 2R7±5%</v>
      </c>
      <c r="H729" s="3" t="s">
        <v>23</v>
      </c>
      <c r="I729" s="3" t="s">
        <v>24</v>
      </c>
      <c r="J729" s="3" t="s">
        <v>25</v>
      </c>
      <c r="K729" s="3" t="s">
        <v>946</v>
      </c>
      <c r="L729" s="4" t="str">
        <f t="shared" si="61"/>
        <v>RC1210JR-072R7L</v>
      </c>
      <c r="M729" s="3" t="s">
        <v>378</v>
      </c>
      <c r="N729" t="s">
        <v>379</v>
      </c>
      <c r="O729" t="str">
        <f t="shared" ca="1" si="59"/>
        <v>C:\Altium Libraries\Passives Library\DataSheet\GENERAL PURPOSE CHIP RESISTORS (Yageo).pdf</v>
      </c>
      <c r="P729" s="5" t="str">
        <f t="shared" si="62"/>
        <v>GENERAL PURPOSE CHIP RESISTORS RES1210 2R7±5% 200V 0.5W</v>
      </c>
    </row>
    <row r="730" spans="1:16" x14ac:dyDescent="0.3">
      <c r="A730" s="4" t="s">
        <v>958</v>
      </c>
      <c r="B730" s="3" t="s">
        <v>944</v>
      </c>
      <c r="C730" s="3" t="s">
        <v>51</v>
      </c>
      <c r="D730" s="45" t="s">
        <v>20</v>
      </c>
      <c r="E730" s="3" t="s">
        <v>763</v>
      </c>
      <c r="F730" s="3" t="s">
        <v>945</v>
      </c>
      <c r="G730" s="4" t="str">
        <f t="shared" si="60"/>
        <v>RES1210 3R0±5%</v>
      </c>
      <c r="H730" s="3" t="s">
        <v>23</v>
      </c>
      <c r="I730" s="3" t="s">
        <v>24</v>
      </c>
      <c r="J730" s="3" t="s">
        <v>25</v>
      </c>
      <c r="K730" s="3" t="s">
        <v>946</v>
      </c>
      <c r="L730" s="4" t="str">
        <f t="shared" si="61"/>
        <v>RC1210JR-073R0L</v>
      </c>
      <c r="M730" s="3" t="s">
        <v>378</v>
      </c>
      <c r="N730" t="s">
        <v>379</v>
      </c>
      <c r="O730" t="str">
        <f t="shared" ca="1" si="59"/>
        <v>C:\Altium Libraries\Passives Library\DataSheet\GENERAL PURPOSE CHIP RESISTORS (Yageo).pdf</v>
      </c>
      <c r="P730" s="5" t="str">
        <f t="shared" si="62"/>
        <v>GENERAL PURPOSE CHIP RESISTORS RES1210 3R0±5% 200V 0.5W</v>
      </c>
    </row>
    <row r="731" spans="1:16" x14ac:dyDescent="0.3">
      <c r="A731" s="4" t="s">
        <v>959</v>
      </c>
      <c r="B731" s="3" t="s">
        <v>944</v>
      </c>
      <c r="C731" s="3" t="s">
        <v>53</v>
      </c>
      <c r="D731" s="45" t="s">
        <v>20</v>
      </c>
      <c r="E731" s="3" t="s">
        <v>763</v>
      </c>
      <c r="F731" s="3" t="s">
        <v>945</v>
      </c>
      <c r="G731" s="4" t="str">
        <f t="shared" si="60"/>
        <v>RES1210 3R3±5%</v>
      </c>
      <c r="H731" s="3" t="s">
        <v>23</v>
      </c>
      <c r="I731" s="3" t="s">
        <v>24</v>
      </c>
      <c r="J731" s="3" t="s">
        <v>25</v>
      </c>
      <c r="K731" s="3" t="s">
        <v>946</v>
      </c>
      <c r="L731" s="4" t="str">
        <f t="shared" si="61"/>
        <v>RC1210JR-073R3L</v>
      </c>
      <c r="M731" s="3" t="s">
        <v>378</v>
      </c>
      <c r="N731" t="s">
        <v>379</v>
      </c>
      <c r="O731" t="str">
        <f t="shared" ca="1" si="59"/>
        <v>C:\Altium Libraries\Passives Library\DataSheet\GENERAL PURPOSE CHIP RESISTORS (Yageo).pdf</v>
      </c>
      <c r="P731" s="5" t="str">
        <f t="shared" si="62"/>
        <v>GENERAL PURPOSE CHIP RESISTORS RES1210 3R3±5% 200V 0.5W</v>
      </c>
    </row>
    <row r="732" spans="1:16" x14ac:dyDescent="0.3">
      <c r="A732" s="4" t="s">
        <v>960</v>
      </c>
      <c r="B732" s="3" t="s">
        <v>944</v>
      </c>
      <c r="C732" s="3" t="s">
        <v>55</v>
      </c>
      <c r="D732" s="45" t="s">
        <v>20</v>
      </c>
      <c r="E732" s="3" t="s">
        <v>763</v>
      </c>
      <c r="F732" s="3" t="s">
        <v>945</v>
      </c>
      <c r="G732" s="4" t="str">
        <f t="shared" si="60"/>
        <v>RES1210 3R6±5%</v>
      </c>
      <c r="H732" s="3" t="s">
        <v>23</v>
      </c>
      <c r="I732" s="3" t="s">
        <v>24</v>
      </c>
      <c r="J732" s="3" t="s">
        <v>25</v>
      </c>
      <c r="K732" s="3" t="s">
        <v>946</v>
      </c>
      <c r="L732" s="4" t="str">
        <f t="shared" si="61"/>
        <v>RC1210JR-073R6L</v>
      </c>
      <c r="M732" s="3" t="s">
        <v>378</v>
      </c>
      <c r="N732" t="s">
        <v>379</v>
      </c>
      <c r="O732" t="str">
        <f t="shared" ca="1" si="59"/>
        <v>C:\Altium Libraries\Passives Library\DataSheet\GENERAL PURPOSE CHIP RESISTORS (Yageo).pdf</v>
      </c>
      <c r="P732" s="5" t="str">
        <f t="shared" si="62"/>
        <v>GENERAL PURPOSE CHIP RESISTORS RES1210 3R6±5% 200V 0.5W</v>
      </c>
    </row>
    <row r="733" spans="1:16" x14ac:dyDescent="0.3">
      <c r="A733" s="4" t="s">
        <v>961</v>
      </c>
      <c r="B733" s="3" t="s">
        <v>944</v>
      </c>
      <c r="C733" s="3" t="s">
        <v>57</v>
      </c>
      <c r="D733" s="45" t="s">
        <v>20</v>
      </c>
      <c r="E733" s="3" t="s">
        <v>763</v>
      </c>
      <c r="F733" s="3" t="s">
        <v>945</v>
      </c>
      <c r="G733" s="4" t="str">
        <f t="shared" si="60"/>
        <v>RES1210 3R9±5%</v>
      </c>
      <c r="H733" s="3" t="s">
        <v>23</v>
      </c>
      <c r="I733" s="3" t="s">
        <v>24</v>
      </c>
      <c r="J733" s="3" t="s">
        <v>25</v>
      </c>
      <c r="K733" s="3" t="s">
        <v>946</v>
      </c>
      <c r="L733" s="4" t="str">
        <f t="shared" si="61"/>
        <v>RC1210JR-073R9L</v>
      </c>
      <c r="M733" s="3" t="s">
        <v>378</v>
      </c>
      <c r="N733" t="s">
        <v>379</v>
      </c>
      <c r="O733" t="str">
        <f t="shared" ca="1" si="59"/>
        <v>C:\Altium Libraries\Passives Library\DataSheet\GENERAL PURPOSE CHIP RESISTORS (Yageo).pdf</v>
      </c>
      <c r="P733" s="5" t="str">
        <f t="shared" si="62"/>
        <v>GENERAL PURPOSE CHIP RESISTORS RES1210 3R9±5% 200V 0.5W</v>
      </c>
    </row>
    <row r="734" spans="1:16" x14ac:dyDescent="0.3">
      <c r="A734" s="4" t="s">
        <v>962</v>
      </c>
      <c r="B734" s="3" t="s">
        <v>944</v>
      </c>
      <c r="C734" s="3" t="s">
        <v>59</v>
      </c>
      <c r="D734" s="45" t="s">
        <v>20</v>
      </c>
      <c r="E734" s="3" t="s">
        <v>763</v>
      </c>
      <c r="F734" s="3" t="s">
        <v>945</v>
      </c>
      <c r="G734" s="4" t="str">
        <f t="shared" si="60"/>
        <v>RES1210 4R3±5%</v>
      </c>
      <c r="H734" s="3" t="s">
        <v>23</v>
      </c>
      <c r="I734" s="3" t="s">
        <v>24</v>
      </c>
      <c r="J734" s="3" t="s">
        <v>25</v>
      </c>
      <c r="K734" s="3" t="s">
        <v>946</v>
      </c>
      <c r="L734" s="4" t="str">
        <f t="shared" si="61"/>
        <v>RC1210JR-074R3L</v>
      </c>
      <c r="M734" s="3" t="s">
        <v>378</v>
      </c>
      <c r="N734" t="s">
        <v>379</v>
      </c>
      <c r="O734" t="str">
        <f t="shared" ca="1" si="59"/>
        <v>C:\Altium Libraries\Passives Library\DataSheet\GENERAL PURPOSE CHIP RESISTORS (Yageo).pdf</v>
      </c>
      <c r="P734" s="5" t="str">
        <f t="shared" si="62"/>
        <v>GENERAL PURPOSE CHIP RESISTORS RES1210 4R3±5% 200V 0.5W</v>
      </c>
    </row>
    <row r="735" spans="1:16" x14ac:dyDescent="0.3">
      <c r="A735" s="4" t="s">
        <v>963</v>
      </c>
      <c r="B735" s="3" t="s">
        <v>944</v>
      </c>
      <c r="C735" s="3" t="s">
        <v>61</v>
      </c>
      <c r="D735" s="45" t="s">
        <v>20</v>
      </c>
      <c r="E735" s="3" t="s">
        <v>763</v>
      </c>
      <c r="F735" s="3" t="s">
        <v>945</v>
      </c>
      <c r="G735" s="4" t="str">
        <f t="shared" si="60"/>
        <v>RES1210 4R7±5%</v>
      </c>
      <c r="H735" s="3" t="s">
        <v>23</v>
      </c>
      <c r="I735" s="3" t="s">
        <v>24</v>
      </c>
      <c r="J735" s="3" t="s">
        <v>25</v>
      </c>
      <c r="K735" s="3" t="s">
        <v>946</v>
      </c>
      <c r="L735" s="4" t="str">
        <f t="shared" si="61"/>
        <v>RC1210JR-074R7L</v>
      </c>
      <c r="M735" s="3" t="s">
        <v>378</v>
      </c>
      <c r="N735" t="s">
        <v>379</v>
      </c>
      <c r="O735" t="str">
        <f t="shared" ca="1" si="59"/>
        <v>C:\Altium Libraries\Passives Library\DataSheet\GENERAL PURPOSE CHIP RESISTORS (Yageo).pdf</v>
      </c>
      <c r="P735" s="5" t="str">
        <f t="shared" si="62"/>
        <v>GENERAL PURPOSE CHIP RESISTORS RES1210 4R7±5% 200V 0.5W</v>
      </c>
    </row>
    <row r="736" spans="1:16" x14ac:dyDescent="0.3">
      <c r="A736" s="4" t="s">
        <v>964</v>
      </c>
      <c r="B736" s="3" t="s">
        <v>944</v>
      </c>
      <c r="C736" s="3" t="s">
        <v>63</v>
      </c>
      <c r="D736" s="45" t="s">
        <v>20</v>
      </c>
      <c r="E736" s="3" t="s">
        <v>763</v>
      </c>
      <c r="F736" s="3" t="s">
        <v>945</v>
      </c>
      <c r="G736" s="4" t="str">
        <f t="shared" si="60"/>
        <v>RES1210 5R1±5%</v>
      </c>
      <c r="H736" s="3" t="s">
        <v>23</v>
      </c>
      <c r="I736" s="3" t="s">
        <v>24</v>
      </c>
      <c r="J736" s="3" t="s">
        <v>25</v>
      </c>
      <c r="K736" s="3" t="s">
        <v>946</v>
      </c>
      <c r="L736" s="4" t="str">
        <f t="shared" si="61"/>
        <v>RC1210JR-075R1L</v>
      </c>
      <c r="M736" s="3" t="s">
        <v>378</v>
      </c>
      <c r="N736" t="s">
        <v>379</v>
      </c>
      <c r="O736" t="str">
        <f t="shared" ca="1" si="59"/>
        <v>C:\Altium Libraries\Passives Library\DataSheet\GENERAL PURPOSE CHIP RESISTORS (Yageo).pdf</v>
      </c>
      <c r="P736" s="5" t="str">
        <f t="shared" si="62"/>
        <v>GENERAL PURPOSE CHIP RESISTORS RES1210 5R1±5% 200V 0.5W</v>
      </c>
    </row>
    <row r="737" spans="1:16" x14ac:dyDescent="0.3">
      <c r="A737" s="4" t="s">
        <v>965</v>
      </c>
      <c r="B737" s="3" t="s">
        <v>944</v>
      </c>
      <c r="C737" s="3" t="s">
        <v>65</v>
      </c>
      <c r="D737" s="45" t="s">
        <v>20</v>
      </c>
      <c r="E737" s="3" t="s">
        <v>763</v>
      </c>
      <c r="F737" s="3" t="s">
        <v>945</v>
      </c>
      <c r="G737" s="4" t="str">
        <f t="shared" si="60"/>
        <v>RES1210 5R6±5%</v>
      </c>
      <c r="H737" s="3" t="s">
        <v>23</v>
      </c>
      <c r="I737" s="3" t="s">
        <v>24</v>
      </c>
      <c r="J737" s="3" t="s">
        <v>25</v>
      </c>
      <c r="K737" s="3" t="s">
        <v>946</v>
      </c>
      <c r="L737" s="4" t="str">
        <f t="shared" si="61"/>
        <v>RC1210JR-075R6L</v>
      </c>
      <c r="M737" s="3" t="s">
        <v>378</v>
      </c>
      <c r="N737" t="s">
        <v>379</v>
      </c>
      <c r="O737" t="str">
        <f t="shared" ca="1" si="59"/>
        <v>C:\Altium Libraries\Passives Library\DataSheet\GENERAL PURPOSE CHIP RESISTORS (Yageo).pdf</v>
      </c>
      <c r="P737" s="5" t="str">
        <f t="shared" si="62"/>
        <v>GENERAL PURPOSE CHIP RESISTORS RES1210 5R6±5% 200V 0.5W</v>
      </c>
    </row>
    <row r="738" spans="1:16" x14ac:dyDescent="0.3">
      <c r="A738" s="4" t="s">
        <v>966</v>
      </c>
      <c r="B738" s="3" t="s">
        <v>944</v>
      </c>
      <c r="C738" s="3" t="s">
        <v>67</v>
      </c>
      <c r="D738" s="45" t="s">
        <v>20</v>
      </c>
      <c r="E738" s="3" t="s">
        <v>763</v>
      </c>
      <c r="F738" s="3" t="s">
        <v>945</v>
      </c>
      <c r="G738" s="4" t="str">
        <f t="shared" si="60"/>
        <v>RES1210 6R2±5%</v>
      </c>
      <c r="H738" s="3" t="s">
        <v>23</v>
      </c>
      <c r="I738" s="3" t="s">
        <v>24</v>
      </c>
      <c r="J738" s="3" t="s">
        <v>25</v>
      </c>
      <c r="K738" s="3" t="s">
        <v>946</v>
      </c>
      <c r="L738" s="4" t="str">
        <f t="shared" si="61"/>
        <v>RC1210JR-076R2L</v>
      </c>
      <c r="M738" s="3" t="s">
        <v>378</v>
      </c>
      <c r="N738" t="s">
        <v>379</v>
      </c>
      <c r="O738" t="str">
        <f t="shared" ca="1" si="59"/>
        <v>C:\Altium Libraries\Passives Library\DataSheet\GENERAL PURPOSE CHIP RESISTORS (Yageo).pdf</v>
      </c>
      <c r="P738" s="5" t="str">
        <f t="shared" si="62"/>
        <v>GENERAL PURPOSE CHIP RESISTORS RES1210 6R2±5% 200V 0.5W</v>
      </c>
    </row>
    <row r="739" spans="1:16" x14ac:dyDescent="0.3">
      <c r="A739" s="4" t="s">
        <v>967</v>
      </c>
      <c r="B739" s="3" t="s">
        <v>944</v>
      </c>
      <c r="C739" s="3" t="s">
        <v>69</v>
      </c>
      <c r="D739" s="45" t="s">
        <v>20</v>
      </c>
      <c r="E739" s="3" t="s">
        <v>763</v>
      </c>
      <c r="F739" s="3" t="s">
        <v>945</v>
      </c>
      <c r="G739" s="4" t="str">
        <f t="shared" si="60"/>
        <v>RES1210 6R8±5%</v>
      </c>
      <c r="H739" s="3" t="s">
        <v>23</v>
      </c>
      <c r="I739" s="3" t="s">
        <v>24</v>
      </c>
      <c r="J739" s="3" t="s">
        <v>25</v>
      </c>
      <c r="K739" s="3" t="s">
        <v>946</v>
      </c>
      <c r="L739" s="4" t="str">
        <f t="shared" si="61"/>
        <v>RC1210JR-076R8L</v>
      </c>
      <c r="M739" s="3" t="s">
        <v>378</v>
      </c>
      <c r="N739" t="s">
        <v>379</v>
      </c>
      <c r="O739" t="str">
        <f t="shared" ca="1" si="59"/>
        <v>C:\Altium Libraries\Passives Library\DataSheet\GENERAL PURPOSE CHIP RESISTORS (Yageo).pdf</v>
      </c>
      <c r="P739" s="5" t="str">
        <f t="shared" si="62"/>
        <v>GENERAL PURPOSE CHIP RESISTORS RES1210 6R8±5% 200V 0.5W</v>
      </c>
    </row>
    <row r="740" spans="1:16" x14ac:dyDescent="0.3">
      <c r="A740" s="4" t="s">
        <v>968</v>
      </c>
      <c r="B740" s="3" t="s">
        <v>944</v>
      </c>
      <c r="C740" s="3" t="s">
        <v>71</v>
      </c>
      <c r="D740" s="45" t="s">
        <v>20</v>
      </c>
      <c r="E740" s="3" t="s">
        <v>763</v>
      </c>
      <c r="F740" s="3" t="s">
        <v>945</v>
      </c>
      <c r="G740" s="4" t="str">
        <f t="shared" si="60"/>
        <v>RES1210 7R5±5%</v>
      </c>
      <c r="H740" s="3" t="s">
        <v>23</v>
      </c>
      <c r="I740" s="3" t="s">
        <v>24</v>
      </c>
      <c r="J740" s="3" t="s">
        <v>25</v>
      </c>
      <c r="K740" s="3" t="s">
        <v>946</v>
      </c>
      <c r="L740" s="4" t="str">
        <f t="shared" si="61"/>
        <v>RC1210JR-077R5L</v>
      </c>
      <c r="M740" s="3" t="s">
        <v>378</v>
      </c>
      <c r="N740" t="s">
        <v>379</v>
      </c>
      <c r="O740" t="str">
        <f t="shared" ca="1" si="59"/>
        <v>C:\Altium Libraries\Passives Library\DataSheet\GENERAL PURPOSE CHIP RESISTORS (Yageo).pdf</v>
      </c>
      <c r="P740" s="5" t="str">
        <f t="shared" si="62"/>
        <v>GENERAL PURPOSE CHIP RESISTORS RES1210 7R5±5% 200V 0.5W</v>
      </c>
    </row>
    <row r="741" spans="1:16" x14ac:dyDescent="0.3">
      <c r="A741" s="4" t="s">
        <v>969</v>
      </c>
      <c r="B741" s="3" t="s">
        <v>944</v>
      </c>
      <c r="C741" s="3" t="s">
        <v>73</v>
      </c>
      <c r="D741" s="45" t="s">
        <v>20</v>
      </c>
      <c r="E741" s="3" t="s">
        <v>763</v>
      </c>
      <c r="F741" s="3" t="s">
        <v>945</v>
      </c>
      <c r="G741" s="4" t="str">
        <f t="shared" si="60"/>
        <v>RES1210 8R2±5%</v>
      </c>
      <c r="H741" s="3" t="s">
        <v>23</v>
      </c>
      <c r="I741" s="3" t="s">
        <v>24</v>
      </c>
      <c r="J741" s="3" t="s">
        <v>25</v>
      </c>
      <c r="K741" s="3" t="s">
        <v>946</v>
      </c>
      <c r="L741" s="4" t="str">
        <f t="shared" si="61"/>
        <v>RC1210JR-078R2L</v>
      </c>
      <c r="M741" s="3" t="s">
        <v>378</v>
      </c>
      <c r="N741" t="s">
        <v>379</v>
      </c>
      <c r="O741" t="str">
        <f t="shared" ca="1" si="59"/>
        <v>C:\Altium Libraries\Passives Library\DataSheet\GENERAL PURPOSE CHIP RESISTORS (Yageo).pdf</v>
      </c>
      <c r="P741" s="5" t="str">
        <f t="shared" si="62"/>
        <v>GENERAL PURPOSE CHIP RESISTORS RES1210 8R2±5% 200V 0.5W</v>
      </c>
    </row>
    <row r="742" spans="1:16" x14ac:dyDescent="0.3">
      <c r="A742" s="4" t="s">
        <v>970</v>
      </c>
      <c r="B742" s="3" t="s">
        <v>944</v>
      </c>
      <c r="C742" s="3" t="s">
        <v>75</v>
      </c>
      <c r="D742" s="45" t="s">
        <v>20</v>
      </c>
      <c r="E742" s="3" t="s">
        <v>763</v>
      </c>
      <c r="F742" s="3" t="s">
        <v>945</v>
      </c>
      <c r="G742" s="4" t="str">
        <f t="shared" si="60"/>
        <v>RES1210 9R1±5%</v>
      </c>
      <c r="H742" s="3" t="s">
        <v>23</v>
      </c>
      <c r="I742" s="3" t="s">
        <v>24</v>
      </c>
      <c r="J742" s="3" t="s">
        <v>25</v>
      </c>
      <c r="K742" s="3" t="s">
        <v>946</v>
      </c>
      <c r="L742" s="4" t="str">
        <f t="shared" si="61"/>
        <v>RC1210JR-079R1L</v>
      </c>
      <c r="M742" s="3" t="s">
        <v>378</v>
      </c>
      <c r="N742" t="s">
        <v>379</v>
      </c>
      <c r="O742" t="str">
        <f t="shared" ca="1" si="59"/>
        <v>C:\Altium Libraries\Passives Library\DataSheet\GENERAL PURPOSE CHIP RESISTORS (Yageo).pdf</v>
      </c>
      <c r="P742" s="5" t="str">
        <f t="shared" si="62"/>
        <v>GENERAL PURPOSE CHIP RESISTORS RES1210 9R1±5% 200V 0.5W</v>
      </c>
    </row>
    <row r="743" spans="1:16" x14ac:dyDescent="0.3">
      <c r="A743" s="4" t="s">
        <v>971</v>
      </c>
      <c r="B743" s="3" t="s">
        <v>944</v>
      </c>
      <c r="C743" s="3" t="s">
        <v>77</v>
      </c>
      <c r="D743" s="45" t="s">
        <v>20</v>
      </c>
      <c r="E743" s="3" t="s">
        <v>763</v>
      </c>
      <c r="F743" s="3" t="s">
        <v>945</v>
      </c>
      <c r="G743" s="4" t="str">
        <f t="shared" si="60"/>
        <v>RES1210 10R±5%</v>
      </c>
      <c r="H743" s="3" t="s">
        <v>23</v>
      </c>
      <c r="I743" s="3" t="s">
        <v>24</v>
      </c>
      <c r="J743" s="3" t="s">
        <v>25</v>
      </c>
      <c r="K743" s="3" t="s">
        <v>946</v>
      </c>
      <c r="L743" s="4" t="str">
        <f t="shared" si="61"/>
        <v>RC1210JR-0710RL</v>
      </c>
      <c r="M743" s="3" t="s">
        <v>378</v>
      </c>
      <c r="N743" t="s">
        <v>379</v>
      </c>
      <c r="O743" t="str">
        <f t="shared" ca="1" si="59"/>
        <v>C:\Altium Libraries\Passives Library\DataSheet\GENERAL PURPOSE CHIP RESISTORS (Yageo).pdf</v>
      </c>
      <c r="P743" s="5" t="str">
        <f t="shared" si="62"/>
        <v>GENERAL PURPOSE CHIP RESISTORS RES1210 10R±5% 200V 0.5W</v>
      </c>
    </row>
    <row r="744" spans="1:16" x14ac:dyDescent="0.3">
      <c r="A744" s="4" t="s">
        <v>972</v>
      </c>
      <c r="B744" s="3" t="s">
        <v>944</v>
      </c>
      <c r="C744" s="3" t="s">
        <v>79</v>
      </c>
      <c r="D744" s="45" t="s">
        <v>20</v>
      </c>
      <c r="E744" s="3" t="s">
        <v>763</v>
      </c>
      <c r="F744" s="3" t="s">
        <v>945</v>
      </c>
      <c r="G744" s="4" t="str">
        <f t="shared" si="60"/>
        <v>RES1210 11R±5%</v>
      </c>
      <c r="H744" s="3" t="s">
        <v>23</v>
      </c>
      <c r="I744" s="3" t="s">
        <v>24</v>
      </c>
      <c r="J744" s="3" t="s">
        <v>25</v>
      </c>
      <c r="K744" s="3" t="s">
        <v>946</v>
      </c>
      <c r="L744" s="4" t="str">
        <f t="shared" si="61"/>
        <v>RC1210JR-0711RL</v>
      </c>
      <c r="M744" s="3" t="s">
        <v>378</v>
      </c>
      <c r="N744" t="s">
        <v>379</v>
      </c>
      <c r="O744" t="str">
        <f t="shared" ca="1" si="59"/>
        <v>C:\Altium Libraries\Passives Library\DataSheet\GENERAL PURPOSE CHIP RESISTORS (Yageo).pdf</v>
      </c>
      <c r="P744" s="5" t="str">
        <f t="shared" si="62"/>
        <v>GENERAL PURPOSE CHIP RESISTORS RES1210 11R±5% 200V 0.5W</v>
      </c>
    </row>
    <row r="745" spans="1:16" x14ac:dyDescent="0.3">
      <c r="A745" s="4" t="s">
        <v>973</v>
      </c>
      <c r="B745" s="3" t="s">
        <v>944</v>
      </c>
      <c r="C745" s="3" t="s">
        <v>81</v>
      </c>
      <c r="D745" s="45" t="s">
        <v>20</v>
      </c>
      <c r="E745" s="3" t="s">
        <v>763</v>
      </c>
      <c r="F745" s="3" t="s">
        <v>945</v>
      </c>
      <c r="G745" s="4" t="str">
        <f t="shared" si="60"/>
        <v>RES1210 12R±5%</v>
      </c>
      <c r="H745" s="3" t="s">
        <v>23</v>
      </c>
      <c r="I745" s="3" t="s">
        <v>24</v>
      </c>
      <c r="J745" s="3" t="s">
        <v>25</v>
      </c>
      <c r="K745" s="3" t="s">
        <v>946</v>
      </c>
      <c r="L745" s="4" t="str">
        <f t="shared" si="61"/>
        <v>RC1210JR-0712RL</v>
      </c>
      <c r="M745" s="3" t="s">
        <v>378</v>
      </c>
      <c r="N745" t="s">
        <v>379</v>
      </c>
      <c r="O745" t="str">
        <f t="shared" ca="1" si="59"/>
        <v>C:\Altium Libraries\Passives Library\DataSheet\GENERAL PURPOSE CHIP RESISTORS (Yageo).pdf</v>
      </c>
      <c r="P745" s="5" t="str">
        <f t="shared" si="62"/>
        <v>GENERAL PURPOSE CHIP RESISTORS RES1210 12R±5% 200V 0.5W</v>
      </c>
    </row>
    <row r="746" spans="1:16" x14ac:dyDescent="0.3">
      <c r="A746" s="4" t="s">
        <v>974</v>
      </c>
      <c r="B746" s="3" t="s">
        <v>944</v>
      </c>
      <c r="C746" s="3" t="s">
        <v>83</v>
      </c>
      <c r="D746" s="45" t="s">
        <v>20</v>
      </c>
      <c r="E746" s="3" t="s">
        <v>763</v>
      </c>
      <c r="F746" s="3" t="s">
        <v>945</v>
      </c>
      <c r="G746" s="4" t="str">
        <f t="shared" si="60"/>
        <v>RES1210 13R±5%</v>
      </c>
      <c r="H746" s="3" t="s">
        <v>23</v>
      </c>
      <c r="I746" s="3" t="s">
        <v>24</v>
      </c>
      <c r="J746" s="3" t="s">
        <v>25</v>
      </c>
      <c r="K746" s="3" t="s">
        <v>946</v>
      </c>
      <c r="L746" s="4" t="str">
        <f t="shared" si="61"/>
        <v>RC1210JR-0713RL</v>
      </c>
      <c r="M746" s="3" t="s">
        <v>378</v>
      </c>
      <c r="N746" t="s">
        <v>379</v>
      </c>
      <c r="O746" t="str">
        <f t="shared" ca="1" si="59"/>
        <v>C:\Altium Libraries\Passives Library\DataSheet\GENERAL PURPOSE CHIP RESISTORS (Yageo).pdf</v>
      </c>
      <c r="P746" s="5" t="str">
        <f t="shared" si="62"/>
        <v>GENERAL PURPOSE CHIP RESISTORS RES1210 13R±5% 200V 0.5W</v>
      </c>
    </row>
    <row r="747" spans="1:16" x14ac:dyDescent="0.3">
      <c r="A747" s="4" t="s">
        <v>975</v>
      </c>
      <c r="B747" s="3" t="s">
        <v>944</v>
      </c>
      <c r="C747" s="3" t="s">
        <v>85</v>
      </c>
      <c r="D747" s="45" t="s">
        <v>20</v>
      </c>
      <c r="E747" s="3" t="s">
        <v>763</v>
      </c>
      <c r="F747" s="3" t="s">
        <v>945</v>
      </c>
      <c r="G747" s="4" t="str">
        <f t="shared" si="60"/>
        <v>RES1210 15R±5%</v>
      </c>
      <c r="H747" s="3" t="s">
        <v>23</v>
      </c>
      <c r="I747" s="3" t="s">
        <v>24</v>
      </c>
      <c r="J747" s="3" t="s">
        <v>25</v>
      </c>
      <c r="K747" s="3" t="s">
        <v>946</v>
      </c>
      <c r="L747" s="4" t="str">
        <f t="shared" si="61"/>
        <v>RC1210JR-0715RL</v>
      </c>
      <c r="M747" s="3" t="s">
        <v>378</v>
      </c>
      <c r="N747" t="s">
        <v>379</v>
      </c>
      <c r="O747" t="str">
        <f t="shared" ca="1" si="59"/>
        <v>C:\Altium Libraries\Passives Library\DataSheet\GENERAL PURPOSE CHIP RESISTORS (Yageo).pdf</v>
      </c>
      <c r="P747" s="5" t="str">
        <f t="shared" si="62"/>
        <v>GENERAL PURPOSE CHIP RESISTORS RES1210 15R±5% 200V 0.5W</v>
      </c>
    </row>
    <row r="748" spans="1:16" x14ac:dyDescent="0.3">
      <c r="A748" s="4" t="s">
        <v>976</v>
      </c>
      <c r="B748" s="3" t="s">
        <v>944</v>
      </c>
      <c r="C748" s="3" t="s">
        <v>87</v>
      </c>
      <c r="D748" s="45" t="s">
        <v>20</v>
      </c>
      <c r="E748" s="3" t="s">
        <v>763</v>
      </c>
      <c r="F748" s="3" t="s">
        <v>945</v>
      </c>
      <c r="G748" s="4" t="str">
        <f t="shared" si="60"/>
        <v>RES1210 16R±5%</v>
      </c>
      <c r="H748" s="3" t="s">
        <v>23</v>
      </c>
      <c r="I748" s="3" t="s">
        <v>24</v>
      </c>
      <c r="J748" s="3" t="s">
        <v>25</v>
      </c>
      <c r="K748" s="3" t="s">
        <v>946</v>
      </c>
      <c r="L748" s="4" t="str">
        <f t="shared" si="61"/>
        <v>RC1210JR-0716RL</v>
      </c>
      <c r="M748" s="3" t="s">
        <v>378</v>
      </c>
      <c r="N748" t="s">
        <v>379</v>
      </c>
      <c r="O748" t="str">
        <f t="shared" ca="1" si="59"/>
        <v>C:\Altium Libraries\Passives Library\DataSheet\GENERAL PURPOSE CHIP RESISTORS (Yageo).pdf</v>
      </c>
      <c r="P748" s="5" t="str">
        <f t="shared" si="62"/>
        <v>GENERAL PURPOSE CHIP RESISTORS RES1210 16R±5% 200V 0.5W</v>
      </c>
    </row>
    <row r="749" spans="1:16" x14ac:dyDescent="0.3">
      <c r="A749" s="4" t="s">
        <v>977</v>
      </c>
      <c r="B749" s="3" t="s">
        <v>944</v>
      </c>
      <c r="C749" s="3" t="s">
        <v>89</v>
      </c>
      <c r="D749" s="45" t="s">
        <v>20</v>
      </c>
      <c r="E749" s="3" t="s">
        <v>763</v>
      </c>
      <c r="F749" s="3" t="s">
        <v>945</v>
      </c>
      <c r="G749" s="4" t="str">
        <f t="shared" si="60"/>
        <v>RES1210 18R±5%</v>
      </c>
      <c r="H749" s="3" t="s">
        <v>23</v>
      </c>
      <c r="I749" s="3" t="s">
        <v>24</v>
      </c>
      <c r="J749" s="3" t="s">
        <v>25</v>
      </c>
      <c r="K749" s="3" t="s">
        <v>946</v>
      </c>
      <c r="L749" s="4" t="str">
        <f t="shared" si="61"/>
        <v>RC1210JR-0718RL</v>
      </c>
      <c r="M749" s="3" t="s">
        <v>378</v>
      </c>
      <c r="N749" t="s">
        <v>379</v>
      </c>
      <c r="O749" t="str">
        <f t="shared" ca="1" si="59"/>
        <v>C:\Altium Libraries\Passives Library\DataSheet\GENERAL PURPOSE CHIP RESISTORS (Yageo).pdf</v>
      </c>
      <c r="P749" s="5" t="str">
        <f t="shared" si="62"/>
        <v>GENERAL PURPOSE CHIP RESISTORS RES1210 18R±5% 200V 0.5W</v>
      </c>
    </row>
    <row r="750" spans="1:16" x14ac:dyDescent="0.3">
      <c r="A750" s="4" t="s">
        <v>978</v>
      </c>
      <c r="B750" s="3" t="s">
        <v>944</v>
      </c>
      <c r="C750" s="3" t="s">
        <v>91</v>
      </c>
      <c r="D750" s="45" t="s">
        <v>20</v>
      </c>
      <c r="E750" s="3" t="s">
        <v>763</v>
      </c>
      <c r="F750" s="3" t="s">
        <v>945</v>
      </c>
      <c r="G750" s="4" t="str">
        <f t="shared" si="60"/>
        <v>RES1210 20R±5%</v>
      </c>
      <c r="H750" s="3" t="s">
        <v>23</v>
      </c>
      <c r="I750" s="3" t="s">
        <v>24</v>
      </c>
      <c r="J750" s="3" t="s">
        <v>25</v>
      </c>
      <c r="K750" s="3" t="s">
        <v>946</v>
      </c>
      <c r="L750" s="4" t="str">
        <f t="shared" si="61"/>
        <v>RC1210JR-0720RL</v>
      </c>
      <c r="M750" s="3" t="s">
        <v>378</v>
      </c>
      <c r="N750" t="s">
        <v>379</v>
      </c>
      <c r="O750" t="str">
        <f t="shared" ca="1" si="59"/>
        <v>C:\Altium Libraries\Passives Library\DataSheet\GENERAL PURPOSE CHIP RESISTORS (Yageo).pdf</v>
      </c>
      <c r="P750" s="5" t="str">
        <f t="shared" si="62"/>
        <v>GENERAL PURPOSE CHIP RESISTORS RES1210 20R±5% 200V 0.5W</v>
      </c>
    </row>
    <row r="751" spans="1:16" x14ac:dyDescent="0.3">
      <c r="A751" s="4" t="s">
        <v>979</v>
      </c>
      <c r="B751" s="3" t="s">
        <v>944</v>
      </c>
      <c r="C751" s="3" t="s">
        <v>93</v>
      </c>
      <c r="D751" s="45" t="s">
        <v>20</v>
      </c>
      <c r="E751" s="3" t="s">
        <v>763</v>
      </c>
      <c r="F751" s="3" t="s">
        <v>945</v>
      </c>
      <c r="G751" s="4" t="str">
        <f t="shared" si="60"/>
        <v>RES1210 22R±5%</v>
      </c>
      <c r="H751" s="3" t="s">
        <v>23</v>
      </c>
      <c r="I751" s="3" t="s">
        <v>24</v>
      </c>
      <c r="J751" s="3" t="s">
        <v>25</v>
      </c>
      <c r="K751" s="3" t="s">
        <v>946</v>
      </c>
      <c r="L751" s="4" t="str">
        <f t="shared" si="61"/>
        <v>RC1210JR-0722RL</v>
      </c>
      <c r="M751" s="3" t="s">
        <v>378</v>
      </c>
      <c r="N751" t="s">
        <v>379</v>
      </c>
      <c r="O751" t="str">
        <f t="shared" ca="1" si="59"/>
        <v>C:\Altium Libraries\Passives Library\DataSheet\GENERAL PURPOSE CHIP RESISTORS (Yageo).pdf</v>
      </c>
      <c r="P751" s="5" t="str">
        <f t="shared" si="62"/>
        <v>GENERAL PURPOSE CHIP RESISTORS RES1210 22R±5% 200V 0.5W</v>
      </c>
    </row>
    <row r="752" spans="1:16" x14ac:dyDescent="0.3">
      <c r="A752" s="4" t="s">
        <v>980</v>
      </c>
      <c r="B752" s="3" t="s">
        <v>944</v>
      </c>
      <c r="C752" s="3" t="s">
        <v>95</v>
      </c>
      <c r="D752" s="45" t="s">
        <v>20</v>
      </c>
      <c r="E752" s="3" t="s">
        <v>763</v>
      </c>
      <c r="F752" s="3" t="s">
        <v>945</v>
      </c>
      <c r="G752" s="4" t="str">
        <f t="shared" si="60"/>
        <v>RES1210 24R±5%</v>
      </c>
      <c r="H752" s="3" t="s">
        <v>23</v>
      </c>
      <c r="I752" s="3" t="s">
        <v>24</v>
      </c>
      <c r="J752" s="3" t="s">
        <v>25</v>
      </c>
      <c r="K752" s="3" t="s">
        <v>946</v>
      </c>
      <c r="L752" s="4" t="str">
        <f t="shared" si="61"/>
        <v>RC1210JR-0724RL</v>
      </c>
      <c r="M752" s="3" t="s">
        <v>378</v>
      </c>
      <c r="N752" t="s">
        <v>379</v>
      </c>
      <c r="O752" t="str">
        <f t="shared" ca="1" si="59"/>
        <v>C:\Altium Libraries\Passives Library\DataSheet\GENERAL PURPOSE CHIP RESISTORS (Yageo).pdf</v>
      </c>
      <c r="P752" s="5" t="str">
        <f t="shared" si="62"/>
        <v>GENERAL PURPOSE CHIP RESISTORS RES1210 24R±5% 200V 0.5W</v>
      </c>
    </row>
    <row r="753" spans="1:16" x14ac:dyDescent="0.3">
      <c r="A753" s="4" t="s">
        <v>981</v>
      </c>
      <c r="B753" s="3" t="s">
        <v>944</v>
      </c>
      <c r="C753" s="3" t="s">
        <v>97</v>
      </c>
      <c r="D753" s="45" t="s">
        <v>20</v>
      </c>
      <c r="E753" s="3" t="s">
        <v>763</v>
      </c>
      <c r="F753" s="3" t="s">
        <v>945</v>
      </c>
      <c r="G753" s="4" t="str">
        <f t="shared" si="60"/>
        <v>RES1210 27R±5%</v>
      </c>
      <c r="H753" s="3" t="s">
        <v>23</v>
      </c>
      <c r="I753" s="3" t="s">
        <v>24</v>
      </c>
      <c r="J753" s="3" t="s">
        <v>25</v>
      </c>
      <c r="K753" s="3" t="s">
        <v>946</v>
      </c>
      <c r="L753" s="4" t="str">
        <f t="shared" si="61"/>
        <v>RC1210JR-0727RL</v>
      </c>
      <c r="M753" s="3" t="s">
        <v>378</v>
      </c>
      <c r="N753" t="s">
        <v>379</v>
      </c>
      <c r="O753" t="str">
        <f t="shared" ca="1" si="59"/>
        <v>C:\Altium Libraries\Passives Library\DataSheet\GENERAL PURPOSE CHIP RESISTORS (Yageo).pdf</v>
      </c>
      <c r="P753" s="5" t="str">
        <f t="shared" si="62"/>
        <v>GENERAL PURPOSE CHIP RESISTORS RES1210 27R±5% 200V 0.5W</v>
      </c>
    </row>
    <row r="754" spans="1:16" x14ac:dyDescent="0.3">
      <c r="A754" s="4" t="s">
        <v>982</v>
      </c>
      <c r="B754" s="3" t="s">
        <v>944</v>
      </c>
      <c r="C754" s="3" t="s">
        <v>99</v>
      </c>
      <c r="D754" s="45" t="s">
        <v>20</v>
      </c>
      <c r="E754" s="3" t="s">
        <v>763</v>
      </c>
      <c r="F754" s="3" t="s">
        <v>945</v>
      </c>
      <c r="G754" s="4" t="str">
        <f t="shared" si="60"/>
        <v>RES1210 30R±5%</v>
      </c>
      <c r="H754" s="3" t="s">
        <v>23</v>
      </c>
      <c r="I754" s="3" t="s">
        <v>24</v>
      </c>
      <c r="J754" s="3" t="s">
        <v>25</v>
      </c>
      <c r="K754" s="3" t="s">
        <v>946</v>
      </c>
      <c r="L754" s="4" t="str">
        <f t="shared" si="61"/>
        <v>RC1210JR-0730RL</v>
      </c>
      <c r="M754" s="3" t="s">
        <v>378</v>
      </c>
      <c r="N754" t="s">
        <v>379</v>
      </c>
      <c r="O754" t="str">
        <f t="shared" ca="1" si="59"/>
        <v>C:\Altium Libraries\Passives Library\DataSheet\GENERAL PURPOSE CHIP RESISTORS (Yageo).pdf</v>
      </c>
      <c r="P754" s="5" t="str">
        <f t="shared" si="62"/>
        <v>GENERAL PURPOSE CHIP RESISTORS RES1210 30R±5% 200V 0.5W</v>
      </c>
    </row>
    <row r="755" spans="1:16" x14ac:dyDescent="0.3">
      <c r="A755" s="4" t="s">
        <v>983</v>
      </c>
      <c r="B755" s="3" t="s">
        <v>944</v>
      </c>
      <c r="C755" s="3" t="s">
        <v>101</v>
      </c>
      <c r="D755" s="45" t="s">
        <v>20</v>
      </c>
      <c r="E755" s="3" t="s">
        <v>763</v>
      </c>
      <c r="F755" s="3" t="s">
        <v>945</v>
      </c>
      <c r="G755" s="4" t="str">
        <f t="shared" si="60"/>
        <v>RES1210 33R±5%</v>
      </c>
      <c r="H755" s="3" t="s">
        <v>23</v>
      </c>
      <c r="I755" s="3" t="s">
        <v>24</v>
      </c>
      <c r="J755" s="3" t="s">
        <v>25</v>
      </c>
      <c r="K755" s="3" t="s">
        <v>946</v>
      </c>
      <c r="L755" s="4" t="str">
        <f t="shared" si="61"/>
        <v>RC1210JR-0733RL</v>
      </c>
      <c r="M755" s="3" t="s">
        <v>378</v>
      </c>
      <c r="N755" t="s">
        <v>379</v>
      </c>
      <c r="O755" t="str">
        <f t="shared" ca="1" si="59"/>
        <v>C:\Altium Libraries\Passives Library\DataSheet\GENERAL PURPOSE CHIP RESISTORS (Yageo).pdf</v>
      </c>
      <c r="P755" s="5" t="str">
        <f t="shared" si="62"/>
        <v>GENERAL PURPOSE CHIP RESISTORS RES1210 33R±5% 200V 0.5W</v>
      </c>
    </row>
    <row r="756" spans="1:16" x14ac:dyDescent="0.3">
      <c r="A756" s="4" t="s">
        <v>984</v>
      </c>
      <c r="B756" s="3" t="s">
        <v>944</v>
      </c>
      <c r="C756" s="3" t="s">
        <v>103</v>
      </c>
      <c r="D756" s="45" t="s">
        <v>20</v>
      </c>
      <c r="E756" s="3" t="s">
        <v>763</v>
      </c>
      <c r="F756" s="3" t="s">
        <v>945</v>
      </c>
      <c r="G756" s="4" t="str">
        <f t="shared" si="60"/>
        <v>RES1210 36R±5%</v>
      </c>
      <c r="H756" s="3" t="s">
        <v>23</v>
      </c>
      <c r="I756" s="3" t="s">
        <v>24</v>
      </c>
      <c r="J756" s="3" t="s">
        <v>25</v>
      </c>
      <c r="K756" s="3" t="s">
        <v>946</v>
      </c>
      <c r="L756" s="4" t="str">
        <f t="shared" si="61"/>
        <v>RC1210JR-0736RL</v>
      </c>
      <c r="M756" s="3" t="s">
        <v>378</v>
      </c>
      <c r="N756" t="s">
        <v>379</v>
      </c>
      <c r="O756" t="str">
        <f t="shared" ca="1" si="59"/>
        <v>C:\Altium Libraries\Passives Library\DataSheet\GENERAL PURPOSE CHIP RESISTORS (Yageo).pdf</v>
      </c>
      <c r="P756" s="5" t="str">
        <f t="shared" si="62"/>
        <v>GENERAL PURPOSE CHIP RESISTORS RES1210 36R±5% 200V 0.5W</v>
      </c>
    </row>
    <row r="757" spans="1:16" x14ac:dyDescent="0.3">
      <c r="A757" s="4" t="s">
        <v>985</v>
      </c>
      <c r="B757" s="3" t="s">
        <v>944</v>
      </c>
      <c r="C757" s="3" t="s">
        <v>105</v>
      </c>
      <c r="D757" s="45" t="s">
        <v>20</v>
      </c>
      <c r="E757" s="3" t="s">
        <v>763</v>
      </c>
      <c r="F757" s="3" t="s">
        <v>945</v>
      </c>
      <c r="G757" s="4" t="str">
        <f t="shared" si="60"/>
        <v>RES1210 39R±5%</v>
      </c>
      <c r="H757" s="3" t="s">
        <v>23</v>
      </c>
      <c r="I757" s="3" t="s">
        <v>24</v>
      </c>
      <c r="J757" s="3" t="s">
        <v>25</v>
      </c>
      <c r="K757" s="3" t="s">
        <v>946</v>
      </c>
      <c r="L757" s="4" t="str">
        <f t="shared" si="61"/>
        <v>RC1210JR-0739RL</v>
      </c>
      <c r="M757" s="3" t="s">
        <v>378</v>
      </c>
      <c r="N757" t="s">
        <v>379</v>
      </c>
      <c r="O757" t="str">
        <f t="shared" ca="1" si="59"/>
        <v>C:\Altium Libraries\Passives Library\DataSheet\GENERAL PURPOSE CHIP RESISTORS (Yageo).pdf</v>
      </c>
      <c r="P757" s="5" t="str">
        <f t="shared" si="62"/>
        <v>GENERAL PURPOSE CHIP RESISTORS RES1210 39R±5% 200V 0.5W</v>
      </c>
    </row>
    <row r="758" spans="1:16" x14ac:dyDescent="0.3">
      <c r="A758" s="4" t="s">
        <v>986</v>
      </c>
      <c r="B758" s="3" t="s">
        <v>944</v>
      </c>
      <c r="C758" s="3" t="s">
        <v>107</v>
      </c>
      <c r="D758" s="45" t="s">
        <v>20</v>
      </c>
      <c r="E758" s="3" t="s">
        <v>763</v>
      </c>
      <c r="F758" s="3" t="s">
        <v>945</v>
      </c>
      <c r="G758" s="4" t="str">
        <f t="shared" si="60"/>
        <v>RES1210 43R±5%</v>
      </c>
      <c r="H758" s="3" t="s">
        <v>23</v>
      </c>
      <c r="I758" s="3" t="s">
        <v>24</v>
      </c>
      <c r="J758" s="3" t="s">
        <v>25</v>
      </c>
      <c r="K758" s="3" t="s">
        <v>946</v>
      </c>
      <c r="L758" s="4" t="str">
        <f t="shared" si="61"/>
        <v>RC1210JR-0743RL</v>
      </c>
      <c r="M758" s="3" t="s">
        <v>378</v>
      </c>
      <c r="N758" t="s">
        <v>379</v>
      </c>
      <c r="O758" t="str">
        <f t="shared" ca="1" si="59"/>
        <v>C:\Altium Libraries\Passives Library\DataSheet\GENERAL PURPOSE CHIP RESISTORS (Yageo).pdf</v>
      </c>
      <c r="P758" s="5" t="str">
        <f t="shared" si="62"/>
        <v>GENERAL PURPOSE CHIP RESISTORS RES1210 43R±5% 200V 0.5W</v>
      </c>
    </row>
    <row r="759" spans="1:16" x14ac:dyDescent="0.3">
      <c r="A759" s="4" t="s">
        <v>987</v>
      </c>
      <c r="B759" s="3" t="s">
        <v>944</v>
      </c>
      <c r="C759" s="3" t="s">
        <v>109</v>
      </c>
      <c r="D759" s="45" t="s">
        <v>20</v>
      </c>
      <c r="E759" s="3" t="s">
        <v>763</v>
      </c>
      <c r="F759" s="3" t="s">
        <v>945</v>
      </c>
      <c r="G759" s="4" t="str">
        <f t="shared" si="60"/>
        <v>RES1210 47R±5%</v>
      </c>
      <c r="H759" s="3" t="s">
        <v>23</v>
      </c>
      <c r="I759" s="3" t="s">
        <v>24</v>
      </c>
      <c r="J759" s="3" t="s">
        <v>25</v>
      </c>
      <c r="K759" s="3" t="s">
        <v>946</v>
      </c>
      <c r="L759" s="4" t="str">
        <f t="shared" si="61"/>
        <v>RC1210JR-0747RL</v>
      </c>
      <c r="M759" s="3" t="s">
        <v>378</v>
      </c>
      <c r="N759" t="s">
        <v>379</v>
      </c>
      <c r="O759" t="str">
        <f t="shared" ca="1" si="59"/>
        <v>C:\Altium Libraries\Passives Library\DataSheet\GENERAL PURPOSE CHIP RESISTORS (Yageo).pdf</v>
      </c>
      <c r="P759" s="5" t="str">
        <f t="shared" si="62"/>
        <v>GENERAL PURPOSE CHIP RESISTORS RES1210 47R±5% 200V 0.5W</v>
      </c>
    </row>
    <row r="760" spans="1:16" x14ac:dyDescent="0.3">
      <c r="A760" s="4" t="s">
        <v>988</v>
      </c>
      <c r="B760" s="3" t="s">
        <v>944</v>
      </c>
      <c r="C760" s="3" t="s">
        <v>111</v>
      </c>
      <c r="D760" s="45" t="s">
        <v>20</v>
      </c>
      <c r="E760" s="3" t="s">
        <v>763</v>
      </c>
      <c r="F760" s="3" t="s">
        <v>945</v>
      </c>
      <c r="G760" s="4" t="str">
        <f t="shared" si="60"/>
        <v>RES1210 51R±5%</v>
      </c>
      <c r="H760" s="3" t="s">
        <v>23</v>
      </c>
      <c r="I760" s="3" t="s">
        <v>24</v>
      </c>
      <c r="J760" s="3" t="s">
        <v>25</v>
      </c>
      <c r="K760" s="3" t="s">
        <v>946</v>
      </c>
      <c r="L760" s="4" t="str">
        <f t="shared" si="61"/>
        <v>RC1210JR-0751RL</v>
      </c>
      <c r="M760" s="3" t="s">
        <v>378</v>
      </c>
      <c r="N760" t="s">
        <v>379</v>
      </c>
      <c r="O760" t="str">
        <f t="shared" ca="1" si="59"/>
        <v>C:\Altium Libraries\Passives Library\DataSheet\GENERAL PURPOSE CHIP RESISTORS (Yageo).pdf</v>
      </c>
      <c r="P760" s="5" t="str">
        <f t="shared" si="62"/>
        <v>GENERAL PURPOSE CHIP RESISTORS RES1210 51R±5% 200V 0.5W</v>
      </c>
    </row>
    <row r="761" spans="1:16" x14ac:dyDescent="0.3">
      <c r="A761" s="4" t="s">
        <v>989</v>
      </c>
      <c r="B761" s="3" t="s">
        <v>944</v>
      </c>
      <c r="C761" s="3" t="s">
        <v>113</v>
      </c>
      <c r="D761" s="45" t="s">
        <v>20</v>
      </c>
      <c r="E761" s="3" t="s">
        <v>763</v>
      </c>
      <c r="F761" s="3" t="s">
        <v>945</v>
      </c>
      <c r="G761" s="4" t="str">
        <f t="shared" si="60"/>
        <v>RES1210 56R±5%</v>
      </c>
      <c r="H761" s="3" t="s">
        <v>23</v>
      </c>
      <c r="I761" s="3" t="s">
        <v>24</v>
      </c>
      <c r="J761" s="3" t="s">
        <v>25</v>
      </c>
      <c r="K761" s="3" t="s">
        <v>946</v>
      </c>
      <c r="L761" s="4" t="str">
        <f t="shared" si="61"/>
        <v>RC1210JR-0756RL</v>
      </c>
      <c r="M761" s="3" t="s">
        <v>378</v>
      </c>
      <c r="N761" t="s">
        <v>379</v>
      </c>
      <c r="O761" t="str">
        <f t="shared" ca="1" si="59"/>
        <v>C:\Altium Libraries\Passives Library\DataSheet\GENERAL PURPOSE CHIP RESISTORS (Yageo).pdf</v>
      </c>
      <c r="P761" s="5" t="str">
        <f t="shared" si="62"/>
        <v>GENERAL PURPOSE CHIP RESISTORS RES1210 56R±5% 200V 0.5W</v>
      </c>
    </row>
    <row r="762" spans="1:16" x14ac:dyDescent="0.3">
      <c r="A762" s="4" t="s">
        <v>990</v>
      </c>
      <c r="B762" s="3" t="s">
        <v>944</v>
      </c>
      <c r="C762" s="3" t="s">
        <v>115</v>
      </c>
      <c r="D762" s="45" t="s">
        <v>20</v>
      </c>
      <c r="E762" s="3" t="s">
        <v>763</v>
      </c>
      <c r="F762" s="3" t="s">
        <v>945</v>
      </c>
      <c r="G762" s="4" t="str">
        <f t="shared" si="60"/>
        <v>RES1210 62R±5%</v>
      </c>
      <c r="H762" s="3" t="s">
        <v>23</v>
      </c>
      <c r="I762" s="3" t="s">
        <v>24</v>
      </c>
      <c r="J762" s="3" t="s">
        <v>25</v>
      </c>
      <c r="K762" s="3" t="s">
        <v>946</v>
      </c>
      <c r="L762" s="4" t="str">
        <f t="shared" si="61"/>
        <v>RC1210JR-0762RL</v>
      </c>
      <c r="M762" s="3" t="s">
        <v>378</v>
      </c>
      <c r="N762" t="s">
        <v>379</v>
      </c>
      <c r="O762" t="str">
        <f t="shared" ca="1" si="59"/>
        <v>C:\Altium Libraries\Passives Library\DataSheet\GENERAL PURPOSE CHIP RESISTORS (Yageo).pdf</v>
      </c>
      <c r="P762" s="5" t="str">
        <f t="shared" si="62"/>
        <v>GENERAL PURPOSE CHIP RESISTORS RES1210 62R±5% 200V 0.5W</v>
      </c>
    </row>
    <row r="763" spans="1:16" x14ac:dyDescent="0.3">
      <c r="A763" s="4" t="s">
        <v>991</v>
      </c>
      <c r="B763" s="3" t="s">
        <v>944</v>
      </c>
      <c r="C763" s="3" t="s">
        <v>117</v>
      </c>
      <c r="D763" s="45" t="s">
        <v>20</v>
      </c>
      <c r="E763" s="3" t="s">
        <v>763</v>
      </c>
      <c r="F763" s="3" t="s">
        <v>945</v>
      </c>
      <c r="G763" s="4" t="str">
        <f t="shared" si="60"/>
        <v>RES1210 68R±5%</v>
      </c>
      <c r="H763" s="3" t="s">
        <v>23</v>
      </c>
      <c r="I763" s="3" t="s">
        <v>24</v>
      </c>
      <c r="J763" s="3" t="s">
        <v>25</v>
      </c>
      <c r="K763" s="3" t="s">
        <v>946</v>
      </c>
      <c r="L763" s="4" t="str">
        <f t="shared" si="61"/>
        <v>RC1210JR-0768RL</v>
      </c>
      <c r="M763" s="3" t="s">
        <v>378</v>
      </c>
      <c r="N763" t="s">
        <v>379</v>
      </c>
      <c r="O763" t="str">
        <f t="shared" ca="1" si="59"/>
        <v>C:\Altium Libraries\Passives Library\DataSheet\GENERAL PURPOSE CHIP RESISTORS (Yageo).pdf</v>
      </c>
      <c r="P763" s="5" t="str">
        <f t="shared" si="62"/>
        <v>GENERAL PURPOSE CHIP RESISTORS RES1210 68R±5% 200V 0.5W</v>
      </c>
    </row>
    <row r="764" spans="1:16" x14ac:dyDescent="0.3">
      <c r="A764" s="4" t="s">
        <v>992</v>
      </c>
      <c r="B764" s="3" t="s">
        <v>944</v>
      </c>
      <c r="C764" s="3" t="s">
        <v>119</v>
      </c>
      <c r="D764" s="45" t="s">
        <v>20</v>
      </c>
      <c r="E764" s="3" t="s">
        <v>763</v>
      </c>
      <c r="F764" s="3" t="s">
        <v>945</v>
      </c>
      <c r="G764" s="4" t="str">
        <f t="shared" si="60"/>
        <v>RES1210 75R±5%</v>
      </c>
      <c r="H764" s="3" t="s">
        <v>23</v>
      </c>
      <c r="I764" s="3" t="s">
        <v>24</v>
      </c>
      <c r="J764" s="3" t="s">
        <v>25</v>
      </c>
      <c r="K764" s="3" t="s">
        <v>946</v>
      </c>
      <c r="L764" s="4" t="str">
        <f t="shared" si="61"/>
        <v>RC1210JR-0775RL</v>
      </c>
      <c r="M764" s="3" t="s">
        <v>378</v>
      </c>
      <c r="N764" t="s">
        <v>379</v>
      </c>
      <c r="O764" t="str">
        <f t="shared" ca="1" si="59"/>
        <v>C:\Altium Libraries\Passives Library\DataSheet\GENERAL PURPOSE CHIP RESISTORS (Yageo).pdf</v>
      </c>
      <c r="P764" s="5" t="str">
        <f t="shared" si="62"/>
        <v>GENERAL PURPOSE CHIP RESISTORS RES1210 75R±5% 200V 0.5W</v>
      </c>
    </row>
    <row r="765" spans="1:16" x14ac:dyDescent="0.3">
      <c r="A765" s="4" t="s">
        <v>993</v>
      </c>
      <c r="B765" s="3" t="s">
        <v>944</v>
      </c>
      <c r="C765" s="3" t="s">
        <v>121</v>
      </c>
      <c r="D765" s="45" t="s">
        <v>20</v>
      </c>
      <c r="E765" s="3" t="s">
        <v>763</v>
      </c>
      <c r="F765" s="3" t="s">
        <v>945</v>
      </c>
      <c r="G765" s="4" t="str">
        <f t="shared" si="60"/>
        <v>RES1210 82R±5%</v>
      </c>
      <c r="H765" s="3" t="s">
        <v>23</v>
      </c>
      <c r="I765" s="3" t="s">
        <v>24</v>
      </c>
      <c r="J765" s="3" t="s">
        <v>25</v>
      </c>
      <c r="K765" s="3" t="s">
        <v>946</v>
      </c>
      <c r="L765" s="4" t="str">
        <f t="shared" si="61"/>
        <v>RC1210JR-0782RL</v>
      </c>
      <c r="M765" s="3" t="s">
        <v>378</v>
      </c>
      <c r="N765" t="s">
        <v>379</v>
      </c>
      <c r="O765" t="str">
        <f t="shared" ca="1" si="59"/>
        <v>C:\Altium Libraries\Passives Library\DataSheet\GENERAL PURPOSE CHIP RESISTORS (Yageo).pdf</v>
      </c>
      <c r="P765" s="5" t="str">
        <f t="shared" si="62"/>
        <v>GENERAL PURPOSE CHIP RESISTORS RES1210 82R±5% 200V 0.5W</v>
      </c>
    </row>
    <row r="766" spans="1:16" x14ac:dyDescent="0.3">
      <c r="A766" s="4" t="s">
        <v>994</v>
      </c>
      <c r="B766" s="3" t="s">
        <v>944</v>
      </c>
      <c r="C766" s="3" t="s">
        <v>123</v>
      </c>
      <c r="D766" s="45" t="s">
        <v>20</v>
      </c>
      <c r="E766" s="3" t="s">
        <v>763</v>
      </c>
      <c r="F766" s="3" t="s">
        <v>945</v>
      </c>
      <c r="G766" s="4" t="str">
        <f t="shared" si="60"/>
        <v>RES1210 91R±5%</v>
      </c>
      <c r="H766" s="3" t="s">
        <v>23</v>
      </c>
      <c r="I766" s="3" t="s">
        <v>24</v>
      </c>
      <c r="J766" s="3" t="s">
        <v>25</v>
      </c>
      <c r="K766" s="3" t="s">
        <v>946</v>
      </c>
      <c r="L766" s="4" t="str">
        <f t="shared" si="61"/>
        <v>RC1210JR-0791RL</v>
      </c>
      <c r="M766" s="3" t="s">
        <v>378</v>
      </c>
      <c r="N766" t="s">
        <v>379</v>
      </c>
      <c r="O766" t="str">
        <f t="shared" ca="1" si="59"/>
        <v>C:\Altium Libraries\Passives Library\DataSheet\GENERAL PURPOSE CHIP RESISTORS (Yageo).pdf</v>
      </c>
      <c r="P766" s="5" t="str">
        <f t="shared" si="62"/>
        <v>GENERAL PURPOSE CHIP RESISTORS RES1210 91R±5% 200V 0.5W</v>
      </c>
    </row>
    <row r="767" spans="1:16" x14ac:dyDescent="0.3">
      <c r="A767" s="4" t="s">
        <v>995</v>
      </c>
      <c r="B767" s="3" t="s">
        <v>944</v>
      </c>
      <c r="C767" s="3" t="s">
        <v>125</v>
      </c>
      <c r="D767" s="45" t="s">
        <v>20</v>
      </c>
      <c r="E767" s="3" t="s">
        <v>763</v>
      </c>
      <c r="F767" s="3" t="s">
        <v>945</v>
      </c>
      <c r="G767" s="4" t="str">
        <f t="shared" si="60"/>
        <v>RES1210 100R±5%</v>
      </c>
      <c r="H767" s="3" t="s">
        <v>23</v>
      </c>
      <c r="I767" s="3" t="s">
        <v>24</v>
      </c>
      <c r="J767" s="3" t="s">
        <v>25</v>
      </c>
      <c r="K767" s="3" t="s">
        <v>946</v>
      </c>
      <c r="L767" s="4" t="str">
        <f t="shared" si="61"/>
        <v>RC1210JR-07100RL</v>
      </c>
      <c r="M767" s="3" t="s">
        <v>378</v>
      </c>
      <c r="N767" t="s">
        <v>379</v>
      </c>
      <c r="O767" t="str">
        <f t="shared" ca="1" si="59"/>
        <v>C:\Altium Libraries\Passives Library\DataSheet\GENERAL PURPOSE CHIP RESISTORS (Yageo).pdf</v>
      </c>
      <c r="P767" s="5" t="str">
        <f t="shared" si="62"/>
        <v>GENERAL PURPOSE CHIP RESISTORS RES1210 100R±5% 200V 0.5W</v>
      </c>
    </row>
    <row r="768" spans="1:16" x14ac:dyDescent="0.3">
      <c r="A768" s="4" t="s">
        <v>996</v>
      </c>
      <c r="B768" s="3" t="s">
        <v>944</v>
      </c>
      <c r="C768" s="3" t="s">
        <v>127</v>
      </c>
      <c r="D768" s="45" t="s">
        <v>20</v>
      </c>
      <c r="E768" s="3" t="s">
        <v>763</v>
      </c>
      <c r="F768" s="3" t="s">
        <v>945</v>
      </c>
      <c r="G768" s="4" t="str">
        <f t="shared" si="60"/>
        <v>RES1210 110R±5%</v>
      </c>
      <c r="H768" s="3" t="s">
        <v>23</v>
      </c>
      <c r="I768" s="3" t="s">
        <v>24</v>
      </c>
      <c r="J768" s="3" t="s">
        <v>25</v>
      </c>
      <c r="K768" s="3" t="s">
        <v>946</v>
      </c>
      <c r="L768" s="4" t="str">
        <f t="shared" si="61"/>
        <v>RC1210JR-07110RL</v>
      </c>
      <c r="M768" s="3" t="s">
        <v>378</v>
      </c>
      <c r="N768" t="s">
        <v>379</v>
      </c>
      <c r="O768" t="str">
        <f t="shared" ca="1" si="59"/>
        <v>C:\Altium Libraries\Passives Library\DataSheet\GENERAL PURPOSE CHIP RESISTORS (Yageo).pdf</v>
      </c>
      <c r="P768" s="5" t="str">
        <f t="shared" si="62"/>
        <v>GENERAL PURPOSE CHIP RESISTORS RES1210 110R±5% 200V 0.5W</v>
      </c>
    </row>
    <row r="769" spans="1:16" x14ac:dyDescent="0.3">
      <c r="A769" s="4" t="s">
        <v>997</v>
      </c>
      <c r="B769" s="3" t="s">
        <v>944</v>
      </c>
      <c r="C769" s="3" t="s">
        <v>129</v>
      </c>
      <c r="D769" s="45" t="s">
        <v>20</v>
      </c>
      <c r="E769" s="3" t="s">
        <v>763</v>
      </c>
      <c r="F769" s="3" t="s">
        <v>945</v>
      </c>
      <c r="G769" s="4" t="str">
        <f t="shared" si="60"/>
        <v>RES1210 120R±5%</v>
      </c>
      <c r="H769" s="3" t="s">
        <v>23</v>
      </c>
      <c r="I769" s="3" t="s">
        <v>24</v>
      </c>
      <c r="J769" s="3" t="s">
        <v>25</v>
      </c>
      <c r="K769" s="3" t="s">
        <v>946</v>
      </c>
      <c r="L769" s="4" t="str">
        <f t="shared" si="61"/>
        <v>RC1210JR-07120RL</v>
      </c>
      <c r="M769" s="3" t="s">
        <v>378</v>
      </c>
      <c r="N769" t="s">
        <v>379</v>
      </c>
      <c r="O769" t="str">
        <f t="shared" ca="1" si="59"/>
        <v>C:\Altium Libraries\Passives Library\DataSheet\GENERAL PURPOSE CHIP RESISTORS (Yageo).pdf</v>
      </c>
      <c r="P769" s="5" t="str">
        <f t="shared" si="62"/>
        <v>GENERAL PURPOSE CHIP RESISTORS RES1210 120R±5% 200V 0.5W</v>
      </c>
    </row>
    <row r="770" spans="1:16" x14ac:dyDescent="0.3">
      <c r="A770" s="4" t="s">
        <v>998</v>
      </c>
      <c r="B770" s="3" t="s">
        <v>944</v>
      </c>
      <c r="C770" s="3" t="s">
        <v>131</v>
      </c>
      <c r="D770" s="45" t="s">
        <v>20</v>
      </c>
      <c r="E770" s="3" t="s">
        <v>763</v>
      </c>
      <c r="F770" s="3" t="s">
        <v>945</v>
      </c>
      <c r="G770" s="4" t="str">
        <f t="shared" si="60"/>
        <v>RES1210 130R±5%</v>
      </c>
      <c r="H770" s="3" t="s">
        <v>23</v>
      </c>
      <c r="I770" s="3" t="s">
        <v>24</v>
      </c>
      <c r="J770" s="3" t="s">
        <v>25</v>
      </c>
      <c r="K770" s="3" t="s">
        <v>946</v>
      </c>
      <c r="L770" s="4" t="str">
        <f t="shared" si="61"/>
        <v>RC1210JR-07130RL</v>
      </c>
      <c r="M770" s="3" t="s">
        <v>378</v>
      </c>
      <c r="N770" t="s">
        <v>379</v>
      </c>
      <c r="O770" t="str">
        <f t="shared" ca="1" si="59"/>
        <v>C:\Altium Libraries\Passives Library\DataSheet\GENERAL PURPOSE CHIP RESISTORS (Yageo).pdf</v>
      </c>
      <c r="P770" s="5" t="str">
        <f t="shared" si="62"/>
        <v>GENERAL PURPOSE CHIP RESISTORS RES1210 130R±5% 200V 0.5W</v>
      </c>
    </row>
    <row r="771" spans="1:16" x14ac:dyDescent="0.3">
      <c r="A771" s="4" t="s">
        <v>999</v>
      </c>
      <c r="B771" s="3" t="s">
        <v>944</v>
      </c>
      <c r="C771" s="3" t="s">
        <v>133</v>
      </c>
      <c r="D771" s="45" t="s">
        <v>20</v>
      </c>
      <c r="E771" s="3" t="s">
        <v>763</v>
      </c>
      <c r="F771" s="3" t="s">
        <v>945</v>
      </c>
      <c r="G771" s="4" t="str">
        <f t="shared" si="60"/>
        <v>RES1210 150R±5%</v>
      </c>
      <c r="H771" s="3" t="s">
        <v>23</v>
      </c>
      <c r="I771" s="3" t="s">
        <v>24</v>
      </c>
      <c r="J771" s="3" t="s">
        <v>25</v>
      </c>
      <c r="K771" s="3" t="s">
        <v>946</v>
      </c>
      <c r="L771" s="4" t="str">
        <f t="shared" si="61"/>
        <v>RC1210JR-07150RL</v>
      </c>
      <c r="M771" s="3" t="s">
        <v>378</v>
      </c>
      <c r="N771" t="s">
        <v>379</v>
      </c>
      <c r="O771" t="str">
        <f t="shared" ca="1" si="59"/>
        <v>C:\Altium Libraries\Passives Library\DataSheet\GENERAL PURPOSE CHIP RESISTORS (Yageo).pdf</v>
      </c>
      <c r="P771" s="5" t="str">
        <f t="shared" si="62"/>
        <v>GENERAL PURPOSE CHIP RESISTORS RES1210 150R±5% 200V 0.5W</v>
      </c>
    </row>
    <row r="772" spans="1:16" x14ac:dyDescent="0.3">
      <c r="A772" s="4" t="s">
        <v>1000</v>
      </c>
      <c r="B772" s="3" t="s">
        <v>944</v>
      </c>
      <c r="C772" s="3" t="s">
        <v>135</v>
      </c>
      <c r="D772" s="45" t="s">
        <v>20</v>
      </c>
      <c r="E772" s="3" t="s">
        <v>763</v>
      </c>
      <c r="F772" s="3" t="s">
        <v>945</v>
      </c>
      <c r="G772" s="4" t="str">
        <f t="shared" si="60"/>
        <v>RES1210 160R±5%</v>
      </c>
      <c r="H772" s="3" t="s">
        <v>23</v>
      </c>
      <c r="I772" s="3" t="s">
        <v>24</v>
      </c>
      <c r="J772" s="3" t="s">
        <v>25</v>
      </c>
      <c r="K772" s="3" t="s">
        <v>946</v>
      </c>
      <c r="L772" s="4" t="str">
        <f t="shared" si="61"/>
        <v>RC1210JR-07160RL</v>
      </c>
      <c r="M772" s="3" t="s">
        <v>378</v>
      </c>
      <c r="N772" t="s">
        <v>379</v>
      </c>
      <c r="O772" t="str">
        <f t="shared" ca="1" si="59"/>
        <v>C:\Altium Libraries\Passives Library\DataSheet\GENERAL PURPOSE CHIP RESISTORS (Yageo).pdf</v>
      </c>
      <c r="P772" s="5" t="str">
        <f t="shared" si="62"/>
        <v>GENERAL PURPOSE CHIP RESISTORS RES1210 160R±5% 200V 0.5W</v>
      </c>
    </row>
    <row r="773" spans="1:16" x14ac:dyDescent="0.3">
      <c r="A773" s="4" t="s">
        <v>1001</v>
      </c>
      <c r="B773" s="3" t="s">
        <v>944</v>
      </c>
      <c r="C773" s="3" t="s">
        <v>137</v>
      </c>
      <c r="D773" s="45" t="s">
        <v>20</v>
      </c>
      <c r="E773" s="3" t="s">
        <v>763</v>
      </c>
      <c r="F773" s="3" t="s">
        <v>945</v>
      </c>
      <c r="G773" s="4" t="str">
        <f t="shared" si="60"/>
        <v>RES1210 180R±5%</v>
      </c>
      <c r="H773" s="3" t="s">
        <v>23</v>
      </c>
      <c r="I773" s="3" t="s">
        <v>24</v>
      </c>
      <c r="J773" s="3" t="s">
        <v>25</v>
      </c>
      <c r="K773" s="3" t="s">
        <v>946</v>
      </c>
      <c r="L773" s="4" t="str">
        <f t="shared" si="61"/>
        <v>RC1210JR-07180RL</v>
      </c>
      <c r="M773" s="3" t="s">
        <v>378</v>
      </c>
      <c r="N773" t="s">
        <v>379</v>
      </c>
      <c r="O773" t="str">
        <f t="shared" ca="1" si="59"/>
        <v>C:\Altium Libraries\Passives Library\DataSheet\GENERAL PURPOSE CHIP RESISTORS (Yageo).pdf</v>
      </c>
      <c r="P773" s="5" t="str">
        <f t="shared" si="62"/>
        <v>GENERAL PURPOSE CHIP RESISTORS RES1210 180R±5% 200V 0.5W</v>
      </c>
    </row>
    <row r="774" spans="1:16" x14ac:dyDescent="0.3">
      <c r="A774" s="4" t="s">
        <v>1002</v>
      </c>
      <c r="B774" s="3" t="s">
        <v>944</v>
      </c>
      <c r="C774" s="3" t="s">
        <v>139</v>
      </c>
      <c r="D774" s="45" t="s">
        <v>20</v>
      </c>
      <c r="E774" s="3" t="s">
        <v>763</v>
      </c>
      <c r="F774" s="3" t="s">
        <v>945</v>
      </c>
      <c r="G774" s="4" t="str">
        <f t="shared" si="60"/>
        <v>RES1210 200R±5%</v>
      </c>
      <c r="H774" s="3" t="s">
        <v>23</v>
      </c>
      <c r="I774" s="3" t="s">
        <v>24</v>
      </c>
      <c r="J774" s="3" t="s">
        <v>25</v>
      </c>
      <c r="K774" s="3" t="s">
        <v>946</v>
      </c>
      <c r="L774" s="4" t="str">
        <f t="shared" si="61"/>
        <v>RC1210JR-07200RL</v>
      </c>
      <c r="M774" s="3" t="s">
        <v>378</v>
      </c>
      <c r="N774" t="s">
        <v>379</v>
      </c>
      <c r="O774" t="str">
        <f t="shared" ca="1" si="59"/>
        <v>C:\Altium Libraries\Passives Library\DataSheet\GENERAL PURPOSE CHIP RESISTORS (Yageo).pdf</v>
      </c>
      <c r="P774" s="5" t="str">
        <f t="shared" si="62"/>
        <v>GENERAL PURPOSE CHIP RESISTORS RES1210 200R±5% 200V 0.5W</v>
      </c>
    </row>
    <row r="775" spans="1:16" x14ac:dyDescent="0.3">
      <c r="A775" s="4" t="s">
        <v>1003</v>
      </c>
      <c r="B775" s="3" t="s">
        <v>944</v>
      </c>
      <c r="C775" s="3" t="s">
        <v>141</v>
      </c>
      <c r="D775" s="45" t="s">
        <v>20</v>
      </c>
      <c r="E775" s="3" t="s">
        <v>763</v>
      </c>
      <c r="F775" s="3" t="s">
        <v>945</v>
      </c>
      <c r="G775" s="4" t="str">
        <f t="shared" si="60"/>
        <v>RES1210 220R±5%</v>
      </c>
      <c r="H775" s="3" t="s">
        <v>23</v>
      </c>
      <c r="I775" s="3" t="s">
        <v>24</v>
      </c>
      <c r="J775" s="3" t="s">
        <v>25</v>
      </c>
      <c r="K775" s="3" t="s">
        <v>946</v>
      </c>
      <c r="L775" s="4" t="str">
        <f t="shared" si="61"/>
        <v>RC1210JR-07220RL</v>
      </c>
      <c r="M775" s="3" t="s">
        <v>378</v>
      </c>
      <c r="N775" t="s">
        <v>379</v>
      </c>
      <c r="O775" t="str">
        <f t="shared" ref="O775:O839" ca="1" si="63">CONCATENATE(LEFT(CELL("имяфайла"), FIND("[",CELL("имяфайла"))-1),"DataSheet\GENERAL PURPOSE CHIP RESISTORS (Yageo).pdf")</f>
        <v>C:\Altium Libraries\Passives Library\DataSheet\GENERAL PURPOSE CHIP RESISTORS (Yageo).pdf</v>
      </c>
      <c r="P775" s="5" t="str">
        <f t="shared" si="62"/>
        <v>GENERAL PURPOSE CHIP RESISTORS RES1210 220R±5% 200V 0.5W</v>
      </c>
    </row>
    <row r="776" spans="1:16" x14ac:dyDescent="0.3">
      <c r="A776" s="4" t="s">
        <v>1004</v>
      </c>
      <c r="B776" s="3" t="s">
        <v>944</v>
      </c>
      <c r="C776" s="3" t="s">
        <v>143</v>
      </c>
      <c r="D776" s="45" t="s">
        <v>20</v>
      </c>
      <c r="E776" s="3" t="s">
        <v>763</v>
      </c>
      <c r="F776" s="3" t="s">
        <v>945</v>
      </c>
      <c r="G776" s="4" t="str">
        <f t="shared" si="60"/>
        <v>RES1210 240R±5%</v>
      </c>
      <c r="H776" s="3" t="s">
        <v>23</v>
      </c>
      <c r="I776" s="3" t="s">
        <v>24</v>
      </c>
      <c r="J776" s="3" t="s">
        <v>25</v>
      </c>
      <c r="K776" s="3" t="s">
        <v>946</v>
      </c>
      <c r="L776" s="4" t="str">
        <f t="shared" si="61"/>
        <v>RC1210JR-07240RL</v>
      </c>
      <c r="M776" s="3" t="s">
        <v>378</v>
      </c>
      <c r="N776" t="s">
        <v>379</v>
      </c>
      <c r="O776" t="str">
        <f t="shared" ca="1" si="63"/>
        <v>C:\Altium Libraries\Passives Library\DataSheet\GENERAL PURPOSE CHIP RESISTORS (Yageo).pdf</v>
      </c>
      <c r="P776" s="5" t="str">
        <f t="shared" si="62"/>
        <v>GENERAL PURPOSE CHIP RESISTORS RES1210 240R±5% 200V 0.5W</v>
      </c>
    </row>
    <row r="777" spans="1:16" x14ac:dyDescent="0.3">
      <c r="A777" s="4" t="s">
        <v>1005</v>
      </c>
      <c r="B777" s="3" t="s">
        <v>944</v>
      </c>
      <c r="C777" s="3" t="s">
        <v>145</v>
      </c>
      <c r="D777" s="45" t="s">
        <v>20</v>
      </c>
      <c r="E777" s="3" t="s">
        <v>763</v>
      </c>
      <c r="F777" s="3" t="s">
        <v>945</v>
      </c>
      <c r="G777" s="4" t="str">
        <f t="shared" si="60"/>
        <v>RES1210 270R±5%</v>
      </c>
      <c r="H777" s="3" t="s">
        <v>23</v>
      </c>
      <c r="I777" s="3" t="s">
        <v>24</v>
      </c>
      <c r="J777" s="3" t="s">
        <v>25</v>
      </c>
      <c r="K777" s="3" t="s">
        <v>946</v>
      </c>
      <c r="L777" s="4" t="str">
        <f t="shared" si="61"/>
        <v>RC1210JR-07270RL</v>
      </c>
      <c r="M777" s="3" t="s">
        <v>378</v>
      </c>
      <c r="N777" t="s">
        <v>379</v>
      </c>
      <c r="O777" t="str">
        <f t="shared" ca="1" si="63"/>
        <v>C:\Altium Libraries\Passives Library\DataSheet\GENERAL PURPOSE CHIP RESISTORS (Yageo).pdf</v>
      </c>
      <c r="P777" s="5" t="str">
        <f t="shared" si="62"/>
        <v>GENERAL PURPOSE CHIP RESISTORS RES1210 270R±5% 200V 0.5W</v>
      </c>
    </row>
    <row r="778" spans="1:16" x14ac:dyDescent="0.3">
      <c r="A778" s="4" t="s">
        <v>1006</v>
      </c>
      <c r="B778" s="3" t="s">
        <v>944</v>
      </c>
      <c r="C778" s="3" t="s">
        <v>147</v>
      </c>
      <c r="D778" s="45" t="s">
        <v>20</v>
      </c>
      <c r="E778" s="3" t="s">
        <v>763</v>
      </c>
      <c r="F778" s="3" t="s">
        <v>945</v>
      </c>
      <c r="G778" s="4" t="str">
        <f t="shared" si="60"/>
        <v>RES1210 300R±5%</v>
      </c>
      <c r="H778" s="3" t="s">
        <v>23</v>
      </c>
      <c r="I778" s="3" t="s">
        <v>24</v>
      </c>
      <c r="J778" s="3" t="s">
        <v>25</v>
      </c>
      <c r="K778" s="3" t="s">
        <v>946</v>
      </c>
      <c r="L778" s="4" t="str">
        <f t="shared" si="61"/>
        <v>RC1210JR-07300RL</v>
      </c>
      <c r="M778" s="3" t="s">
        <v>378</v>
      </c>
      <c r="N778" t="s">
        <v>379</v>
      </c>
      <c r="O778" t="str">
        <f t="shared" ca="1" si="63"/>
        <v>C:\Altium Libraries\Passives Library\DataSheet\GENERAL PURPOSE CHIP RESISTORS (Yageo).pdf</v>
      </c>
      <c r="P778" s="5" t="str">
        <f t="shared" si="62"/>
        <v>GENERAL PURPOSE CHIP RESISTORS RES1210 300R±5% 200V 0.5W</v>
      </c>
    </row>
    <row r="779" spans="1:16" x14ac:dyDescent="0.3">
      <c r="A779" s="4" t="s">
        <v>1007</v>
      </c>
      <c r="B779" s="3" t="s">
        <v>944</v>
      </c>
      <c r="C779" s="3" t="s">
        <v>149</v>
      </c>
      <c r="D779" s="45" t="s">
        <v>20</v>
      </c>
      <c r="E779" s="3" t="s">
        <v>763</v>
      </c>
      <c r="F779" s="3" t="s">
        <v>945</v>
      </c>
      <c r="G779" s="4" t="str">
        <f t="shared" si="60"/>
        <v>RES1210 330R±5%</v>
      </c>
      <c r="H779" s="3" t="s">
        <v>23</v>
      </c>
      <c r="I779" s="3" t="s">
        <v>24</v>
      </c>
      <c r="J779" s="3" t="s">
        <v>25</v>
      </c>
      <c r="K779" s="3" t="s">
        <v>946</v>
      </c>
      <c r="L779" s="4" t="str">
        <f t="shared" si="61"/>
        <v>RC1210JR-07330RL</v>
      </c>
      <c r="M779" s="3" t="s">
        <v>378</v>
      </c>
      <c r="N779" t="s">
        <v>379</v>
      </c>
      <c r="O779" t="str">
        <f t="shared" ca="1" si="63"/>
        <v>C:\Altium Libraries\Passives Library\DataSheet\GENERAL PURPOSE CHIP RESISTORS (Yageo).pdf</v>
      </c>
      <c r="P779" s="5" t="str">
        <f t="shared" si="62"/>
        <v>GENERAL PURPOSE CHIP RESISTORS RES1210 330R±5% 200V 0.5W</v>
      </c>
    </row>
    <row r="780" spans="1:16" x14ac:dyDescent="0.3">
      <c r="A780" s="4" t="s">
        <v>1008</v>
      </c>
      <c r="B780" s="3" t="s">
        <v>944</v>
      </c>
      <c r="C780" s="3" t="s">
        <v>151</v>
      </c>
      <c r="D780" s="45" t="s">
        <v>20</v>
      </c>
      <c r="E780" s="3" t="s">
        <v>763</v>
      </c>
      <c r="F780" s="3" t="s">
        <v>945</v>
      </c>
      <c r="G780" s="4" t="str">
        <f t="shared" si="60"/>
        <v>RES1210 360R±5%</v>
      </c>
      <c r="H780" s="3" t="s">
        <v>23</v>
      </c>
      <c r="I780" s="3" t="s">
        <v>24</v>
      </c>
      <c r="J780" s="3" t="s">
        <v>25</v>
      </c>
      <c r="K780" s="3" t="s">
        <v>946</v>
      </c>
      <c r="L780" s="4" t="str">
        <f t="shared" si="61"/>
        <v>RC1210JR-07360RL</v>
      </c>
      <c r="M780" s="3" t="s">
        <v>378</v>
      </c>
      <c r="N780" t="s">
        <v>379</v>
      </c>
      <c r="O780" t="str">
        <f t="shared" ca="1" si="63"/>
        <v>C:\Altium Libraries\Passives Library\DataSheet\GENERAL PURPOSE CHIP RESISTORS (Yageo).pdf</v>
      </c>
      <c r="P780" s="5" t="str">
        <f t="shared" si="62"/>
        <v>GENERAL PURPOSE CHIP RESISTORS RES1210 360R±5% 200V 0.5W</v>
      </c>
    </row>
    <row r="781" spans="1:16" x14ac:dyDescent="0.3">
      <c r="A781" s="4" t="s">
        <v>1009</v>
      </c>
      <c r="B781" s="3" t="s">
        <v>944</v>
      </c>
      <c r="C781" s="3" t="s">
        <v>153</v>
      </c>
      <c r="D781" s="45" t="s">
        <v>20</v>
      </c>
      <c r="E781" s="3" t="s">
        <v>763</v>
      </c>
      <c r="F781" s="3" t="s">
        <v>945</v>
      </c>
      <c r="G781" s="4" t="str">
        <f t="shared" si="60"/>
        <v>RES1210 390R±5%</v>
      </c>
      <c r="H781" s="3" t="s">
        <v>23</v>
      </c>
      <c r="I781" s="3" t="s">
        <v>24</v>
      </c>
      <c r="J781" s="3" t="s">
        <v>25</v>
      </c>
      <c r="K781" s="3" t="s">
        <v>946</v>
      </c>
      <c r="L781" s="4" t="str">
        <f t="shared" si="61"/>
        <v>RC1210JR-07390RL</v>
      </c>
      <c r="M781" s="3" t="s">
        <v>378</v>
      </c>
      <c r="N781" t="s">
        <v>379</v>
      </c>
      <c r="O781" t="str">
        <f t="shared" ca="1" si="63"/>
        <v>C:\Altium Libraries\Passives Library\DataSheet\GENERAL PURPOSE CHIP RESISTORS (Yageo).pdf</v>
      </c>
      <c r="P781" s="5" t="str">
        <f t="shared" si="62"/>
        <v>GENERAL PURPOSE CHIP RESISTORS RES1210 390R±5% 200V 0.5W</v>
      </c>
    </row>
    <row r="782" spans="1:16" x14ac:dyDescent="0.3">
      <c r="A782" s="4" t="s">
        <v>1010</v>
      </c>
      <c r="B782" s="3" t="s">
        <v>944</v>
      </c>
      <c r="C782" s="3" t="s">
        <v>155</v>
      </c>
      <c r="D782" s="45" t="s">
        <v>20</v>
      </c>
      <c r="E782" s="3" t="s">
        <v>763</v>
      </c>
      <c r="F782" s="3" t="s">
        <v>945</v>
      </c>
      <c r="G782" s="4" t="str">
        <f t="shared" ref="G782" si="64">CONCATENATE(K782," ",C782,D782)</f>
        <v>RES1210 430R±5%</v>
      </c>
      <c r="H782" s="3" t="s">
        <v>23</v>
      </c>
      <c r="I782" s="3" t="s">
        <v>24</v>
      </c>
      <c r="J782" s="3" t="s">
        <v>25</v>
      </c>
      <c r="K782" s="3" t="s">
        <v>946</v>
      </c>
      <c r="L782" s="4" t="str">
        <f t="shared" ref="L782" si="65">CONCATENATE("RC1210JR-07",C782,"L")</f>
        <v>RC1210JR-07430RL</v>
      </c>
      <c r="M782" s="3" t="s">
        <v>378</v>
      </c>
      <c r="N782" t="s">
        <v>379</v>
      </c>
      <c r="O782" t="str">
        <f t="shared" ca="1" si="63"/>
        <v>C:\Altium Libraries\Passives Library\DataSheet\GENERAL PURPOSE CHIP RESISTORS (Yageo).pdf</v>
      </c>
      <c r="P782" s="5" t="str">
        <f t="shared" ref="P782" si="66">CONCATENATE(N782," ",K782," ",C782,D782," ",E782," ",F782)</f>
        <v>GENERAL PURPOSE CHIP RESISTORS RES1210 430R±5% 200V 0.5W</v>
      </c>
    </row>
    <row r="783" spans="1:16" x14ac:dyDescent="0.3">
      <c r="A783" s="4" t="s">
        <v>1011</v>
      </c>
      <c r="B783" s="3" t="s">
        <v>944</v>
      </c>
      <c r="C783" s="3" t="s">
        <v>157</v>
      </c>
      <c r="D783" s="45" t="s">
        <v>20</v>
      </c>
      <c r="E783" s="3" t="s">
        <v>763</v>
      </c>
      <c r="F783" s="3" t="s">
        <v>945</v>
      </c>
      <c r="G783" s="4" t="str">
        <f t="shared" si="60"/>
        <v>RES1210 470R±5%</v>
      </c>
      <c r="H783" s="3" t="s">
        <v>23</v>
      </c>
      <c r="I783" s="3" t="s">
        <v>24</v>
      </c>
      <c r="J783" s="3" t="s">
        <v>25</v>
      </c>
      <c r="K783" s="3" t="s">
        <v>946</v>
      </c>
      <c r="L783" s="4" t="str">
        <f t="shared" si="61"/>
        <v>RC1210JR-07470RL</v>
      </c>
      <c r="M783" s="3" t="s">
        <v>378</v>
      </c>
      <c r="N783" t="s">
        <v>379</v>
      </c>
      <c r="O783" t="str">
        <f t="shared" ca="1" si="63"/>
        <v>C:\Altium Libraries\Passives Library\DataSheet\GENERAL PURPOSE CHIP RESISTORS (Yageo).pdf</v>
      </c>
      <c r="P783" s="5" t="str">
        <f t="shared" si="62"/>
        <v>GENERAL PURPOSE CHIP RESISTORS RES1210 470R±5% 200V 0.5W</v>
      </c>
    </row>
    <row r="784" spans="1:16" x14ac:dyDescent="0.3">
      <c r="A784" s="4" t="s">
        <v>1012</v>
      </c>
      <c r="B784" s="3" t="s">
        <v>944</v>
      </c>
      <c r="C784" s="3" t="s">
        <v>159</v>
      </c>
      <c r="D784" s="45" t="s">
        <v>20</v>
      </c>
      <c r="E784" s="3" t="s">
        <v>763</v>
      </c>
      <c r="F784" s="3" t="s">
        <v>945</v>
      </c>
      <c r="G784" s="4" t="str">
        <f t="shared" ref="G784:G847" si="67">CONCATENATE(K784," ",C784,D784)</f>
        <v>RES1210 510R±5%</v>
      </c>
      <c r="H784" s="3" t="s">
        <v>23</v>
      </c>
      <c r="I784" s="3" t="s">
        <v>24</v>
      </c>
      <c r="J784" s="3" t="s">
        <v>25</v>
      </c>
      <c r="K784" s="3" t="s">
        <v>946</v>
      </c>
      <c r="L784" s="4" t="str">
        <f t="shared" ref="L784:L847" si="68">CONCATENATE("RC1210JR-07",C784,"L")</f>
        <v>RC1210JR-07510RL</v>
      </c>
      <c r="M784" s="3" t="s">
        <v>378</v>
      </c>
      <c r="N784" t="s">
        <v>379</v>
      </c>
      <c r="O784" t="str">
        <f t="shared" ca="1" si="63"/>
        <v>C:\Altium Libraries\Passives Library\DataSheet\GENERAL PURPOSE CHIP RESISTORS (Yageo).pdf</v>
      </c>
      <c r="P784" s="5" t="str">
        <f t="shared" ref="P784:P847" si="69">CONCATENATE(N784," ",K784," ",C784,D784," ",E784," ",F784)</f>
        <v>GENERAL PURPOSE CHIP RESISTORS RES1210 510R±5% 200V 0.5W</v>
      </c>
    </row>
    <row r="785" spans="1:16" x14ac:dyDescent="0.3">
      <c r="A785" s="4" t="s">
        <v>1013</v>
      </c>
      <c r="B785" s="3" t="s">
        <v>944</v>
      </c>
      <c r="C785" s="3" t="s">
        <v>161</v>
      </c>
      <c r="D785" s="45" t="s">
        <v>20</v>
      </c>
      <c r="E785" s="3" t="s">
        <v>763</v>
      </c>
      <c r="F785" s="3" t="s">
        <v>945</v>
      </c>
      <c r="G785" s="4" t="str">
        <f t="shared" si="67"/>
        <v>RES1210 560R±5%</v>
      </c>
      <c r="H785" s="3" t="s">
        <v>23</v>
      </c>
      <c r="I785" s="3" t="s">
        <v>24</v>
      </c>
      <c r="J785" s="3" t="s">
        <v>25</v>
      </c>
      <c r="K785" s="3" t="s">
        <v>946</v>
      </c>
      <c r="L785" s="4" t="str">
        <f t="shared" si="68"/>
        <v>RC1210JR-07560RL</v>
      </c>
      <c r="M785" s="3" t="s">
        <v>378</v>
      </c>
      <c r="N785" t="s">
        <v>379</v>
      </c>
      <c r="O785" t="str">
        <f t="shared" ca="1" si="63"/>
        <v>C:\Altium Libraries\Passives Library\DataSheet\GENERAL PURPOSE CHIP RESISTORS (Yageo).pdf</v>
      </c>
      <c r="P785" s="5" t="str">
        <f t="shared" si="69"/>
        <v>GENERAL PURPOSE CHIP RESISTORS RES1210 560R±5% 200V 0.5W</v>
      </c>
    </row>
    <row r="786" spans="1:16" x14ac:dyDescent="0.3">
      <c r="A786" s="4" t="s">
        <v>1014</v>
      </c>
      <c r="B786" s="3" t="s">
        <v>944</v>
      </c>
      <c r="C786" s="3" t="s">
        <v>163</v>
      </c>
      <c r="D786" s="45" t="s">
        <v>20</v>
      </c>
      <c r="E786" s="3" t="s">
        <v>763</v>
      </c>
      <c r="F786" s="3" t="s">
        <v>945</v>
      </c>
      <c r="G786" s="4" t="str">
        <f t="shared" si="67"/>
        <v>RES1210 620R±5%</v>
      </c>
      <c r="H786" s="3" t="s">
        <v>23</v>
      </c>
      <c r="I786" s="3" t="s">
        <v>24</v>
      </c>
      <c r="J786" s="3" t="s">
        <v>25</v>
      </c>
      <c r="K786" s="3" t="s">
        <v>946</v>
      </c>
      <c r="L786" s="4" t="str">
        <f t="shared" si="68"/>
        <v>RC1210JR-07620RL</v>
      </c>
      <c r="M786" s="3" t="s">
        <v>378</v>
      </c>
      <c r="N786" t="s">
        <v>379</v>
      </c>
      <c r="O786" t="str">
        <f t="shared" ca="1" si="63"/>
        <v>C:\Altium Libraries\Passives Library\DataSheet\GENERAL PURPOSE CHIP RESISTORS (Yageo).pdf</v>
      </c>
      <c r="P786" s="5" t="str">
        <f t="shared" si="69"/>
        <v>GENERAL PURPOSE CHIP RESISTORS RES1210 620R±5% 200V 0.5W</v>
      </c>
    </row>
    <row r="787" spans="1:16" x14ac:dyDescent="0.3">
      <c r="A787" s="4" t="s">
        <v>1015</v>
      </c>
      <c r="B787" s="3" t="s">
        <v>944</v>
      </c>
      <c r="C787" s="3" t="s">
        <v>165</v>
      </c>
      <c r="D787" s="45" t="s">
        <v>20</v>
      </c>
      <c r="E787" s="3" t="s">
        <v>763</v>
      </c>
      <c r="F787" s="3" t="s">
        <v>945</v>
      </c>
      <c r="G787" s="4" t="str">
        <f t="shared" si="67"/>
        <v>RES1210 680R±5%</v>
      </c>
      <c r="H787" s="3" t="s">
        <v>23</v>
      </c>
      <c r="I787" s="3" t="s">
        <v>24</v>
      </c>
      <c r="J787" s="3" t="s">
        <v>25</v>
      </c>
      <c r="K787" s="3" t="s">
        <v>946</v>
      </c>
      <c r="L787" s="4" t="str">
        <f t="shared" si="68"/>
        <v>RC1210JR-07680RL</v>
      </c>
      <c r="M787" s="3" t="s">
        <v>378</v>
      </c>
      <c r="N787" t="s">
        <v>379</v>
      </c>
      <c r="O787" t="str">
        <f t="shared" ca="1" si="63"/>
        <v>C:\Altium Libraries\Passives Library\DataSheet\GENERAL PURPOSE CHIP RESISTORS (Yageo).pdf</v>
      </c>
      <c r="P787" s="5" t="str">
        <f t="shared" si="69"/>
        <v>GENERAL PURPOSE CHIP RESISTORS RES1210 680R±5% 200V 0.5W</v>
      </c>
    </row>
    <row r="788" spans="1:16" x14ac:dyDescent="0.3">
      <c r="A788" s="4" t="s">
        <v>1016</v>
      </c>
      <c r="B788" s="3" t="s">
        <v>944</v>
      </c>
      <c r="C788" s="3" t="s">
        <v>167</v>
      </c>
      <c r="D788" s="45" t="s">
        <v>20</v>
      </c>
      <c r="E788" s="3" t="s">
        <v>763</v>
      </c>
      <c r="F788" s="3" t="s">
        <v>945</v>
      </c>
      <c r="G788" s="4" t="str">
        <f t="shared" si="67"/>
        <v>RES1210 750R±5%</v>
      </c>
      <c r="H788" s="3" t="s">
        <v>23</v>
      </c>
      <c r="I788" s="3" t="s">
        <v>24</v>
      </c>
      <c r="J788" s="3" t="s">
        <v>25</v>
      </c>
      <c r="K788" s="3" t="s">
        <v>946</v>
      </c>
      <c r="L788" s="4" t="str">
        <f t="shared" si="68"/>
        <v>RC1210JR-07750RL</v>
      </c>
      <c r="M788" s="3" t="s">
        <v>378</v>
      </c>
      <c r="N788" t="s">
        <v>379</v>
      </c>
      <c r="O788" t="str">
        <f t="shared" ca="1" si="63"/>
        <v>C:\Altium Libraries\Passives Library\DataSheet\GENERAL PURPOSE CHIP RESISTORS (Yageo).pdf</v>
      </c>
      <c r="P788" s="5" t="str">
        <f t="shared" si="69"/>
        <v>GENERAL PURPOSE CHIP RESISTORS RES1210 750R±5% 200V 0.5W</v>
      </c>
    </row>
    <row r="789" spans="1:16" x14ac:dyDescent="0.3">
      <c r="A789" s="4" t="s">
        <v>1017</v>
      </c>
      <c r="B789" s="3" t="s">
        <v>944</v>
      </c>
      <c r="C789" s="3" t="s">
        <v>169</v>
      </c>
      <c r="D789" s="45" t="s">
        <v>20</v>
      </c>
      <c r="E789" s="3" t="s">
        <v>763</v>
      </c>
      <c r="F789" s="3" t="s">
        <v>945</v>
      </c>
      <c r="G789" s="4" t="str">
        <f t="shared" si="67"/>
        <v>RES1210 820R±5%</v>
      </c>
      <c r="H789" s="3" t="s">
        <v>23</v>
      </c>
      <c r="I789" s="3" t="s">
        <v>24</v>
      </c>
      <c r="J789" s="3" t="s">
        <v>25</v>
      </c>
      <c r="K789" s="3" t="s">
        <v>946</v>
      </c>
      <c r="L789" s="4" t="str">
        <f t="shared" si="68"/>
        <v>RC1210JR-07820RL</v>
      </c>
      <c r="M789" s="3" t="s">
        <v>378</v>
      </c>
      <c r="N789" t="s">
        <v>379</v>
      </c>
      <c r="O789" t="str">
        <f t="shared" ca="1" si="63"/>
        <v>C:\Altium Libraries\Passives Library\DataSheet\GENERAL PURPOSE CHIP RESISTORS (Yageo).pdf</v>
      </c>
      <c r="P789" s="5" t="str">
        <f t="shared" si="69"/>
        <v>GENERAL PURPOSE CHIP RESISTORS RES1210 820R±5% 200V 0.5W</v>
      </c>
    </row>
    <row r="790" spans="1:16" x14ac:dyDescent="0.3">
      <c r="A790" s="4" t="s">
        <v>1018</v>
      </c>
      <c r="B790" s="3" t="s">
        <v>944</v>
      </c>
      <c r="C790" s="3" t="s">
        <v>171</v>
      </c>
      <c r="D790" s="45" t="s">
        <v>20</v>
      </c>
      <c r="E790" s="3" t="s">
        <v>763</v>
      </c>
      <c r="F790" s="3" t="s">
        <v>945</v>
      </c>
      <c r="G790" s="4" t="str">
        <f t="shared" si="67"/>
        <v>RES1210 910R±5%</v>
      </c>
      <c r="H790" s="3" t="s">
        <v>23</v>
      </c>
      <c r="I790" s="3" t="s">
        <v>24</v>
      </c>
      <c r="J790" s="3" t="s">
        <v>25</v>
      </c>
      <c r="K790" s="3" t="s">
        <v>946</v>
      </c>
      <c r="L790" s="4" t="str">
        <f t="shared" si="68"/>
        <v>RC1210JR-07910RL</v>
      </c>
      <c r="M790" s="3" t="s">
        <v>378</v>
      </c>
      <c r="N790" t="s">
        <v>379</v>
      </c>
      <c r="O790" t="str">
        <f t="shared" ca="1" si="63"/>
        <v>C:\Altium Libraries\Passives Library\DataSheet\GENERAL PURPOSE CHIP RESISTORS (Yageo).pdf</v>
      </c>
      <c r="P790" s="5" t="str">
        <f t="shared" si="69"/>
        <v>GENERAL PURPOSE CHIP RESISTORS RES1210 910R±5% 200V 0.5W</v>
      </c>
    </row>
    <row r="791" spans="1:16" x14ac:dyDescent="0.3">
      <c r="A791" s="4" t="s">
        <v>1019</v>
      </c>
      <c r="B791" s="3" t="s">
        <v>944</v>
      </c>
      <c r="C791" s="3" t="s">
        <v>173</v>
      </c>
      <c r="D791" s="45" t="s">
        <v>20</v>
      </c>
      <c r="E791" s="3" t="s">
        <v>763</v>
      </c>
      <c r="F791" s="3" t="s">
        <v>945</v>
      </c>
      <c r="G791" s="4" t="str">
        <f t="shared" si="67"/>
        <v>RES1210 1K0±5%</v>
      </c>
      <c r="H791" s="3" t="s">
        <v>23</v>
      </c>
      <c r="I791" s="3" t="s">
        <v>24</v>
      </c>
      <c r="J791" s="3" t="s">
        <v>25</v>
      </c>
      <c r="K791" s="3" t="s">
        <v>946</v>
      </c>
      <c r="L791" s="4" t="str">
        <f t="shared" si="68"/>
        <v>RC1210JR-071K0L</v>
      </c>
      <c r="M791" s="3" t="s">
        <v>378</v>
      </c>
      <c r="N791" t="s">
        <v>379</v>
      </c>
      <c r="O791" t="str">
        <f t="shared" ca="1" si="63"/>
        <v>C:\Altium Libraries\Passives Library\DataSheet\GENERAL PURPOSE CHIP RESISTORS (Yageo).pdf</v>
      </c>
      <c r="P791" s="5" t="str">
        <f t="shared" si="69"/>
        <v>GENERAL PURPOSE CHIP RESISTORS RES1210 1K0±5% 200V 0.5W</v>
      </c>
    </row>
    <row r="792" spans="1:16" x14ac:dyDescent="0.3">
      <c r="A792" s="4" t="s">
        <v>1020</v>
      </c>
      <c r="B792" s="3" t="s">
        <v>944</v>
      </c>
      <c r="C792" s="3" t="s">
        <v>176</v>
      </c>
      <c r="D792" s="45" t="s">
        <v>20</v>
      </c>
      <c r="E792" s="3" t="s">
        <v>763</v>
      </c>
      <c r="F792" s="3" t="s">
        <v>945</v>
      </c>
      <c r="G792" s="4" t="str">
        <f t="shared" si="67"/>
        <v>RES1210 1K1±5%</v>
      </c>
      <c r="H792" s="3" t="s">
        <v>23</v>
      </c>
      <c r="I792" s="3" t="s">
        <v>24</v>
      </c>
      <c r="J792" s="3" t="s">
        <v>25</v>
      </c>
      <c r="K792" s="3" t="s">
        <v>946</v>
      </c>
      <c r="L792" s="4" t="str">
        <f t="shared" si="68"/>
        <v>RC1210JR-071K1L</v>
      </c>
      <c r="M792" s="3" t="s">
        <v>378</v>
      </c>
      <c r="N792" t="s">
        <v>379</v>
      </c>
      <c r="O792" t="str">
        <f t="shared" ca="1" si="63"/>
        <v>C:\Altium Libraries\Passives Library\DataSheet\GENERAL PURPOSE CHIP RESISTORS (Yageo).pdf</v>
      </c>
      <c r="P792" s="5" t="str">
        <f t="shared" si="69"/>
        <v>GENERAL PURPOSE CHIP RESISTORS RES1210 1K1±5% 200V 0.5W</v>
      </c>
    </row>
    <row r="793" spans="1:16" x14ac:dyDescent="0.3">
      <c r="A793" s="4" t="s">
        <v>1021</v>
      </c>
      <c r="B793" s="3" t="s">
        <v>944</v>
      </c>
      <c r="C793" s="3" t="s">
        <v>178</v>
      </c>
      <c r="D793" s="45" t="s">
        <v>20</v>
      </c>
      <c r="E793" s="3" t="s">
        <v>763</v>
      </c>
      <c r="F793" s="3" t="s">
        <v>945</v>
      </c>
      <c r="G793" s="4" t="str">
        <f t="shared" si="67"/>
        <v>RES1210 1K2±5%</v>
      </c>
      <c r="H793" s="3" t="s">
        <v>23</v>
      </c>
      <c r="I793" s="3" t="s">
        <v>24</v>
      </c>
      <c r="J793" s="3" t="s">
        <v>25</v>
      </c>
      <c r="K793" s="3" t="s">
        <v>946</v>
      </c>
      <c r="L793" s="4" t="str">
        <f t="shared" si="68"/>
        <v>RC1210JR-071K2L</v>
      </c>
      <c r="M793" s="3" t="s">
        <v>378</v>
      </c>
      <c r="N793" t="s">
        <v>379</v>
      </c>
      <c r="O793" t="str">
        <f t="shared" ca="1" si="63"/>
        <v>C:\Altium Libraries\Passives Library\DataSheet\GENERAL PURPOSE CHIP RESISTORS (Yageo).pdf</v>
      </c>
      <c r="P793" s="5" t="str">
        <f t="shared" si="69"/>
        <v>GENERAL PURPOSE CHIP RESISTORS RES1210 1K2±5% 200V 0.5W</v>
      </c>
    </row>
    <row r="794" spans="1:16" x14ac:dyDescent="0.3">
      <c r="A794" s="4" t="s">
        <v>1022</v>
      </c>
      <c r="B794" s="3" t="s">
        <v>944</v>
      </c>
      <c r="C794" s="3" t="s">
        <v>180</v>
      </c>
      <c r="D794" s="45" t="s">
        <v>20</v>
      </c>
      <c r="E794" s="3" t="s">
        <v>763</v>
      </c>
      <c r="F794" s="3" t="s">
        <v>945</v>
      </c>
      <c r="G794" s="4" t="str">
        <f t="shared" si="67"/>
        <v>RES1210 1K3±5%</v>
      </c>
      <c r="H794" s="3" t="s">
        <v>23</v>
      </c>
      <c r="I794" s="3" t="s">
        <v>24</v>
      </c>
      <c r="J794" s="3" t="s">
        <v>25</v>
      </c>
      <c r="K794" s="3" t="s">
        <v>946</v>
      </c>
      <c r="L794" s="4" t="str">
        <f t="shared" si="68"/>
        <v>RC1210JR-071K3L</v>
      </c>
      <c r="M794" s="3" t="s">
        <v>378</v>
      </c>
      <c r="N794" t="s">
        <v>379</v>
      </c>
      <c r="O794" t="str">
        <f t="shared" ca="1" si="63"/>
        <v>C:\Altium Libraries\Passives Library\DataSheet\GENERAL PURPOSE CHIP RESISTORS (Yageo).pdf</v>
      </c>
      <c r="P794" s="5" t="str">
        <f t="shared" si="69"/>
        <v>GENERAL PURPOSE CHIP RESISTORS RES1210 1K3±5% 200V 0.5W</v>
      </c>
    </row>
    <row r="795" spans="1:16" x14ac:dyDescent="0.3">
      <c r="A795" s="4" t="s">
        <v>1023</v>
      </c>
      <c r="B795" s="3" t="s">
        <v>944</v>
      </c>
      <c r="C795" s="3" t="s">
        <v>182</v>
      </c>
      <c r="D795" s="45" t="s">
        <v>20</v>
      </c>
      <c r="E795" s="3" t="s">
        <v>763</v>
      </c>
      <c r="F795" s="3" t="s">
        <v>945</v>
      </c>
      <c r="G795" s="4" t="str">
        <f t="shared" si="67"/>
        <v>RES1210 1K5±5%</v>
      </c>
      <c r="H795" s="3" t="s">
        <v>23</v>
      </c>
      <c r="I795" s="3" t="s">
        <v>24</v>
      </c>
      <c r="J795" s="3" t="s">
        <v>25</v>
      </c>
      <c r="K795" s="3" t="s">
        <v>946</v>
      </c>
      <c r="L795" s="4" t="str">
        <f t="shared" si="68"/>
        <v>RC1210JR-071K5L</v>
      </c>
      <c r="M795" s="3" t="s">
        <v>378</v>
      </c>
      <c r="N795" t="s">
        <v>379</v>
      </c>
      <c r="O795" t="str">
        <f t="shared" ca="1" si="63"/>
        <v>C:\Altium Libraries\Passives Library\DataSheet\GENERAL PURPOSE CHIP RESISTORS (Yageo).pdf</v>
      </c>
      <c r="P795" s="5" t="str">
        <f t="shared" si="69"/>
        <v>GENERAL PURPOSE CHIP RESISTORS RES1210 1K5±5% 200V 0.5W</v>
      </c>
    </row>
    <row r="796" spans="1:16" x14ac:dyDescent="0.3">
      <c r="A796" s="4" t="s">
        <v>1024</v>
      </c>
      <c r="B796" s="3" t="s">
        <v>944</v>
      </c>
      <c r="C796" s="3" t="s">
        <v>184</v>
      </c>
      <c r="D796" s="45" t="s">
        <v>20</v>
      </c>
      <c r="E796" s="3" t="s">
        <v>763</v>
      </c>
      <c r="F796" s="3" t="s">
        <v>945</v>
      </c>
      <c r="G796" s="4" t="str">
        <f t="shared" si="67"/>
        <v>RES1210 1K6±5%</v>
      </c>
      <c r="H796" s="3" t="s">
        <v>23</v>
      </c>
      <c r="I796" s="3" t="s">
        <v>24</v>
      </c>
      <c r="J796" s="3" t="s">
        <v>25</v>
      </c>
      <c r="K796" s="3" t="s">
        <v>946</v>
      </c>
      <c r="L796" s="4" t="str">
        <f t="shared" si="68"/>
        <v>RC1210JR-071K6L</v>
      </c>
      <c r="M796" s="3" t="s">
        <v>378</v>
      </c>
      <c r="N796" t="s">
        <v>379</v>
      </c>
      <c r="O796" t="str">
        <f t="shared" ca="1" si="63"/>
        <v>C:\Altium Libraries\Passives Library\DataSheet\GENERAL PURPOSE CHIP RESISTORS (Yageo).pdf</v>
      </c>
      <c r="P796" s="5" t="str">
        <f t="shared" si="69"/>
        <v>GENERAL PURPOSE CHIP RESISTORS RES1210 1K6±5% 200V 0.5W</v>
      </c>
    </row>
    <row r="797" spans="1:16" x14ac:dyDescent="0.3">
      <c r="A797" s="4" t="s">
        <v>1025</v>
      </c>
      <c r="B797" s="3" t="s">
        <v>944</v>
      </c>
      <c r="C797" s="3" t="s">
        <v>186</v>
      </c>
      <c r="D797" s="45" t="s">
        <v>20</v>
      </c>
      <c r="E797" s="3" t="s">
        <v>763</v>
      </c>
      <c r="F797" s="3" t="s">
        <v>945</v>
      </c>
      <c r="G797" s="4" t="str">
        <f t="shared" si="67"/>
        <v>RES1210 1K8±5%</v>
      </c>
      <c r="H797" s="3" t="s">
        <v>23</v>
      </c>
      <c r="I797" s="3" t="s">
        <v>24</v>
      </c>
      <c r="J797" s="3" t="s">
        <v>25</v>
      </c>
      <c r="K797" s="3" t="s">
        <v>946</v>
      </c>
      <c r="L797" s="4" t="str">
        <f t="shared" si="68"/>
        <v>RC1210JR-071K8L</v>
      </c>
      <c r="M797" s="3" t="s">
        <v>378</v>
      </c>
      <c r="N797" t="s">
        <v>379</v>
      </c>
      <c r="O797" t="str">
        <f t="shared" ca="1" si="63"/>
        <v>C:\Altium Libraries\Passives Library\DataSheet\GENERAL PURPOSE CHIP RESISTORS (Yageo).pdf</v>
      </c>
      <c r="P797" s="5" t="str">
        <f t="shared" si="69"/>
        <v>GENERAL PURPOSE CHIP RESISTORS RES1210 1K8±5% 200V 0.5W</v>
      </c>
    </row>
    <row r="798" spans="1:16" x14ac:dyDescent="0.3">
      <c r="A798" s="4" t="s">
        <v>1026</v>
      </c>
      <c r="B798" s="3" t="s">
        <v>944</v>
      </c>
      <c r="C798" s="3" t="s">
        <v>188</v>
      </c>
      <c r="D798" s="45" t="s">
        <v>20</v>
      </c>
      <c r="E798" s="3" t="s">
        <v>763</v>
      </c>
      <c r="F798" s="3" t="s">
        <v>945</v>
      </c>
      <c r="G798" s="4" t="str">
        <f t="shared" si="67"/>
        <v>RES1210 2K0±5%</v>
      </c>
      <c r="H798" s="3" t="s">
        <v>23</v>
      </c>
      <c r="I798" s="3" t="s">
        <v>24</v>
      </c>
      <c r="J798" s="3" t="s">
        <v>25</v>
      </c>
      <c r="K798" s="3" t="s">
        <v>946</v>
      </c>
      <c r="L798" s="4" t="str">
        <f t="shared" si="68"/>
        <v>RC1210JR-072K0L</v>
      </c>
      <c r="M798" s="3" t="s">
        <v>378</v>
      </c>
      <c r="N798" t="s">
        <v>379</v>
      </c>
      <c r="O798" t="str">
        <f t="shared" ca="1" si="63"/>
        <v>C:\Altium Libraries\Passives Library\DataSheet\GENERAL PURPOSE CHIP RESISTORS (Yageo).pdf</v>
      </c>
      <c r="P798" s="5" t="str">
        <f t="shared" si="69"/>
        <v>GENERAL PURPOSE CHIP RESISTORS RES1210 2K0±5% 200V 0.5W</v>
      </c>
    </row>
    <row r="799" spans="1:16" x14ac:dyDescent="0.3">
      <c r="A799" s="4" t="s">
        <v>1027</v>
      </c>
      <c r="B799" s="3" t="s">
        <v>944</v>
      </c>
      <c r="C799" s="3" t="s">
        <v>191</v>
      </c>
      <c r="D799" s="45" t="s">
        <v>20</v>
      </c>
      <c r="E799" s="3" t="s">
        <v>763</v>
      </c>
      <c r="F799" s="3" t="s">
        <v>945</v>
      </c>
      <c r="G799" s="4" t="str">
        <f t="shared" si="67"/>
        <v>RES1210 2K2±5%</v>
      </c>
      <c r="H799" s="3" t="s">
        <v>23</v>
      </c>
      <c r="I799" s="3" t="s">
        <v>24</v>
      </c>
      <c r="J799" s="3" t="s">
        <v>25</v>
      </c>
      <c r="K799" s="3" t="s">
        <v>946</v>
      </c>
      <c r="L799" s="4" t="str">
        <f t="shared" si="68"/>
        <v>RC1210JR-072K2L</v>
      </c>
      <c r="M799" s="3" t="s">
        <v>378</v>
      </c>
      <c r="N799" t="s">
        <v>379</v>
      </c>
      <c r="O799" t="str">
        <f t="shared" ca="1" si="63"/>
        <v>C:\Altium Libraries\Passives Library\DataSheet\GENERAL PURPOSE CHIP RESISTORS (Yageo).pdf</v>
      </c>
      <c r="P799" s="5" t="str">
        <f t="shared" si="69"/>
        <v>GENERAL PURPOSE CHIP RESISTORS RES1210 2K2±5% 200V 0.5W</v>
      </c>
    </row>
    <row r="800" spans="1:16" x14ac:dyDescent="0.3">
      <c r="A800" s="4" t="s">
        <v>1028</v>
      </c>
      <c r="B800" s="3" t="s">
        <v>944</v>
      </c>
      <c r="C800" s="3" t="s">
        <v>193</v>
      </c>
      <c r="D800" s="45" t="s">
        <v>20</v>
      </c>
      <c r="E800" s="3" t="s">
        <v>763</v>
      </c>
      <c r="F800" s="3" t="s">
        <v>945</v>
      </c>
      <c r="G800" s="4" t="str">
        <f t="shared" si="67"/>
        <v>RES1210 2K4±5%</v>
      </c>
      <c r="H800" s="3" t="s">
        <v>23</v>
      </c>
      <c r="I800" s="3" t="s">
        <v>24</v>
      </c>
      <c r="J800" s="3" t="s">
        <v>25</v>
      </c>
      <c r="K800" s="3" t="s">
        <v>946</v>
      </c>
      <c r="L800" s="4" t="str">
        <f t="shared" si="68"/>
        <v>RC1210JR-072K4L</v>
      </c>
      <c r="M800" s="3" t="s">
        <v>378</v>
      </c>
      <c r="N800" t="s">
        <v>379</v>
      </c>
      <c r="O800" t="str">
        <f t="shared" ca="1" si="63"/>
        <v>C:\Altium Libraries\Passives Library\DataSheet\GENERAL PURPOSE CHIP RESISTORS (Yageo).pdf</v>
      </c>
      <c r="P800" s="5" t="str">
        <f t="shared" si="69"/>
        <v>GENERAL PURPOSE CHIP RESISTORS RES1210 2K4±5% 200V 0.5W</v>
      </c>
    </row>
    <row r="801" spans="1:16" x14ac:dyDescent="0.3">
      <c r="A801" s="4" t="s">
        <v>1029</v>
      </c>
      <c r="B801" s="3" t="s">
        <v>944</v>
      </c>
      <c r="C801" s="3" t="s">
        <v>195</v>
      </c>
      <c r="D801" s="45" t="s">
        <v>20</v>
      </c>
      <c r="E801" s="3" t="s">
        <v>763</v>
      </c>
      <c r="F801" s="3" t="s">
        <v>945</v>
      </c>
      <c r="G801" s="4" t="str">
        <f t="shared" si="67"/>
        <v>RES1210 2K7±5%</v>
      </c>
      <c r="H801" s="3" t="s">
        <v>23</v>
      </c>
      <c r="I801" s="3" t="s">
        <v>24</v>
      </c>
      <c r="J801" s="3" t="s">
        <v>25</v>
      </c>
      <c r="K801" s="3" t="s">
        <v>946</v>
      </c>
      <c r="L801" s="4" t="str">
        <f t="shared" si="68"/>
        <v>RC1210JR-072K7L</v>
      </c>
      <c r="M801" s="3" t="s">
        <v>378</v>
      </c>
      <c r="N801" t="s">
        <v>379</v>
      </c>
      <c r="O801" t="str">
        <f t="shared" ca="1" si="63"/>
        <v>C:\Altium Libraries\Passives Library\DataSheet\GENERAL PURPOSE CHIP RESISTORS (Yageo).pdf</v>
      </c>
      <c r="P801" s="5" t="str">
        <f t="shared" si="69"/>
        <v>GENERAL PURPOSE CHIP RESISTORS RES1210 2K7±5% 200V 0.5W</v>
      </c>
    </row>
    <row r="802" spans="1:16" x14ac:dyDescent="0.3">
      <c r="A802" s="4" t="s">
        <v>1030</v>
      </c>
      <c r="B802" s="3" t="s">
        <v>944</v>
      </c>
      <c r="C802" s="3" t="s">
        <v>197</v>
      </c>
      <c r="D802" s="45" t="s">
        <v>20</v>
      </c>
      <c r="E802" s="3" t="s">
        <v>763</v>
      </c>
      <c r="F802" s="3" t="s">
        <v>945</v>
      </c>
      <c r="G802" s="4" t="str">
        <f t="shared" si="67"/>
        <v>RES1210 3K0±5%</v>
      </c>
      <c r="H802" s="3" t="s">
        <v>23</v>
      </c>
      <c r="I802" s="3" t="s">
        <v>24</v>
      </c>
      <c r="J802" s="3" t="s">
        <v>25</v>
      </c>
      <c r="K802" s="3" t="s">
        <v>946</v>
      </c>
      <c r="L802" s="4" t="str">
        <f t="shared" si="68"/>
        <v>RC1210JR-073K0L</v>
      </c>
      <c r="M802" s="3" t="s">
        <v>378</v>
      </c>
      <c r="N802" t="s">
        <v>379</v>
      </c>
      <c r="O802" t="str">
        <f t="shared" ca="1" si="63"/>
        <v>C:\Altium Libraries\Passives Library\DataSheet\GENERAL PURPOSE CHIP RESISTORS (Yageo).pdf</v>
      </c>
      <c r="P802" s="5" t="str">
        <f t="shared" si="69"/>
        <v>GENERAL PURPOSE CHIP RESISTORS RES1210 3K0±5% 200V 0.5W</v>
      </c>
    </row>
    <row r="803" spans="1:16" x14ac:dyDescent="0.3">
      <c r="A803" s="4" t="s">
        <v>1031</v>
      </c>
      <c r="B803" s="3" t="s">
        <v>944</v>
      </c>
      <c r="C803" s="3" t="s">
        <v>200</v>
      </c>
      <c r="D803" s="45" t="s">
        <v>20</v>
      </c>
      <c r="E803" s="3" t="s">
        <v>763</v>
      </c>
      <c r="F803" s="3" t="s">
        <v>945</v>
      </c>
      <c r="G803" s="4" t="str">
        <f t="shared" si="67"/>
        <v>RES1210 3K3±5%</v>
      </c>
      <c r="H803" s="3" t="s">
        <v>23</v>
      </c>
      <c r="I803" s="3" t="s">
        <v>24</v>
      </c>
      <c r="J803" s="3" t="s">
        <v>25</v>
      </c>
      <c r="K803" s="3" t="s">
        <v>946</v>
      </c>
      <c r="L803" s="4" t="str">
        <f t="shared" si="68"/>
        <v>RC1210JR-073K3L</v>
      </c>
      <c r="M803" s="3" t="s">
        <v>378</v>
      </c>
      <c r="N803" t="s">
        <v>379</v>
      </c>
      <c r="O803" t="str">
        <f t="shared" ca="1" si="63"/>
        <v>C:\Altium Libraries\Passives Library\DataSheet\GENERAL PURPOSE CHIP RESISTORS (Yageo).pdf</v>
      </c>
      <c r="P803" s="5" t="str">
        <f t="shared" si="69"/>
        <v>GENERAL PURPOSE CHIP RESISTORS RES1210 3K3±5% 200V 0.5W</v>
      </c>
    </row>
    <row r="804" spans="1:16" x14ac:dyDescent="0.3">
      <c r="A804" s="4" t="s">
        <v>1032</v>
      </c>
      <c r="B804" s="3" t="s">
        <v>944</v>
      </c>
      <c r="C804" s="3" t="s">
        <v>202</v>
      </c>
      <c r="D804" s="45" t="s">
        <v>20</v>
      </c>
      <c r="E804" s="3" t="s">
        <v>763</v>
      </c>
      <c r="F804" s="3" t="s">
        <v>945</v>
      </c>
      <c r="G804" s="4" t="str">
        <f t="shared" si="67"/>
        <v>RES1210 3K6±5%</v>
      </c>
      <c r="H804" s="3" t="s">
        <v>23</v>
      </c>
      <c r="I804" s="3" t="s">
        <v>24</v>
      </c>
      <c r="J804" s="3" t="s">
        <v>25</v>
      </c>
      <c r="K804" s="3" t="s">
        <v>946</v>
      </c>
      <c r="L804" s="4" t="str">
        <f t="shared" si="68"/>
        <v>RC1210JR-073K6L</v>
      </c>
      <c r="M804" s="3" t="s">
        <v>378</v>
      </c>
      <c r="N804" t="s">
        <v>379</v>
      </c>
      <c r="O804" t="str">
        <f t="shared" ca="1" si="63"/>
        <v>C:\Altium Libraries\Passives Library\DataSheet\GENERAL PURPOSE CHIP RESISTORS (Yageo).pdf</v>
      </c>
      <c r="P804" s="5" t="str">
        <f t="shared" si="69"/>
        <v>GENERAL PURPOSE CHIP RESISTORS RES1210 3K6±5% 200V 0.5W</v>
      </c>
    </row>
    <row r="805" spans="1:16" x14ac:dyDescent="0.3">
      <c r="A805" s="4" t="s">
        <v>1033</v>
      </c>
      <c r="B805" s="3" t="s">
        <v>944</v>
      </c>
      <c r="C805" s="3" t="s">
        <v>204</v>
      </c>
      <c r="D805" s="45" t="s">
        <v>20</v>
      </c>
      <c r="E805" s="3" t="s">
        <v>763</v>
      </c>
      <c r="F805" s="3" t="s">
        <v>945</v>
      </c>
      <c r="G805" s="4" t="str">
        <f t="shared" si="67"/>
        <v>RES1210 3K9±5%</v>
      </c>
      <c r="H805" s="3" t="s">
        <v>23</v>
      </c>
      <c r="I805" s="3" t="s">
        <v>24</v>
      </c>
      <c r="J805" s="3" t="s">
        <v>25</v>
      </c>
      <c r="K805" s="3" t="s">
        <v>946</v>
      </c>
      <c r="L805" s="4" t="str">
        <f t="shared" si="68"/>
        <v>RC1210JR-073K9L</v>
      </c>
      <c r="M805" s="3" t="s">
        <v>378</v>
      </c>
      <c r="N805" t="s">
        <v>379</v>
      </c>
      <c r="O805" t="str">
        <f t="shared" ca="1" si="63"/>
        <v>C:\Altium Libraries\Passives Library\DataSheet\GENERAL PURPOSE CHIP RESISTORS (Yageo).pdf</v>
      </c>
      <c r="P805" s="5" t="str">
        <f t="shared" si="69"/>
        <v>GENERAL PURPOSE CHIP RESISTORS RES1210 3K9±5% 200V 0.5W</v>
      </c>
    </row>
    <row r="806" spans="1:16" x14ac:dyDescent="0.3">
      <c r="A806" s="4" t="s">
        <v>1034</v>
      </c>
      <c r="B806" s="3" t="s">
        <v>944</v>
      </c>
      <c r="C806" s="3" t="s">
        <v>206</v>
      </c>
      <c r="D806" s="45" t="s">
        <v>20</v>
      </c>
      <c r="E806" s="3" t="s">
        <v>763</v>
      </c>
      <c r="F806" s="3" t="s">
        <v>945</v>
      </c>
      <c r="G806" s="4" t="str">
        <f t="shared" si="67"/>
        <v>RES1210 4K3±5%</v>
      </c>
      <c r="H806" s="3" t="s">
        <v>23</v>
      </c>
      <c r="I806" s="3" t="s">
        <v>24</v>
      </c>
      <c r="J806" s="3" t="s">
        <v>25</v>
      </c>
      <c r="K806" s="3" t="s">
        <v>946</v>
      </c>
      <c r="L806" s="4" t="str">
        <f t="shared" si="68"/>
        <v>RC1210JR-074K3L</v>
      </c>
      <c r="M806" s="3" t="s">
        <v>378</v>
      </c>
      <c r="N806" t="s">
        <v>379</v>
      </c>
      <c r="O806" t="str">
        <f t="shared" ca="1" si="63"/>
        <v>C:\Altium Libraries\Passives Library\DataSheet\GENERAL PURPOSE CHIP RESISTORS (Yageo).pdf</v>
      </c>
      <c r="P806" s="5" t="str">
        <f t="shared" si="69"/>
        <v>GENERAL PURPOSE CHIP RESISTORS RES1210 4K3±5% 200V 0.5W</v>
      </c>
    </row>
    <row r="807" spans="1:16" x14ac:dyDescent="0.3">
      <c r="A807" s="4" t="s">
        <v>1035</v>
      </c>
      <c r="B807" s="3" t="s">
        <v>944</v>
      </c>
      <c r="C807" s="3" t="s">
        <v>208</v>
      </c>
      <c r="D807" s="45" t="s">
        <v>20</v>
      </c>
      <c r="E807" s="3" t="s">
        <v>763</v>
      </c>
      <c r="F807" s="3" t="s">
        <v>945</v>
      </c>
      <c r="G807" s="4" t="str">
        <f t="shared" si="67"/>
        <v>RES1210 4K7±5%</v>
      </c>
      <c r="H807" s="3" t="s">
        <v>23</v>
      </c>
      <c r="I807" s="3" t="s">
        <v>24</v>
      </c>
      <c r="J807" s="3" t="s">
        <v>25</v>
      </c>
      <c r="K807" s="3" t="s">
        <v>946</v>
      </c>
      <c r="L807" s="4" t="str">
        <f t="shared" si="68"/>
        <v>RC1210JR-074K7L</v>
      </c>
      <c r="M807" s="3" t="s">
        <v>378</v>
      </c>
      <c r="N807" t="s">
        <v>379</v>
      </c>
      <c r="O807" t="str">
        <f t="shared" ca="1" si="63"/>
        <v>C:\Altium Libraries\Passives Library\DataSheet\GENERAL PURPOSE CHIP RESISTORS (Yageo).pdf</v>
      </c>
      <c r="P807" s="5" t="str">
        <f t="shared" si="69"/>
        <v>GENERAL PURPOSE CHIP RESISTORS RES1210 4K7±5% 200V 0.5W</v>
      </c>
    </row>
    <row r="808" spans="1:16" x14ac:dyDescent="0.3">
      <c r="A808" s="4" t="s">
        <v>1036</v>
      </c>
      <c r="B808" s="3" t="s">
        <v>944</v>
      </c>
      <c r="C808" s="3" t="s">
        <v>210</v>
      </c>
      <c r="D808" s="45" t="s">
        <v>20</v>
      </c>
      <c r="E808" s="3" t="s">
        <v>763</v>
      </c>
      <c r="F808" s="3" t="s">
        <v>945</v>
      </c>
      <c r="G808" s="4" t="str">
        <f t="shared" si="67"/>
        <v>RES1210 5K1±5%</v>
      </c>
      <c r="H808" s="3" t="s">
        <v>23</v>
      </c>
      <c r="I808" s="3" t="s">
        <v>24</v>
      </c>
      <c r="J808" s="3" t="s">
        <v>25</v>
      </c>
      <c r="K808" s="3" t="s">
        <v>946</v>
      </c>
      <c r="L808" s="4" t="str">
        <f t="shared" si="68"/>
        <v>RC1210JR-075K1L</v>
      </c>
      <c r="M808" s="3" t="s">
        <v>378</v>
      </c>
      <c r="N808" t="s">
        <v>379</v>
      </c>
      <c r="O808" t="str">
        <f t="shared" ca="1" si="63"/>
        <v>C:\Altium Libraries\Passives Library\DataSheet\GENERAL PURPOSE CHIP RESISTORS (Yageo).pdf</v>
      </c>
      <c r="P808" s="5" t="str">
        <f t="shared" si="69"/>
        <v>GENERAL PURPOSE CHIP RESISTORS RES1210 5K1±5% 200V 0.5W</v>
      </c>
    </row>
    <row r="809" spans="1:16" x14ac:dyDescent="0.3">
      <c r="A809" s="4" t="s">
        <v>1037</v>
      </c>
      <c r="B809" s="3" t="s">
        <v>944</v>
      </c>
      <c r="C809" s="3" t="s">
        <v>212</v>
      </c>
      <c r="D809" s="45" t="s">
        <v>20</v>
      </c>
      <c r="E809" s="3" t="s">
        <v>763</v>
      </c>
      <c r="F809" s="3" t="s">
        <v>945</v>
      </c>
      <c r="G809" s="4" t="str">
        <f t="shared" si="67"/>
        <v>RES1210 5K6±5%</v>
      </c>
      <c r="H809" s="3" t="s">
        <v>23</v>
      </c>
      <c r="I809" s="3" t="s">
        <v>24</v>
      </c>
      <c r="J809" s="3" t="s">
        <v>25</v>
      </c>
      <c r="K809" s="3" t="s">
        <v>946</v>
      </c>
      <c r="L809" s="4" t="str">
        <f t="shared" si="68"/>
        <v>RC1210JR-075K6L</v>
      </c>
      <c r="M809" s="3" t="s">
        <v>378</v>
      </c>
      <c r="N809" t="s">
        <v>379</v>
      </c>
      <c r="O809" t="str">
        <f t="shared" ca="1" si="63"/>
        <v>C:\Altium Libraries\Passives Library\DataSheet\GENERAL PURPOSE CHIP RESISTORS (Yageo).pdf</v>
      </c>
      <c r="P809" s="5" t="str">
        <f t="shared" si="69"/>
        <v>GENERAL PURPOSE CHIP RESISTORS RES1210 5K6±5% 200V 0.5W</v>
      </c>
    </row>
    <row r="810" spans="1:16" x14ac:dyDescent="0.3">
      <c r="A810" s="4" t="s">
        <v>1038</v>
      </c>
      <c r="B810" s="3" t="s">
        <v>944</v>
      </c>
      <c r="C810" s="3" t="s">
        <v>214</v>
      </c>
      <c r="D810" s="45" t="s">
        <v>20</v>
      </c>
      <c r="E810" s="3" t="s">
        <v>763</v>
      </c>
      <c r="F810" s="3" t="s">
        <v>945</v>
      </c>
      <c r="G810" s="4" t="str">
        <f t="shared" si="67"/>
        <v>RES1210 6K2±5%</v>
      </c>
      <c r="H810" s="3" t="s">
        <v>23</v>
      </c>
      <c r="I810" s="3" t="s">
        <v>24</v>
      </c>
      <c r="J810" s="3" t="s">
        <v>25</v>
      </c>
      <c r="K810" s="3" t="s">
        <v>946</v>
      </c>
      <c r="L810" s="4" t="str">
        <f t="shared" si="68"/>
        <v>RC1210JR-076K2L</v>
      </c>
      <c r="M810" s="3" t="s">
        <v>378</v>
      </c>
      <c r="N810" t="s">
        <v>379</v>
      </c>
      <c r="O810" t="str">
        <f t="shared" ca="1" si="63"/>
        <v>C:\Altium Libraries\Passives Library\DataSheet\GENERAL PURPOSE CHIP RESISTORS (Yageo).pdf</v>
      </c>
      <c r="P810" s="5" t="str">
        <f t="shared" si="69"/>
        <v>GENERAL PURPOSE CHIP RESISTORS RES1210 6K2±5% 200V 0.5W</v>
      </c>
    </row>
    <row r="811" spans="1:16" x14ac:dyDescent="0.3">
      <c r="A811" s="4" t="s">
        <v>1039</v>
      </c>
      <c r="B811" s="3" t="s">
        <v>944</v>
      </c>
      <c r="C811" s="3" t="s">
        <v>216</v>
      </c>
      <c r="D811" s="45" t="s">
        <v>20</v>
      </c>
      <c r="E811" s="3" t="s">
        <v>763</v>
      </c>
      <c r="F811" s="3" t="s">
        <v>945</v>
      </c>
      <c r="G811" s="4" t="str">
        <f t="shared" si="67"/>
        <v>RES1210 6K8±5%</v>
      </c>
      <c r="H811" s="3" t="s">
        <v>23</v>
      </c>
      <c r="I811" s="3" t="s">
        <v>24</v>
      </c>
      <c r="J811" s="3" t="s">
        <v>25</v>
      </c>
      <c r="K811" s="3" t="s">
        <v>946</v>
      </c>
      <c r="L811" s="4" t="str">
        <f t="shared" si="68"/>
        <v>RC1210JR-076K8L</v>
      </c>
      <c r="M811" s="3" t="s">
        <v>378</v>
      </c>
      <c r="N811" t="s">
        <v>379</v>
      </c>
      <c r="O811" t="str">
        <f t="shared" ca="1" si="63"/>
        <v>C:\Altium Libraries\Passives Library\DataSheet\GENERAL PURPOSE CHIP RESISTORS (Yageo).pdf</v>
      </c>
      <c r="P811" s="5" t="str">
        <f t="shared" si="69"/>
        <v>GENERAL PURPOSE CHIP RESISTORS RES1210 6K8±5% 200V 0.5W</v>
      </c>
    </row>
    <row r="812" spans="1:16" x14ac:dyDescent="0.3">
      <c r="A812" s="4" t="s">
        <v>1040</v>
      </c>
      <c r="B812" s="3" t="s">
        <v>944</v>
      </c>
      <c r="C812" s="3" t="s">
        <v>218</v>
      </c>
      <c r="D812" s="45" t="s">
        <v>20</v>
      </c>
      <c r="E812" s="3" t="s">
        <v>763</v>
      </c>
      <c r="F812" s="3" t="s">
        <v>945</v>
      </c>
      <c r="G812" s="4" t="str">
        <f t="shared" si="67"/>
        <v>RES1210 7K5±5%</v>
      </c>
      <c r="H812" s="3" t="s">
        <v>23</v>
      </c>
      <c r="I812" s="3" t="s">
        <v>24</v>
      </c>
      <c r="J812" s="3" t="s">
        <v>25</v>
      </c>
      <c r="K812" s="3" t="s">
        <v>946</v>
      </c>
      <c r="L812" s="4" t="str">
        <f t="shared" si="68"/>
        <v>RC1210JR-077K5L</v>
      </c>
      <c r="M812" s="3" t="s">
        <v>378</v>
      </c>
      <c r="N812" t="s">
        <v>379</v>
      </c>
      <c r="O812" t="str">
        <f t="shared" ca="1" si="63"/>
        <v>C:\Altium Libraries\Passives Library\DataSheet\GENERAL PURPOSE CHIP RESISTORS (Yageo).pdf</v>
      </c>
      <c r="P812" s="5" t="str">
        <f t="shared" si="69"/>
        <v>GENERAL PURPOSE CHIP RESISTORS RES1210 7K5±5% 200V 0.5W</v>
      </c>
    </row>
    <row r="813" spans="1:16" x14ac:dyDescent="0.3">
      <c r="A813" s="4" t="s">
        <v>1041</v>
      </c>
      <c r="B813" s="3" t="s">
        <v>944</v>
      </c>
      <c r="C813" s="3" t="s">
        <v>220</v>
      </c>
      <c r="D813" s="45" t="s">
        <v>20</v>
      </c>
      <c r="E813" s="3" t="s">
        <v>763</v>
      </c>
      <c r="F813" s="3" t="s">
        <v>945</v>
      </c>
      <c r="G813" s="4" t="str">
        <f t="shared" si="67"/>
        <v>RES1210 8K2±5%</v>
      </c>
      <c r="H813" s="3" t="s">
        <v>23</v>
      </c>
      <c r="I813" s="3" t="s">
        <v>24</v>
      </c>
      <c r="J813" s="3" t="s">
        <v>25</v>
      </c>
      <c r="K813" s="3" t="s">
        <v>946</v>
      </c>
      <c r="L813" s="4" t="str">
        <f t="shared" si="68"/>
        <v>RC1210JR-078K2L</v>
      </c>
      <c r="M813" s="3" t="s">
        <v>378</v>
      </c>
      <c r="N813" t="s">
        <v>379</v>
      </c>
      <c r="O813" t="str">
        <f t="shared" ca="1" si="63"/>
        <v>C:\Altium Libraries\Passives Library\DataSheet\GENERAL PURPOSE CHIP RESISTORS (Yageo).pdf</v>
      </c>
      <c r="P813" s="5" t="str">
        <f t="shared" si="69"/>
        <v>GENERAL PURPOSE CHIP RESISTORS RES1210 8K2±5% 200V 0.5W</v>
      </c>
    </row>
    <row r="814" spans="1:16" x14ac:dyDescent="0.3">
      <c r="A814" s="4" t="s">
        <v>1042</v>
      </c>
      <c r="B814" s="3" t="s">
        <v>944</v>
      </c>
      <c r="C814" s="3" t="s">
        <v>222</v>
      </c>
      <c r="D814" s="45" t="s">
        <v>20</v>
      </c>
      <c r="E814" s="3" t="s">
        <v>763</v>
      </c>
      <c r="F814" s="3" t="s">
        <v>945</v>
      </c>
      <c r="G814" s="4" t="str">
        <f t="shared" si="67"/>
        <v>RES1210 9K1±5%</v>
      </c>
      <c r="H814" s="3" t="s">
        <v>23</v>
      </c>
      <c r="I814" s="3" t="s">
        <v>24</v>
      </c>
      <c r="J814" s="3" t="s">
        <v>25</v>
      </c>
      <c r="K814" s="3" t="s">
        <v>946</v>
      </c>
      <c r="L814" s="4" t="str">
        <f t="shared" si="68"/>
        <v>RC1210JR-079K1L</v>
      </c>
      <c r="M814" s="3" t="s">
        <v>378</v>
      </c>
      <c r="N814" t="s">
        <v>379</v>
      </c>
      <c r="O814" t="str">
        <f t="shared" ca="1" si="63"/>
        <v>C:\Altium Libraries\Passives Library\DataSheet\GENERAL PURPOSE CHIP RESISTORS (Yageo).pdf</v>
      </c>
      <c r="P814" s="5" t="str">
        <f t="shared" si="69"/>
        <v>GENERAL PURPOSE CHIP RESISTORS RES1210 9K1±5% 200V 0.5W</v>
      </c>
    </row>
    <row r="815" spans="1:16" x14ac:dyDescent="0.3">
      <c r="A815" s="4" t="s">
        <v>1043</v>
      </c>
      <c r="B815" s="3" t="s">
        <v>944</v>
      </c>
      <c r="C815" s="3" t="s">
        <v>224</v>
      </c>
      <c r="D815" s="45" t="s">
        <v>20</v>
      </c>
      <c r="E815" s="3" t="s">
        <v>763</v>
      </c>
      <c r="F815" s="3" t="s">
        <v>945</v>
      </c>
      <c r="G815" s="4" t="str">
        <f t="shared" si="67"/>
        <v>RES1210 10K±5%</v>
      </c>
      <c r="H815" s="3" t="s">
        <v>23</v>
      </c>
      <c r="I815" s="3" t="s">
        <v>24</v>
      </c>
      <c r="J815" s="3" t="s">
        <v>25</v>
      </c>
      <c r="K815" s="3" t="s">
        <v>946</v>
      </c>
      <c r="L815" s="4" t="str">
        <f t="shared" si="68"/>
        <v>RC1210JR-0710KL</v>
      </c>
      <c r="M815" s="3" t="s">
        <v>378</v>
      </c>
      <c r="N815" t="s">
        <v>379</v>
      </c>
      <c r="O815" t="str">
        <f t="shared" ca="1" si="63"/>
        <v>C:\Altium Libraries\Passives Library\DataSheet\GENERAL PURPOSE CHIP RESISTORS (Yageo).pdf</v>
      </c>
      <c r="P815" s="5" t="str">
        <f t="shared" si="69"/>
        <v>GENERAL PURPOSE CHIP RESISTORS RES1210 10K±5% 200V 0.5W</v>
      </c>
    </row>
    <row r="816" spans="1:16" x14ac:dyDescent="0.3">
      <c r="A816" s="4" t="s">
        <v>1044</v>
      </c>
      <c r="B816" s="3" t="s">
        <v>944</v>
      </c>
      <c r="C816" s="3" t="s">
        <v>226</v>
      </c>
      <c r="D816" s="45" t="s">
        <v>20</v>
      </c>
      <c r="E816" s="3" t="s">
        <v>763</v>
      </c>
      <c r="F816" s="3" t="s">
        <v>945</v>
      </c>
      <c r="G816" s="4" t="str">
        <f t="shared" si="67"/>
        <v>RES1210 11K±5%</v>
      </c>
      <c r="H816" s="3" t="s">
        <v>23</v>
      </c>
      <c r="I816" s="3" t="s">
        <v>24</v>
      </c>
      <c r="J816" s="3" t="s">
        <v>25</v>
      </c>
      <c r="K816" s="3" t="s">
        <v>946</v>
      </c>
      <c r="L816" s="4" t="str">
        <f t="shared" si="68"/>
        <v>RC1210JR-0711KL</v>
      </c>
      <c r="M816" s="3" t="s">
        <v>378</v>
      </c>
      <c r="N816" t="s">
        <v>379</v>
      </c>
      <c r="O816" t="str">
        <f t="shared" ca="1" si="63"/>
        <v>C:\Altium Libraries\Passives Library\DataSheet\GENERAL PURPOSE CHIP RESISTORS (Yageo).pdf</v>
      </c>
      <c r="P816" s="5" t="str">
        <f t="shared" si="69"/>
        <v>GENERAL PURPOSE CHIP RESISTORS RES1210 11K±5% 200V 0.5W</v>
      </c>
    </row>
    <row r="817" spans="1:16" x14ac:dyDescent="0.3">
      <c r="A817" s="4" t="s">
        <v>1045</v>
      </c>
      <c r="B817" s="3" t="s">
        <v>944</v>
      </c>
      <c r="C817" s="3" t="s">
        <v>228</v>
      </c>
      <c r="D817" s="45" t="s">
        <v>20</v>
      </c>
      <c r="E817" s="3" t="s">
        <v>763</v>
      </c>
      <c r="F817" s="3" t="s">
        <v>945</v>
      </c>
      <c r="G817" s="4" t="str">
        <f t="shared" si="67"/>
        <v>RES1210 12K±5%</v>
      </c>
      <c r="H817" s="3" t="s">
        <v>23</v>
      </c>
      <c r="I817" s="3" t="s">
        <v>24</v>
      </c>
      <c r="J817" s="3" t="s">
        <v>25</v>
      </c>
      <c r="K817" s="3" t="s">
        <v>946</v>
      </c>
      <c r="L817" s="4" t="str">
        <f t="shared" si="68"/>
        <v>RC1210JR-0712KL</v>
      </c>
      <c r="M817" s="3" t="s">
        <v>378</v>
      </c>
      <c r="N817" t="s">
        <v>379</v>
      </c>
      <c r="O817" t="str">
        <f t="shared" ca="1" si="63"/>
        <v>C:\Altium Libraries\Passives Library\DataSheet\GENERAL PURPOSE CHIP RESISTORS (Yageo).pdf</v>
      </c>
      <c r="P817" s="5" t="str">
        <f t="shared" si="69"/>
        <v>GENERAL PURPOSE CHIP RESISTORS RES1210 12K±5% 200V 0.5W</v>
      </c>
    </row>
    <row r="818" spans="1:16" x14ac:dyDescent="0.3">
      <c r="A818" s="4" t="s">
        <v>1046</v>
      </c>
      <c r="B818" s="3" t="s">
        <v>944</v>
      </c>
      <c r="C818" s="3" t="s">
        <v>230</v>
      </c>
      <c r="D818" s="45" t="s">
        <v>20</v>
      </c>
      <c r="E818" s="3" t="s">
        <v>763</v>
      </c>
      <c r="F818" s="3" t="s">
        <v>945</v>
      </c>
      <c r="G818" s="4" t="str">
        <f t="shared" si="67"/>
        <v>RES1210 13K±5%</v>
      </c>
      <c r="H818" s="3" t="s">
        <v>23</v>
      </c>
      <c r="I818" s="3" t="s">
        <v>24</v>
      </c>
      <c r="J818" s="3" t="s">
        <v>25</v>
      </c>
      <c r="K818" s="3" t="s">
        <v>946</v>
      </c>
      <c r="L818" s="4" t="str">
        <f t="shared" si="68"/>
        <v>RC1210JR-0713KL</v>
      </c>
      <c r="M818" s="3" t="s">
        <v>378</v>
      </c>
      <c r="N818" t="s">
        <v>379</v>
      </c>
      <c r="O818" t="str">
        <f t="shared" ca="1" si="63"/>
        <v>C:\Altium Libraries\Passives Library\DataSheet\GENERAL PURPOSE CHIP RESISTORS (Yageo).pdf</v>
      </c>
      <c r="P818" s="5" t="str">
        <f t="shared" si="69"/>
        <v>GENERAL PURPOSE CHIP RESISTORS RES1210 13K±5% 200V 0.5W</v>
      </c>
    </row>
    <row r="819" spans="1:16" x14ac:dyDescent="0.3">
      <c r="A819" s="4" t="s">
        <v>1047</v>
      </c>
      <c r="B819" s="3" t="s">
        <v>944</v>
      </c>
      <c r="C819" s="3" t="s">
        <v>232</v>
      </c>
      <c r="D819" s="45" t="s">
        <v>20</v>
      </c>
      <c r="E819" s="3" t="s">
        <v>763</v>
      </c>
      <c r="F819" s="3" t="s">
        <v>945</v>
      </c>
      <c r="G819" s="4" t="str">
        <f t="shared" si="67"/>
        <v>RES1210 15K±5%</v>
      </c>
      <c r="H819" s="3" t="s">
        <v>23</v>
      </c>
      <c r="I819" s="3" t="s">
        <v>24</v>
      </c>
      <c r="J819" s="3" t="s">
        <v>25</v>
      </c>
      <c r="K819" s="3" t="s">
        <v>946</v>
      </c>
      <c r="L819" s="4" t="str">
        <f t="shared" si="68"/>
        <v>RC1210JR-0715KL</v>
      </c>
      <c r="M819" s="3" t="s">
        <v>378</v>
      </c>
      <c r="N819" t="s">
        <v>379</v>
      </c>
      <c r="O819" t="str">
        <f t="shared" ca="1" si="63"/>
        <v>C:\Altium Libraries\Passives Library\DataSheet\GENERAL PURPOSE CHIP RESISTORS (Yageo).pdf</v>
      </c>
      <c r="P819" s="5" t="str">
        <f t="shared" si="69"/>
        <v>GENERAL PURPOSE CHIP RESISTORS RES1210 15K±5% 200V 0.5W</v>
      </c>
    </row>
    <row r="820" spans="1:16" x14ac:dyDescent="0.3">
      <c r="A820" s="4" t="s">
        <v>1048</v>
      </c>
      <c r="B820" s="3" t="s">
        <v>944</v>
      </c>
      <c r="C820" s="3" t="s">
        <v>234</v>
      </c>
      <c r="D820" s="45" t="s">
        <v>20</v>
      </c>
      <c r="E820" s="3" t="s">
        <v>763</v>
      </c>
      <c r="F820" s="3" t="s">
        <v>945</v>
      </c>
      <c r="G820" s="4" t="str">
        <f t="shared" si="67"/>
        <v>RES1210 16K±5%</v>
      </c>
      <c r="H820" s="3" t="s">
        <v>23</v>
      </c>
      <c r="I820" s="3" t="s">
        <v>24</v>
      </c>
      <c r="J820" s="3" t="s">
        <v>25</v>
      </c>
      <c r="K820" s="3" t="s">
        <v>946</v>
      </c>
      <c r="L820" s="4" t="str">
        <f t="shared" si="68"/>
        <v>RC1210JR-0716KL</v>
      </c>
      <c r="M820" s="3" t="s">
        <v>378</v>
      </c>
      <c r="N820" t="s">
        <v>379</v>
      </c>
      <c r="O820" t="str">
        <f t="shared" ca="1" si="63"/>
        <v>C:\Altium Libraries\Passives Library\DataSheet\GENERAL PURPOSE CHIP RESISTORS (Yageo).pdf</v>
      </c>
      <c r="P820" s="5" t="str">
        <f t="shared" si="69"/>
        <v>GENERAL PURPOSE CHIP RESISTORS RES1210 16K±5% 200V 0.5W</v>
      </c>
    </row>
    <row r="821" spans="1:16" x14ac:dyDescent="0.3">
      <c r="A821" s="4" t="s">
        <v>1049</v>
      </c>
      <c r="B821" s="3" t="s">
        <v>944</v>
      </c>
      <c r="C821" s="3" t="s">
        <v>236</v>
      </c>
      <c r="D821" s="45" t="s">
        <v>20</v>
      </c>
      <c r="E821" s="3" t="s">
        <v>763</v>
      </c>
      <c r="F821" s="3" t="s">
        <v>945</v>
      </c>
      <c r="G821" s="4" t="str">
        <f t="shared" si="67"/>
        <v>RES1210 18K±5%</v>
      </c>
      <c r="H821" s="3" t="s">
        <v>23</v>
      </c>
      <c r="I821" s="3" t="s">
        <v>24</v>
      </c>
      <c r="J821" s="3" t="s">
        <v>25</v>
      </c>
      <c r="K821" s="3" t="s">
        <v>946</v>
      </c>
      <c r="L821" s="4" t="str">
        <f t="shared" si="68"/>
        <v>RC1210JR-0718KL</v>
      </c>
      <c r="M821" s="3" t="s">
        <v>378</v>
      </c>
      <c r="N821" t="s">
        <v>379</v>
      </c>
      <c r="O821" t="str">
        <f t="shared" ca="1" si="63"/>
        <v>C:\Altium Libraries\Passives Library\DataSheet\GENERAL PURPOSE CHIP RESISTORS (Yageo).pdf</v>
      </c>
      <c r="P821" s="5" t="str">
        <f t="shared" si="69"/>
        <v>GENERAL PURPOSE CHIP RESISTORS RES1210 18K±5% 200V 0.5W</v>
      </c>
    </row>
    <row r="822" spans="1:16" x14ac:dyDescent="0.3">
      <c r="A822" s="4" t="s">
        <v>1050</v>
      </c>
      <c r="B822" s="3" t="s">
        <v>944</v>
      </c>
      <c r="C822" s="3" t="s">
        <v>238</v>
      </c>
      <c r="D822" s="45" t="s">
        <v>20</v>
      </c>
      <c r="E822" s="3" t="s">
        <v>763</v>
      </c>
      <c r="F822" s="3" t="s">
        <v>945</v>
      </c>
      <c r="G822" s="4" t="str">
        <f t="shared" si="67"/>
        <v>RES1210 20K±5%</v>
      </c>
      <c r="H822" s="3" t="s">
        <v>23</v>
      </c>
      <c r="I822" s="3" t="s">
        <v>24</v>
      </c>
      <c r="J822" s="3" t="s">
        <v>25</v>
      </c>
      <c r="K822" s="3" t="s">
        <v>946</v>
      </c>
      <c r="L822" s="4" t="str">
        <f t="shared" si="68"/>
        <v>RC1210JR-0720KL</v>
      </c>
      <c r="M822" s="3" t="s">
        <v>378</v>
      </c>
      <c r="N822" t="s">
        <v>379</v>
      </c>
      <c r="O822" t="str">
        <f t="shared" ca="1" si="63"/>
        <v>C:\Altium Libraries\Passives Library\DataSheet\GENERAL PURPOSE CHIP RESISTORS (Yageo).pdf</v>
      </c>
      <c r="P822" s="5" t="str">
        <f t="shared" si="69"/>
        <v>GENERAL PURPOSE CHIP RESISTORS RES1210 20K±5% 200V 0.5W</v>
      </c>
    </row>
    <row r="823" spans="1:16" x14ac:dyDescent="0.3">
      <c r="A823" s="4" t="s">
        <v>1051</v>
      </c>
      <c r="B823" s="3" t="s">
        <v>944</v>
      </c>
      <c r="C823" s="3" t="s">
        <v>240</v>
      </c>
      <c r="D823" s="45" t="s">
        <v>20</v>
      </c>
      <c r="E823" s="3" t="s">
        <v>763</v>
      </c>
      <c r="F823" s="3" t="s">
        <v>945</v>
      </c>
      <c r="G823" s="4" t="str">
        <f t="shared" si="67"/>
        <v>RES1210 22K±5%</v>
      </c>
      <c r="H823" s="3" t="s">
        <v>23</v>
      </c>
      <c r="I823" s="3" t="s">
        <v>24</v>
      </c>
      <c r="J823" s="3" t="s">
        <v>25</v>
      </c>
      <c r="K823" s="3" t="s">
        <v>946</v>
      </c>
      <c r="L823" s="4" t="str">
        <f t="shared" si="68"/>
        <v>RC1210JR-0722KL</v>
      </c>
      <c r="M823" s="3" t="s">
        <v>378</v>
      </c>
      <c r="N823" t="s">
        <v>379</v>
      </c>
      <c r="O823" t="str">
        <f t="shared" ca="1" si="63"/>
        <v>C:\Altium Libraries\Passives Library\DataSheet\GENERAL PURPOSE CHIP RESISTORS (Yageo).pdf</v>
      </c>
      <c r="P823" s="5" t="str">
        <f t="shared" si="69"/>
        <v>GENERAL PURPOSE CHIP RESISTORS RES1210 22K±5% 200V 0.5W</v>
      </c>
    </row>
    <row r="824" spans="1:16" x14ac:dyDescent="0.3">
      <c r="A824" s="4" t="s">
        <v>1052</v>
      </c>
      <c r="B824" s="3" t="s">
        <v>944</v>
      </c>
      <c r="C824" s="3" t="s">
        <v>242</v>
      </c>
      <c r="D824" s="45" t="s">
        <v>20</v>
      </c>
      <c r="E824" s="3" t="s">
        <v>763</v>
      </c>
      <c r="F824" s="3" t="s">
        <v>945</v>
      </c>
      <c r="G824" s="4" t="str">
        <f t="shared" si="67"/>
        <v>RES1210 24K±5%</v>
      </c>
      <c r="H824" s="3" t="s">
        <v>23</v>
      </c>
      <c r="I824" s="3" t="s">
        <v>24</v>
      </c>
      <c r="J824" s="3" t="s">
        <v>25</v>
      </c>
      <c r="K824" s="3" t="s">
        <v>946</v>
      </c>
      <c r="L824" s="4" t="str">
        <f t="shared" si="68"/>
        <v>RC1210JR-0724KL</v>
      </c>
      <c r="M824" s="3" t="s">
        <v>378</v>
      </c>
      <c r="N824" t="s">
        <v>379</v>
      </c>
      <c r="O824" t="str">
        <f t="shared" ca="1" si="63"/>
        <v>C:\Altium Libraries\Passives Library\DataSheet\GENERAL PURPOSE CHIP RESISTORS (Yageo).pdf</v>
      </c>
      <c r="P824" s="5" t="str">
        <f t="shared" si="69"/>
        <v>GENERAL PURPOSE CHIP RESISTORS RES1210 24K±5% 200V 0.5W</v>
      </c>
    </row>
    <row r="825" spans="1:16" x14ac:dyDescent="0.3">
      <c r="A825" s="4" t="s">
        <v>1053</v>
      </c>
      <c r="B825" s="3" t="s">
        <v>944</v>
      </c>
      <c r="C825" s="3" t="s">
        <v>244</v>
      </c>
      <c r="D825" s="45" t="s">
        <v>20</v>
      </c>
      <c r="E825" s="3" t="s">
        <v>763</v>
      </c>
      <c r="F825" s="3" t="s">
        <v>945</v>
      </c>
      <c r="G825" s="4" t="str">
        <f t="shared" si="67"/>
        <v>RES1210 27K±5%</v>
      </c>
      <c r="H825" s="3" t="s">
        <v>23</v>
      </c>
      <c r="I825" s="3" t="s">
        <v>24</v>
      </c>
      <c r="J825" s="3" t="s">
        <v>25</v>
      </c>
      <c r="K825" s="3" t="s">
        <v>946</v>
      </c>
      <c r="L825" s="4" t="str">
        <f t="shared" si="68"/>
        <v>RC1210JR-0727KL</v>
      </c>
      <c r="M825" s="3" t="s">
        <v>378</v>
      </c>
      <c r="N825" t="s">
        <v>379</v>
      </c>
      <c r="O825" t="str">
        <f t="shared" ca="1" si="63"/>
        <v>C:\Altium Libraries\Passives Library\DataSheet\GENERAL PURPOSE CHIP RESISTORS (Yageo).pdf</v>
      </c>
      <c r="P825" s="5" t="str">
        <f t="shared" si="69"/>
        <v>GENERAL PURPOSE CHIP RESISTORS RES1210 27K±5% 200V 0.5W</v>
      </c>
    </row>
    <row r="826" spans="1:16" x14ac:dyDescent="0.3">
      <c r="A826" s="4" t="s">
        <v>1054</v>
      </c>
      <c r="B826" s="3" t="s">
        <v>944</v>
      </c>
      <c r="C826" s="3" t="s">
        <v>246</v>
      </c>
      <c r="D826" s="45" t="s">
        <v>20</v>
      </c>
      <c r="E826" s="3" t="s">
        <v>763</v>
      </c>
      <c r="F826" s="3" t="s">
        <v>945</v>
      </c>
      <c r="G826" s="4" t="str">
        <f t="shared" si="67"/>
        <v>RES1210 30K±5%</v>
      </c>
      <c r="H826" s="3" t="s">
        <v>23</v>
      </c>
      <c r="I826" s="3" t="s">
        <v>24</v>
      </c>
      <c r="J826" s="3" t="s">
        <v>25</v>
      </c>
      <c r="K826" s="3" t="s">
        <v>946</v>
      </c>
      <c r="L826" s="4" t="str">
        <f t="shared" si="68"/>
        <v>RC1210JR-0730KL</v>
      </c>
      <c r="M826" s="3" t="s">
        <v>378</v>
      </c>
      <c r="N826" t="s">
        <v>379</v>
      </c>
      <c r="O826" t="str">
        <f t="shared" ca="1" si="63"/>
        <v>C:\Altium Libraries\Passives Library\DataSheet\GENERAL PURPOSE CHIP RESISTORS (Yageo).pdf</v>
      </c>
      <c r="P826" s="5" t="str">
        <f t="shared" si="69"/>
        <v>GENERAL PURPOSE CHIP RESISTORS RES1210 30K±5% 200V 0.5W</v>
      </c>
    </row>
    <row r="827" spans="1:16" x14ac:dyDescent="0.3">
      <c r="A827" s="4" t="s">
        <v>1055</v>
      </c>
      <c r="B827" s="3" t="s">
        <v>944</v>
      </c>
      <c r="C827" s="3" t="s">
        <v>248</v>
      </c>
      <c r="D827" s="45" t="s">
        <v>20</v>
      </c>
      <c r="E827" s="3" t="s">
        <v>763</v>
      </c>
      <c r="F827" s="3" t="s">
        <v>945</v>
      </c>
      <c r="G827" s="4" t="str">
        <f t="shared" si="67"/>
        <v>RES1210 33K±5%</v>
      </c>
      <c r="H827" s="3" t="s">
        <v>23</v>
      </c>
      <c r="I827" s="3" t="s">
        <v>24</v>
      </c>
      <c r="J827" s="3" t="s">
        <v>25</v>
      </c>
      <c r="K827" s="3" t="s">
        <v>946</v>
      </c>
      <c r="L827" s="4" t="str">
        <f t="shared" si="68"/>
        <v>RC1210JR-0733KL</v>
      </c>
      <c r="M827" s="3" t="s">
        <v>378</v>
      </c>
      <c r="N827" t="s">
        <v>379</v>
      </c>
      <c r="O827" t="str">
        <f t="shared" ca="1" si="63"/>
        <v>C:\Altium Libraries\Passives Library\DataSheet\GENERAL PURPOSE CHIP RESISTORS (Yageo).pdf</v>
      </c>
      <c r="P827" s="5" t="str">
        <f t="shared" si="69"/>
        <v>GENERAL PURPOSE CHIP RESISTORS RES1210 33K±5% 200V 0.5W</v>
      </c>
    </row>
    <row r="828" spans="1:16" x14ac:dyDescent="0.3">
      <c r="A828" s="4" t="s">
        <v>1056</v>
      </c>
      <c r="B828" s="3" t="s">
        <v>944</v>
      </c>
      <c r="C828" s="3" t="s">
        <v>250</v>
      </c>
      <c r="D828" s="45" t="s">
        <v>20</v>
      </c>
      <c r="E828" s="3" t="s">
        <v>763</v>
      </c>
      <c r="F828" s="3" t="s">
        <v>945</v>
      </c>
      <c r="G828" s="4" t="str">
        <f t="shared" si="67"/>
        <v>RES1210 36K±5%</v>
      </c>
      <c r="H828" s="3" t="s">
        <v>23</v>
      </c>
      <c r="I828" s="3" t="s">
        <v>24</v>
      </c>
      <c r="J828" s="3" t="s">
        <v>25</v>
      </c>
      <c r="K828" s="3" t="s">
        <v>946</v>
      </c>
      <c r="L828" s="4" t="str">
        <f t="shared" si="68"/>
        <v>RC1210JR-0736KL</v>
      </c>
      <c r="M828" s="3" t="s">
        <v>378</v>
      </c>
      <c r="N828" t="s">
        <v>379</v>
      </c>
      <c r="O828" t="str">
        <f t="shared" ca="1" si="63"/>
        <v>C:\Altium Libraries\Passives Library\DataSheet\GENERAL PURPOSE CHIP RESISTORS (Yageo).pdf</v>
      </c>
      <c r="P828" s="5" t="str">
        <f t="shared" si="69"/>
        <v>GENERAL PURPOSE CHIP RESISTORS RES1210 36K±5% 200V 0.5W</v>
      </c>
    </row>
    <row r="829" spans="1:16" x14ac:dyDescent="0.3">
      <c r="A829" s="4" t="s">
        <v>1057</v>
      </c>
      <c r="B829" s="3" t="s">
        <v>944</v>
      </c>
      <c r="C829" s="3" t="s">
        <v>252</v>
      </c>
      <c r="D829" s="45" t="s">
        <v>20</v>
      </c>
      <c r="E829" s="3" t="s">
        <v>763</v>
      </c>
      <c r="F829" s="3" t="s">
        <v>945</v>
      </c>
      <c r="G829" s="4" t="str">
        <f t="shared" si="67"/>
        <v>RES1210 39K±5%</v>
      </c>
      <c r="H829" s="3" t="s">
        <v>23</v>
      </c>
      <c r="I829" s="3" t="s">
        <v>24</v>
      </c>
      <c r="J829" s="3" t="s">
        <v>25</v>
      </c>
      <c r="K829" s="3" t="s">
        <v>946</v>
      </c>
      <c r="L829" s="4" t="str">
        <f t="shared" si="68"/>
        <v>RC1210JR-0739KL</v>
      </c>
      <c r="M829" s="3" t="s">
        <v>378</v>
      </c>
      <c r="N829" t="s">
        <v>379</v>
      </c>
      <c r="O829" t="str">
        <f t="shared" ca="1" si="63"/>
        <v>C:\Altium Libraries\Passives Library\DataSheet\GENERAL PURPOSE CHIP RESISTORS (Yageo).pdf</v>
      </c>
      <c r="P829" s="5" t="str">
        <f t="shared" si="69"/>
        <v>GENERAL PURPOSE CHIP RESISTORS RES1210 39K±5% 200V 0.5W</v>
      </c>
    </row>
    <row r="830" spans="1:16" x14ac:dyDescent="0.3">
      <c r="A830" s="4" t="s">
        <v>1058</v>
      </c>
      <c r="B830" s="3" t="s">
        <v>944</v>
      </c>
      <c r="C830" s="3" t="s">
        <v>254</v>
      </c>
      <c r="D830" s="45" t="s">
        <v>20</v>
      </c>
      <c r="E830" s="3" t="s">
        <v>763</v>
      </c>
      <c r="F830" s="3" t="s">
        <v>945</v>
      </c>
      <c r="G830" s="4" t="str">
        <f t="shared" si="67"/>
        <v>RES1210 43K±5%</v>
      </c>
      <c r="H830" s="3" t="s">
        <v>23</v>
      </c>
      <c r="I830" s="3" t="s">
        <v>24</v>
      </c>
      <c r="J830" s="3" t="s">
        <v>25</v>
      </c>
      <c r="K830" s="3" t="s">
        <v>946</v>
      </c>
      <c r="L830" s="4" t="str">
        <f t="shared" si="68"/>
        <v>RC1210JR-0743KL</v>
      </c>
      <c r="M830" s="3" t="s">
        <v>378</v>
      </c>
      <c r="N830" t="s">
        <v>379</v>
      </c>
      <c r="O830" t="str">
        <f t="shared" ca="1" si="63"/>
        <v>C:\Altium Libraries\Passives Library\DataSheet\GENERAL PURPOSE CHIP RESISTORS (Yageo).pdf</v>
      </c>
      <c r="P830" s="5" t="str">
        <f t="shared" si="69"/>
        <v>GENERAL PURPOSE CHIP RESISTORS RES1210 43K±5% 200V 0.5W</v>
      </c>
    </row>
    <row r="831" spans="1:16" x14ac:dyDescent="0.3">
      <c r="A831" s="4" t="s">
        <v>1059</v>
      </c>
      <c r="B831" s="3" t="s">
        <v>944</v>
      </c>
      <c r="C831" s="3" t="s">
        <v>256</v>
      </c>
      <c r="D831" s="45" t="s">
        <v>20</v>
      </c>
      <c r="E831" s="3" t="s">
        <v>763</v>
      </c>
      <c r="F831" s="3" t="s">
        <v>945</v>
      </c>
      <c r="G831" s="4" t="str">
        <f t="shared" si="67"/>
        <v>RES1210 47K±5%</v>
      </c>
      <c r="H831" s="3" t="s">
        <v>23</v>
      </c>
      <c r="I831" s="3" t="s">
        <v>24</v>
      </c>
      <c r="J831" s="3" t="s">
        <v>25</v>
      </c>
      <c r="K831" s="3" t="s">
        <v>946</v>
      </c>
      <c r="L831" s="4" t="str">
        <f t="shared" si="68"/>
        <v>RC1210JR-0747KL</v>
      </c>
      <c r="M831" s="3" t="s">
        <v>378</v>
      </c>
      <c r="N831" t="s">
        <v>379</v>
      </c>
      <c r="O831" t="str">
        <f t="shared" ca="1" si="63"/>
        <v>C:\Altium Libraries\Passives Library\DataSheet\GENERAL PURPOSE CHIP RESISTORS (Yageo).pdf</v>
      </c>
      <c r="P831" s="5" t="str">
        <f t="shared" si="69"/>
        <v>GENERAL PURPOSE CHIP RESISTORS RES1210 47K±5% 200V 0.5W</v>
      </c>
    </row>
    <row r="832" spans="1:16" x14ac:dyDescent="0.3">
      <c r="A832" s="4" t="s">
        <v>1060</v>
      </c>
      <c r="B832" s="3" t="s">
        <v>944</v>
      </c>
      <c r="C832" s="3" t="s">
        <v>258</v>
      </c>
      <c r="D832" s="45" t="s">
        <v>20</v>
      </c>
      <c r="E832" s="3" t="s">
        <v>763</v>
      </c>
      <c r="F832" s="3" t="s">
        <v>945</v>
      </c>
      <c r="G832" s="4" t="str">
        <f t="shared" si="67"/>
        <v>RES1210 51K±5%</v>
      </c>
      <c r="H832" s="3" t="s">
        <v>23</v>
      </c>
      <c r="I832" s="3" t="s">
        <v>24</v>
      </c>
      <c r="J832" s="3" t="s">
        <v>25</v>
      </c>
      <c r="K832" s="3" t="s">
        <v>946</v>
      </c>
      <c r="L832" s="4" t="str">
        <f t="shared" si="68"/>
        <v>RC1210JR-0751KL</v>
      </c>
      <c r="M832" s="3" t="s">
        <v>378</v>
      </c>
      <c r="N832" t="s">
        <v>379</v>
      </c>
      <c r="O832" t="str">
        <f t="shared" ca="1" si="63"/>
        <v>C:\Altium Libraries\Passives Library\DataSheet\GENERAL PURPOSE CHIP RESISTORS (Yageo).pdf</v>
      </c>
      <c r="P832" s="5" t="str">
        <f t="shared" si="69"/>
        <v>GENERAL PURPOSE CHIP RESISTORS RES1210 51K±5% 200V 0.5W</v>
      </c>
    </row>
    <row r="833" spans="1:16" x14ac:dyDescent="0.3">
      <c r="A833" s="4" t="s">
        <v>1061</v>
      </c>
      <c r="B833" s="3" t="s">
        <v>944</v>
      </c>
      <c r="C833" s="3" t="s">
        <v>260</v>
      </c>
      <c r="D833" s="45" t="s">
        <v>20</v>
      </c>
      <c r="E833" s="3" t="s">
        <v>763</v>
      </c>
      <c r="F833" s="3" t="s">
        <v>945</v>
      </c>
      <c r="G833" s="4" t="str">
        <f t="shared" si="67"/>
        <v>RES1210 56K±5%</v>
      </c>
      <c r="H833" s="3" t="s">
        <v>23</v>
      </c>
      <c r="I833" s="3" t="s">
        <v>24</v>
      </c>
      <c r="J833" s="3" t="s">
        <v>25</v>
      </c>
      <c r="K833" s="3" t="s">
        <v>946</v>
      </c>
      <c r="L833" s="4" t="str">
        <f t="shared" si="68"/>
        <v>RC1210JR-0756KL</v>
      </c>
      <c r="M833" s="3" t="s">
        <v>378</v>
      </c>
      <c r="N833" t="s">
        <v>379</v>
      </c>
      <c r="O833" t="str">
        <f t="shared" ca="1" si="63"/>
        <v>C:\Altium Libraries\Passives Library\DataSheet\GENERAL PURPOSE CHIP RESISTORS (Yageo).pdf</v>
      </c>
      <c r="P833" s="5" t="str">
        <f t="shared" si="69"/>
        <v>GENERAL PURPOSE CHIP RESISTORS RES1210 56K±5% 200V 0.5W</v>
      </c>
    </row>
    <row r="834" spans="1:16" x14ac:dyDescent="0.3">
      <c r="A834" s="4" t="s">
        <v>1062</v>
      </c>
      <c r="B834" s="3" t="s">
        <v>944</v>
      </c>
      <c r="C834" s="3" t="s">
        <v>262</v>
      </c>
      <c r="D834" s="45" t="s">
        <v>20</v>
      </c>
      <c r="E834" s="3" t="s">
        <v>763</v>
      </c>
      <c r="F834" s="3" t="s">
        <v>945</v>
      </c>
      <c r="G834" s="4" t="str">
        <f t="shared" si="67"/>
        <v>RES1210 62K±5%</v>
      </c>
      <c r="H834" s="3" t="s">
        <v>23</v>
      </c>
      <c r="I834" s="3" t="s">
        <v>24</v>
      </c>
      <c r="J834" s="3" t="s">
        <v>25</v>
      </c>
      <c r="K834" s="3" t="s">
        <v>946</v>
      </c>
      <c r="L834" s="4" t="str">
        <f t="shared" si="68"/>
        <v>RC1210JR-0762KL</v>
      </c>
      <c r="M834" s="3" t="s">
        <v>378</v>
      </c>
      <c r="N834" t="s">
        <v>379</v>
      </c>
      <c r="O834" t="str">
        <f t="shared" ca="1" si="63"/>
        <v>C:\Altium Libraries\Passives Library\DataSheet\GENERAL PURPOSE CHIP RESISTORS (Yageo).pdf</v>
      </c>
      <c r="P834" s="5" t="str">
        <f t="shared" si="69"/>
        <v>GENERAL PURPOSE CHIP RESISTORS RES1210 62K±5% 200V 0.5W</v>
      </c>
    </row>
    <row r="835" spans="1:16" x14ac:dyDescent="0.3">
      <c r="A835" s="4" t="s">
        <v>1063</v>
      </c>
      <c r="B835" s="3" t="s">
        <v>944</v>
      </c>
      <c r="C835" s="3" t="s">
        <v>264</v>
      </c>
      <c r="D835" s="45" t="s">
        <v>20</v>
      </c>
      <c r="E835" s="3" t="s">
        <v>763</v>
      </c>
      <c r="F835" s="3" t="s">
        <v>945</v>
      </c>
      <c r="G835" s="4" t="str">
        <f t="shared" si="67"/>
        <v>RES1210 68K±5%</v>
      </c>
      <c r="H835" s="3" t="s">
        <v>23</v>
      </c>
      <c r="I835" s="3" t="s">
        <v>24</v>
      </c>
      <c r="J835" s="3" t="s">
        <v>25</v>
      </c>
      <c r="K835" s="3" t="s">
        <v>946</v>
      </c>
      <c r="L835" s="4" t="str">
        <f t="shared" si="68"/>
        <v>RC1210JR-0768KL</v>
      </c>
      <c r="M835" s="3" t="s">
        <v>378</v>
      </c>
      <c r="N835" t="s">
        <v>379</v>
      </c>
      <c r="O835" t="str">
        <f t="shared" ca="1" si="63"/>
        <v>C:\Altium Libraries\Passives Library\DataSheet\GENERAL PURPOSE CHIP RESISTORS (Yageo).pdf</v>
      </c>
      <c r="P835" s="5" t="str">
        <f t="shared" si="69"/>
        <v>GENERAL PURPOSE CHIP RESISTORS RES1210 68K±5% 200V 0.5W</v>
      </c>
    </row>
    <row r="836" spans="1:16" x14ac:dyDescent="0.3">
      <c r="A836" s="4" t="s">
        <v>1064</v>
      </c>
      <c r="B836" s="3" t="s">
        <v>944</v>
      </c>
      <c r="C836" s="3" t="s">
        <v>266</v>
      </c>
      <c r="D836" s="45" t="s">
        <v>20</v>
      </c>
      <c r="E836" s="3" t="s">
        <v>763</v>
      </c>
      <c r="F836" s="3" t="s">
        <v>945</v>
      </c>
      <c r="G836" s="4" t="str">
        <f t="shared" si="67"/>
        <v>RES1210 75K±5%</v>
      </c>
      <c r="H836" s="3" t="s">
        <v>23</v>
      </c>
      <c r="I836" s="3" t="s">
        <v>24</v>
      </c>
      <c r="J836" s="3" t="s">
        <v>25</v>
      </c>
      <c r="K836" s="3" t="s">
        <v>946</v>
      </c>
      <c r="L836" s="4" t="str">
        <f t="shared" si="68"/>
        <v>RC1210JR-0775KL</v>
      </c>
      <c r="M836" s="3" t="s">
        <v>378</v>
      </c>
      <c r="N836" t="s">
        <v>379</v>
      </c>
      <c r="O836" t="str">
        <f t="shared" ca="1" si="63"/>
        <v>C:\Altium Libraries\Passives Library\DataSheet\GENERAL PURPOSE CHIP RESISTORS (Yageo).pdf</v>
      </c>
      <c r="P836" s="5" t="str">
        <f t="shared" si="69"/>
        <v>GENERAL PURPOSE CHIP RESISTORS RES1210 75K±5% 200V 0.5W</v>
      </c>
    </row>
    <row r="837" spans="1:16" x14ac:dyDescent="0.3">
      <c r="A837" s="4" t="s">
        <v>1065</v>
      </c>
      <c r="B837" s="3" t="s">
        <v>944</v>
      </c>
      <c r="C837" s="3" t="s">
        <v>268</v>
      </c>
      <c r="D837" s="45" t="s">
        <v>20</v>
      </c>
      <c r="E837" s="3" t="s">
        <v>763</v>
      </c>
      <c r="F837" s="3" t="s">
        <v>945</v>
      </c>
      <c r="G837" s="4" t="str">
        <f t="shared" si="67"/>
        <v>RES1210 82K±5%</v>
      </c>
      <c r="H837" s="3" t="s">
        <v>23</v>
      </c>
      <c r="I837" s="3" t="s">
        <v>24</v>
      </c>
      <c r="J837" s="3" t="s">
        <v>25</v>
      </c>
      <c r="K837" s="3" t="s">
        <v>946</v>
      </c>
      <c r="L837" s="4" t="str">
        <f t="shared" si="68"/>
        <v>RC1210JR-0782KL</v>
      </c>
      <c r="M837" s="3" t="s">
        <v>378</v>
      </c>
      <c r="N837" t="s">
        <v>379</v>
      </c>
      <c r="O837" t="str">
        <f t="shared" ca="1" si="63"/>
        <v>C:\Altium Libraries\Passives Library\DataSheet\GENERAL PURPOSE CHIP RESISTORS (Yageo).pdf</v>
      </c>
      <c r="P837" s="5" t="str">
        <f t="shared" si="69"/>
        <v>GENERAL PURPOSE CHIP RESISTORS RES1210 82K±5% 200V 0.5W</v>
      </c>
    </row>
    <row r="838" spans="1:16" x14ac:dyDescent="0.3">
      <c r="A838" s="4" t="s">
        <v>1066</v>
      </c>
      <c r="B838" s="3" t="s">
        <v>944</v>
      </c>
      <c r="C838" s="3" t="s">
        <v>270</v>
      </c>
      <c r="D838" s="45" t="s">
        <v>20</v>
      </c>
      <c r="E838" s="3" t="s">
        <v>763</v>
      </c>
      <c r="F838" s="3" t="s">
        <v>945</v>
      </c>
      <c r="G838" s="4" t="str">
        <f t="shared" si="67"/>
        <v>RES1210 91K±5%</v>
      </c>
      <c r="H838" s="3" t="s">
        <v>23</v>
      </c>
      <c r="I838" s="3" t="s">
        <v>24</v>
      </c>
      <c r="J838" s="3" t="s">
        <v>25</v>
      </c>
      <c r="K838" s="3" t="s">
        <v>946</v>
      </c>
      <c r="L838" s="4" t="str">
        <f t="shared" si="68"/>
        <v>RC1210JR-0791KL</v>
      </c>
      <c r="M838" s="3" t="s">
        <v>378</v>
      </c>
      <c r="N838" t="s">
        <v>379</v>
      </c>
      <c r="O838" t="str">
        <f t="shared" ca="1" si="63"/>
        <v>C:\Altium Libraries\Passives Library\DataSheet\GENERAL PURPOSE CHIP RESISTORS (Yageo).pdf</v>
      </c>
      <c r="P838" s="5" t="str">
        <f t="shared" si="69"/>
        <v>GENERAL PURPOSE CHIP RESISTORS RES1210 91K±5% 200V 0.5W</v>
      </c>
    </row>
    <row r="839" spans="1:16" x14ac:dyDescent="0.3">
      <c r="A839" s="4" t="s">
        <v>1067</v>
      </c>
      <c r="B839" s="3" t="s">
        <v>944</v>
      </c>
      <c r="C839" s="3" t="s">
        <v>272</v>
      </c>
      <c r="D839" s="45" t="s">
        <v>20</v>
      </c>
      <c r="E839" s="3" t="s">
        <v>763</v>
      </c>
      <c r="F839" s="3" t="s">
        <v>945</v>
      </c>
      <c r="G839" s="4" t="str">
        <f t="shared" si="67"/>
        <v>RES1210 100K±5%</v>
      </c>
      <c r="H839" s="3" t="s">
        <v>23</v>
      </c>
      <c r="I839" s="3" t="s">
        <v>24</v>
      </c>
      <c r="J839" s="3" t="s">
        <v>25</v>
      </c>
      <c r="K839" s="3" t="s">
        <v>946</v>
      </c>
      <c r="L839" s="4" t="str">
        <f t="shared" si="68"/>
        <v>RC1210JR-07100KL</v>
      </c>
      <c r="M839" s="3" t="s">
        <v>378</v>
      </c>
      <c r="N839" t="s">
        <v>379</v>
      </c>
      <c r="O839" t="str">
        <f t="shared" ca="1" si="63"/>
        <v>C:\Altium Libraries\Passives Library\DataSheet\GENERAL PURPOSE CHIP RESISTORS (Yageo).pdf</v>
      </c>
      <c r="P839" s="5" t="str">
        <f t="shared" si="69"/>
        <v>GENERAL PURPOSE CHIP RESISTORS RES1210 100K±5% 200V 0.5W</v>
      </c>
    </row>
    <row r="840" spans="1:16" x14ac:dyDescent="0.3">
      <c r="A840" s="4" t="s">
        <v>1068</v>
      </c>
      <c r="B840" s="3" t="s">
        <v>944</v>
      </c>
      <c r="C840" s="3" t="s">
        <v>274</v>
      </c>
      <c r="D840" s="45" t="s">
        <v>20</v>
      </c>
      <c r="E840" s="3" t="s">
        <v>763</v>
      </c>
      <c r="F840" s="3" t="s">
        <v>945</v>
      </c>
      <c r="G840" s="4" t="str">
        <f t="shared" si="67"/>
        <v>RES1210 110K±5%</v>
      </c>
      <c r="H840" s="3" t="s">
        <v>23</v>
      </c>
      <c r="I840" s="3" t="s">
        <v>24</v>
      </c>
      <c r="J840" s="3" t="s">
        <v>25</v>
      </c>
      <c r="K840" s="3" t="s">
        <v>946</v>
      </c>
      <c r="L840" s="4" t="str">
        <f t="shared" si="68"/>
        <v>RC1210JR-07110KL</v>
      </c>
      <c r="M840" s="3" t="s">
        <v>378</v>
      </c>
      <c r="N840" t="s">
        <v>379</v>
      </c>
      <c r="O840" t="str">
        <f t="shared" ref="O840:O903" ca="1" si="70">CONCATENATE(LEFT(CELL("имяфайла"), FIND("[",CELL("имяфайла"))-1),"DataSheet\GENERAL PURPOSE CHIP RESISTORS (Yageo).pdf")</f>
        <v>C:\Altium Libraries\Passives Library\DataSheet\GENERAL PURPOSE CHIP RESISTORS (Yageo).pdf</v>
      </c>
      <c r="P840" s="5" t="str">
        <f t="shared" si="69"/>
        <v>GENERAL PURPOSE CHIP RESISTORS RES1210 110K±5% 200V 0.5W</v>
      </c>
    </row>
    <row r="841" spans="1:16" x14ac:dyDescent="0.3">
      <c r="A841" s="4" t="s">
        <v>1069</v>
      </c>
      <c r="B841" s="3" t="s">
        <v>944</v>
      </c>
      <c r="C841" s="3" t="s">
        <v>276</v>
      </c>
      <c r="D841" s="45" t="s">
        <v>20</v>
      </c>
      <c r="E841" s="3" t="s">
        <v>763</v>
      </c>
      <c r="F841" s="3" t="s">
        <v>945</v>
      </c>
      <c r="G841" s="4" t="str">
        <f t="shared" si="67"/>
        <v>RES1210 120K±5%</v>
      </c>
      <c r="H841" s="3" t="s">
        <v>23</v>
      </c>
      <c r="I841" s="3" t="s">
        <v>24</v>
      </c>
      <c r="J841" s="3" t="s">
        <v>25</v>
      </c>
      <c r="K841" s="3" t="s">
        <v>946</v>
      </c>
      <c r="L841" s="4" t="str">
        <f t="shared" si="68"/>
        <v>RC1210JR-07120KL</v>
      </c>
      <c r="M841" s="3" t="s">
        <v>378</v>
      </c>
      <c r="N841" t="s">
        <v>379</v>
      </c>
      <c r="O841" t="str">
        <f t="shared" ca="1" si="70"/>
        <v>C:\Altium Libraries\Passives Library\DataSheet\GENERAL PURPOSE CHIP RESISTORS (Yageo).pdf</v>
      </c>
      <c r="P841" s="5" t="str">
        <f t="shared" si="69"/>
        <v>GENERAL PURPOSE CHIP RESISTORS RES1210 120K±5% 200V 0.5W</v>
      </c>
    </row>
    <row r="842" spans="1:16" x14ac:dyDescent="0.3">
      <c r="A842" s="4" t="s">
        <v>1070</v>
      </c>
      <c r="B842" s="3" t="s">
        <v>944</v>
      </c>
      <c r="C842" s="3" t="s">
        <v>278</v>
      </c>
      <c r="D842" s="45" t="s">
        <v>20</v>
      </c>
      <c r="E842" s="3" t="s">
        <v>763</v>
      </c>
      <c r="F842" s="3" t="s">
        <v>945</v>
      </c>
      <c r="G842" s="4" t="str">
        <f t="shared" si="67"/>
        <v>RES1210 130K±5%</v>
      </c>
      <c r="H842" s="3" t="s">
        <v>23</v>
      </c>
      <c r="I842" s="3" t="s">
        <v>24</v>
      </c>
      <c r="J842" s="3" t="s">
        <v>25</v>
      </c>
      <c r="K842" s="3" t="s">
        <v>946</v>
      </c>
      <c r="L842" s="4" t="str">
        <f t="shared" si="68"/>
        <v>RC1210JR-07130KL</v>
      </c>
      <c r="M842" s="3" t="s">
        <v>378</v>
      </c>
      <c r="N842" t="s">
        <v>379</v>
      </c>
      <c r="O842" t="str">
        <f t="shared" ca="1" si="70"/>
        <v>C:\Altium Libraries\Passives Library\DataSheet\GENERAL PURPOSE CHIP RESISTORS (Yageo).pdf</v>
      </c>
      <c r="P842" s="5" t="str">
        <f t="shared" si="69"/>
        <v>GENERAL PURPOSE CHIP RESISTORS RES1210 130K±5% 200V 0.5W</v>
      </c>
    </row>
    <row r="843" spans="1:16" x14ac:dyDescent="0.3">
      <c r="A843" s="4" t="s">
        <v>1071</v>
      </c>
      <c r="B843" s="3" t="s">
        <v>944</v>
      </c>
      <c r="C843" s="3" t="s">
        <v>280</v>
      </c>
      <c r="D843" s="45" t="s">
        <v>20</v>
      </c>
      <c r="E843" s="3" t="s">
        <v>763</v>
      </c>
      <c r="F843" s="3" t="s">
        <v>945</v>
      </c>
      <c r="G843" s="4" t="str">
        <f t="shared" si="67"/>
        <v>RES1210 150K±5%</v>
      </c>
      <c r="H843" s="3" t="s">
        <v>23</v>
      </c>
      <c r="I843" s="3" t="s">
        <v>24</v>
      </c>
      <c r="J843" s="3" t="s">
        <v>25</v>
      </c>
      <c r="K843" s="3" t="s">
        <v>946</v>
      </c>
      <c r="L843" s="4" t="str">
        <f t="shared" si="68"/>
        <v>RC1210JR-07150KL</v>
      </c>
      <c r="M843" s="3" t="s">
        <v>378</v>
      </c>
      <c r="N843" t="s">
        <v>379</v>
      </c>
      <c r="O843" t="str">
        <f t="shared" ca="1" si="70"/>
        <v>C:\Altium Libraries\Passives Library\DataSheet\GENERAL PURPOSE CHIP RESISTORS (Yageo).pdf</v>
      </c>
      <c r="P843" s="5" t="str">
        <f t="shared" si="69"/>
        <v>GENERAL PURPOSE CHIP RESISTORS RES1210 150K±5% 200V 0.5W</v>
      </c>
    </row>
    <row r="844" spans="1:16" x14ac:dyDescent="0.3">
      <c r="A844" s="4" t="s">
        <v>1072</v>
      </c>
      <c r="B844" s="3" t="s">
        <v>944</v>
      </c>
      <c r="C844" s="3" t="s">
        <v>282</v>
      </c>
      <c r="D844" s="45" t="s">
        <v>20</v>
      </c>
      <c r="E844" s="3" t="s">
        <v>763</v>
      </c>
      <c r="F844" s="3" t="s">
        <v>945</v>
      </c>
      <c r="G844" s="4" t="str">
        <f t="shared" si="67"/>
        <v>RES1210 160K±5%</v>
      </c>
      <c r="H844" s="3" t="s">
        <v>23</v>
      </c>
      <c r="I844" s="3" t="s">
        <v>24</v>
      </c>
      <c r="J844" s="3" t="s">
        <v>25</v>
      </c>
      <c r="K844" s="3" t="s">
        <v>946</v>
      </c>
      <c r="L844" s="4" t="str">
        <f t="shared" si="68"/>
        <v>RC1210JR-07160KL</v>
      </c>
      <c r="M844" s="3" t="s">
        <v>378</v>
      </c>
      <c r="N844" t="s">
        <v>379</v>
      </c>
      <c r="O844" t="str">
        <f t="shared" ca="1" si="70"/>
        <v>C:\Altium Libraries\Passives Library\DataSheet\GENERAL PURPOSE CHIP RESISTORS (Yageo).pdf</v>
      </c>
      <c r="P844" s="5" t="str">
        <f t="shared" si="69"/>
        <v>GENERAL PURPOSE CHIP RESISTORS RES1210 160K±5% 200V 0.5W</v>
      </c>
    </row>
    <row r="845" spans="1:16" x14ac:dyDescent="0.3">
      <c r="A845" s="4" t="s">
        <v>1073</v>
      </c>
      <c r="B845" s="3" t="s">
        <v>944</v>
      </c>
      <c r="C845" s="3" t="s">
        <v>284</v>
      </c>
      <c r="D845" s="45" t="s">
        <v>20</v>
      </c>
      <c r="E845" s="3" t="s">
        <v>763</v>
      </c>
      <c r="F845" s="3" t="s">
        <v>945</v>
      </c>
      <c r="G845" s="4" t="str">
        <f t="shared" si="67"/>
        <v>RES1210 180K±5%</v>
      </c>
      <c r="H845" s="3" t="s">
        <v>23</v>
      </c>
      <c r="I845" s="3" t="s">
        <v>24</v>
      </c>
      <c r="J845" s="3" t="s">
        <v>25</v>
      </c>
      <c r="K845" s="3" t="s">
        <v>946</v>
      </c>
      <c r="L845" s="4" t="str">
        <f t="shared" si="68"/>
        <v>RC1210JR-07180KL</v>
      </c>
      <c r="M845" s="3" t="s">
        <v>378</v>
      </c>
      <c r="N845" t="s">
        <v>379</v>
      </c>
      <c r="O845" t="str">
        <f t="shared" ca="1" si="70"/>
        <v>C:\Altium Libraries\Passives Library\DataSheet\GENERAL PURPOSE CHIP RESISTORS (Yageo).pdf</v>
      </c>
      <c r="P845" s="5" t="str">
        <f t="shared" si="69"/>
        <v>GENERAL PURPOSE CHIP RESISTORS RES1210 180K±5% 200V 0.5W</v>
      </c>
    </row>
    <row r="846" spans="1:16" x14ac:dyDescent="0.3">
      <c r="A846" s="4" t="s">
        <v>1074</v>
      </c>
      <c r="B846" s="3" t="s">
        <v>944</v>
      </c>
      <c r="C846" s="3" t="s">
        <v>286</v>
      </c>
      <c r="D846" s="45" t="s">
        <v>20</v>
      </c>
      <c r="E846" s="3" t="s">
        <v>763</v>
      </c>
      <c r="F846" s="3" t="s">
        <v>945</v>
      </c>
      <c r="G846" s="4" t="str">
        <f t="shared" si="67"/>
        <v>RES1210 200K±5%</v>
      </c>
      <c r="H846" s="3" t="s">
        <v>23</v>
      </c>
      <c r="I846" s="3" t="s">
        <v>24</v>
      </c>
      <c r="J846" s="3" t="s">
        <v>25</v>
      </c>
      <c r="K846" s="3" t="s">
        <v>946</v>
      </c>
      <c r="L846" s="4" t="str">
        <f t="shared" si="68"/>
        <v>RC1210JR-07200KL</v>
      </c>
      <c r="M846" s="3" t="s">
        <v>378</v>
      </c>
      <c r="N846" t="s">
        <v>379</v>
      </c>
      <c r="O846" t="str">
        <f t="shared" ca="1" si="70"/>
        <v>C:\Altium Libraries\Passives Library\DataSheet\GENERAL PURPOSE CHIP RESISTORS (Yageo).pdf</v>
      </c>
      <c r="P846" s="5" t="str">
        <f t="shared" si="69"/>
        <v>GENERAL PURPOSE CHIP RESISTORS RES1210 200K±5% 200V 0.5W</v>
      </c>
    </row>
    <row r="847" spans="1:16" x14ac:dyDescent="0.3">
      <c r="A847" s="4" t="s">
        <v>1075</v>
      </c>
      <c r="B847" s="3" t="s">
        <v>944</v>
      </c>
      <c r="C847" s="3" t="s">
        <v>288</v>
      </c>
      <c r="D847" s="45" t="s">
        <v>20</v>
      </c>
      <c r="E847" s="3" t="s">
        <v>763</v>
      </c>
      <c r="F847" s="3" t="s">
        <v>945</v>
      </c>
      <c r="G847" s="4" t="str">
        <f t="shared" si="67"/>
        <v>RES1210 220K±5%</v>
      </c>
      <c r="H847" s="3" t="s">
        <v>23</v>
      </c>
      <c r="I847" s="3" t="s">
        <v>24</v>
      </c>
      <c r="J847" s="3" t="s">
        <v>25</v>
      </c>
      <c r="K847" s="3" t="s">
        <v>946</v>
      </c>
      <c r="L847" s="4" t="str">
        <f t="shared" si="68"/>
        <v>RC1210JR-07220KL</v>
      </c>
      <c r="M847" s="3" t="s">
        <v>378</v>
      </c>
      <c r="N847" t="s">
        <v>379</v>
      </c>
      <c r="O847" t="str">
        <f t="shared" ca="1" si="70"/>
        <v>C:\Altium Libraries\Passives Library\DataSheet\GENERAL PURPOSE CHIP RESISTORS (Yageo).pdf</v>
      </c>
      <c r="P847" s="5" t="str">
        <f t="shared" si="69"/>
        <v>GENERAL PURPOSE CHIP RESISTORS RES1210 220K±5% 200V 0.5W</v>
      </c>
    </row>
    <row r="848" spans="1:16" x14ac:dyDescent="0.3">
      <c r="A848" s="4" t="s">
        <v>1076</v>
      </c>
      <c r="B848" s="3" t="s">
        <v>944</v>
      </c>
      <c r="C848" s="3" t="s">
        <v>290</v>
      </c>
      <c r="D848" s="45" t="s">
        <v>20</v>
      </c>
      <c r="E848" s="3" t="s">
        <v>763</v>
      </c>
      <c r="F848" s="3" t="s">
        <v>945</v>
      </c>
      <c r="G848" s="4" t="str">
        <f t="shared" ref="G848:G895" si="71">CONCATENATE(K848," ",C848,D848)</f>
        <v>RES1210 240K±5%</v>
      </c>
      <c r="H848" s="3" t="s">
        <v>23</v>
      </c>
      <c r="I848" s="3" t="s">
        <v>24</v>
      </c>
      <c r="J848" s="3" t="s">
        <v>25</v>
      </c>
      <c r="K848" s="3" t="s">
        <v>946</v>
      </c>
      <c r="L848" s="4" t="str">
        <f t="shared" ref="L848:L895" si="72">CONCATENATE("RC1210JR-07",C848,"L")</f>
        <v>RC1210JR-07240KL</v>
      </c>
      <c r="M848" s="3" t="s">
        <v>378</v>
      </c>
      <c r="N848" t="s">
        <v>379</v>
      </c>
      <c r="O848" t="str">
        <f t="shared" ca="1" si="70"/>
        <v>C:\Altium Libraries\Passives Library\DataSheet\GENERAL PURPOSE CHIP RESISTORS (Yageo).pdf</v>
      </c>
      <c r="P848" s="5" t="str">
        <f t="shared" ref="P848:P895" si="73">CONCATENATE(N848," ",K848," ",C848,D848," ",E848," ",F848)</f>
        <v>GENERAL PURPOSE CHIP RESISTORS RES1210 240K±5% 200V 0.5W</v>
      </c>
    </row>
    <row r="849" spans="1:16" x14ac:dyDescent="0.3">
      <c r="A849" s="4" t="s">
        <v>1077</v>
      </c>
      <c r="B849" s="3" t="s">
        <v>944</v>
      </c>
      <c r="C849" s="3" t="s">
        <v>292</v>
      </c>
      <c r="D849" s="45" t="s">
        <v>20</v>
      </c>
      <c r="E849" s="3" t="s">
        <v>763</v>
      </c>
      <c r="F849" s="3" t="s">
        <v>945</v>
      </c>
      <c r="G849" s="4" t="str">
        <f t="shared" si="71"/>
        <v>RES1210 270K±5%</v>
      </c>
      <c r="H849" s="3" t="s">
        <v>23</v>
      </c>
      <c r="I849" s="3" t="s">
        <v>24</v>
      </c>
      <c r="J849" s="3" t="s">
        <v>25</v>
      </c>
      <c r="K849" s="3" t="s">
        <v>946</v>
      </c>
      <c r="L849" s="4" t="str">
        <f t="shared" si="72"/>
        <v>RC1210JR-07270KL</v>
      </c>
      <c r="M849" s="3" t="s">
        <v>378</v>
      </c>
      <c r="N849" t="s">
        <v>379</v>
      </c>
      <c r="O849" t="str">
        <f t="shared" ca="1" si="70"/>
        <v>C:\Altium Libraries\Passives Library\DataSheet\GENERAL PURPOSE CHIP RESISTORS (Yageo).pdf</v>
      </c>
      <c r="P849" s="5" t="str">
        <f t="shared" si="73"/>
        <v>GENERAL PURPOSE CHIP RESISTORS RES1210 270K±5% 200V 0.5W</v>
      </c>
    </row>
    <row r="850" spans="1:16" x14ac:dyDescent="0.3">
      <c r="A850" s="4" t="s">
        <v>1078</v>
      </c>
      <c r="B850" s="3" t="s">
        <v>944</v>
      </c>
      <c r="C850" s="3" t="s">
        <v>294</v>
      </c>
      <c r="D850" s="45" t="s">
        <v>20</v>
      </c>
      <c r="E850" s="3" t="s">
        <v>763</v>
      </c>
      <c r="F850" s="3" t="s">
        <v>945</v>
      </c>
      <c r="G850" s="4" t="str">
        <f t="shared" si="71"/>
        <v>RES1210 300K±5%</v>
      </c>
      <c r="H850" s="3" t="s">
        <v>23</v>
      </c>
      <c r="I850" s="3" t="s">
        <v>24</v>
      </c>
      <c r="J850" s="3" t="s">
        <v>25</v>
      </c>
      <c r="K850" s="3" t="s">
        <v>946</v>
      </c>
      <c r="L850" s="4" t="str">
        <f t="shared" si="72"/>
        <v>RC1210JR-07300KL</v>
      </c>
      <c r="M850" s="3" t="s">
        <v>378</v>
      </c>
      <c r="N850" t="s">
        <v>379</v>
      </c>
      <c r="O850" t="str">
        <f t="shared" ca="1" si="70"/>
        <v>C:\Altium Libraries\Passives Library\DataSheet\GENERAL PURPOSE CHIP RESISTORS (Yageo).pdf</v>
      </c>
      <c r="P850" s="5" t="str">
        <f t="shared" si="73"/>
        <v>GENERAL PURPOSE CHIP RESISTORS RES1210 300K±5% 200V 0.5W</v>
      </c>
    </row>
    <row r="851" spans="1:16" x14ac:dyDescent="0.3">
      <c r="A851" s="4" t="s">
        <v>1079</v>
      </c>
      <c r="B851" s="3" t="s">
        <v>944</v>
      </c>
      <c r="C851" s="3" t="s">
        <v>296</v>
      </c>
      <c r="D851" s="45" t="s">
        <v>20</v>
      </c>
      <c r="E851" s="3" t="s">
        <v>763</v>
      </c>
      <c r="F851" s="3" t="s">
        <v>945</v>
      </c>
      <c r="G851" s="4" t="str">
        <f t="shared" si="71"/>
        <v>RES1210 330K±5%</v>
      </c>
      <c r="H851" s="3" t="s">
        <v>23</v>
      </c>
      <c r="I851" s="3" t="s">
        <v>24</v>
      </c>
      <c r="J851" s="3" t="s">
        <v>25</v>
      </c>
      <c r="K851" s="3" t="s">
        <v>946</v>
      </c>
      <c r="L851" s="4" t="str">
        <f t="shared" si="72"/>
        <v>RC1210JR-07330KL</v>
      </c>
      <c r="M851" s="3" t="s">
        <v>378</v>
      </c>
      <c r="N851" t="s">
        <v>379</v>
      </c>
      <c r="O851" t="str">
        <f t="shared" ca="1" si="70"/>
        <v>C:\Altium Libraries\Passives Library\DataSheet\GENERAL PURPOSE CHIP RESISTORS (Yageo).pdf</v>
      </c>
      <c r="P851" s="5" t="str">
        <f t="shared" si="73"/>
        <v>GENERAL PURPOSE CHIP RESISTORS RES1210 330K±5% 200V 0.5W</v>
      </c>
    </row>
    <row r="852" spans="1:16" x14ac:dyDescent="0.3">
      <c r="A852" s="4" t="s">
        <v>1080</v>
      </c>
      <c r="B852" s="3" t="s">
        <v>944</v>
      </c>
      <c r="C852" s="3" t="s">
        <v>298</v>
      </c>
      <c r="D852" s="45" t="s">
        <v>20</v>
      </c>
      <c r="E852" s="3" t="s">
        <v>763</v>
      </c>
      <c r="F852" s="3" t="s">
        <v>945</v>
      </c>
      <c r="G852" s="4" t="str">
        <f t="shared" si="71"/>
        <v>RES1210 360K±5%</v>
      </c>
      <c r="H852" s="3" t="s">
        <v>23</v>
      </c>
      <c r="I852" s="3" t="s">
        <v>24</v>
      </c>
      <c r="J852" s="3" t="s">
        <v>25</v>
      </c>
      <c r="K852" s="3" t="s">
        <v>946</v>
      </c>
      <c r="L852" s="4" t="str">
        <f t="shared" si="72"/>
        <v>RC1210JR-07360KL</v>
      </c>
      <c r="M852" s="3" t="s">
        <v>378</v>
      </c>
      <c r="N852" t="s">
        <v>379</v>
      </c>
      <c r="O852" t="str">
        <f t="shared" ca="1" si="70"/>
        <v>C:\Altium Libraries\Passives Library\DataSheet\GENERAL PURPOSE CHIP RESISTORS (Yageo).pdf</v>
      </c>
      <c r="P852" s="5" t="str">
        <f t="shared" si="73"/>
        <v>GENERAL PURPOSE CHIP RESISTORS RES1210 360K±5% 200V 0.5W</v>
      </c>
    </row>
    <row r="853" spans="1:16" x14ac:dyDescent="0.3">
      <c r="A853" s="4" t="s">
        <v>1081</v>
      </c>
      <c r="B853" s="3" t="s">
        <v>944</v>
      </c>
      <c r="C853" s="3" t="s">
        <v>300</v>
      </c>
      <c r="D853" s="45" t="s">
        <v>20</v>
      </c>
      <c r="E853" s="3" t="s">
        <v>763</v>
      </c>
      <c r="F853" s="3" t="s">
        <v>945</v>
      </c>
      <c r="G853" s="4" t="str">
        <f t="shared" si="71"/>
        <v>RES1210 390K±5%</v>
      </c>
      <c r="H853" s="3" t="s">
        <v>23</v>
      </c>
      <c r="I853" s="3" t="s">
        <v>24</v>
      </c>
      <c r="J853" s="3" t="s">
        <v>25</v>
      </c>
      <c r="K853" s="3" t="s">
        <v>946</v>
      </c>
      <c r="L853" s="4" t="str">
        <f t="shared" si="72"/>
        <v>RC1210JR-07390KL</v>
      </c>
      <c r="M853" s="3" t="s">
        <v>378</v>
      </c>
      <c r="N853" t="s">
        <v>379</v>
      </c>
      <c r="O853" t="str">
        <f t="shared" ca="1" si="70"/>
        <v>C:\Altium Libraries\Passives Library\DataSheet\GENERAL PURPOSE CHIP RESISTORS (Yageo).pdf</v>
      </c>
      <c r="P853" s="5" t="str">
        <f t="shared" si="73"/>
        <v>GENERAL PURPOSE CHIP RESISTORS RES1210 390K±5% 200V 0.5W</v>
      </c>
    </row>
    <row r="854" spans="1:16" x14ac:dyDescent="0.3">
      <c r="A854" s="4" t="s">
        <v>1082</v>
      </c>
      <c r="B854" s="3" t="s">
        <v>944</v>
      </c>
      <c r="C854" s="3" t="s">
        <v>302</v>
      </c>
      <c r="D854" s="45" t="s">
        <v>20</v>
      </c>
      <c r="E854" s="3" t="s">
        <v>763</v>
      </c>
      <c r="F854" s="3" t="s">
        <v>945</v>
      </c>
      <c r="G854" s="4" t="str">
        <f t="shared" si="71"/>
        <v>RES1210 430K±5%</v>
      </c>
      <c r="H854" s="3" t="s">
        <v>23</v>
      </c>
      <c r="I854" s="3" t="s">
        <v>24</v>
      </c>
      <c r="J854" s="3" t="s">
        <v>25</v>
      </c>
      <c r="K854" s="3" t="s">
        <v>946</v>
      </c>
      <c r="L854" s="4" t="str">
        <f t="shared" si="72"/>
        <v>RC1210JR-07430KL</v>
      </c>
      <c r="M854" s="3" t="s">
        <v>378</v>
      </c>
      <c r="N854" t="s">
        <v>379</v>
      </c>
      <c r="O854" t="str">
        <f t="shared" ca="1" si="70"/>
        <v>C:\Altium Libraries\Passives Library\DataSheet\GENERAL PURPOSE CHIP RESISTORS (Yageo).pdf</v>
      </c>
      <c r="P854" s="5" t="str">
        <f t="shared" si="73"/>
        <v>GENERAL PURPOSE CHIP RESISTORS RES1210 430K±5% 200V 0.5W</v>
      </c>
    </row>
    <row r="855" spans="1:16" x14ac:dyDescent="0.3">
      <c r="A855" s="4" t="s">
        <v>1083</v>
      </c>
      <c r="B855" s="3" t="s">
        <v>944</v>
      </c>
      <c r="C855" s="3" t="s">
        <v>304</v>
      </c>
      <c r="D855" s="45" t="s">
        <v>20</v>
      </c>
      <c r="E855" s="3" t="s">
        <v>763</v>
      </c>
      <c r="F855" s="3" t="s">
        <v>945</v>
      </c>
      <c r="G855" s="4" t="str">
        <f t="shared" si="71"/>
        <v>RES1210 470K±5%</v>
      </c>
      <c r="H855" s="3" t="s">
        <v>23</v>
      </c>
      <c r="I855" s="3" t="s">
        <v>24</v>
      </c>
      <c r="J855" s="3" t="s">
        <v>25</v>
      </c>
      <c r="K855" s="3" t="s">
        <v>946</v>
      </c>
      <c r="L855" s="4" t="str">
        <f t="shared" si="72"/>
        <v>RC1210JR-07470KL</v>
      </c>
      <c r="M855" s="3" t="s">
        <v>378</v>
      </c>
      <c r="N855" t="s">
        <v>379</v>
      </c>
      <c r="O855" t="str">
        <f t="shared" ca="1" si="70"/>
        <v>C:\Altium Libraries\Passives Library\DataSheet\GENERAL PURPOSE CHIP RESISTORS (Yageo).pdf</v>
      </c>
      <c r="P855" s="5" t="str">
        <f t="shared" si="73"/>
        <v>GENERAL PURPOSE CHIP RESISTORS RES1210 470K±5% 200V 0.5W</v>
      </c>
    </row>
    <row r="856" spans="1:16" x14ac:dyDescent="0.3">
      <c r="A856" s="4" t="s">
        <v>1084</v>
      </c>
      <c r="B856" s="3" t="s">
        <v>944</v>
      </c>
      <c r="C856" s="3" t="s">
        <v>306</v>
      </c>
      <c r="D856" s="45" t="s">
        <v>20</v>
      </c>
      <c r="E856" s="3" t="s">
        <v>763</v>
      </c>
      <c r="F856" s="3" t="s">
        <v>945</v>
      </c>
      <c r="G856" s="4" t="str">
        <f t="shared" si="71"/>
        <v>RES1210 510K±5%</v>
      </c>
      <c r="H856" s="3" t="s">
        <v>23</v>
      </c>
      <c r="I856" s="3" t="s">
        <v>24</v>
      </c>
      <c r="J856" s="3" t="s">
        <v>25</v>
      </c>
      <c r="K856" s="3" t="s">
        <v>946</v>
      </c>
      <c r="L856" s="4" t="str">
        <f t="shared" si="72"/>
        <v>RC1210JR-07510KL</v>
      </c>
      <c r="M856" s="3" t="s">
        <v>378</v>
      </c>
      <c r="N856" t="s">
        <v>379</v>
      </c>
      <c r="O856" t="str">
        <f t="shared" ca="1" si="70"/>
        <v>C:\Altium Libraries\Passives Library\DataSheet\GENERAL PURPOSE CHIP RESISTORS (Yageo).pdf</v>
      </c>
      <c r="P856" s="5" t="str">
        <f t="shared" si="73"/>
        <v>GENERAL PURPOSE CHIP RESISTORS RES1210 510K±5% 200V 0.5W</v>
      </c>
    </row>
    <row r="857" spans="1:16" x14ac:dyDescent="0.3">
      <c r="A857" s="4" t="s">
        <v>1085</v>
      </c>
      <c r="B857" s="3" t="s">
        <v>944</v>
      </c>
      <c r="C857" s="3" t="s">
        <v>308</v>
      </c>
      <c r="D857" s="45" t="s">
        <v>20</v>
      </c>
      <c r="E857" s="3" t="s">
        <v>763</v>
      </c>
      <c r="F857" s="3" t="s">
        <v>945</v>
      </c>
      <c r="G857" s="4" t="str">
        <f t="shared" si="71"/>
        <v>RES1210 560K±5%</v>
      </c>
      <c r="H857" s="3" t="s">
        <v>23</v>
      </c>
      <c r="I857" s="3" t="s">
        <v>24</v>
      </c>
      <c r="J857" s="3" t="s">
        <v>25</v>
      </c>
      <c r="K857" s="3" t="s">
        <v>946</v>
      </c>
      <c r="L857" s="4" t="str">
        <f t="shared" si="72"/>
        <v>RC1210JR-07560KL</v>
      </c>
      <c r="M857" s="3" t="s">
        <v>378</v>
      </c>
      <c r="N857" t="s">
        <v>379</v>
      </c>
      <c r="O857" t="str">
        <f t="shared" ca="1" si="70"/>
        <v>C:\Altium Libraries\Passives Library\DataSheet\GENERAL PURPOSE CHIP RESISTORS (Yageo).pdf</v>
      </c>
      <c r="P857" s="5" t="str">
        <f t="shared" si="73"/>
        <v>GENERAL PURPOSE CHIP RESISTORS RES1210 560K±5% 200V 0.5W</v>
      </c>
    </row>
    <row r="858" spans="1:16" x14ac:dyDescent="0.3">
      <c r="A858" s="4" t="s">
        <v>1086</v>
      </c>
      <c r="B858" s="3" t="s">
        <v>944</v>
      </c>
      <c r="C858" s="3" t="s">
        <v>310</v>
      </c>
      <c r="D858" s="45" t="s">
        <v>20</v>
      </c>
      <c r="E858" s="3" t="s">
        <v>763</v>
      </c>
      <c r="F858" s="3" t="s">
        <v>945</v>
      </c>
      <c r="G858" s="4" t="str">
        <f t="shared" si="71"/>
        <v>RES1210 620K±5%</v>
      </c>
      <c r="H858" s="3" t="s">
        <v>23</v>
      </c>
      <c r="I858" s="3" t="s">
        <v>24</v>
      </c>
      <c r="J858" s="3" t="s">
        <v>25</v>
      </c>
      <c r="K858" s="3" t="s">
        <v>946</v>
      </c>
      <c r="L858" s="4" t="str">
        <f t="shared" si="72"/>
        <v>RC1210JR-07620KL</v>
      </c>
      <c r="M858" s="3" t="s">
        <v>378</v>
      </c>
      <c r="N858" t="s">
        <v>379</v>
      </c>
      <c r="O858" t="str">
        <f t="shared" ca="1" si="70"/>
        <v>C:\Altium Libraries\Passives Library\DataSheet\GENERAL PURPOSE CHIP RESISTORS (Yageo).pdf</v>
      </c>
      <c r="P858" s="5" t="str">
        <f t="shared" si="73"/>
        <v>GENERAL PURPOSE CHIP RESISTORS RES1210 620K±5% 200V 0.5W</v>
      </c>
    </row>
    <row r="859" spans="1:16" x14ac:dyDescent="0.3">
      <c r="A859" s="4" t="s">
        <v>1087</v>
      </c>
      <c r="B859" s="3" t="s">
        <v>944</v>
      </c>
      <c r="C859" s="3" t="s">
        <v>312</v>
      </c>
      <c r="D859" s="45" t="s">
        <v>20</v>
      </c>
      <c r="E859" s="3" t="s">
        <v>763</v>
      </c>
      <c r="F859" s="3" t="s">
        <v>945</v>
      </c>
      <c r="G859" s="4" t="str">
        <f t="shared" si="71"/>
        <v>RES1210 680K±5%</v>
      </c>
      <c r="H859" s="3" t="s">
        <v>23</v>
      </c>
      <c r="I859" s="3" t="s">
        <v>24</v>
      </c>
      <c r="J859" s="3" t="s">
        <v>25</v>
      </c>
      <c r="K859" s="3" t="s">
        <v>946</v>
      </c>
      <c r="L859" s="4" t="str">
        <f t="shared" si="72"/>
        <v>RC1210JR-07680KL</v>
      </c>
      <c r="M859" s="3" t="s">
        <v>378</v>
      </c>
      <c r="N859" t="s">
        <v>379</v>
      </c>
      <c r="O859" t="str">
        <f t="shared" ca="1" si="70"/>
        <v>C:\Altium Libraries\Passives Library\DataSheet\GENERAL PURPOSE CHIP RESISTORS (Yageo).pdf</v>
      </c>
      <c r="P859" s="5" t="str">
        <f t="shared" si="73"/>
        <v>GENERAL PURPOSE CHIP RESISTORS RES1210 680K±5% 200V 0.5W</v>
      </c>
    </row>
    <row r="860" spans="1:16" x14ac:dyDescent="0.3">
      <c r="A860" s="4" t="s">
        <v>1088</v>
      </c>
      <c r="B860" s="3" t="s">
        <v>944</v>
      </c>
      <c r="C860" s="3" t="s">
        <v>314</v>
      </c>
      <c r="D860" s="45" t="s">
        <v>20</v>
      </c>
      <c r="E860" s="3" t="s">
        <v>763</v>
      </c>
      <c r="F860" s="3" t="s">
        <v>945</v>
      </c>
      <c r="G860" s="4" t="str">
        <f t="shared" si="71"/>
        <v>RES1210 750K±5%</v>
      </c>
      <c r="H860" s="3" t="s">
        <v>23</v>
      </c>
      <c r="I860" s="3" t="s">
        <v>24</v>
      </c>
      <c r="J860" s="3" t="s">
        <v>25</v>
      </c>
      <c r="K860" s="3" t="s">
        <v>946</v>
      </c>
      <c r="L860" s="4" t="str">
        <f t="shared" si="72"/>
        <v>RC1210JR-07750KL</v>
      </c>
      <c r="M860" s="3" t="s">
        <v>378</v>
      </c>
      <c r="N860" t="s">
        <v>379</v>
      </c>
      <c r="O860" t="str">
        <f t="shared" ca="1" si="70"/>
        <v>C:\Altium Libraries\Passives Library\DataSheet\GENERAL PURPOSE CHIP RESISTORS (Yageo).pdf</v>
      </c>
      <c r="P860" s="5" t="str">
        <f t="shared" si="73"/>
        <v>GENERAL PURPOSE CHIP RESISTORS RES1210 750K±5% 200V 0.5W</v>
      </c>
    </row>
    <row r="861" spans="1:16" x14ac:dyDescent="0.3">
      <c r="A861" s="4" t="s">
        <v>1089</v>
      </c>
      <c r="B861" s="3" t="s">
        <v>944</v>
      </c>
      <c r="C861" s="3" t="s">
        <v>316</v>
      </c>
      <c r="D861" s="45" t="s">
        <v>20</v>
      </c>
      <c r="E861" s="3" t="s">
        <v>763</v>
      </c>
      <c r="F861" s="3" t="s">
        <v>945</v>
      </c>
      <c r="G861" s="4" t="str">
        <f t="shared" si="71"/>
        <v>RES1210 820K±5%</v>
      </c>
      <c r="H861" s="3" t="s">
        <v>23</v>
      </c>
      <c r="I861" s="3" t="s">
        <v>24</v>
      </c>
      <c r="J861" s="3" t="s">
        <v>25</v>
      </c>
      <c r="K861" s="3" t="s">
        <v>946</v>
      </c>
      <c r="L861" s="4" t="str">
        <f t="shared" si="72"/>
        <v>RC1210JR-07820KL</v>
      </c>
      <c r="M861" s="3" t="s">
        <v>378</v>
      </c>
      <c r="N861" t="s">
        <v>379</v>
      </c>
      <c r="O861" t="str">
        <f t="shared" ca="1" si="70"/>
        <v>C:\Altium Libraries\Passives Library\DataSheet\GENERAL PURPOSE CHIP RESISTORS (Yageo).pdf</v>
      </c>
      <c r="P861" s="5" t="str">
        <f t="shared" si="73"/>
        <v>GENERAL PURPOSE CHIP RESISTORS RES1210 820K±5% 200V 0.5W</v>
      </c>
    </row>
    <row r="862" spans="1:16" x14ac:dyDescent="0.3">
      <c r="A862" s="4" t="s">
        <v>1090</v>
      </c>
      <c r="B862" s="3" t="s">
        <v>944</v>
      </c>
      <c r="C862" s="3" t="s">
        <v>318</v>
      </c>
      <c r="D862" s="45" t="s">
        <v>20</v>
      </c>
      <c r="E862" s="3" t="s">
        <v>763</v>
      </c>
      <c r="F862" s="3" t="s">
        <v>945</v>
      </c>
      <c r="G862" s="4" t="str">
        <f t="shared" si="71"/>
        <v>RES1210 910K±5%</v>
      </c>
      <c r="H862" s="3" t="s">
        <v>23</v>
      </c>
      <c r="I862" s="3" t="s">
        <v>24</v>
      </c>
      <c r="J862" s="3" t="s">
        <v>25</v>
      </c>
      <c r="K862" s="3" t="s">
        <v>946</v>
      </c>
      <c r="L862" s="4" t="str">
        <f t="shared" si="72"/>
        <v>RC1210JR-07910KL</v>
      </c>
      <c r="M862" s="3" t="s">
        <v>378</v>
      </c>
      <c r="N862" t="s">
        <v>379</v>
      </c>
      <c r="O862" t="str">
        <f t="shared" ca="1" si="70"/>
        <v>C:\Altium Libraries\Passives Library\DataSheet\GENERAL PURPOSE CHIP RESISTORS (Yageo).pdf</v>
      </c>
      <c r="P862" s="5" t="str">
        <f t="shared" si="73"/>
        <v>GENERAL PURPOSE CHIP RESISTORS RES1210 910K±5% 200V 0.5W</v>
      </c>
    </row>
    <row r="863" spans="1:16" x14ac:dyDescent="0.3">
      <c r="A863" s="4" t="s">
        <v>1091</v>
      </c>
      <c r="B863" s="3" t="s">
        <v>944</v>
      </c>
      <c r="C863" s="3" t="s">
        <v>320</v>
      </c>
      <c r="D863" s="45" t="s">
        <v>20</v>
      </c>
      <c r="E863" s="3" t="s">
        <v>763</v>
      </c>
      <c r="F863" s="3" t="s">
        <v>945</v>
      </c>
      <c r="G863" s="4" t="str">
        <f t="shared" si="71"/>
        <v>RES1210 1M0±5%</v>
      </c>
      <c r="H863" s="3" t="s">
        <v>23</v>
      </c>
      <c r="I863" s="3" t="s">
        <v>24</v>
      </c>
      <c r="J863" s="3" t="s">
        <v>25</v>
      </c>
      <c r="K863" s="3" t="s">
        <v>946</v>
      </c>
      <c r="L863" s="4" t="str">
        <f t="shared" si="72"/>
        <v>RC1210JR-071M0L</v>
      </c>
      <c r="M863" s="3" t="s">
        <v>378</v>
      </c>
      <c r="N863" t="s">
        <v>379</v>
      </c>
      <c r="O863" t="str">
        <f t="shared" ca="1" si="70"/>
        <v>C:\Altium Libraries\Passives Library\DataSheet\GENERAL PURPOSE CHIP RESISTORS (Yageo).pdf</v>
      </c>
      <c r="P863" s="5" t="str">
        <f t="shared" si="73"/>
        <v>GENERAL PURPOSE CHIP RESISTORS RES1210 1M0±5% 200V 0.5W</v>
      </c>
    </row>
    <row r="864" spans="1:16" x14ac:dyDescent="0.3">
      <c r="A864" s="4" t="s">
        <v>1092</v>
      </c>
      <c r="B864" s="3" t="s">
        <v>944</v>
      </c>
      <c r="C864" s="3" t="s">
        <v>323</v>
      </c>
      <c r="D864" s="45" t="s">
        <v>20</v>
      </c>
      <c r="E864" s="3" t="s">
        <v>763</v>
      </c>
      <c r="F864" s="3" t="s">
        <v>945</v>
      </c>
      <c r="G864" s="4" t="str">
        <f t="shared" si="71"/>
        <v>RES1210 1M1±5%</v>
      </c>
      <c r="H864" s="3" t="s">
        <v>23</v>
      </c>
      <c r="I864" s="3" t="s">
        <v>24</v>
      </c>
      <c r="J864" s="3" t="s">
        <v>25</v>
      </c>
      <c r="K864" s="3" t="s">
        <v>946</v>
      </c>
      <c r="L864" s="4" t="str">
        <f t="shared" si="72"/>
        <v>RC1210JR-071M1L</v>
      </c>
      <c r="M864" s="3" t="s">
        <v>378</v>
      </c>
      <c r="N864" t="s">
        <v>379</v>
      </c>
      <c r="O864" t="str">
        <f t="shared" ca="1" si="70"/>
        <v>C:\Altium Libraries\Passives Library\DataSheet\GENERAL PURPOSE CHIP RESISTORS (Yageo).pdf</v>
      </c>
      <c r="P864" s="5" t="str">
        <f t="shared" si="73"/>
        <v>GENERAL PURPOSE CHIP RESISTORS RES1210 1M1±5% 200V 0.5W</v>
      </c>
    </row>
    <row r="865" spans="1:16" x14ac:dyDescent="0.3">
      <c r="A865" s="4" t="s">
        <v>1093</v>
      </c>
      <c r="B865" s="3" t="s">
        <v>944</v>
      </c>
      <c r="C865" s="3" t="s">
        <v>325</v>
      </c>
      <c r="D865" s="45" t="s">
        <v>20</v>
      </c>
      <c r="E865" s="3" t="s">
        <v>763</v>
      </c>
      <c r="F865" s="3" t="s">
        <v>945</v>
      </c>
      <c r="G865" s="4" t="str">
        <f t="shared" si="71"/>
        <v>RES1210 1M2±5%</v>
      </c>
      <c r="H865" s="3" t="s">
        <v>23</v>
      </c>
      <c r="I865" s="3" t="s">
        <v>24</v>
      </c>
      <c r="J865" s="3" t="s">
        <v>25</v>
      </c>
      <c r="K865" s="3" t="s">
        <v>946</v>
      </c>
      <c r="L865" s="4" t="str">
        <f t="shared" si="72"/>
        <v>RC1210JR-071M2L</v>
      </c>
      <c r="M865" s="3" t="s">
        <v>378</v>
      </c>
      <c r="N865" t="s">
        <v>379</v>
      </c>
      <c r="O865" t="str">
        <f t="shared" ca="1" si="70"/>
        <v>C:\Altium Libraries\Passives Library\DataSheet\GENERAL PURPOSE CHIP RESISTORS (Yageo).pdf</v>
      </c>
      <c r="P865" s="5" t="str">
        <f t="shared" si="73"/>
        <v>GENERAL PURPOSE CHIP RESISTORS RES1210 1M2±5% 200V 0.5W</v>
      </c>
    </row>
    <row r="866" spans="1:16" x14ac:dyDescent="0.3">
      <c r="A866" s="4" t="s">
        <v>1094</v>
      </c>
      <c r="B866" s="3" t="s">
        <v>944</v>
      </c>
      <c r="C866" s="3" t="s">
        <v>327</v>
      </c>
      <c r="D866" s="45" t="s">
        <v>20</v>
      </c>
      <c r="E866" s="3" t="s">
        <v>763</v>
      </c>
      <c r="F866" s="3" t="s">
        <v>945</v>
      </c>
      <c r="G866" s="4" t="str">
        <f t="shared" si="71"/>
        <v>RES1210 1M3±5%</v>
      </c>
      <c r="H866" s="3" t="s">
        <v>23</v>
      </c>
      <c r="I866" s="3" t="s">
        <v>24</v>
      </c>
      <c r="J866" s="3" t="s">
        <v>25</v>
      </c>
      <c r="K866" s="3" t="s">
        <v>946</v>
      </c>
      <c r="L866" s="4" t="str">
        <f t="shared" si="72"/>
        <v>RC1210JR-071M3L</v>
      </c>
      <c r="M866" s="3" t="s">
        <v>378</v>
      </c>
      <c r="N866" t="s">
        <v>379</v>
      </c>
      <c r="O866" t="str">
        <f t="shared" ca="1" si="70"/>
        <v>C:\Altium Libraries\Passives Library\DataSheet\GENERAL PURPOSE CHIP RESISTORS (Yageo).pdf</v>
      </c>
      <c r="P866" s="5" t="str">
        <f t="shared" si="73"/>
        <v>GENERAL PURPOSE CHIP RESISTORS RES1210 1M3±5% 200V 0.5W</v>
      </c>
    </row>
    <row r="867" spans="1:16" x14ac:dyDescent="0.3">
      <c r="A867" s="4" t="s">
        <v>1095</v>
      </c>
      <c r="B867" s="3" t="s">
        <v>944</v>
      </c>
      <c r="C867" s="3" t="s">
        <v>329</v>
      </c>
      <c r="D867" s="45" t="s">
        <v>20</v>
      </c>
      <c r="E867" s="3" t="s">
        <v>763</v>
      </c>
      <c r="F867" s="3" t="s">
        <v>945</v>
      </c>
      <c r="G867" s="4" t="str">
        <f t="shared" si="71"/>
        <v>RES1210 1M5±5%</v>
      </c>
      <c r="H867" s="3" t="s">
        <v>23</v>
      </c>
      <c r="I867" s="3" t="s">
        <v>24</v>
      </c>
      <c r="J867" s="3" t="s">
        <v>25</v>
      </c>
      <c r="K867" s="3" t="s">
        <v>946</v>
      </c>
      <c r="L867" s="4" t="str">
        <f t="shared" si="72"/>
        <v>RC1210JR-071M5L</v>
      </c>
      <c r="M867" s="3" t="s">
        <v>378</v>
      </c>
      <c r="N867" t="s">
        <v>379</v>
      </c>
      <c r="O867" t="str">
        <f t="shared" ca="1" si="70"/>
        <v>C:\Altium Libraries\Passives Library\DataSheet\GENERAL PURPOSE CHIP RESISTORS (Yageo).pdf</v>
      </c>
      <c r="P867" s="5" t="str">
        <f t="shared" si="73"/>
        <v>GENERAL PURPOSE CHIP RESISTORS RES1210 1M5±5% 200V 0.5W</v>
      </c>
    </row>
    <row r="868" spans="1:16" x14ac:dyDescent="0.3">
      <c r="A868" s="4" t="s">
        <v>1096</v>
      </c>
      <c r="B868" s="3" t="s">
        <v>944</v>
      </c>
      <c r="C868" s="3" t="s">
        <v>331</v>
      </c>
      <c r="D868" s="45" t="s">
        <v>20</v>
      </c>
      <c r="E868" s="3" t="s">
        <v>763</v>
      </c>
      <c r="F868" s="3" t="s">
        <v>945</v>
      </c>
      <c r="G868" s="4" t="str">
        <f t="shared" si="71"/>
        <v>RES1210 1M6±5%</v>
      </c>
      <c r="H868" s="3" t="s">
        <v>23</v>
      </c>
      <c r="I868" s="3" t="s">
        <v>24</v>
      </c>
      <c r="J868" s="3" t="s">
        <v>25</v>
      </c>
      <c r="K868" s="3" t="s">
        <v>946</v>
      </c>
      <c r="L868" s="4" t="str">
        <f t="shared" si="72"/>
        <v>RC1210JR-071M6L</v>
      </c>
      <c r="M868" s="3" t="s">
        <v>378</v>
      </c>
      <c r="N868" t="s">
        <v>379</v>
      </c>
      <c r="O868" t="str">
        <f t="shared" ca="1" si="70"/>
        <v>C:\Altium Libraries\Passives Library\DataSheet\GENERAL PURPOSE CHIP RESISTORS (Yageo).pdf</v>
      </c>
      <c r="P868" s="5" t="str">
        <f t="shared" si="73"/>
        <v>GENERAL PURPOSE CHIP RESISTORS RES1210 1M6±5% 200V 0.5W</v>
      </c>
    </row>
    <row r="869" spans="1:16" x14ac:dyDescent="0.3">
      <c r="A869" s="4" t="s">
        <v>1097</v>
      </c>
      <c r="B869" s="3" t="s">
        <v>944</v>
      </c>
      <c r="C869" s="3" t="s">
        <v>333</v>
      </c>
      <c r="D869" s="45" t="s">
        <v>20</v>
      </c>
      <c r="E869" s="3" t="s">
        <v>763</v>
      </c>
      <c r="F869" s="3" t="s">
        <v>945</v>
      </c>
      <c r="G869" s="4" t="str">
        <f t="shared" si="71"/>
        <v>RES1210 1M7±5%</v>
      </c>
      <c r="H869" s="3" t="s">
        <v>23</v>
      </c>
      <c r="I869" s="3" t="s">
        <v>24</v>
      </c>
      <c r="J869" s="3" t="s">
        <v>25</v>
      </c>
      <c r="K869" s="3" t="s">
        <v>946</v>
      </c>
      <c r="L869" s="4" t="str">
        <f t="shared" si="72"/>
        <v>RC1210JR-071M7L</v>
      </c>
      <c r="M869" s="3" t="s">
        <v>378</v>
      </c>
      <c r="N869" t="s">
        <v>379</v>
      </c>
      <c r="O869" t="str">
        <f t="shared" ca="1" si="70"/>
        <v>C:\Altium Libraries\Passives Library\DataSheet\GENERAL PURPOSE CHIP RESISTORS (Yageo).pdf</v>
      </c>
      <c r="P869" s="5" t="str">
        <f t="shared" si="73"/>
        <v>GENERAL PURPOSE CHIP RESISTORS RES1210 1M7±5% 200V 0.5W</v>
      </c>
    </row>
    <row r="870" spans="1:16" x14ac:dyDescent="0.3">
      <c r="A870" s="4" t="s">
        <v>1098</v>
      </c>
      <c r="B870" s="3" t="s">
        <v>944</v>
      </c>
      <c r="C870" s="3" t="s">
        <v>335</v>
      </c>
      <c r="D870" s="45" t="s">
        <v>20</v>
      </c>
      <c r="E870" s="3" t="s">
        <v>763</v>
      </c>
      <c r="F870" s="3" t="s">
        <v>945</v>
      </c>
      <c r="G870" s="4" t="str">
        <f t="shared" si="71"/>
        <v>RES1210 1M8±5%</v>
      </c>
      <c r="H870" s="3" t="s">
        <v>23</v>
      </c>
      <c r="I870" s="3" t="s">
        <v>24</v>
      </c>
      <c r="J870" s="3" t="s">
        <v>25</v>
      </c>
      <c r="K870" s="3" t="s">
        <v>946</v>
      </c>
      <c r="L870" s="4" t="str">
        <f t="shared" si="72"/>
        <v>RC1210JR-071M8L</v>
      </c>
      <c r="M870" s="3" t="s">
        <v>378</v>
      </c>
      <c r="N870" t="s">
        <v>379</v>
      </c>
      <c r="O870" t="str">
        <f t="shared" ca="1" si="70"/>
        <v>C:\Altium Libraries\Passives Library\DataSheet\GENERAL PURPOSE CHIP RESISTORS (Yageo).pdf</v>
      </c>
      <c r="P870" s="5" t="str">
        <f t="shared" si="73"/>
        <v>GENERAL PURPOSE CHIP RESISTORS RES1210 1M8±5% 200V 0.5W</v>
      </c>
    </row>
    <row r="871" spans="1:16" x14ac:dyDescent="0.3">
      <c r="A871" s="4" t="s">
        <v>1099</v>
      </c>
      <c r="B871" s="3" t="s">
        <v>944</v>
      </c>
      <c r="C871" s="3" t="s">
        <v>337</v>
      </c>
      <c r="D871" s="45" t="s">
        <v>20</v>
      </c>
      <c r="E871" s="3" t="s">
        <v>763</v>
      </c>
      <c r="F871" s="3" t="s">
        <v>945</v>
      </c>
      <c r="G871" s="4" t="str">
        <f t="shared" si="71"/>
        <v>RES1210 2M0±5%</v>
      </c>
      <c r="H871" s="3" t="s">
        <v>23</v>
      </c>
      <c r="I871" s="3" t="s">
        <v>24</v>
      </c>
      <c r="J871" s="3" t="s">
        <v>25</v>
      </c>
      <c r="K871" s="3" t="s">
        <v>946</v>
      </c>
      <c r="L871" s="4" t="str">
        <f t="shared" si="72"/>
        <v>RC1210JR-072M0L</v>
      </c>
      <c r="M871" s="3" t="s">
        <v>378</v>
      </c>
      <c r="N871" t="s">
        <v>379</v>
      </c>
      <c r="O871" t="str">
        <f t="shared" ca="1" si="70"/>
        <v>C:\Altium Libraries\Passives Library\DataSheet\GENERAL PURPOSE CHIP RESISTORS (Yageo).pdf</v>
      </c>
      <c r="P871" s="5" t="str">
        <f t="shared" si="73"/>
        <v>GENERAL PURPOSE CHIP RESISTORS RES1210 2M0±5% 200V 0.5W</v>
      </c>
    </row>
    <row r="872" spans="1:16" x14ac:dyDescent="0.3">
      <c r="A872" s="4" t="s">
        <v>1100</v>
      </c>
      <c r="B872" s="3" t="s">
        <v>944</v>
      </c>
      <c r="C872" s="3" t="s">
        <v>340</v>
      </c>
      <c r="D872" s="45" t="s">
        <v>20</v>
      </c>
      <c r="E872" s="3" t="s">
        <v>763</v>
      </c>
      <c r="F872" s="3" t="s">
        <v>945</v>
      </c>
      <c r="G872" s="4" t="str">
        <f t="shared" si="71"/>
        <v>RES1210 2M2±5%</v>
      </c>
      <c r="H872" s="3" t="s">
        <v>23</v>
      </c>
      <c r="I872" s="3" t="s">
        <v>24</v>
      </c>
      <c r="J872" s="3" t="s">
        <v>25</v>
      </c>
      <c r="K872" s="3" t="s">
        <v>946</v>
      </c>
      <c r="L872" s="4" t="str">
        <f t="shared" si="72"/>
        <v>RC1210JR-072M2L</v>
      </c>
      <c r="M872" s="3" t="s">
        <v>378</v>
      </c>
      <c r="N872" t="s">
        <v>379</v>
      </c>
      <c r="O872" t="str">
        <f t="shared" ca="1" si="70"/>
        <v>C:\Altium Libraries\Passives Library\DataSheet\GENERAL PURPOSE CHIP RESISTORS (Yageo).pdf</v>
      </c>
      <c r="P872" s="5" t="str">
        <f t="shared" si="73"/>
        <v>GENERAL PURPOSE CHIP RESISTORS RES1210 2M2±5% 200V 0.5W</v>
      </c>
    </row>
    <row r="873" spans="1:16" x14ac:dyDescent="0.3">
      <c r="A873" s="4" t="s">
        <v>1101</v>
      </c>
      <c r="B873" s="3" t="s">
        <v>944</v>
      </c>
      <c r="C873" s="3" t="s">
        <v>342</v>
      </c>
      <c r="D873" s="45" t="s">
        <v>20</v>
      </c>
      <c r="E873" s="3" t="s">
        <v>763</v>
      </c>
      <c r="F873" s="3" t="s">
        <v>945</v>
      </c>
      <c r="G873" s="4" t="str">
        <f t="shared" si="71"/>
        <v>RES1210 2M7±5%</v>
      </c>
      <c r="H873" s="3" t="s">
        <v>23</v>
      </c>
      <c r="I873" s="3" t="s">
        <v>24</v>
      </c>
      <c r="J873" s="3" t="s">
        <v>25</v>
      </c>
      <c r="K873" s="3" t="s">
        <v>946</v>
      </c>
      <c r="L873" s="4" t="str">
        <f t="shared" si="72"/>
        <v>RC1210JR-072M7L</v>
      </c>
      <c r="M873" s="3" t="s">
        <v>378</v>
      </c>
      <c r="N873" t="s">
        <v>379</v>
      </c>
      <c r="O873" t="str">
        <f t="shared" ca="1" si="70"/>
        <v>C:\Altium Libraries\Passives Library\DataSheet\GENERAL PURPOSE CHIP RESISTORS (Yageo).pdf</v>
      </c>
      <c r="P873" s="5" t="str">
        <f t="shared" si="73"/>
        <v>GENERAL PURPOSE CHIP RESISTORS RES1210 2M7±5% 200V 0.5W</v>
      </c>
    </row>
    <row r="874" spans="1:16" x14ac:dyDescent="0.3">
      <c r="A874" s="4" t="s">
        <v>1102</v>
      </c>
      <c r="B874" s="3" t="s">
        <v>944</v>
      </c>
      <c r="C874" s="3" t="s">
        <v>344</v>
      </c>
      <c r="D874" s="45" t="s">
        <v>20</v>
      </c>
      <c r="E874" s="3" t="s">
        <v>763</v>
      </c>
      <c r="F874" s="3" t="s">
        <v>945</v>
      </c>
      <c r="G874" s="4" t="str">
        <f t="shared" si="71"/>
        <v>RES1210 3M0±5%</v>
      </c>
      <c r="H874" s="3" t="s">
        <v>23</v>
      </c>
      <c r="I874" s="3" t="s">
        <v>24</v>
      </c>
      <c r="J874" s="3" t="s">
        <v>25</v>
      </c>
      <c r="K874" s="3" t="s">
        <v>946</v>
      </c>
      <c r="L874" s="4" t="str">
        <f t="shared" si="72"/>
        <v>RC1210JR-073M0L</v>
      </c>
      <c r="M874" s="3" t="s">
        <v>378</v>
      </c>
      <c r="N874" t="s">
        <v>379</v>
      </c>
      <c r="O874" t="str">
        <f t="shared" ca="1" si="70"/>
        <v>C:\Altium Libraries\Passives Library\DataSheet\GENERAL PURPOSE CHIP RESISTORS (Yageo).pdf</v>
      </c>
      <c r="P874" s="5" t="str">
        <f t="shared" si="73"/>
        <v>GENERAL PURPOSE CHIP RESISTORS RES1210 3M0±5% 200V 0.5W</v>
      </c>
    </row>
    <row r="875" spans="1:16" x14ac:dyDescent="0.3">
      <c r="A875" s="4" t="s">
        <v>1103</v>
      </c>
      <c r="B875" s="3" t="s">
        <v>944</v>
      </c>
      <c r="C875" s="3" t="s">
        <v>347</v>
      </c>
      <c r="D875" s="45" t="s">
        <v>20</v>
      </c>
      <c r="E875" s="3" t="s">
        <v>763</v>
      </c>
      <c r="F875" s="3" t="s">
        <v>945</v>
      </c>
      <c r="G875" s="4" t="str">
        <f t="shared" si="71"/>
        <v>RES1210 3M3±5%</v>
      </c>
      <c r="H875" s="3" t="s">
        <v>23</v>
      </c>
      <c r="I875" s="3" t="s">
        <v>24</v>
      </c>
      <c r="J875" s="3" t="s">
        <v>25</v>
      </c>
      <c r="K875" s="3" t="s">
        <v>946</v>
      </c>
      <c r="L875" s="4" t="str">
        <f t="shared" si="72"/>
        <v>RC1210JR-073M3L</v>
      </c>
      <c r="M875" s="3" t="s">
        <v>378</v>
      </c>
      <c r="N875" t="s">
        <v>379</v>
      </c>
      <c r="O875" t="str">
        <f t="shared" ca="1" si="70"/>
        <v>C:\Altium Libraries\Passives Library\DataSheet\GENERAL PURPOSE CHIP RESISTORS (Yageo).pdf</v>
      </c>
      <c r="P875" s="5" t="str">
        <f t="shared" si="73"/>
        <v>GENERAL PURPOSE CHIP RESISTORS RES1210 3M3±5% 200V 0.5W</v>
      </c>
    </row>
    <row r="876" spans="1:16" x14ac:dyDescent="0.3">
      <c r="A876" s="4" t="s">
        <v>1104</v>
      </c>
      <c r="B876" s="3" t="s">
        <v>944</v>
      </c>
      <c r="C876" s="3" t="s">
        <v>349</v>
      </c>
      <c r="D876" s="45" t="s">
        <v>20</v>
      </c>
      <c r="E876" s="3" t="s">
        <v>763</v>
      </c>
      <c r="F876" s="3" t="s">
        <v>945</v>
      </c>
      <c r="G876" s="4" t="str">
        <f t="shared" si="71"/>
        <v>RES1210 3M6±5%</v>
      </c>
      <c r="H876" s="3" t="s">
        <v>23</v>
      </c>
      <c r="I876" s="3" t="s">
        <v>24</v>
      </c>
      <c r="J876" s="3" t="s">
        <v>25</v>
      </c>
      <c r="K876" s="3" t="s">
        <v>946</v>
      </c>
      <c r="L876" s="4" t="str">
        <f t="shared" si="72"/>
        <v>RC1210JR-073M6L</v>
      </c>
      <c r="M876" s="3" t="s">
        <v>378</v>
      </c>
      <c r="N876" t="s">
        <v>379</v>
      </c>
      <c r="O876" t="str">
        <f t="shared" ca="1" si="70"/>
        <v>C:\Altium Libraries\Passives Library\DataSheet\GENERAL PURPOSE CHIP RESISTORS (Yageo).pdf</v>
      </c>
      <c r="P876" s="5" t="str">
        <f t="shared" si="73"/>
        <v>GENERAL PURPOSE CHIP RESISTORS RES1210 3M6±5% 200V 0.5W</v>
      </c>
    </row>
    <row r="877" spans="1:16" x14ac:dyDescent="0.3">
      <c r="A877" s="4" t="s">
        <v>1105</v>
      </c>
      <c r="B877" s="3" t="s">
        <v>944</v>
      </c>
      <c r="C877" s="3" t="s">
        <v>351</v>
      </c>
      <c r="D877" s="45" t="s">
        <v>20</v>
      </c>
      <c r="E877" s="3" t="s">
        <v>763</v>
      </c>
      <c r="F877" s="3" t="s">
        <v>945</v>
      </c>
      <c r="G877" s="4" t="str">
        <f t="shared" si="71"/>
        <v>RES1210 3M9±5%</v>
      </c>
      <c r="H877" s="3" t="s">
        <v>23</v>
      </c>
      <c r="I877" s="3" t="s">
        <v>24</v>
      </c>
      <c r="J877" s="3" t="s">
        <v>25</v>
      </c>
      <c r="K877" s="3" t="s">
        <v>946</v>
      </c>
      <c r="L877" s="4" t="str">
        <f t="shared" si="72"/>
        <v>RC1210JR-073M9L</v>
      </c>
      <c r="M877" s="3" t="s">
        <v>378</v>
      </c>
      <c r="N877" t="s">
        <v>379</v>
      </c>
      <c r="O877" t="str">
        <f t="shared" ca="1" si="70"/>
        <v>C:\Altium Libraries\Passives Library\DataSheet\GENERAL PURPOSE CHIP RESISTORS (Yageo).pdf</v>
      </c>
      <c r="P877" s="5" t="str">
        <f t="shared" si="73"/>
        <v>GENERAL PURPOSE CHIP RESISTORS RES1210 3M9±5% 200V 0.5W</v>
      </c>
    </row>
    <row r="878" spans="1:16" x14ac:dyDescent="0.3">
      <c r="A878" s="4" t="s">
        <v>1106</v>
      </c>
      <c r="B878" s="3" t="s">
        <v>944</v>
      </c>
      <c r="C878" s="3" t="s">
        <v>353</v>
      </c>
      <c r="D878" s="45" t="s">
        <v>20</v>
      </c>
      <c r="E878" s="3" t="s">
        <v>763</v>
      </c>
      <c r="F878" s="3" t="s">
        <v>945</v>
      </c>
      <c r="G878" s="4" t="str">
        <f t="shared" si="71"/>
        <v>RES1210 4M3±5%</v>
      </c>
      <c r="H878" s="3" t="s">
        <v>23</v>
      </c>
      <c r="I878" s="3" t="s">
        <v>24</v>
      </c>
      <c r="J878" s="3" t="s">
        <v>25</v>
      </c>
      <c r="K878" s="3" t="s">
        <v>946</v>
      </c>
      <c r="L878" s="4" t="str">
        <f t="shared" si="72"/>
        <v>RC1210JR-074M3L</v>
      </c>
      <c r="M878" s="3" t="s">
        <v>378</v>
      </c>
      <c r="N878" t="s">
        <v>379</v>
      </c>
      <c r="O878" t="str">
        <f t="shared" ca="1" si="70"/>
        <v>C:\Altium Libraries\Passives Library\DataSheet\GENERAL PURPOSE CHIP RESISTORS (Yageo).pdf</v>
      </c>
      <c r="P878" s="5" t="str">
        <f t="shared" si="73"/>
        <v>GENERAL PURPOSE CHIP RESISTORS RES1210 4M3±5% 200V 0.5W</v>
      </c>
    </row>
    <row r="879" spans="1:16" x14ac:dyDescent="0.3">
      <c r="A879" s="4" t="s">
        <v>1107</v>
      </c>
      <c r="B879" s="3" t="s">
        <v>944</v>
      </c>
      <c r="C879" s="3" t="s">
        <v>355</v>
      </c>
      <c r="D879" s="45" t="s">
        <v>20</v>
      </c>
      <c r="E879" s="3" t="s">
        <v>763</v>
      </c>
      <c r="F879" s="3" t="s">
        <v>945</v>
      </c>
      <c r="G879" s="4" t="str">
        <f t="shared" si="71"/>
        <v>RES1210 4M7±5%</v>
      </c>
      <c r="H879" s="3" t="s">
        <v>23</v>
      </c>
      <c r="I879" s="3" t="s">
        <v>24</v>
      </c>
      <c r="J879" s="3" t="s">
        <v>25</v>
      </c>
      <c r="K879" s="3" t="s">
        <v>946</v>
      </c>
      <c r="L879" s="4" t="str">
        <f t="shared" si="72"/>
        <v>RC1210JR-074M7L</v>
      </c>
      <c r="M879" s="3" t="s">
        <v>378</v>
      </c>
      <c r="N879" t="s">
        <v>379</v>
      </c>
      <c r="O879" t="str">
        <f t="shared" ca="1" si="70"/>
        <v>C:\Altium Libraries\Passives Library\DataSheet\GENERAL PURPOSE CHIP RESISTORS (Yageo).pdf</v>
      </c>
      <c r="P879" s="5" t="str">
        <f t="shared" si="73"/>
        <v>GENERAL PURPOSE CHIP RESISTORS RES1210 4M7±5% 200V 0.5W</v>
      </c>
    </row>
    <row r="880" spans="1:16" x14ac:dyDescent="0.3">
      <c r="A880" s="4" t="s">
        <v>1108</v>
      </c>
      <c r="B880" s="3" t="s">
        <v>944</v>
      </c>
      <c r="C880" s="3" t="s">
        <v>357</v>
      </c>
      <c r="D880" s="45" t="s">
        <v>20</v>
      </c>
      <c r="E880" s="3" t="s">
        <v>763</v>
      </c>
      <c r="F880" s="3" t="s">
        <v>945</v>
      </c>
      <c r="G880" s="4" t="str">
        <f t="shared" si="71"/>
        <v>RES1210 5M1±5%</v>
      </c>
      <c r="H880" s="3" t="s">
        <v>23</v>
      </c>
      <c r="I880" s="3" t="s">
        <v>24</v>
      </c>
      <c r="J880" s="3" t="s">
        <v>25</v>
      </c>
      <c r="K880" s="3" t="s">
        <v>946</v>
      </c>
      <c r="L880" s="4" t="str">
        <f t="shared" si="72"/>
        <v>RC1210JR-075M1L</v>
      </c>
      <c r="M880" s="3" t="s">
        <v>378</v>
      </c>
      <c r="N880" t="s">
        <v>379</v>
      </c>
      <c r="O880" t="str">
        <f t="shared" ca="1" si="70"/>
        <v>C:\Altium Libraries\Passives Library\DataSheet\GENERAL PURPOSE CHIP RESISTORS (Yageo).pdf</v>
      </c>
      <c r="P880" s="5" t="str">
        <f t="shared" si="73"/>
        <v>GENERAL PURPOSE CHIP RESISTORS RES1210 5M1±5% 200V 0.5W</v>
      </c>
    </row>
    <row r="881" spans="1:16" x14ac:dyDescent="0.3">
      <c r="A881" s="4" t="s">
        <v>1109</v>
      </c>
      <c r="B881" s="3" t="s">
        <v>944</v>
      </c>
      <c r="C881" s="3" t="s">
        <v>359</v>
      </c>
      <c r="D881" s="45" t="s">
        <v>20</v>
      </c>
      <c r="E881" s="3" t="s">
        <v>763</v>
      </c>
      <c r="F881" s="3" t="s">
        <v>945</v>
      </c>
      <c r="G881" s="4" t="str">
        <f t="shared" si="71"/>
        <v>RES1210 5M6±5%</v>
      </c>
      <c r="H881" s="3" t="s">
        <v>23</v>
      </c>
      <c r="I881" s="3" t="s">
        <v>24</v>
      </c>
      <c r="J881" s="3" t="s">
        <v>25</v>
      </c>
      <c r="K881" s="3" t="s">
        <v>946</v>
      </c>
      <c r="L881" s="4" t="str">
        <f t="shared" si="72"/>
        <v>RC1210JR-075M6L</v>
      </c>
      <c r="M881" s="3" t="s">
        <v>378</v>
      </c>
      <c r="N881" t="s">
        <v>379</v>
      </c>
      <c r="O881" t="str">
        <f t="shared" ca="1" si="70"/>
        <v>C:\Altium Libraries\Passives Library\DataSheet\GENERAL PURPOSE CHIP RESISTORS (Yageo).pdf</v>
      </c>
      <c r="P881" s="5" t="str">
        <f t="shared" si="73"/>
        <v>GENERAL PURPOSE CHIP RESISTORS RES1210 5M6±5% 200V 0.5W</v>
      </c>
    </row>
    <row r="882" spans="1:16" x14ac:dyDescent="0.3">
      <c r="A882" s="4" t="s">
        <v>1110</v>
      </c>
      <c r="B882" s="3" t="s">
        <v>944</v>
      </c>
      <c r="C882" s="3" t="s">
        <v>361</v>
      </c>
      <c r="D882" s="45" t="s">
        <v>20</v>
      </c>
      <c r="E882" s="3" t="s">
        <v>763</v>
      </c>
      <c r="F882" s="3" t="s">
        <v>945</v>
      </c>
      <c r="G882" s="4" t="str">
        <f t="shared" si="71"/>
        <v>RES1210 6M2±5%</v>
      </c>
      <c r="H882" s="3" t="s">
        <v>23</v>
      </c>
      <c r="I882" s="3" t="s">
        <v>24</v>
      </c>
      <c r="J882" s="3" t="s">
        <v>25</v>
      </c>
      <c r="K882" s="3" t="s">
        <v>946</v>
      </c>
      <c r="L882" s="4" t="str">
        <f t="shared" si="72"/>
        <v>RC1210JR-076M2L</v>
      </c>
      <c r="M882" s="3" t="s">
        <v>378</v>
      </c>
      <c r="N882" t="s">
        <v>379</v>
      </c>
      <c r="O882" t="str">
        <f t="shared" ca="1" si="70"/>
        <v>C:\Altium Libraries\Passives Library\DataSheet\GENERAL PURPOSE CHIP RESISTORS (Yageo).pdf</v>
      </c>
      <c r="P882" s="5" t="str">
        <f t="shared" si="73"/>
        <v>GENERAL PURPOSE CHIP RESISTORS RES1210 6M2±5% 200V 0.5W</v>
      </c>
    </row>
    <row r="883" spans="1:16" x14ac:dyDescent="0.3">
      <c r="A883" s="4" t="s">
        <v>1111</v>
      </c>
      <c r="B883" s="3" t="s">
        <v>944</v>
      </c>
      <c r="C883" s="3" t="s">
        <v>363</v>
      </c>
      <c r="D883" s="45" t="s">
        <v>20</v>
      </c>
      <c r="E883" s="3" t="s">
        <v>763</v>
      </c>
      <c r="F883" s="3" t="s">
        <v>945</v>
      </c>
      <c r="G883" s="4" t="str">
        <f t="shared" si="71"/>
        <v>RES1210 6M8±5%</v>
      </c>
      <c r="H883" s="3" t="s">
        <v>23</v>
      </c>
      <c r="I883" s="3" t="s">
        <v>24</v>
      </c>
      <c r="J883" s="3" t="s">
        <v>25</v>
      </c>
      <c r="K883" s="3" t="s">
        <v>946</v>
      </c>
      <c r="L883" s="4" t="str">
        <f t="shared" si="72"/>
        <v>RC1210JR-076M8L</v>
      </c>
      <c r="M883" s="3" t="s">
        <v>378</v>
      </c>
      <c r="N883" t="s">
        <v>379</v>
      </c>
      <c r="O883" t="str">
        <f t="shared" ca="1" si="70"/>
        <v>C:\Altium Libraries\Passives Library\DataSheet\GENERAL PURPOSE CHIP RESISTORS (Yageo).pdf</v>
      </c>
      <c r="P883" s="5" t="str">
        <f t="shared" si="73"/>
        <v>GENERAL PURPOSE CHIP RESISTORS RES1210 6M8±5% 200V 0.5W</v>
      </c>
    </row>
    <row r="884" spans="1:16" x14ac:dyDescent="0.3">
      <c r="A884" s="4" t="s">
        <v>1112</v>
      </c>
      <c r="B884" s="3" t="s">
        <v>944</v>
      </c>
      <c r="C884" s="3" t="s">
        <v>365</v>
      </c>
      <c r="D884" s="45" t="s">
        <v>20</v>
      </c>
      <c r="E884" s="3" t="s">
        <v>763</v>
      </c>
      <c r="F884" s="3" t="s">
        <v>945</v>
      </c>
      <c r="G884" s="4" t="str">
        <f t="shared" si="71"/>
        <v>RES1210 7M5±5%</v>
      </c>
      <c r="H884" s="3" t="s">
        <v>23</v>
      </c>
      <c r="I884" s="3" t="s">
        <v>24</v>
      </c>
      <c r="J884" s="3" t="s">
        <v>25</v>
      </c>
      <c r="K884" s="3" t="s">
        <v>946</v>
      </c>
      <c r="L884" s="4" t="str">
        <f t="shared" si="72"/>
        <v>RC1210JR-077M5L</v>
      </c>
      <c r="M884" s="3" t="s">
        <v>378</v>
      </c>
      <c r="N884" t="s">
        <v>379</v>
      </c>
      <c r="O884" t="str">
        <f t="shared" ca="1" si="70"/>
        <v>C:\Altium Libraries\Passives Library\DataSheet\GENERAL PURPOSE CHIP RESISTORS (Yageo).pdf</v>
      </c>
      <c r="P884" s="5" t="str">
        <f t="shared" si="73"/>
        <v>GENERAL PURPOSE CHIP RESISTORS RES1210 7M5±5% 200V 0.5W</v>
      </c>
    </row>
    <row r="885" spans="1:16" x14ac:dyDescent="0.3">
      <c r="A885" s="4" t="s">
        <v>1113</v>
      </c>
      <c r="B885" s="3" t="s">
        <v>944</v>
      </c>
      <c r="C885" s="3" t="s">
        <v>367</v>
      </c>
      <c r="D885" s="45" t="s">
        <v>20</v>
      </c>
      <c r="E885" s="3" t="s">
        <v>763</v>
      </c>
      <c r="F885" s="3" t="s">
        <v>945</v>
      </c>
      <c r="G885" s="4" t="str">
        <f t="shared" si="71"/>
        <v>RES1210 8M2±5%</v>
      </c>
      <c r="H885" s="3" t="s">
        <v>23</v>
      </c>
      <c r="I885" s="3" t="s">
        <v>24</v>
      </c>
      <c r="J885" s="3" t="s">
        <v>25</v>
      </c>
      <c r="K885" s="3" t="s">
        <v>946</v>
      </c>
      <c r="L885" s="4" t="str">
        <f t="shared" si="72"/>
        <v>RC1210JR-078M2L</v>
      </c>
      <c r="M885" s="3" t="s">
        <v>378</v>
      </c>
      <c r="N885" t="s">
        <v>379</v>
      </c>
      <c r="O885" t="str">
        <f t="shared" ca="1" si="70"/>
        <v>C:\Altium Libraries\Passives Library\DataSheet\GENERAL PURPOSE CHIP RESISTORS (Yageo).pdf</v>
      </c>
      <c r="P885" s="5" t="str">
        <f t="shared" si="73"/>
        <v>GENERAL PURPOSE CHIP RESISTORS RES1210 8M2±5% 200V 0.5W</v>
      </c>
    </row>
    <row r="886" spans="1:16" x14ac:dyDescent="0.3">
      <c r="A886" s="4" t="s">
        <v>1114</v>
      </c>
      <c r="B886" s="3" t="s">
        <v>944</v>
      </c>
      <c r="C886" s="3" t="s">
        <v>369</v>
      </c>
      <c r="D886" s="45" t="s">
        <v>20</v>
      </c>
      <c r="E886" s="3" t="s">
        <v>763</v>
      </c>
      <c r="F886" s="3" t="s">
        <v>945</v>
      </c>
      <c r="G886" s="4" t="str">
        <f t="shared" si="71"/>
        <v>RES1210 9M1±5%</v>
      </c>
      <c r="H886" s="3" t="s">
        <v>23</v>
      </c>
      <c r="I886" s="3" t="s">
        <v>24</v>
      </c>
      <c r="J886" s="3" t="s">
        <v>25</v>
      </c>
      <c r="K886" s="3" t="s">
        <v>946</v>
      </c>
      <c r="L886" s="4" t="str">
        <f t="shared" si="72"/>
        <v>RC1210JR-079M1L</v>
      </c>
      <c r="M886" s="3" t="s">
        <v>378</v>
      </c>
      <c r="N886" t="s">
        <v>379</v>
      </c>
      <c r="O886" t="str">
        <f t="shared" ca="1" si="70"/>
        <v>C:\Altium Libraries\Passives Library\DataSheet\GENERAL PURPOSE CHIP RESISTORS (Yageo).pdf</v>
      </c>
      <c r="P886" s="5" t="str">
        <f t="shared" si="73"/>
        <v>GENERAL PURPOSE CHIP RESISTORS RES1210 9M1±5% 200V 0.5W</v>
      </c>
    </row>
    <row r="887" spans="1:16" x14ac:dyDescent="0.3">
      <c r="A887" s="4" t="s">
        <v>1115</v>
      </c>
      <c r="B887" s="3" t="s">
        <v>944</v>
      </c>
      <c r="C887" s="3" t="s">
        <v>371</v>
      </c>
      <c r="D887" s="45" t="s">
        <v>20</v>
      </c>
      <c r="E887" s="3" t="s">
        <v>763</v>
      </c>
      <c r="F887" s="3" t="s">
        <v>945</v>
      </c>
      <c r="G887" s="4" t="str">
        <f t="shared" si="71"/>
        <v>RES1210 10M±5%</v>
      </c>
      <c r="H887" s="3" t="s">
        <v>23</v>
      </c>
      <c r="I887" s="3" t="s">
        <v>24</v>
      </c>
      <c r="J887" s="3" t="s">
        <v>25</v>
      </c>
      <c r="K887" s="3" t="s">
        <v>946</v>
      </c>
      <c r="L887" s="4" t="str">
        <f t="shared" si="72"/>
        <v>RC1210JR-0710ML</v>
      </c>
      <c r="M887" s="3" t="s">
        <v>378</v>
      </c>
      <c r="N887" t="s">
        <v>379</v>
      </c>
      <c r="O887" t="str">
        <f t="shared" ca="1" si="70"/>
        <v>C:\Altium Libraries\Passives Library\DataSheet\GENERAL PURPOSE CHIP RESISTORS (Yageo).pdf</v>
      </c>
      <c r="P887" s="5" t="str">
        <f t="shared" si="73"/>
        <v>GENERAL PURPOSE CHIP RESISTORS RES1210 10M±5% 200V 0.5W</v>
      </c>
    </row>
    <row r="888" spans="1:16" x14ac:dyDescent="0.3">
      <c r="A888" s="4" t="s">
        <v>1116</v>
      </c>
      <c r="B888" s="3" t="s">
        <v>944</v>
      </c>
      <c r="C888" s="3" t="s">
        <v>382</v>
      </c>
      <c r="D888" s="45" t="s">
        <v>20</v>
      </c>
      <c r="E888" s="3" t="s">
        <v>763</v>
      </c>
      <c r="F888" s="3" t="s">
        <v>945</v>
      </c>
      <c r="G888" s="4" t="str">
        <f t="shared" si="71"/>
        <v>RES1210 11M±5%</v>
      </c>
      <c r="H888" s="3" t="s">
        <v>23</v>
      </c>
      <c r="I888" s="3" t="s">
        <v>24</v>
      </c>
      <c r="J888" s="3" t="s">
        <v>25</v>
      </c>
      <c r="K888" s="3" t="s">
        <v>946</v>
      </c>
      <c r="L888" s="4" t="str">
        <f t="shared" si="72"/>
        <v>RC1210JR-0711ML</v>
      </c>
      <c r="M888" s="3" t="s">
        <v>378</v>
      </c>
      <c r="N888" t="s">
        <v>379</v>
      </c>
      <c r="O888" t="str">
        <f t="shared" ca="1" si="70"/>
        <v>C:\Altium Libraries\Passives Library\DataSheet\GENERAL PURPOSE CHIP RESISTORS (Yageo).pdf</v>
      </c>
      <c r="P888" s="5" t="str">
        <f t="shared" si="73"/>
        <v>GENERAL PURPOSE CHIP RESISTORS RES1210 11M±5% 200V 0.5W</v>
      </c>
    </row>
    <row r="889" spans="1:16" x14ac:dyDescent="0.3">
      <c r="A889" s="4" t="s">
        <v>1117</v>
      </c>
      <c r="B889" s="3" t="s">
        <v>944</v>
      </c>
      <c r="C889" s="3" t="s">
        <v>384</v>
      </c>
      <c r="D889" s="45" t="s">
        <v>20</v>
      </c>
      <c r="E889" s="3" t="s">
        <v>763</v>
      </c>
      <c r="F889" s="3" t="s">
        <v>945</v>
      </c>
      <c r="G889" s="4" t="str">
        <f t="shared" si="71"/>
        <v>RES1210 13M±5%</v>
      </c>
      <c r="H889" s="3" t="s">
        <v>23</v>
      </c>
      <c r="I889" s="3" t="s">
        <v>24</v>
      </c>
      <c r="J889" s="3" t="s">
        <v>25</v>
      </c>
      <c r="K889" s="3" t="s">
        <v>946</v>
      </c>
      <c r="L889" s="4" t="str">
        <f t="shared" si="72"/>
        <v>RC1210JR-0713ML</v>
      </c>
      <c r="M889" s="3" t="s">
        <v>378</v>
      </c>
      <c r="N889" t="s">
        <v>379</v>
      </c>
      <c r="O889" t="str">
        <f t="shared" ca="1" si="70"/>
        <v>C:\Altium Libraries\Passives Library\DataSheet\GENERAL PURPOSE CHIP RESISTORS (Yageo).pdf</v>
      </c>
      <c r="P889" s="5" t="str">
        <f t="shared" si="73"/>
        <v>GENERAL PURPOSE CHIP RESISTORS RES1210 13M±5% 200V 0.5W</v>
      </c>
    </row>
    <row r="890" spans="1:16" x14ac:dyDescent="0.3">
      <c r="A890" s="4" t="s">
        <v>1118</v>
      </c>
      <c r="B890" s="3" t="s">
        <v>944</v>
      </c>
      <c r="C890" s="3" t="s">
        <v>386</v>
      </c>
      <c r="D890" s="45" t="s">
        <v>20</v>
      </c>
      <c r="E890" s="3" t="s">
        <v>763</v>
      </c>
      <c r="F890" s="3" t="s">
        <v>945</v>
      </c>
      <c r="G890" s="4" t="str">
        <f t="shared" si="71"/>
        <v>RES1210 15M±5%</v>
      </c>
      <c r="H890" s="3" t="s">
        <v>23</v>
      </c>
      <c r="I890" s="3" t="s">
        <v>24</v>
      </c>
      <c r="J890" s="3" t="s">
        <v>25</v>
      </c>
      <c r="K890" s="3" t="s">
        <v>946</v>
      </c>
      <c r="L890" s="4" t="str">
        <f t="shared" si="72"/>
        <v>RC1210JR-0715ML</v>
      </c>
      <c r="M890" s="3" t="s">
        <v>378</v>
      </c>
      <c r="N890" t="s">
        <v>379</v>
      </c>
      <c r="O890" t="str">
        <f t="shared" ca="1" si="70"/>
        <v>C:\Altium Libraries\Passives Library\DataSheet\GENERAL PURPOSE CHIP RESISTORS (Yageo).pdf</v>
      </c>
      <c r="P890" s="5" t="str">
        <f t="shared" si="73"/>
        <v>GENERAL PURPOSE CHIP RESISTORS RES1210 15M±5% 200V 0.5W</v>
      </c>
    </row>
    <row r="891" spans="1:16" x14ac:dyDescent="0.3">
      <c r="A891" s="4" t="s">
        <v>1119</v>
      </c>
      <c r="B891" s="3" t="s">
        <v>944</v>
      </c>
      <c r="C891" s="3" t="s">
        <v>388</v>
      </c>
      <c r="D891" s="45" t="s">
        <v>20</v>
      </c>
      <c r="E891" s="3" t="s">
        <v>763</v>
      </c>
      <c r="F891" s="3" t="s">
        <v>945</v>
      </c>
      <c r="G891" s="4" t="str">
        <f t="shared" si="71"/>
        <v>RES1210 16M±5%</v>
      </c>
      <c r="H891" s="3" t="s">
        <v>23</v>
      </c>
      <c r="I891" s="3" t="s">
        <v>24</v>
      </c>
      <c r="J891" s="3" t="s">
        <v>25</v>
      </c>
      <c r="K891" s="3" t="s">
        <v>946</v>
      </c>
      <c r="L891" s="4" t="str">
        <f t="shared" si="72"/>
        <v>RC1210JR-0716ML</v>
      </c>
      <c r="M891" s="3" t="s">
        <v>378</v>
      </c>
      <c r="N891" t="s">
        <v>379</v>
      </c>
      <c r="O891" t="str">
        <f t="shared" ca="1" si="70"/>
        <v>C:\Altium Libraries\Passives Library\DataSheet\GENERAL PURPOSE CHIP RESISTORS (Yageo).pdf</v>
      </c>
      <c r="P891" s="5" t="str">
        <f t="shared" si="73"/>
        <v>GENERAL PURPOSE CHIP RESISTORS RES1210 16M±5% 200V 0.5W</v>
      </c>
    </row>
    <row r="892" spans="1:16" x14ac:dyDescent="0.3">
      <c r="A892" s="4" t="s">
        <v>1120</v>
      </c>
      <c r="B892" s="3" t="s">
        <v>944</v>
      </c>
      <c r="C892" s="3" t="s">
        <v>390</v>
      </c>
      <c r="D892" s="45" t="s">
        <v>20</v>
      </c>
      <c r="E892" s="3" t="s">
        <v>763</v>
      </c>
      <c r="F892" s="3" t="s">
        <v>945</v>
      </c>
      <c r="G892" s="4" t="str">
        <f t="shared" si="71"/>
        <v>RES1210 17M±5%</v>
      </c>
      <c r="H892" s="3" t="s">
        <v>23</v>
      </c>
      <c r="I892" s="3" t="s">
        <v>24</v>
      </c>
      <c r="J892" s="3" t="s">
        <v>25</v>
      </c>
      <c r="K892" s="3" t="s">
        <v>946</v>
      </c>
      <c r="L892" s="4" t="str">
        <f t="shared" si="72"/>
        <v>RC1210JR-0717ML</v>
      </c>
      <c r="M892" s="3" t="s">
        <v>378</v>
      </c>
      <c r="N892" t="s">
        <v>379</v>
      </c>
      <c r="O892" t="str">
        <f t="shared" ca="1" si="70"/>
        <v>C:\Altium Libraries\Passives Library\DataSheet\GENERAL PURPOSE CHIP RESISTORS (Yageo).pdf</v>
      </c>
      <c r="P892" s="5" t="str">
        <f t="shared" si="73"/>
        <v>GENERAL PURPOSE CHIP RESISTORS RES1210 17M±5% 200V 0.5W</v>
      </c>
    </row>
    <row r="893" spans="1:16" x14ac:dyDescent="0.3">
      <c r="A893" s="4" t="s">
        <v>1121</v>
      </c>
      <c r="B893" s="3" t="s">
        <v>944</v>
      </c>
      <c r="C893" s="3" t="s">
        <v>392</v>
      </c>
      <c r="D893" s="45" t="s">
        <v>20</v>
      </c>
      <c r="E893" s="3" t="s">
        <v>763</v>
      </c>
      <c r="F893" s="3" t="s">
        <v>945</v>
      </c>
      <c r="G893" s="4" t="str">
        <f t="shared" si="71"/>
        <v>RES1210 18M±5%</v>
      </c>
      <c r="H893" s="3" t="s">
        <v>23</v>
      </c>
      <c r="I893" s="3" t="s">
        <v>24</v>
      </c>
      <c r="J893" s="3" t="s">
        <v>25</v>
      </c>
      <c r="K893" s="3" t="s">
        <v>946</v>
      </c>
      <c r="L893" s="4" t="str">
        <f t="shared" si="72"/>
        <v>RC1210JR-0718ML</v>
      </c>
      <c r="M893" s="3" t="s">
        <v>378</v>
      </c>
      <c r="N893" t="s">
        <v>379</v>
      </c>
      <c r="O893" t="str">
        <f t="shared" ca="1" si="70"/>
        <v>C:\Altium Libraries\Passives Library\DataSheet\GENERAL PURPOSE CHIP RESISTORS (Yageo).pdf</v>
      </c>
      <c r="P893" s="5" t="str">
        <f t="shared" si="73"/>
        <v>GENERAL PURPOSE CHIP RESISTORS RES1210 18M±5% 200V 0.5W</v>
      </c>
    </row>
    <row r="894" spans="1:16" x14ac:dyDescent="0.3">
      <c r="A894" s="4" t="s">
        <v>1122</v>
      </c>
      <c r="B894" s="3" t="s">
        <v>944</v>
      </c>
      <c r="C894" s="3" t="s">
        <v>394</v>
      </c>
      <c r="D894" s="45" t="s">
        <v>20</v>
      </c>
      <c r="E894" s="3" t="s">
        <v>763</v>
      </c>
      <c r="F894" s="3" t="s">
        <v>945</v>
      </c>
      <c r="G894" s="4" t="str">
        <f t="shared" si="71"/>
        <v>RES1210 20M±5%</v>
      </c>
      <c r="H894" s="3" t="s">
        <v>23</v>
      </c>
      <c r="I894" s="3" t="s">
        <v>24</v>
      </c>
      <c r="J894" s="3" t="s">
        <v>25</v>
      </c>
      <c r="K894" s="3" t="s">
        <v>946</v>
      </c>
      <c r="L894" s="4" t="str">
        <f t="shared" si="72"/>
        <v>RC1210JR-0720ML</v>
      </c>
      <c r="M894" s="3" t="s">
        <v>378</v>
      </c>
      <c r="N894" t="s">
        <v>379</v>
      </c>
      <c r="O894" t="str">
        <f t="shared" ca="1" si="70"/>
        <v>C:\Altium Libraries\Passives Library\DataSheet\GENERAL PURPOSE CHIP RESISTORS (Yageo).pdf</v>
      </c>
      <c r="P894" s="5" t="str">
        <f t="shared" si="73"/>
        <v>GENERAL PURPOSE CHIP RESISTORS RES1210 20M±5% 200V 0.5W</v>
      </c>
    </row>
    <row r="895" spans="1:16" x14ac:dyDescent="0.3">
      <c r="A895" s="4" t="s">
        <v>1123</v>
      </c>
      <c r="B895" s="3" t="s">
        <v>944</v>
      </c>
      <c r="C895" s="3" t="s">
        <v>396</v>
      </c>
      <c r="D895" s="45" t="s">
        <v>20</v>
      </c>
      <c r="E895" s="3" t="s">
        <v>763</v>
      </c>
      <c r="F895" s="3" t="s">
        <v>945</v>
      </c>
      <c r="G895" s="4" t="str">
        <f t="shared" si="71"/>
        <v>RES1210 22M±5%</v>
      </c>
      <c r="H895" s="3" t="s">
        <v>23</v>
      </c>
      <c r="I895" s="3" t="s">
        <v>24</v>
      </c>
      <c r="J895" s="3" t="s">
        <v>25</v>
      </c>
      <c r="K895" s="3" t="s">
        <v>946</v>
      </c>
      <c r="L895" s="4" t="str">
        <f t="shared" si="72"/>
        <v>RC1210JR-0722ML</v>
      </c>
      <c r="M895" s="3" t="s">
        <v>378</v>
      </c>
      <c r="N895" t="s">
        <v>379</v>
      </c>
      <c r="O895" t="str">
        <f t="shared" ca="1" si="70"/>
        <v>C:\Altium Libraries\Passives Library\DataSheet\GENERAL PURPOSE CHIP RESISTORS (Yageo).pdf</v>
      </c>
      <c r="P895" s="5" t="str">
        <f t="shared" si="73"/>
        <v>GENERAL PURPOSE CHIP RESISTORS RES1210 22M±5% 200V 0.5W</v>
      </c>
    </row>
    <row r="896" spans="1:16" x14ac:dyDescent="0.3">
      <c r="A896" s="9"/>
      <c r="B896" s="10"/>
      <c r="C896" s="10"/>
      <c r="D896" s="10"/>
      <c r="E896" s="10"/>
      <c r="F896" s="10"/>
      <c r="G896" s="9"/>
      <c r="H896" s="10"/>
      <c r="I896" s="8"/>
      <c r="J896" s="7"/>
      <c r="K896" s="7"/>
      <c r="L896" s="9"/>
      <c r="M896" s="10"/>
      <c r="N896" s="7"/>
      <c r="O896" s="7"/>
      <c r="P896" s="10"/>
    </row>
    <row r="897" spans="1:16" x14ac:dyDescent="0.3">
      <c r="A897" s="4" t="s">
        <v>1124</v>
      </c>
      <c r="B897" s="3" t="s">
        <v>1125</v>
      </c>
      <c r="C897" s="3" t="s">
        <v>374</v>
      </c>
      <c r="D897" s="45" t="s">
        <v>20</v>
      </c>
      <c r="E897" s="3" t="s">
        <v>763</v>
      </c>
      <c r="F897" s="3" t="s">
        <v>1126</v>
      </c>
      <c r="G897" s="4" t="str">
        <f>CONCATENATE(K897," ",C897,D897)</f>
        <v>RES1218 0R±5%</v>
      </c>
      <c r="H897" s="3" t="s">
        <v>23</v>
      </c>
      <c r="I897" s="3" t="s">
        <v>24</v>
      </c>
      <c r="J897" s="3" t="s">
        <v>25</v>
      </c>
      <c r="K897" s="3" t="s">
        <v>1127</v>
      </c>
      <c r="L897" s="4" t="str">
        <f>CONCATENATE("RC1218JR-07",C897,"L")</f>
        <v>RC1218JR-070RL</v>
      </c>
      <c r="M897" s="3" t="s">
        <v>378</v>
      </c>
      <c r="N897" t="s">
        <v>379</v>
      </c>
      <c r="O897" t="str">
        <f t="shared" ca="1" si="70"/>
        <v>C:\Altium Libraries\Passives Library\DataSheet\GENERAL PURPOSE CHIP RESISTORS (Yageo).pdf</v>
      </c>
      <c r="P897" s="5" t="str">
        <f>CONCATENATE(N897," ",K897," ",C897,D897," ",E897," ",F897)</f>
        <v>GENERAL PURPOSE CHIP RESISTORS RES1218 0R±5% 200V 1.0W</v>
      </c>
    </row>
    <row r="898" spans="1:16" x14ac:dyDescent="0.3">
      <c r="A898" s="4" t="s">
        <v>1128</v>
      </c>
      <c r="B898" s="3" t="s">
        <v>1125</v>
      </c>
      <c r="C898" s="3" t="s">
        <v>19</v>
      </c>
      <c r="D898" s="45" t="s">
        <v>20</v>
      </c>
      <c r="E898" s="3" t="s">
        <v>763</v>
      </c>
      <c r="F898" s="3" t="s">
        <v>1126</v>
      </c>
      <c r="G898" s="4" t="str">
        <f t="shared" ref="G898:G962" si="74">CONCATENATE(K898," ",C898,D898)</f>
        <v>RES1218 1R0±5%</v>
      </c>
      <c r="H898" s="3" t="s">
        <v>23</v>
      </c>
      <c r="I898" s="3" t="s">
        <v>24</v>
      </c>
      <c r="J898" s="3" t="s">
        <v>25</v>
      </c>
      <c r="K898" s="3" t="s">
        <v>1127</v>
      </c>
      <c r="L898" s="4" t="str">
        <f t="shared" ref="L898:L962" si="75">CONCATENATE("RC1218JR-07",C898,"L")</f>
        <v>RC1218JR-071R0L</v>
      </c>
      <c r="M898" s="3" t="s">
        <v>378</v>
      </c>
      <c r="N898" t="s">
        <v>379</v>
      </c>
      <c r="O898" t="str">
        <f t="shared" ca="1" si="70"/>
        <v>C:\Altium Libraries\Passives Library\DataSheet\GENERAL PURPOSE CHIP RESISTORS (Yageo).pdf</v>
      </c>
      <c r="P898" s="5" t="str">
        <f t="shared" ref="P898:P962" si="76">CONCATENATE(N898," ",K898," ",C898,D898," ",E898," ",F898)</f>
        <v>GENERAL PURPOSE CHIP RESISTORS RES1218 1R0±5% 200V 1.0W</v>
      </c>
    </row>
    <row r="899" spans="1:16" x14ac:dyDescent="0.3">
      <c r="A899" s="4" t="s">
        <v>1129</v>
      </c>
      <c r="B899" s="3" t="s">
        <v>1125</v>
      </c>
      <c r="C899" s="3" t="s">
        <v>31</v>
      </c>
      <c r="D899" s="45" t="s">
        <v>20</v>
      </c>
      <c r="E899" s="3" t="s">
        <v>763</v>
      </c>
      <c r="F899" s="3" t="s">
        <v>1126</v>
      </c>
      <c r="G899" s="4" t="str">
        <f t="shared" si="74"/>
        <v>RES1218 1R1±5%</v>
      </c>
      <c r="H899" s="3" t="s">
        <v>23</v>
      </c>
      <c r="I899" s="3" t="s">
        <v>24</v>
      </c>
      <c r="J899" s="3" t="s">
        <v>25</v>
      </c>
      <c r="K899" s="3" t="s">
        <v>1127</v>
      </c>
      <c r="L899" s="4" t="str">
        <f t="shared" si="75"/>
        <v>RC1218JR-071R1L</v>
      </c>
      <c r="M899" s="3" t="s">
        <v>378</v>
      </c>
      <c r="N899" t="s">
        <v>379</v>
      </c>
      <c r="O899" t="str">
        <f t="shared" ca="1" si="70"/>
        <v>C:\Altium Libraries\Passives Library\DataSheet\GENERAL PURPOSE CHIP RESISTORS (Yageo).pdf</v>
      </c>
      <c r="P899" s="5" t="str">
        <f t="shared" si="76"/>
        <v>GENERAL PURPOSE CHIP RESISTORS RES1218 1R1±5% 200V 1.0W</v>
      </c>
    </row>
    <row r="900" spans="1:16" x14ac:dyDescent="0.3">
      <c r="A900" s="4" t="s">
        <v>1130</v>
      </c>
      <c r="B900" s="3" t="s">
        <v>1125</v>
      </c>
      <c r="C900" s="3" t="s">
        <v>33</v>
      </c>
      <c r="D900" s="45" t="s">
        <v>20</v>
      </c>
      <c r="E900" s="3" t="s">
        <v>763</v>
      </c>
      <c r="F900" s="3" t="s">
        <v>1126</v>
      </c>
      <c r="G900" s="4" t="str">
        <f t="shared" si="74"/>
        <v>RES1218 1R2±5%</v>
      </c>
      <c r="H900" s="3" t="s">
        <v>23</v>
      </c>
      <c r="I900" s="3" t="s">
        <v>24</v>
      </c>
      <c r="J900" s="3" t="s">
        <v>25</v>
      </c>
      <c r="K900" s="3" t="s">
        <v>1127</v>
      </c>
      <c r="L900" s="4" t="str">
        <f t="shared" si="75"/>
        <v>RC1218JR-071R2L</v>
      </c>
      <c r="M900" s="3" t="s">
        <v>378</v>
      </c>
      <c r="N900" t="s">
        <v>379</v>
      </c>
      <c r="O900" t="str">
        <f t="shared" ca="1" si="70"/>
        <v>C:\Altium Libraries\Passives Library\DataSheet\GENERAL PURPOSE CHIP RESISTORS (Yageo).pdf</v>
      </c>
      <c r="P900" s="5" t="str">
        <f t="shared" si="76"/>
        <v>GENERAL PURPOSE CHIP RESISTORS RES1218 1R2±5% 200V 1.0W</v>
      </c>
    </row>
    <row r="901" spans="1:16" x14ac:dyDescent="0.3">
      <c r="A901" s="4" t="s">
        <v>1131</v>
      </c>
      <c r="B901" s="3" t="s">
        <v>1125</v>
      </c>
      <c r="C901" s="3" t="s">
        <v>35</v>
      </c>
      <c r="D901" s="45" t="s">
        <v>20</v>
      </c>
      <c r="E901" s="3" t="s">
        <v>763</v>
      </c>
      <c r="F901" s="3" t="s">
        <v>1126</v>
      </c>
      <c r="G901" s="4" t="str">
        <f t="shared" si="74"/>
        <v>RES1218 1R3±5%</v>
      </c>
      <c r="H901" s="3" t="s">
        <v>23</v>
      </c>
      <c r="I901" s="3" t="s">
        <v>24</v>
      </c>
      <c r="J901" s="3" t="s">
        <v>25</v>
      </c>
      <c r="K901" s="3" t="s">
        <v>1127</v>
      </c>
      <c r="L901" s="4" t="str">
        <f t="shared" si="75"/>
        <v>RC1218JR-071R3L</v>
      </c>
      <c r="M901" s="3" t="s">
        <v>378</v>
      </c>
      <c r="N901" t="s">
        <v>379</v>
      </c>
      <c r="O901" t="str">
        <f t="shared" ca="1" si="70"/>
        <v>C:\Altium Libraries\Passives Library\DataSheet\GENERAL PURPOSE CHIP RESISTORS (Yageo).pdf</v>
      </c>
      <c r="P901" s="5" t="str">
        <f t="shared" si="76"/>
        <v>GENERAL PURPOSE CHIP RESISTORS RES1218 1R3±5% 200V 1.0W</v>
      </c>
    </row>
    <row r="902" spans="1:16" x14ac:dyDescent="0.3">
      <c r="A902" s="4" t="s">
        <v>1132</v>
      </c>
      <c r="B902" s="3" t="s">
        <v>1125</v>
      </c>
      <c r="C902" s="3" t="s">
        <v>37</v>
      </c>
      <c r="D902" s="45" t="s">
        <v>20</v>
      </c>
      <c r="E902" s="3" t="s">
        <v>763</v>
      </c>
      <c r="F902" s="3" t="s">
        <v>1126</v>
      </c>
      <c r="G902" s="4" t="str">
        <f t="shared" si="74"/>
        <v>RES1218 1R5±5%</v>
      </c>
      <c r="H902" s="3" t="s">
        <v>23</v>
      </c>
      <c r="I902" s="3" t="s">
        <v>24</v>
      </c>
      <c r="J902" s="3" t="s">
        <v>25</v>
      </c>
      <c r="K902" s="3" t="s">
        <v>1127</v>
      </c>
      <c r="L902" s="4" t="str">
        <f t="shared" si="75"/>
        <v>RC1218JR-071R5L</v>
      </c>
      <c r="M902" s="3" t="s">
        <v>378</v>
      </c>
      <c r="N902" t="s">
        <v>379</v>
      </c>
      <c r="O902" t="str">
        <f t="shared" ca="1" si="70"/>
        <v>C:\Altium Libraries\Passives Library\DataSheet\GENERAL PURPOSE CHIP RESISTORS (Yageo).pdf</v>
      </c>
      <c r="P902" s="5" t="str">
        <f t="shared" si="76"/>
        <v>GENERAL PURPOSE CHIP RESISTORS RES1218 1R5±5% 200V 1.0W</v>
      </c>
    </row>
    <row r="903" spans="1:16" x14ac:dyDescent="0.3">
      <c r="A903" s="4" t="s">
        <v>1133</v>
      </c>
      <c r="B903" s="3" t="s">
        <v>1125</v>
      </c>
      <c r="C903" s="3" t="s">
        <v>39</v>
      </c>
      <c r="D903" s="45" t="s">
        <v>20</v>
      </c>
      <c r="E903" s="3" t="s">
        <v>763</v>
      </c>
      <c r="F903" s="3" t="s">
        <v>1126</v>
      </c>
      <c r="G903" s="4" t="str">
        <f t="shared" si="74"/>
        <v>RES1218 1R6±5%</v>
      </c>
      <c r="H903" s="3" t="s">
        <v>23</v>
      </c>
      <c r="I903" s="3" t="s">
        <v>24</v>
      </c>
      <c r="J903" s="3" t="s">
        <v>25</v>
      </c>
      <c r="K903" s="3" t="s">
        <v>1127</v>
      </c>
      <c r="L903" s="4" t="str">
        <f t="shared" si="75"/>
        <v>RC1218JR-071R6L</v>
      </c>
      <c r="M903" s="3" t="s">
        <v>378</v>
      </c>
      <c r="N903" t="s">
        <v>379</v>
      </c>
      <c r="O903" t="str">
        <f t="shared" ca="1" si="70"/>
        <v>C:\Altium Libraries\Passives Library\DataSheet\GENERAL PURPOSE CHIP RESISTORS (Yageo).pdf</v>
      </c>
      <c r="P903" s="5" t="str">
        <f t="shared" si="76"/>
        <v>GENERAL PURPOSE CHIP RESISTORS RES1218 1R6±5% 200V 1.0W</v>
      </c>
    </row>
    <row r="904" spans="1:16" x14ac:dyDescent="0.3">
      <c r="A904" s="4" t="s">
        <v>1134</v>
      </c>
      <c r="B904" s="3" t="s">
        <v>1125</v>
      </c>
      <c r="C904" s="3" t="s">
        <v>41</v>
      </c>
      <c r="D904" s="45" t="s">
        <v>20</v>
      </c>
      <c r="E904" s="3" t="s">
        <v>763</v>
      </c>
      <c r="F904" s="3" t="s">
        <v>1126</v>
      </c>
      <c r="G904" s="4" t="str">
        <f t="shared" si="74"/>
        <v>RES1218 1R8±5%</v>
      </c>
      <c r="H904" s="3" t="s">
        <v>23</v>
      </c>
      <c r="I904" s="3" t="s">
        <v>24</v>
      </c>
      <c r="J904" s="3" t="s">
        <v>25</v>
      </c>
      <c r="K904" s="3" t="s">
        <v>1127</v>
      </c>
      <c r="L904" s="4" t="str">
        <f t="shared" si="75"/>
        <v>RC1218JR-071R8L</v>
      </c>
      <c r="M904" s="3" t="s">
        <v>378</v>
      </c>
      <c r="N904" t="s">
        <v>379</v>
      </c>
      <c r="O904" t="str">
        <f t="shared" ref="O904:O968" ca="1" si="77">CONCATENATE(LEFT(CELL("имяфайла"), FIND("[",CELL("имяфайла"))-1),"DataSheet\GENERAL PURPOSE CHIP RESISTORS (Yageo).pdf")</f>
        <v>C:\Altium Libraries\Passives Library\DataSheet\GENERAL PURPOSE CHIP RESISTORS (Yageo).pdf</v>
      </c>
      <c r="P904" s="5" t="str">
        <f t="shared" si="76"/>
        <v>GENERAL PURPOSE CHIP RESISTORS RES1218 1R8±5% 200V 1.0W</v>
      </c>
    </row>
    <row r="905" spans="1:16" x14ac:dyDescent="0.3">
      <c r="A905" s="4" t="s">
        <v>1135</v>
      </c>
      <c r="B905" s="3" t="s">
        <v>1125</v>
      </c>
      <c r="C905" s="3" t="s">
        <v>43</v>
      </c>
      <c r="D905" s="45" t="s">
        <v>20</v>
      </c>
      <c r="E905" s="3" t="s">
        <v>763</v>
      </c>
      <c r="F905" s="3" t="s">
        <v>1126</v>
      </c>
      <c r="G905" s="4" t="str">
        <f t="shared" si="74"/>
        <v>RES1218 2R0±5%</v>
      </c>
      <c r="H905" s="3" t="s">
        <v>23</v>
      </c>
      <c r="I905" s="3" t="s">
        <v>24</v>
      </c>
      <c r="J905" s="3" t="s">
        <v>25</v>
      </c>
      <c r="K905" s="3" t="s">
        <v>1127</v>
      </c>
      <c r="L905" s="4" t="str">
        <f t="shared" si="75"/>
        <v>RC1218JR-072R0L</v>
      </c>
      <c r="M905" s="3" t="s">
        <v>378</v>
      </c>
      <c r="N905" t="s">
        <v>379</v>
      </c>
      <c r="O905" t="str">
        <f t="shared" ca="1" si="77"/>
        <v>C:\Altium Libraries\Passives Library\DataSheet\GENERAL PURPOSE CHIP RESISTORS (Yageo).pdf</v>
      </c>
      <c r="P905" s="5" t="str">
        <f t="shared" si="76"/>
        <v>GENERAL PURPOSE CHIP RESISTORS RES1218 2R0±5% 200V 1.0W</v>
      </c>
    </row>
    <row r="906" spans="1:16" x14ac:dyDescent="0.3">
      <c r="A906" s="4" t="s">
        <v>1136</v>
      </c>
      <c r="B906" s="3" t="s">
        <v>1125</v>
      </c>
      <c r="C906" s="3" t="s">
        <v>45</v>
      </c>
      <c r="D906" s="45" t="s">
        <v>20</v>
      </c>
      <c r="E906" s="3" t="s">
        <v>763</v>
      </c>
      <c r="F906" s="3" t="s">
        <v>1126</v>
      </c>
      <c r="G906" s="4" t="str">
        <f t="shared" si="74"/>
        <v>RES1218 2R2±5%</v>
      </c>
      <c r="H906" s="3" t="s">
        <v>23</v>
      </c>
      <c r="I906" s="3" t="s">
        <v>24</v>
      </c>
      <c r="J906" s="3" t="s">
        <v>25</v>
      </c>
      <c r="K906" s="3" t="s">
        <v>1127</v>
      </c>
      <c r="L906" s="4" t="str">
        <f t="shared" si="75"/>
        <v>RC1218JR-072R2L</v>
      </c>
      <c r="M906" s="3" t="s">
        <v>378</v>
      </c>
      <c r="N906" t="s">
        <v>379</v>
      </c>
      <c r="O906" t="str">
        <f t="shared" ca="1" si="77"/>
        <v>C:\Altium Libraries\Passives Library\DataSheet\GENERAL PURPOSE CHIP RESISTORS (Yageo).pdf</v>
      </c>
      <c r="P906" s="5" t="str">
        <f t="shared" si="76"/>
        <v>GENERAL PURPOSE CHIP RESISTORS RES1218 2R2±5% 200V 1.0W</v>
      </c>
    </row>
    <row r="907" spans="1:16" x14ac:dyDescent="0.3">
      <c r="A907" s="4" t="s">
        <v>1137</v>
      </c>
      <c r="B907" s="3" t="s">
        <v>1125</v>
      </c>
      <c r="C907" s="3" t="s">
        <v>47</v>
      </c>
      <c r="D907" s="45" t="s">
        <v>20</v>
      </c>
      <c r="E907" s="3" t="s">
        <v>763</v>
      </c>
      <c r="F907" s="3" t="s">
        <v>1126</v>
      </c>
      <c r="G907" s="4" t="str">
        <f t="shared" si="74"/>
        <v>RES1218 2R4±5%</v>
      </c>
      <c r="H907" s="3" t="s">
        <v>23</v>
      </c>
      <c r="I907" s="3" t="s">
        <v>24</v>
      </c>
      <c r="J907" s="3" t="s">
        <v>25</v>
      </c>
      <c r="K907" s="3" t="s">
        <v>1127</v>
      </c>
      <c r="L907" s="4" t="str">
        <f t="shared" si="75"/>
        <v>RC1218JR-072R4L</v>
      </c>
      <c r="M907" s="3" t="s">
        <v>378</v>
      </c>
      <c r="N907" t="s">
        <v>379</v>
      </c>
      <c r="O907" t="str">
        <f t="shared" ca="1" si="77"/>
        <v>C:\Altium Libraries\Passives Library\DataSheet\GENERAL PURPOSE CHIP RESISTORS (Yageo).pdf</v>
      </c>
      <c r="P907" s="5" t="str">
        <f t="shared" si="76"/>
        <v>GENERAL PURPOSE CHIP RESISTORS RES1218 2R4±5% 200V 1.0W</v>
      </c>
    </row>
    <row r="908" spans="1:16" x14ac:dyDescent="0.3">
      <c r="A908" s="4" t="s">
        <v>1138</v>
      </c>
      <c r="B908" s="3" t="s">
        <v>1125</v>
      </c>
      <c r="C908" s="3" t="s">
        <v>49</v>
      </c>
      <c r="D908" s="45" t="s">
        <v>20</v>
      </c>
      <c r="E908" s="3" t="s">
        <v>763</v>
      </c>
      <c r="F908" s="3" t="s">
        <v>1126</v>
      </c>
      <c r="G908" s="4" t="str">
        <f t="shared" si="74"/>
        <v>RES1218 2R7±5%</v>
      </c>
      <c r="H908" s="3" t="s">
        <v>23</v>
      </c>
      <c r="I908" s="3" t="s">
        <v>24</v>
      </c>
      <c r="J908" s="3" t="s">
        <v>25</v>
      </c>
      <c r="K908" s="3" t="s">
        <v>1127</v>
      </c>
      <c r="L908" s="4" t="str">
        <f t="shared" si="75"/>
        <v>RC1218JR-072R7L</v>
      </c>
      <c r="M908" s="3" t="s">
        <v>378</v>
      </c>
      <c r="N908" t="s">
        <v>379</v>
      </c>
      <c r="O908" t="str">
        <f t="shared" ca="1" si="77"/>
        <v>C:\Altium Libraries\Passives Library\DataSheet\GENERAL PURPOSE CHIP RESISTORS (Yageo).pdf</v>
      </c>
      <c r="P908" s="5" t="str">
        <f t="shared" si="76"/>
        <v>GENERAL PURPOSE CHIP RESISTORS RES1218 2R7±5% 200V 1.0W</v>
      </c>
    </row>
    <row r="909" spans="1:16" x14ac:dyDescent="0.3">
      <c r="A909" s="4" t="s">
        <v>1139</v>
      </c>
      <c r="B909" s="3" t="s">
        <v>1125</v>
      </c>
      <c r="C909" s="3" t="s">
        <v>51</v>
      </c>
      <c r="D909" s="45" t="s">
        <v>20</v>
      </c>
      <c r="E909" s="3" t="s">
        <v>763</v>
      </c>
      <c r="F909" s="3" t="s">
        <v>1126</v>
      </c>
      <c r="G909" s="4" t="str">
        <f t="shared" si="74"/>
        <v>RES1218 3R0±5%</v>
      </c>
      <c r="H909" s="3" t="s">
        <v>23</v>
      </c>
      <c r="I909" s="3" t="s">
        <v>24</v>
      </c>
      <c r="J909" s="3" t="s">
        <v>25</v>
      </c>
      <c r="K909" s="3" t="s">
        <v>1127</v>
      </c>
      <c r="L909" s="4" t="str">
        <f t="shared" si="75"/>
        <v>RC1218JR-073R0L</v>
      </c>
      <c r="M909" s="3" t="s">
        <v>378</v>
      </c>
      <c r="N909" t="s">
        <v>379</v>
      </c>
      <c r="O909" t="str">
        <f t="shared" ca="1" si="77"/>
        <v>C:\Altium Libraries\Passives Library\DataSheet\GENERAL PURPOSE CHIP RESISTORS (Yageo).pdf</v>
      </c>
      <c r="P909" s="5" t="str">
        <f t="shared" si="76"/>
        <v>GENERAL PURPOSE CHIP RESISTORS RES1218 3R0±5% 200V 1.0W</v>
      </c>
    </row>
    <row r="910" spans="1:16" x14ac:dyDescent="0.3">
      <c r="A910" s="4" t="s">
        <v>1140</v>
      </c>
      <c r="B910" s="3" t="s">
        <v>1125</v>
      </c>
      <c r="C910" s="3" t="s">
        <v>53</v>
      </c>
      <c r="D910" s="45" t="s">
        <v>20</v>
      </c>
      <c r="E910" s="3" t="s">
        <v>763</v>
      </c>
      <c r="F910" s="3" t="s">
        <v>1126</v>
      </c>
      <c r="G910" s="4" t="str">
        <f t="shared" si="74"/>
        <v>RES1218 3R3±5%</v>
      </c>
      <c r="H910" s="3" t="s">
        <v>23</v>
      </c>
      <c r="I910" s="3" t="s">
        <v>24</v>
      </c>
      <c r="J910" s="3" t="s">
        <v>25</v>
      </c>
      <c r="K910" s="3" t="s">
        <v>1127</v>
      </c>
      <c r="L910" s="4" t="str">
        <f t="shared" si="75"/>
        <v>RC1218JR-073R3L</v>
      </c>
      <c r="M910" s="3" t="s">
        <v>378</v>
      </c>
      <c r="N910" t="s">
        <v>379</v>
      </c>
      <c r="O910" t="str">
        <f t="shared" ca="1" si="77"/>
        <v>C:\Altium Libraries\Passives Library\DataSheet\GENERAL PURPOSE CHIP RESISTORS (Yageo).pdf</v>
      </c>
      <c r="P910" s="5" t="str">
        <f t="shared" si="76"/>
        <v>GENERAL PURPOSE CHIP RESISTORS RES1218 3R3±5% 200V 1.0W</v>
      </c>
    </row>
    <row r="911" spans="1:16" x14ac:dyDescent="0.3">
      <c r="A911" s="4" t="s">
        <v>1141</v>
      </c>
      <c r="B911" s="3" t="s">
        <v>1125</v>
      </c>
      <c r="C911" s="3" t="s">
        <v>55</v>
      </c>
      <c r="D911" s="45" t="s">
        <v>20</v>
      </c>
      <c r="E911" s="3" t="s">
        <v>763</v>
      </c>
      <c r="F911" s="3" t="s">
        <v>1126</v>
      </c>
      <c r="G911" s="4" t="str">
        <f t="shared" si="74"/>
        <v>RES1218 3R6±5%</v>
      </c>
      <c r="H911" s="3" t="s">
        <v>23</v>
      </c>
      <c r="I911" s="3" t="s">
        <v>24</v>
      </c>
      <c r="J911" s="3" t="s">
        <v>25</v>
      </c>
      <c r="K911" s="3" t="s">
        <v>1127</v>
      </c>
      <c r="L911" s="4" t="str">
        <f t="shared" si="75"/>
        <v>RC1218JR-073R6L</v>
      </c>
      <c r="M911" s="3" t="s">
        <v>378</v>
      </c>
      <c r="N911" t="s">
        <v>379</v>
      </c>
      <c r="O911" t="str">
        <f t="shared" ca="1" si="77"/>
        <v>C:\Altium Libraries\Passives Library\DataSheet\GENERAL PURPOSE CHIP RESISTORS (Yageo).pdf</v>
      </c>
      <c r="P911" s="5" t="str">
        <f t="shared" si="76"/>
        <v>GENERAL PURPOSE CHIP RESISTORS RES1218 3R6±5% 200V 1.0W</v>
      </c>
    </row>
    <row r="912" spans="1:16" x14ac:dyDescent="0.3">
      <c r="A912" s="4" t="s">
        <v>1142</v>
      </c>
      <c r="B912" s="3" t="s">
        <v>1125</v>
      </c>
      <c r="C912" s="3" t="s">
        <v>57</v>
      </c>
      <c r="D912" s="45" t="s">
        <v>20</v>
      </c>
      <c r="E912" s="3" t="s">
        <v>763</v>
      </c>
      <c r="F912" s="3" t="s">
        <v>1126</v>
      </c>
      <c r="G912" s="4" t="str">
        <f t="shared" si="74"/>
        <v>RES1218 3R9±5%</v>
      </c>
      <c r="H912" s="3" t="s">
        <v>23</v>
      </c>
      <c r="I912" s="3" t="s">
        <v>24</v>
      </c>
      <c r="J912" s="3" t="s">
        <v>25</v>
      </c>
      <c r="K912" s="3" t="s">
        <v>1127</v>
      </c>
      <c r="L912" s="4" t="str">
        <f t="shared" si="75"/>
        <v>RC1218JR-073R9L</v>
      </c>
      <c r="M912" s="3" t="s">
        <v>378</v>
      </c>
      <c r="N912" t="s">
        <v>379</v>
      </c>
      <c r="O912" t="str">
        <f t="shared" ca="1" si="77"/>
        <v>C:\Altium Libraries\Passives Library\DataSheet\GENERAL PURPOSE CHIP RESISTORS (Yageo).pdf</v>
      </c>
      <c r="P912" s="5" t="str">
        <f t="shared" si="76"/>
        <v>GENERAL PURPOSE CHIP RESISTORS RES1218 3R9±5% 200V 1.0W</v>
      </c>
    </row>
    <row r="913" spans="1:16" x14ac:dyDescent="0.3">
      <c r="A913" s="4" t="s">
        <v>1143</v>
      </c>
      <c r="B913" s="3" t="s">
        <v>1125</v>
      </c>
      <c r="C913" s="3" t="s">
        <v>59</v>
      </c>
      <c r="D913" s="45" t="s">
        <v>20</v>
      </c>
      <c r="E913" s="3" t="s">
        <v>763</v>
      </c>
      <c r="F913" s="3" t="s">
        <v>1126</v>
      </c>
      <c r="G913" s="4" t="str">
        <f t="shared" si="74"/>
        <v>RES1218 4R3±5%</v>
      </c>
      <c r="H913" s="3" t="s">
        <v>23</v>
      </c>
      <c r="I913" s="3" t="s">
        <v>24</v>
      </c>
      <c r="J913" s="3" t="s">
        <v>25</v>
      </c>
      <c r="K913" s="3" t="s">
        <v>1127</v>
      </c>
      <c r="L913" s="4" t="str">
        <f t="shared" si="75"/>
        <v>RC1218JR-074R3L</v>
      </c>
      <c r="M913" s="3" t="s">
        <v>378</v>
      </c>
      <c r="N913" t="s">
        <v>379</v>
      </c>
      <c r="O913" t="str">
        <f t="shared" ca="1" si="77"/>
        <v>C:\Altium Libraries\Passives Library\DataSheet\GENERAL PURPOSE CHIP RESISTORS (Yageo).pdf</v>
      </c>
      <c r="P913" s="5" t="str">
        <f t="shared" si="76"/>
        <v>GENERAL PURPOSE CHIP RESISTORS RES1218 4R3±5% 200V 1.0W</v>
      </c>
    </row>
    <row r="914" spans="1:16" x14ac:dyDescent="0.3">
      <c r="A914" s="4" t="s">
        <v>1144</v>
      </c>
      <c r="B914" s="3" t="s">
        <v>1125</v>
      </c>
      <c r="C914" s="3" t="s">
        <v>61</v>
      </c>
      <c r="D914" s="45" t="s">
        <v>20</v>
      </c>
      <c r="E914" s="3" t="s">
        <v>763</v>
      </c>
      <c r="F914" s="3" t="s">
        <v>1126</v>
      </c>
      <c r="G914" s="4" t="str">
        <f t="shared" si="74"/>
        <v>RES1218 4R7±5%</v>
      </c>
      <c r="H914" s="3" t="s">
        <v>23</v>
      </c>
      <c r="I914" s="3" t="s">
        <v>24</v>
      </c>
      <c r="J914" s="3" t="s">
        <v>25</v>
      </c>
      <c r="K914" s="3" t="s">
        <v>1127</v>
      </c>
      <c r="L914" s="4" t="str">
        <f t="shared" si="75"/>
        <v>RC1218JR-074R7L</v>
      </c>
      <c r="M914" s="3" t="s">
        <v>378</v>
      </c>
      <c r="N914" t="s">
        <v>379</v>
      </c>
      <c r="O914" t="str">
        <f t="shared" ca="1" si="77"/>
        <v>C:\Altium Libraries\Passives Library\DataSheet\GENERAL PURPOSE CHIP RESISTORS (Yageo).pdf</v>
      </c>
      <c r="P914" s="5" t="str">
        <f t="shared" si="76"/>
        <v>GENERAL PURPOSE CHIP RESISTORS RES1218 4R7±5% 200V 1.0W</v>
      </c>
    </row>
    <row r="915" spans="1:16" x14ac:dyDescent="0.3">
      <c r="A915" s="4" t="s">
        <v>1145</v>
      </c>
      <c r="B915" s="3" t="s">
        <v>1125</v>
      </c>
      <c r="C915" s="3" t="s">
        <v>63</v>
      </c>
      <c r="D915" s="45" t="s">
        <v>20</v>
      </c>
      <c r="E915" s="3" t="s">
        <v>763</v>
      </c>
      <c r="F915" s="3" t="s">
        <v>1126</v>
      </c>
      <c r="G915" s="4" t="str">
        <f t="shared" si="74"/>
        <v>RES1218 5R1±5%</v>
      </c>
      <c r="H915" s="3" t="s">
        <v>23</v>
      </c>
      <c r="I915" s="3" t="s">
        <v>24</v>
      </c>
      <c r="J915" s="3" t="s">
        <v>25</v>
      </c>
      <c r="K915" s="3" t="s">
        <v>1127</v>
      </c>
      <c r="L915" s="4" t="str">
        <f t="shared" si="75"/>
        <v>RC1218JR-075R1L</v>
      </c>
      <c r="M915" s="3" t="s">
        <v>378</v>
      </c>
      <c r="N915" t="s">
        <v>379</v>
      </c>
      <c r="O915" t="str">
        <f t="shared" ca="1" si="77"/>
        <v>C:\Altium Libraries\Passives Library\DataSheet\GENERAL PURPOSE CHIP RESISTORS (Yageo).pdf</v>
      </c>
      <c r="P915" s="5" t="str">
        <f t="shared" si="76"/>
        <v>GENERAL PURPOSE CHIP RESISTORS RES1218 5R1±5% 200V 1.0W</v>
      </c>
    </row>
    <row r="916" spans="1:16" x14ac:dyDescent="0.3">
      <c r="A916" s="4" t="s">
        <v>1146</v>
      </c>
      <c r="B916" s="3" t="s">
        <v>1125</v>
      </c>
      <c r="C916" s="3" t="s">
        <v>65</v>
      </c>
      <c r="D916" s="45" t="s">
        <v>20</v>
      </c>
      <c r="E916" s="3" t="s">
        <v>763</v>
      </c>
      <c r="F916" s="3" t="s">
        <v>1126</v>
      </c>
      <c r="G916" s="4" t="str">
        <f t="shared" si="74"/>
        <v>RES1218 5R6±5%</v>
      </c>
      <c r="H916" s="3" t="s">
        <v>23</v>
      </c>
      <c r="I916" s="3" t="s">
        <v>24</v>
      </c>
      <c r="J916" s="3" t="s">
        <v>25</v>
      </c>
      <c r="K916" s="3" t="s">
        <v>1127</v>
      </c>
      <c r="L916" s="4" t="str">
        <f t="shared" si="75"/>
        <v>RC1218JR-075R6L</v>
      </c>
      <c r="M916" s="3" t="s">
        <v>378</v>
      </c>
      <c r="N916" t="s">
        <v>379</v>
      </c>
      <c r="O916" t="str">
        <f t="shared" ca="1" si="77"/>
        <v>C:\Altium Libraries\Passives Library\DataSheet\GENERAL PURPOSE CHIP RESISTORS (Yageo).pdf</v>
      </c>
      <c r="P916" s="5" t="str">
        <f t="shared" si="76"/>
        <v>GENERAL PURPOSE CHIP RESISTORS RES1218 5R6±5% 200V 1.0W</v>
      </c>
    </row>
    <row r="917" spans="1:16" x14ac:dyDescent="0.3">
      <c r="A917" s="4" t="s">
        <v>1147</v>
      </c>
      <c r="B917" s="3" t="s">
        <v>1125</v>
      </c>
      <c r="C917" s="3" t="s">
        <v>67</v>
      </c>
      <c r="D917" s="45" t="s">
        <v>20</v>
      </c>
      <c r="E917" s="3" t="s">
        <v>763</v>
      </c>
      <c r="F917" s="3" t="s">
        <v>1126</v>
      </c>
      <c r="G917" s="4" t="str">
        <f t="shared" si="74"/>
        <v>RES1218 6R2±5%</v>
      </c>
      <c r="H917" s="3" t="s">
        <v>23</v>
      </c>
      <c r="I917" s="3" t="s">
        <v>24</v>
      </c>
      <c r="J917" s="3" t="s">
        <v>25</v>
      </c>
      <c r="K917" s="3" t="s">
        <v>1127</v>
      </c>
      <c r="L917" s="4" t="str">
        <f t="shared" si="75"/>
        <v>RC1218JR-076R2L</v>
      </c>
      <c r="M917" s="3" t="s">
        <v>378</v>
      </c>
      <c r="N917" t="s">
        <v>379</v>
      </c>
      <c r="O917" t="str">
        <f t="shared" ca="1" si="77"/>
        <v>C:\Altium Libraries\Passives Library\DataSheet\GENERAL PURPOSE CHIP RESISTORS (Yageo).pdf</v>
      </c>
      <c r="P917" s="5" t="str">
        <f t="shared" si="76"/>
        <v>GENERAL PURPOSE CHIP RESISTORS RES1218 6R2±5% 200V 1.0W</v>
      </c>
    </row>
    <row r="918" spans="1:16" x14ac:dyDescent="0.3">
      <c r="A918" s="4" t="s">
        <v>1148</v>
      </c>
      <c r="B918" s="3" t="s">
        <v>1125</v>
      </c>
      <c r="C918" s="3" t="s">
        <v>69</v>
      </c>
      <c r="D918" s="45" t="s">
        <v>20</v>
      </c>
      <c r="E918" s="3" t="s">
        <v>763</v>
      </c>
      <c r="F918" s="3" t="s">
        <v>1126</v>
      </c>
      <c r="G918" s="4" t="str">
        <f t="shared" si="74"/>
        <v>RES1218 6R8±5%</v>
      </c>
      <c r="H918" s="3" t="s">
        <v>23</v>
      </c>
      <c r="I918" s="3" t="s">
        <v>24</v>
      </c>
      <c r="J918" s="3" t="s">
        <v>25</v>
      </c>
      <c r="K918" s="3" t="s">
        <v>1127</v>
      </c>
      <c r="L918" s="4" t="str">
        <f t="shared" si="75"/>
        <v>RC1218JR-076R8L</v>
      </c>
      <c r="M918" s="3" t="s">
        <v>378</v>
      </c>
      <c r="N918" t="s">
        <v>379</v>
      </c>
      <c r="O918" t="str">
        <f t="shared" ca="1" si="77"/>
        <v>C:\Altium Libraries\Passives Library\DataSheet\GENERAL PURPOSE CHIP RESISTORS (Yageo).pdf</v>
      </c>
      <c r="P918" s="5" t="str">
        <f t="shared" si="76"/>
        <v>GENERAL PURPOSE CHIP RESISTORS RES1218 6R8±5% 200V 1.0W</v>
      </c>
    </row>
    <row r="919" spans="1:16" x14ac:dyDescent="0.3">
      <c r="A919" s="4" t="s">
        <v>1149</v>
      </c>
      <c r="B919" s="3" t="s">
        <v>1125</v>
      </c>
      <c r="C919" s="3" t="s">
        <v>71</v>
      </c>
      <c r="D919" s="45" t="s">
        <v>20</v>
      </c>
      <c r="E919" s="3" t="s">
        <v>763</v>
      </c>
      <c r="F919" s="3" t="s">
        <v>1126</v>
      </c>
      <c r="G919" s="4" t="str">
        <f t="shared" si="74"/>
        <v>RES1218 7R5±5%</v>
      </c>
      <c r="H919" s="3" t="s">
        <v>23</v>
      </c>
      <c r="I919" s="3" t="s">
        <v>24</v>
      </c>
      <c r="J919" s="3" t="s">
        <v>25</v>
      </c>
      <c r="K919" s="3" t="s">
        <v>1127</v>
      </c>
      <c r="L919" s="4" t="str">
        <f t="shared" si="75"/>
        <v>RC1218JR-077R5L</v>
      </c>
      <c r="M919" s="3" t="s">
        <v>378</v>
      </c>
      <c r="N919" t="s">
        <v>379</v>
      </c>
      <c r="O919" t="str">
        <f t="shared" ca="1" si="77"/>
        <v>C:\Altium Libraries\Passives Library\DataSheet\GENERAL PURPOSE CHIP RESISTORS (Yageo).pdf</v>
      </c>
      <c r="P919" s="5" t="str">
        <f t="shared" si="76"/>
        <v>GENERAL PURPOSE CHIP RESISTORS RES1218 7R5±5% 200V 1.0W</v>
      </c>
    </row>
    <row r="920" spans="1:16" x14ac:dyDescent="0.3">
      <c r="A920" s="4" t="s">
        <v>1150</v>
      </c>
      <c r="B920" s="3" t="s">
        <v>1125</v>
      </c>
      <c r="C920" s="3" t="s">
        <v>73</v>
      </c>
      <c r="D920" s="45" t="s">
        <v>20</v>
      </c>
      <c r="E920" s="3" t="s">
        <v>763</v>
      </c>
      <c r="F920" s="3" t="s">
        <v>1126</v>
      </c>
      <c r="G920" s="4" t="str">
        <f t="shared" si="74"/>
        <v>RES1218 8R2±5%</v>
      </c>
      <c r="H920" s="3" t="s">
        <v>23</v>
      </c>
      <c r="I920" s="3" t="s">
        <v>24</v>
      </c>
      <c r="J920" s="3" t="s">
        <v>25</v>
      </c>
      <c r="K920" s="3" t="s">
        <v>1127</v>
      </c>
      <c r="L920" s="4" t="str">
        <f t="shared" si="75"/>
        <v>RC1218JR-078R2L</v>
      </c>
      <c r="M920" s="3" t="s">
        <v>378</v>
      </c>
      <c r="N920" t="s">
        <v>379</v>
      </c>
      <c r="O920" t="str">
        <f t="shared" ca="1" si="77"/>
        <v>C:\Altium Libraries\Passives Library\DataSheet\GENERAL PURPOSE CHIP RESISTORS (Yageo).pdf</v>
      </c>
      <c r="P920" s="5" t="str">
        <f t="shared" si="76"/>
        <v>GENERAL PURPOSE CHIP RESISTORS RES1218 8R2±5% 200V 1.0W</v>
      </c>
    </row>
    <row r="921" spans="1:16" x14ac:dyDescent="0.3">
      <c r="A921" s="4" t="s">
        <v>1151</v>
      </c>
      <c r="B921" s="3" t="s">
        <v>1125</v>
      </c>
      <c r="C921" s="3" t="s">
        <v>75</v>
      </c>
      <c r="D921" s="45" t="s">
        <v>20</v>
      </c>
      <c r="E921" s="3" t="s">
        <v>763</v>
      </c>
      <c r="F921" s="3" t="s">
        <v>1126</v>
      </c>
      <c r="G921" s="4" t="str">
        <f t="shared" si="74"/>
        <v>RES1218 9R1±5%</v>
      </c>
      <c r="H921" s="3" t="s">
        <v>23</v>
      </c>
      <c r="I921" s="3" t="s">
        <v>24</v>
      </c>
      <c r="J921" s="3" t="s">
        <v>25</v>
      </c>
      <c r="K921" s="3" t="s">
        <v>1127</v>
      </c>
      <c r="L921" s="4" t="str">
        <f t="shared" si="75"/>
        <v>RC1218JR-079R1L</v>
      </c>
      <c r="M921" s="3" t="s">
        <v>378</v>
      </c>
      <c r="N921" t="s">
        <v>379</v>
      </c>
      <c r="O921" t="str">
        <f t="shared" ca="1" si="77"/>
        <v>C:\Altium Libraries\Passives Library\DataSheet\GENERAL PURPOSE CHIP RESISTORS (Yageo).pdf</v>
      </c>
      <c r="P921" s="5" t="str">
        <f t="shared" si="76"/>
        <v>GENERAL PURPOSE CHIP RESISTORS RES1218 9R1±5% 200V 1.0W</v>
      </c>
    </row>
    <row r="922" spans="1:16" x14ac:dyDescent="0.3">
      <c r="A922" s="4" t="s">
        <v>1152</v>
      </c>
      <c r="B922" s="3" t="s">
        <v>1125</v>
      </c>
      <c r="C922" s="3" t="s">
        <v>77</v>
      </c>
      <c r="D922" s="45" t="s">
        <v>20</v>
      </c>
      <c r="E922" s="3" t="s">
        <v>763</v>
      </c>
      <c r="F922" s="3" t="s">
        <v>1126</v>
      </c>
      <c r="G922" s="4" t="str">
        <f t="shared" si="74"/>
        <v>RES1218 10R±5%</v>
      </c>
      <c r="H922" s="3" t="s">
        <v>23</v>
      </c>
      <c r="I922" s="3" t="s">
        <v>24</v>
      </c>
      <c r="J922" s="3" t="s">
        <v>25</v>
      </c>
      <c r="K922" s="3" t="s">
        <v>1127</v>
      </c>
      <c r="L922" s="4" t="str">
        <f t="shared" si="75"/>
        <v>RC1218JR-0710RL</v>
      </c>
      <c r="M922" s="3" t="s">
        <v>378</v>
      </c>
      <c r="N922" t="s">
        <v>379</v>
      </c>
      <c r="O922" t="str">
        <f t="shared" ca="1" si="77"/>
        <v>C:\Altium Libraries\Passives Library\DataSheet\GENERAL PURPOSE CHIP RESISTORS (Yageo).pdf</v>
      </c>
      <c r="P922" s="5" t="str">
        <f t="shared" si="76"/>
        <v>GENERAL PURPOSE CHIP RESISTORS RES1218 10R±5% 200V 1.0W</v>
      </c>
    </row>
    <row r="923" spans="1:16" x14ac:dyDescent="0.3">
      <c r="A923" s="4" t="s">
        <v>1153</v>
      </c>
      <c r="B923" s="3" t="s">
        <v>1125</v>
      </c>
      <c r="C923" s="3" t="s">
        <v>79</v>
      </c>
      <c r="D923" s="45" t="s">
        <v>20</v>
      </c>
      <c r="E923" s="3" t="s">
        <v>763</v>
      </c>
      <c r="F923" s="3" t="s">
        <v>1126</v>
      </c>
      <c r="G923" s="4" t="str">
        <f t="shared" si="74"/>
        <v>RES1218 11R±5%</v>
      </c>
      <c r="H923" s="3" t="s">
        <v>23</v>
      </c>
      <c r="I923" s="3" t="s">
        <v>24</v>
      </c>
      <c r="J923" s="3" t="s">
        <v>25</v>
      </c>
      <c r="K923" s="3" t="s">
        <v>1127</v>
      </c>
      <c r="L923" s="4" t="str">
        <f t="shared" si="75"/>
        <v>RC1218JR-0711RL</v>
      </c>
      <c r="M923" s="3" t="s">
        <v>378</v>
      </c>
      <c r="N923" t="s">
        <v>379</v>
      </c>
      <c r="O923" t="str">
        <f t="shared" ca="1" si="77"/>
        <v>C:\Altium Libraries\Passives Library\DataSheet\GENERAL PURPOSE CHIP RESISTORS (Yageo).pdf</v>
      </c>
      <c r="P923" s="5" t="str">
        <f t="shared" si="76"/>
        <v>GENERAL PURPOSE CHIP RESISTORS RES1218 11R±5% 200V 1.0W</v>
      </c>
    </row>
    <row r="924" spans="1:16" x14ac:dyDescent="0.3">
      <c r="A924" s="4" t="s">
        <v>1154</v>
      </c>
      <c r="B924" s="3" t="s">
        <v>1125</v>
      </c>
      <c r="C924" s="3" t="s">
        <v>81</v>
      </c>
      <c r="D924" s="45" t="s">
        <v>20</v>
      </c>
      <c r="E924" s="3" t="s">
        <v>763</v>
      </c>
      <c r="F924" s="3" t="s">
        <v>1126</v>
      </c>
      <c r="G924" s="4" t="str">
        <f t="shared" si="74"/>
        <v>RES1218 12R±5%</v>
      </c>
      <c r="H924" s="3" t="s">
        <v>23</v>
      </c>
      <c r="I924" s="3" t="s">
        <v>24</v>
      </c>
      <c r="J924" s="3" t="s">
        <v>25</v>
      </c>
      <c r="K924" s="3" t="s">
        <v>1127</v>
      </c>
      <c r="L924" s="4" t="str">
        <f t="shared" si="75"/>
        <v>RC1218JR-0712RL</v>
      </c>
      <c r="M924" s="3" t="s">
        <v>378</v>
      </c>
      <c r="N924" t="s">
        <v>379</v>
      </c>
      <c r="O924" t="str">
        <f t="shared" ca="1" si="77"/>
        <v>C:\Altium Libraries\Passives Library\DataSheet\GENERAL PURPOSE CHIP RESISTORS (Yageo).pdf</v>
      </c>
      <c r="P924" s="5" t="str">
        <f t="shared" si="76"/>
        <v>GENERAL PURPOSE CHIP RESISTORS RES1218 12R±5% 200V 1.0W</v>
      </c>
    </row>
    <row r="925" spans="1:16" x14ac:dyDescent="0.3">
      <c r="A925" s="4" t="s">
        <v>1155</v>
      </c>
      <c r="B925" s="3" t="s">
        <v>1125</v>
      </c>
      <c r="C925" s="3" t="s">
        <v>83</v>
      </c>
      <c r="D925" s="45" t="s">
        <v>20</v>
      </c>
      <c r="E925" s="3" t="s">
        <v>763</v>
      </c>
      <c r="F925" s="3" t="s">
        <v>1126</v>
      </c>
      <c r="G925" s="4" t="str">
        <f t="shared" si="74"/>
        <v>RES1218 13R±5%</v>
      </c>
      <c r="H925" s="3" t="s">
        <v>23</v>
      </c>
      <c r="I925" s="3" t="s">
        <v>24</v>
      </c>
      <c r="J925" s="3" t="s">
        <v>25</v>
      </c>
      <c r="K925" s="3" t="s">
        <v>1127</v>
      </c>
      <c r="L925" s="4" t="str">
        <f t="shared" si="75"/>
        <v>RC1218JR-0713RL</v>
      </c>
      <c r="M925" s="3" t="s">
        <v>378</v>
      </c>
      <c r="N925" t="s">
        <v>379</v>
      </c>
      <c r="O925" t="str">
        <f t="shared" ca="1" si="77"/>
        <v>C:\Altium Libraries\Passives Library\DataSheet\GENERAL PURPOSE CHIP RESISTORS (Yageo).pdf</v>
      </c>
      <c r="P925" s="5" t="str">
        <f t="shared" si="76"/>
        <v>GENERAL PURPOSE CHIP RESISTORS RES1218 13R±5% 200V 1.0W</v>
      </c>
    </row>
    <row r="926" spans="1:16" x14ac:dyDescent="0.3">
      <c r="A926" s="4" t="s">
        <v>1156</v>
      </c>
      <c r="B926" s="3" t="s">
        <v>1125</v>
      </c>
      <c r="C926" s="3" t="s">
        <v>85</v>
      </c>
      <c r="D926" s="45" t="s">
        <v>20</v>
      </c>
      <c r="E926" s="3" t="s">
        <v>763</v>
      </c>
      <c r="F926" s="3" t="s">
        <v>1126</v>
      </c>
      <c r="G926" s="4" t="str">
        <f t="shared" si="74"/>
        <v>RES1218 15R±5%</v>
      </c>
      <c r="H926" s="3" t="s">
        <v>23</v>
      </c>
      <c r="I926" s="3" t="s">
        <v>24</v>
      </c>
      <c r="J926" s="3" t="s">
        <v>25</v>
      </c>
      <c r="K926" s="3" t="s">
        <v>1127</v>
      </c>
      <c r="L926" s="4" t="str">
        <f t="shared" si="75"/>
        <v>RC1218JR-0715RL</v>
      </c>
      <c r="M926" s="3" t="s">
        <v>378</v>
      </c>
      <c r="N926" t="s">
        <v>379</v>
      </c>
      <c r="O926" t="str">
        <f t="shared" ca="1" si="77"/>
        <v>C:\Altium Libraries\Passives Library\DataSheet\GENERAL PURPOSE CHIP RESISTORS (Yageo).pdf</v>
      </c>
      <c r="P926" s="5" t="str">
        <f t="shared" si="76"/>
        <v>GENERAL PURPOSE CHIP RESISTORS RES1218 15R±5% 200V 1.0W</v>
      </c>
    </row>
    <row r="927" spans="1:16" x14ac:dyDescent="0.3">
      <c r="A927" s="4" t="s">
        <v>1157</v>
      </c>
      <c r="B927" s="3" t="s">
        <v>1125</v>
      </c>
      <c r="C927" s="3" t="s">
        <v>87</v>
      </c>
      <c r="D927" s="45" t="s">
        <v>20</v>
      </c>
      <c r="E927" s="3" t="s">
        <v>763</v>
      </c>
      <c r="F927" s="3" t="s">
        <v>1126</v>
      </c>
      <c r="G927" s="4" t="str">
        <f t="shared" si="74"/>
        <v>RES1218 16R±5%</v>
      </c>
      <c r="H927" s="3" t="s">
        <v>23</v>
      </c>
      <c r="I927" s="3" t="s">
        <v>24</v>
      </c>
      <c r="J927" s="3" t="s">
        <v>25</v>
      </c>
      <c r="K927" s="3" t="s">
        <v>1127</v>
      </c>
      <c r="L927" s="4" t="str">
        <f t="shared" si="75"/>
        <v>RC1218JR-0716RL</v>
      </c>
      <c r="M927" s="3" t="s">
        <v>378</v>
      </c>
      <c r="N927" t="s">
        <v>379</v>
      </c>
      <c r="O927" t="str">
        <f t="shared" ca="1" si="77"/>
        <v>C:\Altium Libraries\Passives Library\DataSheet\GENERAL PURPOSE CHIP RESISTORS (Yageo).pdf</v>
      </c>
      <c r="P927" s="5" t="str">
        <f t="shared" si="76"/>
        <v>GENERAL PURPOSE CHIP RESISTORS RES1218 16R±5% 200V 1.0W</v>
      </c>
    </row>
    <row r="928" spans="1:16" x14ac:dyDescent="0.3">
      <c r="A928" s="4" t="s">
        <v>1158</v>
      </c>
      <c r="B928" s="3" t="s">
        <v>1125</v>
      </c>
      <c r="C928" s="3" t="s">
        <v>89</v>
      </c>
      <c r="D928" s="45" t="s">
        <v>20</v>
      </c>
      <c r="E928" s="3" t="s">
        <v>763</v>
      </c>
      <c r="F928" s="3" t="s">
        <v>1126</v>
      </c>
      <c r="G928" s="4" t="str">
        <f t="shared" si="74"/>
        <v>RES1218 18R±5%</v>
      </c>
      <c r="H928" s="3" t="s">
        <v>23</v>
      </c>
      <c r="I928" s="3" t="s">
        <v>24</v>
      </c>
      <c r="J928" s="3" t="s">
        <v>25</v>
      </c>
      <c r="K928" s="3" t="s">
        <v>1127</v>
      </c>
      <c r="L928" s="4" t="str">
        <f t="shared" si="75"/>
        <v>RC1218JR-0718RL</v>
      </c>
      <c r="M928" s="3" t="s">
        <v>378</v>
      </c>
      <c r="N928" t="s">
        <v>379</v>
      </c>
      <c r="O928" t="str">
        <f t="shared" ca="1" si="77"/>
        <v>C:\Altium Libraries\Passives Library\DataSheet\GENERAL PURPOSE CHIP RESISTORS (Yageo).pdf</v>
      </c>
      <c r="P928" s="5" t="str">
        <f t="shared" si="76"/>
        <v>GENERAL PURPOSE CHIP RESISTORS RES1218 18R±5% 200V 1.0W</v>
      </c>
    </row>
    <row r="929" spans="1:16" x14ac:dyDescent="0.3">
      <c r="A929" s="4" t="s">
        <v>1159</v>
      </c>
      <c r="B929" s="3" t="s">
        <v>1125</v>
      </c>
      <c r="C929" s="3" t="s">
        <v>91</v>
      </c>
      <c r="D929" s="45" t="s">
        <v>20</v>
      </c>
      <c r="E929" s="3" t="s">
        <v>763</v>
      </c>
      <c r="F929" s="3" t="s">
        <v>1126</v>
      </c>
      <c r="G929" s="4" t="str">
        <f t="shared" si="74"/>
        <v>RES1218 20R±5%</v>
      </c>
      <c r="H929" s="3" t="s">
        <v>23</v>
      </c>
      <c r="I929" s="3" t="s">
        <v>24</v>
      </c>
      <c r="J929" s="3" t="s">
        <v>25</v>
      </c>
      <c r="K929" s="3" t="s">
        <v>1127</v>
      </c>
      <c r="L929" s="4" t="str">
        <f t="shared" si="75"/>
        <v>RC1218JR-0720RL</v>
      </c>
      <c r="M929" s="3" t="s">
        <v>378</v>
      </c>
      <c r="N929" t="s">
        <v>379</v>
      </c>
      <c r="O929" t="str">
        <f t="shared" ca="1" si="77"/>
        <v>C:\Altium Libraries\Passives Library\DataSheet\GENERAL PURPOSE CHIP RESISTORS (Yageo).pdf</v>
      </c>
      <c r="P929" s="5" t="str">
        <f t="shared" si="76"/>
        <v>GENERAL PURPOSE CHIP RESISTORS RES1218 20R±5% 200V 1.0W</v>
      </c>
    </row>
    <row r="930" spans="1:16" x14ac:dyDescent="0.3">
      <c r="A930" s="4" t="s">
        <v>1160</v>
      </c>
      <c r="B930" s="3" t="s">
        <v>1125</v>
      </c>
      <c r="C930" s="3" t="s">
        <v>93</v>
      </c>
      <c r="D930" s="45" t="s">
        <v>20</v>
      </c>
      <c r="E930" s="3" t="s">
        <v>763</v>
      </c>
      <c r="F930" s="3" t="s">
        <v>1126</v>
      </c>
      <c r="G930" s="4" t="str">
        <f t="shared" si="74"/>
        <v>RES1218 22R±5%</v>
      </c>
      <c r="H930" s="3" t="s">
        <v>23</v>
      </c>
      <c r="I930" s="3" t="s">
        <v>24</v>
      </c>
      <c r="J930" s="3" t="s">
        <v>25</v>
      </c>
      <c r="K930" s="3" t="s">
        <v>1127</v>
      </c>
      <c r="L930" s="4" t="str">
        <f t="shared" si="75"/>
        <v>RC1218JR-0722RL</v>
      </c>
      <c r="M930" s="3" t="s">
        <v>378</v>
      </c>
      <c r="N930" t="s">
        <v>379</v>
      </c>
      <c r="O930" t="str">
        <f t="shared" ca="1" si="77"/>
        <v>C:\Altium Libraries\Passives Library\DataSheet\GENERAL PURPOSE CHIP RESISTORS (Yageo).pdf</v>
      </c>
      <c r="P930" s="5" t="str">
        <f t="shared" si="76"/>
        <v>GENERAL PURPOSE CHIP RESISTORS RES1218 22R±5% 200V 1.0W</v>
      </c>
    </row>
    <row r="931" spans="1:16" x14ac:dyDescent="0.3">
      <c r="A931" s="4" t="s">
        <v>1161</v>
      </c>
      <c r="B931" s="3" t="s">
        <v>1125</v>
      </c>
      <c r="C931" s="3" t="s">
        <v>95</v>
      </c>
      <c r="D931" s="45" t="s">
        <v>20</v>
      </c>
      <c r="E931" s="3" t="s">
        <v>763</v>
      </c>
      <c r="F931" s="3" t="s">
        <v>1126</v>
      </c>
      <c r="G931" s="4" t="str">
        <f t="shared" si="74"/>
        <v>RES1218 24R±5%</v>
      </c>
      <c r="H931" s="3" t="s">
        <v>23</v>
      </c>
      <c r="I931" s="3" t="s">
        <v>24</v>
      </c>
      <c r="J931" s="3" t="s">
        <v>25</v>
      </c>
      <c r="K931" s="3" t="s">
        <v>1127</v>
      </c>
      <c r="L931" s="4" t="str">
        <f t="shared" si="75"/>
        <v>RC1218JR-0724RL</v>
      </c>
      <c r="M931" s="3" t="s">
        <v>378</v>
      </c>
      <c r="N931" t="s">
        <v>379</v>
      </c>
      <c r="O931" t="str">
        <f t="shared" ca="1" si="77"/>
        <v>C:\Altium Libraries\Passives Library\DataSheet\GENERAL PURPOSE CHIP RESISTORS (Yageo).pdf</v>
      </c>
      <c r="P931" s="5" t="str">
        <f t="shared" si="76"/>
        <v>GENERAL PURPOSE CHIP RESISTORS RES1218 24R±5% 200V 1.0W</v>
      </c>
    </row>
    <row r="932" spans="1:16" x14ac:dyDescent="0.3">
      <c r="A932" s="4" t="s">
        <v>1162</v>
      </c>
      <c r="B932" s="3" t="s">
        <v>1125</v>
      </c>
      <c r="C932" s="3" t="s">
        <v>97</v>
      </c>
      <c r="D932" s="45" t="s">
        <v>20</v>
      </c>
      <c r="E932" s="3" t="s">
        <v>763</v>
      </c>
      <c r="F932" s="3" t="s">
        <v>1126</v>
      </c>
      <c r="G932" s="4" t="str">
        <f t="shared" si="74"/>
        <v>RES1218 27R±5%</v>
      </c>
      <c r="H932" s="3" t="s">
        <v>23</v>
      </c>
      <c r="I932" s="3" t="s">
        <v>24</v>
      </c>
      <c r="J932" s="3" t="s">
        <v>25</v>
      </c>
      <c r="K932" s="3" t="s">
        <v>1127</v>
      </c>
      <c r="L932" s="4" t="str">
        <f t="shared" si="75"/>
        <v>RC1218JR-0727RL</v>
      </c>
      <c r="M932" s="3" t="s">
        <v>378</v>
      </c>
      <c r="N932" t="s">
        <v>379</v>
      </c>
      <c r="O932" t="str">
        <f t="shared" ca="1" si="77"/>
        <v>C:\Altium Libraries\Passives Library\DataSheet\GENERAL PURPOSE CHIP RESISTORS (Yageo).pdf</v>
      </c>
      <c r="P932" s="5" t="str">
        <f t="shared" si="76"/>
        <v>GENERAL PURPOSE CHIP RESISTORS RES1218 27R±5% 200V 1.0W</v>
      </c>
    </row>
    <row r="933" spans="1:16" x14ac:dyDescent="0.3">
      <c r="A933" s="4" t="s">
        <v>1163</v>
      </c>
      <c r="B933" s="3" t="s">
        <v>1125</v>
      </c>
      <c r="C933" s="3" t="s">
        <v>99</v>
      </c>
      <c r="D933" s="45" t="s">
        <v>20</v>
      </c>
      <c r="E933" s="3" t="s">
        <v>763</v>
      </c>
      <c r="F933" s="3" t="s">
        <v>1126</v>
      </c>
      <c r="G933" s="4" t="str">
        <f t="shared" si="74"/>
        <v>RES1218 30R±5%</v>
      </c>
      <c r="H933" s="3" t="s">
        <v>23</v>
      </c>
      <c r="I933" s="3" t="s">
        <v>24</v>
      </c>
      <c r="J933" s="3" t="s">
        <v>25</v>
      </c>
      <c r="K933" s="3" t="s">
        <v>1127</v>
      </c>
      <c r="L933" s="4" t="str">
        <f t="shared" si="75"/>
        <v>RC1218JR-0730RL</v>
      </c>
      <c r="M933" s="3" t="s">
        <v>378</v>
      </c>
      <c r="N933" t="s">
        <v>379</v>
      </c>
      <c r="O933" t="str">
        <f t="shared" ca="1" si="77"/>
        <v>C:\Altium Libraries\Passives Library\DataSheet\GENERAL PURPOSE CHIP RESISTORS (Yageo).pdf</v>
      </c>
      <c r="P933" s="5" t="str">
        <f t="shared" si="76"/>
        <v>GENERAL PURPOSE CHIP RESISTORS RES1218 30R±5% 200V 1.0W</v>
      </c>
    </row>
    <row r="934" spans="1:16" x14ac:dyDescent="0.3">
      <c r="A934" s="4" t="s">
        <v>1164</v>
      </c>
      <c r="B934" s="3" t="s">
        <v>1125</v>
      </c>
      <c r="C934" s="3" t="s">
        <v>101</v>
      </c>
      <c r="D934" s="45" t="s">
        <v>20</v>
      </c>
      <c r="E934" s="3" t="s">
        <v>763</v>
      </c>
      <c r="F934" s="3" t="s">
        <v>1126</v>
      </c>
      <c r="G934" s="4" t="str">
        <f t="shared" si="74"/>
        <v>RES1218 33R±5%</v>
      </c>
      <c r="H934" s="3" t="s">
        <v>23</v>
      </c>
      <c r="I934" s="3" t="s">
        <v>24</v>
      </c>
      <c r="J934" s="3" t="s">
        <v>25</v>
      </c>
      <c r="K934" s="3" t="s">
        <v>1127</v>
      </c>
      <c r="L934" s="4" t="str">
        <f t="shared" si="75"/>
        <v>RC1218JR-0733RL</v>
      </c>
      <c r="M934" s="3" t="s">
        <v>378</v>
      </c>
      <c r="N934" t="s">
        <v>379</v>
      </c>
      <c r="O934" t="str">
        <f t="shared" ca="1" si="77"/>
        <v>C:\Altium Libraries\Passives Library\DataSheet\GENERAL PURPOSE CHIP RESISTORS (Yageo).pdf</v>
      </c>
      <c r="P934" s="5" t="str">
        <f t="shared" si="76"/>
        <v>GENERAL PURPOSE CHIP RESISTORS RES1218 33R±5% 200V 1.0W</v>
      </c>
    </row>
    <row r="935" spans="1:16" x14ac:dyDescent="0.3">
      <c r="A935" s="4" t="s">
        <v>1165</v>
      </c>
      <c r="B935" s="3" t="s">
        <v>1125</v>
      </c>
      <c r="C935" s="3" t="s">
        <v>103</v>
      </c>
      <c r="D935" s="45" t="s">
        <v>20</v>
      </c>
      <c r="E935" s="3" t="s">
        <v>763</v>
      </c>
      <c r="F935" s="3" t="s">
        <v>1126</v>
      </c>
      <c r="G935" s="4" t="str">
        <f t="shared" si="74"/>
        <v>RES1218 36R±5%</v>
      </c>
      <c r="H935" s="3" t="s">
        <v>23</v>
      </c>
      <c r="I935" s="3" t="s">
        <v>24</v>
      </c>
      <c r="J935" s="3" t="s">
        <v>25</v>
      </c>
      <c r="K935" s="3" t="s">
        <v>1127</v>
      </c>
      <c r="L935" s="4" t="str">
        <f t="shared" si="75"/>
        <v>RC1218JR-0736RL</v>
      </c>
      <c r="M935" s="3" t="s">
        <v>378</v>
      </c>
      <c r="N935" t="s">
        <v>379</v>
      </c>
      <c r="O935" t="str">
        <f t="shared" ca="1" si="77"/>
        <v>C:\Altium Libraries\Passives Library\DataSheet\GENERAL PURPOSE CHIP RESISTORS (Yageo).pdf</v>
      </c>
      <c r="P935" s="5" t="str">
        <f t="shared" si="76"/>
        <v>GENERAL PURPOSE CHIP RESISTORS RES1218 36R±5% 200V 1.0W</v>
      </c>
    </row>
    <row r="936" spans="1:16" x14ac:dyDescent="0.3">
      <c r="A936" s="4" t="s">
        <v>1166</v>
      </c>
      <c r="B936" s="3" t="s">
        <v>1125</v>
      </c>
      <c r="C936" s="3" t="s">
        <v>105</v>
      </c>
      <c r="D936" s="45" t="s">
        <v>20</v>
      </c>
      <c r="E936" s="3" t="s">
        <v>763</v>
      </c>
      <c r="F936" s="3" t="s">
        <v>1126</v>
      </c>
      <c r="G936" s="4" t="str">
        <f t="shared" si="74"/>
        <v>RES1218 39R±5%</v>
      </c>
      <c r="H936" s="3" t="s">
        <v>23</v>
      </c>
      <c r="I936" s="3" t="s">
        <v>24</v>
      </c>
      <c r="J936" s="3" t="s">
        <v>25</v>
      </c>
      <c r="K936" s="3" t="s">
        <v>1127</v>
      </c>
      <c r="L936" s="4" t="str">
        <f t="shared" si="75"/>
        <v>RC1218JR-0739RL</v>
      </c>
      <c r="M936" s="3" t="s">
        <v>378</v>
      </c>
      <c r="N936" t="s">
        <v>379</v>
      </c>
      <c r="O936" t="str">
        <f t="shared" ca="1" si="77"/>
        <v>C:\Altium Libraries\Passives Library\DataSheet\GENERAL PURPOSE CHIP RESISTORS (Yageo).pdf</v>
      </c>
      <c r="P936" s="5" t="str">
        <f t="shared" si="76"/>
        <v>GENERAL PURPOSE CHIP RESISTORS RES1218 39R±5% 200V 1.0W</v>
      </c>
    </row>
    <row r="937" spans="1:16" x14ac:dyDescent="0.3">
      <c r="A937" s="4" t="s">
        <v>1167</v>
      </c>
      <c r="B937" s="3" t="s">
        <v>1125</v>
      </c>
      <c r="C937" s="3" t="s">
        <v>107</v>
      </c>
      <c r="D937" s="45" t="s">
        <v>20</v>
      </c>
      <c r="E937" s="3" t="s">
        <v>763</v>
      </c>
      <c r="F937" s="3" t="s">
        <v>1126</v>
      </c>
      <c r="G937" s="4" t="str">
        <f t="shared" si="74"/>
        <v>RES1218 43R±5%</v>
      </c>
      <c r="H937" s="3" t="s">
        <v>23</v>
      </c>
      <c r="I937" s="3" t="s">
        <v>24</v>
      </c>
      <c r="J937" s="3" t="s">
        <v>25</v>
      </c>
      <c r="K937" s="3" t="s">
        <v>1127</v>
      </c>
      <c r="L937" s="4" t="str">
        <f t="shared" si="75"/>
        <v>RC1218JR-0743RL</v>
      </c>
      <c r="M937" s="3" t="s">
        <v>378</v>
      </c>
      <c r="N937" t="s">
        <v>379</v>
      </c>
      <c r="O937" t="str">
        <f t="shared" ca="1" si="77"/>
        <v>C:\Altium Libraries\Passives Library\DataSheet\GENERAL PURPOSE CHIP RESISTORS (Yageo).pdf</v>
      </c>
      <c r="P937" s="5" t="str">
        <f t="shared" si="76"/>
        <v>GENERAL PURPOSE CHIP RESISTORS RES1218 43R±5% 200V 1.0W</v>
      </c>
    </row>
    <row r="938" spans="1:16" x14ac:dyDescent="0.3">
      <c r="A938" s="4" t="s">
        <v>1168</v>
      </c>
      <c r="B938" s="3" t="s">
        <v>1125</v>
      </c>
      <c r="C938" s="3" t="s">
        <v>109</v>
      </c>
      <c r="D938" s="45" t="s">
        <v>20</v>
      </c>
      <c r="E938" s="3" t="s">
        <v>763</v>
      </c>
      <c r="F938" s="3" t="s">
        <v>1126</v>
      </c>
      <c r="G938" s="4" t="str">
        <f t="shared" si="74"/>
        <v>RES1218 47R±5%</v>
      </c>
      <c r="H938" s="3" t="s">
        <v>23</v>
      </c>
      <c r="I938" s="3" t="s">
        <v>24</v>
      </c>
      <c r="J938" s="3" t="s">
        <v>25</v>
      </c>
      <c r="K938" s="3" t="s">
        <v>1127</v>
      </c>
      <c r="L938" s="4" t="str">
        <f t="shared" si="75"/>
        <v>RC1218JR-0747RL</v>
      </c>
      <c r="M938" s="3" t="s">
        <v>378</v>
      </c>
      <c r="N938" t="s">
        <v>379</v>
      </c>
      <c r="O938" t="str">
        <f t="shared" ca="1" si="77"/>
        <v>C:\Altium Libraries\Passives Library\DataSheet\GENERAL PURPOSE CHIP RESISTORS (Yageo).pdf</v>
      </c>
      <c r="P938" s="5" t="str">
        <f t="shared" si="76"/>
        <v>GENERAL PURPOSE CHIP RESISTORS RES1218 47R±5% 200V 1.0W</v>
      </c>
    </row>
    <row r="939" spans="1:16" x14ac:dyDescent="0.3">
      <c r="A939" s="4" t="s">
        <v>1169</v>
      </c>
      <c r="B939" s="3" t="s">
        <v>1125</v>
      </c>
      <c r="C939" s="3" t="s">
        <v>111</v>
      </c>
      <c r="D939" s="45" t="s">
        <v>20</v>
      </c>
      <c r="E939" s="3" t="s">
        <v>763</v>
      </c>
      <c r="F939" s="3" t="s">
        <v>1126</v>
      </c>
      <c r="G939" s="4" t="str">
        <f t="shared" si="74"/>
        <v>RES1218 51R±5%</v>
      </c>
      <c r="H939" s="3" t="s">
        <v>23</v>
      </c>
      <c r="I939" s="3" t="s">
        <v>24</v>
      </c>
      <c r="J939" s="3" t="s">
        <v>25</v>
      </c>
      <c r="K939" s="3" t="s">
        <v>1127</v>
      </c>
      <c r="L939" s="4" t="str">
        <f t="shared" si="75"/>
        <v>RC1218JR-0751RL</v>
      </c>
      <c r="M939" s="3" t="s">
        <v>378</v>
      </c>
      <c r="N939" t="s">
        <v>379</v>
      </c>
      <c r="O939" t="str">
        <f t="shared" ca="1" si="77"/>
        <v>C:\Altium Libraries\Passives Library\DataSheet\GENERAL PURPOSE CHIP RESISTORS (Yageo).pdf</v>
      </c>
      <c r="P939" s="5" t="str">
        <f t="shared" si="76"/>
        <v>GENERAL PURPOSE CHIP RESISTORS RES1218 51R±5% 200V 1.0W</v>
      </c>
    </row>
    <row r="940" spans="1:16" x14ac:dyDescent="0.3">
      <c r="A940" s="4" t="s">
        <v>1170</v>
      </c>
      <c r="B940" s="3" t="s">
        <v>1125</v>
      </c>
      <c r="C940" s="3" t="s">
        <v>113</v>
      </c>
      <c r="D940" s="45" t="s">
        <v>20</v>
      </c>
      <c r="E940" s="3" t="s">
        <v>763</v>
      </c>
      <c r="F940" s="3" t="s">
        <v>1126</v>
      </c>
      <c r="G940" s="4" t="str">
        <f t="shared" si="74"/>
        <v>RES1218 56R±5%</v>
      </c>
      <c r="H940" s="3" t="s">
        <v>23</v>
      </c>
      <c r="I940" s="3" t="s">
        <v>24</v>
      </c>
      <c r="J940" s="3" t="s">
        <v>25</v>
      </c>
      <c r="K940" s="3" t="s">
        <v>1127</v>
      </c>
      <c r="L940" s="4" t="str">
        <f t="shared" si="75"/>
        <v>RC1218JR-0756RL</v>
      </c>
      <c r="M940" s="3" t="s">
        <v>378</v>
      </c>
      <c r="N940" t="s">
        <v>379</v>
      </c>
      <c r="O940" t="str">
        <f t="shared" ca="1" si="77"/>
        <v>C:\Altium Libraries\Passives Library\DataSheet\GENERAL PURPOSE CHIP RESISTORS (Yageo).pdf</v>
      </c>
      <c r="P940" s="5" t="str">
        <f t="shared" si="76"/>
        <v>GENERAL PURPOSE CHIP RESISTORS RES1218 56R±5% 200V 1.0W</v>
      </c>
    </row>
    <row r="941" spans="1:16" x14ac:dyDescent="0.3">
      <c r="A941" s="4" t="s">
        <v>1171</v>
      </c>
      <c r="B941" s="3" t="s">
        <v>1125</v>
      </c>
      <c r="C941" s="3" t="s">
        <v>115</v>
      </c>
      <c r="D941" s="45" t="s">
        <v>20</v>
      </c>
      <c r="E941" s="3" t="s">
        <v>763</v>
      </c>
      <c r="F941" s="3" t="s">
        <v>1126</v>
      </c>
      <c r="G941" s="4" t="str">
        <f t="shared" si="74"/>
        <v>RES1218 62R±5%</v>
      </c>
      <c r="H941" s="3" t="s">
        <v>23</v>
      </c>
      <c r="I941" s="3" t="s">
        <v>24</v>
      </c>
      <c r="J941" s="3" t="s">
        <v>25</v>
      </c>
      <c r="K941" s="3" t="s">
        <v>1127</v>
      </c>
      <c r="L941" s="4" t="str">
        <f t="shared" si="75"/>
        <v>RC1218JR-0762RL</v>
      </c>
      <c r="M941" s="3" t="s">
        <v>378</v>
      </c>
      <c r="N941" t="s">
        <v>379</v>
      </c>
      <c r="O941" t="str">
        <f t="shared" ca="1" si="77"/>
        <v>C:\Altium Libraries\Passives Library\DataSheet\GENERAL PURPOSE CHIP RESISTORS (Yageo).pdf</v>
      </c>
      <c r="P941" s="5" t="str">
        <f t="shared" si="76"/>
        <v>GENERAL PURPOSE CHIP RESISTORS RES1218 62R±5% 200V 1.0W</v>
      </c>
    </row>
    <row r="942" spans="1:16" x14ac:dyDescent="0.3">
      <c r="A942" s="4" t="s">
        <v>1172</v>
      </c>
      <c r="B942" s="3" t="s">
        <v>1125</v>
      </c>
      <c r="C942" s="3" t="s">
        <v>117</v>
      </c>
      <c r="D942" s="45" t="s">
        <v>20</v>
      </c>
      <c r="E942" s="3" t="s">
        <v>763</v>
      </c>
      <c r="F942" s="3" t="s">
        <v>1126</v>
      </c>
      <c r="G942" s="4" t="str">
        <f t="shared" si="74"/>
        <v>RES1218 68R±5%</v>
      </c>
      <c r="H942" s="3" t="s">
        <v>23</v>
      </c>
      <c r="I942" s="3" t="s">
        <v>24</v>
      </c>
      <c r="J942" s="3" t="s">
        <v>25</v>
      </c>
      <c r="K942" s="3" t="s">
        <v>1127</v>
      </c>
      <c r="L942" s="4" t="str">
        <f t="shared" si="75"/>
        <v>RC1218JR-0768RL</v>
      </c>
      <c r="M942" s="3" t="s">
        <v>378</v>
      </c>
      <c r="N942" t="s">
        <v>379</v>
      </c>
      <c r="O942" t="str">
        <f t="shared" ca="1" si="77"/>
        <v>C:\Altium Libraries\Passives Library\DataSheet\GENERAL PURPOSE CHIP RESISTORS (Yageo).pdf</v>
      </c>
      <c r="P942" s="5" t="str">
        <f t="shared" si="76"/>
        <v>GENERAL PURPOSE CHIP RESISTORS RES1218 68R±5% 200V 1.0W</v>
      </c>
    </row>
    <row r="943" spans="1:16" x14ac:dyDescent="0.3">
      <c r="A943" s="4" t="s">
        <v>1173</v>
      </c>
      <c r="B943" s="3" t="s">
        <v>1125</v>
      </c>
      <c r="C943" s="3" t="s">
        <v>119</v>
      </c>
      <c r="D943" s="45" t="s">
        <v>20</v>
      </c>
      <c r="E943" s="3" t="s">
        <v>763</v>
      </c>
      <c r="F943" s="3" t="s">
        <v>1126</v>
      </c>
      <c r="G943" s="4" t="str">
        <f t="shared" si="74"/>
        <v>RES1218 75R±5%</v>
      </c>
      <c r="H943" s="3" t="s">
        <v>23</v>
      </c>
      <c r="I943" s="3" t="s">
        <v>24</v>
      </c>
      <c r="J943" s="3" t="s">
        <v>25</v>
      </c>
      <c r="K943" s="3" t="s">
        <v>1127</v>
      </c>
      <c r="L943" s="4" t="str">
        <f t="shared" si="75"/>
        <v>RC1218JR-0775RL</v>
      </c>
      <c r="M943" s="3" t="s">
        <v>378</v>
      </c>
      <c r="N943" t="s">
        <v>379</v>
      </c>
      <c r="O943" t="str">
        <f t="shared" ca="1" si="77"/>
        <v>C:\Altium Libraries\Passives Library\DataSheet\GENERAL PURPOSE CHIP RESISTORS (Yageo).pdf</v>
      </c>
      <c r="P943" s="5" t="str">
        <f t="shared" si="76"/>
        <v>GENERAL PURPOSE CHIP RESISTORS RES1218 75R±5% 200V 1.0W</v>
      </c>
    </row>
    <row r="944" spans="1:16" x14ac:dyDescent="0.3">
      <c r="A944" s="4" t="s">
        <v>1174</v>
      </c>
      <c r="B944" s="3" t="s">
        <v>1125</v>
      </c>
      <c r="C944" s="3" t="s">
        <v>121</v>
      </c>
      <c r="D944" s="45" t="s">
        <v>20</v>
      </c>
      <c r="E944" s="3" t="s">
        <v>763</v>
      </c>
      <c r="F944" s="3" t="s">
        <v>1126</v>
      </c>
      <c r="G944" s="4" t="str">
        <f t="shared" si="74"/>
        <v>RES1218 82R±5%</v>
      </c>
      <c r="H944" s="3" t="s">
        <v>23</v>
      </c>
      <c r="I944" s="3" t="s">
        <v>24</v>
      </c>
      <c r="J944" s="3" t="s">
        <v>25</v>
      </c>
      <c r="K944" s="3" t="s">
        <v>1127</v>
      </c>
      <c r="L944" s="4" t="str">
        <f t="shared" si="75"/>
        <v>RC1218JR-0782RL</v>
      </c>
      <c r="M944" s="3" t="s">
        <v>378</v>
      </c>
      <c r="N944" t="s">
        <v>379</v>
      </c>
      <c r="O944" t="str">
        <f t="shared" ca="1" si="77"/>
        <v>C:\Altium Libraries\Passives Library\DataSheet\GENERAL PURPOSE CHIP RESISTORS (Yageo).pdf</v>
      </c>
      <c r="P944" s="5" t="str">
        <f t="shared" si="76"/>
        <v>GENERAL PURPOSE CHIP RESISTORS RES1218 82R±5% 200V 1.0W</v>
      </c>
    </row>
    <row r="945" spans="1:16" x14ac:dyDescent="0.3">
      <c r="A945" s="4" t="s">
        <v>1175</v>
      </c>
      <c r="B945" s="3" t="s">
        <v>1125</v>
      </c>
      <c r="C945" s="3" t="s">
        <v>123</v>
      </c>
      <c r="D945" s="45" t="s">
        <v>20</v>
      </c>
      <c r="E945" s="3" t="s">
        <v>763</v>
      </c>
      <c r="F945" s="3" t="s">
        <v>1126</v>
      </c>
      <c r="G945" s="4" t="str">
        <f t="shared" si="74"/>
        <v>RES1218 91R±5%</v>
      </c>
      <c r="H945" s="3" t="s">
        <v>23</v>
      </c>
      <c r="I945" s="3" t="s">
        <v>24</v>
      </c>
      <c r="J945" s="3" t="s">
        <v>25</v>
      </c>
      <c r="K945" s="3" t="s">
        <v>1127</v>
      </c>
      <c r="L945" s="4" t="str">
        <f t="shared" si="75"/>
        <v>RC1218JR-0791RL</v>
      </c>
      <c r="M945" s="3" t="s">
        <v>378</v>
      </c>
      <c r="N945" t="s">
        <v>379</v>
      </c>
      <c r="O945" t="str">
        <f t="shared" ca="1" si="77"/>
        <v>C:\Altium Libraries\Passives Library\DataSheet\GENERAL PURPOSE CHIP RESISTORS (Yageo).pdf</v>
      </c>
      <c r="P945" s="5" t="str">
        <f t="shared" si="76"/>
        <v>GENERAL PURPOSE CHIP RESISTORS RES1218 91R±5% 200V 1.0W</v>
      </c>
    </row>
    <row r="946" spans="1:16" x14ac:dyDescent="0.3">
      <c r="A946" s="4" t="s">
        <v>1176</v>
      </c>
      <c r="B946" s="3" t="s">
        <v>1125</v>
      </c>
      <c r="C946" s="3" t="s">
        <v>125</v>
      </c>
      <c r="D946" s="45" t="s">
        <v>20</v>
      </c>
      <c r="E946" s="3" t="s">
        <v>763</v>
      </c>
      <c r="F946" s="3" t="s">
        <v>1126</v>
      </c>
      <c r="G946" s="4" t="str">
        <f t="shared" si="74"/>
        <v>RES1218 100R±5%</v>
      </c>
      <c r="H946" s="3" t="s">
        <v>23</v>
      </c>
      <c r="I946" s="3" t="s">
        <v>24</v>
      </c>
      <c r="J946" s="3" t="s">
        <v>25</v>
      </c>
      <c r="K946" s="3" t="s">
        <v>1127</v>
      </c>
      <c r="L946" s="4" t="str">
        <f t="shared" si="75"/>
        <v>RC1218JR-07100RL</v>
      </c>
      <c r="M946" s="3" t="s">
        <v>378</v>
      </c>
      <c r="N946" t="s">
        <v>379</v>
      </c>
      <c r="O946" t="str">
        <f t="shared" ca="1" si="77"/>
        <v>C:\Altium Libraries\Passives Library\DataSheet\GENERAL PURPOSE CHIP RESISTORS (Yageo).pdf</v>
      </c>
      <c r="P946" s="5" t="str">
        <f t="shared" si="76"/>
        <v>GENERAL PURPOSE CHIP RESISTORS RES1218 100R±5% 200V 1.0W</v>
      </c>
    </row>
    <row r="947" spans="1:16" x14ac:dyDescent="0.3">
      <c r="A947" s="4" t="s">
        <v>1177</v>
      </c>
      <c r="B947" s="3" t="s">
        <v>1125</v>
      </c>
      <c r="C947" s="3" t="s">
        <v>127</v>
      </c>
      <c r="D947" s="45" t="s">
        <v>20</v>
      </c>
      <c r="E947" s="3" t="s">
        <v>763</v>
      </c>
      <c r="F947" s="3" t="s">
        <v>1126</v>
      </c>
      <c r="G947" s="4" t="str">
        <f t="shared" si="74"/>
        <v>RES1218 110R±5%</v>
      </c>
      <c r="H947" s="3" t="s">
        <v>23</v>
      </c>
      <c r="I947" s="3" t="s">
        <v>24</v>
      </c>
      <c r="J947" s="3" t="s">
        <v>25</v>
      </c>
      <c r="K947" s="3" t="s">
        <v>1127</v>
      </c>
      <c r="L947" s="4" t="str">
        <f t="shared" si="75"/>
        <v>RC1218JR-07110RL</v>
      </c>
      <c r="M947" s="3" t="s">
        <v>378</v>
      </c>
      <c r="N947" t="s">
        <v>379</v>
      </c>
      <c r="O947" t="str">
        <f t="shared" ca="1" si="77"/>
        <v>C:\Altium Libraries\Passives Library\DataSheet\GENERAL PURPOSE CHIP RESISTORS (Yageo).pdf</v>
      </c>
      <c r="P947" s="5" t="str">
        <f t="shared" si="76"/>
        <v>GENERAL PURPOSE CHIP RESISTORS RES1218 110R±5% 200V 1.0W</v>
      </c>
    </row>
    <row r="948" spans="1:16" x14ac:dyDescent="0.3">
      <c r="A948" s="4" t="s">
        <v>1178</v>
      </c>
      <c r="B948" s="3" t="s">
        <v>1125</v>
      </c>
      <c r="C948" s="3" t="s">
        <v>129</v>
      </c>
      <c r="D948" s="45" t="s">
        <v>20</v>
      </c>
      <c r="E948" s="3" t="s">
        <v>763</v>
      </c>
      <c r="F948" s="3" t="s">
        <v>1126</v>
      </c>
      <c r="G948" s="4" t="str">
        <f t="shared" si="74"/>
        <v>RES1218 120R±5%</v>
      </c>
      <c r="H948" s="3" t="s">
        <v>23</v>
      </c>
      <c r="I948" s="3" t="s">
        <v>24</v>
      </c>
      <c r="J948" s="3" t="s">
        <v>25</v>
      </c>
      <c r="K948" s="3" t="s">
        <v>1127</v>
      </c>
      <c r="L948" s="4" t="str">
        <f t="shared" si="75"/>
        <v>RC1218JR-07120RL</v>
      </c>
      <c r="M948" s="3" t="s">
        <v>378</v>
      </c>
      <c r="N948" t="s">
        <v>379</v>
      </c>
      <c r="O948" t="str">
        <f t="shared" ca="1" si="77"/>
        <v>C:\Altium Libraries\Passives Library\DataSheet\GENERAL PURPOSE CHIP RESISTORS (Yageo).pdf</v>
      </c>
      <c r="P948" s="5" t="str">
        <f t="shared" si="76"/>
        <v>GENERAL PURPOSE CHIP RESISTORS RES1218 120R±5% 200V 1.0W</v>
      </c>
    </row>
    <row r="949" spans="1:16" x14ac:dyDescent="0.3">
      <c r="A949" s="4" t="s">
        <v>1179</v>
      </c>
      <c r="B949" s="3" t="s">
        <v>1125</v>
      </c>
      <c r="C949" s="3" t="s">
        <v>131</v>
      </c>
      <c r="D949" s="45" t="s">
        <v>20</v>
      </c>
      <c r="E949" s="3" t="s">
        <v>763</v>
      </c>
      <c r="F949" s="3" t="s">
        <v>1126</v>
      </c>
      <c r="G949" s="4" t="str">
        <f t="shared" si="74"/>
        <v>RES1218 130R±5%</v>
      </c>
      <c r="H949" s="3" t="s">
        <v>23</v>
      </c>
      <c r="I949" s="3" t="s">
        <v>24</v>
      </c>
      <c r="J949" s="3" t="s">
        <v>25</v>
      </c>
      <c r="K949" s="3" t="s">
        <v>1127</v>
      </c>
      <c r="L949" s="4" t="str">
        <f t="shared" si="75"/>
        <v>RC1218JR-07130RL</v>
      </c>
      <c r="M949" s="3" t="s">
        <v>378</v>
      </c>
      <c r="N949" t="s">
        <v>379</v>
      </c>
      <c r="O949" t="str">
        <f t="shared" ca="1" si="77"/>
        <v>C:\Altium Libraries\Passives Library\DataSheet\GENERAL PURPOSE CHIP RESISTORS (Yageo).pdf</v>
      </c>
      <c r="P949" s="5" t="str">
        <f t="shared" si="76"/>
        <v>GENERAL PURPOSE CHIP RESISTORS RES1218 130R±5% 200V 1.0W</v>
      </c>
    </row>
    <row r="950" spans="1:16" x14ac:dyDescent="0.3">
      <c r="A950" s="4" t="s">
        <v>1180</v>
      </c>
      <c r="B950" s="3" t="s">
        <v>1125</v>
      </c>
      <c r="C950" s="3" t="s">
        <v>133</v>
      </c>
      <c r="D950" s="45" t="s">
        <v>20</v>
      </c>
      <c r="E950" s="3" t="s">
        <v>763</v>
      </c>
      <c r="F950" s="3" t="s">
        <v>1126</v>
      </c>
      <c r="G950" s="4" t="str">
        <f t="shared" si="74"/>
        <v>RES1218 150R±5%</v>
      </c>
      <c r="H950" s="3" t="s">
        <v>23</v>
      </c>
      <c r="I950" s="3" t="s">
        <v>24</v>
      </c>
      <c r="J950" s="3" t="s">
        <v>25</v>
      </c>
      <c r="K950" s="3" t="s">
        <v>1127</v>
      </c>
      <c r="L950" s="4" t="str">
        <f t="shared" si="75"/>
        <v>RC1218JR-07150RL</v>
      </c>
      <c r="M950" s="3" t="s">
        <v>378</v>
      </c>
      <c r="N950" t="s">
        <v>379</v>
      </c>
      <c r="O950" t="str">
        <f t="shared" ca="1" si="77"/>
        <v>C:\Altium Libraries\Passives Library\DataSheet\GENERAL PURPOSE CHIP RESISTORS (Yageo).pdf</v>
      </c>
      <c r="P950" s="5" t="str">
        <f t="shared" si="76"/>
        <v>GENERAL PURPOSE CHIP RESISTORS RES1218 150R±5% 200V 1.0W</v>
      </c>
    </row>
    <row r="951" spans="1:16" x14ac:dyDescent="0.3">
      <c r="A951" s="4" t="s">
        <v>1181</v>
      </c>
      <c r="B951" s="3" t="s">
        <v>1125</v>
      </c>
      <c r="C951" s="3" t="s">
        <v>135</v>
      </c>
      <c r="D951" s="45" t="s">
        <v>20</v>
      </c>
      <c r="E951" s="3" t="s">
        <v>763</v>
      </c>
      <c r="F951" s="3" t="s">
        <v>1126</v>
      </c>
      <c r="G951" s="4" t="str">
        <f t="shared" si="74"/>
        <v>RES1218 160R±5%</v>
      </c>
      <c r="H951" s="3" t="s">
        <v>23</v>
      </c>
      <c r="I951" s="3" t="s">
        <v>24</v>
      </c>
      <c r="J951" s="3" t="s">
        <v>25</v>
      </c>
      <c r="K951" s="3" t="s">
        <v>1127</v>
      </c>
      <c r="L951" s="4" t="str">
        <f t="shared" si="75"/>
        <v>RC1218JR-07160RL</v>
      </c>
      <c r="M951" s="3" t="s">
        <v>378</v>
      </c>
      <c r="N951" t="s">
        <v>379</v>
      </c>
      <c r="O951" t="str">
        <f t="shared" ca="1" si="77"/>
        <v>C:\Altium Libraries\Passives Library\DataSheet\GENERAL PURPOSE CHIP RESISTORS (Yageo).pdf</v>
      </c>
      <c r="P951" s="5" t="str">
        <f t="shared" si="76"/>
        <v>GENERAL PURPOSE CHIP RESISTORS RES1218 160R±5% 200V 1.0W</v>
      </c>
    </row>
    <row r="952" spans="1:16" x14ac:dyDescent="0.3">
      <c r="A952" s="4" t="s">
        <v>1182</v>
      </c>
      <c r="B952" s="3" t="s">
        <v>1125</v>
      </c>
      <c r="C952" s="3" t="s">
        <v>137</v>
      </c>
      <c r="D952" s="45" t="s">
        <v>20</v>
      </c>
      <c r="E952" s="3" t="s">
        <v>763</v>
      </c>
      <c r="F952" s="3" t="s">
        <v>1126</v>
      </c>
      <c r="G952" s="4" t="str">
        <f t="shared" si="74"/>
        <v>RES1218 180R±5%</v>
      </c>
      <c r="H952" s="3" t="s">
        <v>23</v>
      </c>
      <c r="I952" s="3" t="s">
        <v>24</v>
      </c>
      <c r="J952" s="3" t="s">
        <v>25</v>
      </c>
      <c r="K952" s="3" t="s">
        <v>1127</v>
      </c>
      <c r="L952" s="4" t="str">
        <f t="shared" si="75"/>
        <v>RC1218JR-07180RL</v>
      </c>
      <c r="M952" s="3" t="s">
        <v>378</v>
      </c>
      <c r="N952" t="s">
        <v>379</v>
      </c>
      <c r="O952" t="str">
        <f t="shared" ca="1" si="77"/>
        <v>C:\Altium Libraries\Passives Library\DataSheet\GENERAL PURPOSE CHIP RESISTORS (Yageo).pdf</v>
      </c>
      <c r="P952" s="5" t="str">
        <f t="shared" si="76"/>
        <v>GENERAL PURPOSE CHIP RESISTORS RES1218 180R±5% 200V 1.0W</v>
      </c>
    </row>
    <row r="953" spans="1:16" x14ac:dyDescent="0.3">
      <c r="A953" s="4" t="s">
        <v>1183</v>
      </c>
      <c r="B953" s="3" t="s">
        <v>1125</v>
      </c>
      <c r="C953" s="3" t="s">
        <v>139</v>
      </c>
      <c r="D953" s="45" t="s">
        <v>20</v>
      </c>
      <c r="E953" s="3" t="s">
        <v>763</v>
      </c>
      <c r="F953" s="3" t="s">
        <v>1126</v>
      </c>
      <c r="G953" s="4" t="str">
        <f t="shared" si="74"/>
        <v>RES1218 200R±5%</v>
      </c>
      <c r="H953" s="3" t="s">
        <v>23</v>
      </c>
      <c r="I953" s="3" t="s">
        <v>24</v>
      </c>
      <c r="J953" s="3" t="s">
        <v>25</v>
      </c>
      <c r="K953" s="3" t="s">
        <v>1127</v>
      </c>
      <c r="L953" s="4" t="str">
        <f t="shared" si="75"/>
        <v>RC1218JR-07200RL</v>
      </c>
      <c r="M953" s="3" t="s">
        <v>378</v>
      </c>
      <c r="N953" t="s">
        <v>379</v>
      </c>
      <c r="O953" t="str">
        <f t="shared" ca="1" si="77"/>
        <v>C:\Altium Libraries\Passives Library\DataSheet\GENERAL PURPOSE CHIP RESISTORS (Yageo).pdf</v>
      </c>
      <c r="P953" s="5" t="str">
        <f t="shared" si="76"/>
        <v>GENERAL PURPOSE CHIP RESISTORS RES1218 200R±5% 200V 1.0W</v>
      </c>
    </row>
    <row r="954" spans="1:16" x14ac:dyDescent="0.3">
      <c r="A954" s="4" t="s">
        <v>1184</v>
      </c>
      <c r="B954" s="3" t="s">
        <v>1125</v>
      </c>
      <c r="C954" s="3" t="s">
        <v>141</v>
      </c>
      <c r="D954" s="45" t="s">
        <v>20</v>
      </c>
      <c r="E954" s="3" t="s">
        <v>763</v>
      </c>
      <c r="F954" s="3" t="s">
        <v>1126</v>
      </c>
      <c r="G954" s="4" t="str">
        <f t="shared" si="74"/>
        <v>RES1218 220R±5%</v>
      </c>
      <c r="H954" s="3" t="s">
        <v>23</v>
      </c>
      <c r="I954" s="3" t="s">
        <v>24</v>
      </c>
      <c r="J954" s="3" t="s">
        <v>25</v>
      </c>
      <c r="K954" s="3" t="s">
        <v>1127</v>
      </c>
      <c r="L954" s="4" t="str">
        <f t="shared" si="75"/>
        <v>RC1218JR-07220RL</v>
      </c>
      <c r="M954" s="3" t="s">
        <v>378</v>
      </c>
      <c r="N954" t="s">
        <v>379</v>
      </c>
      <c r="O954" t="str">
        <f t="shared" ca="1" si="77"/>
        <v>C:\Altium Libraries\Passives Library\DataSheet\GENERAL PURPOSE CHIP RESISTORS (Yageo).pdf</v>
      </c>
      <c r="P954" s="5" t="str">
        <f t="shared" si="76"/>
        <v>GENERAL PURPOSE CHIP RESISTORS RES1218 220R±5% 200V 1.0W</v>
      </c>
    </row>
    <row r="955" spans="1:16" x14ac:dyDescent="0.3">
      <c r="A955" s="4" t="s">
        <v>1185</v>
      </c>
      <c r="B955" s="3" t="s">
        <v>1125</v>
      </c>
      <c r="C955" s="3" t="s">
        <v>143</v>
      </c>
      <c r="D955" s="45" t="s">
        <v>20</v>
      </c>
      <c r="E955" s="3" t="s">
        <v>763</v>
      </c>
      <c r="F955" s="3" t="s">
        <v>1126</v>
      </c>
      <c r="G955" s="4" t="str">
        <f t="shared" si="74"/>
        <v>RES1218 240R±5%</v>
      </c>
      <c r="H955" s="3" t="s">
        <v>23</v>
      </c>
      <c r="I955" s="3" t="s">
        <v>24</v>
      </c>
      <c r="J955" s="3" t="s">
        <v>25</v>
      </c>
      <c r="K955" s="3" t="s">
        <v>1127</v>
      </c>
      <c r="L955" s="4" t="str">
        <f t="shared" si="75"/>
        <v>RC1218JR-07240RL</v>
      </c>
      <c r="M955" s="3" t="s">
        <v>378</v>
      </c>
      <c r="N955" t="s">
        <v>379</v>
      </c>
      <c r="O955" t="str">
        <f t="shared" ca="1" si="77"/>
        <v>C:\Altium Libraries\Passives Library\DataSheet\GENERAL PURPOSE CHIP RESISTORS (Yageo).pdf</v>
      </c>
      <c r="P955" s="5" t="str">
        <f t="shared" si="76"/>
        <v>GENERAL PURPOSE CHIP RESISTORS RES1218 240R±5% 200V 1.0W</v>
      </c>
    </row>
    <row r="956" spans="1:16" x14ac:dyDescent="0.3">
      <c r="A956" s="4" t="s">
        <v>1186</v>
      </c>
      <c r="B956" s="3" t="s">
        <v>1125</v>
      </c>
      <c r="C956" s="3" t="s">
        <v>145</v>
      </c>
      <c r="D956" s="45" t="s">
        <v>20</v>
      </c>
      <c r="E956" s="3" t="s">
        <v>763</v>
      </c>
      <c r="F956" s="3" t="s">
        <v>1126</v>
      </c>
      <c r="G956" s="4" t="str">
        <f t="shared" si="74"/>
        <v>RES1218 270R±5%</v>
      </c>
      <c r="H956" s="3" t="s">
        <v>23</v>
      </c>
      <c r="I956" s="3" t="s">
        <v>24</v>
      </c>
      <c r="J956" s="3" t="s">
        <v>25</v>
      </c>
      <c r="K956" s="3" t="s">
        <v>1127</v>
      </c>
      <c r="L956" s="4" t="str">
        <f t="shared" si="75"/>
        <v>RC1218JR-07270RL</v>
      </c>
      <c r="M956" s="3" t="s">
        <v>378</v>
      </c>
      <c r="N956" t="s">
        <v>379</v>
      </c>
      <c r="O956" t="str">
        <f t="shared" ca="1" si="77"/>
        <v>C:\Altium Libraries\Passives Library\DataSheet\GENERAL PURPOSE CHIP RESISTORS (Yageo).pdf</v>
      </c>
      <c r="P956" s="5" t="str">
        <f t="shared" si="76"/>
        <v>GENERAL PURPOSE CHIP RESISTORS RES1218 270R±5% 200V 1.0W</v>
      </c>
    </row>
    <row r="957" spans="1:16" x14ac:dyDescent="0.3">
      <c r="A957" s="4" t="s">
        <v>1187</v>
      </c>
      <c r="B957" s="3" t="s">
        <v>1125</v>
      </c>
      <c r="C957" s="3" t="s">
        <v>147</v>
      </c>
      <c r="D957" s="45" t="s">
        <v>20</v>
      </c>
      <c r="E957" s="3" t="s">
        <v>763</v>
      </c>
      <c r="F957" s="3" t="s">
        <v>1126</v>
      </c>
      <c r="G957" s="4" t="str">
        <f t="shared" si="74"/>
        <v>RES1218 300R±5%</v>
      </c>
      <c r="H957" s="3" t="s">
        <v>23</v>
      </c>
      <c r="I957" s="3" t="s">
        <v>24</v>
      </c>
      <c r="J957" s="3" t="s">
        <v>25</v>
      </c>
      <c r="K957" s="3" t="s">
        <v>1127</v>
      </c>
      <c r="L957" s="4" t="str">
        <f t="shared" si="75"/>
        <v>RC1218JR-07300RL</v>
      </c>
      <c r="M957" s="3" t="s">
        <v>378</v>
      </c>
      <c r="N957" t="s">
        <v>379</v>
      </c>
      <c r="O957" t="str">
        <f t="shared" ca="1" si="77"/>
        <v>C:\Altium Libraries\Passives Library\DataSheet\GENERAL PURPOSE CHIP RESISTORS (Yageo).pdf</v>
      </c>
      <c r="P957" s="5" t="str">
        <f t="shared" si="76"/>
        <v>GENERAL PURPOSE CHIP RESISTORS RES1218 300R±5% 200V 1.0W</v>
      </c>
    </row>
    <row r="958" spans="1:16" x14ac:dyDescent="0.3">
      <c r="A958" s="4" t="s">
        <v>1188</v>
      </c>
      <c r="B958" s="3" t="s">
        <v>1125</v>
      </c>
      <c r="C958" s="3" t="s">
        <v>149</v>
      </c>
      <c r="D958" s="45" t="s">
        <v>20</v>
      </c>
      <c r="E958" s="3" t="s">
        <v>763</v>
      </c>
      <c r="F958" s="3" t="s">
        <v>1126</v>
      </c>
      <c r="G958" s="4" t="str">
        <f t="shared" si="74"/>
        <v>RES1218 330R±5%</v>
      </c>
      <c r="H958" s="3" t="s">
        <v>23</v>
      </c>
      <c r="I958" s="3" t="s">
        <v>24</v>
      </c>
      <c r="J958" s="3" t="s">
        <v>25</v>
      </c>
      <c r="K958" s="3" t="s">
        <v>1127</v>
      </c>
      <c r="L958" s="4" t="str">
        <f t="shared" si="75"/>
        <v>RC1218JR-07330RL</v>
      </c>
      <c r="M958" s="3" t="s">
        <v>378</v>
      </c>
      <c r="N958" t="s">
        <v>379</v>
      </c>
      <c r="O958" t="str">
        <f t="shared" ca="1" si="77"/>
        <v>C:\Altium Libraries\Passives Library\DataSheet\GENERAL PURPOSE CHIP RESISTORS (Yageo).pdf</v>
      </c>
      <c r="P958" s="5" t="str">
        <f t="shared" si="76"/>
        <v>GENERAL PURPOSE CHIP RESISTORS RES1218 330R±5% 200V 1.0W</v>
      </c>
    </row>
    <row r="959" spans="1:16" x14ac:dyDescent="0.3">
      <c r="A959" s="4" t="s">
        <v>1189</v>
      </c>
      <c r="B959" s="3" t="s">
        <v>1125</v>
      </c>
      <c r="C959" s="3" t="s">
        <v>151</v>
      </c>
      <c r="D959" s="45" t="s">
        <v>20</v>
      </c>
      <c r="E959" s="3" t="s">
        <v>763</v>
      </c>
      <c r="F959" s="3" t="s">
        <v>1126</v>
      </c>
      <c r="G959" s="4" t="str">
        <f t="shared" si="74"/>
        <v>RES1218 360R±5%</v>
      </c>
      <c r="H959" s="3" t="s">
        <v>23</v>
      </c>
      <c r="I959" s="3" t="s">
        <v>24</v>
      </c>
      <c r="J959" s="3" t="s">
        <v>25</v>
      </c>
      <c r="K959" s="3" t="s">
        <v>1127</v>
      </c>
      <c r="L959" s="4" t="str">
        <f t="shared" si="75"/>
        <v>RC1218JR-07360RL</v>
      </c>
      <c r="M959" s="3" t="s">
        <v>378</v>
      </c>
      <c r="N959" t="s">
        <v>379</v>
      </c>
      <c r="O959" t="str">
        <f t="shared" ca="1" si="77"/>
        <v>C:\Altium Libraries\Passives Library\DataSheet\GENERAL PURPOSE CHIP RESISTORS (Yageo).pdf</v>
      </c>
      <c r="P959" s="5" t="str">
        <f t="shared" si="76"/>
        <v>GENERAL PURPOSE CHIP RESISTORS RES1218 360R±5% 200V 1.0W</v>
      </c>
    </row>
    <row r="960" spans="1:16" x14ac:dyDescent="0.3">
      <c r="A960" s="4" t="s">
        <v>1190</v>
      </c>
      <c r="B960" s="3" t="s">
        <v>1125</v>
      </c>
      <c r="C960" s="3" t="s">
        <v>153</v>
      </c>
      <c r="D960" s="45" t="s">
        <v>20</v>
      </c>
      <c r="E960" s="3" t="s">
        <v>763</v>
      </c>
      <c r="F960" s="3" t="s">
        <v>1126</v>
      </c>
      <c r="G960" s="4" t="str">
        <f t="shared" si="74"/>
        <v>RES1218 390R±5%</v>
      </c>
      <c r="H960" s="3" t="s">
        <v>23</v>
      </c>
      <c r="I960" s="3" t="s">
        <v>24</v>
      </c>
      <c r="J960" s="3" t="s">
        <v>25</v>
      </c>
      <c r="K960" s="3" t="s">
        <v>1127</v>
      </c>
      <c r="L960" s="4" t="str">
        <f t="shared" si="75"/>
        <v>RC1218JR-07390RL</v>
      </c>
      <c r="M960" s="3" t="s">
        <v>378</v>
      </c>
      <c r="N960" t="s">
        <v>379</v>
      </c>
      <c r="O960" t="str">
        <f t="shared" ca="1" si="77"/>
        <v>C:\Altium Libraries\Passives Library\DataSheet\GENERAL PURPOSE CHIP RESISTORS (Yageo).pdf</v>
      </c>
      <c r="P960" s="5" t="str">
        <f t="shared" si="76"/>
        <v>GENERAL PURPOSE CHIP RESISTORS RES1218 390R±5% 200V 1.0W</v>
      </c>
    </row>
    <row r="961" spans="1:16" x14ac:dyDescent="0.3">
      <c r="A961" s="4" t="s">
        <v>1191</v>
      </c>
      <c r="B961" s="3" t="s">
        <v>1125</v>
      </c>
      <c r="C961" s="3" t="s">
        <v>155</v>
      </c>
      <c r="D961" s="45" t="s">
        <v>20</v>
      </c>
      <c r="E961" s="3" t="s">
        <v>763</v>
      </c>
      <c r="F961" s="3" t="s">
        <v>1126</v>
      </c>
      <c r="G961" s="4" t="str">
        <f t="shared" ref="G961" si="78">CONCATENATE(K961," ",C961,D961)</f>
        <v>RES1218 430R±5%</v>
      </c>
      <c r="H961" s="3" t="s">
        <v>23</v>
      </c>
      <c r="I961" s="3" t="s">
        <v>24</v>
      </c>
      <c r="J961" s="3" t="s">
        <v>25</v>
      </c>
      <c r="K961" s="3" t="s">
        <v>1127</v>
      </c>
      <c r="L961" s="4" t="str">
        <f t="shared" ref="L961" si="79">CONCATENATE("RC1218JR-07",C961,"L")</f>
        <v>RC1218JR-07430RL</v>
      </c>
      <c r="M961" s="3" t="s">
        <v>378</v>
      </c>
      <c r="N961" t="s">
        <v>379</v>
      </c>
      <c r="O961" t="str">
        <f t="shared" ca="1" si="77"/>
        <v>C:\Altium Libraries\Passives Library\DataSheet\GENERAL PURPOSE CHIP RESISTORS (Yageo).pdf</v>
      </c>
      <c r="P961" s="5" t="str">
        <f t="shared" ref="P961" si="80">CONCATENATE(N961," ",K961," ",C961,D961," ",E961," ",F961)</f>
        <v>GENERAL PURPOSE CHIP RESISTORS RES1218 430R±5% 200V 1.0W</v>
      </c>
    </row>
    <row r="962" spans="1:16" x14ac:dyDescent="0.3">
      <c r="A962" s="4" t="s">
        <v>1192</v>
      </c>
      <c r="B962" s="3" t="s">
        <v>1125</v>
      </c>
      <c r="C962" s="3" t="s">
        <v>157</v>
      </c>
      <c r="D962" s="45" t="s">
        <v>20</v>
      </c>
      <c r="E962" s="3" t="s">
        <v>763</v>
      </c>
      <c r="F962" s="3" t="s">
        <v>1126</v>
      </c>
      <c r="G962" s="4" t="str">
        <f t="shared" si="74"/>
        <v>RES1218 470R±5%</v>
      </c>
      <c r="H962" s="3" t="s">
        <v>23</v>
      </c>
      <c r="I962" s="3" t="s">
        <v>24</v>
      </c>
      <c r="J962" s="3" t="s">
        <v>25</v>
      </c>
      <c r="K962" s="3" t="s">
        <v>1127</v>
      </c>
      <c r="L962" s="4" t="str">
        <f t="shared" si="75"/>
        <v>RC1218JR-07470RL</v>
      </c>
      <c r="M962" s="3" t="s">
        <v>378</v>
      </c>
      <c r="N962" t="s">
        <v>379</v>
      </c>
      <c r="O962" t="str">
        <f t="shared" ca="1" si="77"/>
        <v>C:\Altium Libraries\Passives Library\DataSheet\GENERAL PURPOSE CHIP RESISTORS (Yageo).pdf</v>
      </c>
      <c r="P962" s="5" t="str">
        <f t="shared" si="76"/>
        <v>GENERAL PURPOSE CHIP RESISTORS RES1218 470R±5% 200V 1.0W</v>
      </c>
    </row>
    <row r="963" spans="1:16" x14ac:dyDescent="0.3">
      <c r="A963" s="4" t="s">
        <v>1193</v>
      </c>
      <c r="B963" s="3" t="s">
        <v>1125</v>
      </c>
      <c r="C963" s="3" t="s">
        <v>159</v>
      </c>
      <c r="D963" s="45" t="s">
        <v>20</v>
      </c>
      <c r="E963" s="3" t="s">
        <v>763</v>
      </c>
      <c r="F963" s="3" t="s">
        <v>1126</v>
      </c>
      <c r="G963" s="4" t="str">
        <f t="shared" ref="G963:G1026" si="81">CONCATENATE(K963," ",C963,D963)</f>
        <v>RES1218 510R±5%</v>
      </c>
      <c r="H963" s="3" t="s">
        <v>23</v>
      </c>
      <c r="I963" s="3" t="s">
        <v>24</v>
      </c>
      <c r="J963" s="3" t="s">
        <v>25</v>
      </c>
      <c r="K963" s="3" t="s">
        <v>1127</v>
      </c>
      <c r="L963" s="4" t="str">
        <f t="shared" ref="L963:L1026" si="82">CONCATENATE("RC1218JR-07",C963,"L")</f>
        <v>RC1218JR-07510RL</v>
      </c>
      <c r="M963" s="3" t="s">
        <v>378</v>
      </c>
      <c r="N963" t="s">
        <v>379</v>
      </c>
      <c r="O963" t="str">
        <f t="shared" ca="1" si="77"/>
        <v>C:\Altium Libraries\Passives Library\DataSheet\GENERAL PURPOSE CHIP RESISTORS (Yageo).pdf</v>
      </c>
      <c r="P963" s="5" t="str">
        <f t="shared" ref="P963:P1026" si="83">CONCATENATE(N963," ",K963," ",C963,D963," ",E963," ",F963)</f>
        <v>GENERAL PURPOSE CHIP RESISTORS RES1218 510R±5% 200V 1.0W</v>
      </c>
    </row>
    <row r="964" spans="1:16" x14ac:dyDescent="0.3">
      <c r="A964" s="4" t="s">
        <v>1194</v>
      </c>
      <c r="B964" s="3" t="s">
        <v>1125</v>
      </c>
      <c r="C964" s="3" t="s">
        <v>161</v>
      </c>
      <c r="D964" s="45" t="s">
        <v>20</v>
      </c>
      <c r="E964" s="3" t="s">
        <v>763</v>
      </c>
      <c r="F964" s="3" t="s">
        <v>1126</v>
      </c>
      <c r="G964" s="4" t="str">
        <f t="shared" si="81"/>
        <v>RES1218 560R±5%</v>
      </c>
      <c r="H964" s="3" t="s">
        <v>23</v>
      </c>
      <c r="I964" s="3" t="s">
        <v>24</v>
      </c>
      <c r="J964" s="3" t="s">
        <v>25</v>
      </c>
      <c r="K964" s="3" t="s">
        <v>1127</v>
      </c>
      <c r="L964" s="4" t="str">
        <f t="shared" si="82"/>
        <v>RC1218JR-07560RL</v>
      </c>
      <c r="M964" s="3" t="s">
        <v>378</v>
      </c>
      <c r="N964" t="s">
        <v>379</v>
      </c>
      <c r="O964" t="str">
        <f t="shared" ca="1" si="77"/>
        <v>C:\Altium Libraries\Passives Library\DataSheet\GENERAL PURPOSE CHIP RESISTORS (Yageo).pdf</v>
      </c>
      <c r="P964" s="5" t="str">
        <f t="shared" si="83"/>
        <v>GENERAL PURPOSE CHIP RESISTORS RES1218 560R±5% 200V 1.0W</v>
      </c>
    </row>
    <row r="965" spans="1:16" x14ac:dyDescent="0.3">
      <c r="A965" s="4" t="s">
        <v>1195</v>
      </c>
      <c r="B965" s="3" t="s">
        <v>1125</v>
      </c>
      <c r="C965" s="3" t="s">
        <v>163</v>
      </c>
      <c r="D965" s="45" t="s">
        <v>20</v>
      </c>
      <c r="E965" s="3" t="s">
        <v>763</v>
      </c>
      <c r="F965" s="3" t="s">
        <v>1126</v>
      </c>
      <c r="G965" s="4" t="str">
        <f t="shared" si="81"/>
        <v>RES1218 620R±5%</v>
      </c>
      <c r="H965" s="3" t="s">
        <v>23</v>
      </c>
      <c r="I965" s="3" t="s">
        <v>24</v>
      </c>
      <c r="J965" s="3" t="s">
        <v>25</v>
      </c>
      <c r="K965" s="3" t="s">
        <v>1127</v>
      </c>
      <c r="L965" s="4" t="str">
        <f t="shared" si="82"/>
        <v>RC1218JR-07620RL</v>
      </c>
      <c r="M965" s="3" t="s">
        <v>378</v>
      </c>
      <c r="N965" t="s">
        <v>379</v>
      </c>
      <c r="O965" t="str">
        <f t="shared" ca="1" si="77"/>
        <v>C:\Altium Libraries\Passives Library\DataSheet\GENERAL PURPOSE CHIP RESISTORS (Yageo).pdf</v>
      </c>
      <c r="P965" s="5" t="str">
        <f t="shared" si="83"/>
        <v>GENERAL PURPOSE CHIP RESISTORS RES1218 620R±5% 200V 1.0W</v>
      </c>
    </row>
    <row r="966" spans="1:16" x14ac:dyDescent="0.3">
      <c r="A966" s="4" t="s">
        <v>1196</v>
      </c>
      <c r="B966" s="3" t="s">
        <v>1125</v>
      </c>
      <c r="C966" s="3" t="s">
        <v>165</v>
      </c>
      <c r="D966" s="45" t="s">
        <v>20</v>
      </c>
      <c r="E966" s="3" t="s">
        <v>763</v>
      </c>
      <c r="F966" s="3" t="s">
        <v>1126</v>
      </c>
      <c r="G966" s="4" t="str">
        <f t="shared" si="81"/>
        <v>RES1218 680R±5%</v>
      </c>
      <c r="H966" s="3" t="s">
        <v>23</v>
      </c>
      <c r="I966" s="3" t="s">
        <v>24</v>
      </c>
      <c r="J966" s="3" t="s">
        <v>25</v>
      </c>
      <c r="K966" s="3" t="s">
        <v>1127</v>
      </c>
      <c r="L966" s="4" t="str">
        <f t="shared" si="82"/>
        <v>RC1218JR-07680RL</v>
      </c>
      <c r="M966" s="3" t="s">
        <v>378</v>
      </c>
      <c r="N966" t="s">
        <v>379</v>
      </c>
      <c r="O966" t="str">
        <f t="shared" ca="1" si="77"/>
        <v>C:\Altium Libraries\Passives Library\DataSheet\GENERAL PURPOSE CHIP RESISTORS (Yageo).pdf</v>
      </c>
      <c r="P966" s="5" t="str">
        <f t="shared" si="83"/>
        <v>GENERAL PURPOSE CHIP RESISTORS RES1218 680R±5% 200V 1.0W</v>
      </c>
    </row>
    <row r="967" spans="1:16" x14ac:dyDescent="0.3">
      <c r="A967" s="4" t="s">
        <v>1197</v>
      </c>
      <c r="B967" s="3" t="s">
        <v>1125</v>
      </c>
      <c r="C967" s="3" t="s">
        <v>167</v>
      </c>
      <c r="D967" s="45" t="s">
        <v>20</v>
      </c>
      <c r="E967" s="3" t="s">
        <v>763</v>
      </c>
      <c r="F967" s="3" t="s">
        <v>1126</v>
      </c>
      <c r="G967" s="4" t="str">
        <f t="shared" si="81"/>
        <v>RES1218 750R±5%</v>
      </c>
      <c r="H967" s="3" t="s">
        <v>23</v>
      </c>
      <c r="I967" s="3" t="s">
        <v>24</v>
      </c>
      <c r="J967" s="3" t="s">
        <v>25</v>
      </c>
      <c r="K967" s="3" t="s">
        <v>1127</v>
      </c>
      <c r="L967" s="4" t="str">
        <f t="shared" si="82"/>
        <v>RC1218JR-07750RL</v>
      </c>
      <c r="M967" s="3" t="s">
        <v>378</v>
      </c>
      <c r="N967" t="s">
        <v>379</v>
      </c>
      <c r="O967" t="str">
        <f t="shared" ca="1" si="77"/>
        <v>C:\Altium Libraries\Passives Library\DataSheet\GENERAL PURPOSE CHIP RESISTORS (Yageo).pdf</v>
      </c>
      <c r="P967" s="5" t="str">
        <f t="shared" si="83"/>
        <v>GENERAL PURPOSE CHIP RESISTORS RES1218 750R±5% 200V 1.0W</v>
      </c>
    </row>
    <row r="968" spans="1:16" x14ac:dyDescent="0.3">
      <c r="A968" s="4" t="s">
        <v>1198</v>
      </c>
      <c r="B968" s="3" t="s">
        <v>1125</v>
      </c>
      <c r="C968" s="3" t="s">
        <v>169</v>
      </c>
      <c r="D968" s="45" t="s">
        <v>20</v>
      </c>
      <c r="E968" s="3" t="s">
        <v>763</v>
      </c>
      <c r="F968" s="3" t="s">
        <v>1126</v>
      </c>
      <c r="G968" s="4" t="str">
        <f t="shared" si="81"/>
        <v>RES1218 820R±5%</v>
      </c>
      <c r="H968" s="3" t="s">
        <v>23</v>
      </c>
      <c r="I968" s="3" t="s">
        <v>24</v>
      </c>
      <c r="J968" s="3" t="s">
        <v>25</v>
      </c>
      <c r="K968" s="3" t="s">
        <v>1127</v>
      </c>
      <c r="L968" s="4" t="str">
        <f t="shared" si="82"/>
        <v>RC1218JR-07820RL</v>
      </c>
      <c r="M968" s="3" t="s">
        <v>378</v>
      </c>
      <c r="N968" t="s">
        <v>379</v>
      </c>
      <c r="O968" t="str">
        <f t="shared" ca="1" si="77"/>
        <v>C:\Altium Libraries\Passives Library\DataSheet\GENERAL PURPOSE CHIP RESISTORS (Yageo).pdf</v>
      </c>
      <c r="P968" s="5" t="str">
        <f t="shared" si="83"/>
        <v>GENERAL PURPOSE CHIP RESISTORS RES1218 820R±5% 200V 1.0W</v>
      </c>
    </row>
    <row r="969" spans="1:16" x14ac:dyDescent="0.3">
      <c r="A969" s="4" t="s">
        <v>1199</v>
      </c>
      <c r="B969" s="3" t="s">
        <v>1125</v>
      </c>
      <c r="C969" s="3" t="s">
        <v>171</v>
      </c>
      <c r="D969" s="45" t="s">
        <v>20</v>
      </c>
      <c r="E969" s="3" t="s">
        <v>763</v>
      </c>
      <c r="F969" s="3" t="s">
        <v>1126</v>
      </c>
      <c r="G969" s="4" t="str">
        <f t="shared" si="81"/>
        <v>RES1218 910R±5%</v>
      </c>
      <c r="H969" s="3" t="s">
        <v>23</v>
      </c>
      <c r="I969" s="3" t="s">
        <v>24</v>
      </c>
      <c r="J969" s="3" t="s">
        <v>25</v>
      </c>
      <c r="K969" s="3" t="s">
        <v>1127</v>
      </c>
      <c r="L969" s="4" t="str">
        <f t="shared" si="82"/>
        <v>RC1218JR-07910RL</v>
      </c>
      <c r="M969" s="3" t="s">
        <v>378</v>
      </c>
      <c r="N969" t="s">
        <v>379</v>
      </c>
      <c r="O969" t="str">
        <f t="shared" ref="O969:O1032" ca="1" si="84">CONCATENATE(LEFT(CELL("имяфайла"), FIND("[",CELL("имяфайла"))-1),"DataSheet\GENERAL PURPOSE CHIP RESISTORS (Yageo).pdf")</f>
        <v>C:\Altium Libraries\Passives Library\DataSheet\GENERAL PURPOSE CHIP RESISTORS (Yageo).pdf</v>
      </c>
      <c r="P969" s="5" t="str">
        <f t="shared" si="83"/>
        <v>GENERAL PURPOSE CHIP RESISTORS RES1218 910R±5% 200V 1.0W</v>
      </c>
    </row>
    <row r="970" spans="1:16" x14ac:dyDescent="0.3">
      <c r="A970" s="4" t="s">
        <v>1200</v>
      </c>
      <c r="B970" s="3" t="s">
        <v>1125</v>
      </c>
      <c r="C970" s="3" t="s">
        <v>173</v>
      </c>
      <c r="D970" s="45" t="s">
        <v>20</v>
      </c>
      <c r="E970" s="3" t="s">
        <v>763</v>
      </c>
      <c r="F970" s="3" t="s">
        <v>1126</v>
      </c>
      <c r="G970" s="4" t="str">
        <f t="shared" si="81"/>
        <v>RES1218 1K0±5%</v>
      </c>
      <c r="H970" s="3" t="s">
        <v>23</v>
      </c>
      <c r="I970" s="3" t="s">
        <v>24</v>
      </c>
      <c r="J970" s="3" t="s">
        <v>25</v>
      </c>
      <c r="K970" s="3" t="s">
        <v>1127</v>
      </c>
      <c r="L970" s="4" t="str">
        <f t="shared" si="82"/>
        <v>RC1218JR-071K0L</v>
      </c>
      <c r="M970" s="3" t="s">
        <v>378</v>
      </c>
      <c r="N970" t="s">
        <v>379</v>
      </c>
      <c r="O970" t="str">
        <f t="shared" ca="1" si="84"/>
        <v>C:\Altium Libraries\Passives Library\DataSheet\GENERAL PURPOSE CHIP RESISTORS (Yageo).pdf</v>
      </c>
      <c r="P970" s="5" t="str">
        <f t="shared" si="83"/>
        <v>GENERAL PURPOSE CHIP RESISTORS RES1218 1K0±5% 200V 1.0W</v>
      </c>
    </row>
    <row r="971" spans="1:16" x14ac:dyDescent="0.3">
      <c r="A971" s="4" t="s">
        <v>1201</v>
      </c>
      <c r="B971" s="3" t="s">
        <v>1125</v>
      </c>
      <c r="C971" s="3" t="s">
        <v>176</v>
      </c>
      <c r="D971" s="45" t="s">
        <v>20</v>
      </c>
      <c r="E971" s="3" t="s">
        <v>763</v>
      </c>
      <c r="F971" s="3" t="s">
        <v>1126</v>
      </c>
      <c r="G971" s="4" t="str">
        <f t="shared" si="81"/>
        <v>RES1218 1K1±5%</v>
      </c>
      <c r="H971" s="3" t="s">
        <v>23</v>
      </c>
      <c r="I971" s="3" t="s">
        <v>24</v>
      </c>
      <c r="J971" s="3" t="s">
        <v>25</v>
      </c>
      <c r="K971" s="3" t="s">
        <v>1127</v>
      </c>
      <c r="L971" s="4" t="str">
        <f t="shared" si="82"/>
        <v>RC1218JR-071K1L</v>
      </c>
      <c r="M971" s="3" t="s">
        <v>378</v>
      </c>
      <c r="N971" t="s">
        <v>379</v>
      </c>
      <c r="O971" t="str">
        <f t="shared" ca="1" si="84"/>
        <v>C:\Altium Libraries\Passives Library\DataSheet\GENERAL PURPOSE CHIP RESISTORS (Yageo).pdf</v>
      </c>
      <c r="P971" s="5" t="str">
        <f t="shared" si="83"/>
        <v>GENERAL PURPOSE CHIP RESISTORS RES1218 1K1±5% 200V 1.0W</v>
      </c>
    </row>
    <row r="972" spans="1:16" x14ac:dyDescent="0.3">
      <c r="A972" s="4" t="s">
        <v>1202</v>
      </c>
      <c r="B972" s="3" t="s">
        <v>1125</v>
      </c>
      <c r="C972" s="3" t="s">
        <v>178</v>
      </c>
      <c r="D972" s="45" t="s">
        <v>20</v>
      </c>
      <c r="E972" s="3" t="s">
        <v>763</v>
      </c>
      <c r="F972" s="3" t="s">
        <v>1126</v>
      </c>
      <c r="G972" s="4" t="str">
        <f t="shared" si="81"/>
        <v>RES1218 1K2±5%</v>
      </c>
      <c r="H972" s="3" t="s">
        <v>23</v>
      </c>
      <c r="I972" s="3" t="s">
        <v>24</v>
      </c>
      <c r="J972" s="3" t="s">
        <v>25</v>
      </c>
      <c r="K972" s="3" t="s">
        <v>1127</v>
      </c>
      <c r="L972" s="4" t="str">
        <f t="shared" si="82"/>
        <v>RC1218JR-071K2L</v>
      </c>
      <c r="M972" s="3" t="s">
        <v>378</v>
      </c>
      <c r="N972" t="s">
        <v>379</v>
      </c>
      <c r="O972" t="str">
        <f t="shared" ca="1" si="84"/>
        <v>C:\Altium Libraries\Passives Library\DataSheet\GENERAL PURPOSE CHIP RESISTORS (Yageo).pdf</v>
      </c>
      <c r="P972" s="5" t="str">
        <f t="shared" si="83"/>
        <v>GENERAL PURPOSE CHIP RESISTORS RES1218 1K2±5% 200V 1.0W</v>
      </c>
    </row>
    <row r="973" spans="1:16" x14ac:dyDescent="0.3">
      <c r="A973" s="4" t="s">
        <v>1203</v>
      </c>
      <c r="B973" s="3" t="s">
        <v>1125</v>
      </c>
      <c r="C973" s="3" t="s">
        <v>180</v>
      </c>
      <c r="D973" s="45" t="s">
        <v>20</v>
      </c>
      <c r="E973" s="3" t="s">
        <v>763</v>
      </c>
      <c r="F973" s="3" t="s">
        <v>1126</v>
      </c>
      <c r="G973" s="4" t="str">
        <f t="shared" si="81"/>
        <v>RES1218 1K3±5%</v>
      </c>
      <c r="H973" s="3" t="s">
        <v>23</v>
      </c>
      <c r="I973" s="3" t="s">
        <v>24</v>
      </c>
      <c r="J973" s="3" t="s">
        <v>25</v>
      </c>
      <c r="K973" s="3" t="s">
        <v>1127</v>
      </c>
      <c r="L973" s="4" t="str">
        <f t="shared" si="82"/>
        <v>RC1218JR-071K3L</v>
      </c>
      <c r="M973" s="3" t="s">
        <v>378</v>
      </c>
      <c r="N973" t="s">
        <v>379</v>
      </c>
      <c r="O973" t="str">
        <f t="shared" ca="1" si="84"/>
        <v>C:\Altium Libraries\Passives Library\DataSheet\GENERAL PURPOSE CHIP RESISTORS (Yageo).pdf</v>
      </c>
      <c r="P973" s="5" t="str">
        <f t="shared" si="83"/>
        <v>GENERAL PURPOSE CHIP RESISTORS RES1218 1K3±5% 200V 1.0W</v>
      </c>
    </row>
    <row r="974" spans="1:16" x14ac:dyDescent="0.3">
      <c r="A974" s="4" t="s">
        <v>1204</v>
      </c>
      <c r="B974" s="3" t="s">
        <v>1125</v>
      </c>
      <c r="C974" s="3" t="s">
        <v>182</v>
      </c>
      <c r="D974" s="45" t="s">
        <v>20</v>
      </c>
      <c r="E974" s="3" t="s">
        <v>763</v>
      </c>
      <c r="F974" s="3" t="s">
        <v>1126</v>
      </c>
      <c r="G974" s="4" t="str">
        <f t="shared" si="81"/>
        <v>RES1218 1K5±5%</v>
      </c>
      <c r="H974" s="3" t="s">
        <v>23</v>
      </c>
      <c r="I974" s="3" t="s">
        <v>24</v>
      </c>
      <c r="J974" s="3" t="s">
        <v>25</v>
      </c>
      <c r="K974" s="3" t="s">
        <v>1127</v>
      </c>
      <c r="L974" s="4" t="str">
        <f t="shared" si="82"/>
        <v>RC1218JR-071K5L</v>
      </c>
      <c r="M974" s="3" t="s">
        <v>378</v>
      </c>
      <c r="N974" t="s">
        <v>379</v>
      </c>
      <c r="O974" t="str">
        <f t="shared" ca="1" si="84"/>
        <v>C:\Altium Libraries\Passives Library\DataSheet\GENERAL PURPOSE CHIP RESISTORS (Yageo).pdf</v>
      </c>
      <c r="P974" s="5" t="str">
        <f t="shared" si="83"/>
        <v>GENERAL PURPOSE CHIP RESISTORS RES1218 1K5±5% 200V 1.0W</v>
      </c>
    </row>
    <row r="975" spans="1:16" x14ac:dyDescent="0.3">
      <c r="A975" s="4" t="s">
        <v>1205</v>
      </c>
      <c r="B975" s="3" t="s">
        <v>1125</v>
      </c>
      <c r="C975" s="3" t="s">
        <v>184</v>
      </c>
      <c r="D975" s="45" t="s">
        <v>20</v>
      </c>
      <c r="E975" s="3" t="s">
        <v>763</v>
      </c>
      <c r="F975" s="3" t="s">
        <v>1126</v>
      </c>
      <c r="G975" s="4" t="str">
        <f t="shared" si="81"/>
        <v>RES1218 1K6±5%</v>
      </c>
      <c r="H975" s="3" t="s">
        <v>23</v>
      </c>
      <c r="I975" s="3" t="s">
        <v>24</v>
      </c>
      <c r="J975" s="3" t="s">
        <v>25</v>
      </c>
      <c r="K975" s="3" t="s">
        <v>1127</v>
      </c>
      <c r="L975" s="4" t="str">
        <f t="shared" si="82"/>
        <v>RC1218JR-071K6L</v>
      </c>
      <c r="M975" s="3" t="s">
        <v>378</v>
      </c>
      <c r="N975" t="s">
        <v>379</v>
      </c>
      <c r="O975" t="str">
        <f t="shared" ca="1" si="84"/>
        <v>C:\Altium Libraries\Passives Library\DataSheet\GENERAL PURPOSE CHIP RESISTORS (Yageo).pdf</v>
      </c>
      <c r="P975" s="5" t="str">
        <f t="shared" si="83"/>
        <v>GENERAL PURPOSE CHIP RESISTORS RES1218 1K6±5% 200V 1.0W</v>
      </c>
    </row>
    <row r="976" spans="1:16" x14ac:dyDescent="0.3">
      <c r="A976" s="4" t="s">
        <v>1206</v>
      </c>
      <c r="B976" s="3" t="s">
        <v>1125</v>
      </c>
      <c r="C976" s="3" t="s">
        <v>186</v>
      </c>
      <c r="D976" s="45" t="s">
        <v>20</v>
      </c>
      <c r="E976" s="3" t="s">
        <v>763</v>
      </c>
      <c r="F976" s="3" t="s">
        <v>1126</v>
      </c>
      <c r="G976" s="4" t="str">
        <f t="shared" si="81"/>
        <v>RES1218 1K8±5%</v>
      </c>
      <c r="H976" s="3" t="s">
        <v>23</v>
      </c>
      <c r="I976" s="3" t="s">
        <v>24</v>
      </c>
      <c r="J976" s="3" t="s">
        <v>25</v>
      </c>
      <c r="K976" s="3" t="s">
        <v>1127</v>
      </c>
      <c r="L976" s="4" t="str">
        <f t="shared" si="82"/>
        <v>RC1218JR-071K8L</v>
      </c>
      <c r="M976" s="3" t="s">
        <v>378</v>
      </c>
      <c r="N976" t="s">
        <v>379</v>
      </c>
      <c r="O976" t="str">
        <f t="shared" ca="1" si="84"/>
        <v>C:\Altium Libraries\Passives Library\DataSheet\GENERAL PURPOSE CHIP RESISTORS (Yageo).pdf</v>
      </c>
      <c r="P976" s="5" t="str">
        <f t="shared" si="83"/>
        <v>GENERAL PURPOSE CHIP RESISTORS RES1218 1K8±5% 200V 1.0W</v>
      </c>
    </row>
    <row r="977" spans="1:16" x14ac:dyDescent="0.3">
      <c r="A977" s="4" t="s">
        <v>1207</v>
      </c>
      <c r="B977" s="3" t="s">
        <v>1125</v>
      </c>
      <c r="C977" s="3" t="s">
        <v>188</v>
      </c>
      <c r="D977" s="45" t="s">
        <v>20</v>
      </c>
      <c r="E977" s="3" t="s">
        <v>763</v>
      </c>
      <c r="F977" s="3" t="s">
        <v>1126</v>
      </c>
      <c r="G977" s="4" t="str">
        <f t="shared" si="81"/>
        <v>RES1218 2K0±5%</v>
      </c>
      <c r="H977" s="3" t="s">
        <v>23</v>
      </c>
      <c r="I977" s="3" t="s">
        <v>24</v>
      </c>
      <c r="J977" s="3" t="s">
        <v>25</v>
      </c>
      <c r="K977" s="3" t="s">
        <v>1127</v>
      </c>
      <c r="L977" s="4" t="str">
        <f t="shared" si="82"/>
        <v>RC1218JR-072K0L</v>
      </c>
      <c r="M977" s="3" t="s">
        <v>378</v>
      </c>
      <c r="N977" t="s">
        <v>379</v>
      </c>
      <c r="O977" t="str">
        <f t="shared" ca="1" si="84"/>
        <v>C:\Altium Libraries\Passives Library\DataSheet\GENERAL PURPOSE CHIP RESISTORS (Yageo).pdf</v>
      </c>
      <c r="P977" s="5" t="str">
        <f t="shared" si="83"/>
        <v>GENERAL PURPOSE CHIP RESISTORS RES1218 2K0±5% 200V 1.0W</v>
      </c>
    </row>
    <row r="978" spans="1:16" x14ac:dyDescent="0.3">
      <c r="A978" s="4" t="s">
        <v>1208</v>
      </c>
      <c r="B978" s="3" t="s">
        <v>1125</v>
      </c>
      <c r="C978" s="3" t="s">
        <v>191</v>
      </c>
      <c r="D978" s="45" t="s">
        <v>20</v>
      </c>
      <c r="E978" s="3" t="s">
        <v>763</v>
      </c>
      <c r="F978" s="3" t="s">
        <v>1126</v>
      </c>
      <c r="G978" s="4" t="str">
        <f t="shared" si="81"/>
        <v>RES1218 2K2±5%</v>
      </c>
      <c r="H978" s="3" t="s">
        <v>23</v>
      </c>
      <c r="I978" s="3" t="s">
        <v>24</v>
      </c>
      <c r="J978" s="3" t="s">
        <v>25</v>
      </c>
      <c r="K978" s="3" t="s">
        <v>1127</v>
      </c>
      <c r="L978" s="4" t="str">
        <f t="shared" si="82"/>
        <v>RC1218JR-072K2L</v>
      </c>
      <c r="M978" s="3" t="s">
        <v>378</v>
      </c>
      <c r="N978" t="s">
        <v>379</v>
      </c>
      <c r="O978" t="str">
        <f t="shared" ca="1" si="84"/>
        <v>C:\Altium Libraries\Passives Library\DataSheet\GENERAL PURPOSE CHIP RESISTORS (Yageo).pdf</v>
      </c>
      <c r="P978" s="5" t="str">
        <f t="shared" si="83"/>
        <v>GENERAL PURPOSE CHIP RESISTORS RES1218 2K2±5% 200V 1.0W</v>
      </c>
    </row>
    <row r="979" spans="1:16" x14ac:dyDescent="0.3">
      <c r="A979" s="4" t="s">
        <v>1209</v>
      </c>
      <c r="B979" s="3" t="s">
        <v>1125</v>
      </c>
      <c r="C979" s="3" t="s">
        <v>193</v>
      </c>
      <c r="D979" s="45" t="s">
        <v>20</v>
      </c>
      <c r="E979" s="3" t="s">
        <v>763</v>
      </c>
      <c r="F979" s="3" t="s">
        <v>1126</v>
      </c>
      <c r="G979" s="4" t="str">
        <f t="shared" si="81"/>
        <v>RES1218 2K4±5%</v>
      </c>
      <c r="H979" s="3" t="s">
        <v>23</v>
      </c>
      <c r="I979" s="3" t="s">
        <v>24</v>
      </c>
      <c r="J979" s="3" t="s">
        <v>25</v>
      </c>
      <c r="K979" s="3" t="s">
        <v>1127</v>
      </c>
      <c r="L979" s="4" t="str">
        <f t="shared" si="82"/>
        <v>RC1218JR-072K4L</v>
      </c>
      <c r="M979" s="3" t="s">
        <v>378</v>
      </c>
      <c r="N979" t="s">
        <v>379</v>
      </c>
      <c r="O979" t="str">
        <f t="shared" ca="1" si="84"/>
        <v>C:\Altium Libraries\Passives Library\DataSheet\GENERAL PURPOSE CHIP RESISTORS (Yageo).pdf</v>
      </c>
      <c r="P979" s="5" t="str">
        <f t="shared" si="83"/>
        <v>GENERAL PURPOSE CHIP RESISTORS RES1218 2K4±5% 200V 1.0W</v>
      </c>
    </row>
    <row r="980" spans="1:16" x14ac:dyDescent="0.3">
      <c r="A980" s="4" t="s">
        <v>1210</v>
      </c>
      <c r="B980" s="3" t="s">
        <v>1125</v>
      </c>
      <c r="C980" s="3" t="s">
        <v>195</v>
      </c>
      <c r="D980" s="45" t="s">
        <v>20</v>
      </c>
      <c r="E980" s="3" t="s">
        <v>763</v>
      </c>
      <c r="F980" s="3" t="s">
        <v>1126</v>
      </c>
      <c r="G980" s="4" t="str">
        <f t="shared" si="81"/>
        <v>RES1218 2K7±5%</v>
      </c>
      <c r="H980" s="3" t="s">
        <v>23</v>
      </c>
      <c r="I980" s="3" t="s">
        <v>24</v>
      </c>
      <c r="J980" s="3" t="s">
        <v>25</v>
      </c>
      <c r="K980" s="3" t="s">
        <v>1127</v>
      </c>
      <c r="L980" s="4" t="str">
        <f t="shared" si="82"/>
        <v>RC1218JR-072K7L</v>
      </c>
      <c r="M980" s="3" t="s">
        <v>378</v>
      </c>
      <c r="N980" t="s">
        <v>379</v>
      </c>
      <c r="O980" t="str">
        <f t="shared" ca="1" si="84"/>
        <v>C:\Altium Libraries\Passives Library\DataSheet\GENERAL PURPOSE CHIP RESISTORS (Yageo).pdf</v>
      </c>
      <c r="P980" s="5" t="str">
        <f t="shared" si="83"/>
        <v>GENERAL PURPOSE CHIP RESISTORS RES1218 2K7±5% 200V 1.0W</v>
      </c>
    </row>
    <row r="981" spans="1:16" x14ac:dyDescent="0.3">
      <c r="A981" s="4" t="s">
        <v>1211</v>
      </c>
      <c r="B981" s="3" t="s">
        <v>1125</v>
      </c>
      <c r="C981" s="3" t="s">
        <v>197</v>
      </c>
      <c r="D981" s="45" t="s">
        <v>20</v>
      </c>
      <c r="E981" s="3" t="s">
        <v>763</v>
      </c>
      <c r="F981" s="3" t="s">
        <v>1126</v>
      </c>
      <c r="G981" s="4" t="str">
        <f t="shared" si="81"/>
        <v>RES1218 3K0±5%</v>
      </c>
      <c r="H981" s="3" t="s">
        <v>23</v>
      </c>
      <c r="I981" s="3" t="s">
        <v>24</v>
      </c>
      <c r="J981" s="3" t="s">
        <v>25</v>
      </c>
      <c r="K981" s="3" t="s">
        <v>1127</v>
      </c>
      <c r="L981" s="4" t="str">
        <f t="shared" si="82"/>
        <v>RC1218JR-073K0L</v>
      </c>
      <c r="M981" s="3" t="s">
        <v>378</v>
      </c>
      <c r="N981" t="s">
        <v>379</v>
      </c>
      <c r="O981" t="str">
        <f t="shared" ca="1" si="84"/>
        <v>C:\Altium Libraries\Passives Library\DataSheet\GENERAL PURPOSE CHIP RESISTORS (Yageo).pdf</v>
      </c>
      <c r="P981" s="5" t="str">
        <f t="shared" si="83"/>
        <v>GENERAL PURPOSE CHIP RESISTORS RES1218 3K0±5% 200V 1.0W</v>
      </c>
    </row>
    <row r="982" spans="1:16" x14ac:dyDescent="0.3">
      <c r="A982" s="4" t="s">
        <v>1212</v>
      </c>
      <c r="B982" s="3" t="s">
        <v>1125</v>
      </c>
      <c r="C982" s="3" t="s">
        <v>200</v>
      </c>
      <c r="D982" s="45" t="s">
        <v>20</v>
      </c>
      <c r="E982" s="3" t="s">
        <v>763</v>
      </c>
      <c r="F982" s="3" t="s">
        <v>1126</v>
      </c>
      <c r="G982" s="4" t="str">
        <f t="shared" si="81"/>
        <v>RES1218 3K3±5%</v>
      </c>
      <c r="H982" s="3" t="s">
        <v>23</v>
      </c>
      <c r="I982" s="3" t="s">
        <v>24</v>
      </c>
      <c r="J982" s="3" t="s">
        <v>25</v>
      </c>
      <c r="K982" s="3" t="s">
        <v>1127</v>
      </c>
      <c r="L982" s="4" t="str">
        <f t="shared" si="82"/>
        <v>RC1218JR-073K3L</v>
      </c>
      <c r="M982" s="3" t="s">
        <v>378</v>
      </c>
      <c r="N982" t="s">
        <v>379</v>
      </c>
      <c r="O982" t="str">
        <f t="shared" ca="1" si="84"/>
        <v>C:\Altium Libraries\Passives Library\DataSheet\GENERAL PURPOSE CHIP RESISTORS (Yageo).pdf</v>
      </c>
      <c r="P982" s="5" t="str">
        <f t="shared" si="83"/>
        <v>GENERAL PURPOSE CHIP RESISTORS RES1218 3K3±5% 200V 1.0W</v>
      </c>
    </row>
    <row r="983" spans="1:16" x14ac:dyDescent="0.3">
      <c r="A983" s="4" t="s">
        <v>1213</v>
      </c>
      <c r="B983" s="3" t="s">
        <v>1125</v>
      </c>
      <c r="C983" s="3" t="s">
        <v>202</v>
      </c>
      <c r="D983" s="45" t="s">
        <v>20</v>
      </c>
      <c r="E983" s="3" t="s">
        <v>763</v>
      </c>
      <c r="F983" s="3" t="s">
        <v>1126</v>
      </c>
      <c r="G983" s="4" t="str">
        <f t="shared" si="81"/>
        <v>RES1218 3K6±5%</v>
      </c>
      <c r="H983" s="3" t="s">
        <v>23</v>
      </c>
      <c r="I983" s="3" t="s">
        <v>24</v>
      </c>
      <c r="J983" s="3" t="s">
        <v>25</v>
      </c>
      <c r="K983" s="3" t="s">
        <v>1127</v>
      </c>
      <c r="L983" s="4" t="str">
        <f t="shared" si="82"/>
        <v>RC1218JR-073K6L</v>
      </c>
      <c r="M983" s="3" t="s">
        <v>378</v>
      </c>
      <c r="N983" t="s">
        <v>379</v>
      </c>
      <c r="O983" t="str">
        <f t="shared" ca="1" si="84"/>
        <v>C:\Altium Libraries\Passives Library\DataSheet\GENERAL PURPOSE CHIP RESISTORS (Yageo).pdf</v>
      </c>
      <c r="P983" s="5" t="str">
        <f t="shared" si="83"/>
        <v>GENERAL PURPOSE CHIP RESISTORS RES1218 3K6±5% 200V 1.0W</v>
      </c>
    </row>
    <row r="984" spans="1:16" x14ac:dyDescent="0.3">
      <c r="A984" s="4" t="s">
        <v>1214</v>
      </c>
      <c r="B984" s="3" t="s">
        <v>1125</v>
      </c>
      <c r="C984" s="3" t="s">
        <v>204</v>
      </c>
      <c r="D984" s="45" t="s">
        <v>20</v>
      </c>
      <c r="E984" s="3" t="s">
        <v>763</v>
      </c>
      <c r="F984" s="3" t="s">
        <v>1126</v>
      </c>
      <c r="G984" s="4" t="str">
        <f t="shared" si="81"/>
        <v>RES1218 3K9±5%</v>
      </c>
      <c r="H984" s="3" t="s">
        <v>23</v>
      </c>
      <c r="I984" s="3" t="s">
        <v>24</v>
      </c>
      <c r="J984" s="3" t="s">
        <v>25</v>
      </c>
      <c r="K984" s="3" t="s">
        <v>1127</v>
      </c>
      <c r="L984" s="4" t="str">
        <f t="shared" si="82"/>
        <v>RC1218JR-073K9L</v>
      </c>
      <c r="M984" s="3" t="s">
        <v>378</v>
      </c>
      <c r="N984" t="s">
        <v>379</v>
      </c>
      <c r="O984" t="str">
        <f t="shared" ca="1" si="84"/>
        <v>C:\Altium Libraries\Passives Library\DataSheet\GENERAL PURPOSE CHIP RESISTORS (Yageo).pdf</v>
      </c>
      <c r="P984" s="5" t="str">
        <f t="shared" si="83"/>
        <v>GENERAL PURPOSE CHIP RESISTORS RES1218 3K9±5% 200V 1.0W</v>
      </c>
    </row>
    <row r="985" spans="1:16" x14ac:dyDescent="0.3">
      <c r="A985" s="4" t="s">
        <v>1215</v>
      </c>
      <c r="B985" s="3" t="s">
        <v>1125</v>
      </c>
      <c r="C985" s="3" t="s">
        <v>206</v>
      </c>
      <c r="D985" s="45" t="s">
        <v>20</v>
      </c>
      <c r="E985" s="3" t="s">
        <v>763</v>
      </c>
      <c r="F985" s="3" t="s">
        <v>1126</v>
      </c>
      <c r="G985" s="4" t="str">
        <f t="shared" si="81"/>
        <v>RES1218 4K3±5%</v>
      </c>
      <c r="H985" s="3" t="s">
        <v>23</v>
      </c>
      <c r="I985" s="3" t="s">
        <v>24</v>
      </c>
      <c r="J985" s="3" t="s">
        <v>25</v>
      </c>
      <c r="K985" s="3" t="s">
        <v>1127</v>
      </c>
      <c r="L985" s="4" t="str">
        <f t="shared" si="82"/>
        <v>RC1218JR-074K3L</v>
      </c>
      <c r="M985" s="3" t="s">
        <v>378</v>
      </c>
      <c r="N985" t="s">
        <v>379</v>
      </c>
      <c r="O985" t="str">
        <f t="shared" ca="1" si="84"/>
        <v>C:\Altium Libraries\Passives Library\DataSheet\GENERAL PURPOSE CHIP RESISTORS (Yageo).pdf</v>
      </c>
      <c r="P985" s="5" t="str">
        <f t="shared" si="83"/>
        <v>GENERAL PURPOSE CHIP RESISTORS RES1218 4K3±5% 200V 1.0W</v>
      </c>
    </row>
    <row r="986" spans="1:16" x14ac:dyDescent="0.3">
      <c r="A986" s="4" t="s">
        <v>1216</v>
      </c>
      <c r="B986" s="3" t="s">
        <v>1125</v>
      </c>
      <c r="C986" s="3" t="s">
        <v>208</v>
      </c>
      <c r="D986" s="45" t="s">
        <v>20</v>
      </c>
      <c r="E986" s="3" t="s">
        <v>763</v>
      </c>
      <c r="F986" s="3" t="s">
        <v>1126</v>
      </c>
      <c r="G986" s="4" t="str">
        <f t="shared" si="81"/>
        <v>RES1218 4K7±5%</v>
      </c>
      <c r="H986" s="3" t="s">
        <v>23</v>
      </c>
      <c r="I986" s="3" t="s">
        <v>24</v>
      </c>
      <c r="J986" s="3" t="s">
        <v>25</v>
      </c>
      <c r="K986" s="3" t="s">
        <v>1127</v>
      </c>
      <c r="L986" s="4" t="str">
        <f t="shared" si="82"/>
        <v>RC1218JR-074K7L</v>
      </c>
      <c r="M986" s="3" t="s">
        <v>378</v>
      </c>
      <c r="N986" t="s">
        <v>379</v>
      </c>
      <c r="O986" t="str">
        <f t="shared" ca="1" si="84"/>
        <v>C:\Altium Libraries\Passives Library\DataSheet\GENERAL PURPOSE CHIP RESISTORS (Yageo).pdf</v>
      </c>
      <c r="P986" s="5" t="str">
        <f t="shared" si="83"/>
        <v>GENERAL PURPOSE CHIP RESISTORS RES1218 4K7±5% 200V 1.0W</v>
      </c>
    </row>
    <row r="987" spans="1:16" x14ac:dyDescent="0.3">
      <c r="A987" s="4" t="s">
        <v>1217</v>
      </c>
      <c r="B987" s="3" t="s">
        <v>1125</v>
      </c>
      <c r="C987" s="3" t="s">
        <v>210</v>
      </c>
      <c r="D987" s="45" t="s">
        <v>20</v>
      </c>
      <c r="E987" s="3" t="s">
        <v>763</v>
      </c>
      <c r="F987" s="3" t="s">
        <v>1126</v>
      </c>
      <c r="G987" s="4" t="str">
        <f t="shared" si="81"/>
        <v>RES1218 5K1±5%</v>
      </c>
      <c r="H987" s="3" t="s">
        <v>23</v>
      </c>
      <c r="I987" s="3" t="s">
        <v>24</v>
      </c>
      <c r="J987" s="3" t="s">
        <v>25</v>
      </c>
      <c r="K987" s="3" t="s">
        <v>1127</v>
      </c>
      <c r="L987" s="4" t="str">
        <f t="shared" si="82"/>
        <v>RC1218JR-075K1L</v>
      </c>
      <c r="M987" s="3" t="s">
        <v>378</v>
      </c>
      <c r="N987" t="s">
        <v>379</v>
      </c>
      <c r="O987" t="str">
        <f t="shared" ca="1" si="84"/>
        <v>C:\Altium Libraries\Passives Library\DataSheet\GENERAL PURPOSE CHIP RESISTORS (Yageo).pdf</v>
      </c>
      <c r="P987" s="5" t="str">
        <f t="shared" si="83"/>
        <v>GENERAL PURPOSE CHIP RESISTORS RES1218 5K1±5% 200V 1.0W</v>
      </c>
    </row>
    <row r="988" spans="1:16" x14ac:dyDescent="0.3">
      <c r="A988" s="4" t="s">
        <v>1218</v>
      </c>
      <c r="B988" s="3" t="s">
        <v>1125</v>
      </c>
      <c r="C988" s="3" t="s">
        <v>212</v>
      </c>
      <c r="D988" s="45" t="s">
        <v>20</v>
      </c>
      <c r="E988" s="3" t="s">
        <v>763</v>
      </c>
      <c r="F988" s="3" t="s">
        <v>1126</v>
      </c>
      <c r="G988" s="4" t="str">
        <f t="shared" si="81"/>
        <v>RES1218 5K6±5%</v>
      </c>
      <c r="H988" s="3" t="s">
        <v>23</v>
      </c>
      <c r="I988" s="3" t="s">
        <v>24</v>
      </c>
      <c r="J988" s="3" t="s">
        <v>25</v>
      </c>
      <c r="K988" s="3" t="s">
        <v>1127</v>
      </c>
      <c r="L988" s="4" t="str">
        <f t="shared" si="82"/>
        <v>RC1218JR-075K6L</v>
      </c>
      <c r="M988" s="3" t="s">
        <v>378</v>
      </c>
      <c r="N988" t="s">
        <v>379</v>
      </c>
      <c r="O988" t="str">
        <f t="shared" ca="1" si="84"/>
        <v>C:\Altium Libraries\Passives Library\DataSheet\GENERAL PURPOSE CHIP RESISTORS (Yageo).pdf</v>
      </c>
      <c r="P988" s="5" t="str">
        <f t="shared" si="83"/>
        <v>GENERAL PURPOSE CHIP RESISTORS RES1218 5K6±5% 200V 1.0W</v>
      </c>
    </row>
    <row r="989" spans="1:16" x14ac:dyDescent="0.3">
      <c r="A989" s="4" t="s">
        <v>1219</v>
      </c>
      <c r="B989" s="3" t="s">
        <v>1125</v>
      </c>
      <c r="C989" s="3" t="s">
        <v>214</v>
      </c>
      <c r="D989" s="45" t="s">
        <v>20</v>
      </c>
      <c r="E989" s="3" t="s">
        <v>763</v>
      </c>
      <c r="F989" s="3" t="s">
        <v>1126</v>
      </c>
      <c r="G989" s="4" t="str">
        <f t="shared" si="81"/>
        <v>RES1218 6K2±5%</v>
      </c>
      <c r="H989" s="3" t="s">
        <v>23</v>
      </c>
      <c r="I989" s="3" t="s">
        <v>24</v>
      </c>
      <c r="J989" s="3" t="s">
        <v>25</v>
      </c>
      <c r="K989" s="3" t="s">
        <v>1127</v>
      </c>
      <c r="L989" s="4" t="str">
        <f t="shared" si="82"/>
        <v>RC1218JR-076K2L</v>
      </c>
      <c r="M989" s="3" t="s">
        <v>378</v>
      </c>
      <c r="N989" t="s">
        <v>379</v>
      </c>
      <c r="O989" t="str">
        <f t="shared" ca="1" si="84"/>
        <v>C:\Altium Libraries\Passives Library\DataSheet\GENERAL PURPOSE CHIP RESISTORS (Yageo).pdf</v>
      </c>
      <c r="P989" s="5" t="str">
        <f t="shared" si="83"/>
        <v>GENERAL PURPOSE CHIP RESISTORS RES1218 6K2±5% 200V 1.0W</v>
      </c>
    </row>
    <row r="990" spans="1:16" x14ac:dyDescent="0.3">
      <c r="A990" s="4" t="s">
        <v>1220</v>
      </c>
      <c r="B990" s="3" t="s">
        <v>1125</v>
      </c>
      <c r="C990" s="3" t="s">
        <v>216</v>
      </c>
      <c r="D990" s="45" t="s">
        <v>20</v>
      </c>
      <c r="E990" s="3" t="s">
        <v>763</v>
      </c>
      <c r="F990" s="3" t="s">
        <v>1126</v>
      </c>
      <c r="G990" s="4" t="str">
        <f t="shared" si="81"/>
        <v>RES1218 6K8±5%</v>
      </c>
      <c r="H990" s="3" t="s">
        <v>23</v>
      </c>
      <c r="I990" s="3" t="s">
        <v>24</v>
      </c>
      <c r="J990" s="3" t="s">
        <v>25</v>
      </c>
      <c r="K990" s="3" t="s">
        <v>1127</v>
      </c>
      <c r="L990" s="4" t="str">
        <f t="shared" si="82"/>
        <v>RC1218JR-076K8L</v>
      </c>
      <c r="M990" s="3" t="s">
        <v>378</v>
      </c>
      <c r="N990" t="s">
        <v>379</v>
      </c>
      <c r="O990" t="str">
        <f t="shared" ca="1" si="84"/>
        <v>C:\Altium Libraries\Passives Library\DataSheet\GENERAL PURPOSE CHIP RESISTORS (Yageo).pdf</v>
      </c>
      <c r="P990" s="5" t="str">
        <f t="shared" si="83"/>
        <v>GENERAL PURPOSE CHIP RESISTORS RES1218 6K8±5% 200V 1.0W</v>
      </c>
    </row>
    <row r="991" spans="1:16" x14ac:dyDescent="0.3">
      <c r="A991" s="4" t="s">
        <v>1221</v>
      </c>
      <c r="B991" s="3" t="s">
        <v>1125</v>
      </c>
      <c r="C991" s="3" t="s">
        <v>218</v>
      </c>
      <c r="D991" s="45" t="s">
        <v>20</v>
      </c>
      <c r="E991" s="3" t="s">
        <v>763</v>
      </c>
      <c r="F991" s="3" t="s">
        <v>1126</v>
      </c>
      <c r="G991" s="4" t="str">
        <f t="shared" si="81"/>
        <v>RES1218 7K5±5%</v>
      </c>
      <c r="H991" s="3" t="s">
        <v>23</v>
      </c>
      <c r="I991" s="3" t="s">
        <v>24</v>
      </c>
      <c r="J991" s="3" t="s">
        <v>25</v>
      </c>
      <c r="K991" s="3" t="s">
        <v>1127</v>
      </c>
      <c r="L991" s="4" t="str">
        <f t="shared" si="82"/>
        <v>RC1218JR-077K5L</v>
      </c>
      <c r="M991" s="3" t="s">
        <v>378</v>
      </c>
      <c r="N991" t="s">
        <v>379</v>
      </c>
      <c r="O991" t="str">
        <f t="shared" ca="1" si="84"/>
        <v>C:\Altium Libraries\Passives Library\DataSheet\GENERAL PURPOSE CHIP RESISTORS (Yageo).pdf</v>
      </c>
      <c r="P991" s="5" t="str">
        <f t="shared" si="83"/>
        <v>GENERAL PURPOSE CHIP RESISTORS RES1218 7K5±5% 200V 1.0W</v>
      </c>
    </row>
    <row r="992" spans="1:16" x14ac:dyDescent="0.3">
      <c r="A992" s="4" t="s">
        <v>1222</v>
      </c>
      <c r="B992" s="3" t="s">
        <v>1125</v>
      </c>
      <c r="C992" s="3" t="s">
        <v>220</v>
      </c>
      <c r="D992" s="45" t="s">
        <v>20</v>
      </c>
      <c r="E992" s="3" t="s">
        <v>763</v>
      </c>
      <c r="F992" s="3" t="s">
        <v>1126</v>
      </c>
      <c r="G992" s="4" t="str">
        <f t="shared" si="81"/>
        <v>RES1218 8K2±5%</v>
      </c>
      <c r="H992" s="3" t="s">
        <v>23</v>
      </c>
      <c r="I992" s="3" t="s">
        <v>24</v>
      </c>
      <c r="J992" s="3" t="s">
        <v>25</v>
      </c>
      <c r="K992" s="3" t="s">
        <v>1127</v>
      </c>
      <c r="L992" s="4" t="str">
        <f t="shared" si="82"/>
        <v>RC1218JR-078K2L</v>
      </c>
      <c r="M992" s="3" t="s">
        <v>378</v>
      </c>
      <c r="N992" t="s">
        <v>379</v>
      </c>
      <c r="O992" t="str">
        <f t="shared" ca="1" si="84"/>
        <v>C:\Altium Libraries\Passives Library\DataSheet\GENERAL PURPOSE CHIP RESISTORS (Yageo).pdf</v>
      </c>
      <c r="P992" s="5" t="str">
        <f t="shared" si="83"/>
        <v>GENERAL PURPOSE CHIP RESISTORS RES1218 8K2±5% 200V 1.0W</v>
      </c>
    </row>
    <row r="993" spans="1:16" x14ac:dyDescent="0.3">
      <c r="A993" s="4" t="s">
        <v>1223</v>
      </c>
      <c r="B993" s="3" t="s">
        <v>1125</v>
      </c>
      <c r="C993" s="3" t="s">
        <v>222</v>
      </c>
      <c r="D993" s="45" t="s">
        <v>20</v>
      </c>
      <c r="E993" s="3" t="s">
        <v>763</v>
      </c>
      <c r="F993" s="3" t="s">
        <v>1126</v>
      </c>
      <c r="G993" s="4" t="str">
        <f t="shared" si="81"/>
        <v>RES1218 9K1±5%</v>
      </c>
      <c r="H993" s="3" t="s">
        <v>23</v>
      </c>
      <c r="I993" s="3" t="s">
        <v>24</v>
      </c>
      <c r="J993" s="3" t="s">
        <v>25</v>
      </c>
      <c r="K993" s="3" t="s">
        <v>1127</v>
      </c>
      <c r="L993" s="4" t="str">
        <f t="shared" si="82"/>
        <v>RC1218JR-079K1L</v>
      </c>
      <c r="M993" s="3" t="s">
        <v>378</v>
      </c>
      <c r="N993" t="s">
        <v>379</v>
      </c>
      <c r="O993" t="str">
        <f t="shared" ca="1" si="84"/>
        <v>C:\Altium Libraries\Passives Library\DataSheet\GENERAL PURPOSE CHIP RESISTORS (Yageo).pdf</v>
      </c>
      <c r="P993" s="5" t="str">
        <f t="shared" si="83"/>
        <v>GENERAL PURPOSE CHIP RESISTORS RES1218 9K1±5% 200V 1.0W</v>
      </c>
    </row>
    <row r="994" spans="1:16" x14ac:dyDescent="0.3">
      <c r="A994" s="4" t="s">
        <v>1224</v>
      </c>
      <c r="B994" s="3" t="s">
        <v>1125</v>
      </c>
      <c r="C994" s="3" t="s">
        <v>224</v>
      </c>
      <c r="D994" s="45" t="s">
        <v>20</v>
      </c>
      <c r="E994" s="3" t="s">
        <v>763</v>
      </c>
      <c r="F994" s="3" t="s">
        <v>1126</v>
      </c>
      <c r="G994" s="4" t="str">
        <f t="shared" si="81"/>
        <v>RES1218 10K±5%</v>
      </c>
      <c r="H994" s="3" t="s">
        <v>23</v>
      </c>
      <c r="I994" s="3" t="s">
        <v>24</v>
      </c>
      <c r="J994" s="3" t="s">
        <v>25</v>
      </c>
      <c r="K994" s="3" t="s">
        <v>1127</v>
      </c>
      <c r="L994" s="4" t="str">
        <f t="shared" si="82"/>
        <v>RC1218JR-0710KL</v>
      </c>
      <c r="M994" s="3" t="s">
        <v>378</v>
      </c>
      <c r="N994" t="s">
        <v>379</v>
      </c>
      <c r="O994" t="str">
        <f t="shared" ca="1" si="84"/>
        <v>C:\Altium Libraries\Passives Library\DataSheet\GENERAL PURPOSE CHIP RESISTORS (Yageo).pdf</v>
      </c>
      <c r="P994" s="5" t="str">
        <f t="shared" si="83"/>
        <v>GENERAL PURPOSE CHIP RESISTORS RES1218 10K±5% 200V 1.0W</v>
      </c>
    </row>
    <row r="995" spans="1:16" x14ac:dyDescent="0.3">
      <c r="A995" s="4" t="s">
        <v>1225</v>
      </c>
      <c r="B995" s="3" t="s">
        <v>1125</v>
      </c>
      <c r="C995" s="3" t="s">
        <v>226</v>
      </c>
      <c r="D995" s="45" t="s">
        <v>20</v>
      </c>
      <c r="E995" s="3" t="s">
        <v>763</v>
      </c>
      <c r="F995" s="3" t="s">
        <v>1126</v>
      </c>
      <c r="G995" s="4" t="str">
        <f t="shared" si="81"/>
        <v>RES1218 11K±5%</v>
      </c>
      <c r="H995" s="3" t="s">
        <v>23</v>
      </c>
      <c r="I995" s="3" t="s">
        <v>24</v>
      </c>
      <c r="J995" s="3" t="s">
        <v>25</v>
      </c>
      <c r="K995" s="3" t="s">
        <v>1127</v>
      </c>
      <c r="L995" s="4" t="str">
        <f t="shared" si="82"/>
        <v>RC1218JR-0711KL</v>
      </c>
      <c r="M995" s="3" t="s">
        <v>378</v>
      </c>
      <c r="N995" t="s">
        <v>379</v>
      </c>
      <c r="O995" t="str">
        <f t="shared" ca="1" si="84"/>
        <v>C:\Altium Libraries\Passives Library\DataSheet\GENERAL PURPOSE CHIP RESISTORS (Yageo).pdf</v>
      </c>
      <c r="P995" s="5" t="str">
        <f t="shared" si="83"/>
        <v>GENERAL PURPOSE CHIP RESISTORS RES1218 11K±5% 200V 1.0W</v>
      </c>
    </row>
    <row r="996" spans="1:16" x14ac:dyDescent="0.3">
      <c r="A996" s="4" t="s">
        <v>1226</v>
      </c>
      <c r="B996" s="3" t="s">
        <v>1125</v>
      </c>
      <c r="C996" s="3" t="s">
        <v>228</v>
      </c>
      <c r="D996" s="45" t="s">
        <v>20</v>
      </c>
      <c r="E996" s="3" t="s">
        <v>763</v>
      </c>
      <c r="F996" s="3" t="s">
        <v>1126</v>
      </c>
      <c r="G996" s="4" t="str">
        <f t="shared" si="81"/>
        <v>RES1218 12K±5%</v>
      </c>
      <c r="H996" s="3" t="s">
        <v>23</v>
      </c>
      <c r="I996" s="3" t="s">
        <v>24</v>
      </c>
      <c r="J996" s="3" t="s">
        <v>25</v>
      </c>
      <c r="K996" s="3" t="s">
        <v>1127</v>
      </c>
      <c r="L996" s="4" t="str">
        <f t="shared" si="82"/>
        <v>RC1218JR-0712KL</v>
      </c>
      <c r="M996" s="3" t="s">
        <v>378</v>
      </c>
      <c r="N996" t="s">
        <v>379</v>
      </c>
      <c r="O996" t="str">
        <f t="shared" ca="1" si="84"/>
        <v>C:\Altium Libraries\Passives Library\DataSheet\GENERAL PURPOSE CHIP RESISTORS (Yageo).pdf</v>
      </c>
      <c r="P996" s="5" t="str">
        <f t="shared" si="83"/>
        <v>GENERAL PURPOSE CHIP RESISTORS RES1218 12K±5% 200V 1.0W</v>
      </c>
    </row>
    <row r="997" spans="1:16" x14ac:dyDescent="0.3">
      <c r="A997" s="4" t="s">
        <v>1227</v>
      </c>
      <c r="B997" s="3" t="s">
        <v>1125</v>
      </c>
      <c r="C997" s="3" t="s">
        <v>230</v>
      </c>
      <c r="D997" s="45" t="s">
        <v>20</v>
      </c>
      <c r="E997" s="3" t="s">
        <v>763</v>
      </c>
      <c r="F997" s="3" t="s">
        <v>1126</v>
      </c>
      <c r="G997" s="4" t="str">
        <f t="shared" si="81"/>
        <v>RES1218 13K±5%</v>
      </c>
      <c r="H997" s="3" t="s">
        <v>23</v>
      </c>
      <c r="I997" s="3" t="s">
        <v>24</v>
      </c>
      <c r="J997" s="3" t="s">
        <v>25</v>
      </c>
      <c r="K997" s="3" t="s">
        <v>1127</v>
      </c>
      <c r="L997" s="4" t="str">
        <f t="shared" si="82"/>
        <v>RC1218JR-0713KL</v>
      </c>
      <c r="M997" s="3" t="s">
        <v>378</v>
      </c>
      <c r="N997" t="s">
        <v>379</v>
      </c>
      <c r="O997" t="str">
        <f t="shared" ca="1" si="84"/>
        <v>C:\Altium Libraries\Passives Library\DataSheet\GENERAL PURPOSE CHIP RESISTORS (Yageo).pdf</v>
      </c>
      <c r="P997" s="5" t="str">
        <f t="shared" si="83"/>
        <v>GENERAL PURPOSE CHIP RESISTORS RES1218 13K±5% 200V 1.0W</v>
      </c>
    </row>
    <row r="998" spans="1:16" x14ac:dyDescent="0.3">
      <c r="A998" s="4" t="s">
        <v>1228</v>
      </c>
      <c r="B998" s="3" t="s">
        <v>1125</v>
      </c>
      <c r="C998" s="3" t="s">
        <v>232</v>
      </c>
      <c r="D998" s="45" t="s">
        <v>20</v>
      </c>
      <c r="E998" s="3" t="s">
        <v>763</v>
      </c>
      <c r="F998" s="3" t="s">
        <v>1126</v>
      </c>
      <c r="G998" s="4" t="str">
        <f t="shared" si="81"/>
        <v>RES1218 15K±5%</v>
      </c>
      <c r="H998" s="3" t="s">
        <v>23</v>
      </c>
      <c r="I998" s="3" t="s">
        <v>24</v>
      </c>
      <c r="J998" s="3" t="s">
        <v>25</v>
      </c>
      <c r="K998" s="3" t="s">
        <v>1127</v>
      </c>
      <c r="L998" s="4" t="str">
        <f t="shared" si="82"/>
        <v>RC1218JR-0715KL</v>
      </c>
      <c r="M998" s="3" t="s">
        <v>378</v>
      </c>
      <c r="N998" t="s">
        <v>379</v>
      </c>
      <c r="O998" t="str">
        <f t="shared" ca="1" si="84"/>
        <v>C:\Altium Libraries\Passives Library\DataSheet\GENERAL PURPOSE CHIP RESISTORS (Yageo).pdf</v>
      </c>
      <c r="P998" s="5" t="str">
        <f t="shared" si="83"/>
        <v>GENERAL PURPOSE CHIP RESISTORS RES1218 15K±5% 200V 1.0W</v>
      </c>
    </row>
    <row r="999" spans="1:16" x14ac:dyDescent="0.3">
      <c r="A999" s="4" t="s">
        <v>1229</v>
      </c>
      <c r="B999" s="3" t="s">
        <v>1125</v>
      </c>
      <c r="C999" s="3" t="s">
        <v>234</v>
      </c>
      <c r="D999" s="45" t="s">
        <v>20</v>
      </c>
      <c r="E999" s="3" t="s">
        <v>763</v>
      </c>
      <c r="F999" s="3" t="s">
        <v>1126</v>
      </c>
      <c r="G999" s="4" t="str">
        <f t="shared" si="81"/>
        <v>RES1218 16K±5%</v>
      </c>
      <c r="H999" s="3" t="s">
        <v>23</v>
      </c>
      <c r="I999" s="3" t="s">
        <v>24</v>
      </c>
      <c r="J999" s="3" t="s">
        <v>25</v>
      </c>
      <c r="K999" s="3" t="s">
        <v>1127</v>
      </c>
      <c r="L999" s="4" t="str">
        <f t="shared" si="82"/>
        <v>RC1218JR-0716KL</v>
      </c>
      <c r="M999" s="3" t="s">
        <v>378</v>
      </c>
      <c r="N999" t="s">
        <v>379</v>
      </c>
      <c r="O999" t="str">
        <f t="shared" ca="1" si="84"/>
        <v>C:\Altium Libraries\Passives Library\DataSheet\GENERAL PURPOSE CHIP RESISTORS (Yageo).pdf</v>
      </c>
      <c r="P999" s="5" t="str">
        <f t="shared" si="83"/>
        <v>GENERAL PURPOSE CHIP RESISTORS RES1218 16K±5% 200V 1.0W</v>
      </c>
    </row>
    <row r="1000" spans="1:16" x14ac:dyDescent="0.3">
      <c r="A1000" s="4" t="s">
        <v>1230</v>
      </c>
      <c r="B1000" s="3" t="s">
        <v>1125</v>
      </c>
      <c r="C1000" s="3" t="s">
        <v>236</v>
      </c>
      <c r="D1000" s="45" t="s">
        <v>20</v>
      </c>
      <c r="E1000" s="3" t="s">
        <v>763</v>
      </c>
      <c r="F1000" s="3" t="s">
        <v>1126</v>
      </c>
      <c r="G1000" s="4" t="str">
        <f t="shared" si="81"/>
        <v>RES1218 18K±5%</v>
      </c>
      <c r="H1000" s="3" t="s">
        <v>23</v>
      </c>
      <c r="I1000" s="3" t="s">
        <v>24</v>
      </c>
      <c r="J1000" s="3" t="s">
        <v>25</v>
      </c>
      <c r="K1000" s="3" t="s">
        <v>1127</v>
      </c>
      <c r="L1000" s="4" t="str">
        <f t="shared" si="82"/>
        <v>RC1218JR-0718KL</v>
      </c>
      <c r="M1000" s="3" t="s">
        <v>378</v>
      </c>
      <c r="N1000" t="s">
        <v>379</v>
      </c>
      <c r="O1000" t="str">
        <f t="shared" ca="1" si="84"/>
        <v>C:\Altium Libraries\Passives Library\DataSheet\GENERAL PURPOSE CHIP RESISTORS (Yageo).pdf</v>
      </c>
      <c r="P1000" s="5" t="str">
        <f t="shared" si="83"/>
        <v>GENERAL PURPOSE CHIP RESISTORS RES1218 18K±5% 200V 1.0W</v>
      </c>
    </row>
    <row r="1001" spans="1:16" x14ac:dyDescent="0.3">
      <c r="A1001" s="4" t="s">
        <v>1231</v>
      </c>
      <c r="B1001" s="3" t="s">
        <v>1125</v>
      </c>
      <c r="C1001" s="3" t="s">
        <v>238</v>
      </c>
      <c r="D1001" s="45" t="s">
        <v>20</v>
      </c>
      <c r="E1001" s="3" t="s">
        <v>763</v>
      </c>
      <c r="F1001" s="3" t="s">
        <v>1126</v>
      </c>
      <c r="G1001" s="4" t="str">
        <f t="shared" si="81"/>
        <v>RES1218 20K±5%</v>
      </c>
      <c r="H1001" s="3" t="s">
        <v>23</v>
      </c>
      <c r="I1001" s="3" t="s">
        <v>24</v>
      </c>
      <c r="J1001" s="3" t="s">
        <v>25</v>
      </c>
      <c r="K1001" s="3" t="s">
        <v>1127</v>
      </c>
      <c r="L1001" s="4" t="str">
        <f t="shared" si="82"/>
        <v>RC1218JR-0720KL</v>
      </c>
      <c r="M1001" s="3" t="s">
        <v>378</v>
      </c>
      <c r="N1001" t="s">
        <v>379</v>
      </c>
      <c r="O1001" t="str">
        <f t="shared" ca="1" si="84"/>
        <v>C:\Altium Libraries\Passives Library\DataSheet\GENERAL PURPOSE CHIP RESISTORS (Yageo).pdf</v>
      </c>
      <c r="P1001" s="5" t="str">
        <f t="shared" si="83"/>
        <v>GENERAL PURPOSE CHIP RESISTORS RES1218 20K±5% 200V 1.0W</v>
      </c>
    </row>
    <row r="1002" spans="1:16" x14ac:dyDescent="0.3">
      <c r="A1002" s="4" t="s">
        <v>1232</v>
      </c>
      <c r="B1002" s="3" t="s">
        <v>1125</v>
      </c>
      <c r="C1002" s="3" t="s">
        <v>240</v>
      </c>
      <c r="D1002" s="45" t="s">
        <v>20</v>
      </c>
      <c r="E1002" s="3" t="s">
        <v>763</v>
      </c>
      <c r="F1002" s="3" t="s">
        <v>1126</v>
      </c>
      <c r="G1002" s="4" t="str">
        <f t="shared" si="81"/>
        <v>RES1218 22K±5%</v>
      </c>
      <c r="H1002" s="3" t="s">
        <v>23</v>
      </c>
      <c r="I1002" s="3" t="s">
        <v>24</v>
      </c>
      <c r="J1002" s="3" t="s">
        <v>25</v>
      </c>
      <c r="K1002" s="3" t="s">
        <v>1127</v>
      </c>
      <c r="L1002" s="4" t="str">
        <f t="shared" si="82"/>
        <v>RC1218JR-0722KL</v>
      </c>
      <c r="M1002" s="3" t="s">
        <v>378</v>
      </c>
      <c r="N1002" t="s">
        <v>379</v>
      </c>
      <c r="O1002" t="str">
        <f t="shared" ca="1" si="84"/>
        <v>C:\Altium Libraries\Passives Library\DataSheet\GENERAL PURPOSE CHIP RESISTORS (Yageo).pdf</v>
      </c>
      <c r="P1002" s="5" t="str">
        <f t="shared" si="83"/>
        <v>GENERAL PURPOSE CHIP RESISTORS RES1218 22K±5% 200V 1.0W</v>
      </c>
    </row>
    <row r="1003" spans="1:16" x14ac:dyDescent="0.3">
      <c r="A1003" s="4" t="s">
        <v>1233</v>
      </c>
      <c r="B1003" s="3" t="s">
        <v>1125</v>
      </c>
      <c r="C1003" s="3" t="s">
        <v>242</v>
      </c>
      <c r="D1003" s="45" t="s">
        <v>20</v>
      </c>
      <c r="E1003" s="3" t="s">
        <v>763</v>
      </c>
      <c r="F1003" s="3" t="s">
        <v>1126</v>
      </c>
      <c r="G1003" s="4" t="str">
        <f t="shared" si="81"/>
        <v>RES1218 24K±5%</v>
      </c>
      <c r="H1003" s="3" t="s">
        <v>23</v>
      </c>
      <c r="I1003" s="3" t="s">
        <v>24</v>
      </c>
      <c r="J1003" s="3" t="s">
        <v>25</v>
      </c>
      <c r="K1003" s="3" t="s">
        <v>1127</v>
      </c>
      <c r="L1003" s="4" t="str">
        <f t="shared" si="82"/>
        <v>RC1218JR-0724KL</v>
      </c>
      <c r="M1003" s="3" t="s">
        <v>378</v>
      </c>
      <c r="N1003" t="s">
        <v>379</v>
      </c>
      <c r="O1003" t="str">
        <f t="shared" ca="1" si="84"/>
        <v>C:\Altium Libraries\Passives Library\DataSheet\GENERAL PURPOSE CHIP RESISTORS (Yageo).pdf</v>
      </c>
      <c r="P1003" s="5" t="str">
        <f t="shared" si="83"/>
        <v>GENERAL PURPOSE CHIP RESISTORS RES1218 24K±5% 200V 1.0W</v>
      </c>
    </row>
    <row r="1004" spans="1:16" x14ac:dyDescent="0.3">
      <c r="A1004" s="4" t="s">
        <v>1234</v>
      </c>
      <c r="B1004" s="3" t="s">
        <v>1125</v>
      </c>
      <c r="C1004" s="3" t="s">
        <v>244</v>
      </c>
      <c r="D1004" s="45" t="s">
        <v>20</v>
      </c>
      <c r="E1004" s="3" t="s">
        <v>763</v>
      </c>
      <c r="F1004" s="3" t="s">
        <v>1126</v>
      </c>
      <c r="G1004" s="4" t="str">
        <f t="shared" si="81"/>
        <v>RES1218 27K±5%</v>
      </c>
      <c r="H1004" s="3" t="s">
        <v>23</v>
      </c>
      <c r="I1004" s="3" t="s">
        <v>24</v>
      </c>
      <c r="J1004" s="3" t="s">
        <v>25</v>
      </c>
      <c r="K1004" s="3" t="s">
        <v>1127</v>
      </c>
      <c r="L1004" s="4" t="str">
        <f t="shared" si="82"/>
        <v>RC1218JR-0727KL</v>
      </c>
      <c r="M1004" s="3" t="s">
        <v>378</v>
      </c>
      <c r="N1004" t="s">
        <v>379</v>
      </c>
      <c r="O1004" t="str">
        <f t="shared" ca="1" si="84"/>
        <v>C:\Altium Libraries\Passives Library\DataSheet\GENERAL PURPOSE CHIP RESISTORS (Yageo).pdf</v>
      </c>
      <c r="P1004" s="5" t="str">
        <f t="shared" si="83"/>
        <v>GENERAL PURPOSE CHIP RESISTORS RES1218 27K±5% 200V 1.0W</v>
      </c>
    </row>
    <row r="1005" spans="1:16" x14ac:dyDescent="0.3">
      <c r="A1005" s="4" t="s">
        <v>1235</v>
      </c>
      <c r="B1005" s="3" t="s">
        <v>1125</v>
      </c>
      <c r="C1005" s="3" t="s">
        <v>246</v>
      </c>
      <c r="D1005" s="45" t="s">
        <v>20</v>
      </c>
      <c r="E1005" s="3" t="s">
        <v>763</v>
      </c>
      <c r="F1005" s="3" t="s">
        <v>1126</v>
      </c>
      <c r="G1005" s="4" t="str">
        <f t="shared" si="81"/>
        <v>RES1218 30K±5%</v>
      </c>
      <c r="H1005" s="3" t="s">
        <v>23</v>
      </c>
      <c r="I1005" s="3" t="s">
        <v>24</v>
      </c>
      <c r="J1005" s="3" t="s">
        <v>25</v>
      </c>
      <c r="K1005" s="3" t="s">
        <v>1127</v>
      </c>
      <c r="L1005" s="4" t="str">
        <f t="shared" si="82"/>
        <v>RC1218JR-0730KL</v>
      </c>
      <c r="M1005" s="3" t="s">
        <v>378</v>
      </c>
      <c r="N1005" t="s">
        <v>379</v>
      </c>
      <c r="O1005" t="str">
        <f t="shared" ca="1" si="84"/>
        <v>C:\Altium Libraries\Passives Library\DataSheet\GENERAL PURPOSE CHIP RESISTORS (Yageo).pdf</v>
      </c>
      <c r="P1005" s="5" t="str">
        <f t="shared" si="83"/>
        <v>GENERAL PURPOSE CHIP RESISTORS RES1218 30K±5% 200V 1.0W</v>
      </c>
    </row>
    <row r="1006" spans="1:16" x14ac:dyDescent="0.3">
      <c r="A1006" s="4" t="s">
        <v>1236</v>
      </c>
      <c r="B1006" s="3" t="s">
        <v>1125</v>
      </c>
      <c r="C1006" s="3" t="s">
        <v>248</v>
      </c>
      <c r="D1006" s="45" t="s">
        <v>20</v>
      </c>
      <c r="E1006" s="3" t="s">
        <v>763</v>
      </c>
      <c r="F1006" s="3" t="s">
        <v>1126</v>
      </c>
      <c r="G1006" s="4" t="str">
        <f t="shared" si="81"/>
        <v>RES1218 33K±5%</v>
      </c>
      <c r="H1006" s="3" t="s">
        <v>23</v>
      </c>
      <c r="I1006" s="3" t="s">
        <v>24</v>
      </c>
      <c r="J1006" s="3" t="s">
        <v>25</v>
      </c>
      <c r="K1006" s="3" t="s">
        <v>1127</v>
      </c>
      <c r="L1006" s="4" t="str">
        <f t="shared" si="82"/>
        <v>RC1218JR-0733KL</v>
      </c>
      <c r="M1006" s="3" t="s">
        <v>378</v>
      </c>
      <c r="N1006" t="s">
        <v>379</v>
      </c>
      <c r="O1006" t="str">
        <f t="shared" ca="1" si="84"/>
        <v>C:\Altium Libraries\Passives Library\DataSheet\GENERAL PURPOSE CHIP RESISTORS (Yageo).pdf</v>
      </c>
      <c r="P1006" s="5" t="str">
        <f t="shared" si="83"/>
        <v>GENERAL PURPOSE CHIP RESISTORS RES1218 33K±5% 200V 1.0W</v>
      </c>
    </row>
    <row r="1007" spans="1:16" x14ac:dyDescent="0.3">
      <c r="A1007" s="4" t="s">
        <v>1237</v>
      </c>
      <c r="B1007" s="3" t="s">
        <v>1125</v>
      </c>
      <c r="C1007" s="3" t="s">
        <v>250</v>
      </c>
      <c r="D1007" s="45" t="s">
        <v>20</v>
      </c>
      <c r="E1007" s="3" t="s">
        <v>763</v>
      </c>
      <c r="F1007" s="3" t="s">
        <v>1126</v>
      </c>
      <c r="G1007" s="4" t="str">
        <f t="shared" si="81"/>
        <v>RES1218 36K±5%</v>
      </c>
      <c r="H1007" s="3" t="s">
        <v>23</v>
      </c>
      <c r="I1007" s="3" t="s">
        <v>24</v>
      </c>
      <c r="J1007" s="3" t="s">
        <v>25</v>
      </c>
      <c r="K1007" s="3" t="s">
        <v>1127</v>
      </c>
      <c r="L1007" s="4" t="str">
        <f t="shared" si="82"/>
        <v>RC1218JR-0736KL</v>
      </c>
      <c r="M1007" s="3" t="s">
        <v>378</v>
      </c>
      <c r="N1007" t="s">
        <v>379</v>
      </c>
      <c r="O1007" t="str">
        <f t="shared" ca="1" si="84"/>
        <v>C:\Altium Libraries\Passives Library\DataSheet\GENERAL PURPOSE CHIP RESISTORS (Yageo).pdf</v>
      </c>
      <c r="P1007" s="5" t="str">
        <f t="shared" si="83"/>
        <v>GENERAL PURPOSE CHIP RESISTORS RES1218 36K±5% 200V 1.0W</v>
      </c>
    </row>
    <row r="1008" spans="1:16" x14ac:dyDescent="0.3">
      <c r="A1008" s="4" t="s">
        <v>1238</v>
      </c>
      <c r="B1008" s="3" t="s">
        <v>1125</v>
      </c>
      <c r="C1008" s="3" t="s">
        <v>252</v>
      </c>
      <c r="D1008" s="45" t="s">
        <v>20</v>
      </c>
      <c r="E1008" s="3" t="s">
        <v>763</v>
      </c>
      <c r="F1008" s="3" t="s">
        <v>1126</v>
      </c>
      <c r="G1008" s="4" t="str">
        <f t="shared" si="81"/>
        <v>RES1218 39K±5%</v>
      </c>
      <c r="H1008" s="3" t="s">
        <v>23</v>
      </c>
      <c r="I1008" s="3" t="s">
        <v>24</v>
      </c>
      <c r="J1008" s="3" t="s">
        <v>25</v>
      </c>
      <c r="K1008" s="3" t="s">
        <v>1127</v>
      </c>
      <c r="L1008" s="4" t="str">
        <f t="shared" si="82"/>
        <v>RC1218JR-0739KL</v>
      </c>
      <c r="M1008" s="3" t="s">
        <v>378</v>
      </c>
      <c r="N1008" t="s">
        <v>379</v>
      </c>
      <c r="O1008" t="str">
        <f t="shared" ca="1" si="84"/>
        <v>C:\Altium Libraries\Passives Library\DataSheet\GENERAL PURPOSE CHIP RESISTORS (Yageo).pdf</v>
      </c>
      <c r="P1008" s="5" t="str">
        <f t="shared" si="83"/>
        <v>GENERAL PURPOSE CHIP RESISTORS RES1218 39K±5% 200V 1.0W</v>
      </c>
    </row>
    <row r="1009" spans="1:16" x14ac:dyDescent="0.3">
      <c r="A1009" s="4" t="s">
        <v>1239</v>
      </c>
      <c r="B1009" s="3" t="s">
        <v>1125</v>
      </c>
      <c r="C1009" s="3" t="s">
        <v>254</v>
      </c>
      <c r="D1009" s="45" t="s">
        <v>20</v>
      </c>
      <c r="E1009" s="3" t="s">
        <v>763</v>
      </c>
      <c r="F1009" s="3" t="s">
        <v>1126</v>
      </c>
      <c r="G1009" s="4" t="str">
        <f t="shared" si="81"/>
        <v>RES1218 43K±5%</v>
      </c>
      <c r="H1009" s="3" t="s">
        <v>23</v>
      </c>
      <c r="I1009" s="3" t="s">
        <v>24</v>
      </c>
      <c r="J1009" s="3" t="s">
        <v>25</v>
      </c>
      <c r="K1009" s="3" t="s">
        <v>1127</v>
      </c>
      <c r="L1009" s="4" t="str">
        <f t="shared" si="82"/>
        <v>RC1218JR-0743KL</v>
      </c>
      <c r="M1009" s="3" t="s">
        <v>378</v>
      </c>
      <c r="N1009" t="s">
        <v>379</v>
      </c>
      <c r="O1009" t="str">
        <f t="shared" ca="1" si="84"/>
        <v>C:\Altium Libraries\Passives Library\DataSheet\GENERAL PURPOSE CHIP RESISTORS (Yageo).pdf</v>
      </c>
      <c r="P1009" s="5" t="str">
        <f t="shared" si="83"/>
        <v>GENERAL PURPOSE CHIP RESISTORS RES1218 43K±5% 200V 1.0W</v>
      </c>
    </row>
    <row r="1010" spans="1:16" x14ac:dyDescent="0.3">
      <c r="A1010" s="4" t="s">
        <v>1240</v>
      </c>
      <c r="B1010" s="3" t="s">
        <v>1125</v>
      </c>
      <c r="C1010" s="3" t="s">
        <v>256</v>
      </c>
      <c r="D1010" s="45" t="s">
        <v>20</v>
      </c>
      <c r="E1010" s="3" t="s">
        <v>763</v>
      </c>
      <c r="F1010" s="3" t="s">
        <v>1126</v>
      </c>
      <c r="G1010" s="4" t="str">
        <f t="shared" si="81"/>
        <v>RES1218 47K±5%</v>
      </c>
      <c r="H1010" s="3" t="s">
        <v>23</v>
      </c>
      <c r="I1010" s="3" t="s">
        <v>24</v>
      </c>
      <c r="J1010" s="3" t="s">
        <v>25</v>
      </c>
      <c r="K1010" s="3" t="s">
        <v>1127</v>
      </c>
      <c r="L1010" s="4" t="str">
        <f t="shared" si="82"/>
        <v>RC1218JR-0747KL</v>
      </c>
      <c r="M1010" s="3" t="s">
        <v>378</v>
      </c>
      <c r="N1010" t="s">
        <v>379</v>
      </c>
      <c r="O1010" t="str">
        <f t="shared" ca="1" si="84"/>
        <v>C:\Altium Libraries\Passives Library\DataSheet\GENERAL PURPOSE CHIP RESISTORS (Yageo).pdf</v>
      </c>
      <c r="P1010" s="5" t="str">
        <f t="shared" si="83"/>
        <v>GENERAL PURPOSE CHIP RESISTORS RES1218 47K±5% 200V 1.0W</v>
      </c>
    </row>
    <row r="1011" spans="1:16" x14ac:dyDescent="0.3">
      <c r="A1011" s="4" t="s">
        <v>1241</v>
      </c>
      <c r="B1011" s="3" t="s">
        <v>1125</v>
      </c>
      <c r="C1011" s="3" t="s">
        <v>258</v>
      </c>
      <c r="D1011" s="45" t="s">
        <v>20</v>
      </c>
      <c r="E1011" s="3" t="s">
        <v>763</v>
      </c>
      <c r="F1011" s="3" t="s">
        <v>1126</v>
      </c>
      <c r="G1011" s="4" t="str">
        <f t="shared" si="81"/>
        <v>RES1218 51K±5%</v>
      </c>
      <c r="H1011" s="3" t="s">
        <v>23</v>
      </c>
      <c r="I1011" s="3" t="s">
        <v>24</v>
      </c>
      <c r="J1011" s="3" t="s">
        <v>25</v>
      </c>
      <c r="K1011" s="3" t="s">
        <v>1127</v>
      </c>
      <c r="L1011" s="4" t="str">
        <f t="shared" si="82"/>
        <v>RC1218JR-0751KL</v>
      </c>
      <c r="M1011" s="3" t="s">
        <v>378</v>
      </c>
      <c r="N1011" t="s">
        <v>379</v>
      </c>
      <c r="O1011" t="str">
        <f t="shared" ca="1" si="84"/>
        <v>C:\Altium Libraries\Passives Library\DataSheet\GENERAL PURPOSE CHIP RESISTORS (Yageo).pdf</v>
      </c>
      <c r="P1011" s="5" t="str">
        <f t="shared" si="83"/>
        <v>GENERAL PURPOSE CHIP RESISTORS RES1218 51K±5% 200V 1.0W</v>
      </c>
    </row>
    <row r="1012" spans="1:16" x14ac:dyDescent="0.3">
      <c r="A1012" s="4" t="s">
        <v>1242</v>
      </c>
      <c r="B1012" s="3" t="s">
        <v>1125</v>
      </c>
      <c r="C1012" s="3" t="s">
        <v>260</v>
      </c>
      <c r="D1012" s="45" t="s">
        <v>20</v>
      </c>
      <c r="E1012" s="3" t="s">
        <v>763</v>
      </c>
      <c r="F1012" s="3" t="s">
        <v>1126</v>
      </c>
      <c r="G1012" s="4" t="str">
        <f t="shared" si="81"/>
        <v>RES1218 56K±5%</v>
      </c>
      <c r="H1012" s="3" t="s">
        <v>23</v>
      </c>
      <c r="I1012" s="3" t="s">
        <v>24</v>
      </c>
      <c r="J1012" s="3" t="s">
        <v>25</v>
      </c>
      <c r="K1012" s="3" t="s">
        <v>1127</v>
      </c>
      <c r="L1012" s="4" t="str">
        <f t="shared" si="82"/>
        <v>RC1218JR-0756KL</v>
      </c>
      <c r="M1012" s="3" t="s">
        <v>378</v>
      </c>
      <c r="N1012" t="s">
        <v>379</v>
      </c>
      <c r="O1012" t="str">
        <f t="shared" ca="1" si="84"/>
        <v>C:\Altium Libraries\Passives Library\DataSheet\GENERAL PURPOSE CHIP RESISTORS (Yageo).pdf</v>
      </c>
      <c r="P1012" s="5" t="str">
        <f t="shared" si="83"/>
        <v>GENERAL PURPOSE CHIP RESISTORS RES1218 56K±5% 200V 1.0W</v>
      </c>
    </row>
    <row r="1013" spans="1:16" x14ac:dyDescent="0.3">
      <c r="A1013" s="4" t="s">
        <v>1243</v>
      </c>
      <c r="B1013" s="3" t="s">
        <v>1125</v>
      </c>
      <c r="C1013" s="3" t="s">
        <v>262</v>
      </c>
      <c r="D1013" s="45" t="s">
        <v>20</v>
      </c>
      <c r="E1013" s="3" t="s">
        <v>763</v>
      </c>
      <c r="F1013" s="3" t="s">
        <v>1126</v>
      </c>
      <c r="G1013" s="4" t="str">
        <f t="shared" si="81"/>
        <v>RES1218 62K±5%</v>
      </c>
      <c r="H1013" s="3" t="s">
        <v>23</v>
      </c>
      <c r="I1013" s="3" t="s">
        <v>24</v>
      </c>
      <c r="J1013" s="3" t="s">
        <v>25</v>
      </c>
      <c r="K1013" s="3" t="s">
        <v>1127</v>
      </c>
      <c r="L1013" s="4" t="str">
        <f t="shared" si="82"/>
        <v>RC1218JR-0762KL</v>
      </c>
      <c r="M1013" s="3" t="s">
        <v>378</v>
      </c>
      <c r="N1013" t="s">
        <v>379</v>
      </c>
      <c r="O1013" t="str">
        <f t="shared" ca="1" si="84"/>
        <v>C:\Altium Libraries\Passives Library\DataSheet\GENERAL PURPOSE CHIP RESISTORS (Yageo).pdf</v>
      </c>
      <c r="P1013" s="5" t="str">
        <f t="shared" si="83"/>
        <v>GENERAL PURPOSE CHIP RESISTORS RES1218 62K±5% 200V 1.0W</v>
      </c>
    </row>
    <row r="1014" spans="1:16" x14ac:dyDescent="0.3">
      <c r="A1014" s="4" t="s">
        <v>1244</v>
      </c>
      <c r="B1014" s="3" t="s">
        <v>1125</v>
      </c>
      <c r="C1014" s="3" t="s">
        <v>264</v>
      </c>
      <c r="D1014" s="45" t="s">
        <v>20</v>
      </c>
      <c r="E1014" s="3" t="s">
        <v>763</v>
      </c>
      <c r="F1014" s="3" t="s">
        <v>1126</v>
      </c>
      <c r="G1014" s="4" t="str">
        <f t="shared" si="81"/>
        <v>RES1218 68K±5%</v>
      </c>
      <c r="H1014" s="3" t="s">
        <v>23</v>
      </c>
      <c r="I1014" s="3" t="s">
        <v>24</v>
      </c>
      <c r="J1014" s="3" t="s">
        <v>25</v>
      </c>
      <c r="K1014" s="3" t="s">
        <v>1127</v>
      </c>
      <c r="L1014" s="4" t="str">
        <f t="shared" si="82"/>
        <v>RC1218JR-0768KL</v>
      </c>
      <c r="M1014" s="3" t="s">
        <v>378</v>
      </c>
      <c r="N1014" t="s">
        <v>379</v>
      </c>
      <c r="O1014" t="str">
        <f t="shared" ca="1" si="84"/>
        <v>C:\Altium Libraries\Passives Library\DataSheet\GENERAL PURPOSE CHIP RESISTORS (Yageo).pdf</v>
      </c>
      <c r="P1014" s="5" t="str">
        <f t="shared" si="83"/>
        <v>GENERAL PURPOSE CHIP RESISTORS RES1218 68K±5% 200V 1.0W</v>
      </c>
    </row>
    <row r="1015" spans="1:16" x14ac:dyDescent="0.3">
      <c r="A1015" s="4" t="s">
        <v>1245</v>
      </c>
      <c r="B1015" s="3" t="s">
        <v>1125</v>
      </c>
      <c r="C1015" s="3" t="s">
        <v>266</v>
      </c>
      <c r="D1015" s="45" t="s">
        <v>20</v>
      </c>
      <c r="E1015" s="3" t="s">
        <v>763</v>
      </c>
      <c r="F1015" s="3" t="s">
        <v>1126</v>
      </c>
      <c r="G1015" s="4" t="str">
        <f t="shared" si="81"/>
        <v>RES1218 75K±5%</v>
      </c>
      <c r="H1015" s="3" t="s">
        <v>23</v>
      </c>
      <c r="I1015" s="3" t="s">
        <v>24</v>
      </c>
      <c r="J1015" s="3" t="s">
        <v>25</v>
      </c>
      <c r="K1015" s="3" t="s">
        <v>1127</v>
      </c>
      <c r="L1015" s="4" t="str">
        <f t="shared" si="82"/>
        <v>RC1218JR-0775KL</v>
      </c>
      <c r="M1015" s="3" t="s">
        <v>378</v>
      </c>
      <c r="N1015" t="s">
        <v>379</v>
      </c>
      <c r="O1015" t="str">
        <f t="shared" ca="1" si="84"/>
        <v>C:\Altium Libraries\Passives Library\DataSheet\GENERAL PURPOSE CHIP RESISTORS (Yageo).pdf</v>
      </c>
      <c r="P1015" s="5" t="str">
        <f t="shared" si="83"/>
        <v>GENERAL PURPOSE CHIP RESISTORS RES1218 75K±5% 200V 1.0W</v>
      </c>
    </row>
    <row r="1016" spans="1:16" x14ac:dyDescent="0.3">
      <c r="A1016" s="4" t="s">
        <v>1246</v>
      </c>
      <c r="B1016" s="3" t="s">
        <v>1125</v>
      </c>
      <c r="C1016" s="3" t="s">
        <v>268</v>
      </c>
      <c r="D1016" s="45" t="s">
        <v>20</v>
      </c>
      <c r="E1016" s="3" t="s">
        <v>763</v>
      </c>
      <c r="F1016" s="3" t="s">
        <v>1126</v>
      </c>
      <c r="G1016" s="4" t="str">
        <f t="shared" si="81"/>
        <v>RES1218 82K±5%</v>
      </c>
      <c r="H1016" s="3" t="s">
        <v>23</v>
      </c>
      <c r="I1016" s="3" t="s">
        <v>24</v>
      </c>
      <c r="J1016" s="3" t="s">
        <v>25</v>
      </c>
      <c r="K1016" s="3" t="s">
        <v>1127</v>
      </c>
      <c r="L1016" s="4" t="str">
        <f t="shared" si="82"/>
        <v>RC1218JR-0782KL</v>
      </c>
      <c r="M1016" s="3" t="s">
        <v>378</v>
      </c>
      <c r="N1016" t="s">
        <v>379</v>
      </c>
      <c r="O1016" t="str">
        <f t="shared" ca="1" si="84"/>
        <v>C:\Altium Libraries\Passives Library\DataSheet\GENERAL PURPOSE CHIP RESISTORS (Yageo).pdf</v>
      </c>
      <c r="P1016" s="5" t="str">
        <f t="shared" si="83"/>
        <v>GENERAL PURPOSE CHIP RESISTORS RES1218 82K±5% 200V 1.0W</v>
      </c>
    </row>
    <row r="1017" spans="1:16" x14ac:dyDescent="0.3">
      <c r="A1017" s="4" t="s">
        <v>1247</v>
      </c>
      <c r="B1017" s="3" t="s">
        <v>1125</v>
      </c>
      <c r="C1017" s="3" t="s">
        <v>270</v>
      </c>
      <c r="D1017" s="45" t="s">
        <v>20</v>
      </c>
      <c r="E1017" s="3" t="s">
        <v>763</v>
      </c>
      <c r="F1017" s="3" t="s">
        <v>1126</v>
      </c>
      <c r="G1017" s="4" t="str">
        <f t="shared" si="81"/>
        <v>RES1218 91K±5%</v>
      </c>
      <c r="H1017" s="3" t="s">
        <v>23</v>
      </c>
      <c r="I1017" s="3" t="s">
        <v>24</v>
      </c>
      <c r="J1017" s="3" t="s">
        <v>25</v>
      </c>
      <c r="K1017" s="3" t="s">
        <v>1127</v>
      </c>
      <c r="L1017" s="4" t="str">
        <f t="shared" si="82"/>
        <v>RC1218JR-0791KL</v>
      </c>
      <c r="M1017" s="3" t="s">
        <v>378</v>
      </c>
      <c r="N1017" t="s">
        <v>379</v>
      </c>
      <c r="O1017" t="str">
        <f t="shared" ca="1" si="84"/>
        <v>C:\Altium Libraries\Passives Library\DataSheet\GENERAL PURPOSE CHIP RESISTORS (Yageo).pdf</v>
      </c>
      <c r="P1017" s="5" t="str">
        <f t="shared" si="83"/>
        <v>GENERAL PURPOSE CHIP RESISTORS RES1218 91K±5% 200V 1.0W</v>
      </c>
    </row>
    <row r="1018" spans="1:16" x14ac:dyDescent="0.3">
      <c r="A1018" s="4" t="s">
        <v>1248</v>
      </c>
      <c r="B1018" s="3" t="s">
        <v>1125</v>
      </c>
      <c r="C1018" s="3" t="s">
        <v>272</v>
      </c>
      <c r="D1018" s="45" t="s">
        <v>20</v>
      </c>
      <c r="E1018" s="3" t="s">
        <v>763</v>
      </c>
      <c r="F1018" s="3" t="s">
        <v>1126</v>
      </c>
      <c r="G1018" s="4" t="str">
        <f t="shared" si="81"/>
        <v>RES1218 100K±5%</v>
      </c>
      <c r="H1018" s="3" t="s">
        <v>23</v>
      </c>
      <c r="I1018" s="3" t="s">
        <v>24</v>
      </c>
      <c r="J1018" s="3" t="s">
        <v>25</v>
      </c>
      <c r="K1018" s="3" t="s">
        <v>1127</v>
      </c>
      <c r="L1018" s="4" t="str">
        <f t="shared" si="82"/>
        <v>RC1218JR-07100KL</v>
      </c>
      <c r="M1018" s="3" t="s">
        <v>378</v>
      </c>
      <c r="N1018" t="s">
        <v>379</v>
      </c>
      <c r="O1018" t="str">
        <f t="shared" ca="1" si="84"/>
        <v>C:\Altium Libraries\Passives Library\DataSheet\GENERAL PURPOSE CHIP RESISTORS (Yageo).pdf</v>
      </c>
      <c r="P1018" s="5" t="str">
        <f t="shared" si="83"/>
        <v>GENERAL PURPOSE CHIP RESISTORS RES1218 100K±5% 200V 1.0W</v>
      </c>
    </row>
    <row r="1019" spans="1:16" x14ac:dyDescent="0.3">
      <c r="A1019" s="4" t="s">
        <v>1249</v>
      </c>
      <c r="B1019" s="3" t="s">
        <v>1125</v>
      </c>
      <c r="C1019" s="3" t="s">
        <v>274</v>
      </c>
      <c r="D1019" s="45" t="s">
        <v>20</v>
      </c>
      <c r="E1019" s="3" t="s">
        <v>763</v>
      </c>
      <c r="F1019" s="3" t="s">
        <v>1126</v>
      </c>
      <c r="G1019" s="4" t="str">
        <f t="shared" si="81"/>
        <v>RES1218 110K±5%</v>
      </c>
      <c r="H1019" s="3" t="s">
        <v>23</v>
      </c>
      <c r="I1019" s="3" t="s">
        <v>24</v>
      </c>
      <c r="J1019" s="3" t="s">
        <v>25</v>
      </c>
      <c r="K1019" s="3" t="s">
        <v>1127</v>
      </c>
      <c r="L1019" s="4" t="str">
        <f t="shared" si="82"/>
        <v>RC1218JR-07110KL</v>
      </c>
      <c r="M1019" s="3" t="s">
        <v>378</v>
      </c>
      <c r="N1019" t="s">
        <v>379</v>
      </c>
      <c r="O1019" t="str">
        <f t="shared" ca="1" si="84"/>
        <v>C:\Altium Libraries\Passives Library\DataSheet\GENERAL PURPOSE CHIP RESISTORS (Yageo).pdf</v>
      </c>
      <c r="P1019" s="5" t="str">
        <f t="shared" si="83"/>
        <v>GENERAL PURPOSE CHIP RESISTORS RES1218 110K±5% 200V 1.0W</v>
      </c>
    </row>
    <row r="1020" spans="1:16" x14ac:dyDescent="0.3">
      <c r="A1020" s="4" t="s">
        <v>1250</v>
      </c>
      <c r="B1020" s="3" t="s">
        <v>1125</v>
      </c>
      <c r="C1020" s="3" t="s">
        <v>276</v>
      </c>
      <c r="D1020" s="45" t="s">
        <v>20</v>
      </c>
      <c r="E1020" s="3" t="s">
        <v>763</v>
      </c>
      <c r="F1020" s="3" t="s">
        <v>1126</v>
      </c>
      <c r="G1020" s="4" t="str">
        <f t="shared" si="81"/>
        <v>RES1218 120K±5%</v>
      </c>
      <c r="H1020" s="3" t="s">
        <v>23</v>
      </c>
      <c r="I1020" s="3" t="s">
        <v>24</v>
      </c>
      <c r="J1020" s="3" t="s">
        <v>25</v>
      </c>
      <c r="K1020" s="3" t="s">
        <v>1127</v>
      </c>
      <c r="L1020" s="4" t="str">
        <f t="shared" si="82"/>
        <v>RC1218JR-07120KL</v>
      </c>
      <c r="M1020" s="3" t="s">
        <v>378</v>
      </c>
      <c r="N1020" t="s">
        <v>379</v>
      </c>
      <c r="O1020" t="str">
        <f t="shared" ca="1" si="84"/>
        <v>C:\Altium Libraries\Passives Library\DataSheet\GENERAL PURPOSE CHIP RESISTORS (Yageo).pdf</v>
      </c>
      <c r="P1020" s="5" t="str">
        <f t="shared" si="83"/>
        <v>GENERAL PURPOSE CHIP RESISTORS RES1218 120K±5% 200V 1.0W</v>
      </c>
    </row>
    <row r="1021" spans="1:16" x14ac:dyDescent="0.3">
      <c r="A1021" s="4" t="s">
        <v>1251</v>
      </c>
      <c r="B1021" s="3" t="s">
        <v>1125</v>
      </c>
      <c r="C1021" s="3" t="s">
        <v>278</v>
      </c>
      <c r="D1021" s="45" t="s">
        <v>20</v>
      </c>
      <c r="E1021" s="3" t="s">
        <v>763</v>
      </c>
      <c r="F1021" s="3" t="s">
        <v>1126</v>
      </c>
      <c r="G1021" s="4" t="str">
        <f t="shared" si="81"/>
        <v>RES1218 130K±5%</v>
      </c>
      <c r="H1021" s="3" t="s">
        <v>23</v>
      </c>
      <c r="I1021" s="3" t="s">
        <v>24</v>
      </c>
      <c r="J1021" s="3" t="s">
        <v>25</v>
      </c>
      <c r="K1021" s="3" t="s">
        <v>1127</v>
      </c>
      <c r="L1021" s="4" t="str">
        <f t="shared" si="82"/>
        <v>RC1218JR-07130KL</v>
      </c>
      <c r="M1021" s="3" t="s">
        <v>378</v>
      </c>
      <c r="N1021" t="s">
        <v>379</v>
      </c>
      <c r="O1021" t="str">
        <f t="shared" ca="1" si="84"/>
        <v>C:\Altium Libraries\Passives Library\DataSheet\GENERAL PURPOSE CHIP RESISTORS (Yageo).pdf</v>
      </c>
      <c r="P1021" s="5" t="str">
        <f t="shared" si="83"/>
        <v>GENERAL PURPOSE CHIP RESISTORS RES1218 130K±5% 200V 1.0W</v>
      </c>
    </row>
    <row r="1022" spans="1:16" x14ac:dyDescent="0.3">
      <c r="A1022" s="4" t="s">
        <v>1252</v>
      </c>
      <c r="B1022" s="3" t="s">
        <v>1125</v>
      </c>
      <c r="C1022" s="3" t="s">
        <v>280</v>
      </c>
      <c r="D1022" s="45" t="s">
        <v>20</v>
      </c>
      <c r="E1022" s="3" t="s">
        <v>763</v>
      </c>
      <c r="F1022" s="3" t="s">
        <v>1126</v>
      </c>
      <c r="G1022" s="4" t="str">
        <f t="shared" si="81"/>
        <v>RES1218 150K±5%</v>
      </c>
      <c r="H1022" s="3" t="s">
        <v>23</v>
      </c>
      <c r="I1022" s="3" t="s">
        <v>24</v>
      </c>
      <c r="J1022" s="3" t="s">
        <v>25</v>
      </c>
      <c r="K1022" s="3" t="s">
        <v>1127</v>
      </c>
      <c r="L1022" s="4" t="str">
        <f t="shared" si="82"/>
        <v>RC1218JR-07150KL</v>
      </c>
      <c r="M1022" s="3" t="s">
        <v>378</v>
      </c>
      <c r="N1022" t="s">
        <v>379</v>
      </c>
      <c r="O1022" t="str">
        <f t="shared" ca="1" si="84"/>
        <v>C:\Altium Libraries\Passives Library\DataSheet\GENERAL PURPOSE CHIP RESISTORS (Yageo).pdf</v>
      </c>
      <c r="P1022" s="5" t="str">
        <f t="shared" si="83"/>
        <v>GENERAL PURPOSE CHIP RESISTORS RES1218 150K±5% 200V 1.0W</v>
      </c>
    </row>
    <row r="1023" spans="1:16" x14ac:dyDescent="0.3">
      <c r="A1023" s="4" t="s">
        <v>1253</v>
      </c>
      <c r="B1023" s="3" t="s">
        <v>1125</v>
      </c>
      <c r="C1023" s="3" t="s">
        <v>282</v>
      </c>
      <c r="D1023" s="45" t="s">
        <v>20</v>
      </c>
      <c r="E1023" s="3" t="s">
        <v>763</v>
      </c>
      <c r="F1023" s="3" t="s">
        <v>1126</v>
      </c>
      <c r="G1023" s="4" t="str">
        <f t="shared" si="81"/>
        <v>RES1218 160K±5%</v>
      </c>
      <c r="H1023" s="3" t="s">
        <v>23</v>
      </c>
      <c r="I1023" s="3" t="s">
        <v>24</v>
      </c>
      <c r="J1023" s="3" t="s">
        <v>25</v>
      </c>
      <c r="K1023" s="3" t="s">
        <v>1127</v>
      </c>
      <c r="L1023" s="4" t="str">
        <f t="shared" si="82"/>
        <v>RC1218JR-07160KL</v>
      </c>
      <c r="M1023" s="3" t="s">
        <v>378</v>
      </c>
      <c r="N1023" t="s">
        <v>379</v>
      </c>
      <c r="O1023" t="str">
        <f t="shared" ca="1" si="84"/>
        <v>C:\Altium Libraries\Passives Library\DataSheet\GENERAL PURPOSE CHIP RESISTORS (Yageo).pdf</v>
      </c>
      <c r="P1023" s="5" t="str">
        <f t="shared" si="83"/>
        <v>GENERAL PURPOSE CHIP RESISTORS RES1218 160K±5% 200V 1.0W</v>
      </c>
    </row>
    <row r="1024" spans="1:16" x14ac:dyDescent="0.3">
      <c r="A1024" s="4" t="s">
        <v>1254</v>
      </c>
      <c r="B1024" s="3" t="s">
        <v>1125</v>
      </c>
      <c r="C1024" s="3" t="s">
        <v>284</v>
      </c>
      <c r="D1024" s="45" t="s">
        <v>20</v>
      </c>
      <c r="E1024" s="3" t="s">
        <v>763</v>
      </c>
      <c r="F1024" s="3" t="s">
        <v>1126</v>
      </c>
      <c r="G1024" s="4" t="str">
        <f t="shared" si="81"/>
        <v>RES1218 180K±5%</v>
      </c>
      <c r="H1024" s="3" t="s">
        <v>23</v>
      </c>
      <c r="I1024" s="3" t="s">
        <v>24</v>
      </c>
      <c r="J1024" s="3" t="s">
        <v>25</v>
      </c>
      <c r="K1024" s="3" t="s">
        <v>1127</v>
      </c>
      <c r="L1024" s="4" t="str">
        <f t="shared" si="82"/>
        <v>RC1218JR-07180KL</v>
      </c>
      <c r="M1024" s="3" t="s">
        <v>378</v>
      </c>
      <c r="N1024" t="s">
        <v>379</v>
      </c>
      <c r="O1024" t="str">
        <f t="shared" ca="1" si="84"/>
        <v>C:\Altium Libraries\Passives Library\DataSheet\GENERAL PURPOSE CHIP RESISTORS (Yageo).pdf</v>
      </c>
      <c r="P1024" s="5" t="str">
        <f t="shared" si="83"/>
        <v>GENERAL PURPOSE CHIP RESISTORS RES1218 180K±5% 200V 1.0W</v>
      </c>
    </row>
    <row r="1025" spans="1:16" x14ac:dyDescent="0.3">
      <c r="A1025" s="4" t="s">
        <v>1255</v>
      </c>
      <c r="B1025" s="3" t="s">
        <v>1125</v>
      </c>
      <c r="C1025" s="3" t="s">
        <v>286</v>
      </c>
      <c r="D1025" s="45" t="s">
        <v>20</v>
      </c>
      <c r="E1025" s="3" t="s">
        <v>763</v>
      </c>
      <c r="F1025" s="3" t="s">
        <v>1126</v>
      </c>
      <c r="G1025" s="4" t="str">
        <f t="shared" si="81"/>
        <v>RES1218 200K±5%</v>
      </c>
      <c r="H1025" s="3" t="s">
        <v>23</v>
      </c>
      <c r="I1025" s="3" t="s">
        <v>24</v>
      </c>
      <c r="J1025" s="3" t="s">
        <v>25</v>
      </c>
      <c r="K1025" s="3" t="s">
        <v>1127</v>
      </c>
      <c r="L1025" s="4" t="str">
        <f t="shared" si="82"/>
        <v>RC1218JR-07200KL</v>
      </c>
      <c r="M1025" s="3" t="s">
        <v>378</v>
      </c>
      <c r="N1025" t="s">
        <v>379</v>
      </c>
      <c r="O1025" t="str">
        <f t="shared" ca="1" si="84"/>
        <v>C:\Altium Libraries\Passives Library\DataSheet\GENERAL PURPOSE CHIP RESISTORS (Yageo).pdf</v>
      </c>
      <c r="P1025" s="5" t="str">
        <f t="shared" si="83"/>
        <v>GENERAL PURPOSE CHIP RESISTORS RES1218 200K±5% 200V 1.0W</v>
      </c>
    </row>
    <row r="1026" spans="1:16" x14ac:dyDescent="0.3">
      <c r="A1026" s="4" t="s">
        <v>1256</v>
      </c>
      <c r="B1026" s="3" t="s">
        <v>1125</v>
      </c>
      <c r="C1026" s="3" t="s">
        <v>288</v>
      </c>
      <c r="D1026" s="45" t="s">
        <v>20</v>
      </c>
      <c r="E1026" s="3" t="s">
        <v>763</v>
      </c>
      <c r="F1026" s="3" t="s">
        <v>1126</v>
      </c>
      <c r="G1026" s="4" t="str">
        <f t="shared" si="81"/>
        <v>RES1218 220K±5%</v>
      </c>
      <c r="H1026" s="3" t="s">
        <v>23</v>
      </c>
      <c r="I1026" s="3" t="s">
        <v>24</v>
      </c>
      <c r="J1026" s="3" t="s">
        <v>25</v>
      </c>
      <c r="K1026" s="3" t="s">
        <v>1127</v>
      </c>
      <c r="L1026" s="4" t="str">
        <f t="shared" si="82"/>
        <v>RC1218JR-07220KL</v>
      </c>
      <c r="M1026" s="3" t="s">
        <v>378</v>
      </c>
      <c r="N1026" t="s">
        <v>379</v>
      </c>
      <c r="O1026" t="str">
        <f t="shared" ca="1" si="84"/>
        <v>C:\Altium Libraries\Passives Library\DataSheet\GENERAL PURPOSE CHIP RESISTORS (Yageo).pdf</v>
      </c>
      <c r="P1026" s="5" t="str">
        <f t="shared" si="83"/>
        <v>GENERAL PURPOSE CHIP RESISTORS RES1218 220K±5% 200V 1.0W</v>
      </c>
    </row>
    <row r="1027" spans="1:16" x14ac:dyDescent="0.3">
      <c r="A1027" s="4" t="s">
        <v>1257</v>
      </c>
      <c r="B1027" s="3" t="s">
        <v>1125</v>
      </c>
      <c r="C1027" s="3" t="s">
        <v>290</v>
      </c>
      <c r="D1027" s="45" t="s">
        <v>20</v>
      </c>
      <c r="E1027" s="3" t="s">
        <v>763</v>
      </c>
      <c r="F1027" s="3" t="s">
        <v>1126</v>
      </c>
      <c r="G1027" s="4" t="str">
        <f t="shared" ref="G1027:G1074" si="85">CONCATENATE(K1027," ",C1027,D1027)</f>
        <v>RES1218 240K±5%</v>
      </c>
      <c r="H1027" s="3" t="s">
        <v>23</v>
      </c>
      <c r="I1027" s="3" t="s">
        <v>24</v>
      </c>
      <c r="J1027" s="3" t="s">
        <v>25</v>
      </c>
      <c r="K1027" s="3" t="s">
        <v>1127</v>
      </c>
      <c r="L1027" s="4" t="str">
        <f t="shared" ref="L1027:L1074" si="86">CONCATENATE("RC1218JR-07",C1027,"L")</f>
        <v>RC1218JR-07240KL</v>
      </c>
      <c r="M1027" s="3" t="s">
        <v>378</v>
      </c>
      <c r="N1027" t="s">
        <v>379</v>
      </c>
      <c r="O1027" t="str">
        <f t="shared" ca="1" si="84"/>
        <v>C:\Altium Libraries\Passives Library\DataSheet\GENERAL PURPOSE CHIP RESISTORS (Yageo).pdf</v>
      </c>
      <c r="P1027" s="5" t="str">
        <f t="shared" ref="P1027:P1074" si="87">CONCATENATE(N1027," ",K1027," ",C1027,D1027," ",E1027," ",F1027)</f>
        <v>GENERAL PURPOSE CHIP RESISTORS RES1218 240K±5% 200V 1.0W</v>
      </c>
    </row>
    <row r="1028" spans="1:16" x14ac:dyDescent="0.3">
      <c r="A1028" s="4" t="s">
        <v>1258</v>
      </c>
      <c r="B1028" s="3" t="s">
        <v>1125</v>
      </c>
      <c r="C1028" s="3" t="s">
        <v>292</v>
      </c>
      <c r="D1028" s="45" t="s">
        <v>20</v>
      </c>
      <c r="E1028" s="3" t="s">
        <v>763</v>
      </c>
      <c r="F1028" s="3" t="s">
        <v>1126</v>
      </c>
      <c r="G1028" s="4" t="str">
        <f t="shared" si="85"/>
        <v>RES1218 270K±5%</v>
      </c>
      <c r="H1028" s="3" t="s">
        <v>23</v>
      </c>
      <c r="I1028" s="3" t="s">
        <v>24</v>
      </c>
      <c r="J1028" s="3" t="s">
        <v>25</v>
      </c>
      <c r="K1028" s="3" t="s">
        <v>1127</v>
      </c>
      <c r="L1028" s="4" t="str">
        <f t="shared" si="86"/>
        <v>RC1218JR-07270KL</v>
      </c>
      <c r="M1028" s="3" t="s">
        <v>378</v>
      </c>
      <c r="N1028" t="s">
        <v>379</v>
      </c>
      <c r="O1028" t="str">
        <f t="shared" ca="1" si="84"/>
        <v>C:\Altium Libraries\Passives Library\DataSheet\GENERAL PURPOSE CHIP RESISTORS (Yageo).pdf</v>
      </c>
      <c r="P1028" s="5" t="str">
        <f t="shared" si="87"/>
        <v>GENERAL PURPOSE CHIP RESISTORS RES1218 270K±5% 200V 1.0W</v>
      </c>
    </row>
    <row r="1029" spans="1:16" x14ac:dyDescent="0.3">
      <c r="A1029" s="4" t="s">
        <v>1259</v>
      </c>
      <c r="B1029" s="3" t="s">
        <v>1125</v>
      </c>
      <c r="C1029" s="3" t="s">
        <v>294</v>
      </c>
      <c r="D1029" s="45" t="s">
        <v>20</v>
      </c>
      <c r="E1029" s="3" t="s">
        <v>763</v>
      </c>
      <c r="F1029" s="3" t="s">
        <v>1126</v>
      </c>
      <c r="G1029" s="4" t="str">
        <f t="shared" si="85"/>
        <v>RES1218 300K±5%</v>
      </c>
      <c r="H1029" s="3" t="s">
        <v>23</v>
      </c>
      <c r="I1029" s="3" t="s">
        <v>24</v>
      </c>
      <c r="J1029" s="3" t="s">
        <v>25</v>
      </c>
      <c r="K1029" s="3" t="s">
        <v>1127</v>
      </c>
      <c r="L1029" s="4" t="str">
        <f t="shared" si="86"/>
        <v>RC1218JR-07300KL</v>
      </c>
      <c r="M1029" s="3" t="s">
        <v>378</v>
      </c>
      <c r="N1029" t="s">
        <v>379</v>
      </c>
      <c r="O1029" t="str">
        <f t="shared" ca="1" si="84"/>
        <v>C:\Altium Libraries\Passives Library\DataSheet\GENERAL PURPOSE CHIP RESISTORS (Yageo).pdf</v>
      </c>
      <c r="P1029" s="5" t="str">
        <f t="shared" si="87"/>
        <v>GENERAL PURPOSE CHIP RESISTORS RES1218 300K±5% 200V 1.0W</v>
      </c>
    </row>
    <row r="1030" spans="1:16" x14ac:dyDescent="0.3">
      <c r="A1030" s="4" t="s">
        <v>1260</v>
      </c>
      <c r="B1030" s="3" t="s">
        <v>1125</v>
      </c>
      <c r="C1030" s="3" t="s">
        <v>296</v>
      </c>
      <c r="D1030" s="45" t="s">
        <v>20</v>
      </c>
      <c r="E1030" s="3" t="s">
        <v>763</v>
      </c>
      <c r="F1030" s="3" t="s">
        <v>1126</v>
      </c>
      <c r="G1030" s="4" t="str">
        <f t="shared" si="85"/>
        <v>RES1218 330K±5%</v>
      </c>
      <c r="H1030" s="3" t="s">
        <v>23</v>
      </c>
      <c r="I1030" s="3" t="s">
        <v>24</v>
      </c>
      <c r="J1030" s="3" t="s">
        <v>25</v>
      </c>
      <c r="K1030" s="3" t="s">
        <v>1127</v>
      </c>
      <c r="L1030" s="4" t="str">
        <f t="shared" si="86"/>
        <v>RC1218JR-07330KL</v>
      </c>
      <c r="M1030" s="3" t="s">
        <v>378</v>
      </c>
      <c r="N1030" t="s">
        <v>379</v>
      </c>
      <c r="O1030" t="str">
        <f t="shared" ca="1" si="84"/>
        <v>C:\Altium Libraries\Passives Library\DataSheet\GENERAL PURPOSE CHIP RESISTORS (Yageo).pdf</v>
      </c>
      <c r="P1030" s="5" t="str">
        <f t="shared" si="87"/>
        <v>GENERAL PURPOSE CHIP RESISTORS RES1218 330K±5% 200V 1.0W</v>
      </c>
    </row>
    <row r="1031" spans="1:16" x14ac:dyDescent="0.3">
      <c r="A1031" s="4" t="s">
        <v>1261</v>
      </c>
      <c r="B1031" s="3" t="s">
        <v>1125</v>
      </c>
      <c r="C1031" s="3" t="s">
        <v>298</v>
      </c>
      <c r="D1031" s="45" t="s">
        <v>20</v>
      </c>
      <c r="E1031" s="3" t="s">
        <v>763</v>
      </c>
      <c r="F1031" s="3" t="s">
        <v>1126</v>
      </c>
      <c r="G1031" s="4" t="str">
        <f t="shared" si="85"/>
        <v>RES1218 360K±5%</v>
      </c>
      <c r="H1031" s="3" t="s">
        <v>23</v>
      </c>
      <c r="I1031" s="3" t="s">
        <v>24</v>
      </c>
      <c r="J1031" s="3" t="s">
        <v>25</v>
      </c>
      <c r="K1031" s="3" t="s">
        <v>1127</v>
      </c>
      <c r="L1031" s="4" t="str">
        <f t="shared" si="86"/>
        <v>RC1218JR-07360KL</v>
      </c>
      <c r="M1031" s="3" t="s">
        <v>378</v>
      </c>
      <c r="N1031" t="s">
        <v>379</v>
      </c>
      <c r="O1031" t="str">
        <f t="shared" ca="1" si="84"/>
        <v>C:\Altium Libraries\Passives Library\DataSheet\GENERAL PURPOSE CHIP RESISTORS (Yageo).pdf</v>
      </c>
      <c r="P1031" s="5" t="str">
        <f t="shared" si="87"/>
        <v>GENERAL PURPOSE CHIP RESISTORS RES1218 360K±5% 200V 1.0W</v>
      </c>
    </row>
    <row r="1032" spans="1:16" x14ac:dyDescent="0.3">
      <c r="A1032" s="4" t="s">
        <v>1262</v>
      </c>
      <c r="B1032" s="3" t="s">
        <v>1125</v>
      </c>
      <c r="C1032" s="3" t="s">
        <v>300</v>
      </c>
      <c r="D1032" s="45" t="s">
        <v>20</v>
      </c>
      <c r="E1032" s="3" t="s">
        <v>763</v>
      </c>
      <c r="F1032" s="3" t="s">
        <v>1126</v>
      </c>
      <c r="G1032" s="4" t="str">
        <f t="shared" si="85"/>
        <v>RES1218 390K±5%</v>
      </c>
      <c r="H1032" s="3" t="s">
        <v>23</v>
      </c>
      <c r="I1032" s="3" t="s">
        <v>24</v>
      </c>
      <c r="J1032" s="3" t="s">
        <v>25</v>
      </c>
      <c r="K1032" s="3" t="s">
        <v>1127</v>
      </c>
      <c r="L1032" s="4" t="str">
        <f t="shared" si="86"/>
        <v>RC1218JR-07390KL</v>
      </c>
      <c r="M1032" s="3" t="s">
        <v>378</v>
      </c>
      <c r="N1032" t="s">
        <v>379</v>
      </c>
      <c r="O1032" t="str">
        <f t="shared" ca="1" si="84"/>
        <v>C:\Altium Libraries\Passives Library\DataSheet\GENERAL PURPOSE CHIP RESISTORS (Yageo).pdf</v>
      </c>
      <c r="P1032" s="5" t="str">
        <f t="shared" si="87"/>
        <v>GENERAL PURPOSE CHIP RESISTORS RES1218 390K±5% 200V 1.0W</v>
      </c>
    </row>
    <row r="1033" spans="1:16" x14ac:dyDescent="0.3">
      <c r="A1033" s="4" t="s">
        <v>1263</v>
      </c>
      <c r="B1033" s="3" t="s">
        <v>1125</v>
      </c>
      <c r="C1033" s="3" t="s">
        <v>302</v>
      </c>
      <c r="D1033" s="45" t="s">
        <v>20</v>
      </c>
      <c r="E1033" s="3" t="s">
        <v>763</v>
      </c>
      <c r="F1033" s="3" t="s">
        <v>1126</v>
      </c>
      <c r="G1033" s="4" t="str">
        <f t="shared" si="85"/>
        <v>RES1218 430K±5%</v>
      </c>
      <c r="H1033" s="3" t="s">
        <v>23</v>
      </c>
      <c r="I1033" s="3" t="s">
        <v>24</v>
      </c>
      <c r="J1033" s="3" t="s">
        <v>25</v>
      </c>
      <c r="K1033" s="3" t="s">
        <v>1127</v>
      </c>
      <c r="L1033" s="4" t="str">
        <f t="shared" si="86"/>
        <v>RC1218JR-07430KL</v>
      </c>
      <c r="M1033" s="3" t="s">
        <v>378</v>
      </c>
      <c r="N1033" t="s">
        <v>379</v>
      </c>
      <c r="O1033" t="str">
        <f t="shared" ref="O1033:O1096" ca="1" si="88">CONCATENATE(LEFT(CELL("имяфайла"), FIND("[",CELL("имяфайла"))-1),"DataSheet\GENERAL PURPOSE CHIP RESISTORS (Yageo).pdf")</f>
        <v>C:\Altium Libraries\Passives Library\DataSheet\GENERAL PURPOSE CHIP RESISTORS (Yageo).pdf</v>
      </c>
      <c r="P1033" s="5" t="str">
        <f t="shared" si="87"/>
        <v>GENERAL PURPOSE CHIP RESISTORS RES1218 430K±5% 200V 1.0W</v>
      </c>
    </row>
    <row r="1034" spans="1:16" x14ac:dyDescent="0.3">
      <c r="A1034" s="4" t="s">
        <v>1264</v>
      </c>
      <c r="B1034" s="3" t="s">
        <v>1125</v>
      </c>
      <c r="C1034" s="3" t="s">
        <v>304</v>
      </c>
      <c r="D1034" s="45" t="s">
        <v>20</v>
      </c>
      <c r="E1034" s="3" t="s">
        <v>763</v>
      </c>
      <c r="F1034" s="3" t="s">
        <v>1126</v>
      </c>
      <c r="G1034" s="4" t="str">
        <f t="shared" si="85"/>
        <v>RES1218 470K±5%</v>
      </c>
      <c r="H1034" s="3" t="s">
        <v>23</v>
      </c>
      <c r="I1034" s="3" t="s">
        <v>24</v>
      </c>
      <c r="J1034" s="3" t="s">
        <v>25</v>
      </c>
      <c r="K1034" s="3" t="s">
        <v>1127</v>
      </c>
      <c r="L1034" s="4" t="str">
        <f t="shared" si="86"/>
        <v>RC1218JR-07470KL</v>
      </c>
      <c r="M1034" s="3" t="s">
        <v>378</v>
      </c>
      <c r="N1034" t="s">
        <v>379</v>
      </c>
      <c r="O1034" t="str">
        <f t="shared" ca="1" si="88"/>
        <v>C:\Altium Libraries\Passives Library\DataSheet\GENERAL PURPOSE CHIP RESISTORS (Yageo).pdf</v>
      </c>
      <c r="P1034" s="5" t="str">
        <f t="shared" si="87"/>
        <v>GENERAL PURPOSE CHIP RESISTORS RES1218 470K±5% 200V 1.0W</v>
      </c>
    </row>
    <row r="1035" spans="1:16" x14ac:dyDescent="0.3">
      <c r="A1035" s="4" t="s">
        <v>1265</v>
      </c>
      <c r="B1035" s="3" t="s">
        <v>1125</v>
      </c>
      <c r="C1035" s="3" t="s">
        <v>306</v>
      </c>
      <c r="D1035" s="45" t="s">
        <v>20</v>
      </c>
      <c r="E1035" s="3" t="s">
        <v>763</v>
      </c>
      <c r="F1035" s="3" t="s">
        <v>1126</v>
      </c>
      <c r="G1035" s="4" t="str">
        <f t="shared" si="85"/>
        <v>RES1218 510K±5%</v>
      </c>
      <c r="H1035" s="3" t="s">
        <v>23</v>
      </c>
      <c r="I1035" s="3" t="s">
        <v>24</v>
      </c>
      <c r="J1035" s="3" t="s">
        <v>25</v>
      </c>
      <c r="K1035" s="3" t="s">
        <v>1127</v>
      </c>
      <c r="L1035" s="4" t="str">
        <f t="shared" si="86"/>
        <v>RC1218JR-07510KL</v>
      </c>
      <c r="M1035" s="3" t="s">
        <v>378</v>
      </c>
      <c r="N1035" t="s">
        <v>379</v>
      </c>
      <c r="O1035" t="str">
        <f t="shared" ca="1" si="88"/>
        <v>C:\Altium Libraries\Passives Library\DataSheet\GENERAL PURPOSE CHIP RESISTORS (Yageo).pdf</v>
      </c>
      <c r="P1035" s="5" t="str">
        <f t="shared" si="87"/>
        <v>GENERAL PURPOSE CHIP RESISTORS RES1218 510K±5% 200V 1.0W</v>
      </c>
    </row>
    <row r="1036" spans="1:16" x14ac:dyDescent="0.3">
      <c r="A1036" s="4" t="s">
        <v>1266</v>
      </c>
      <c r="B1036" s="3" t="s">
        <v>1125</v>
      </c>
      <c r="C1036" s="3" t="s">
        <v>308</v>
      </c>
      <c r="D1036" s="45" t="s">
        <v>20</v>
      </c>
      <c r="E1036" s="3" t="s">
        <v>763</v>
      </c>
      <c r="F1036" s="3" t="s">
        <v>1126</v>
      </c>
      <c r="G1036" s="4" t="str">
        <f t="shared" si="85"/>
        <v>RES1218 560K±5%</v>
      </c>
      <c r="H1036" s="3" t="s">
        <v>23</v>
      </c>
      <c r="I1036" s="3" t="s">
        <v>24</v>
      </c>
      <c r="J1036" s="3" t="s">
        <v>25</v>
      </c>
      <c r="K1036" s="3" t="s">
        <v>1127</v>
      </c>
      <c r="L1036" s="4" t="str">
        <f t="shared" si="86"/>
        <v>RC1218JR-07560KL</v>
      </c>
      <c r="M1036" s="3" t="s">
        <v>378</v>
      </c>
      <c r="N1036" t="s">
        <v>379</v>
      </c>
      <c r="O1036" t="str">
        <f t="shared" ca="1" si="88"/>
        <v>C:\Altium Libraries\Passives Library\DataSheet\GENERAL PURPOSE CHIP RESISTORS (Yageo).pdf</v>
      </c>
      <c r="P1036" s="5" t="str">
        <f t="shared" si="87"/>
        <v>GENERAL PURPOSE CHIP RESISTORS RES1218 560K±5% 200V 1.0W</v>
      </c>
    </row>
    <row r="1037" spans="1:16" x14ac:dyDescent="0.3">
      <c r="A1037" s="4" t="s">
        <v>1267</v>
      </c>
      <c r="B1037" s="3" t="s">
        <v>1125</v>
      </c>
      <c r="C1037" s="3" t="s">
        <v>310</v>
      </c>
      <c r="D1037" s="45" t="s">
        <v>20</v>
      </c>
      <c r="E1037" s="3" t="s">
        <v>763</v>
      </c>
      <c r="F1037" s="3" t="s">
        <v>1126</v>
      </c>
      <c r="G1037" s="4" t="str">
        <f t="shared" si="85"/>
        <v>RES1218 620K±5%</v>
      </c>
      <c r="H1037" s="3" t="s">
        <v>23</v>
      </c>
      <c r="I1037" s="3" t="s">
        <v>24</v>
      </c>
      <c r="J1037" s="3" t="s">
        <v>25</v>
      </c>
      <c r="K1037" s="3" t="s">
        <v>1127</v>
      </c>
      <c r="L1037" s="4" t="str">
        <f t="shared" si="86"/>
        <v>RC1218JR-07620KL</v>
      </c>
      <c r="M1037" s="3" t="s">
        <v>378</v>
      </c>
      <c r="N1037" t="s">
        <v>379</v>
      </c>
      <c r="O1037" t="str">
        <f t="shared" ca="1" si="88"/>
        <v>C:\Altium Libraries\Passives Library\DataSheet\GENERAL PURPOSE CHIP RESISTORS (Yageo).pdf</v>
      </c>
      <c r="P1037" s="5" t="str">
        <f t="shared" si="87"/>
        <v>GENERAL PURPOSE CHIP RESISTORS RES1218 620K±5% 200V 1.0W</v>
      </c>
    </row>
    <row r="1038" spans="1:16" x14ac:dyDescent="0.3">
      <c r="A1038" s="4" t="s">
        <v>1268</v>
      </c>
      <c r="B1038" s="3" t="s">
        <v>1125</v>
      </c>
      <c r="C1038" s="3" t="s">
        <v>312</v>
      </c>
      <c r="D1038" s="45" t="s">
        <v>20</v>
      </c>
      <c r="E1038" s="3" t="s">
        <v>763</v>
      </c>
      <c r="F1038" s="3" t="s">
        <v>1126</v>
      </c>
      <c r="G1038" s="4" t="str">
        <f t="shared" si="85"/>
        <v>RES1218 680K±5%</v>
      </c>
      <c r="H1038" s="3" t="s">
        <v>23</v>
      </c>
      <c r="I1038" s="3" t="s">
        <v>24</v>
      </c>
      <c r="J1038" s="3" t="s">
        <v>25</v>
      </c>
      <c r="K1038" s="3" t="s">
        <v>1127</v>
      </c>
      <c r="L1038" s="4" t="str">
        <f t="shared" si="86"/>
        <v>RC1218JR-07680KL</v>
      </c>
      <c r="M1038" s="3" t="s">
        <v>378</v>
      </c>
      <c r="N1038" t="s">
        <v>379</v>
      </c>
      <c r="O1038" t="str">
        <f t="shared" ca="1" si="88"/>
        <v>C:\Altium Libraries\Passives Library\DataSheet\GENERAL PURPOSE CHIP RESISTORS (Yageo).pdf</v>
      </c>
      <c r="P1038" s="5" t="str">
        <f t="shared" si="87"/>
        <v>GENERAL PURPOSE CHIP RESISTORS RES1218 680K±5% 200V 1.0W</v>
      </c>
    </row>
    <row r="1039" spans="1:16" x14ac:dyDescent="0.3">
      <c r="A1039" s="4" t="s">
        <v>1269</v>
      </c>
      <c r="B1039" s="3" t="s">
        <v>1125</v>
      </c>
      <c r="C1039" s="3" t="s">
        <v>314</v>
      </c>
      <c r="D1039" s="45" t="s">
        <v>20</v>
      </c>
      <c r="E1039" s="3" t="s">
        <v>763</v>
      </c>
      <c r="F1039" s="3" t="s">
        <v>1126</v>
      </c>
      <c r="G1039" s="4" t="str">
        <f t="shared" si="85"/>
        <v>RES1218 750K±5%</v>
      </c>
      <c r="H1039" s="3" t="s">
        <v>23</v>
      </c>
      <c r="I1039" s="3" t="s">
        <v>24</v>
      </c>
      <c r="J1039" s="3" t="s">
        <v>25</v>
      </c>
      <c r="K1039" s="3" t="s">
        <v>1127</v>
      </c>
      <c r="L1039" s="4" t="str">
        <f t="shared" si="86"/>
        <v>RC1218JR-07750KL</v>
      </c>
      <c r="M1039" s="3" t="s">
        <v>378</v>
      </c>
      <c r="N1039" t="s">
        <v>379</v>
      </c>
      <c r="O1039" t="str">
        <f t="shared" ca="1" si="88"/>
        <v>C:\Altium Libraries\Passives Library\DataSheet\GENERAL PURPOSE CHIP RESISTORS (Yageo).pdf</v>
      </c>
      <c r="P1039" s="5" t="str">
        <f t="shared" si="87"/>
        <v>GENERAL PURPOSE CHIP RESISTORS RES1218 750K±5% 200V 1.0W</v>
      </c>
    </row>
    <row r="1040" spans="1:16" x14ac:dyDescent="0.3">
      <c r="A1040" s="4" t="s">
        <v>1270</v>
      </c>
      <c r="B1040" s="3" t="s">
        <v>1125</v>
      </c>
      <c r="C1040" s="3" t="s">
        <v>316</v>
      </c>
      <c r="D1040" s="45" t="s">
        <v>20</v>
      </c>
      <c r="E1040" s="3" t="s">
        <v>763</v>
      </c>
      <c r="F1040" s="3" t="s">
        <v>1126</v>
      </c>
      <c r="G1040" s="4" t="str">
        <f t="shared" si="85"/>
        <v>RES1218 820K±5%</v>
      </c>
      <c r="H1040" s="3" t="s">
        <v>23</v>
      </c>
      <c r="I1040" s="3" t="s">
        <v>24</v>
      </c>
      <c r="J1040" s="3" t="s">
        <v>25</v>
      </c>
      <c r="K1040" s="3" t="s">
        <v>1127</v>
      </c>
      <c r="L1040" s="4" t="str">
        <f t="shared" si="86"/>
        <v>RC1218JR-07820KL</v>
      </c>
      <c r="M1040" s="3" t="s">
        <v>378</v>
      </c>
      <c r="N1040" t="s">
        <v>379</v>
      </c>
      <c r="O1040" t="str">
        <f t="shared" ca="1" si="88"/>
        <v>C:\Altium Libraries\Passives Library\DataSheet\GENERAL PURPOSE CHIP RESISTORS (Yageo).pdf</v>
      </c>
      <c r="P1040" s="5" t="str">
        <f t="shared" si="87"/>
        <v>GENERAL PURPOSE CHIP RESISTORS RES1218 820K±5% 200V 1.0W</v>
      </c>
    </row>
    <row r="1041" spans="1:16" x14ac:dyDescent="0.3">
      <c r="A1041" s="4" t="s">
        <v>1271</v>
      </c>
      <c r="B1041" s="3" t="s">
        <v>1125</v>
      </c>
      <c r="C1041" s="3" t="s">
        <v>318</v>
      </c>
      <c r="D1041" s="45" t="s">
        <v>20</v>
      </c>
      <c r="E1041" s="3" t="s">
        <v>763</v>
      </c>
      <c r="F1041" s="3" t="s">
        <v>1126</v>
      </c>
      <c r="G1041" s="4" t="str">
        <f t="shared" si="85"/>
        <v>RES1218 910K±5%</v>
      </c>
      <c r="H1041" s="3" t="s">
        <v>23</v>
      </c>
      <c r="I1041" s="3" t="s">
        <v>24</v>
      </c>
      <c r="J1041" s="3" t="s">
        <v>25</v>
      </c>
      <c r="K1041" s="3" t="s">
        <v>1127</v>
      </c>
      <c r="L1041" s="4" t="str">
        <f t="shared" si="86"/>
        <v>RC1218JR-07910KL</v>
      </c>
      <c r="M1041" s="3" t="s">
        <v>378</v>
      </c>
      <c r="N1041" t="s">
        <v>379</v>
      </c>
      <c r="O1041" t="str">
        <f t="shared" ca="1" si="88"/>
        <v>C:\Altium Libraries\Passives Library\DataSheet\GENERAL PURPOSE CHIP RESISTORS (Yageo).pdf</v>
      </c>
      <c r="P1041" s="5" t="str">
        <f t="shared" si="87"/>
        <v>GENERAL PURPOSE CHIP RESISTORS RES1218 910K±5% 200V 1.0W</v>
      </c>
    </row>
    <row r="1042" spans="1:16" x14ac:dyDescent="0.3">
      <c r="A1042" s="4" t="s">
        <v>1272</v>
      </c>
      <c r="B1042" s="3" t="s">
        <v>1125</v>
      </c>
      <c r="C1042" s="3" t="s">
        <v>320</v>
      </c>
      <c r="D1042" s="45" t="s">
        <v>20</v>
      </c>
      <c r="E1042" s="3" t="s">
        <v>763</v>
      </c>
      <c r="F1042" s="3" t="s">
        <v>1126</v>
      </c>
      <c r="G1042" s="4" t="str">
        <f t="shared" si="85"/>
        <v>RES1218 1M0±5%</v>
      </c>
      <c r="H1042" s="3" t="s">
        <v>23</v>
      </c>
      <c r="I1042" s="3" t="s">
        <v>24</v>
      </c>
      <c r="J1042" s="3" t="s">
        <v>25</v>
      </c>
      <c r="K1042" s="3" t="s">
        <v>1127</v>
      </c>
      <c r="L1042" s="4" t="str">
        <f t="shared" si="86"/>
        <v>RC1218JR-071M0L</v>
      </c>
      <c r="M1042" s="3" t="s">
        <v>378</v>
      </c>
      <c r="N1042" t="s">
        <v>379</v>
      </c>
      <c r="O1042" t="str">
        <f t="shared" ca="1" si="88"/>
        <v>C:\Altium Libraries\Passives Library\DataSheet\GENERAL PURPOSE CHIP RESISTORS (Yageo).pdf</v>
      </c>
      <c r="P1042" s="5" t="str">
        <f t="shared" si="87"/>
        <v>GENERAL PURPOSE CHIP RESISTORS RES1218 1M0±5% 200V 1.0W</v>
      </c>
    </row>
    <row r="1043" spans="1:16" x14ac:dyDescent="0.3">
      <c r="A1043" s="4" t="s">
        <v>1273</v>
      </c>
      <c r="B1043" s="3" t="s">
        <v>1125</v>
      </c>
      <c r="C1043" s="3" t="s">
        <v>323</v>
      </c>
      <c r="D1043" s="45" t="s">
        <v>20</v>
      </c>
      <c r="E1043" s="3" t="s">
        <v>763</v>
      </c>
      <c r="F1043" s="3" t="s">
        <v>1126</v>
      </c>
      <c r="G1043" s="4" t="str">
        <f t="shared" si="85"/>
        <v>RES1218 1M1±5%</v>
      </c>
      <c r="H1043" s="3" t="s">
        <v>23</v>
      </c>
      <c r="I1043" s="3" t="s">
        <v>24</v>
      </c>
      <c r="J1043" s="3" t="s">
        <v>25</v>
      </c>
      <c r="K1043" s="3" t="s">
        <v>1127</v>
      </c>
      <c r="L1043" s="4" t="str">
        <f t="shared" si="86"/>
        <v>RC1218JR-071M1L</v>
      </c>
      <c r="M1043" s="3" t="s">
        <v>378</v>
      </c>
      <c r="N1043" t="s">
        <v>379</v>
      </c>
      <c r="O1043" t="str">
        <f t="shared" ca="1" si="88"/>
        <v>C:\Altium Libraries\Passives Library\DataSheet\GENERAL PURPOSE CHIP RESISTORS (Yageo).pdf</v>
      </c>
      <c r="P1043" s="5" t="str">
        <f t="shared" si="87"/>
        <v>GENERAL PURPOSE CHIP RESISTORS RES1218 1M1±5% 200V 1.0W</v>
      </c>
    </row>
    <row r="1044" spans="1:16" x14ac:dyDescent="0.3">
      <c r="A1044" s="4" t="s">
        <v>1274</v>
      </c>
      <c r="B1044" s="3" t="s">
        <v>1125</v>
      </c>
      <c r="C1044" s="3" t="s">
        <v>325</v>
      </c>
      <c r="D1044" s="45" t="s">
        <v>20</v>
      </c>
      <c r="E1044" s="3" t="s">
        <v>763</v>
      </c>
      <c r="F1044" s="3" t="s">
        <v>1126</v>
      </c>
      <c r="G1044" s="4" t="str">
        <f t="shared" si="85"/>
        <v>RES1218 1M2±5%</v>
      </c>
      <c r="H1044" s="3" t="s">
        <v>23</v>
      </c>
      <c r="I1044" s="3" t="s">
        <v>24</v>
      </c>
      <c r="J1044" s="3" t="s">
        <v>25</v>
      </c>
      <c r="K1044" s="3" t="s">
        <v>1127</v>
      </c>
      <c r="L1044" s="4" t="str">
        <f t="shared" si="86"/>
        <v>RC1218JR-071M2L</v>
      </c>
      <c r="M1044" s="3" t="s">
        <v>378</v>
      </c>
      <c r="N1044" t="s">
        <v>379</v>
      </c>
      <c r="O1044" t="str">
        <f t="shared" ca="1" si="88"/>
        <v>C:\Altium Libraries\Passives Library\DataSheet\GENERAL PURPOSE CHIP RESISTORS (Yageo).pdf</v>
      </c>
      <c r="P1044" s="5" t="str">
        <f t="shared" si="87"/>
        <v>GENERAL PURPOSE CHIP RESISTORS RES1218 1M2±5% 200V 1.0W</v>
      </c>
    </row>
    <row r="1045" spans="1:16" x14ac:dyDescent="0.3">
      <c r="A1045" s="4" t="s">
        <v>1275</v>
      </c>
      <c r="B1045" s="3" t="s">
        <v>1125</v>
      </c>
      <c r="C1045" s="3" t="s">
        <v>327</v>
      </c>
      <c r="D1045" s="45" t="s">
        <v>20</v>
      </c>
      <c r="E1045" s="3" t="s">
        <v>763</v>
      </c>
      <c r="F1045" s="3" t="s">
        <v>1126</v>
      </c>
      <c r="G1045" s="4" t="str">
        <f t="shared" si="85"/>
        <v>RES1218 1M3±5%</v>
      </c>
      <c r="H1045" s="3" t="s">
        <v>23</v>
      </c>
      <c r="I1045" s="3" t="s">
        <v>24</v>
      </c>
      <c r="J1045" s="3" t="s">
        <v>25</v>
      </c>
      <c r="K1045" s="3" t="s">
        <v>1127</v>
      </c>
      <c r="L1045" s="4" t="str">
        <f t="shared" si="86"/>
        <v>RC1218JR-071M3L</v>
      </c>
      <c r="M1045" s="3" t="s">
        <v>378</v>
      </c>
      <c r="N1045" t="s">
        <v>379</v>
      </c>
      <c r="O1045" t="str">
        <f t="shared" ca="1" si="88"/>
        <v>C:\Altium Libraries\Passives Library\DataSheet\GENERAL PURPOSE CHIP RESISTORS (Yageo).pdf</v>
      </c>
      <c r="P1045" s="5" t="str">
        <f t="shared" si="87"/>
        <v>GENERAL PURPOSE CHIP RESISTORS RES1218 1M3±5% 200V 1.0W</v>
      </c>
    </row>
    <row r="1046" spans="1:16" x14ac:dyDescent="0.3">
      <c r="A1046" s="4" t="s">
        <v>1276</v>
      </c>
      <c r="B1046" s="3" t="s">
        <v>1125</v>
      </c>
      <c r="C1046" s="3" t="s">
        <v>329</v>
      </c>
      <c r="D1046" s="45" t="s">
        <v>20</v>
      </c>
      <c r="E1046" s="3" t="s">
        <v>763</v>
      </c>
      <c r="F1046" s="3" t="s">
        <v>1126</v>
      </c>
      <c r="G1046" s="4" t="str">
        <f t="shared" si="85"/>
        <v>RES1218 1M5±5%</v>
      </c>
      <c r="H1046" s="3" t="s">
        <v>23</v>
      </c>
      <c r="I1046" s="3" t="s">
        <v>24</v>
      </c>
      <c r="J1046" s="3" t="s">
        <v>25</v>
      </c>
      <c r="K1046" s="3" t="s">
        <v>1127</v>
      </c>
      <c r="L1046" s="4" t="str">
        <f t="shared" si="86"/>
        <v>RC1218JR-071M5L</v>
      </c>
      <c r="M1046" s="3" t="s">
        <v>378</v>
      </c>
      <c r="N1046" t="s">
        <v>379</v>
      </c>
      <c r="O1046" t="str">
        <f t="shared" ca="1" si="88"/>
        <v>C:\Altium Libraries\Passives Library\DataSheet\GENERAL PURPOSE CHIP RESISTORS (Yageo).pdf</v>
      </c>
      <c r="P1046" s="5" t="str">
        <f t="shared" si="87"/>
        <v>GENERAL PURPOSE CHIP RESISTORS RES1218 1M5±5% 200V 1.0W</v>
      </c>
    </row>
    <row r="1047" spans="1:16" x14ac:dyDescent="0.3">
      <c r="A1047" s="4" t="s">
        <v>1277</v>
      </c>
      <c r="B1047" s="3" t="s">
        <v>1125</v>
      </c>
      <c r="C1047" s="3" t="s">
        <v>331</v>
      </c>
      <c r="D1047" s="45" t="s">
        <v>20</v>
      </c>
      <c r="E1047" s="3" t="s">
        <v>763</v>
      </c>
      <c r="F1047" s="3" t="s">
        <v>1126</v>
      </c>
      <c r="G1047" s="4" t="str">
        <f t="shared" si="85"/>
        <v>RES1218 1M6±5%</v>
      </c>
      <c r="H1047" s="3" t="s">
        <v>23</v>
      </c>
      <c r="I1047" s="3" t="s">
        <v>24</v>
      </c>
      <c r="J1047" s="3" t="s">
        <v>25</v>
      </c>
      <c r="K1047" s="3" t="s">
        <v>1127</v>
      </c>
      <c r="L1047" s="4" t="str">
        <f t="shared" si="86"/>
        <v>RC1218JR-071M6L</v>
      </c>
      <c r="M1047" s="3" t="s">
        <v>378</v>
      </c>
      <c r="N1047" t="s">
        <v>379</v>
      </c>
      <c r="O1047" t="str">
        <f t="shared" ca="1" si="88"/>
        <v>C:\Altium Libraries\Passives Library\DataSheet\GENERAL PURPOSE CHIP RESISTORS (Yageo).pdf</v>
      </c>
      <c r="P1047" s="5" t="str">
        <f t="shared" si="87"/>
        <v>GENERAL PURPOSE CHIP RESISTORS RES1218 1M6±5% 200V 1.0W</v>
      </c>
    </row>
    <row r="1048" spans="1:16" x14ac:dyDescent="0.3">
      <c r="A1048" s="4" t="s">
        <v>1278</v>
      </c>
      <c r="B1048" s="3" t="s">
        <v>1125</v>
      </c>
      <c r="C1048" s="3" t="s">
        <v>333</v>
      </c>
      <c r="D1048" s="45" t="s">
        <v>20</v>
      </c>
      <c r="E1048" s="3" t="s">
        <v>763</v>
      </c>
      <c r="F1048" s="3" t="s">
        <v>1126</v>
      </c>
      <c r="G1048" s="4" t="str">
        <f t="shared" si="85"/>
        <v>RES1218 1M7±5%</v>
      </c>
      <c r="H1048" s="3" t="s">
        <v>23</v>
      </c>
      <c r="I1048" s="3" t="s">
        <v>24</v>
      </c>
      <c r="J1048" s="3" t="s">
        <v>25</v>
      </c>
      <c r="K1048" s="3" t="s">
        <v>1127</v>
      </c>
      <c r="L1048" s="4" t="str">
        <f t="shared" si="86"/>
        <v>RC1218JR-071M7L</v>
      </c>
      <c r="M1048" s="3" t="s">
        <v>378</v>
      </c>
      <c r="N1048" t="s">
        <v>379</v>
      </c>
      <c r="O1048" t="str">
        <f t="shared" ca="1" si="88"/>
        <v>C:\Altium Libraries\Passives Library\DataSheet\GENERAL PURPOSE CHIP RESISTORS (Yageo).pdf</v>
      </c>
      <c r="P1048" s="5" t="str">
        <f t="shared" si="87"/>
        <v>GENERAL PURPOSE CHIP RESISTORS RES1218 1M7±5% 200V 1.0W</v>
      </c>
    </row>
    <row r="1049" spans="1:16" x14ac:dyDescent="0.3">
      <c r="A1049" s="4" t="s">
        <v>1279</v>
      </c>
      <c r="B1049" s="3" t="s">
        <v>1125</v>
      </c>
      <c r="C1049" s="3" t="s">
        <v>335</v>
      </c>
      <c r="D1049" s="45" t="s">
        <v>20</v>
      </c>
      <c r="E1049" s="3" t="s">
        <v>763</v>
      </c>
      <c r="F1049" s="3" t="s">
        <v>1126</v>
      </c>
      <c r="G1049" s="4" t="str">
        <f t="shared" si="85"/>
        <v>RES1218 1M8±5%</v>
      </c>
      <c r="H1049" s="3" t="s">
        <v>23</v>
      </c>
      <c r="I1049" s="3" t="s">
        <v>24</v>
      </c>
      <c r="J1049" s="3" t="s">
        <v>25</v>
      </c>
      <c r="K1049" s="3" t="s">
        <v>1127</v>
      </c>
      <c r="L1049" s="4" t="str">
        <f t="shared" si="86"/>
        <v>RC1218JR-071M8L</v>
      </c>
      <c r="M1049" s="3" t="s">
        <v>378</v>
      </c>
      <c r="N1049" t="s">
        <v>379</v>
      </c>
      <c r="O1049" t="str">
        <f t="shared" ca="1" si="88"/>
        <v>C:\Altium Libraries\Passives Library\DataSheet\GENERAL PURPOSE CHIP RESISTORS (Yageo).pdf</v>
      </c>
      <c r="P1049" s="5" t="str">
        <f t="shared" si="87"/>
        <v>GENERAL PURPOSE CHIP RESISTORS RES1218 1M8±5% 200V 1.0W</v>
      </c>
    </row>
    <row r="1050" spans="1:16" x14ac:dyDescent="0.3">
      <c r="A1050" s="4" t="s">
        <v>1280</v>
      </c>
      <c r="B1050" s="3" t="s">
        <v>1125</v>
      </c>
      <c r="C1050" s="3" t="s">
        <v>337</v>
      </c>
      <c r="D1050" s="45" t="s">
        <v>20</v>
      </c>
      <c r="E1050" s="3" t="s">
        <v>763</v>
      </c>
      <c r="F1050" s="3" t="s">
        <v>1126</v>
      </c>
      <c r="G1050" s="4" t="str">
        <f t="shared" si="85"/>
        <v>RES1218 2M0±5%</v>
      </c>
      <c r="H1050" s="3" t="s">
        <v>23</v>
      </c>
      <c r="I1050" s="3" t="s">
        <v>24</v>
      </c>
      <c r="J1050" s="3" t="s">
        <v>25</v>
      </c>
      <c r="K1050" s="3" t="s">
        <v>1127</v>
      </c>
      <c r="L1050" s="4" t="str">
        <f t="shared" si="86"/>
        <v>RC1218JR-072M0L</v>
      </c>
      <c r="M1050" s="3" t="s">
        <v>378</v>
      </c>
      <c r="N1050" t="s">
        <v>379</v>
      </c>
      <c r="O1050" t="str">
        <f t="shared" ca="1" si="88"/>
        <v>C:\Altium Libraries\Passives Library\DataSheet\GENERAL PURPOSE CHIP RESISTORS (Yageo).pdf</v>
      </c>
      <c r="P1050" s="5" t="str">
        <f t="shared" si="87"/>
        <v>GENERAL PURPOSE CHIP RESISTORS RES1218 2M0±5% 200V 1.0W</v>
      </c>
    </row>
    <row r="1051" spans="1:16" x14ac:dyDescent="0.3">
      <c r="A1051" s="4" t="s">
        <v>1281</v>
      </c>
      <c r="B1051" s="3" t="s">
        <v>1125</v>
      </c>
      <c r="C1051" s="3" t="s">
        <v>340</v>
      </c>
      <c r="D1051" s="45" t="s">
        <v>20</v>
      </c>
      <c r="E1051" s="3" t="s">
        <v>763</v>
      </c>
      <c r="F1051" s="3" t="s">
        <v>1126</v>
      </c>
      <c r="G1051" s="4" t="str">
        <f t="shared" si="85"/>
        <v>RES1218 2M2±5%</v>
      </c>
      <c r="H1051" s="3" t="s">
        <v>23</v>
      </c>
      <c r="I1051" s="3" t="s">
        <v>24</v>
      </c>
      <c r="J1051" s="3" t="s">
        <v>25</v>
      </c>
      <c r="K1051" s="3" t="s">
        <v>1127</v>
      </c>
      <c r="L1051" s="4" t="str">
        <f t="shared" si="86"/>
        <v>RC1218JR-072M2L</v>
      </c>
      <c r="M1051" s="3" t="s">
        <v>378</v>
      </c>
      <c r="N1051" t="s">
        <v>379</v>
      </c>
      <c r="O1051" t="str">
        <f t="shared" ca="1" si="88"/>
        <v>C:\Altium Libraries\Passives Library\DataSheet\GENERAL PURPOSE CHIP RESISTORS (Yageo).pdf</v>
      </c>
      <c r="P1051" s="5" t="str">
        <f t="shared" si="87"/>
        <v>GENERAL PURPOSE CHIP RESISTORS RES1218 2M2±5% 200V 1.0W</v>
      </c>
    </row>
    <row r="1052" spans="1:16" x14ac:dyDescent="0.3">
      <c r="A1052" s="4" t="s">
        <v>1282</v>
      </c>
      <c r="B1052" s="3" t="s">
        <v>1125</v>
      </c>
      <c r="C1052" s="3" t="s">
        <v>342</v>
      </c>
      <c r="D1052" s="45" t="s">
        <v>20</v>
      </c>
      <c r="E1052" s="3" t="s">
        <v>763</v>
      </c>
      <c r="F1052" s="3" t="s">
        <v>1126</v>
      </c>
      <c r="G1052" s="4" t="str">
        <f t="shared" si="85"/>
        <v>RES1218 2M7±5%</v>
      </c>
      <c r="H1052" s="3" t="s">
        <v>23</v>
      </c>
      <c r="I1052" s="3" t="s">
        <v>24</v>
      </c>
      <c r="J1052" s="3" t="s">
        <v>25</v>
      </c>
      <c r="K1052" s="3" t="s">
        <v>1127</v>
      </c>
      <c r="L1052" s="4" t="str">
        <f t="shared" si="86"/>
        <v>RC1218JR-072M7L</v>
      </c>
      <c r="M1052" s="3" t="s">
        <v>378</v>
      </c>
      <c r="N1052" t="s">
        <v>379</v>
      </c>
      <c r="O1052" t="str">
        <f t="shared" ca="1" si="88"/>
        <v>C:\Altium Libraries\Passives Library\DataSheet\GENERAL PURPOSE CHIP RESISTORS (Yageo).pdf</v>
      </c>
      <c r="P1052" s="5" t="str">
        <f t="shared" si="87"/>
        <v>GENERAL PURPOSE CHIP RESISTORS RES1218 2M7±5% 200V 1.0W</v>
      </c>
    </row>
    <row r="1053" spans="1:16" x14ac:dyDescent="0.3">
      <c r="A1053" s="4" t="s">
        <v>1283</v>
      </c>
      <c r="B1053" s="3" t="s">
        <v>1125</v>
      </c>
      <c r="C1053" s="3" t="s">
        <v>344</v>
      </c>
      <c r="D1053" s="45" t="s">
        <v>20</v>
      </c>
      <c r="E1053" s="3" t="s">
        <v>763</v>
      </c>
      <c r="F1053" s="3" t="s">
        <v>1126</v>
      </c>
      <c r="G1053" s="4" t="str">
        <f t="shared" si="85"/>
        <v>RES1218 3M0±5%</v>
      </c>
      <c r="H1053" s="3" t="s">
        <v>23</v>
      </c>
      <c r="I1053" s="3" t="s">
        <v>24</v>
      </c>
      <c r="J1053" s="3" t="s">
        <v>25</v>
      </c>
      <c r="K1053" s="3" t="s">
        <v>1127</v>
      </c>
      <c r="L1053" s="4" t="str">
        <f t="shared" si="86"/>
        <v>RC1218JR-073M0L</v>
      </c>
      <c r="M1053" s="3" t="s">
        <v>378</v>
      </c>
      <c r="N1053" t="s">
        <v>379</v>
      </c>
      <c r="O1053" t="str">
        <f t="shared" ca="1" si="88"/>
        <v>C:\Altium Libraries\Passives Library\DataSheet\GENERAL PURPOSE CHIP RESISTORS (Yageo).pdf</v>
      </c>
      <c r="P1053" s="5" t="str">
        <f t="shared" si="87"/>
        <v>GENERAL PURPOSE CHIP RESISTORS RES1218 3M0±5% 200V 1.0W</v>
      </c>
    </row>
    <row r="1054" spans="1:16" x14ac:dyDescent="0.3">
      <c r="A1054" s="4" t="s">
        <v>1284</v>
      </c>
      <c r="B1054" s="3" t="s">
        <v>1125</v>
      </c>
      <c r="C1054" s="3" t="s">
        <v>347</v>
      </c>
      <c r="D1054" s="45" t="s">
        <v>20</v>
      </c>
      <c r="E1054" s="3" t="s">
        <v>763</v>
      </c>
      <c r="F1054" s="3" t="s">
        <v>1126</v>
      </c>
      <c r="G1054" s="4" t="str">
        <f t="shared" si="85"/>
        <v>RES1218 3M3±5%</v>
      </c>
      <c r="H1054" s="3" t="s">
        <v>23</v>
      </c>
      <c r="I1054" s="3" t="s">
        <v>24</v>
      </c>
      <c r="J1054" s="3" t="s">
        <v>25</v>
      </c>
      <c r="K1054" s="3" t="s">
        <v>1127</v>
      </c>
      <c r="L1054" s="4" t="str">
        <f t="shared" si="86"/>
        <v>RC1218JR-073M3L</v>
      </c>
      <c r="M1054" s="3" t="s">
        <v>378</v>
      </c>
      <c r="N1054" t="s">
        <v>379</v>
      </c>
      <c r="O1054" t="str">
        <f t="shared" ca="1" si="88"/>
        <v>C:\Altium Libraries\Passives Library\DataSheet\GENERAL PURPOSE CHIP RESISTORS (Yageo).pdf</v>
      </c>
      <c r="P1054" s="5" t="str">
        <f t="shared" si="87"/>
        <v>GENERAL PURPOSE CHIP RESISTORS RES1218 3M3±5% 200V 1.0W</v>
      </c>
    </row>
    <row r="1055" spans="1:16" x14ac:dyDescent="0.3">
      <c r="A1055" s="4" t="s">
        <v>1285</v>
      </c>
      <c r="B1055" s="3" t="s">
        <v>1125</v>
      </c>
      <c r="C1055" s="3" t="s">
        <v>349</v>
      </c>
      <c r="D1055" s="45" t="s">
        <v>20</v>
      </c>
      <c r="E1055" s="3" t="s">
        <v>763</v>
      </c>
      <c r="F1055" s="3" t="s">
        <v>1126</v>
      </c>
      <c r="G1055" s="4" t="str">
        <f t="shared" si="85"/>
        <v>RES1218 3M6±5%</v>
      </c>
      <c r="H1055" s="3" t="s">
        <v>23</v>
      </c>
      <c r="I1055" s="3" t="s">
        <v>24</v>
      </c>
      <c r="J1055" s="3" t="s">
        <v>25</v>
      </c>
      <c r="K1055" s="3" t="s">
        <v>1127</v>
      </c>
      <c r="L1055" s="4" t="str">
        <f t="shared" si="86"/>
        <v>RC1218JR-073M6L</v>
      </c>
      <c r="M1055" s="3" t="s">
        <v>378</v>
      </c>
      <c r="N1055" t="s">
        <v>379</v>
      </c>
      <c r="O1055" t="str">
        <f t="shared" ca="1" si="88"/>
        <v>C:\Altium Libraries\Passives Library\DataSheet\GENERAL PURPOSE CHIP RESISTORS (Yageo).pdf</v>
      </c>
      <c r="P1055" s="5" t="str">
        <f t="shared" si="87"/>
        <v>GENERAL PURPOSE CHIP RESISTORS RES1218 3M6±5% 200V 1.0W</v>
      </c>
    </row>
    <row r="1056" spans="1:16" x14ac:dyDescent="0.3">
      <c r="A1056" s="4" t="s">
        <v>1286</v>
      </c>
      <c r="B1056" s="3" t="s">
        <v>1125</v>
      </c>
      <c r="C1056" s="3" t="s">
        <v>351</v>
      </c>
      <c r="D1056" s="45" t="s">
        <v>20</v>
      </c>
      <c r="E1056" s="3" t="s">
        <v>763</v>
      </c>
      <c r="F1056" s="3" t="s">
        <v>1126</v>
      </c>
      <c r="G1056" s="4" t="str">
        <f t="shared" si="85"/>
        <v>RES1218 3M9±5%</v>
      </c>
      <c r="H1056" s="3" t="s">
        <v>23</v>
      </c>
      <c r="I1056" s="3" t="s">
        <v>24</v>
      </c>
      <c r="J1056" s="3" t="s">
        <v>25</v>
      </c>
      <c r="K1056" s="3" t="s">
        <v>1127</v>
      </c>
      <c r="L1056" s="4" t="str">
        <f t="shared" si="86"/>
        <v>RC1218JR-073M9L</v>
      </c>
      <c r="M1056" s="3" t="s">
        <v>378</v>
      </c>
      <c r="N1056" t="s">
        <v>379</v>
      </c>
      <c r="O1056" t="str">
        <f t="shared" ca="1" si="88"/>
        <v>C:\Altium Libraries\Passives Library\DataSheet\GENERAL PURPOSE CHIP RESISTORS (Yageo).pdf</v>
      </c>
      <c r="P1056" s="5" t="str">
        <f t="shared" si="87"/>
        <v>GENERAL PURPOSE CHIP RESISTORS RES1218 3M9±5% 200V 1.0W</v>
      </c>
    </row>
    <row r="1057" spans="1:16" x14ac:dyDescent="0.3">
      <c r="A1057" s="4" t="s">
        <v>1287</v>
      </c>
      <c r="B1057" s="3" t="s">
        <v>1125</v>
      </c>
      <c r="C1057" s="3" t="s">
        <v>353</v>
      </c>
      <c r="D1057" s="45" t="s">
        <v>20</v>
      </c>
      <c r="E1057" s="3" t="s">
        <v>763</v>
      </c>
      <c r="F1057" s="3" t="s">
        <v>1126</v>
      </c>
      <c r="G1057" s="4" t="str">
        <f t="shared" si="85"/>
        <v>RES1218 4M3±5%</v>
      </c>
      <c r="H1057" s="3" t="s">
        <v>23</v>
      </c>
      <c r="I1057" s="3" t="s">
        <v>24</v>
      </c>
      <c r="J1057" s="3" t="s">
        <v>25</v>
      </c>
      <c r="K1057" s="3" t="s">
        <v>1127</v>
      </c>
      <c r="L1057" s="4" t="str">
        <f t="shared" si="86"/>
        <v>RC1218JR-074M3L</v>
      </c>
      <c r="M1057" s="3" t="s">
        <v>378</v>
      </c>
      <c r="N1057" t="s">
        <v>379</v>
      </c>
      <c r="O1057" t="str">
        <f t="shared" ca="1" si="88"/>
        <v>C:\Altium Libraries\Passives Library\DataSheet\GENERAL PURPOSE CHIP RESISTORS (Yageo).pdf</v>
      </c>
      <c r="P1057" s="5" t="str">
        <f t="shared" si="87"/>
        <v>GENERAL PURPOSE CHIP RESISTORS RES1218 4M3±5% 200V 1.0W</v>
      </c>
    </row>
    <row r="1058" spans="1:16" x14ac:dyDescent="0.3">
      <c r="A1058" s="4" t="s">
        <v>1288</v>
      </c>
      <c r="B1058" s="3" t="s">
        <v>1125</v>
      </c>
      <c r="C1058" s="3" t="s">
        <v>355</v>
      </c>
      <c r="D1058" s="45" t="s">
        <v>20</v>
      </c>
      <c r="E1058" s="3" t="s">
        <v>763</v>
      </c>
      <c r="F1058" s="3" t="s">
        <v>1126</v>
      </c>
      <c r="G1058" s="4" t="str">
        <f t="shared" si="85"/>
        <v>RES1218 4M7±5%</v>
      </c>
      <c r="H1058" s="3" t="s">
        <v>23</v>
      </c>
      <c r="I1058" s="3" t="s">
        <v>24</v>
      </c>
      <c r="J1058" s="3" t="s">
        <v>25</v>
      </c>
      <c r="K1058" s="3" t="s">
        <v>1127</v>
      </c>
      <c r="L1058" s="4" t="str">
        <f t="shared" si="86"/>
        <v>RC1218JR-074M7L</v>
      </c>
      <c r="M1058" s="3" t="s">
        <v>378</v>
      </c>
      <c r="N1058" t="s">
        <v>379</v>
      </c>
      <c r="O1058" t="str">
        <f t="shared" ca="1" si="88"/>
        <v>C:\Altium Libraries\Passives Library\DataSheet\GENERAL PURPOSE CHIP RESISTORS (Yageo).pdf</v>
      </c>
      <c r="P1058" s="5" t="str">
        <f t="shared" si="87"/>
        <v>GENERAL PURPOSE CHIP RESISTORS RES1218 4M7±5% 200V 1.0W</v>
      </c>
    </row>
    <row r="1059" spans="1:16" x14ac:dyDescent="0.3">
      <c r="A1059" s="4" t="s">
        <v>1289</v>
      </c>
      <c r="B1059" s="3" t="s">
        <v>1125</v>
      </c>
      <c r="C1059" s="3" t="s">
        <v>357</v>
      </c>
      <c r="D1059" s="45" t="s">
        <v>20</v>
      </c>
      <c r="E1059" s="3" t="s">
        <v>763</v>
      </c>
      <c r="F1059" s="3" t="s">
        <v>1126</v>
      </c>
      <c r="G1059" s="4" t="str">
        <f t="shared" si="85"/>
        <v>RES1218 5M1±5%</v>
      </c>
      <c r="H1059" s="3" t="s">
        <v>23</v>
      </c>
      <c r="I1059" s="3" t="s">
        <v>24</v>
      </c>
      <c r="J1059" s="3" t="s">
        <v>25</v>
      </c>
      <c r="K1059" s="3" t="s">
        <v>1127</v>
      </c>
      <c r="L1059" s="4" t="str">
        <f t="shared" si="86"/>
        <v>RC1218JR-075M1L</v>
      </c>
      <c r="M1059" s="3" t="s">
        <v>378</v>
      </c>
      <c r="N1059" t="s">
        <v>379</v>
      </c>
      <c r="O1059" t="str">
        <f t="shared" ca="1" si="88"/>
        <v>C:\Altium Libraries\Passives Library\DataSheet\GENERAL PURPOSE CHIP RESISTORS (Yageo).pdf</v>
      </c>
      <c r="P1059" s="5" t="str">
        <f t="shared" si="87"/>
        <v>GENERAL PURPOSE CHIP RESISTORS RES1218 5M1±5% 200V 1.0W</v>
      </c>
    </row>
    <row r="1060" spans="1:16" x14ac:dyDescent="0.3">
      <c r="A1060" s="4" t="s">
        <v>1290</v>
      </c>
      <c r="B1060" s="3" t="s">
        <v>1125</v>
      </c>
      <c r="C1060" s="3" t="s">
        <v>359</v>
      </c>
      <c r="D1060" s="45" t="s">
        <v>20</v>
      </c>
      <c r="E1060" s="3" t="s">
        <v>763</v>
      </c>
      <c r="F1060" s="3" t="s">
        <v>1126</v>
      </c>
      <c r="G1060" s="4" t="str">
        <f t="shared" si="85"/>
        <v>RES1218 5M6±5%</v>
      </c>
      <c r="H1060" s="3" t="s">
        <v>23</v>
      </c>
      <c r="I1060" s="3" t="s">
        <v>24</v>
      </c>
      <c r="J1060" s="3" t="s">
        <v>25</v>
      </c>
      <c r="K1060" s="3" t="s">
        <v>1127</v>
      </c>
      <c r="L1060" s="4" t="str">
        <f t="shared" si="86"/>
        <v>RC1218JR-075M6L</v>
      </c>
      <c r="M1060" s="3" t="s">
        <v>378</v>
      </c>
      <c r="N1060" t="s">
        <v>379</v>
      </c>
      <c r="O1060" t="str">
        <f t="shared" ca="1" si="88"/>
        <v>C:\Altium Libraries\Passives Library\DataSheet\GENERAL PURPOSE CHIP RESISTORS (Yageo).pdf</v>
      </c>
      <c r="P1060" s="5" t="str">
        <f t="shared" si="87"/>
        <v>GENERAL PURPOSE CHIP RESISTORS RES1218 5M6±5% 200V 1.0W</v>
      </c>
    </row>
    <row r="1061" spans="1:16" x14ac:dyDescent="0.3">
      <c r="A1061" s="4" t="s">
        <v>1291</v>
      </c>
      <c r="B1061" s="3" t="s">
        <v>1125</v>
      </c>
      <c r="C1061" s="3" t="s">
        <v>361</v>
      </c>
      <c r="D1061" s="45" t="s">
        <v>20</v>
      </c>
      <c r="E1061" s="3" t="s">
        <v>763</v>
      </c>
      <c r="F1061" s="3" t="s">
        <v>1126</v>
      </c>
      <c r="G1061" s="4" t="str">
        <f t="shared" si="85"/>
        <v>RES1218 6M2±5%</v>
      </c>
      <c r="H1061" s="3" t="s">
        <v>23</v>
      </c>
      <c r="I1061" s="3" t="s">
        <v>24</v>
      </c>
      <c r="J1061" s="3" t="s">
        <v>25</v>
      </c>
      <c r="K1061" s="3" t="s">
        <v>1127</v>
      </c>
      <c r="L1061" s="4" t="str">
        <f t="shared" si="86"/>
        <v>RC1218JR-076M2L</v>
      </c>
      <c r="M1061" s="3" t="s">
        <v>378</v>
      </c>
      <c r="N1061" t="s">
        <v>379</v>
      </c>
      <c r="O1061" t="str">
        <f t="shared" ca="1" si="88"/>
        <v>C:\Altium Libraries\Passives Library\DataSheet\GENERAL PURPOSE CHIP RESISTORS (Yageo).pdf</v>
      </c>
      <c r="P1061" s="5" t="str">
        <f t="shared" si="87"/>
        <v>GENERAL PURPOSE CHIP RESISTORS RES1218 6M2±5% 200V 1.0W</v>
      </c>
    </row>
    <row r="1062" spans="1:16" x14ac:dyDescent="0.3">
      <c r="A1062" s="4" t="s">
        <v>1292</v>
      </c>
      <c r="B1062" s="3" t="s">
        <v>1125</v>
      </c>
      <c r="C1062" s="3" t="s">
        <v>363</v>
      </c>
      <c r="D1062" s="45" t="s">
        <v>20</v>
      </c>
      <c r="E1062" s="3" t="s">
        <v>763</v>
      </c>
      <c r="F1062" s="3" t="s">
        <v>1126</v>
      </c>
      <c r="G1062" s="4" t="str">
        <f t="shared" si="85"/>
        <v>RES1218 6M8±5%</v>
      </c>
      <c r="H1062" s="3" t="s">
        <v>23</v>
      </c>
      <c r="I1062" s="3" t="s">
        <v>24</v>
      </c>
      <c r="J1062" s="3" t="s">
        <v>25</v>
      </c>
      <c r="K1062" s="3" t="s">
        <v>1127</v>
      </c>
      <c r="L1062" s="4" t="str">
        <f t="shared" si="86"/>
        <v>RC1218JR-076M8L</v>
      </c>
      <c r="M1062" s="3" t="s">
        <v>378</v>
      </c>
      <c r="N1062" t="s">
        <v>379</v>
      </c>
      <c r="O1062" t="str">
        <f t="shared" ca="1" si="88"/>
        <v>C:\Altium Libraries\Passives Library\DataSheet\GENERAL PURPOSE CHIP RESISTORS (Yageo).pdf</v>
      </c>
      <c r="P1062" s="5" t="str">
        <f t="shared" si="87"/>
        <v>GENERAL PURPOSE CHIP RESISTORS RES1218 6M8±5% 200V 1.0W</v>
      </c>
    </row>
    <row r="1063" spans="1:16" x14ac:dyDescent="0.3">
      <c r="A1063" s="4" t="s">
        <v>1293</v>
      </c>
      <c r="B1063" s="3" t="s">
        <v>1125</v>
      </c>
      <c r="C1063" s="3" t="s">
        <v>365</v>
      </c>
      <c r="D1063" s="45" t="s">
        <v>20</v>
      </c>
      <c r="E1063" s="3" t="s">
        <v>763</v>
      </c>
      <c r="F1063" s="3" t="s">
        <v>1126</v>
      </c>
      <c r="G1063" s="4" t="str">
        <f t="shared" si="85"/>
        <v>RES1218 7M5±5%</v>
      </c>
      <c r="H1063" s="3" t="s">
        <v>23</v>
      </c>
      <c r="I1063" s="3" t="s">
        <v>24</v>
      </c>
      <c r="J1063" s="3" t="s">
        <v>25</v>
      </c>
      <c r="K1063" s="3" t="s">
        <v>1127</v>
      </c>
      <c r="L1063" s="4" t="str">
        <f t="shared" si="86"/>
        <v>RC1218JR-077M5L</v>
      </c>
      <c r="M1063" s="3" t="s">
        <v>378</v>
      </c>
      <c r="N1063" t="s">
        <v>379</v>
      </c>
      <c r="O1063" t="str">
        <f t="shared" ca="1" si="88"/>
        <v>C:\Altium Libraries\Passives Library\DataSheet\GENERAL PURPOSE CHIP RESISTORS (Yageo).pdf</v>
      </c>
      <c r="P1063" s="5" t="str">
        <f t="shared" si="87"/>
        <v>GENERAL PURPOSE CHIP RESISTORS RES1218 7M5±5% 200V 1.0W</v>
      </c>
    </row>
    <row r="1064" spans="1:16" x14ac:dyDescent="0.3">
      <c r="A1064" s="4" t="s">
        <v>1294</v>
      </c>
      <c r="B1064" s="3" t="s">
        <v>1125</v>
      </c>
      <c r="C1064" s="3" t="s">
        <v>367</v>
      </c>
      <c r="D1064" s="45" t="s">
        <v>20</v>
      </c>
      <c r="E1064" s="3" t="s">
        <v>763</v>
      </c>
      <c r="F1064" s="3" t="s">
        <v>1126</v>
      </c>
      <c r="G1064" s="4" t="str">
        <f t="shared" si="85"/>
        <v>RES1218 8M2±5%</v>
      </c>
      <c r="H1064" s="3" t="s">
        <v>23</v>
      </c>
      <c r="I1064" s="3" t="s">
        <v>24</v>
      </c>
      <c r="J1064" s="3" t="s">
        <v>25</v>
      </c>
      <c r="K1064" s="3" t="s">
        <v>1127</v>
      </c>
      <c r="L1064" s="4" t="str">
        <f t="shared" si="86"/>
        <v>RC1218JR-078M2L</v>
      </c>
      <c r="M1064" s="3" t="s">
        <v>378</v>
      </c>
      <c r="N1064" t="s">
        <v>379</v>
      </c>
      <c r="O1064" t="str">
        <f t="shared" ca="1" si="88"/>
        <v>C:\Altium Libraries\Passives Library\DataSheet\GENERAL PURPOSE CHIP RESISTORS (Yageo).pdf</v>
      </c>
      <c r="P1064" s="5" t="str">
        <f t="shared" si="87"/>
        <v>GENERAL PURPOSE CHIP RESISTORS RES1218 8M2±5% 200V 1.0W</v>
      </c>
    </row>
    <row r="1065" spans="1:16" x14ac:dyDescent="0.3">
      <c r="A1065" s="4" t="s">
        <v>1295</v>
      </c>
      <c r="B1065" s="3" t="s">
        <v>1125</v>
      </c>
      <c r="C1065" s="3" t="s">
        <v>369</v>
      </c>
      <c r="D1065" s="45" t="s">
        <v>20</v>
      </c>
      <c r="E1065" s="3" t="s">
        <v>763</v>
      </c>
      <c r="F1065" s="3" t="s">
        <v>1126</v>
      </c>
      <c r="G1065" s="4" t="str">
        <f t="shared" si="85"/>
        <v>RES1218 9M1±5%</v>
      </c>
      <c r="H1065" s="3" t="s">
        <v>23</v>
      </c>
      <c r="I1065" s="3" t="s">
        <v>24</v>
      </c>
      <c r="J1065" s="3" t="s">
        <v>25</v>
      </c>
      <c r="K1065" s="3" t="s">
        <v>1127</v>
      </c>
      <c r="L1065" s="4" t="str">
        <f t="shared" si="86"/>
        <v>RC1218JR-079M1L</v>
      </c>
      <c r="M1065" s="3" t="s">
        <v>378</v>
      </c>
      <c r="N1065" t="s">
        <v>379</v>
      </c>
      <c r="O1065" t="str">
        <f t="shared" ca="1" si="88"/>
        <v>C:\Altium Libraries\Passives Library\DataSheet\GENERAL PURPOSE CHIP RESISTORS (Yageo).pdf</v>
      </c>
      <c r="P1065" s="5" t="str">
        <f t="shared" si="87"/>
        <v>GENERAL PURPOSE CHIP RESISTORS RES1218 9M1±5% 200V 1.0W</v>
      </c>
    </row>
    <row r="1066" spans="1:16" x14ac:dyDescent="0.3">
      <c r="A1066" s="4" t="s">
        <v>1296</v>
      </c>
      <c r="B1066" s="3" t="s">
        <v>1125</v>
      </c>
      <c r="C1066" s="3" t="s">
        <v>371</v>
      </c>
      <c r="D1066" s="45" t="s">
        <v>20</v>
      </c>
      <c r="E1066" s="3" t="s">
        <v>763</v>
      </c>
      <c r="F1066" s="3" t="s">
        <v>1126</v>
      </c>
      <c r="G1066" s="4" t="str">
        <f t="shared" si="85"/>
        <v>RES1218 10M±5%</v>
      </c>
      <c r="H1066" s="3" t="s">
        <v>23</v>
      </c>
      <c r="I1066" s="3" t="s">
        <v>24</v>
      </c>
      <c r="J1066" s="3" t="s">
        <v>25</v>
      </c>
      <c r="K1066" s="3" t="s">
        <v>1127</v>
      </c>
      <c r="L1066" s="4" t="str">
        <f t="shared" si="86"/>
        <v>RC1218JR-0710ML</v>
      </c>
      <c r="M1066" s="3" t="s">
        <v>378</v>
      </c>
      <c r="N1066" t="s">
        <v>379</v>
      </c>
      <c r="O1066" t="str">
        <f t="shared" ca="1" si="88"/>
        <v>C:\Altium Libraries\Passives Library\DataSheet\GENERAL PURPOSE CHIP RESISTORS (Yageo).pdf</v>
      </c>
      <c r="P1066" s="5" t="str">
        <f t="shared" si="87"/>
        <v>GENERAL PURPOSE CHIP RESISTORS RES1218 10M±5% 200V 1.0W</v>
      </c>
    </row>
    <row r="1067" spans="1:16" x14ac:dyDescent="0.3">
      <c r="A1067" s="4" t="s">
        <v>1297</v>
      </c>
      <c r="B1067" s="3" t="s">
        <v>1125</v>
      </c>
      <c r="C1067" s="3" t="s">
        <v>382</v>
      </c>
      <c r="D1067" s="45" t="s">
        <v>20</v>
      </c>
      <c r="E1067" s="3" t="s">
        <v>763</v>
      </c>
      <c r="F1067" s="3" t="s">
        <v>1126</v>
      </c>
      <c r="G1067" s="4" t="str">
        <f t="shared" si="85"/>
        <v>RES1218 11M±5%</v>
      </c>
      <c r="H1067" s="3" t="s">
        <v>23</v>
      </c>
      <c r="I1067" s="3" t="s">
        <v>24</v>
      </c>
      <c r="J1067" s="3" t="s">
        <v>25</v>
      </c>
      <c r="K1067" s="3" t="s">
        <v>1127</v>
      </c>
      <c r="L1067" s="4" t="str">
        <f t="shared" si="86"/>
        <v>RC1218JR-0711ML</v>
      </c>
      <c r="M1067" s="3" t="s">
        <v>378</v>
      </c>
      <c r="N1067" t="s">
        <v>379</v>
      </c>
      <c r="O1067" t="str">
        <f t="shared" ca="1" si="88"/>
        <v>C:\Altium Libraries\Passives Library\DataSheet\GENERAL PURPOSE CHIP RESISTORS (Yageo).pdf</v>
      </c>
      <c r="P1067" s="5" t="str">
        <f t="shared" si="87"/>
        <v>GENERAL PURPOSE CHIP RESISTORS RES1218 11M±5% 200V 1.0W</v>
      </c>
    </row>
    <row r="1068" spans="1:16" x14ac:dyDescent="0.3">
      <c r="A1068" s="4" t="s">
        <v>1298</v>
      </c>
      <c r="B1068" s="3" t="s">
        <v>1125</v>
      </c>
      <c r="C1068" s="3" t="s">
        <v>384</v>
      </c>
      <c r="D1068" s="45" t="s">
        <v>20</v>
      </c>
      <c r="E1068" s="3" t="s">
        <v>763</v>
      </c>
      <c r="F1068" s="3" t="s">
        <v>1126</v>
      </c>
      <c r="G1068" s="4" t="str">
        <f t="shared" si="85"/>
        <v>RES1218 13M±5%</v>
      </c>
      <c r="H1068" s="3" t="s">
        <v>23</v>
      </c>
      <c r="I1068" s="3" t="s">
        <v>24</v>
      </c>
      <c r="J1068" s="3" t="s">
        <v>25</v>
      </c>
      <c r="K1068" s="3" t="s">
        <v>1127</v>
      </c>
      <c r="L1068" s="4" t="str">
        <f t="shared" si="86"/>
        <v>RC1218JR-0713ML</v>
      </c>
      <c r="M1068" s="3" t="s">
        <v>378</v>
      </c>
      <c r="N1068" t="s">
        <v>379</v>
      </c>
      <c r="O1068" t="str">
        <f t="shared" ca="1" si="88"/>
        <v>C:\Altium Libraries\Passives Library\DataSheet\GENERAL PURPOSE CHIP RESISTORS (Yageo).pdf</v>
      </c>
      <c r="P1068" s="5" t="str">
        <f t="shared" si="87"/>
        <v>GENERAL PURPOSE CHIP RESISTORS RES1218 13M±5% 200V 1.0W</v>
      </c>
    </row>
    <row r="1069" spans="1:16" x14ac:dyDescent="0.3">
      <c r="A1069" s="4" t="s">
        <v>1299</v>
      </c>
      <c r="B1069" s="3" t="s">
        <v>1125</v>
      </c>
      <c r="C1069" s="3" t="s">
        <v>386</v>
      </c>
      <c r="D1069" s="45" t="s">
        <v>20</v>
      </c>
      <c r="E1069" s="3" t="s">
        <v>763</v>
      </c>
      <c r="F1069" s="3" t="s">
        <v>1126</v>
      </c>
      <c r="G1069" s="4" t="str">
        <f t="shared" si="85"/>
        <v>RES1218 15M±5%</v>
      </c>
      <c r="H1069" s="3" t="s">
        <v>23</v>
      </c>
      <c r="I1069" s="3" t="s">
        <v>24</v>
      </c>
      <c r="J1069" s="3" t="s">
        <v>25</v>
      </c>
      <c r="K1069" s="3" t="s">
        <v>1127</v>
      </c>
      <c r="L1069" s="4" t="str">
        <f t="shared" si="86"/>
        <v>RC1218JR-0715ML</v>
      </c>
      <c r="M1069" s="3" t="s">
        <v>378</v>
      </c>
      <c r="N1069" t="s">
        <v>379</v>
      </c>
      <c r="O1069" t="str">
        <f t="shared" ca="1" si="88"/>
        <v>C:\Altium Libraries\Passives Library\DataSheet\GENERAL PURPOSE CHIP RESISTORS (Yageo).pdf</v>
      </c>
      <c r="P1069" s="5" t="str">
        <f t="shared" si="87"/>
        <v>GENERAL PURPOSE CHIP RESISTORS RES1218 15M±5% 200V 1.0W</v>
      </c>
    </row>
    <row r="1070" spans="1:16" x14ac:dyDescent="0.3">
      <c r="A1070" s="4" t="s">
        <v>1300</v>
      </c>
      <c r="B1070" s="3" t="s">
        <v>1125</v>
      </c>
      <c r="C1070" s="3" t="s">
        <v>388</v>
      </c>
      <c r="D1070" s="45" t="s">
        <v>20</v>
      </c>
      <c r="E1070" s="3" t="s">
        <v>763</v>
      </c>
      <c r="F1070" s="3" t="s">
        <v>1126</v>
      </c>
      <c r="G1070" s="4" t="str">
        <f t="shared" si="85"/>
        <v>RES1218 16M±5%</v>
      </c>
      <c r="H1070" s="3" t="s">
        <v>23</v>
      </c>
      <c r="I1070" s="3" t="s">
        <v>24</v>
      </c>
      <c r="J1070" s="3" t="s">
        <v>25</v>
      </c>
      <c r="K1070" s="3" t="s">
        <v>1127</v>
      </c>
      <c r="L1070" s="4" t="str">
        <f t="shared" si="86"/>
        <v>RC1218JR-0716ML</v>
      </c>
      <c r="M1070" s="3" t="s">
        <v>378</v>
      </c>
      <c r="N1070" t="s">
        <v>379</v>
      </c>
      <c r="O1070" t="str">
        <f t="shared" ca="1" si="88"/>
        <v>C:\Altium Libraries\Passives Library\DataSheet\GENERAL PURPOSE CHIP RESISTORS (Yageo).pdf</v>
      </c>
      <c r="P1070" s="5" t="str">
        <f t="shared" si="87"/>
        <v>GENERAL PURPOSE CHIP RESISTORS RES1218 16M±5% 200V 1.0W</v>
      </c>
    </row>
    <row r="1071" spans="1:16" x14ac:dyDescent="0.3">
      <c r="A1071" s="4" t="s">
        <v>1301</v>
      </c>
      <c r="B1071" s="3" t="s">
        <v>1125</v>
      </c>
      <c r="C1071" s="3" t="s">
        <v>390</v>
      </c>
      <c r="D1071" s="45" t="s">
        <v>20</v>
      </c>
      <c r="E1071" s="3" t="s">
        <v>763</v>
      </c>
      <c r="F1071" s="3" t="s">
        <v>1126</v>
      </c>
      <c r="G1071" s="4" t="str">
        <f t="shared" si="85"/>
        <v>RES1218 17M±5%</v>
      </c>
      <c r="H1071" s="3" t="s">
        <v>23</v>
      </c>
      <c r="I1071" s="3" t="s">
        <v>24</v>
      </c>
      <c r="J1071" s="3" t="s">
        <v>25</v>
      </c>
      <c r="K1071" s="3" t="s">
        <v>1127</v>
      </c>
      <c r="L1071" s="4" t="str">
        <f t="shared" si="86"/>
        <v>RC1218JR-0717ML</v>
      </c>
      <c r="M1071" s="3" t="s">
        <v>378</v>
      </c>
      <c r="N1071" t="s">
        <v>379</v>
      </c>
      <c r="O1071" t="str">
        <f t="shared" ca="1" si="88"/>
        <v>C:\Altium Libraries\Passives Library\DataSheet\GENERAL PURPOSE CHIP RESISTORS (Yageo).pdf</v>
      </c>
      <c r="P1071" s="5" t="str">
        <f t="shared" si="87"/>
        <v>GENERAL PURPOSE CHIP RESISTORS RES1218 17M±5% 200V 1.0W</v>
      </c>
    </row>
    <row r="1072" spans="1:16" x14ac:dyDescent="0.3">
      <c r="A1072" s="4" t="s">
        <v>1302</v>
      </c>
      <c r="B1072" s="3" t="s">
        <v>1125</v>
      </c>
      <c r="C1072" s="3" t="s">
        <v>392</v>
      </c>
      <c r="D1072" s="45" t="s">
        <v>20</v>
      </c>
      <c r="E1072" s="3" t="s">
        <v>763</v>
      </c>
      <c r="F1072" s="3" t="s">
        <v>1126</v>
      </c>
      <c r="G1072" s="4" t="str">
        <f t="shared" si="85"/>
        <v>RES1218 18M±5%</v>
      </c>
      <c r="H1072" s="3" t="s">
        <v>23</v>
      </c>
      <c r="I1072" s="3" t="s">
        <v>24</v>
      </c>
      <c r="J1072" s="3" t="s">
        <v>25</v>
      </c>
      <c r="K1072" s="3" t="s">
        <v>1127</v>
      </c>
      <c r="L1072" s="4" t="str">
        <f t="shared" si="86"/>
        <v>RC1218JR-0718ML</v>
      </c>
      <c r="M1072" s="3" t="s">
        <v>378</v>
      </c>
      <c r="N1072" t="s">
        <v>379</v>
      </c>
      <c r="O1072" t="str">
        <f t="shared" ca="1" si="88"/>
        <v>C:\Altium Libraries\Passives Library\DataSheet\GENERAL PURPOSE CHIP RESISTORS (Yageo).pdf</v>
      </c>
      <c r="P1072" s="5" t="str">
        <f t="shared" si="87"/>
        <v>GENERAL PURPOSE CHIP RESISTORS RES1218 18M±5% 200V 1.0W</v>
      </c>
    </row>
    <row r="1073" spans="1:16" x14ac:dyDescent="0.3">
      <c r="A1073" s="4" t="s">
        <v>1303</v>
      </c>
      <c r="B1073" s="3" t="s">
        <v>1125</v>
      </c>
      <c r="C1073" s="3" t="s">
        <v>394</v>
      </c>
      <c r="D1073" s="45" t="s">
        <v>20</v>
      </c>
      <c r="E1073" s="3" t="s">
        <v>763</v>
      </c>
      <c r="F1073" s="3" t="s">
        <v>1126</v>
      </c>
      <c r="G1073" s="4" t="str">
        <f t="shared" si="85"/>
        <v>RES1218 20M±5%</v>
      </c>
      <c r="H1073" s="3" t="s">
        <v>23</v>
      </c>
      <c r="I1073" s="3" t="s">
        <v>24</v>
      </c>
      <c r="J1073" s="3" t="s">
        <v>25</v>
      </c>
      <c r="K1073" s="3" t="s">
        <v>1127</v>
      </c>
      <c r="L1073" s="4" t="str">
        <f t="shared" si="86"/>
        <v>RC1218JR-0720ML</v>
      </c>
      <c r="M1073" s="3" t="s">
        <v>378</v>
      </c>
      <c r="N1073" t="s">
        <v>379</v>
      </c>
      <c r="O1073" t="str">
        <f t="shared" ca="1" si="88"/>
        <v>C:\Altium Libraries\Passives Library\DataSheet\GENERAL PURPOSE CHIP RESISTORS (Yageo).pdf</v>
      </c>
      <c r="P1073" s="5" t="str">
        <f t="shared" si="87"/>
        <v>GENERAL PURPOSE CHIP RESISTORS RES1218 20M±5% 200V 1.0W</v>
      </c>
    </row>
    <row r="1074" spans="1:16" x14ac:dyDescent="0.3">
      <c r="A1074" s="4" t="s">
        <v>1304</v>
      </c>
      <c r="B1074" s="3" t="s">
        <v>1125</v>
      </c>
      <c r="C1074" s="3" t="s">
        <v>396</v>
      </c>
      <c r="D1074" s="45" t="s">
        <v>20</v>
      </c>
      <c r="E1074" s="3" t="s">
        <v>763</v>
      </c>
      <c r="F1074" s="3" t="s">
        <v>1126</v>
      </c>
      <c r="G1074" s="4" t="str">
        <f t="shared" si="85"/>
        <v>RES1218 22M±5%</v>
      </c>
      <c r="H1074" s="3" t="s">
        <v>23</v>
      </c>
      <c r="I1074" s="3" t="s">
        <v>24</v>
      </c>
      <c r="J1074" s="3" t="s">
        <v>25</v>
      </c>
      <c r="K1074" s="3" t="s">
        <v>1127</v>
      </c>
      <c r="L1074" s="4" t="str">
        <f t="shared" si="86"/>
        <v>RC1218JR-0722ML</v>
      </c>
      <c r="M1074" s="3" t="s">
        <v>378</v>
      </c>
      <c r="N1074" t="s">
        <v>379</v>
      </c>
      <c r="O1074" t="str">
        <f t="shared" ca="1" si="88"/>
        <v>C:\Altium Libraries\Passives Library\DataSheet\GENERAL PURPOSE CHIP RESISTORS (Yageo).pdf</v>
      </c>
      <c r="P1074" s="5" t="str">
        <f t="shared" si="87"/>
        <v>GENERAL PURPOSE CHIP RESISTORS RES1218 22M±5% 200V 1.0W</v>
      </c>
    </row>
    <row r="1075" spans="1:16" x14ac:dyDescent="0.3">
      <c r="A1075" s="9"/>
      <c r="B1075" s="10"/>
      <c r="C1075" s="10"/>
      <c r="D1075" s="10"/>
      <c r="E1075" s="10"/>
      <c r="F1075" s="10"/>
      <c r="G1075" s="9"/>
      <c r="H1075" s="10"/>
      <c r="I1075" s="8"/>
      <c r="J1075" s="7"/>
      <c r="K1075" s="7"/>
      <c r="L1075" s="9"/>
      <c r="M1075" s="10"/>
      <c r="N1075" s="7"/>
      <c r="O1075" s="7"/>
      <c r="P1075" s="10"/>
    </row>
    <row r="1076" spans="1:16" x14ac:dyDescent="0.3">
      <c r="A1076" s="4" t="s">
        <v>1305</v>
      </c>
      <c r="B1076" s="3" t="s">
        <v>1306</v>
      </c>
      <c r="C1076" s="3" t="s">
        <v>374</v>
      </c>
      <c r="D1076" s="45" t="s">
        <v>20</v>
      </c>
      <c r="E1076" s="3" t="s">
        <v>763</v>
      </c>
      <c r="F1076" s="3" t="s">
        <v>1307</v>
      </c>
      <c r="G1076" s="4" t="str">
        <f>CONCATENATE(K1076," ",C1076,D1076)</f>
        <v>RES2010 0R±5%</v>
      </c>
      <c r="H1076" s="3" t="s">
        <v>23</v>
      </c>
      <c r="I1076" s="3" t="s">
        <v>24</v>
      </c>
      <c r="J1076" s="3" t="s">
        <v>25</v>
      </c>
      <c r="K1076" s="3" t="s">
        <v>1308</v>
      </c>
      <c r="L1076" s="4" t="str">
        <f>CONCATENATE("RC2010JR-07",C1076,"L")</f>
        <v>RC2010JR-070RL</v>
      </c>
      <c r="M1076" s="3" t="s">
        <v>378</v>
      </c>
      <c r="N1076" t="s">
        <v>379</v>
      </c>
      <c r="O1076" t="str">
        <f t="shared" ca="1" si="88"/>
        <v>C:\Altium Libraries\Passives Library\DataSheet\GENERAL PURPOSE CHIP RESISTORS (Yageo).pdf</v>
      </c>
      <c r="P1076" s="5" t="str">
        <f>CONCATENATE(N1076," ",K1076," ",C1076,D1076," ",E1076," ",F1076)</f>
        <v>GENERAL PURPOSE CHIP RESISTORS RES2010 0R±5% 200V 0.75W</v>
      </c>
    </row>
    <row r="1077" spans="1:16" x14ac:dyDescent="0.3">
      <c r="A1077" s="4" t="s">
        <v>1309</v>
      </c>
      <c r="B1077" s="3" t="s">
        <v>1306</v>
      </c>
      <c r="C1077" s="3" t="s">
        <v>19</v>
      </c>
      <c r="D1077" s="45" t="s">
        <v>20</v>
      </c>
      <c r="E1077" s="3" t="s">
        <v>763</v>
      </c>
      <c r="F1077" s="3" t="s">
        <v>1307</v>
      </c>
      <c r="G1077" s="4" t="str">
        <f t="shared" ref="G1077:G1141" si="89">CONCATENATE(K1077," ",C1077,D1077)</f>
        <v>RES2010 1R0±5%</v>
      </c>
      <c r="H1077" s="3" t="s">
        <v>23</v>
      </c>
      <c r="I1077" s="3" t="s">
        <v>24</v>
      </c>
      <c r="J1077" s="3" t="s">
        <v>25</v>
      </c>
      <c r="K1077" s="3" t="s">
        <v>1308</v>
      </c>
      <c r="L1077" s="4" t="str">
        <f t="shared" ref="L1077:L1141" si="90">CONCATENATE("RC2010JR-07",C1077,"L")</f>
        <v>RC2010JR-071R0L</v>
      </c>
      <c r="M1077" s="3" t="s">
        <v>378</v>
      </c>
      <c r="N1077" t="s">
        <v>379</v>
      </c>
      <c r="O1077" t="str">
        <f t="shared" ca="1" si="88"/>
        <v>C:\Altium Libraries\Passives Library\DataSheet\GENERAL PURPOSE CHIP RESISTORS (Yageo).pdf</v>
      </c>
      <c r="P1077" s="5" t="str">
        <f t="shared" ref="P1077:P1141" si="91">CONCATENATE(N1077," ",K1077," ",C1077,D1077," ",E1077," ",F1077)</f>
        <v>GENERAL PURPOSE CHIP RESISTORS RES2010 1R0±5% 200V 0.75W</v>
      </c>
    </row>
    <row r="1078" spans="1:16" x14ac:dyDescent="0.3">
      <c r="A1078" s="4" t="s">
        <v>1310</v>
      </c>
      <c r="B1078" s="3" t="s">
        <v>1306</v>
      </c>
      <c r="C1078" s="3" t="s">
        <v>31</v>
      </c>
      <c r="D1078" s="45" t="s">
        <v>20</v>
      </c>
      <c r="E1078" s="3" t="s">
        <v>763</v>
      </c>
      <c r="F1078" s="3" t="s">
        <v>1307</v>
      </c>
      <c r="G1078" s="4" t="str">
        <f t="shared" si="89"/>
        <v>RES2010 1R1±5%</v>
      </c>
      <c r="H1078" s="3" t="s">
        <v>23</v>
      </c>
      <c r="I1078" s="3" t="s">
        <v>24</v>
      </c>
      <c r="J1078" s="3" t="s">
        <v>25</v>
      </c>
      <c r="K1078" s="3" t="s">
        <v>1308</v>
      </c>
      <c r="L1078" s="4" t="str">
        <f t="shared" si="90"/>
        <v>RC2010JR-071R1L</v>
      </c>
      <c r="M1078" s="3" t="s">
        <v>378</v>
      </c>
      <c r="N1078" t="s">
        <v>379</v>
      </c>
      <c r="O1078" t="str">
        <f t="shared" ca="1" si="88"/>
        <v>C:\Altium Libraries\Passives Library\DataSheet\GENERAL PURPOSE CHIP RESISTORS (Yageo).pdf</v>
      </c>
      <c r="P1078" s="5" t="str">
        <f t="shared" si="91"/>
        <v>GENERAL PURPOSE CHIP RESISTORS RES2010 1R1±5% 200V 0.75W</v>
      </c>
    </row>
    <row r="1079" spans="1:16" x14ac:dyDescent="0.3">
      <c r="A1079" s="4" t="s">
        <v>1311</v>
      </c>
      <c r="B1079" s="3" t="s">
        <v>1306</v>
      </c>
      <c r="C1079" s="3" t="s">
        <v>33</v>
      </c>
      <c r="D1079" s="45" t="s">
        <v>20</v>
      </c>
      <c r="E1079" s="3" t="s">
        <v>763</v>
      </c>
      <c r="F1079" s="3" t="s">
        <v>1307</v>
      </c>
      <c r="G1079" s="4" t="str">
        <f t="shared" si="89"/>
        <v>RES2010 1R2±5%</v>
      </c>
      <c r="H1079" s="3" t="s">
        <v>23</v>
      </c>
      <c r="I1079" s="3" t="s">
        <v>24</v>
      </c>
      <c r="J1079" s="3" t="s">
        <v>25</v>
      </c>
      <c r="K1079" s="3" t="s">
        <v>1308</v>
      </c>
      <c r="L1079" s="4" t="str">
        <f t="shared" si="90"/>
        <v>RC2010JR-071R2L</v>
      </c>
      <c r="M1079" s="3" t="s">
        <v>378</v>
      </c>
      <c r="N1079" t="s">
        <v>379</v>
      </c>
      <c r="O1079" t="str">
        <f t="shared" ca="1" si="88"/>
        <v>C:\Altium Libraries\Passives Library\DataSheet\GENERAL PURPOSE CHIP RESISTORS (Yageo).pdf</v>
      </c>
      <c r="P1079" s="5" t="str">
        <f t="shared" si="91"/>
        <v>GENERAL PURPOSE CHIP RESISTORS RES2010 1R2±5% 200V 0.75W</v>
      </c>
    </row>
    <row r="1080" spans="1:16" x14ac:dyDescent="0.3">
      <c r="A1080" s="4" t="s">
        <v>1312</v>
      </c>
      <c r="B1080" s="3" t="s">
        <v>1306</v>
      </c>
      <c r="C1080" s="3" t="s">
        <v>35</v>
      </c>
      <c r="D1080" s="45" t="s">
        <v>20</v>
      </c>
      <c r="E1080" s="3" t="s">
        <v>763</v>
      </c>
      <c r="F1080" s="3" t="s">
        <v>1307</v>
      </c>
      <c r="G1080" s="4" t="str">
        <f t="shared" si="89"/>
        <v>RES2010 1R3±5%</v>
      </c>
      <c r="H1080" s="3" t="s">
        <v>23</v>
      </c>
      <c r="I1080" s="3" t="s">
        <v>24</v>
      </c>
      <c r="J1080" s="3" t="s">
        <v>25</v>
      </c>
      <c r="K1080" s="3" t="s">
        <v>1308</v>
      </c>
      <c r="L1080" s="4" t="str">
        <f t="shared" si="90"/>
        <v>RC2010JR-071R3L</v>
      </c>
      <c r="M1080" s="3" t="s">
        <v>378</v>
      </c>
      <c r="N1080" t="s">
        <v>379</v>
      </c>
      <c r="O1080" t="str">
        <f t="shared" ca="1" si="88"/>
        <v>C:\Altium Libraries\Passives Library\DataSheet\GENERAL PURPOSE CHIP RESISTORS (Yageo).pdf</v>
      </c>
      <c r="P1080" s="5" t="str">
        <f t="shared" si="91"/>
        <v>GENERAL PURPOSE CHIP RESISTORS RES2010 1R3±5% 200V 0.75W</v>
      </c>
    </row>
    <row r="1081" spans="1:16" x14ac:dyDescent="0.3">
      <c r="A1081" s="4" t="s">
        <v>1313</v>
      </c>
      <c r="B1081" s="3" t="s">
        <v>1306</v>
      </c>
      <c r="C1081" s="3" t="s">
        <v>37</v>
      </c>
      <c r="D1081" s="45" t="s">
        <v>20</v>
      </c>
      <c r="E1081" s="3" t="s">
        <v>763</v>
      </c>
      <c r="F1081" s="3" t="s">
        <v>1307</v>
      </c>
      <c r="G1081" s="4" t="str">
        <f t="shared" si="89"/>
        <v>RES2010 1R5±5%</v>
      </c>
      <c r="H1081" s="3" t="s">
        <v>23</v>
      </c>
      <c r="I1081" s="3" t="s">
        <v>24</v>
      </c>
      <c r="J1081" s="3" t="s">
        <v>25</v>
      </c>
      <c r="K1081" s="3" t="s">
        <v>1308</v>
      </c>
      <c r="L1081" s="4" t="str">
        <f t="shared" si="90"/>
        <v>RC2010JR-071R5L</v>
      </c>
      <c r="M1081" s="3" t="s">
        <v>378</v>
      </c>
      <c r="N1081" t="s">
        <v>379</v>
      </c>
      <c r="O1081" t="str">
        <f t="shared" ca="1" si="88"/>
        <v>C:\Altium Libraries\Passives Library\DataSheet\GENERAL PURPOSE CHIP RESISTORS (Yageo).pdf</v>
      </c>
      <c r="P1081" s="5" t="str">
        <f t="shared" si="91"/>
        <v>GENERAL PURPOSE CHIP RESISTORS RES2010 1R5±5% 200V 0.75W</v>
      </c>
    </row>
    <row r="1082" spans="1:16" x14ac:dyDescent="0.3">
      <c r="A1082" s="4" t="s">
        <v>1314</v>
      </c>
      <c r="B1082" s="3" t="s">
        <v>1306</v>
      </c>
      <c r="C1082" s="3" t="s">
        <v>39</v>
      </c>
      <c r="D1082" s="45" t="s">
        <v>20</v>
      </c>
      <c r="E1082" s="3" t="s">
        <v>763</v>
      </c>
      <c r="F1082" s="3" t="s">
        <v>1307</v>
      </c>
      <c r="G1082" s="4" t="str">
        <f t="shared" si="89"/>
        <v>RES2010 1R6±5%</v>
      </c>
      <c r="H1082" s="3" t="s">
        <v>23</v>
      </c>
      <c r="I1082" s="3" t="s">
        <v>24</v>
      </c>
      <c r="J1082" s="3" t="s">
        <v>25</v>
      </c>
      <c r="K1082" s="3" t="s">
        <v>1308</v>
      </c>
      <c r="L1082" s="4" t="str">
        <f t="shared" si="90"/>
        <v>RC2010JR-071R6L</v>
      </c>
      <c r="M1082" s="3" t="s">
        <v>378</v>
      </c>
      <c r="N1082" t="s">
        <v>379</v>
      </c>
      <c r="O1082" t="str">
        <f t="shared" ca="1" si="88"/>
        <v>C:\Altium Libraries\Passives Library\DataSheet\GENERAL PURPOSE CHIP RESISTORS (Yageo).pdf</v>
      </c>
      <c r="P1082" s="5" t="str">
        <f t="shared" si="91"/>
        <v>GENERAL PURPOSE CHIP RESISTORS RES2010 1R6±5% 200V 0.75W</v>
      </c>
    </row>
    <row r="1083" spans="1:16" x14ac:dyDescent="0.3">
      <c r="A1083" s="4" t="s">
        <v>1315</v>
      </c>
      <c r="B1083" s="3" t="s">
        <v>1306</v>
      </c>
      <c r="C1083" s="3" t="s">
        <v>41</v>
      </c>
      <c r="D1083" s="45" t="s">
        <v>20</v>
      </c>
      <c r="E1083" s="3" t="s">
        <v>763</v>
      </c>
      <c r="F1083" s="3" t="s">
        <v>1307</v>
      </c>
      <c r="G1083" s="4" t="str">
        <f t="shared" si="89"/>
        <v>RES2010 1R8±5%</v>
      </c>
      <c r="H1083" s="3" t="s">
        <v>23</v>
      </c>
      <c r="I1083" s="3" t="s">
        <v>24</v>
      </c>
      <c r="J1083" s="3" t="s">
        <v>25</v>
      </c>
      <c r="K1083" s="3" t="s">
        <v>1308</v>
      </c>
      <c r="L1083" s="4" t="str">
        <f t="shared" si="90"/>
        <v>RC2010JR-071R8L</v>
      </c>
      <c r="M1083" s="3" t="s">
        <v>378</v>
      </c>
      <c r="N1083" t="s">
        <v>379</v>
      </c>
      <c r="O1083" t="str">
        <f t="shared" ca="1" si="88"/>
        <v>C:\Altium Libraries\Passives Library\DataSheet\GENERAL PURPOSE CHIP RESISTORS (Yageo).pdf</v>
      </c>
      <c r="P1083" s="5" t="str">
        <f t="shared" si="91"/>
        <v>GENERAL PURPOSE CHIP RESISTORS RES2010 1R8±5% 200V 0.75W</v>
      </c>
    </row>
    <row r="1084" spans="1:16" x14ac:dyDescent="0.3">
      <c r="A1084" s="4" t="s">
        <v>1316</v>
      </c>
      <c r="B1084" s="3" t="s">
        <v>1306</v>
      </c>
      <c r="C1084" s="3" t="s">
        <v>43</v>
      </c>
      <c r="D1084" s="45" t="s">
        <v>20</v>
      </c>
      <c r="E1084" s="3" t="s">
        <v>763</v>
      </c>
      <c r="F1084" s="3" t="s">
        <v>1307</v>
      </c>
      <c r="G1084" s="4" t="str">
        <f t="shared" si="89"/>
        <v>RES2010 2R0±5%</v>
      </c>
      <c r="H1084" s="3" t="s">
        <v>23</v>
      </c>
      <c r="I1084" s="3" t="s">
        <v>24</v>
      </c>
      <c r="J1084" s="3" t="s">
        <v>25</v>
      </c>
      <c r="K1084" s="3" t="s">
        <v>1308</v>
      </c>
      <c r="L1084" s="4" t="str">
        <f t="shared" si="90"/>
        <v>RC2010JR-072R0L</v>
      </c>
      <c r="M1084" s="3" t="s">
        <v>378</v>
      </c>
      <c r="N1084" t="s">
        <v>379</v>
      </c>
      <c r="O1084" t="str">
        <f t="shared" ca="1" si="88"/>
        <v>C:\Altium Libraries\Passives Library\DataSheet\GENERAL PURPOSE CHIP RESISTORS (Yageo).pdf</v>
      </c>
      <c r="P1084" s="5" t="str">
        <f t="shared" si="91"/>
        <v>GENERAL PURPOSE CHIP RESISTORS RES2010 2R0±5% 200V 0.75W</v>
      </c>
    </row>
    <row r="1085" spans="1:16" x14ac:dyDescent="0.3">
      <c r="A1085" s="4" t="s">
        <v>1317</v>
      </c>
      <c r="B1085" s="3" t="s">
        <v>1306</v>
      </c>
      <c r="C1085" s="3" t="s">
        <v>45</v>
      </c>
      <c r="D1085" s="45" t="s">
        <v>20</v>
      </c>
      <c r="E1085" s="3" t="s">
        <v>763</v>
      </c>
      <c r="F1085" s="3" t="s">
        <v>1307</v>
      </c>
      <c r="G1085" s="4" t="str">
        <f t="shared" si="89"/>
        <v>RES2010 2R2±5%</v>
      </c>
      <c r="H1085" s="3" t="s">
        <v>23</v>
      </c>
      <c r="I1085" s="3" t="s">
        <v>24</v>
      </c>
      <c r="J1085" s="3" t="s">
        <v>25</v>
      </c>
      <c r="K1085" s="3" t="s">
        <v>1308</v>
      </c>
      <c r="L1085" s="4" t="str">
        <f t="shared" si="90"/>
        <v>RC2010JR-072R2L</v>
      </c>
      <c r="M1085" s="3" t="s">
        <v>378</v>
      </c>
      <c r="N1085" t="s">
        <v>379</v>
      </c>
      <c r="O1085" t="str">
        <f t="shared" ca="1" si="88"/>
        <v>C:\Altium Libraries\Passives Library\DataSheet\GENERAL PURPOSE CHIP RESISTORS (Yageo).pdf</v>
      </c>
      <c r="P1085" s="5" t="str">
        <f t="shared" si="91"/>
        <v>GENERAL PURPOSE CHIP RESISTORS RES2010 2R2±5% 200V 0.75W</v>
      </c>
    </row>
    <row r="1086" spans="1:16" x14ac:dyDescent="0.3">
      <c r="A1086" s="4" t="s">
        <v>1318</v>
      </c>
      <c r="B1086" s="3" t="s">
        <v>1306</v>
      </c>
      <c r="C1086" s="3" t="s">
        <v>47</v>
      </c>
      <c r="D1086" s="45" t="s">
        <v>20</v>
      </c>
      <c r="E1086" s="3" t="s">
        <v>763</v>
      </c>
      <c r="F1086" s="3" t="s">
        <v>1307</v>
      </c>
      <c r="G1086" s="4" t="str">
        <f t="shared" si="89"/>
        <v>RES2010 2R4±5%</v>
      </c>
      <c r="H1086" s="3" t="s">
        <v>23</v>
      </c>
      <c r="I1086" s="3" t="s">
        <v>24</v>
      </c>
      <c r="J1086" s="3" t="s">
        <v>25</v>
      </c>
      <c r="K1086" s="3" t="s">
        <v>1308</v>
      </c>
      <c r="L1086" s="4" t="str">
        <f t="shared" si="90"/>
        <v>RC2010JR-072R4L</v>
      </c>
      <c r="M1086" s="3" t="s">
        <v>378</v>
      </c>
      <c r="N1086" t="s">
        <v>379</v>
      </c>
      <c r="O1086" t="str">
        <f t="shared" ca="1" si="88"/>
        <v>C:\Altium Libraries\Passives Library\DataSheet\GENERAL PURPOSE CHIP RESISTORS (Yageo).pdf</v>
      </c>
      <c r="P1086" s="5" t="str">
        <f t="shared" si="91"/>
        <v>GENERAL PURPOSE CHIP RESISTORS RES2010 2R4±5% 200V 0.75W</v>
      </c>
    </row>
    <row r="1087" spans="1:16" x14ac:dyDescent="0.3">
      <c r="A1087" s="4" t="s">
        <v>1319</v>
      </c>
      <c r="B1087" s="3" t="s">
        <v>1306</v>
      </c>
      <c r="C1087" s="3" t="s">
        <v>49</v>
      </c>
      <c r="D1087" s="45" t="s">
        <v>20</v>
      </c>
      <c r="E1087" s="3" t="s">
        <v>763</v>
      </c>
      <c r="F1087" s="3" t="s">
        <v>1307</v>
      </c>
      <c r="G1087" s="4" t="str">
        <f t="shared" si="89"/>
        <v>RES2010 2R7±5%</v>
      </c>
      <c r="H1087" s="3" t="s">
        <v>23</v>
      </c>
      <c r="I1087" s="3" t="s">
        <v>24</v>
      </c>
      <c r="J1087" s="3" t="s">
        <v>25</v>
      </c>
      <c r="K1087" s="3" t="s">
        <v>1308</v>
      </c>
      <c r="L1087" s="4" t="str">
        <f t="shared" si="90"/>
        <v>RC2010JR-072R7L</v>
      </c>
      <c r="M1087" s="3" t="s">
        <v>378</v>
      </c>
      <c r="N1087" t="s">
        <v>379</v>
      </c>
      <c r="O1087" t="str">
        <f t="shared" ca="1" si="88"/>
        <v>C:\Altium Libraries\Passives Library\DataSheet\GENERAL PURPOSE CHIP RESISTORS (Yageo).pdf</v>
      </c>
      <c r="P1087" s="5" t="str">
        <f t="shared" si="91"/>
        <v>GENERAL PURPOSE CHIP RESISTORS RES2010 2R7±5% 200V 0.75W</v>
      </c>
    </row>
    <row r="1088" spans="1:16" x14ac:dyDescent="0.3">
      <c r="A1088" s="4" t="s">
        <v>1320</v>
      </c>
      <c r="B1088" s="3" t="s">
        <v>1306</v>
      </c>
      <c r="C1088" s="3" t="s">
        <v>51</v>
      </c>
      <c r="D1088" s="45" t="s">
        <v>20</v>
      </c>
      <c r="E1088" s="3" t="s">
        <v>763</v>
      </c>
      <c r="F1088" s="3" t="s">
        <v>1307</v>
      </c>
      <c r="G1088" s="4" t="str">
        <f t="shared" si="89"/>
        <v>RES2010 3R0±5%</v>
      </c>
      <c r="H1088" s="3" t="s">
        <v>23</v>
      </c>
      <c r="I1088" s="3" t="s">
        <v>24</v>
      </c>
      <c r="J1088" s="3" t="s">
        <v>25</v>
      </c>
      <c r="K1088" s="3" t="s">
        <v>1308</v>
      </c>
      <c r="L1088" s="4" t="str">
        <f t="shared" si="90"/>
        <v>RC2010JR-073R0L</v>
      </c>
      <c r="M1088" s="3" t="s">
        <v>378</v>
      </c>
      <c r="N1088" t="s">
        <v>379</v>
      </c>
      <c r="O1088" t="str">
        <f t="shared" ca="1" si="88"/>
        <v>C:\Altium Libraries\Passives Library\DataSheet\GENERAL PURPOSE CHIP RESISTORS (Yageo).pdf</v>
      </c>
      <c r="P1088" s="5" t="str">
        <f t="shared" si="91"/>
        <v>GENERAL PURPOSE CHIP RESISTORS RES2010 3R0±5% 200V 0.75W</v>
      </c>
    </row>
    <row r="1089" spans="1:16" x14ac:dyDescent="0.3">
      <c r="A1089" s="4" t="s">
        <v>1321</v>
      </c>
      <c r="B1089" s="3" t="s">
        <v>1306</v>
      </c>
      <c r="C1089" s="3" t="s">
        <v>53</v>
      </c>
      <c r="D1089" s="45" t="s">
        <v>20</v>
      </c>
      <c r="E1089" s="3" t="s">
        <v>763</v>
      </c>
      <c r="F1089" s="3" t="s">
        <v>1307</v>
      </c>
      <c r="G1089" s="4" t="str">
        <f t="shared" si="89"/>
        <v>RES2010 3R3±5%</v>
      </c>
      <c r="H1089" s="3" t="s">
        <v>23</v>
      </c>
      <c r="I1089" s="3" t="s">
        <v>24</v>
      </c>
      <c r="J1089" s="3" t="s">
        <v>25</v>
      </c>
      <c r="K1089" s="3" t="s">
        <v>1308</v>
      </c>
      <c r="L1089" s="4" t="str">
        <f t="shared" si="90"/>
        <v>RC2010JR-073R3L</v>
      </c>
      <c r="M1089" s="3" t="s">
        <v>378</v>
      </c>
      <c r="N1089" t="s">
        <v>379</v>
      </c>
      <c r="O1089" t="str">
        <f t="shared" ca="1" si="88"/>
        <v>C:\Altium Libraries\Passives Library\DataSheet\GENERAL PURPOSE CHIP RESISTORS (Yageo).pdf</v>
      </c>
      <c r="P1089" s="5" t="str">
        <f t="shared" si="91"/>
        <v>GENERAL PURPOSE CHIP RESISTORS RES2010 3R3±5% 200V 0.75W</v>
      </c>
    </row>
    <row r="1090" spans="1:16" x14ac:dyDescent="0.3">
      <c r="A1090" s="4" t="s">
        <v>1322</v>
      </c>
      <c r="B1090" s="3" t="s">
        <v>1306</v>
      </c>
      <c r="C1090" s="3" t="s">
        <v>55</v>
      </c>
      <c r="D1090" s="45" t="s">
        <v>20</v>
      </c>
      <c r="E1090" s="3" t="s">
        <v>763</v>
      </c>
      <c r="F1090" s="3" t="s">
        <v>1307</v>
      </c>
      <c r="G1090" s="4" t="str">
        <f t="shared" si="89"/>
        <v>RES2010 3R6±5%</v>
      </c>
      <c r="H1090" s="3" t="s">
        <v>23</v>
      </c>
      <c r="I1090" s="3" t="s">
        <v>24</v>
      </c>
      <c r="J1090" s="3" t="s">
        <v>25</v>
      </c>
      <c r="K1090" s="3" t="s">
        <v>1308</v>
      </c>
      <c r="L1090" s="4" t="str">
        <f t="shared" si="90"/>
        <v>RC2010JR-073R6L</v>
      </c>
      <c r="M1090" s="3" t="s">
        <v>378</v>
      </c>
      <c r="N1090" t="s">
        <v>379</v>
      </c>
      <c r="O1090" t="str">
        <f t="shared" ca="1" si="88"/>
        <v>C:\Altium Libraries\Passives Library\DataSheet\GENERAL PURPOSE CHIP RESISTORS (Yageo).pdf</v>
      </c>
      <c r="P1090" s="5" t="str">
        <f t="shared" si="91"/>
        <v>GENERAL PURPOSE CHIP RESISTORS RES2010 3R6±5% 200V 0.75W</v>
      </c>
    </row>
    <row r="1091" spans="1:16" x14ac:dyDescent="0.3">
      <c r="A1091" s="4" t="s">
        <v>1323</v>
      </c>
      <c r="B1091" s="3" t="s">
        <v>1306</v>
      </c>
      <c r="C1091" s="3" t="s">
        <v>57</v>
      </c>
      <c r="D1091" s="45" t="s">
        <v>20</v>
      </c>
      <c r="E1091" s="3" t="s">
        <v>763</v>
      </c>
      <c r="F1091" s="3" t="s">
        <v>1307</v>
      </c>
      <c r="G1091" s="4" t="str">
        <f t="shared" si="89"/>
        <v>RES2010 3R9±5%</v>
      </c>
      <c r="H1091" s="3" t="s">
        <v>23</v>
      </c>
      <c r="I1091" s="3" t="s">
        <v>24</v>
      </c>
      <c r="J1091" s="3" t="s">
        <v>25</v>
      </c>
      <c r="K1091" s="3" t="s">
        <v>1308</v>
      </c>
      <c r="L1091" s="4" t="str">
        <f t="shared" si="90"/>
        <v>RC2010JR-073R9L</v>
      </c>
      <c r="M1091" s="3" t="s">
        <v>378</v>
      </c>
      <c r="N1091" t="s">
        <v>379</v>
      </c>
      <c r="O1091" t="str">
        <f t="shared" ca="1" si="88"/>
        <v>C:\Altium Libraries\Passives Library\DataSheet\GENERAL PURPOSE CHIP RESISTORS (Yageo).pdf</v>
      </c>
      <c r="P1091" s="5" t="str">
        <f t="shared" si="91"/>
        <v>GENERAL PURPOSE CHIP RESISTORS RES2010 3R9±5% 200V 0.75W</v>
      </c>
    </row>
    <row r="1092" spans="1:16" x14ac:dyDescent="0.3">
      <c r="A1092" s="4" t="s">
        <v>1324</v>
      </c>
      <c r="B1092" s="3" t="s">
        <v>1306</v>
      </c>
      <c r="C1092" s="3" t="s">
        <v>59</v>
      </c>
      <c r="D1092" s="45" t="s">
        <v>20</v>
      </c>
      <c r="E1092" s="3" t="s">
        <v>763</v>
      </c>
      <c r="F1092" s="3" t="s">
        <v>1307</v>
      </c>
      <c r="G1092" s="4" t="str">
        <f t="shared" si="89"/>
        <v>RES2010 4R3±5%</v>
      </c>
      <c r="H1092" s="3" t="s">
        <v>23</v>
      </c>
      <c r="I1092" s="3" t="s">
        <v>24</v>
      </c>
      <c r="J1092" s="3" t="s">
        <v>25</v>
      </c>
      <c r="K1092" s="3" t="s">
        <v>1308</v>
      </c>
      <c r="L1092" s="4" t="str">
        <f t="shared" si="90"/>
        <v>RC2010JR-074R3L</v>
      </c>
      <c r="M1092" s="3" t="s">
        <v>378</v>
      </c>
      <c r="N1092" t="s">
        <v>379</v>
      </c>
      <c r="O1092" t="str">
        <f t="shared" ca="1" si="88"/>
        <v>C:\Altium Libraries\Passives Library\DataSheet\GENERAL PURPOSE CHIP RESISTORS (Yageo).pdf</v>
      </c>
      <c r="P1092" s="5" t="str">
        <f t="shared" si="91"/>
        <v>GENERAL PURPOSE CHIP RESISTORS RES2010 4R3±5% 200V 0.75W</v>
      </c>
    </row>
    <row r="1093" spans="1:16" x14ac:dyDescent="0.3">
      <c r="A1093" s="4" t="s">
        <v>1325</v>
      </c>
      <c r="B1093" s="3" t="s">
        <v>1306</v>
      </c>
      <c r="C1093" s="3" t="s">
        <v>61</v>
      </c>
      <c r="D1093" s="45" t="s">
        <v>20</v>
      </c>
      <c r="E1093" s="3" t="s">
        <v>763</v>
      </c>
      <c r="F1093" s="3" t="s">
        <v>1307</v>
      </c>
      <c r="G1093" s="4" t="str">
        <f t="shared" si="89"/>
        <v>RES2010 4R7±5%</v>
      </c>
      <c r="H1093" s="3" t="s">
        <v>23</v>
      </c>
      <c r="I1093" s="3" t="s">
        <v>24</v>
      </c>
      <c r="J1093" s="3" t="s">
        <v>25</v>
      </c>
      <c r="K1093" s="3" t="s">
        <v>1308</v>
      </c>
      <c r="L1093" s="4" t="str">
        <f t="shared" si="90"/>
        <v>RC2010JR-074R7L</v>
      </c>
      <c r="M1093" s="3" t="s">
        <v>378</v>
      </c>
      <c r="N1093" t="s">
        <v>379</v>
      </c>
      <c r="O1093" t="str">
        <f t="shared" ca="1" si="88"/>
        <v>C:\Altium Libraries\Passives Library\DataSheet\GENERAL PURPOSE CHIP RESISTORS (Yageo).pdf</v>
      </c>
      <c r="P1093" s="5" t="str">
        <f t="shared" si="91"/>
        <v>GENERAL PURPOSE CHIP RESISTORS RES2010 4R7±5% 200V 0.75W</v>
      </c>
    </row>
    <row r="1094" spans="1:16" x14ac:dyDescent="0.3">
      <c r="A1094" s="4" t="s">
        <v>1326</v>
      </c>
      <c r="B1094" s="3" t="s">
        <v>1306</v>
      </c>
      <c r="C1094" s="3" t="s">
        <v>63</v>
      </c>
      <c r="D1094" s="45" t="s">
        <v>20</v>
      </c>
      <c r="E1094" s="3" t="s">
        <v>763</v>
      </c>
      <c r="F1094" s="3" t="s">
        <v>1307</v>
      </c>
      <c r="G1094" s="4" t="str">
        <f t="shared" si="89"/>
        <v>RES2010 5R1±5%</v>
      </c>
      <c r="H1094" s="3" t="s">
        <v>23</v>
      </c>
      <c r="I1094" s="3" t="s">
        <v>24</v>
      </c>
      <c r="J1094" s="3" t="s">
        <v>25</v>
      </c>
      <c r="K1094" s="3" t="s">
        <v>1308</v>
      </c>
      <c r="L1094" s="4" t="str">
        <f t="shared" si="90"/>
        <v>RC2010JR-075R1L</v>
      </c>
      <c r="M1094" s="3" t="s">
        <v>378</v>
      </c>
      <c r="N1094" t="s">
        <v>379</v>
      </c>
      <c r="O1094" t="str">
        <f t="shared" ca="1" si="88"/>
        <v>C:\Altium Libraries\Passives Library\DataSheet\GENERAL PURPOSE CHIP RESISTORS (Yageo).pdf</v>
      </c>
      <c r="P1094" s="5" t="str">
        <f t="shared" si="91"/>
        <v>GENERAL PURPOSE CHIP RESISTORS RES2010 5R1±5% 200V 0.75W</v>
      </c>
    </row>
    <row r="1095" spans="1:16" x14ac:dyDescent="0.3">
      <c r="A1095" s="4" t="s">
        <v>1327</v>
      </c>
      <c r="B1095" s="3" t="s">
        <v>1306</v>
      </c>
      <c r="C1095" s="3" t="s">
        <v>65</v>
      </c>
      <c r="D1095" s="45" t="s">
        <v>20</v>
      </c>
      <c r="E1095" s="3" t="s">
        <v>763</v>
      </c>
      <c r="F1095" s="3" t="s">
        <v>1307</v>
      </c>
      <c r="G1095" s="4" t="str">
        <f t="shared" si="89"/>
        <v>RES2010 5R6±5%</v>
      </c>
      <c r="H1095" s="3" t="s">
        <v>23</v>
      </c>
      <c r="I1095" s="3" t="s">
        <v>24</v>
      </c>
      <c r="J1095" s="3" t="s">
        <v>25</v>
      </c>
      <c r="K1095" s="3" t="s">
        <v>1308</v>
      </c>
      <c r="L1095" s="4" t="str">
        <f t="shared" si="90"/>
        <v>RC2010JR-075R6L</v>
      </c>
      <c r="M1095" s="3" t="s">
        <v>378</v>
      </c>
      <c r="N1095" t="s">
        <v>379</v>
      </c>
      <c r="O1095" t="str">
        <f t="shared" ca="1" si="88"/>
        <v>C:\Altium Libraries\Passives Library\DataSheet\GENERAL PURPOSE CHIP RESISTORS (Yageo).pdf</v>
      </c>
      <c r="P1095" s="5" t="str">
        <f t="shared" si="91"/>
        <v>GENERAL PURPOSE CHIP RESISTORS RES2010 5R6±5% 200V 0.75W</v>
      </c>
    </row>
    <row r="1096" spans="1:16" x14ac:dyDescent="0.3">
      <c r="A1096" s="4" t="s">
        <v>1328</v>
      </c>
      <c r="B1096" s="3" t="s">
        <v>1306</v>
      </c>
      <c r="C1096" s="3" t="s">
        <v>67</v>
      </c>
      <c r="D1096" s="45" t="s">
        <v>20</v>
      </c>
      <c r="E1096" s="3" t="s">
        <v>763</v>
      </c>
      <c r="F1096" s="3" t="s">
        <v>1307</v>
      </c>
      <c r="G1096" s="4" t="str">
        <f t="shared" si="89"/>
        <v>RES2010 6R2±5%</v>
      </c>
      <c r="H1096" s="3" t="s">
        <v>23</v>
      </c>
      <c r="I1096" s="3" t="s">
        <v>24</v>
      </c>
      <c r="J1096" s="3" t="s">
        <v>25</v>
      </c>
      <c r="K1096" s="3" t="s">
        <v>1308</v>
      </c>
      <c r="L1096" s="4" t="str">
        <f t="shared" si="90"/>
        <v>RC2010JR-076R2L</v>
      </c>
      <c r="M1096" s="3" t="s">
        <v>378</v>
      </c>
      <c r="N1096" t="s">
        <v>379</v>
      </c>
      <c r="O1096" t="str">
        <f t="shared" ca="1" si="88"/>
        <v>C:\Altium Libraries\Passives Library\DataSheet\GENERAL PURPOSE CHIP RESISTORS (Yageo).pdf</v>
      </c>
      <c r="P1096" s="5" t="str">
        <f t="shared" si="91"/>
        <v>GENERAL PURPOSE CHIP RESISTORS RES2010 6R2±5% 200V 0.75W</v>
      </c>
    </row>
    <row r="1097" spans="1:16" x14ac:dyDescent="0.3">
      <c r="A1097" s="4" t="s">
        <v>1329</v>
      </c>
      <c r="B1097" s="3" t="s">
        <v>1306</v>
      </c>
      <c r="C1097" s="3" t="s">
        <v>69</v>
      </c>
      <c r="D1097" s="45" t="s">
        <v>20</v>
      </c>
      <c r="E1097" s="3" t="s">
        <v>763</v>
      </c>
      <c r="F1097" s="3" t="s">
        <v>1307</v>
      </c>
      <c r="G1097" s="4" t="str">
        <f t="shared" si="89"/>
        <v>RES2010 6R8±5%</v>
      </c>
      <c r="H1097" s="3" t="s">
        <v>23</v>
      </c>
      <c r="I1097" s="3" t="s">
        <v>24</v>
      </c>
      <c r="J1097" s="3" t="s">
        <v>25</v>
      </c>
      <c r="K1097" s="3" t="s">
        <v>1308</v>
      </c>
      <c r="L1097" s="4" t="str">
        <f t="shared" si="90"/>
        <v>RC2010JR-076R8L</v>
      </c>
      <c r="M1097" s="3" t="s">
        <v>378</v>
      </c>
      <c r="N1097" t="s">
        <v>379</v>
      </c>
      <c r="O1097" t="str">
        <f t="shared" ref="O1097:O1161" ca="1" si="92">CONCATENATE(LEFT(CELL("имяфайла"), FIND("[",CELL("имяфайла"))-1),"DataSheet\GENERAL PURPOSE CHIP RESISTORS (Yageo).pdf")</f>
        <v>C:\Altium Libraries\Passives Library\DataSheet\GENERAL PURPOSE CHIP RESISTORS (Yageo).pdf</v>
      </c>
      <c r="P1097" s="5" t="str">
        <f t="shared" si="91"/>
        <v>GENERAL PURPOSE CHIP RESISTORS RES2010 6R8±5% 200V 0.75W</v>
      </c>
    </row>
    <row r="1098" spans="1:16" x14ac:dyDescent="0.3">
      <c r="A1098" s="4" t="s">
        <v>1330</v>
      </c>
      <c r="B1098" s="3" t="s">
        <v>1306</v>
      </c>
      <c r="C1098" s="3" t="s">
        <v>71</v>
      </c>
      <c r="D1098" s="45" t="s">
        <v>20</v>
      </c>
      <c r="E1098" s="3" t="s">
        <v>763</v>
      </c>
      <c r="F1098" s="3" t="s">
        <v>1307</v>
      </c>
      <c r="G1098" s="4" t="str">
        <f t="shared" si="89"/>
        <v>RES2010 7R5±5%</v>
      </c>
      <c r="H1098" s="3" t="s">
        <v>23</v>
      </c>
      <c r="I1098" s="3" t="s">
        <v>24</v>
      </c>
      <c r="J1098" s="3" t="s">
        <v>25</v>
      </c>
      <c r="K1098" s="3" t="s">
        <v>1308</v>
      </c>
      <c r="L1098" s="4" t="str">
        <f t="shared" si="90"/>
        <v>RC2010JR-077R5L</v>
      </c>
      <c r="M1098" s="3" t="s">
        <v>378</v>
      </c>
      <c r="N1098" t="s">
        <v>379</v>
      </c>
      <c r="O1098" t="str">
        <f t="shared" ca="1" si="92"/>
        <v>C:\Altium Libraries\Passives Library\DataSheet\GENERAL PURPOSE CHIP RESISTORS (Yageo).pdf</v>
      </c>
      <c r="P1098" s="5" t="str">
        <f t="shared" si="91"/>
        <v>GENERAL PURPOSE CHIP RESISTORS RES2010 7R5±5% 200V 0.75W</v>
      </c>
    </row>
    <row r="1099" spans="1:16" x14ac:dyDescent="0.3">
      <c r="A1099" s="4" t="s">
        <v>1331</v>
      </c>
      <c r="B1099" s="3" t="s">
        <v>1306</v>
      </c>
      <c r="C1099" s="3" t="s">
        <v>73</v>
      </c>
      <c r="D1099" s="45" t="s">
        <v>20</v>
      </c>
      <c r="E1099" s="3" t="s">
        <v>763</v>
      </c>
      <c r="F1099" s="3" t="s">
        <v>1307</v>
      </c>
      <c r="G1099" s="4" t="str">
        <f t="shared" si="89"/>
        <v>RES2010 8R2±5%</v>
      </c>
      <c r="H1099" s="3" t="s">
        <v>23</v>
      </c>
      <c r="I1099" s="3" t="s">
        <v>24</v>
      </c>
      <c r="J1099" s="3" t="s">
        <v>25</v>
      </c>
      <c r="K1099" s="3" t="s">
        <v>1308</v>
      </c>
      <c r="L1099" s="4" t="str">
        <f t="shared" si="90"/>
        <v>RC2010JR-078R2L</v>
      </c>
      <c r="M1099" s="3" t="s">
        <v>378</v>
      </c>
      <c r="N1099" t="s">
        <v>379</v>
      </c>
      <c r="O1099" t="str">
        <f t="shared" ca="1" si="92"/>
        <v>C:\Altium Libraries\Passives Library\DataSheet\GENERAL PURPOSE CHIP RESISTORS (Yageo).pdf</v>
      </c>
      <c r="P1099" s="5" t="str">
        <f t="shared" si="91"/>
        <v>GENERAL PURPOSE CHIP RESISTORS RES2010 8R2±5% 200V 0.75W</v>
      </c>
    </row>
    <row r="1100" spans="1:16" x14ac:dyDescent="0.3">
      <c r="A1100" s="4" t="s">
        <v>1332</v>
      </c>
      <c r="B1100" s="3" t="s">
        <v>1306</v>
      </c>
      <c r="C1100" s="3" t="s">
        <v>75</v>
      </c>
      <c r="D1100" s="45" t="s">
        <v>20</v>
      </c>
      <c r="E1100" s="3" t="s">
        <v>763</v>
      </c>
      <c r="F1100" s="3" t="s">
        <v>1307</v>
      </c>
      <c r="G1100" s="4" t="str">
        <f t="shared" si="89"/>
        <v>RES2010 9R1±5%</v>
      </c>
      <c r="H1100" s="3" t="s">
        <v>23</v>
      </c>
      <c r="I1100" s="3" t="s">
        <v>24</v>
      </c>
      <c r="J1100" s="3" t="s">
        <v>25</v>
      </c>
      <c r="K1100" s="3" t="s">
        <v>1308</v>
      </c>
      <c r="L1100" s="4" t="str">
        <f t="shared" si="90"/>
        <v>RC2010JR-079R1L</v>
      </c>
      <c r="M1100" s="3" t="s">
        <v>378</v>
      </c>
      <c r="N1100" t="s">
        <v>379</v>
      </c>
      <c r="O1100" t="str">
        <f t="shared" ca="1" si="92"/>
        <v>C:\Altium Libraries\Passives Library\DataSheet\GENERAL PURPOSE CHIP RESISTORS (Yageo).pdf</v>
      </c>
      <c r="P1100" s="5" t="str">
        <f t="shared" si="91"/>
        <v>GENERAL PURPOSE CHIP RESISTORS RES2010 9R1±5% 200V 0.75W</v>
      </c>
    </row>
    <row r="1101" spans="1:16" x14ac:dyDescent="0.3">
      <c r="A1101" s="4" t="s">
        <v>1333</v>
      </c>
      <c r="B1101" s="3" t="s">
        <v>1306</v>
      </c>
      <c r="C1101" s="3" t="s">
        <v>77</v>
      </c>
      <c r="D1101" s="45" t="s">
        <v>20</v>
      </c>
      <c r="E1101" s="3" t="s">
        <v>763</v>
      </c>
      <c r="F1101" s="3" t="s">
        <v>1307</v>
      </c>
      <c r="G1101" s="4" t="str">
        <f t="shared" si="89"/>
        <v>RES2010 10R±5%</v>
      </c>
      <c r="H1101" s="3" t="s">
        <v>23</v>
      </c>
      <c r="I1101" s="3" t="s">
        <v>24</v>
      </c>
      <c r="J1101" s="3" t="s">
        <v>25</v>
      </c>
      <c r="K1101" s="3" t="s">
        <v>1308</v>
      </c>
      <c r="L1101" s="4" t="str">
        <f t="shared" si="90"/>
        <v>RC2010JR-0710RL</v>
      </c>
      <c r="M1101" s="3" t="s">
        <v>378</v>
      </c>
      <c r="N1101" t="s">
        <v>379</v>
      </c>
      <c r="O1101" t="str">
        <f t="shared" ca="1" si="92"/>
        <v>C:\Altium Libraries\Passives Library\DataSheet\GENERAL PURPOSE CHIP RESISTORS (Yageo).pdf</v>
      </c>
      <c r="P1101" s="5" t="str">
        <f t="shared" si="91"/>
        <v>GENERAL PURPOSE CHIP RESISTORS RES2010 10R±5% 200V 0.75W</v>
      </c>
    </row>
    <row r="1102" spans="1:16" x14ac:dyDescent="0.3">
      <c r="A1102" s="4" t="s">
        <v>1334</v>
      </c>
      <c r="B1102" s="3" t="s">
        <v>1306</v>
      </c>
      <c r="C1102" s="3" t="s">
        <v>79</v>
      </c>
      <c r="D1102" s="45" t="s">
        <v>20</v>
      </c>
      <c r="E1102" s="3" t="s">
        <v>763</v>
      </c>
      <c r="F1102" s="3" t="s">
        <v>1307</v>
      </c>
      <c r="G1102" s="4" t="str">
        <f t="shared" si="89"/>
        <v>RES2010 11R±5%</v>
      </c>
      <c r="H1102" s="3" t="s">
        <v>23</v>
      </c>
      <c r="I1102" s="3" t="s">
        <v>24</v>
      </c>
      <c r="J1102" s="3" t="s">
        <v>25</v>
      </c>
      <c r="K1102" s="3" t="s">
        <v>1308</v>
      </c>
      <c r="L1102" s="4" t="str">
        <f t="shared" si="90"/>
        <v>RC2010JR-0711RL</v>
      </c>
      <c r="M1102" s="3" t="s">
        <v>378</v>
      </c>
      <c r="N1102" t="s">
        <v>379</v>
      </c>
      <c r="O1102" t="str">
        <f t="shared" ca="1" si="92"/>
        <v>C:\Altium Libraries\Passives Library\DataSheet\GENERAL PURPOSE CHIP RESISTORS (Yageo).pdf</v>
      </c>
      <c r="P1102" s="5" t="str">
        <f t="shared" si="91"/>
        <v>GENERAL PURPOSE CHIP RESISTORS RES2010 11R±5% 200V 0.75W</v>
      </c>
    </row>
    <row r="1103" spans="1:16" x14ac:dyDescent="0.3">
      <c r="A1103" s="4" t="s">
        <v>1335</v>
      </c>
      <c r="B1103" s="3" t="s">
        <v>1306</v>
      </c>
      <c r="C1103" s="3" t="s">
        <v>81</v>
      </c>
      <c r="D1103" s="45" t="s">
        <v>20</v>
      </c>
      <c r="E1103" s="3" t="s">
        <v>763</v>
      </c>
      <c r="F1103" s="3" t="s">
        <v>1307</v>
      </c>
      <c r="G1103" s="4" t="str">
        <f t="shared" si="89"/>
        <v>RES2010 12R±5%</v>
      </c>
      <c r="H1103" s="3" t="s">
        <v>23</v>
      </c>
      <c r="I1103" s="3" t="s">
        <v>24</v>
      </c>
      <c r="J1103" s="3" t="s">
        <v>25</v>
      </c>
      <c r="K1103" s="3" t="s">
        <v>1308</v>
      </c>
      <c r="L1103" s="4" t="str">
        <f t="shared" si="90"/>
        <v>RC2010JR-0712RL</v>
      </c>
      <c r="M1103" s="3" t="s">
        <v>378</v>
      </c>
      <c r="N1103" t="s">
        <v>379</v>
      </c>
      <c r="O1103" t="str">
        <f t="shared" ca="1" si="92"/>
        <v>C:\Altium Libraries\Passives Library\DataSheet\GENERAL PURPOSE CHIP RESISTORS (Yageo).pdf</v>
      </c>
      <c r="P1103" s="5" t="str">
        <f t="shared" si="91"/>
        <v>GENERAL PURPOSE CHIP RESISTORS RES2010 12R±5% 200V 0.75W</v>
      </c>
    </row>
    <row r="1104" spans="1:16" x14ac:dyDescent="0.3">
      <c r="A1104" s="4" t="s">
        <v>1336</v>
      </c>
      <c r="B1104" s="3" t="s">
        <v>1306</v>
      </c>
      <c r="C1104" s="3" t="s">
        <v>83</v>
      </c>
      <c r="D1104" s="45" t="s">
        <v>20</v>
      </c>
      <c r="E1104" s="3" t="s">
        <v>763</v>
      </c>
      <c r="F1104" s="3" t="s">
        <v>1307</v>
      </c>
      <c r="G1104" s="4" t="str">
        <f t="shared" si="89"/>
        <v>RES2010 13R±5%</v>
      </c>
      <c r="H1104" s="3" t="s">
        <v>23</v>
      </c>
      <c r="I1104" s="3" t="s">
        <v>24</v>
      </c>
      <c r="J1104" s="3" t="s">
        <v>25</v>
      </c>
      <c r="K1104" s="3" t="s">
        <v>1308</v>
      </c>
      <c r="L1104" s="4" t="str">
        <f t="shared" si="90"/>
        <v>RC2010JR-0713RL</v>
      </c>
      <c r="M1104" s="3" t="s">
        <v>378</v>
      </c>
      <c r="N1104" t="s">
        <v>379</v>
      </c>
      <c r="O1104" t="str">
        <f t="shared" ca="1" si="92"/>
        <v>C:\Altium Libraries\Passives Library\DataSheet\GENERAL PURPOSE CHIP RESISTORS (Yageo).pdf</v>
      </c>
      <c r="P1104" s="5" t="str">
        <f t="shared" si="91"/>
        <v>GENERAL PURPOSE CHIP RESISTORS RES2010 13R±5% 200V 0.75W</v>
      </c>
    </row>
    <row r="1105" spans="1:16" x14ac:dyDescent="0.3">
      <c r="A1105" s="4" t="s">
        <v>1337</v>
      </c>
      <c r="B1105" s="3" t="s">
        <v>1306</v>
      </c>
      <c r="C1105" s="3" t="s">
        <v>85</v>
      </c>
      <c r="D1105" s="45" t="s">
        <v>20</v>
      </c>
      <c r="E1105" s="3" t="s">
        <v>763</v>
      </c>
      <c r="F1105" s="3" t="s">
        <v>1307</v>
      </c>
      <c r="G1105" s="4" t="str">
        <f t="shared" si="89"/>
        <v>RES2010 15R±5%</v>
      </c>
      <c r="H1105" s="3" t="s">
        <v>23</v>
      </c>
      <c r="I1105" s="3" t="s">
        <v>24</v>
      </c>
      <c r="J1105" s="3" t="s">
        <v>25</v>
      </c>
      <c r="K1105" s="3" t="s">
        <v>1308</v>
      </c>
      <c r="L1105" s="4" t="str">
        <f t="shared" si="90"/>
        <v>RC2010JR-0715RL</v>
      </c>
      <c r="M1105" s="3" t="s">
        <v>378</v>
      </c>
      <c r="N1105" t="s">
        <v>379</v>
      </c>
      <c r="O1105" t="str">
        <f t="shared" ca="1" si="92"/>
        <v>C:\Altium Libraries\Passives Library\DataSheet\GENERAL PURPOSE CHIP RESISTORS (Yageo).pdf</v>
      </c>
      <c r="P1105" s="5" t="str">
        <f t="shared" si="91"/>
        <v>GENERAL PURPOSE CHIP RESISTORS RES2010 15R±5% 200V 0.75W</v>
      </c>
    </row>
    <row r="1106" spans="1:16" x14ac:dyDescent="0.3">
      <c r="A1106" s="4" t="s">
        <v>1338</v>
      </c>
      <c r="B1106" s="3" t="s">
        <v>1306</v>
      </c>
      <c r="C1106" s="3" t="s">
        <v>87</v>
      </c>
      <c r="D1106" s="45" t="s">
        <v>20</v>
      </c>
      <c r="E1106" s="3" t="s">
        <v>763</v>
      </c>
      <c r="F1106" s="3" t="s">
        <v>1307</v>
      </c>
      <c r="G1106" s="4" t="str">
        <f t="shared" si="89"/>
        <v>RES2010 16R±5%</v>
      </c>
      <c r="H1106" s="3" t="s">
        <v>23</v>
      </c>
      <c r="I1106" s="3" t="s">
        <v>24</v>
      </c>
      <c r="J1106" s="3" t="s">
        <v>25</v>
      </c>
      <c r="K1106" s="3" t="s">
        <v>1308</v>
      </c>
      <c r="L1106" s="4" t="str">
        <f t="shared" si="90"/>
        <v>RC2010JR-0716RL</v>
      </c>
      <c r="M1106" s="3" t="s">
        <v>378</v>
      </c>
      <c r="N1106" t="s">
        <v>379</v>
      </c>
      <c r="O1106" t="str">
        <f t="shared" ca="1" si="92"/>
        <v>C:\Altium Libraries\Passives Library\DataSheet\GENERAL PURPOSE CHIP RESISTORS (Yageo).pdf</v>
      </c>
      <c r="P1106" s="5" t="str">
        <f t="shared" si="91"/>
        <v>GENERAL PURPOSE CHIP RESISTORS RES2010 16R±5% 200V 0.75W</v>
      </c>
    </row>
    <row r="1107" spans="1:16" x14ac:dyDescent="0.3">
      <c r="A1107" s="4" t="s">
        <v>1339</v>
      </c>
      <c r="B1107" s="3" t="s">
        <v>1306</v>
      </c>
      <c r="C1107" s="3" t="s">
        <v>89</v>
      </c>
      <c r="D1107" s="45" t="s">
        <v>20</v>
      </c>
      <c r="E1107" s="3" t="s">
        <v>763</v>
      </c>
      <c r="F1107" s="3" t="s">
        <v>1307</v>
      </c>
      <c r="G1107" s="4" t="str">
        <f t="shared" si="89"/>
        <v>RES2010 18R±5%</v>
      </c>
      <c r="H1107" s="3" t="s">
        <v>23</v>
      </c>
      <c r="I1107" s="3" t="s">
        <v>24</v>
      </c>
      <c r="J1107" s="3" t="s">
        <v>25</v>
      </c>
      <c r="K1107" s="3" t="s">
        <v>1308</v>
      </c>
      <c r="L1107" s="4" t="str">
        <f t="shared" si="90"/>
        <v>RC2010JR-0718RL</v>
      </c>
      <c r="M1107" s="3" t="s">
        <v>378</v>
      </c>
      <c r="N1107" t="s">
        <v>379</v>
      </c>
      <c r="O1107" t="str">
        <f t="shared" ca="1" si="92"/>
        <v>C:\Altium Libraries\Passives Library\DataSheet\GENERAL PURPOSE CHIP RESISTORS (Yageo).pdf</v>
      </c>
      <c r="P1107" s="5" t="str">
        <f t="shared" si="91"/>
        <v>GENERAL PURPOSE CHIP RESISTORS RES2010 18R±5% 200V 0.75W</v>
      </c>
    </row>
    <row r="1108" spans="1:16" x14ac:dyDescent="0.3">
      <c r="A1108" s="4" t="s">
        <v>1340</v>
      </c>
      <c r="B1108" s="3" t="s">
        <v>1306</v>
      </c>
      <c r="C1108" s="3" t="s">
        <v>91</v>
      </c>
      <c r="D1108" s="45" t="s">
        <v>20</v>
      </c>
      <c r="E1108" s="3" t="s">
        <v>763</v>
      </c>
      <c r="F1108" s="3" t="s">
        <v>1307</v>
      </c>
      <c r="G1108" s="4" t="str">
        <f t="shared" si="89"/>
        <v>RES2010 20R±5%</v>
      </c>
      <c r="H1108" s="3" t="s">
        <v>23</v>
      </c>
      <c r="I1108" s="3" t="s">
        <v>24</v>
      </c>
      <c r="J1108" s="3" t="s">
        <v>25</v>
      </c>
      <c r="K1108" s="3" t="s">
        <v>1308</v>
      </c>
      <c r="L1108" s="4" t="str">
        <f t="shared" si="90"/>
        <v>RC2010JR-0720RL</v>
      </c>
      <c r="M1108" s="3" t="s">
        <v>378</v>
      </c>
      <c r="N1108" t="s">
        <v>379</v>
      </c>
      <c r="O1108" t="str">
        <f t="shared" ca="1" si="92"/>
        <v>C:\Altium Libraries\Passives Library\DataSheet\GENERAL PURPOSE CHIP RESISTORS (Yageo).pdf</v>
      </c>
      <c r="P1108" s="5" t="str">
        <f t="shared" si="91"/>
        <v>GENERAL PURPOSE CHIP RESISTORS RES2010 20R±5% 200V 0.75W</v>
      </c>
    </row>
    <row r="1109" spans="1:16" x14ac:dyDescent="0.3">
      <c r="A1109" s="4" t="s">
        <v>1341</v>
      </c>
      <c r="B1109" s="3" t="s">
        <v>1306</v>
      </c>
      <c r="C1109" s="3" t="s">
        <v>93</v>
      </c>
      <c r="D1109" s="45" t="s">
        <v>20</v>
      </c>
      <c r="E1109" s="3" t="s">
        <v>763</v>
      </c>
      <c r="F1109" s="3" t="s">
        <v>1307</v>
      </c>
      <c r="G1109" s="4" t="str">
        <f t="shared" si="89"/>
        <v>RES2010 22R±5%</v>
      </c>
      <c r="H1109" s="3" t="s">
        <v>23</v>
      </c>
      <c r="I1109" s="3" t="s">
        <v>24</v>
      </c>
      <c r="J1109" s="3" t="s">
        <v>25</v>
      </c>
      <c r="K1109" s="3" t="s">
        <v>1308</v>
      </c>
      <c r="L1109" s="4" t="str">
        <f t="shared" si="90"/>
        <v>RC2010JR-0722RL</v>
      </c>
      <c r="M1109" s="3" t="s">
        <v>378</v>
      </c>
      <c r="N1109" t="s">
        <v>379</v>
      </c>
      <c r="O1109" t="str">
        <f t="shared" ca="1" si="92"/>
        <v>C:\Altium Libraries\Passives Library\DataSheet\GENERAL PURPOSE CHIP RESISTORS (Yageo).pdf</v>
      </c>
      <c r="P1109" s="5" t="str">
        <f t="shared" si="91"/>
        <v>GENERAL PURPOSE CHIP RESISTORS RES2010 22R±5% 200V 0.75W</v>
      </c>
    </row>
    <row r="1110" spans="1:16" x14ac:dyDescent="0.3">
      <c r="A1110" s="4" t="s">
        <v>1342</v>
      </c>
      <c r="B1110" s="3" t="s">
        <v>1306</v>
      </c>
      <c r="C1110" s="3" t="s">
        <v>95</v>
      </c>
      <c r="D1110" s="45" t="s">
        <v>20</v>
      </c>
      <c r="E1110" s="3" t="s">
        <v>763</v>
      </c>
      <c r="F1110" s="3" t="s">
        <v>1307</v>
      </c>
      <c r="G1110" s="4" t="str">
        <f t="shared" si="89"/>
        <v>RES2010 24R±5%</v>
      </c>
      <c r="H1110" s="3" t="s">
        <v>23</v>
      </c>
      <c r="I1110" s="3" t="s">
        <v>24</v>
      </c>
      <c r="J1110" s="3" t="s">
        <v>25</v>
      </c>
      <c r="K1110" s="3" t="s">
        <v>1308</v>
      </c>
      <c r="L1110" s="4" t="str">
        <f t="shared" si="90"/>
        <v>RC2010JR-0724RL</v>
      </c>
      <c r="M1110" s="3" t="s">
        <v>378</v>
      </c>
      <c r="N1110" t="s">
        <v>379</v>
      </c>
      <c r="O1110" t="str">
        <f t="shared" ca="1" si="92"/>
        <v>C:\Altium Libraries\Passives Library\DataSheet\GENERAL PURPOSE CHIP RESISTORS (Yageo).pdf</v>
      </c>
      <c r="P1110" s="5" t="str">
        <f t="shared" si="91"/>
        <v>GENERAL PURPOSE CHIP RESISTORS RES2010 24R±5% 200V 0.75W</v>
      </c>
    </row>
    <row r="1111" spans="1:16" x14ac:dyDescent="0.3">
      <c r="A1111" s="4" t="s">
        <v>1343</v>
      </c>
      <c r="B1111" s="3" t="s">
        <v>1306</v>
      </c>
      <c r="C1111" s="3" t="s">
        <v>97</v>
      </c>
      <c r="D1111" s="45" t="s">
        <v>20</v>
      </c>
      <c r="E1111" s="3" t="s">
        <v>763</v>
      </c>
      <c r="F1111" s="3" t="s">
        <v>1307</v>
      </c>
      <c r="G1111" s="4" t="str">
        <f t="shared" si="89"/>
        <v>RES2010 27R±5%</v>
      </c>
      <c r="H1111" s="3" t="s">
        <v>23</v>
      </c>
      <c r="I1111" s="3" t="s">
        <v>24</v>
      </c>
      <c r="J1111" s="3" t="s">
        <v>25</v>
      </c>
      <c r="K1111" s="3" t="s">
        <v>1308</v>
      </c>
      <c r="L1111" s="4" t="str">
        <f t="shared" si="90"/>
        <v>RC2010JR-0727RL</v>
      </c>
      <c r="M1111" s="3" t="s">
        <v>378</v>
      </c>
      <c r="N1111" t="s">
        <v>379</v>
      </c>
      <c r="O1111" t="str">
        <f t="shared" ca="1" si="92"/>
        <v>C:\Altium Libraries\Passives Library\DataSheet\GENERAL PURPOSE CHIP RESISTORS (Yageo).pdf</v>
      </c>
      <c r="P1111" s="5" t="str">
        <f t="shared" si="91"/>
        <v>GENERAL PURPOSE CHIP RESISTORS RES2010 27R±5% 200V 0.75W</v>
      </c>
    </row>
    <row r="1112" spans="1:16" x14ac:dyDescent="0.3">
      <c r="A1112" s="4" t="s">
        <v>1344</v>
      </c>
      <c r="B1112" s="3" t="s">
        <v>1306</v>
      </c>
      <c r="C1112" s="3" t="s">
        <v>99</v>
      </c>
      <c r="D1112" s="45" t="s">
        <v>20</v>
      </c>
      <c r="E1112" s="3" t="s">
        <v>763</v>
      </c>
      <c r="F1112" s="3" t="s">
        <v>1307</v>
      </c>
      <c r="G1112" s="4" t="str">
        <f t="shared" si="89"/>
        <v>RES2010 30R±5%</v>
      </c>
      <c r="H1112" s="3" t="s">
        <v>23</v>
      </c>
      <c r="I1112" s="3" t="s">
        <v>24</v>
      </c>
      <c r="J1112" s="3" t="s">
        <v>25</v>
      </c>
      <c r="K1112" s="3" t="s">
        <v>1308</v>
      </c>
      <c r="L1112" s="4" t="str">
        <f t="shared" si="90"/>
        <v>RC2010JR-0730RL</v>
      </c>
      <c r="M1112" s="3" t="s">
        <v>378</v>
      </c>
      <c r="N1112" t="s">
        <v>379</v>
      </c>
      <c r="O1112" t="str">
        <f t="shared" ca="1" si="92"/>
        <v>C:\Altium Libraries\Passives Library\DataSheet\GENERAL PURPOSE CHIP RESISTORS (Yageo).pdf</v>
      </c>
      <c r="P1112" s="5" t="str">
        <f t="shared" si="91"/>
        <v>GENERAL PURPOSE CHIP RESISTORS RES2010 30R±5% 200V 0.75W</v>
      </c>
    </row>
    <row r="1113" spans="1:16" x14ac:dyDescent="0.3">
      <c r="A1113" s="4" t="s">
        <v>1345</v>
      </c>
      <c r="B1113" s="3" t="s">
        <v>1306</v>
      </c>
      <c r="C1113" s="3" t="s">
        <v>101</v>
      </c>
      <c r="D1113" s="45" t="s">
        <v>20</v>
      </c>
      <c r="E1113" s="3" t="s">
        <v>763</v>
      </c>
      <c r="F1113" s="3" t="s">
        <v>1307</v>
      </c>
      <c r="G1113" s="4" t="str">
        <f t="shared" si="89"/>
        <v>RES2010 33R±5%</v>
      </c>
      <c r="H1113" s="3" t="s">
        <v>23</v>
      </c>
      <c r="I1113" s="3" t="s">
        <v>24</v>
      </c>
      <c r="J1113" s="3" t="s">
        <v>25</v>
      </c>
      <c r="K1113" s="3" t="s">
        <v>1308</v>
      </c>
      <c r="L1113" s="4" t="str">
        <f t="shared" si="90"/>
        <v>RC2010JR-0733RL</v>
      </c>
      <c r="M1113" s="3" t="s">
        <v>378</v>
      </c>
      <c r="N1113" t="s">
        <v>379</v>
      </c>
      <c r="O1113" t="str">
        <f t="shared" ca="1" si="92"/>
        <v>C:\Altium Libraries\Passives Library\DataSheet\GENERAL PURPOSE CHIP RESISTORS (Yageo).pdf</v>
      </c>
      <c r="P1113" s="5" t="str">
        <f t="shared" si="91"/>
        <v>GENERAL PURPOSE CHIP RESISTORS RES2010 33R±5% 200V 0.75W</v>
      </c>
    </row>
    <row r="1114" spans="1:16" x14ac:dyDescent="0.3">
      <c r="A1114" s="4" t="s">
        <v>1346</v>
      </c>
      <c r="B1114" s="3" t="s">
        <v>1306</v>
      </c>
      <c r="C1114" s="3" t="s">
        <v>103</v>
      </c>
      <c r="D1114" s="45" t="s">
        <v>20</v>
      </c>
      <c r="E1114" s="3" t="s">
        <v>763</v>
      </c>
      <c r="F1114" s="3" t="s">
        <v>1307</v>
      </c>
      <c r="G1114" s="4" t="str">
        <f t="shared" si="89"/>
        <v>RES2010 36R±5%</v>
      </c>
      <c r="H1114" s="3" t="s">
        <v>23</v>
      </c>
      <c r="I1114" s="3" t="s">
        <v>24</v>
      </c>
      <c r="J1114" s="3" t="s">
        <v>25</v>
      </c>
      <c r="K1114" s="3" t="s">
        <v>1308</v>
      </c>
      <c r="L1114" s="4" t="str">
        <f t="shared" si="90"/>
        <v>RC2010JR-0736RL</v>
      </c>
      <c r="M1114" s="3" t="s">
        <v>378</v>
      </c>
      <c r="N1114" t="s">
        <v>379</v>
      </c>
      <c r="O1114" t="str">
        <f t="shared" ca="1" si="92"/>
        <v>C:\Altium Libraries\Passives Library\DataSheet\GENERAL PURPOSE CHIP RESISTORS (Yageo).pdf</v>
      </c>
      <c r="P1114" s="5" t="str">
        <f t="shared" si="91"/>
        <v>GENERAL PURPOSE CHIP RESISTORS RES2010 36R±5% 200V 0.75W</v>
      </c>
    </row>
    <row r="1115" spans="1:16" x14ac:dyDescent="0.3">
      <c r="A1115" s="4" t="s">
        <v>1347</v>
      </c>
      <c r="B1115" s="3" t="s">
        <v>1306</v>
      </c>
      <c r="C1115" s="3" t="s">
        <v>105</v>
      </c>
      <c r="D1115" s="45" t="s">
        <v>20</v>
      </c>
      <c r="E1115" s="3" t="s">
        <v>763</v>
      </c>
      <c r="F1115" s="3" t="s">
        <v>1307</v>
      </c>
      <c r="G1115" s="4" t="str">
        <f t="shared" si="89"/>
        <v>RES2010 39R±5%</v>
      </c>
      <c r="H1115" s="3" t="s">
        <v>23</v>
      </c>
      <c r="I1115" s="3" t="s">
        <v>24</v>
      </c>
      <c r="J1115" s="3" t="s">
        <v>25</v>
      </c>
      <c r="K1115" s="3" t="s">
        <v>1308</v>
      </c>
      <c r="L1115" s="4" t="str">
        <f t="shared" si="90"/>
        <v>RC2010JR-0739RL</v>
      </c>
      <c r="M1115" s="3" t="s">
        <v>378</v>
      </c>
      <c r="N1115" t="s">
        <v>379</v>
      </c>
      <c r="O1115" t="str">
        <f t="shared" ca="1" si="92"/>
        <v>C:\Altium Libraries\Passives Library\DataSheet\GENERAL PURPOSE CHIP RESISTORS (Yageo).pdf</v>
      </c>
      <c r="P1115" s="5" t="str">
        <f t="shared" si="91"/>
        <v>GENERAL PURPOSE CHIP RESISTORS RES2010 39R±5% 200V 0.75W</v>
      </c>
    </row>
    <row r="1116" spans="1:16" x14ac:dyDescent="0.3">
      <c r="A1116" s="4" t="s">
        <v>1348</v>
      </c>
      <c r="B1116" s="3" t="s">
        <v>1306</v>
      </c>
      <c r="C1116" s="3" t="s">
        <v>107</v>
      </c>
      <c r="D1116" s="45" t="s">
        <v>20</v>
      </c>
      <c r="E1116" s="3" t="s">
        <v>763</v>
      </c>
      <c r="F1116" s="3" t="s">
        <v>1307</v>
      </c>
      <c r="G1116" s="4" t="str">
        <f t="shared" si="89"/>
        <v>RES2010 43R±5%</v>
      </c>
      <c r="H1116" s="3" t="s">
        <v>23</v>
      </c>
      <c r="I1116" s="3" t="s">
        <v>24</v>
      </c>
      <c r="J1116" s="3" t="s">
        <v>25</v>
      </c>
      <c r="K1116" s="3" t="s">
        <v>1308</v>
      </c>
      <c r="L1116" s="4" t="str">
        <f t="shared" si="90"/>
        <v>RC2010JR-0743RL</v>
      </c>
      <c r="M1116" s="3" t="s">
        <v>378</v>
      </c>
      <c r="N1116" t="s">
        <v>379</v>
      </c>
      <c r="O1116" t="str">
        <f t="shared" ca="1" si="92"/>
        <v>C:\Altium Libraries\Passives Library\DataSheet\GENERAL PURPOSE CHIP RESISTORS (Yageo).pdf</v>
      </c>
      <c r="P1116" s="5" t="str">
        <f t="shared" si="91"/>
        <v>GENERAL PURPOSE CHIP RESISTORS RES2010 43R±5% 200V 0.75W</v>
      </c>
    </row>
    <row r="1117" spans="1:16" x14ac:dyDescent="0.3">
      <c r="A1117" s="4" t="s">
        <v>1349</v>
      </c>
      <c r="B1117" s="3" t="s">
        <v>1306</v>
      </c>
      <c r="C1117" s="3" t="s">
        <v>109</v>
      </c>
      <c r="D1117" s="45" t="s">
        <v>20</v>
      </c>
      <c r="E1117" s="3" t="s">
        <v>763</v>
      </c>
      <c r="F1117" s="3" t="s">
        <v>1307</v>
      </c>
      <c r="G1117" s="4" t="str">
        <f t="shared" si="89"/>
        <v>RES2010 47R±5%</v>
      </c>
      <c r="H1117" s="3" t="s">
        <v>23</v>
      </c>
      <c r="I1117" s="3" t="s">
        <v>24</v>
      </c>
      <c r="J1117" s="3" t="s">
        <v>25</v>
      </c>
      <c r="K1117" s="3" t="s">
        <v>1308</v>
      </c>
      <c r="L1117" s="4" t="str">
        <f t="shared" si="90"/>
        <v>RC2010JR-0747RL</v>
      </c>
      <c r="M1117" s="3" t="s">
        <v>378</v>
      </c>
      <c r="N1117" t="s">
        <v>379</v>
      </c>
      <c r="O1117" t="str">
        <f t="shared" ca="1" si="92"/>
        <v>C:\Altium Libraries\Passives Library\DataSheet\GENERAL PURPOSE CHIP RESISTORS (Yageo).pdf</v>
      </c>
      <c r="P1117" s="5" t="str">
        <f t="shared" si="91"/>
        <v>GENERAL PURPOSE CHIP RESISTORS RES2010 47R±5% 200V 0.75W</v>
      </c>
    </row>
    <row r="1118" spans="1:16" x14ac:dyDescent="0.3">
      <c r="A1118" s="4" t="s">
        <v>1350</v>
      </c>
      <c r="B1118" s="3" t="s">
        <v>1306</v>
      </c>
      <c r="C1118" s="3" t="s">
        <v>111</v>
      </c>
      <c r="D1118" s="45" t="s">
        <v>20</v>
      </c>
      <c r="E1118" s="3" t="s">
        <v>763</v>
      </c>
      <c r="F1118" s="3" t="s">
        <v>1307</v>
      </c>
      <c r="G1118" s="4" t="str">
        <f t="shared" si="89"/>
        <v>RES2010 51R±5%</v>
      </c>
      <c r="H1118" s="3" t="s">
        <v>23</v>
      </c>
      <c r="I1118" s="3" t="s">
        <v>24</v>
      </c>
      <c r="J1118" s="3" t="s">
        <v>25</v>
      </c>
      <c r="K1118" s="3" t="s">
        <v>1308</v>
      </c>
      <c r="L1118" s="4" t="str">
        <f t="shared" si="90"/>
        <v>RC2010JR-0751RL</v>
      </c>
      <c r="M1118" s="3" t="s">
        <v>378</v>
      </c>
      <c r="N1118" t="s">
        <v>379</v>
      </c>
      <c r="O1118" t="str">
        <f t="shared" ca="1" si="92"/>
        <v>C:\Altium Libraries\Passives Library\DataSheet\GENERAL PURPOSE CHIP RESISTORS (Yageo).pdf</v>
      </c>
      <c r="P1118" s="5" t="str">
        <f t="shared" si="91"/>
        <v>GENERAL PURPOSE CHIP RESISTORS RES2010 51R±5% 200V 0.75W</v>
      </c>
    </row>
    <row r="1119" spans="1:16" x14ac:dyDescent="0.3">
      <c r="A1119" s="4" t="s">
        <v>1351</v>
      </c>
      <c r="B1119" s="3" t="s">
        <v>1306</v>
      </c>
      <c r="C1119" s="3" t="s">
        <v>113</v>
      </c>
      <c r="D1119" s="45" t="s">
        <v>20</v>
      </c>
      <c r="E1119" s="3" t="s">
        <v>763</v>
      </c>
      <c r="F1119" s="3" t="s">
        <v>1307</v>
      </c>
      <c r="G1119" s="4" t="str">
        <f t="shared" si="89"/>
        <v>RES2010 56R±5%</v>
      </c>
      <c r="H1119" s="3" t="s">
        <v>23</v>
      </c>
      <c r="I1119" s="3" t="s">
        <v>24</v>
      </c>
      <c r="J1119" s="3" t="s">
        <v>25</v>
      </c>
      <c r="K1119" s="3" t="s">
        <v>1308</v>
      </c>
      <c r="L1119" s="4" t="str">
        <f t="shared" si="90"/>
        <v>RC2010JR-0756RL</v>
      </c>
      <c r="M1119" s="3" t="s">
        <v>378</v>
      </c>
      <c r="N1119" t="s">
        <v>379</v>
      </c>
      <c r="O1119" t="str">
        <f t="shared" ca="1" si="92"/>
        <v>C:\Altium Libraries\Passives Library\DataSheet\GENERAL PURPOSE CHIP RESISTORS (Yageo).pdf</v>
      </c>
      <c r="P1119" s="5" t="str">
        <f t="shared" si="91"/>
        <v>GENERAL PURPOSE CHIP RESISTORS RES2010 56R±5% 200V 0.75W</v>
      </c>
    </row>
    <row r="1120" spans="1:16" x14ac:dyDescent="0.3">
      <c r="A1120" s="4" t="s">
        <v>1352</v>
      </c>
      <c r="B1120" s="3" t="s">
        <v>1306</v>
      </c>
      <c r="C1120" s="3" t="s">
        <v>115</v>
      </c>
      <c r="D1120" s="45" t="s">
        <v>20</v>
      </c>
      <c r="E1120" s="3" t="s">
        <v>763</v>
      </c>
      <c r="F1120" s="3" t="s">
        <v>1307</v>
      </c>
      <c r="G1120" s="4" t="str">
        <f t="shared" si="89"/>
        <v>RES2010 62R±5%</v>
      </c>
      <c r="H1120" s="3" t="s">
        <v>23</v>
      </c>
      <c r="I1120" s="3" t="s">
        <v>24</v>
      </c>
      <c r="J1120" s="3" t="s">
        <v>25</v>
      </c>
      <c r="K1120" s="3" t="s">
        <v>1308</v>
      </c>
      <c r="L1120" s="4" t="str">
        <f t="shared" si="90"/>
        <v>RC2010JR-0762RL</v>
      </c>
      <c r="M1120" s="3" t="s">
        <v>378</v>
      </c>
      <c r="N1120" t="s">
        <v>379</v>
      </c>
      <c r="O1120" t="str">
        <f t="shared" ca="1" si="92"/>
        <v>C:\Altium Libraries\Passives Library\DataSheet\GENERAL PURPOSE CHIP RESISTORS (Yageo).pdf</v>
      </c>
      <c r="P1120" s="5" t="str">
        <f t="shared" si="91"/>
        <v>GENERAL PURPOSE CHIP RESISTORS RES2010 62R±5% 200V 0.75W</v>
      </c>
    </row>
    <row r="1121" spans="1:16" x14ac:dyDescent="0.3">
      <c r="A1121" s="4" t="s">
        <v>1353</v>
      </c>
      <c r="B1121" s="3" t="s">
        <v>1306</v>
      </c>
      <c r="C1121" s="3" t="s">
        <v>117</v>
      </c>
      <c r="D1121" s="45" t="s">
        <v>20</v>
      </c>
      <c r="E1121" s="3" t="s">
        <v>763</v>
      </c>
      <c r="F1121" s="3" t="s">
        <v>1307</v>
      </c>
      <c r="G1121" s="4" t="str">
        <f t="shared" si="89"/>
        <v>RES2010 68R±5%</v>
      </c>
      <c r="H1121" s="3" t="s">
        <v>23</v>
      </c>
      <c r="I1121" s="3" t="s">
        <v>24</v>
      </c>
      <c r="J1121" s="3" t="s">
        <v>25</v>
      </c>
      <c r="K1121" s="3" t="s">
        <v>1308</v>
      </c>
      <c r="L1121" s="4" t="str">
        <f t="shared" si="90"/>
        <v>RC2010JR-0768RL</v>
      </c>
      <c r="M1121" s="3" t="s">
        <v>378</v>
      </c>
      <c r="N1121" t="s">
        <v>379</v>
      </c>
      <c r="O1121" t="str">
        <f t="shared" ca="1" si="92"/>
        <v>C:\Altium Libraries\Passives Library\DataSheet\GENERAL PURPOSE CHIP RESISTORS (Yageo).pdf</v>
      </c>
      <c r="P1121" s="5" t="str">
        <f t="shared" si="91"/>
        <v>GENERAL PURPOSE CHIP RESISTORS RES2010 68R±5% 200V 0.75W</v>
      </c>
    </row>
    <row r="1122" spans="1:16" x14ac:dyDescent="0.3">
      <c r="A1122" s="4" t="s">
        <v>1354</v>
      </c>
      <c r="B1122" s="3" t="s">
        <v>1306</v>
      </c>
      <c r="C1122" s="3" t="s">
        <v>119</v>
      </c>
      <c r="D1122" s="45" t="s">
        <v>20</v>
      </c>
      <c r="E1122" s="3" t="s">
        <v>763</v>
      </c>
      <c r="F1122" s="3" t="s">
        <v>1307</v>
      </c>
      <c r="G1122" s="4" t="str">
        <f t="shared" si="89"/>
        <v>RES2010 75R±5%</v>
      </c>
      <c r="H1122" s="3" t="s">
        <v>23</v>
      </c>
      <c r="I1122" s="3" t="s">
        <v>24</v>
      </c>
      <c r="J1122" s="3" t="s">
        <v>25</v>
      </c>
      <c r="K1122" s="3" t="s">
        <v>1308</v>
      </c>
      <c r="L1122" s="4" t="str">
        <f t="shared" si="90"/>
        <v>RC2010JR-0775RL</v>
      </c>
      <c r="M1122" s="3" t="s">
        <v>378</v>
      </c>
      <c r="N1122" t="s">
        <v>379</v>
      </c>
      <c r="O1122" t="str">
        <f t="shared" ca="1" si="92"/>
        <v>C:\Altium Libraries\Passives Library\DataSheet\GENERAL PURPOSE CHIP RESISTORS (Yageo).pdf</v>
      </c>
      <c r="P1122" s="5" t="str">
        <f t="shared" si="91"/>
        <v>GENERAL PURPOSE CHIP RESISTORS RES2010 75R±5% 200V 0.75W</v>
      </c>
    </row>
    <row r="1123" spans="1:16" x14ac:dyDescent="0.3">
      <c r="A1123" s="4" t="s">
        <v>1355</v>
      </c>
      <c r="B1123" s="3" t="s">
        <v>1306</v>
      </c>
      <c r="C1123" s="3" t="s">
        <v>121</v>
      </c>
      <c r="D1123" s="45" t="s">
        <v>20</v>
      </c>
      <c r="E1123" s="3" t="s">
        <v>763</v>
      </c>
      <c r="F1123" s="3" t="s">
        <v>1307</v>
      </c>
      <c r="G1123" s="4" t="str">
        <f t="shared" si="89"/>
        <v>RES2010 82R±5%</v>
      </c>
      <c r="H1123" s="3" t="s">
        <v>23</v>
      </c>
      <c r="I1123" s="3" t="s">
        <v>24</v>
      </c>
      <c r="J1123" s="3" t="s">
        <v>25</v>
      </c>
      <c r="K1123" s="3" t="s">
        <v>1308</v>
      </c>
      <c r="L1123" s="4" t="str">
        <f t="shared" si="90"/>
        <v>RC2010JR-0782RL</v>
      </c>
      <c r="M1123" s="3" t="s">
        <v>378</v>
      </c>
      <c r="N1123" t="s">
        <v>379</v>
      </c>
      <c r="O1123" t="str">
        <f t="shared" ca="1" si="92"/>
        <v>C:\Altium Libraries\Passives Library\DataSheet\GENERAL PURPOSE CHIP RESISTORS (Yageo).pdf</v>
      </c>
      <c r="P1123" s="5" t="str">
        <f t="shared" si="91"/>
        <v>GENERAL PURPOSE CHIP RESISTORS RES2010 82R±5% 200V 0.75W</v>
      </c>
    </row>
    <row r="1124" spans="1:16" x14ac:dyDescent="0.3">
      <c r="A1124" s="4" t="s">
        <v>1356</v>
      </c>
      <c r="B1124" s="3" t="s">
        <v>1306</v>
      </c>
      <c r="C1124" s="3" t="s">
        <v>123</v>
      </c>
      <c r="D1124" s="45" t="s">
        <v>20</v>
      </c>
      <c r="E1124" s="3" t="s">
        <v>763</v>
      </c>
      <c r="F1124" s="3" t="s">
        <v>1307</v>
      </c>
      <c r="G1124" s="4" t="str">
        <f t="shared" si="89"/>
        <v>RES2010 91R±5%</v>
      </c>
      <c r="H1124" s="3" t="s">
        <v>23</v>
      </c>
      <c r="I1124" s="3" t="s">
        <v>24</v>
      </c>
      <c r="J1124" s="3" t="s">
        <v>25</v>
      </c>
      <c r="K1124" s="3" t="s">
        <v>1308</v>
      </c>
      <c r="L1124" s="4" t="str">
        <f t="shared" si="90"/>
        <v>RC2010JR-0791RL</v>
      </c>
      <c r="M1124" s="3" t="s">
        <v>378</v>
      </c>
      <c r="N1124" t="s">
        <v>379</v>
      </c>
      <c r="O1124" t="str">
        <f t="shared" ca="1" si="92"/>
        <v>C:\Altium Libraries\Passives Library\DataSheet\GENERAL PURPOSE CHIP RESISTORS (Yageo).pdf</v>
      </c>
      <c r="P1124" s="5" t="str">
        <f t="shared" si="91"/>
        <v>GENERAL PURPOSE CHIP RESISTORS RES2010 91R±5% 200V 0.75W</v>
      </c>
    </row>
    <row r="1125" spans="1:16" x14ac:dyDescent="0.3">
      <c r="A1125" s="4" t="s">
        <v>1357</v>
      </c>
      <c r="B1125" s="3" t="s">
        <v>1306</v>
      </c>
      <c r="C1125" s="3" t="s">
        <v>125</v>
      </c>
      <c r="D1125" s="45" t="s">
        <v>20</v>
      </c>
      <c r="E1125" s="3" t="s">
        <v>763</v>
      </c>
      <c r="F1125" s="3" t="s">
        <v>1307</v>
      </c>
      <c r="G1125" s="4" t="str">
        <f t="shared" si="89"/>
        <v>RES2010 100R±5%</v>
      </c>
      <c r="H1125" s="3" t="s">
        <v>23</v>
      </c>
      <c r="I1125" s="3" t="s">
        <v>24</v>
      </c>
      <c r="J1125" s="3" t="s">
        <v>25</v>
      </c>
      <c r="K1125" s="3" t="s">
        <v>1308</v>
      </c>
      <c r="L1125" s="4" t="str">
        <f t="shared" si="90"/>
        <v>RC2010JR-07100RL</v>
      </c>
      <c r="M1125" s="3" t="s">
        <v>378</v>
      </c>
      <c r="N1125" t="s">
        <v>379</v>
      </c>
      <c r="O1125" t="str">
        <f t="shared" ca="1" si="92"/>
        <v>C:\Altium Libraries\Passives Library\DataSheet\GENERAL PURPOSE CHIP RESISTORS (Yageo).pdf</v>
      </c>
      <c r="P1125" s="5" t="str">
        <f t="shared" si="91"/>
        <v>GENERAL PURPOSE CHIP RESISTORS RES2010 100R±5% 200V 0.75W</v>
      </c>
    </row>
    <row r="1126" spans="1:16" x14ac:dyDescent="0.3">
      <c r="A1126" s="4" t="s">
        <v>1358</v>
      </c>
      <c r="B1126" s="3" t="s">
        <v>1306</v>
      </c>
      <c r="C1126" s="3" t="s">
        <v>127</v>
      </c>
      <c r="D1126" s="45" t="s">
        <v>20</v>
      </c>
      <c r="E1126" s="3" t="s">
        <v>763</v>
      </c>
      <c r="F1126" s="3" t="s">
        <v>1307</v>
      </c>
      <c r="G1126" s="4" t="str">
        <f t="shared" si="89"/>
        <v>RES2010 110R±5%</v>
      </c>
      <c r="H1126" s="3" t="s">
        <v>23</v>
      </c>
      <c r="I1126" s="3" t="s">
        <v>24</v>
      </c>
      <c r="J1126" s="3" t="s">
        <v>25</v>
      </c>
      <c r="K1126" s="3" t="s">
        <v>1308</v>
      </c>
      <c r="L1126" s="4" t="str">
        <f t="shared" si="90"/>
        <v>RC2010JR-07110RL</v>
      </c>
      <c r="M1126" s="3" t="s">
        <v>378</v>
      </c>
      <c r="N1126" t="s">
        <v>379</v>
      </c>
      <c r="O1126" t="str">
        <f t="shared" ca="1" si="92"/>
        <v>C:\Altium Libraries\Passives Library\DataSheet\GENERAL PURPOSE CHIP RESISTORS (Yageo).pdf</v>
      </c>
      <c r="P1126" s="5" t="str">
        <f t="shared" si="91"/>
        <v>GENERAL PURPOSE CHIP RESISTORS RES2010 110R±5% 200V 0.75W</v>
      </c>
    </row>
    <row r="1127" spans="1:16" x14ac:dyDescent="0.3">
      <c r="A1127" s="4" t="s">
        <v>1359</v>
      </c>
      <c r="B1127" s="3" t="s">
        <v>1306</v>
      </c>
      <c r="C1127" s="3" t="s">
        <v>129</v>
      </c>
      <c r="D1127" s="45" t="s">
        <v>20</v>
      </c>
      <c r="E1127" s="3" t="s">
        <v>763</v>
      </c>
      <c r="F1127" s="3" t="s">
        <v>1307</v>
      </c>
      <c r="G1127" s="4" t="str">
        <f t="shared" si="89"/>
        <v>RES2010 120R±5%</v>
      </c>
      <c r="H1127" s="3" t="s">
        <v>23</v>
      </c>
      <c r="I1127" s="3" t="s">
        <v>24</v>
      </c>
      <c r="J1127" s="3" t="s">
        <v>25</v>
      </c>
      <c r="K1127" s="3" t="s">
        <v>1308</v>
      </c>
      <c r="L1127" s="4" t="str">
        <f t="shared" si="90"/>
        <v>RC2010JR-07120RL</v>
      </c>
      <c r="M1127" s="3" t="s">
        <v>378</v>
      </c>
      <c r="N1127" t="s">
        <v>379</v>
      </c>
      <c r="O1127" t="str">
        <f t="shared" ca="1" si="92"/>
        <v>C:\Altium Libraries\Passives Library\DataSheet\GENERAL PURPOSE CHIP RESISTORS (Yageo).pdf</v>
      </c>
      <c r="P1127" s="5" t="str">
        <f t="shared" si="91"/>
        <v>GENERAL PURPOSE CHIP RESISTORS RES2010 120R±5% 200V 0.75W</v>
      </c>
    </row>
    <row r="1128" spans="1:16" x14ac:dyDescent="0.3">
      <c r="A1128" s="4" t="s">
        <v>1360</v>
      </c>
      <c r="B1128" s="3" t="s">
        <v>1306</v>
      </c>
      <c r="C1128" s="3" t="s">
        <v>131</v>
      </c>
      <c r="D1128" s="45" t="s">
        <v>20</v>
      </c>
      <c r="E1128" s="3" t="s">
        <v>763</v>
      </c>
      <c r="F1128" s="3" t="s">
        <v>1307</v>
      </c>
      <c r="G1128" s="4" t="str">
        <f t="shared" si="89"/>
        <v>RES2010 130R±5%</v>
      </c>
      <c r="H1128" s="3" t="s">
        <v>23</v>
      </c>
      <c r="I1128" s="3" t="s">
        <v>24</v>
      </c>
      <c r="J1128" s="3" t="s">
        <v>25</v>
      </c>
      <c r="K1128" s="3" t="s">
        <v>1308</v>
      </c>
      <c r="L1128" s="4" t="str">
        <f t="shared" si="90"/>
        <v>RC2010JR-07130RL</v>
      </c>
      <c r="M1128" s="3" t="s">
        <v>378</v>
      </c>
      <c r="N1128" t="s">
        <v>379</v>
      </c>
      <c r="O1128" t="str">
        <f t="shared" ca="1" si="92"/>
        <v>C:\Altium Libraries\Passives Library\DataSheet\GENERAL PURPOSE CHIP RESISTORS (Yageo).pdf</v>
      </c>
      <c r="P1128" s="5" t="str">
        <f t="shared" si="91"/>
        <v>GENERAL PURPOSE CHIP RESISTORS RES2010 130R±5% 200V 0.75W</v>
      </c>
    </row>
    <row r="1129" spans="1:16" x14ac:dyDescent="0.3">
      <c r="A1129" s="4" t="s">
        <v>1361</v>
      </c>
      <c r="B1129" s="3" t="s">
        <v>1306</v>
      </c>
      <c r="C1129" s="3" t="s">
        <v>133</v>
      </c>
      <c r="D1129" s="45" t="s">
        <v>20</v>
      </c>
      <c r="E1129" s="3" t="s">
        <v>763</v>
      </c>
      <c r="F1129" s="3" t="s">
        <v>1307</v>
      </c>
      <c r="G1129" s="4" t="str">
        <f t="shared" si="89"/>
        <v>RES2010 150R±5%</v>
      </c>
      <c r="H1129" s="3" t="s">
        <v>23</v>
      </c>
      <c r="I1129" s="3" t="s">
        <v>24</v>
      </c>
      <c r="J1129" s="3" t="s">
        <v>25</v>
      </c>
      <c r="K1129" s="3" t="s">
        <v>1308</v>
      </c>
      <c r="L1129" s="4" t="str">
        <f t="shared" si="90"/>
        <v>RC2010JR-07150RL</v>
      </c>
      <c r="M1129" s="3" t="s">
        <v>378</v>
      </c>
      <c r="N1129" t="s">
        <v>379</v>
      </c>
      <c r="O1129" t="str">
        <f t="shared" ca="1" si="92"/>
        <v>C:\Altium Libraries\Passives Library\DataSheet\GENERAL PURPOSE CHIP RESISTORS (Yageo).pdf</v>
      </c>
      <c r="P1129" s="5" t="str">
        <f t="shared" si="91"/>
        <v>GENERAL PURPOSE CHIP RESISTORS RES2010 150R±5% 200V 0.75W</v>
      </c>
    </row>
    <row r="1130" spans="1:16" x14ac:dyDescent="0.3">
      <c r="A1130" s="4" t="s">
        <v>1362</v>
      </c>
      <c r="B1130" s="3" t="s">
        <v>1306</v>
      </c>
      <c r="C1130" s="3" t="s">
        <v>135</v>
      </c>
      <c r="D1130" s="45" t="s">
        <v>20</v>
      </c>
      <c r="E1130" s="3" t="s">
        <v>763</v>
      </c>
      <c r="F1130" s="3" t="s">
        <v>1307</v>
      </c>
      <c r="G1130" s="4" t="str">
        <f t="shared" si="89"/>
        <v>RES2010 160R±5%</v>
      </c>
      <c r="H1130" s="3" t="s">
        <v>23</v>
      </c>
      <c r="I1130" s="3" t="s">
        <v>24</v>
      </c>
      <c r="J1130" s="3" t="s">
        <v>25</v>
      </c>
      <c r="K1130" s="3" t="s">
        <v>1308</v>
      </c>
      <c r="L1130" s="4" t="str">
        <f t="shared" si="90"/>
        <v>RC2010JR-07160RL</v>
      </c>
      <c r="M1130" s="3" t="s">
        <v>378</v>
      </c>
      <c r="N1130" t="s">
        <v>379</v>
      </c>
      <c r="O1130" t="str">
        <f t="shared" ca="1" si="92"/>
        <v>C:\Altium Libraries\Passives Library\DataSheet\GENERAL PURPOSE CHIP RESISTORS (Yageo).pdf</v>
      </c>
      <c r="P1130" s="5" t="str">
        <f t="shared" si="91"/>
        <v>GENERAL PURPOSE CHIP RESISTORS RES2010 160R±5% 200V 0.75W</v>
      </c>
    </row>
    <row r="1131" spans="1:16" x14ac:dyDescent="0.3">
      <c r="A1131" s="4" t="s">
        <v>1363</v>
      </c>
      <c r="B1131" s="3" t="s">
        <v>1306</v>
      </c>
      <c r="C1131" s="3" t="s">
        <v>137</v>
      </c>
      <c r="D1131" s="45" t="s">
        <v>20</v>
      </c>
      <c r="E1131" s="3" t="s">
        <v>763</v>
      </c>
      <c r="F1131" s="3" t="s">
        <v>1307</v>
      </c>
      <c r="G1131" s="4" t="str">
        <f t="shared" si="89"/>
        <v>RES2010 180R±5%</v>
      </c>
      <c r="H1131" s="3" t="s">
        <v>23</v>
      </c>
      <c r="I1131" s="3" t="s">
        <v>24</v>
      </c>
      <c r="J1131" s="3" t="s">
        <v>25</v>
      </c>
      <c r="K1131" s="3" t="s">
        <v>1308</v>
      </c>
      <c r="L1131" s="4" t="str">
        <f t="shared" si="90"/>
        <v>RC2010JR-07180RL</v>
      </c>
      <c r="M1131" s="3" t="s">
        <v>378</v>
      </c>
      <c r="N1131" t="s">
        <v>379</v>
      </c>
      <c r="O1131" t="str">
        <f t="shared" ca="1" si="92"/>
        <v>C:\Altium Libraries\Passives Library\DataSheet\GENERAL PURPOSE CHIP RESISTORS (Yageo).pdf</v>
      </c>
      <c r="P1131" s="5" t="str">
        <f t="shared" si="91"/>
        <v>GENERAL PURPOSE CHIP RESISTORS RES2010 180R±5% 200V 0.75W</v>
      </c>
    </row>
    <row r="1132" spans="1:16" x14ac:dyDescent="0.3">
      <c r="A1132" s="4" t="s">
        <v>1364</v>
      </c>
      <c r="B1132" s="3" t="s">
        <v>1306</v>
      </c>
      <c r="C1132" s="3" t="s">
        <v>139</v>
      </c>
      <c r="D1132" s="45" t="s">
        <v>20</v>
      </c>
      <c r="E1132" s="3" t="s">
        <v>763</v>
      </c>
      <c r="F1132" s="3" t="s">
        <v>1307</v>
      </c>
      <c r="G1132" s="4" t="str">
        <f t="shared" si="89"/>
        <v>RES2010 200R±5%</v>
      </c>
      <c r="H1132" s="3" t="s">
        <v>23</v>
      </c>
      <c r="I1132" s="3" t="s">
        <v>24</v>
      </c>
      <c r="J1132" s="3" t="s">
        <v>25</v>
      </c>
      <c r="K1132" s="3" t="s">
        <v>1308</v>
      </c>
      <c r="L1132" s="4" t="str">
        <f t="shared" si="90"/>
        <v>RC2010JR-07200RL</v>
      </c>
      <c r="M1132" s="3" t="s">
        <v>378</v>
      </c>
      <c r="N1132" t="s">
        <v>379</v>
      </c>
      <c r="O1132" t="str">
        <f t="shared" ca="1" si="92"/>
        <v>C:\Altium Libraries\Passives Library\DataSheet\GENERAL PURPOSE CHIP RESISTORS (Yageo).pdf</v>
      </c>
      <c r="P1132" s="5" t="str">
        <f t="shared" si="91"/>
        <v>GENERAL PURPOSE CHIP RESISTORS RES2010 200R±5% 200V 0.75W</v>
      </c>
    </row>
    <row r="1133" spans="1:16" x14ac:dyDescent="0.3">
      <c r="A1133" s="4" t="s">
        <v>1365</v>
      </c>
      <c r="B1133" s="3" t="s">
        <v>1306</v>
      </c>
      <c r="C1133" s="3" t="s">
        <v>141</v>
      </c>
      <c r="D1133" s="45" t="s">
        <v>20</v>
      </c>
      <c r="E1133" s="3" t="s">
        <v>763</v>
      </c>
      <c r="F1133" s="3" t="s">
        <v>1307</v>
      </c>
      <c r="G1133" s="4" t="str">
        <f t="shared" si="89"/>
        <v>RES2010 220R±5%</v>
      </c>
      <c r="H1133" s="3" t="s">
        <v>23</v>
      </c>
      <c r="I1133" s="3" t="s">
        <v>24</v>
      </c>
      <c r="J1133" s="3" t="s">
        <v>25</v>
      </c>
      <c r="K1133" s="3" t="s">
        <v>1308</v>
      </c>
      <c r="L1133" s="4" t="str">
        <f t="shared" si="90"/>
        <v>RC2010JR-07220RL</v>
      </c>
      <c r="M1133" s="3" t="s">
        <v>378</v>
      </c>
      <c r="N1133" t="s">
        <v>379</v>
      </c>
      <c r="O1133" t="str">
        <f t="shared" ca="1" si="92"/>
        <v>C:\Altium Libraries\Passives Library\DataSheet\GENERAL PURPOSE CHIP RESISTORS (Yageo).pdf</v>
      </c>
      <c r="P1133" s="5" t="str">
        <f t="shared" si="91"/>
        <v>GENERAL PURPOSE CHIP RESISTORS RES2010 220R±5% 200V 0.75W</v>
      </c>
    </row>
    <row r="1134" spans="1:16" x14ac:dyDescent="0.3">
      <c r="A1134" s="4" t="s">
        <v>1366</v>
      </c>
      <c r="B1134" s="3" t="s">
        <v>1306</v>
      </c>
      <c r="C1134" s="3" t="s">
        <v>143</v>
      </c>
      <c r="D1134" s="45" t="s">
        <v>20</v>
      </c>
      <c r="E1134" s="3" t="s">
        <v>763</v>
      </c>
      <c r="F1134" s="3" t="s">
        <v>1307</v>
      </c>
      <c r="G1134" s="4" t="str">
        <f t="shared" si="89"/>
        <v>RES2010 240R±5%</v>
      </c>
      <c r="H1134" s="3" t="s">
        <v>23</v>
      </c>
      <c r="I1134" s="3" t="s">
        <v>24</v>
      </c>
      <c r="J1134" s="3" t="s">
        <v>25</v>
      </c>
      <c r="K1134" s="3" t="s">
        <v>1308</v>
      </c>
      <c r="L1134" s="4" t="str">
        <f t="shared" si="90"/>
        <v>RC2010JR-07240RL</v>
      </c>
      <c r="M1134" s="3" t="s">
        <v>378</v>
      </c>
      <c r="N1134" t="s">
        <v>379</v>
      </c>
      <c r="O1134" t="str">
        <f t="shared" ca="1" si="92"/>
        <v>C:\Altium Libraries\Passives Library\DataSheet\GENERAL PURPOSE CHIP RESISTORS (Yageo).pdf</v>
      </c>
      <c r="P1134" s="5" t="str">
        <f t="shared" si="91"/>
        <v>GENERAL PURPOSE CHIP RESISTORS RES2010 240R±5% 200V 0.75W</v>
      </c>
    </row>
    <row r="1135" spans="1:16" x14ac:dyDescent="0.3">
      <c r="A1135" s="4" t="s">
        <v>1367</v>
      </c>
      <c r="B1135" s="3" t="s">
        <v>1306</v>
      </c>
      <c r="C1135" s="3" t="s">
        <v>145</v>
      </c>
      <c r="D1135" s="45" t="s">
        <v>20</v>
      </c>
      <c r="E1135" s="3" t="s">
        <v>763</v>
      </c>
      <c r="F1135" s="3" t="s">
        <v>1307</v>
      </c>
      <c r="G1135" s="4" t="str">
        <f t="shared" si="89"/>
        <v>RES2010 270R±5%</v>
      </c>
      <c r="H1135" s="3" t="s">
        <v>23</v>
      </c>
      <c r="I1135" s="3" t="s">
        <v>24</v>
      </c>
      <c r="J1135" s="3" t="s">
        <v>25</v>
      </c>
      <c r="K1135" s="3" t="s">
        <v>1308</v>
      </c>
      <c r="L1135" s="4" t="str">
        <f t="shared" si="90"/>
        <v>RC2010JR-07270RL</v>
      </c>
      <c r="M1135" s="3" t="s">
        <v>378</v>
      </c>
      <c r="N1135" t="s">
        <v>379</v>
      </c>
      <c r="O1135" t="str">
        <f t="shared" ca="1" si="92"/>
        <v>C:\Altium Libraries\Passives Library\DataSheet\GENERAL PURPOSE CHIP RESISTORS (Yageo).pdf</v>
      </c>
      <c r="P1135" s="5" t="str">
        <f t="shared" si="91"/>
        <v>GENERAL PURPOSE CHIP RESISTORS RES2010 270R±5% 200V 0.75W</v>
      </c>
    </row>
    <row r="1136" spans="1:16" x14ac:dyDescent="0.3">
      <c r="A1136" s="4" t="s">
        <v>1368</v>
      </c>
      <c r="B1136" s="3" t="s">
        <v>1306</v>
      </c>
      <c r="C1136" s="3" t="s">
        <v>147</v>
      </c>
      <c r="D1136" s="45" t="s">
        <v>20</v>
      </c>
      <c r="E1136" s="3" t="s">
        <v>763</v>
      </c>
      <c r="F1136" s="3" t="s">
        <v>1307</v>
      </c>
      <c r="G1136" s="4" t="str">
        <f t="shared" si="89"/>
        <v>RES2010 300R±5%</v>
      </c>
      <c r="H1136" s="3" t="s">
        <v>23</v>
      </c>
      <c r="I1136" s="3" t="s">
        <v>24</v>
      </c>
      <c r="J1136" s="3" t="s">
        <v>25</v>
      </c>
      <c r="K1136" s="3" t="s">
        <v>1308</v>
      </c>
      <c r="L1136" s="4" t="str">
        <f t="shared" si="90"/>
        <v>RC2010JR-07300RL</v>
      </c>
      <c r="M1136" s="3" t="s">
        <v>378</v>
      </c>
      <c r="N1136" t="s">
        <v>379</v>
      </c>
      <c r="O1136" t="str">
        <f t="shared" ca="1" si="92"/>
        <v>C:\Altium Libraries\Passives Library\DataSheet\GENERAL PURPOSE CHIP RESISTORS (Yageo).pdf</v>
      </c>
      <c r="P1136" s="5" t="str">
        <f t="shared" si="91"/>
        <v>GENERAL PURPOSE CHIP RESISTORS RES2010 300R±5% 200V 0.75W</v>
      </c>
    </row>
    <row r="1137" spans="1:16" x14ac:dyDescent="0.3">
      <c r="A1137" s="4" t="s">
        <v>1369</v>
      </c>
      <c r="B1137" s="3" t="s">
        <v>1306</v>
      </c>
      <c r="C1137" s="3" t="s">
        <v>149</v>
      </c>
      <c r="D1137" s="45" t="s">
        <v>20</v>
      </c>
      <c r="E1137" s="3" t="s">
        <v>763</v>
      </c>
      <c r="F1137" s="3" t="s">
        <v>1307</v>
      </c>
      <c r="G1137" s="4" t="str">
        <f t="shared" si="89"/>
        <v>RES2010 330R±5%</v>
      </c>
      <c r="H1137" s="3" t="s">
        <v>23</v>
      </c>
      <c r="I1137" s="3" t="s">
        <v>24</v>
      </c>
      <c r="J1137" s="3" t="s">
        <v>25</v>
      </c>
      <c r="K1137" s="3" t="s">
        <v>1308</v>
      </c>
      <c r="L1137" s="4" t="str">
        <f t="shared" si="90"/>
        <v>RC2010JR-07330RL</v>
      </c>
      <c r="M1137" s="3" t="s">
        <v>378</v>
      </c>
      <c r="N1137" t="s">
        <v>379</v>
      </c>
      <c r="O1137" t="str">
        <f t="shared" ca="1" si="92"/>
        <v>C:\Altium Libraries\Passives Library\DataSheet\GENERAL PURPOSE CHIP RESISTORS (Yageo).pdf</v>
      </c>
      <c r="P1137" s="5" t="str">
        <f t="shared" si="91"/>
        <v>GENERAL PURPOSE CHIP RESISTORS RES2010 330R±5% 200V 0.75W</v>
      </c>
    </row>
    <row r="1138" spans="1:16" x14ac:dyDescent="0.3">
      <c r="A1138" s="4" t="s">
        <v>1370</v>
      </c>
      <c r="B1138" s="3" t="s">
        <v>1306</v>
      </c>
      <c r="C1138" s="3" t="s">
        <v>151</v>
      </c>
      <c r="D1138" s="45" t="s">
        <v>20</v>
      </c>
      <c r="E1138" s="3" t="s">
        <v>763</v>
      </c>
      <c r="F1138" s="3" t="s">
        <v>1307</v>
      </c>
      <c r="G1138" s="4" t="str">
        <f t="shared" si="89"/>
        <v>RES2010 360R±5%</v>
      </c>
      <c r="H1138" s="3" t="s">
        <v>23</v>
      </c>
      <c r="I1138" s="3" t="s">
        <v>24</v>
      </c>
      <c r="J1138" s="3" t="s">
        <v>25</v>
      </c>
      <c r="K1138" s="3" t="s">
        <v>1308</v>
      </c>
      <c r="L1138" s="4" t="str">
        <f t="shared" si="90"/>
        <v>RC2010JR-07360RL</v>
      </c>
      <c r="M1138" s="3" t="s">
        <v>378</v>
      </c>
      <c r="N1138" t="s">
        <v>379</v>
      </c>
      <c r="O1138" t="str">
        <f t="shared" ca="1" si="92"/>
        <v>C:\Altium Libraries\Passives Library\DataSheet\GENERAL PURPOSE CHIP RESISTORS (Yageo).pdf</v>
      </c>
      <c r="P1138" s="5" t="str">
        <f t="shared" si="91"/>
        <v>GENERAL PURPOSE CHIP RESISTORS RES2010 360R±5% 200V 0.75W</v>
      </c>
    </row>
    <row r="1139" spans="1:16" x14ac:dyDescent="0.3">
      <c r="A1139" s="4" t="s">
        <v>1371</v>
      </c>
      <c r="B1139" s="3" t="s">
        <v>1306</v>
      </c>
      <c r="C1139" s="3" t="s">
        <v>153</v>
      </c>
      <c r="D1139" s="45" t="s">
        <v>20</v>
      </c>
      <c r="E1139" s="3" t="s">
        <v>763</v>
      </c>
      <c r="F1139" s="3" t="s">
        <v>1307</v>
      </c>
      <c r="G1139" s="4" t="str">
        <f t="shared" si="89"/>
        <v>RES2010 390R±5%</v>
      </c>
      <c r="H1139" s="3" t="s">
        <v>23</v>
      </c>
      <c r="I1139" s="3" t="s">
        <v>24</v>
      </c>
      <c r="J1139" s="3" t="s">
        <v>25</v>
      </c>
      <c r="K1139" s="3" t="s">
        <v>1308</v>
      </c>
      <c r="L1139" s="4" t="str">
        <f t="shared" si="90"/>
        <v>RC2010JR-07390RL</v>
      </c>
      <c r="M1139" s="3" t="s">
        <v>378</v>
      </c>
      <c r="N1139" t="s">
        <v>379</v>
      </c>
      <c r="O1139" t="str">
        <f t="shared" ca="1" si="92"/>
        <v>C:\Altium Libraries\Passives Library\DataSheet\GENERAL PURPOSE CHIP RESISTORS (Yageo).pdf</v>
      </c>
      <c r="P1139" s="5" t="str">
        <f t="shared" si="91"/>
        <v>GENERAL PURPOSE CHIP RESISTORS RES2010 390R±5% 200V 0.75W</v>
      </c>
    </row>
    <row r="1140" spans="1:16" x14ac:dyDescent="0.3">
      <c r="A1140" s="4" t="s">
        <v>1372</v>
      </c>
      <c r="B1140" s="3" t="s">
        <v>1306</v>
      </c>
      <c r="C1140" s="3" t="s">
        <v>155</v>
      </c>
      <c r="D1140" s="45" t="s">
        <v>20</v>
      </c>
      <c r="E1140" s="3" t="s">
        <v>763</v>
      </c>
      <c r="F1140" s="3" t="s">
        <v>1307</v>
      </c>
      <c r="G1140" s="4" t="str">
        <f t="shared" ref="G1140" si="93">CONCATENATE(K1140," ",C1140,D1140)</f>
        <v>RES2010 430R±5%</v>
      </c>
      <c r="H1140" s="3" t="s">
        <v>23</v>
      </c>
      <c r="I1140" s="3" t="s">
        <v>24</v>
      </c>
      <c r="J1140" s="3" t="s">
        <v>25</v>
      </c>
      <c r="K1140" s="3" t="s">
        <v>1308</v>
      </c>
      <c r="L1140" s="4" t="str">
        <f t="shared" ref="L1140" si="94">CONCATENATE("RC2010JR-07",C1140,"L")</f>
        <v>RC2010JR-07430RL</v>
      </c>
      <c r="M1140" s="3" t="s">
        <v>378</v>
      </c>
      <c r="N1140" t="s">
        <v>379</v>
      </c>
      <c r="O1140" t="str">
        <f t="shared" ca="1" si="92"/>
        <v>C:\Altium Libraries\Passives Library\DataSheet\GENERAL PURPOSE CHIP RESISTORS (Yageo).pdf</v>
      </c>
      <c r="P1140" s="5" t="str">
        <f t="shared" ref="P1140" si="95">CONCATENATE(N1140," ",K1140," ",C1140,D1140," ",E1140," ",F1140)</f>
        <v>GENERAL PURPOSE CHIP RESISTORS RES2010 430R±5% 200V 0.75W</v>
      </c>
    </row>
    <row r="1141" spans="1:16" x14ac:dyDescent="0.3">
      <c r="A1141" s="4" t="s">
        <v>1373</v>
      </c>
      <c r="B1141" s="3" t="s">
        <v>1306</v>
      </c>
      <c r="C1141" s="3" t="s">
        <v>157</v>
      </c>
      <c r="D1141" s="45" t="s">
        <v>20</v>
      </c>
      <c r="E1141" s="3" t="s">
        <v>763</v>
      </c>
      <c r="F1141" s="3" t="s">
        <v>1307</v>
      </c>
      <c r="G1141" s="4" t="str">
        <f t="shared" si="89"/>
        <v>RES2010 470R±5%</v>
      </c>
      <c r="H1141" s="3" t="s">
        <v>23</v>
      </c>
      <c r="I1141" s="3" t="s">
        <v>24</v>
      </c>
      <c r="J1141" s="3" t="s">
        <v>25</v>
      </c>
      <c r="K1141" s="3" t="s">
        <v>1308</v>
      </c>
      <c r="L1141" s="4" t="str">
        <f t="shared" si="90"/>
        <v>RC2010JR-07470RL</v>
      </c>
      <c r="M1141" s="3" t="s">
        <v>378</v>
      </c>
      <c r="N1141" t="s">
        <v>379</v>
      </c>
      <c r="O1141" t="str">
        <f t="shared" ca="1" si="92"/>
        <v>C:\Altium Libraries\Passives Library\DataSheet\GENERAL PURPOSE CHIP RESISTORS (Yageo).pdf</v>
      </c>
      <c r="P1141" s="5" t="str">
        <f t="shared" si="91"/>
        <v>GENERAL PURPOSE CHIP RESISTORS RES2010 470R±5% 200V 0.75W</v>
      </c>
    </row>
    <row r="1142" spans="1:16" x14ac:dyDescent="0.3">
      <c r="A1142" s="4" t="s">
        <v>1374</v>
      </c>
      <c r="B1142" s="3" t="s">
        <v>1306</v>
      </c>
      <c r="C1142" s="3" t="s">
        <v>159</v>
      </c>
      <c r="D1142" s="45" t="s">
        <v>20</v>
      </c>
      <c r="E1142" s="3" t="s">
        <v>763</v>
      </c>
      <c r="F1142" s="3" t="s">
        <v>1307</v>
      </c>
      <c r="G1142" s="4" t="str">
        <f t="shared" ref="G1142:G1205" si="96">CONCATENATE(K1142," ",C1142,D1142)</f>
        <v>RES2010 510R±5%</v>
      </c>
      <c r="H1142" s="3" t="s">
        <v>23</v>
      </c>
      <c r="I1142" s="3" t="s">
        <v>24</v>
      </c>
      <c r="J1142" s="3" t="s">
        <v>25</v>
      </c>
      <c r="K1142" s="3" t="s">
        <v>1308</v>
      </c>
      <c r="L1142" s="4" t="str">
        <f t="shared" ref="L1142:L1205" si="97">CONCATENATE("RC2010JR-07",C1142,"L")</f>
        <v>RC2010JR-07510RL</v>
      </c>
      <c r="M1142" s="3" t="s">
        <v>378</v>
      </c>
      <c r="N1142" t="s">
        <v>379</v>
      </c>
      <c r="O1142" t="str">
        <f t="shared" ca="1" si="92"/>
        <v>C:\Altium Libraries\Passives Library\DataSheet\GENERAL PURPOSE CHIP RESISTORS (Yageo).pdf</v>
      </c>
      <c r="P1142" s="5" t="str">
        <f t="shared" ref="P1142:P1205" si="98">CONCATENATE(N1142," ",K1142," ",C1142,D1142," ",E1142," ",F1142)</f>
        <v>GENERAL PURPOSE CHIP RESISTORS RES2010 510R±5% 200V 0.75W</v>
      </c>
    </row>
    <row r="1143" spans="1:16" x14ac:dyDescent="0.3">
      <c r="A1143" s="4" t="s">
        <v>1375</v>
      </c>
      <c r="B1143" s="3" t="s">
        <v>1306</v>
      </c>
      <c r="C1143" s="3" t="s">
        <v>161</v>
      </c>
      <c r="D1143" s="45" t="s">
        <v>20</v>
      </c>
      <c r="E1143" s="3" t="s">
        <v>763</v>
      </c>
      <c r="F1143" s="3" t="s">
        <v>1307</v>
      </c>
      <c r="G1143" s="4" t="str">
        <f t="shared" si="96"/>
        <v>RES2010 560R±5%</v>
      </c>
      <c r="H1143" s="3" t="s">
        <v>23</v>
      </c>
      <c r="I1143" s="3" t="s">
        <v>24</v>
      </c>
      <c r="J1143" s="3" t="s">
        <v>25</v>
      </c>
      <c r="K1143" s="3" t="s">
        <v>1308</v>
      </c>
      <c r="L1143" s="4" t="str">
        <f t="shared" si="97"/>
        <v>RC2010JR-07560RL</v>
      </c>
      <c r="M1143" s="3" t="s">
        <v>378</v>
      </c>
      <c r="N1143" t="s">
        <v>379</v>
      </c>
      <c r="O1143" t="str">
        <f t="shared" ca="1" si="92"/>
        <v>C:\Altium Libraries\Passives Library\DataSheet\GENERAL PURPOSE CHIP RESISTORS (Yageo).pdf</v>
      </c>
      <c r="P1143" s="5" t="str">
        <f t="shared" si="98"/>
        <v>GENERAL PURPOSE CHIP RESISTORS RES2010 560R±5% 200V 0.75W</v>
      </c>
    </row>
    <row r="1144" spans="1:16" x14ac:dyDescent="0.3">
      <c r="A1144" s="4" t="s">
        <v>1376</v>
      </c>
      <c r="B1144" s="3" t="s">
        <v>1306</v>
      </c>
      <c r="C1144" s="3" t="s">
        <v>163</v>
      </c>
      <c r="D1144" s="45" t="s">
        <v>20</v>
      </c>
      <c r="E1144" s="3" t="s">
        <v>763</v>
      </c>
      <c r="F1144" s="3" t="s">
        <v>1307</v>
      </c>
      <c r="G1144" s="4" t="str">
        <f t="shared" si="96"/>
        <v>RES2010 620R±5%</v>
      </c>
      <c r="H1144" s="3" t="s">
        <v>23</v>
      </c>
      <c r="I1144" s="3" t="s">
        <v>24</v>
      </c>
      <c r="J1144" s="3" t="s">
        <v>25</v>
      </c>
      <c r="K1144" s="3" t="s">
        <v>1308</v>
      </c>
      <c r="L1144" s="4" t="str">
        <f t="shared" si="97"/>
        <v>RC2010JR-07620RL</v>
      </c>
      <c r="M1144" s="3" t="s">
        <v>378</v>
      </c>
      <c r="N1144" t="s">
        <v>379</v>
      </c>
      <c r="O1144" t="str">
        <f t="shared" ca="1" si="92"/>
        <v>C:\Altium Libraries\Passives Library\DataSheet\GENERAL PURPOSE CHIP RESISTORS (Yageo).pdf</v>
      </c>
      <c r="P1144" s="5" t="str">
        <f t="shared" si="98"/>
        <v>GENERAL PURPOSE CHIP RESISTORS RES2010 620R±5% 200V 0.75W</v>
      </c>
    </row>
    <row r="1145" spans="1:16" x14ac:dyDescent="0.3">
      <c r="A1145" s="4" t="s">
        <v>1377</v>
      </c>
      <c r="B1145" s="3" t="s">
        <v>1306</v>
      </c>
      <c r="C1145" s="3" t="s">
        <v>165</v>
      </c>
      <c r="D1145" s="45" t="s">
        <v>20</v>
      </c>
      <c r="E1145" s="3" t="s">
        <v>763</v>
      </c>
      <c r="F1145" s="3" t="s">
        <v>1307</v>
      </c>
      <c r="G1145" s="4" t="str">
        <f t="shared" si="96"/>
        <v>RES2010 680R±5%</v>
      </c>
      <c r="H1145" s="3" t="s">
        <v>23</v>
      </c>
      <c r="I1145" s="3" t="s">
        <v>24</v>
      </c>
      <c r="J1145" s="3" t="s">
        <v>25</v>
      </c>
      <c r="K1145" s="3" t="s">
        <v>1308</v>
      </c>
      <c r="L1145" s="4" t="str">
        <f t="shared" si="97"/>
        <v>RC2010JR-07680RL</v>
      </c>
      <c r="M1145" s="3" t="s">
        <v>378</v>
      </c>
      <c r="N1145" t="s">
        <v>379</v>
      </c>
      <c r="O1145" t="str">
        <f t="shared" ca="1" si="92"/>
        <v>C:\Altium Libraries\Passives Library\DataSheet\GENERAL PURPOSE CHIP RESISTORS (Yageo).pdf</v>
      </c>
      <c r="P1145" s="5" t="str">
        <f t="shared" si="98"/>
        <v>GENERAL PURPOSE CHIP RESISTORS RES2010 680R±5% 200V 0.75W</v>
      </c>
    </row>
    <row r="1146" spans="1:16" x14ac:dyDescent="0.3">
      <c r="A1146" s="4" t="s">
        <v>1378</v>
      </c>
      <c r="B1146" s="3" t="s">
        <v>1306</v>
      </c>
      <c r="C1146" s="3" t="s">
        <v>167</v>
      </c>
      <c r="D1146" s="45" t="s">
        <v>20</v>
      </c>
      <c r="E1146" s="3" t="s">
        <v>763</v>
      </c>
      <c r="F1146" s="3" t="s">
        <v>1307</v>
      </c>
      <c r="G1146" s="4" t="str">
        <f t="shared" si="96"/>
        <v>RES2010 750R±5%</v>
      </c>
      <c r="H1146" s="3" t="s">
        <v>23</v>
      </c>
      <c r="I1146" s="3" t="s">
        <v>24</v>
      </c>
      <c r="J1146" s="3" t="s">
        <v>25</v>
      </c>
      <c r="K1146" s="3" t="s">
        <v>1308</v>
      </c>
      <c r="L1146" s="4" t="str">
        <f t="shared" si="97"/>
        <v>RC2010JR-07750RL</v>
      </c>
      <c r="M1146" s="3" t="s">
        <v>378</v>
      </c>
      <c r="N1146" t="s">
        <v>379</v>
      </c>
      <c r="O1146" t="str">
        <f t="shared" ca="1" si="92"/>
        <v>C:\Altium Libraries\Passives Library\DataSheet\GENERAL PURPOSE CHIP RESISTORS (Yageo).pdf</v>
      </c>
      <c r="P1146" s="5" t="str">
        <f t="shared" si="98"/>
        <v>GENERAL PURPOSE CHIP RESISTORS RES2010 750R±5% 200V 0.75W</v>
      </c>
    </row>
    <row r="1147" spans="1:16" x14ac:dyDescent="0.3">
      <c r="A1147" s="4" t="s">
        <v>1379</v>
      </c>
      <c r="B1147" s="3" t="s">
        <v>1306</v>
      </c>
      <c r="C1147" s="3" t="s">
        <v>169</v>
      </c>
      <c r="D1147" s="45" t="s">
        <v>20</v>
      </c>
      <c r="E1147" s="3" t="s">
        <v>763</v>
      </c>
      <c r="F1147" s="3" t="s">
        <v>1307</v>
      </c>
      <c r="G1147" s="4" t="str">
        <f t="shared" si="96"/>
        <v>RES2010 820R±5%</v>
      </c>
      <c r="H1147" s="3" t="s">
        <v>23</v>
      </c>
      <c r="I1147" s="3" t="s">
        <v>24</v>
      </c>
      <c r="J1147" s="3" t="s">
        <v>25</v>
      </c>
      <c r="K1147" s="3" t="s">
        <v>1308</v>
      </c>
      <c r="L1147" s="4" t="str">
        <f t="shared" si="97"/>
        <v>RC2010JR-07820RL</v>
      </c>
      <c r="M1147" s="3" t="s">
        <v>378</v>
      </c>
      <c r="N1147" t="s">
        <v>379</v>
      </c>
      <c r="O1147" t="str">
        <f t="shared" ca="1" si="92"/>
        <v>C:\Altium Libraries\Passives Library\DataSheet\GENERAL PURPOSE CHIP RESISTORS (Yageo).pdf</v>
      </c>
      <c r="P1147" s="5" t="str">
        <f t="shared" si="98"/>
        <v>GENERAL PURPOSE CHIP RESISTORS RES2010 820R±5% 200V 0.75W</v>
      </c>
    </row>
    <row r="1148" spans="1:16" x14ac:dyDescent="0.3">
      <c r="A1148" s="4" t="s">
        <v>1380</v>
      </c>
      <c r="B1148" s="3" t="s">
        <v>1306</v>
      </c>
      <c r="C1148" s="3" t="s">
        <v>171</v>
      </c>
      <c r="D1148" s="45" t="s">
        <v>20</v>
      </c>
      <c r="E1148" s="3" t="s">
        <v>763</v>
      </c>
      <c r="F1148" s="3" t="s">
        <v>1307</v>
      </c>
      <c r="G1148" s="4" t="str">
        <f t="shared" si="96"/>
        <v>RES2010 910R±5%</v>
      </c>
      <c r="H1148" s="3" t="s">
        <v>23</v>
      </c>
      <c r="I1148" s="3" t="s">
        <v>24</v>
      </c>
      <c r="J1148" s="3" t="s">
        <v>25</v>
      </c>
      <c r="K1148" s="3" t="s">
        <v>1308</v>
      </c>
      <c r="L1148" s="4" t="str">
        <f t="shared" si="97"/>
        <v>RC2010JR-07910RL</v>
      </c>
      <c r="M1148" s="3" t="s">
        <v>378</v>
      </c>
      <c r="N1148" t="s">
        <v>379</v>
      </c>
      <c r="O1148" t="str">
        <f t="shared" ca="1" si="92"/>
        <v>C:\Altium Libraries\Passives Library\DataSheet\GENERAL PURPOSE CHIP RESISTORS (Yageo).pdf</v>
      </c>
      <c r="P1148" s="5" t="str">
        <f t="shared" si="98"/>
        <v>GENERAL PURPOSE CHIP RESISTORS RES2010 910R±5% 200V 0.75W</v>
      </c>
    </row>
    <row r="1149" spans="1:16" x14ac:dyDescent="0.3">
      <c r="A1149" s="4" t="s">
        <v>1381</v>
      </c>
      <c r="B1149" s="3" t="s">
        <v>1306</v>
      </c>
      <c r="C1149" s="3" t="s">
        <v>173</v>
      </c>
      <c r="D1149" s="45" t="s">
        <v>20</v>
      </c>
      <c r="E1149" s="3" t="s">
        <v>763</v>
      </c>
      <c r="F1149" s="3" t="s">
        <v>1307</v>
      </c>
      <c r="G1149" s="4" t="str">
        <f t="shared" si="96"/>
        <v>RES2010 1K0±5%</v>
      </c>
      <c r="H1149" s="3" t="s">
        <v>23</v>
      </c>
      <c r="I1149" s="3" t="s">
        <v>24</v>
      </c>
      <c r="J1149" s="3" t="s">
        <v>25</v>
      </c>
      <c r="K1149" s="3" t="s">
        <v>1308</v>
      </c>
      <c r="L1149" s="4" t="str">
        <f t="shared" si="97"/>
        <v>RC2010JR-071K0L</v>
      </c>
      <c r="M1149" s="3" t="s">
        <v>378</v>
      </c>
      <c r="N1149" t="s">
        <v>379</v>
      </c>
      <c r="O1149" t="str">
        <f t="shared" ca="1" si="92"/>
        <v>C:\Altium Libraries\Passives Library\DataSheet\GENERAL PURPOSE CHIP RESISTORS (Yageo).pdf</v>
      </c>
      <c r="P1149" s="5" t="str">
        <f t="shared" si="98"/>
        <v>GENERAL PURPOSE CHIP RESISTORS RES2010 1K0±5% 200V 0.75W</v>
      </c>
    </row>
    <row r="1150" spans="1:16" x14ac:dyDescent="0.3">
      <c r="A1150" s="4" t="s">
        <v>1382</v>
      </c>
      <c r="B1150" s="3" t="s">
        <v>1306</v>
      </c>
      <c r="C1150" s="3" t="s">
        <v>176</v>
      </c>
      <c r="D1150" s="45" t="s">
        <v>20</v>
      </c>
      <c r="E1150" s="3" t="s">
        <v>763</v>
      </c>
      <c r="F1150" s="3" t="s">
        <v>1307</v>
      </c>
      <c r="G1150" s="4" t="str">
        <f t="shared" si="96"/>
        <v>RES2010 1K1±5%</v>
      </c>
      <c r="H1150" s="3" t="s">
        <v>23</v>
      </c>
      <c r="I1150" s="3" t="s">
        <v>24</v>
      </c>
      <c r="J1150" s="3" t="s">
        <v>25</v>
      </c>
      <c r="K1150" s="3" t="s">
        <v>1308</v>
      </c>
      <c r="L1150" s="4" t="str">
        <f t="shared" si="97"/>
        <v>RC2010JR-071K1L</v>
      </c>
      <c r="M1150" s="3" t="s">
        <v>378</v>
      </c>
      <c r="N1150" t="s">
        <v>379</v>
      </c>
      <c r="O1150" t="str">
        <f t="shared" ca="1" si="92"/>
        <v>C:\Altium Libraries\Passives Library\DataSheet\GENERAL PURPOSE CHIP RESISTORS (Yageo).pdf</v>
      </c>
      <c r="P1150" s="5" t="str">
        <f t="shared" si="98"/>
        <v>GENERAL PURPOSE CHIP RESISTORS RES2010 1K1±5% 200V 0.75W</v>
      </c>
    </row>
    <row r="1151" spans="1:16" x14ac:dyDescent="0.3">
      <c r="A1151" s="4" t="s">
        <v>1383</v>
      </c>
      <c r="B1151" s="3" t="s">
        <v>1306</v>
      </c>
      <c r="C1151" s="3" t="s">
        <v>178</v>
      </c>
      <c r="D1151" s="45" t="s">
        <v>20</v>
      </c>
      <c r="E1151" s="3" t="s">
        <v>763</v>
      </c>
      <c r="F1151" s="3" t="s">
        <v>1307</v>
      </c>
      <c r="G1151" s="4" t="str">
        <f t="shared" si="96"/>
        <v>RES2010 1K2±5%</v>
      </c>
      <c r="H1151" s="3" t="s">
        <v>23</v>
      </c>
      <c r="I1151" s="3" t="s">
        <v>24</v>
      </c>
      <c r="J1151" s="3" t="s">
        <v>25</v>
      </c>
      <c r="K1151" s="3" t="s">
        <v>1308</v>
      </c>
      <c r="L1151" s="4" t="str">
        <f t="shared" si="97"/>
        <v>RC2010JR-071K2L</v>
      </c>
      <c r="M1151" s="3" t="s">
        <v>378</v>
      </c>
      <c r="N1151" t="s">
        <v>379</v>
      </c>
      <c r="O1151" t="str">
        <f t="shared" ca="1" si="92"/>
        <v>C:\Altium Libraries\Passives Library\DataSheet\GENERAL PURPOSE CHIP RESISTORS (Yageo).pdf</v>
      </c>
      <c r="P1151" s="5" t="str">
        <f t="shared" si="98"/>
        <v>GENERAL PURPOSE CHIP RESISTORS RES2010 1K2±5% 200V 0.75W</v>
      </c>
    </row>
    <row r="1152" spans="1:16" x14ac:dyDescent="0.3">
      <c r="A1152" s="4" t="s">
        <v>1384</v>
      </c>
      <c r="B1152" s="3" t="s">
        <v>1306</v>
      </c>
      <c r="C1152" s="3" t="s">
        <v>180</v>
      </c>
      <c r="D1152" s="45" t="s">
        <v>20</v>
      </c>
      <c r="E1152" s="3" t="s">
        <v>763</v>
      </c>
      <c r="F1152" s="3" t="s">
        <v>1307</v>
      </c>
      <c r="G1152" s="4" t="str">
        <f t="shared" si="96"/>
        <v>RES2010 1K3±5%</v>
      </c>
      <c r="H1152" s="3" t="s">
        <v>23</v>
      </c>
      <c r="I1152" s="3" t="s">
        <v>24</v>
      </c>
      <c r="J1152" s="3" t="s">
        <v>25</v>
      </c>
      <c r="K1152" s="3" t="s">
        <v>1308</v>
      </c>
      <c r="L1152" s="4" t="str">
        <f t="shared" si="97"/>
        <v>RC2010JR-071K3L</v>
      </c>
      <c r="M1152" s="3" t="s">
        <v>378</v>
      </c>
      <c r="N1152" t="s">
        <v>379</v>
      </c>
      <c r="O1152" t="str">
        <f t="shared" ca="1" si="92"/>
        <v>C:\Altium Libraries\Passives Library\DataSheet\GENERAL PURPOSE CHIP RESISTORS (Yageo).pdf</v>
      </c>
      <c r="P1152" s="5" t="str">
        <f t="shared" si="98"/>
        <v>GENERAL PURPOSE CHIP RESISTORS RES2010 1K3±5% 200V 0.75W</v>
      </c>
    </row>
    <row r="1153" spans="1:16" x14ac:dyDescent="0.3">
      <c r="A1153" s="4" t="s">
        <v>1385</v>
      </c>
      <c r="B1153" s="3" t="s">
        <v>1306</v>
      </c>
      <c r="C1153" s="3" t="s">
        <v>182</v>
      </c>
      <c r="D1153" s="45" t="s">
        <v>20</v>
      </c>
      <c r="E1153" s="3" t="s">
        <v>763</v>
      </c>
      <c r="F1153" s="3" t="s">
        <v>1307</v>
      </c>
      <c r="G1153" s="4" t="str">
        <f t="shared" si="96"/>
        <v>RES2010 1K5±5%</v>
      </c>
      <c r="H1153" s="3" t="s">
        <v>23</v>
      </c>
      <c r="I1153" s="3" t="s">
        <v>24</v>
      </c>
      <c r="J1153" s="3" t="s">
        <v>25</v>
      </c>
      <c r="K1153" s="3" t="s">
        <v>1308</v>
      </c>
      <c r="L1153" s="4" t="str">
        <f t="shared" si="97"/>
        <v>RC2010JR-071K5L</v>
      </c>
      <c r="M1153" s="3" t="s">
        <v>378</v>
      </c>
      <c r="N1153" t="s">
        <v>379</v>
      </c>
      <c r="O1153" t="str">
        <f t="shared" ca="1" si="92"/>
        <v>C:\Altium Libraries\Passives Library\DataSheet\GENERAL PURPOSE CHIP RESISTORS (Yageo).pdf</v>
      </c>
      <c r="P1153" s="5" t="str">
        <f t="shared" si="98"/>
        <v>GENERAL PURPOSE CHIP RESISTORS RES2010 1K5±5% 200V 0.75W</v>
      </c>
    </row>
    <row r="1154" spans="1:16" x14ac:dyDescent="0.3">
      <c r="A1154" s="4" t="s">
        <v>1386</v>
      </c>
      <c r="B1154" s="3" t="s">
        <v>1306</v>
      </c>
      <c r="C1154" s="3" t="s">
        <v>184</v>
      </c>
      <c r="D1154" s="45" t="s">
        <v>20</v>
      </c>
      <c r="E1154" s="3" t="s">
        <v>763</v>
      </c>
      <c r="F1154" s="3" t="s">
        <v>1307</v>
      </c>
      <c r="G1154" s="4" t="str">
        <f t="shared" si="96"/>
        <v>RES2010 1K6±5%</v>
      </c>
      <c r="H1154" s="3" t="s">
        <v>23</v>
      </c>
      <c r="I1154" s="3" t="s">
        <v>24</v>
      </c>
      <c r="J1154" s="3" t="s">
        <v>25</v>
      </c>
      <c r="K1154" s="3" t="s">
        <v>1308</v>
      </c>
      <c r="L1154" s="4" t="str">
        <f t="shared" si="97"/>
        <v>RC2010JR-071K6L</v>
      </c>
      <c r="M1154" s="3" t="s">
        <v>378</v>
      </c>
      <c r="N1154" t="s">
        <v>379</v>
      </c>
      <c r="O1154" t="str">
        <f t="shared" ca="1" si="92"/>
        <v>C:\Altium Libraries\Passives Library\DataSheet\GENERAL PURPOSE CHIP RESISTORS (Yageo).pdf</v>
      </c>
      <c r="P1154" s="5" t="str">
        <f t="shared" si="98"/>
        <v>GENERAL PURPOSE CHIP RESISTORS RES2010 1K6±5% 200V 0.75W</v>
      </c>
    </row>
    <row r="1155" spans="1:16" x14ac:dyDescent="0.3">
      <c r="A1155" s="4" t="s">
        <v>1387</v>
      </c>
      <c r="B1155" s="3" t="s">
        <v>1306</v>
      </c>
      <c r="C1155" s="3" t="s">
        <v>186</v>
      </c>
      <c r="D1155" s="45" t="s">
        <v>20</v>
      </c>
      <c r="E1155" s="3" t="s">
        <v>763</v>
      </c>
      <c r="F1155" s="3" t="s">
        <v>1307</v>
      </c>
      <c r="G1155" s="4" t="str">
        <f t="shared" si="96"/>
        <v>RES2010 1K8±5%</v>
      </c>
      <c r="H1155" s="3" t="s">
        <v>23</v>
      </c>
      <c r="I1155" s="3" t="s">
        <v>24</v>
      </c>
      <c r="J1155" s="3" t="s">
        <v>25</v>
      </c>
      <c r="K1155" s="3" t="s">
        <v>1308</v>
      </c>
      <c r="L1155" s="4" t="str">
        <f t="shared" si="97"/>
        <v>RC2010JR-071K8L</v>
      </c>
      <c r="M1155" s="3" t="s">
        <v>378</v>
      </c>
      <c r="N1155" t="s">
        <v>379</v>
      </c>
      <c r="O1155" t="str">
        <f t="shared" ca="1" si="92"/>
        <v>C:\Altium Libraries\Passives Library\DataSheet\GENERAL PURPOSE CHIP RESISTORS (Yageo).pdf</v>
      </c>
      <c r="P1155" s="5" t="str">
        <f t="shared" si="98"/>
        <v>GENERAL PURPOSE CHIP RESISTORS RES2010 1K8±5% 200V 0.75W</v>
      </c>
    </row>
    <row r="1156" spans="1:16" x14ac:dyDescent="0.3">
      <c r="A1156" s="4" t="s">
        <v>1388</v>
      </c>
      <c r="B1156" s="3" t="s">
        <v>1306</v>
      </c>
      <c r="C1156" s="3" t="s">
        <v>188</v>
      </c>
      <c r="D1156" s="45" t="s">
        <v>20</v>
      </c>
      <c r="E1156" s="3" t="s">
        <v>763</v>
      </c>
      <c r="F1156" s="3" t="s">
        <v>1307</v>
      </c>
      <c r="G1156" s="4" t="str">
        <f t="shared" si="96"/>
        <v>RES2010 2K0±5%</v>
      </c>
      <c r="H1156" s="3" t="s">
        <v>23</v>
      </c>
      <c r="I1156" s="3" t="s">
        <v>24</v>
      </c>
      <c r="J1156" s="3" t="s">
        <v>25</v>
      </c>
      <c r="K1156" s="3" t="s">
        <v>1308</v>
      </c>
      <c r="L1156" s="4" t="str">
        <f t="shared" si="97"/>
        <v>RC2010JR-072K0L</v>
      </c>
      <c r="M1156" s="3" t="s">
        <v>378</v>
      </c>
      <c r="N1156" t="s">
        <v>379</v>
      </c>
      <c r="O1156" t="str">
        <f t="shared" ca="1" si="92"/>
        <v>C:\Altium Libraries\Passives Library\DataSheet\GENERAL PURPOSE CHIP RESISTORS (Yageo).pdf</v>
      </c>
      <c r="P1156" s="5" t="str">
        <f t="shared" si="98"/>
        <v>GENERAL PURPOSE CHIP RESISTORS RES2010 2K0±5% 200V 0.75W</v>
      </c>
    </row>
    <row r="1157" spans="1:16" x14ac:dyDescent="0.3">
      <c r="A1157" s="4" t="s">
        <v>1389</v>
      </c>
      <c r="B1157" s="3" t="s">
        <v>1306</v>
      </c>
      <c r="C1157" s="3" t="s">
        <v>191</v>
      </c>
      <c r="D1157" s="45" t="s">
        <v>20</v>
      </c>
      <c r="E1157" s="3" t="s">
        <v>763</v>
      </c>
      <c r="F1157" s="3" t="s">
        <v>1307</v>
      </c>
      <c r="G1157" s="4" t="str">
        <f t="shared" si="96"/>
        <v>RES2010 2K2±5%</v>
      </c>
      <c r="H1157" s="3" t="s">
        <v>23</v>
      </c>
      <c r="I1157" s="3" t="s">
        <v>24</v>
      </c>
      <c r="J1157" s="3" t="s">
        <v>25</v>
      </c>
      <c r="K1157" s="3" t="s">
        <v>1308</v>
      </c>
      <c r="L1157" s="4" t="str">
        <f t="shared" si="97"/>
        <v>RC2010JR-072K2L</v>
      </c>
      <c r="M1157" s="3" t="s">
        <v>378</v>
      </c>
      <c r="N1157" t="s">
        <v>379</v>
      </c>
      <c r="O1157" t="str">
        <f t="shared" ca="1" si="92"/>
        <v>C:\Altium Libraries\Passives Library\DataSheet\GENERAL PURPOSE CHIP RESISTORS (Yageo).pdf</v>
      </c>
      <c r="P1157" s="5" t="str">
        <f t="shared" si="98"/>
        <v>GENERAL PURPOSE CHIP RESISTORS RES2010 2K2±5% 200V 0.75W</v>
      </c>
    </row>
    <row r="1158" spans="1:16" x14ac:dyDescent="0.3">
      <c r="A1158" s="4" t="s">
        <v>1390</v>
      </c>
      <c r="B1158" s="3" t="s">
        <v>1306</v>
      </c>
      <c r="C1158" s="3" t="s">
        <v>193</v>
      </c>
      <c r="D1158" s="45" t="s">
        <v>20</v>
      </c>
      <c r="E1158" s="3" t="s">
        <v>763</v>
      </c>
      <c r="F1158" s="3" t="s">
        <v>1307</v>
      </c>
      <c r="G1158" s="4" t="str">
        <f t="shared" si="96"/>
        <v>RES2010 2K4±5%</v>
      </c>
      <c r="H1158" s="3" t="s">
        <v>23</v>
      </c>
      <c r="I1158" s="3" t="s">
        <v>24</v>
      </c>
      <c r="J1158" s="3" t="s">
        <v>25</v>
      </c>
      <c r="K1158" s="3" t="s">
        <v>1308</v>
      </c>
      <c r="L1158" s="4" t="str">
        <f t="shared" si="97"/>
        <v>RC2010JR-072K4L</v>
      </c>
      <c r="M1158" s="3" t="s">
        <v>378</v>
      </c>
      <c r="N1158" t="s">
        <v>379</v>
      </c>
      <c r="O1158" t="str">
        <f t="shared" ca="1" si="92"/>
        <v>C:\Altium Libraries\Passives Library\DataSheet\GENERAL PURPOSE CHIP RESISTORS (Yageo).pdf</v>
      </c>
      <c r="P1158" s="5" t="str">
        <f t="shared" si="98"/>
        <v>GENERAL PURPOSE CHIP RESISTORS RES2010 2K4±5% 200V 0.75W</v>
      </c>
    </row>
    <row r="1159" spans="1:16" x14ac:dyDescent="0.3">
      <c r="A1159" s="4" t="s">
        <v>1391</v>
      </c>
      <c r="B1159" s="3" t="s">
        <v>1306</v>
      </c>
      <c r="C1159" s="3" t="s">
        <v>195</v>
      </c>
      <c r="D1159" s="45" t="s">
        <v>20</v>
      </c>
      <c r="E1159" s="3" t="s">
        <v>763</v>
      </c>
      <c r="F1159" s="3" t="s">
        <v>1307</v>
      </c>
      <c r="G1159" s="4" t="str">
        <f t="shared" si="96"/>
        <v>RES2010 2K7±5%</v>
      </c>
      <c r="H1159" s="3" t="s">
        <v>23</v>
      </c>
      <c r="I1159" s="3" t="s">
        <v>24</v>
      </c>
      <c r="J1159" s="3" t="s">
        <v>25</v>
      </c>
      <c r="K1159" s="3" t="s">
        <v>1308</v>
      </c>
      <c r="L1159" s="4" t="str">
        <f t="shared" si="97"/>
        <v>RC2010JR-072K7L</v>
      </c>
      <c r="M1159" s="3" t="s">
        <v>378</v>
      </c>
      <c r="N1159" t="s">
        <v>379</v>
      </c>
      <c r="O1159" t="str">
        <f t="shared" ca="1" si="92"/>
        <v>C:\Altium Libraries\Passives Library\DataSheet\GENERAL PURPOSE CHIP RESISTORS (Yageo).pdf</v>
      </c>
      <c r="P1159" s="5" t="str">
        <f t="shared" si="98"/>
        <v>GENERAL PURPOSE CHIP RESISTORS RES2010 2K7±5% 200V 0.75W</v>
      </c>
    </row>
    <row r="1160" spans="1:16" x14ac:dyDescent="0.3">
      <c r="A1160" s="4" t="s">
        <v>1392</v>
      </c>
      <c r="B1160" s="3" t="s">
        <v>1306</v>
      </c>
      <c r="C1160" s="3" t="s">
        <v>197</v>
      </c>
      <c r="D1160" s="45" t="s">
        <v>20</v>
      </c>
      <c r="E1160" s="3" t="s">
        <v>763</v>
      </c>
      <c r="F1160" s="3" t="s">
        <v>1307</v>
      </c>
      <c r="G1160" s="4" t="str">
        <f t="shared" si="96"/>
        <v>RES2010 3K0±5%</v>
      </c>
      <c r="H1160" s="3" t="s">
        <v>23</v>
      </c>
      <c r="I1160" s="3" t="s">
        <v>24</v>
      </c>
      <c r="J1160" s="3" t="s">
        <v>25</v>
      </c>
      <c r="K1160" s="3" t="s">
        <v>1308</v>
      </c>
      <c r="L1160" s="4" t="str">
        <f t="shared" si="97"/>
        <v>RC2010JR-073K0L</v>
      </c>
      <c r="M1160" s="3" t="s">
        <v>378</v>
      </c>
      <c r="N1160" t="s">
        <v>379</v>
      </c>
      <c r="O1160" t="str">
        <f t="shared" ca="1" si="92"/>
        <v>C:\Altium Libraries\Passives Library\DataSheet\GENERAL PURPOSE CHIP RESISTORS (Yageo).pdf</v>
      </c>
      <c r="P1160" s="5" t="str">
        <f t="shared" si="98"/>
        <v>GENERAL PURPOSE CHIP RESISTORS RES2010 3K0±5% 200V 0.75W</v>
      </c>
    </row>
    <row r="1161" spans="1:16" x14ac:dyDescent="0.3">
      <c r="A1161" s="4" t="s">
        <v>1393</v>
      </c>
      <c r="B1161" s="3" t="s">
        <v>1306</v>
      </c>
      <c r="C1161" s="3" t="s">
        <v>200</v>
      </c>
      <c r="D1161" s="45" t="s">
        <v>20</v>
      </c>
      <c r="E1161" s="3" t="s">
        <v>763</v>
      </c>
      <c r="F1161" s="3" t="s">
        <v>1307</v>
      </c>
      <c r="G1161" s="4" t="str">
        <f t="shared" si="96"/>
        <v>RES2010 3K3±5%</v>
      </c>
      <c r="H1161" s="3" t="s">
        <v>23</v>
      </c>
      <c r="I1161" s="3" t="s">
        <v>24</v>
      </c>
      <c r="J1161" s="3" t="s">
        <v>25</v>
      </c>
      <c r="K1161" s="3" t="s">
        <v>1308</v>
      </c>
      <c r="L1161" s="4" t="str">
        <f t="shared" si="97"/>
        <v>RC2010JR-073K3L</v>
      </c>
      <c r="M1161" s="3" t="s">
        <v>378</v>
      </c>
      <c r="N1161" t="s">
        <v>379</v>
      </c>
      <c r="O1161" t="str">
        <f t="shared" ca="1" si="92"/>
        <v>C:\Altium Libraries\Passives Library\DataSheet\GENERAL PURPOSE CHIP RESISTORS (Yageo).pdf</v>
      </c>
      <c r="P1161" s="5" t="str">
        <f t="shared" si="98"/>
        <v>GENERAL PURPOSE CHIP RESISTORS RES2010 3K3±5% 200V 0.75W</v>
      </c>
    </row>
    <row r="1162" spans="1:16" x14ac:dyDescent="0.3">
      <c r="A1162" s="4" t="s">
        <v>1394</v>
      </c>
      <c r="B1162" s="3" t="s">
        <v>1306</v>
      </c>
      <c r="C1162" s="3" t="s">
        <v>202</v>
      </c>
      <c r="D1162" s="45" t="s">
        <v>20</v>
      </c>
      <c r="E1162" s="3" t="s">
        <v>763</v>
      </c>
      <c r="F1162" s="3" t="s">
        <v>1307</v>
      </c>
      <c r="G1162" s="4" t="str">
        <f t="shared" si="96"/>
        <v>RES2010 3K6±5%</v>
      </c>
      <c r="H1162" s="3" t="s">
        <v>23</v>
      </c>
      <c r="I1162" s="3" t="s">
        <v>24</v>
      </c>
      <c r="J1162" s="3" t="s">
        <v>25</v>
      </c>
      <c r="K1162" s="3" t="s">
        <v>1308</v>
      </c>
      <c r="L1162" s="4" t="str">
        <f t="shared" si="97"/>
        <v>RC2010JR-073K6L</v>
      </c>
      <c r="M1162" s="3" t="s">
        <v>378</v>
      </c>
      <c r="N1162" t="s">
        <v>379</v>
      </c>
      <c r="O1162" t="str">
        <f t="shared" ref="O1162:O1225" ca="1" si="99">CONCATENATE(LEFT(CELL("имяфайла"), FIND("[",CELL("имяфайла"))-1),"DataSheet\GENERAL PURPOSE CHIP RESISTORS (Yageo).pdf")</f>
        <v>C:\Altium Libraries\Passives Library\DataSheet\GENERAL PURPOSE CHIP RESISTORS (Yageo).pdf</v>
      </c>
      <c r="P1162" s="5" t="str">
        <f t="shared" si="98"/>
        <v>GENERAL PURPOSE CHIP RESISTORS RES2010 3K6±5% 200V 0.75W</v>
      </c>
    </row>
    <row r="1163" spans="1:16" x14ac:dyDescent="0.3">
      <c r="A1163" s="4" t="s">
        <v>1395</v>
      </c>
      <c r="B1163" s="3" t="s">
        <v>1306</v>
      </c>
      <c r="C1163" s="3" t="s">
        <v>204</v>
      </c>
      <c r="D1163" s="45" t="s">
        <v>20</v>
      </c>
      <c r="E1163" s="3" t="s">
        <v>763</v>
      </c>
      <c r="F1163" s="3" t="s">
        <v>1307</v>
      </c>
      <c r="G1163" s="4" t="str">
        <f t="shared" si="96"/>
        <v>RES2010 3K9±5%</v>
      </c>
      <c r="H1163" s="3" t="s">
        <v>23</v>
      </c>
      <c r="I1163" s="3" t="s">
        <v>24</v>
      </c>
      <c r="J1163" s="3" t="s">
        <v>25</v>
      </c>
      <c r="K1163" s="3" t="s">
        <v>1308</v>
      </c>
      <c r="L1163" s="4" t="str">
        <f t="shared" si="97"/>
        <v>RC2010JR-073K9L</v>
      </c>
      <c r="M1163" s="3" t="s">
        <v>378</v>
      </c>
      <c r="N1163" t="s">
        <v>379</v>
      </c>
      <c r="O1163" t="str">
        <f t="shared" ca="1" si="99"/>
        <v>C:\Altium Libraries\Passives Library\DataSheet\GENERAL PURPOSE CHIP RESISTORS (Yageo).pdf</v>
      </c>
      <c r="P1163" s="5" t="str">
        <f t="shared" si="98"/>
        <v>GENERAL PURPOSE CHIP RESISTORS RES2010 3K9±5% 200V 0.75W</v>
      </c>
    </row>
    <row r="1164" spans="1:16" x14ac:dyDescent="0.3">
      <c r="A1164" s="4" t="s">
        <v>1396</v>
      </c>
      <c r="B1164" s="3" t="s">
        <v>1306</v>
      </c>
      <c r="C1164" s="3" t="s">
        <v>206</v>
      </c>
      <c r="D1164" s="45" t="s">
        <v>20</v>
      </c>
      <c r="E1164" s="3" t="s">
        <v>763</v>
      </c>
      <c r="F1164" s="3" t="s">
        <v>1307</v>
      </c>
      <c r="G1164" s="4" t="str">
        <f t="shared" si="96"/>
        <v>RES2010 4K3±5%</v>
      </c>
      <c r="H1164" s="3" t="s">
        <v>23</v>
      </c>
      <c r="I1164" s="3" t="s">
        <v>24</v>
      </c>
      <c r="J1164" s="3" t="s">
        <v>25</v>
      </c>
      <c r="K1164" s="3" t="s">
        <v>1308</v>
      </c>
      <c r="L1164" s="4" t="str">
        <f t="shared" si="97"/>
        <v>RC2010JR-074K3L</v>
      </c>
      <c r="M1164" s="3" t="s">
        <v>378</v>
      </c>
      <c r="N1164" t="s">
        <v>379</v>
      </c>
      <c r="O1164" t="str">
        <f t="shared" ca="1" si="99"/>
        <v>C:\Altium Libraries\Passives Library\DataSheet\GENERAL PURPOSE CHIP RESISTORS (Yageo).pdf</v>
      </c>
      <c r="P1164" s="5" t="str">
        <f t="shared" si="98"/>
        <v>GENERAL PURPOSE CHIP RESISTORS RES2010 4K3±5% 200V 0.75W</v>
      </c>
    </row>
    <row r="1165" spans="1:16" x14ac:dyDescent="0.3">
      <c r="A1165" s="4" t="s">
        <v>1397</v>
      </c>
      <c r="B1165" s="3" t="s">
        <v>1306</v>
      </c>
      <c r="C1165" s="3" t="s">
        <v>208</v>
      </c>
      <c r="D1165" s="45" t="s">
        <v>20</v>
      </c>
      <c r="E1165" s="3" t="s">
        <v>763</v>
      </c>
      <c r="F1165" s="3" t="s">
        <v>1307</v>
      </c>
      <c r="G1165" s="4" t="str">
        <f t="shared" si="96"/>
        <v>RES2010 4K7±5%</v>
      </c>
      <c r="H1165" s="3" t="s">
        <v>23</v>
      </c>
      <c r="I1165" s="3" t="s">
        <v>24</v>
      </c>
      <c r="J1165" s="3" t="s">
        <v>25</v>
      </c>
      <c r="K1165" s="3" t="s">
        <v>1308</v>
      </c>
      <c r="L1165" s="4" t="str">
        <f t="shared" si="97"/>
        <v>RC2010JR-074K7L</v>
      </c>
      <c r="M1165" s="3" t="s">
        <v>378</v>
      </c>
      <c r="N1165" t="s">
        <v>379</v>
      </c>
      <c r="O1165" t="str">
        <f t="shared" ca="1" si="99"/>
        <v>C:\Altium Libraries\Passives Library\DataSheet\GENERAL PURPOSE CHIP RESISTORS (Yageo).pdf</v>
      </c>
      <c r="P1165" s="5" t="str">
        <f t="shared" si="98"/>
        <v>GENERAL PURPOSE CHIP RESISTORS RES2010 4K7±5% 200V 0.75W</v>
      </c>
    </row>
    <row r="1166" spans="1:16" x14ac:dyDescent="0.3">
      <c r="A1166" s="4" t="s">
        <v>1398</v>
      </c>
      <c r="B1166" s="3" t="s">
        <v>1306</v>
      </c>
      <c r="C1166" s="3" t="s">
        <v>210</v>
      </c>
      <c r="D1166" s="45" t="s">
        <v>20</v>
      </c>
      <c r="E1166" s="3" t="s">
        <v>763</v>
      </c>
      <c r="F1166" s="3" t="s">
        <v>1307</v>
      </c>
      <c r="G1166" s="4" t="str">
        <f t="shared" si="96"/>
        <v>RES2010 5K1±5%</v>
      </c>
      <c r="H1166" s="3" t="s">
        <v>23</v>
      </c>
      <c r="I1166" s="3" t="s">
        <v>24</v>
      </c>
      <c r="J1166" s="3" t="s">
        <v>25</v>
      </c>
      <c r="K1166" s="3" t="s">
        <v>1308</v>
      </c>
      <c r="L1166" s="4" t="str">
        <f t="shared" si="97"/>
        <v>RC2010JR-075K1L</v>
      </c>
      <c r="M1166" s="3" t="s">
        <v>378</v>
      </c>
      <c r="N1166" t="s">
        <v>379</v>
      </c>
      <c r="O1166" t="str">
        <f t="shared" ca="1" si="99"/>
        <v>C:\Altium Libraries\Passives Library\DataSheet\GENERAL PURPOSE CHIP RESISTORS (Yageo).pdf</v>
      </c>
      <c r="P1166" s="5" t="str">
        <f t="shared" si="98"/>
        <v>GENERAL PURPOSE CHIP RESISTORS RES2010 5K1±5% 200V 0.75W</v>
      </c>
    </row>
    <row r="1167" spans="1:16" x14ac:dyDescent="0.3">
      <c r="A1167" s="4" t="s">
        <v>1399</v>
      </c>
      <c r="B1167" s="3" t="s">
        <v>1306</v>
      </c>
      <c r="C1167" s="3" t="s">
        <v>212</v>
      </c>
      <c r="D1167" s="45" t="s">
        <v>20</v>
      </c>
      <c r="E1167" s="3" t="s">
        <v>763</v>
      </c>
      <c r="F1167" s="3" t="s">
        <v>1307</v>
      </c>
      <c r="G1167" s="4" t="str">
        <f t="shared" si="96"/>
        <v>RES2010 5K6±5%</v>
      </c>
      <c r="H1167" s="3" t="s">
        <v>23</v>
      </c>
      <c r="I1167" s="3" t="s">
        <v>24</v>
      </c>
      <c r="J1167" s="3" t="s">
        <v>25</v>
      </c>
      <c r="K1167" s="3" t="s">
        <v>1308</v>
      </c>
      <c r="L1167" s="4" t="str">
        <f t="shared" si="97"/>
        <v>RC2010JR-075K6L</v>
      </c>
      <c r="M1167" s="3" t="s">
        <v>378</v>
      </c>
      <c r="N1167" t="s">
        <v>379</v>
      </c>
      <c r="O1167" t="str">
        <f t="shared" ca="1" si="99"/>
        <v>C:\Altium Libraries\Passives Library\DataSheet\GENERAL PURPOSE CHIP RESISTORS (Yageo).pdf</v>
      </c>
      <c r="P1167" s="5" t="str">
        <f t="shared" si="98"/>
        <v>GENERAL PURPOSE CHIP RESISTORS RES2010 5K6±5% 200V 0.75W</v>
      </c>
    </row>
    <row r="1168" spans="1:16" x14ac:dyDescent="0.3">
      <c r="A1168" s="4" t="s">
        <v>1400</v>
      </c>
      <c r="B1168" s="3" t="s">
        <v>1306</v>
      </c>
      <c r="C1168" s="3" t="s">
        <v>214</v>
      </c>
      <c r="D1168" s="45" t="s">
        <v>20</v>
      </c>
      <c r="E1168" s="3" t="s">
        <v>763</v>
      </c>
      <c r="F1168" s="3" t="s">
        <v>1307</v>
      </c>
      <c r="G1168" s="4" t="str">
        <f t="shared" si="96"/>
        <v>RES2010 6K2±5%</v>
      </c>
      <c r="H1168" s="3" t="s">
        <v>23</v>
      </c>
      <c r="I1168" s="3" t="s">
        <v>24</v>
      </c>
      <c r="J1168" s="3" t="s">
        <v>25</v>
      </c>
      <c r="K1168" s="3" t="s">
        <v>1308</v>
      </c>
      <c r="L1168" s="4" t="str">
        <f t="shared" si="97"/>
        <v>RC2010JR-076K2L</v>
      </c>
      <c r="M1168" s="3" t="s">
        <v>378</v>
      </c>
      <c r="N1168" t="s">
        <v>379</v>
      </c>
      <c r="O1168" t="str">
        <f t="shared" ca="1" si="99"/>
        <v>C:\Altium Libraries\Passives Library\DataSheet\GENERAL PURPOSE CHIP RESISTORS (Yageo).pdf</v>
      </c>
      <c r="P1168" s="5" t="str">
        <f t="shared" si="98"/>
        <v>GENERAL PURPOSE CHIP RESISTORS RES2010 6K2±5% 200V 0.75W</v>
      </c>
    </row>
    <row r="1169" spans="1:16" x14ac:dyDescent="0.3">
      <c r="A1169" s="4" t="s">
        <v>1401</v>
      </c>
      <c r="B1169" s="3" t="s">
        <v>1306</v>
      </c>
      <c r="C1169" s="3" t="s">
        <v>216</v>
      </c>
      <c r="D1169" s="45" t="s">
        <v>20</v>
      </c>
      <c r="E1169" s="3" t="s">
        <v>763</v>
      </c>
      <c r="F1169" s="3" t="s">
        <v>1307</v>
      </c>
      <c r="G1169" s="4" t="str">
        <f t="shared" si="96"/>
        <v>RES2010 6K8±5%</v>
      </c>
      <c r="H1169" s="3" t="s">
        <v>23</v>
      </c>
      <c r="I1169" s="3" t="s">
        <v>24</v>
      </c>
      <c r="J1169" s="3" t="s">
        <v>25</v>
      </c>
      <c r="K1169" s="3" t="s">
        <v>1308</v>
      </c>
      <c r="L1169" s="4" t="str">
        <f t="shared" si="97"/>
        <v>RC2010JR-076K8L</v>
      </c>
      <c r="M1169" s="3" t="s">
        <v>378</v>
      </c>
      <c r="N1169" t="s">
        <v>379</v>
      </c>
      <c r="O1169" t="str">
        <f t="shared" ca="1" si="99"/>
        <v>C:\Altium Libraries\Passives Library\DataSheet\GENERAL PURPOSE CHIP RESISTORS (Yageo).pdf</v>
      </c>
      <c r="P1169" s="5" t="str">
        <f t="shared" si="98"/>
        <v>GENERAL PURPOSE CHIP RESISTORS RES2010 6K8±5% 200V 0.75W</v>
      </c>
    </row>
    <row r="1170" spans="1:16" x14ac:dyDescent="0.3">
      <c r="A1170" s="4" t="s">
        <v>1402</v>
      </c>
      <c r="B1170" s="3" t="s">
        <v>1306</v>
      </c>
      <c r="C1170" s="3" t="s">
        <v>218</v>
      </c>
      <c r="D1170" s="45" t="s">
        <v>20</v>
      </c>
      <c r="E1170" s="3" t="s">
        <v>763</v>
      </c>
      <c r="F1170" s="3" t="s">
        <v>1307</v>
      </c>
      <c r="G1170" s="4" t="str">
        <f t="shared" si="96"/>
        <v>RES2010 7K5±5%</v>
      </c>
      <c r="H1170" s="3" t="s">
        <v>23</v>
      </c>
      <c r="I1170" s="3" t="s">
        <v>24</v>
      </c>
      <c r="J1170" s="3" t="s">
        <v>25</v>
      </c>
      <c r="K1170" s="3" t="s">
        <v>1308</v>
      </c>
      <c r="L1170" s="4" t="str">
        <f t="shared" si="97"/>
        <v>RC2010JR-077K5L</v>
      </c>
      <c r="M1170" s="3" t="s">
        <v>378</v>
      </c>
      <c r="N1170" t="s">
        <v>379</v>
      </c>
      <c r="O1170" t="str">
        <f t="shared" ca="1" si="99"/>
        <v>C:\Altium Libraries\Passives Library\DataSheet\GENERAL PURPOSE CHIP RESISTORS (Yageo).pdf</v>
      </c>
      <c r="P1170" s="5" t="str">
        <f t="shared" si="98"/>
        <v>GENERAL PURPOSE CHIP RESISTORS RES2010 7K5±5% 200V 0.75W</v>
      </c>
    </row>
    <row r="1171" spans="1:16" x14ac:dyDescent="0.3">
      <c r="A1171" s="4" t="s">
        <v>1403</v>
      </c>
      <c r="B1171" s="3" t="s">
        <v>1306</v>
      </c>
      <c r="C1171" s="3" t="s">
        <v>220</v>
      </c>
      <c r="D1171" s="45" t="s">
        <v>20</v>
      </c>
      <c r="E1171" s="3" t="s">
        <v>763</v>
      </c>
      <c r="F1171" s="3" t="s">
        <v>1307</v>
      </c>
      <c r="G1171" s="4" t="str">
        <f t="shared" si="96"/>
        <v>RES2010 8K2±5%</v>
      </c>
      <c r="H1171" s="3" t="s">
        <v>23</v>
      </c>
      <c r="I1171" s="3" t="s">
        <v>24</v>
      </c>
      <c r="J1171" s="3" t="s">
        <v>25</v>
      </c>
      <c r="K1171" s="3" t="s">
        <v>1308</v>
      </c>
      <c r="L1171" s="4" t="str">
        <f t="shared" si="97"/>
        <v>RC2010JR-078K2L</v>
      </c>
      <c r="M1171" s="3" t="s">
        <v>378</v>
      </c>
      <c r="N1171" t="s">
        <v>379</v>
      </c>
      <c r="O1171" t="str">
        <f t="shared" ca="1" si="99"/>
        <v>C:\Altium Libraries\Passives Library\DataSheet\GENERAL PURPOSE CHIP RESISTORS (Yageo).pdf</v>
      </c>
      <c r="P1171" s="5" t="str">
        <f t="shared" si="98"/>
        <v>GENERAL PURPOSE CHIP RESISTORS RES2010 8K2±5% 200V 0.75W</v>
      </c>
    </row>
    <row r="1172" spans="1:16" x14ac:dyDescent="0.3">
      <c r="A1172" s="4" t="s">
        <v>1404</v>
      </c>
      <c r="B1172" s="3" t="s">
        <v>1306</v>
      </c>
      <c r="C1172" s="3" t="s">
        <v>222</v>
      </c>
      <c r="D1172" s="45" t="s">
        <v>20</v>
      </c>
      <c r="E1172" s="3" t="s">
        <v>763</v>
      </c>
      <c r="F1172" s="3" t="s">
        <v>1307</v>
      </c>
      <c r="G1172" s="4" t="str">
        <f t="shared" si="96"/>
        <v>RES2010 9K1±5%</v>
      </c>
      <c r="H1172" s="3" t="s">
        <v>23</v>
      </c>
      <c r="I1172" s="3" t="s">
        <v>24</v>
      </c>
      <c r="J1172" s="3" t="s">
        <v>25</v>
      </c>
      <c r="K1172" s="3" t="s">
        <v>1308</v>
      </c>
      <c r="L1172" s="4" t="str">
        <f t="shared" si="97"/>
        <v>RC2010JR-079K1L</v>
      </c>
      <c r="M1172" s="3" t="s">
        <v>378</v>
      </c>
      <c r="N1172" t="s">
        <v>379</v>
      </c>
      <c r="O1172" t="str">
        <f t="shared" ca="1" si="99"/>
        <v>C:\Altium Libraries\Passives Library\DataSheet\GENERAL PURPOSE CHIP RESISTORS (Yageo).pdf</v>
      </c>
      <c r="P1172" s="5" t="str">
        <f t="shared" si="98"/>
        <v>GENERAL PURPOSE CHIP RESISTORS RES2010 9K1±5% 200V 0.75W</v>
      </c>
    </row>
    <row r="1173" spans="1:16" x14ac:dyDescent="0.3">
      <c r="A1173" s="4" t="s">
        <v>1405</v>
      </c>
      <c r="B1173" s="3" t="s">
        <v>1306</v>
      </c>
      <c r="C1173" s="3" t="s">
        <v>224</v>
      </c>
      <c r="D1173" s="45" t="s">
        <v>20</v>
      </c>
      <c r="E1173" s="3" t="s">
        <v>763</v>
      </c>
      <c r="F1173" s="3" t="s">
        <v>1307</v>
      </c>
      <c r="G1173" s="4" t="str">
        <f t="shared" si="96"/>
        <v>RES2010 10K±5%</v>
      </c>
      <c r="H1173" s="3" t="s">
        <v>23</v>
      </c>
      <c r="I1173" s="3" t="s">
        <v>24</v>
      </c>
      <c r="J1173" s="3" t="s">
        <v>25</v>
      </c>
      <c r="K1173" s="3" t="s">
        <v>1308</v>
      </c>
      <c r="L1173" s="4" t="str">
        <f t="shared" si="97"/>
        <v>RC2010JR-0710KL</v>
      </c>
      <c r="M1173" s="3" t="s">
        <v>378</v>
      </c>
      <c r="N1173" t="s">
        <v>379</v>
      </c>
      <c r="O1173" t="str">
        <f t="shared" ca="1" si="99"/>
        <v>C:\Altium Libraries\Passives Library\DataSheet\GENERAL PURPOSE CHIP RESISTORS (Yageo).pdf</v>
      </c>
      <c r="P1173" s="5" t="str">
        <f t="shared" si="98"/>
        <v>GENERAL PURPOSE CHIP RESISTORS RES2010 10K±5% 200V 0.75W</v>
      </c>
    </row>
    <row r="1174" spans="1:16" x14ac:dyDescent="0.3">
      <c r="A1174" s="4" t="s">
        <v>1406</v>
      </c>
      <c r="B1174" s="3" t="s">
        <v>1306</v>
      </c>
      <c r="C1174" s="3" t="s">
        <v>226</v>
      </c>
      <c r="D1174" s="45" t="s">
        <v>20</v>
      </c>
      <c r="E1174" s="3" t="s">
        <v>763</v>
      </c>
      <c r="F1174" s="3" t="s">
        <v>1307</v>
      </c>
      <c r="G1174" s="4" t="str">
        <f t="shared" si="96"/>
        <v>RES2010 11K±5%</v>
      </c>
      <c r="H1174" s="3" t="s">
        <v>23</v>
      </c>
      <c r="I1174" s="3" t="s">
        <v>24</v>
      </c>
      <c r="J1174" s="3" t="s">
        <v>25</v>
      </c>
      <c r="K1174" s="3" t="s">
        <v>1308</v>
      </c>
      <c r="L1174" s="4" t="str">
        <f t="shared" si="97"/>
        <v>RC2010JR-0711KL</v>
      </c>
      <c r="M1174" s="3" t="s">
        <v>378</v>
      </c>
      <c r="N1174" t="s">
        <v>379</v>
      </c>
      <c r="O1174" t="str">
        <f t="shared" ca="1" si="99"/>
        <v>C:\Altium Libraries\Passives Library\DataSheet\GENERAL PURPOSE CHIP RESISTORS (Yageo).pdf</v>
      </c>
      <c r="P1174" s="5" t="str">
        <f t="shared" si="98"/>
        <v>GENERAL PURPOSE CHIP RESISTORS RES2010 11K±5% 200V 0.75W</v>
      </c>
    </row>
    <row r="1175" spans="1:16" x14ac:dyDescent="0.3">
      <c r="A1175" s="4" t="s">
        <v>1407</v>
      </c>
      <c r="B1175" s="3" t="s">
        <v>1306</v>
      </c>
      <c r="C1175" s="3" t="s">
        <v>228</v>
      </c>
      <c r="D1175" s="45" t="s">
        <v>20</v>
      </c>
      <c r="E1175" s="3" t="s">
        <v>763</v>
      </c>
      <c r="F1175" s="3" t="s">
        <v>1307</v>
      </c>
      <c r="G1175" s="4" t="str">
        <f t="shared" si="96"/>
        <v>RES2010 12K±5%</v>
      </c>
      <c r="H1175" s="3" t="s">
        <v>23</v>
      </c>
      <c r="I1175" s="3" t="s">
        <v>24</v>
      </c>
      <c r="J1175" s="3" t="s">
        <v>25</v>
      </c>
      <c r="K1175" s="3" t="s">
        <v>1308</v>
      </c>
      <c r="L1175" s="4" t="str">
        <f t="shared" si="97"/>
        <v>RC2010JR-0712KL</v>
      </c>
      <c r="M1175" s="3" t="s">
        <v>378</v>
      </c>
      <c r="N1175" t="s">
        <v>379</v>
      </c>
      <c r="O1175" t="str">
        <f t="shared" ca="1" si="99"/>
        <v>C:\Altium Libraries\Passives Library\DataSheet\GENERAL PURPOSE CHIP RESISTORS (Yageo).pdf</v>
      </c>
      <c r="P1175" s="5" t="str">
        <f t="shared" si="98"/>
        <v>GENERAL PURPOSE CHIP RESISTORS RES2010 12K±5% 200V 0.75W</v>
      </c>
    </row>
    <row r="1176" spans="1:16" x14ac:dyDescent="0.3">
      <c r="A1176" s="4" t="s">
        <v>1408</v>
      </c>
      <c r="B1176" s="3" t="s">
        <v>1306</v>
      </c>
      <c r="C1176" s="3" t="s">
        <v>230</v>
      </c>
      <c r="D1176" s="45" t="s">
        <v>20</v>
      </c>
      <c r="E1176" s="3" t="s">
        <v>763</v>
      </c>
      <c r="F1176" s="3" t="s">
        <v>1307</v>
      </c>
      <c r="G1176" s="4" t="str">
        <f t="shared" si="96"/>
        <v>RES2010 13K±5%</v>
      </c>
      <c r="H1176" s="3" t="s">
        <v>23</v>
      </c>
      <c r="I1176" s="3" t="s">
        <v>24</v>
      </c>
      <c r="J1176" s="3" t="s">
        <v>25</v>
      </c>
      <c r="K1176" s="3" t="s">
        <v>1308</v>
      </c>
      <c r="L1176" s="4" t="str">
        <f t="shared" si="97"/>
        <v>RC2010JR-0713KL</v>
      </c>
      <c r="M1176" s="3" t="s">
        <v>378</v>
      </c>
      <c r="N1176" t="s">
        <v>379</v>
      </c>
      <c r="O1176" t="str">
        <f t="shared" ca="1" si="99"/>
        <v>C:\Altium Libraries\Passives Library\DataSheet\GENERAL PURPOSE CHIP RESISTORS (Yageo).pdf</v>
      </c>
      <c r="P1176" s="5" t="str">
        <f t="shared" si="98"/>
        <v>GENERAL PURPOSE CHIP RESISTORS RES2010 13K±5% 200V 0.75W</v>
      </c>
    </row>
    <row r="1177" spans="1:16" x14ac:dyDescent="0.3">
      <c r="A1177" s="4" t="s">
        <v>1409</v>
      </c>
      <c r="B1177" s="3" t="s">
        <v>1306</v>
      </c>
      <c r="C1177" s="3" t="s">
        <v>232</v>
      </c>
      <c r="D1177" s="45" t="s">
        <v>20</v>
      </c>
      <c r="E1177" s="3" t="s">
        <v>763</v>
      </c>
      <c r="F1177" s="3" t="s">
        <v>1307</v>
      </c>
      <c r="G1177" s="4" t="str">
        <f t="shared" si="96"/>
        <v>RES2010 15K±5%</v>
      </c>
      <c r="H1177" s="3" t="s">
        <v>23</v>
      </c>
      <c r="I1177" s="3" t="s">
        <v>24</v>
      </c>
      <c r="J1177" s="3" t="s">
        <v>25</v>
      </c>
      <c r="K1177" s="3" t="s">
        <v>1308</v>
      </c>
      <c r="L1177" s="4" t="str">
        <f t="shared" si="97"/>
        <v>RC2010JR-0715KL</v>
      </c>
      <c r="M1177" s="3" t="s">
        <v>378</v>
      </c>
      <c r="N1177" t="s">
        <v>379</v>
      </c>
      <c r="O1177" t="str">
        <f t="shared" ca="1" si="99"/>
        <v>C:\Altium Libraries\Passives Library\DataSheet\GENERAL PURPOSE CHIP RESISTORS (Yageo).pdf</v>
      </c>
      <c r="P1177" s="5" t="str">
        <f t="shared" si="98"/>
        <v>GENERAL PURPOSE CHIP RESISTORS RES2010 15K±5% 200V 0.75W</v>
      </c>
    </row>
    <row r="1178" spans="1:16" x14ac:dyDescent="0.3">
      <c r="A1178" s="4" t="s">
        <v>1410</v>
      </c>
      <c r="B1178" s="3" t="s">
        <v>1306</v>
      </c>
      <c r="C1178" s="3" t="s">
        <v>234</v>
      </c>
      <c r="D1178" s="45" t="s">
        <v>20</v>
      </c>
      <c r="E1178" s="3" t="s">
        <v>763</v>
      </c>
      <c r="F1178" s="3" t="s">
        <v>1307</v>
      </c>
      <c r="G1178" s="4" t="str">
        <f t="shared" si="96"/>
        <v>RES2010 16K±5%</v>
      </c>
      <c r="H1178" s="3" t="s">
        <v>23</v>
      </c>
      <c r="I1178" s="3" t="s">
        <v>24</v>
      </c>
      <c r="J1178" s="3" t="s">
        <v>25</v>
      </c>
      <c r="K1178" s="3" t="s">
        <v>1308</v>
      </c>
      <c r="L1178" s="4" t="str">
        <f t="shared" si="97"/>
        <v>RC2010JR-0716KL</v>
      </c>
      <c r="M1178" s="3" t="s">
        <v>378</v>
      </c>
      <c r="N1178" t="s">
        <v>379</v>
      </c>
      <c r="O1178" t="str">
        <f t="shared" ca="1" si="99"/>
        <v>C:\Altium Libraries\Passives Library\DataSheet\GENERAL PURPOSE CHIP RESISTORS (Yageo).pdf</v>
      </c>
      <c r="P1178" s="5" t="str">
        <f t="shared" si="98"/>
        <v>GENERAL PURPOSE CHIP RESISTORS RES2010 16K±5% 200V 0.75W</v>
      </c>
    </row>
    <row r="1179" spans="1:16" x14ac:dyDescent="0.3">
      <c r="A1179" s="4" t="s">
        <v>1411</v>
      </c>
      <c r="B1179" s="3" t="s">
        <v>1306</v>
      </c>
      <c r="C1179" s="3" t="s">
        <v>236</v>
      </c>
      <c r="D1179" s="45" t="s">
        <v>20</v>
      </c>
      <c r="E1179" s="3" t="s">
        <v>763</v>
      </c>
      <c r="F1179" s="3" t="s">
        <v>1307</v>
      </c>
      <c r="G1179" s="4" t="str">
        <f t="shared" si="96"/>
        <v>RES2010 18K±5%</v>
      </c>
      <c r="H1179" s="3" t="s">
        <v>23</v>
      </c>
      <c r="I1179" s="3" t="s">
        <v>24</v>
      </c>
      <c r="J1179" s="3" t="s">
        <v>25</v>
      </c>
      <c r="K1179" s="3" t="s">
        <v>1308</v>
      </c>
      <c r="L1179" s="4" t="str">
        <f t="shared" si="97"/>
        <v>RC2010JR-0718KL</v>
      </c>
      <c r="M1179" s="3" t="s">
        <v>378</v>
      </c>
      <c r="N1179" t="s">
        <v>379</v>
      </c>
      <c r="O1179" t="str">
        <f t="shared" ca="1" si="99"/>
        <v>C:\Altium Libraries\Passives Library\DataSheet\GENERAL PURPOSE CHIP RESISTORS (Yageo).pdf</v>
      </c>
      <c r="P1179" s="5" t="str">
        <f t="shared" si="98"/>
        <v>GENERAL PURPOSE CHIP RESISTORS RES2010 18K±5% 200V 0.75W</v>
      </c>
    </row>
    <row r="1180" spans="1:16" x14ac:dyDescent="0.3">
      <c r="A1180" s="4" t="s">
        <v>1412</v>
      </c>
      <c r="B1180" s="3" t="s">
        <v>1306</v>
      </c>
      <c r="C1180" s="3" t="s">
        <v>238</v>
      </c>
      <c r="D1180" s="45" t="s">
        <v>20</v>
      </c>
      <c r="E1180" s="3" t="s">
        <v>763</v>
      </c>
      <c r="F1180" s="3" t="s">
        <v>1307</v>
      </c>
      <c r="G1180" s="4" t="str">
        <f t="shared" si="96"/>
        <v>RES2010 20K±5%</v>
      </c>
      <c r="H1180" s="3" t="s">
        <v>23</v>
      </c>
      <c r="I1180" s="3" t="s">
        <v>24</v>
      </c>
      <c r="J1180" s="3" t="s">
        <v>25</v>
      </c>
      <c r="K1180" s="3" t="s">
        <v>1308</v>
      </c>
      <c r="L1180" s="4" t="str">
        <f t="shared" si="97"/>
        <v>RC2010JR-0720KL</v>
      </c>
      <c r="M1180" s="3" t="s">
        <v>378</v>
      </c>
      <c r="N1180" t="s">
        <v>379</v>
      </c>
      <c r="O1180" t="str">
        <f t="shared" ca="1" si="99"/>
        <v>C:\Altium Libraries\Passives Library\DataSheet\GENERAL PURPOSE CHIP RESISTORS (Yageo).pdf</v>
      </c>
      <c r="P1180" s="5" t="str">
        <f t="shared" si="98"/>
        <v>GENERAL PURPOSE CHIP RESISTORS RES2010 20K±5% 200V 0.75W</v>
      </c>
    </row>
    <row r="1181" spans="1:16" x14ac:dyDescent="0.3">
      <c r="A1181" s="4" t="s">
        <v>1413</v>
      </c>
      <c r="B1181" s="3" t="s">
        <v>1306</v>
      </c>
      <c r="C1181" s="3" t="s">
        <v>240</v>
      </c>
      <c r="D1181" s="45" t="s">
        <v>20</v>
      </c>
      <c r="E1181" s="3" t="s">
        <v>763</v>
      </c>
      <c r="F1181" s="3" t="s">
        <v>1307</v>
      </c>
      <c r="G1181" s="4" t="str">
        <f t="shared" si="96"/>
        <v>RES2010 22K±5%</v>
      </c>
      <c r="H1181" s="3" t="s">
        <v>23</v>
      </c>
      <c r="I1181" s="3" t="s">
        <v>24</v>
      </c>
      <c r="J1181" s="3" t="s">
        <v>25</v>
      </c>
      <c r="K1181" s="3" t="s">
        <v>1308</v>
      </c>
      <c r="L1181" s="4" t="str">
        <f t="shared" si="97"/>
        <v>RC2010JR-0722KL</v>
      </c>
      <c r="M1181" s="3" t="s">
        <v>378</v>
      </c>
      <c r="N1181" t="s">
        <v>379</v>
      </c>
      <c r="O1181" t="str">
        <f t="shared" ca="1" si="99"/>
        <v>C:\Altium Libraries\Passives Library\DataSheet\GENERAL PURPOSE CHIP RESISTORS (Yageo).pdf</v>
      </c>
      <c r="P1181" s="5" t="str">
        <f t="shared" si="98"/>
        <v>GENERAL PURPOSE CHIP RESISTORS RES2010 22K±5% 200V 0.75W</v>
      </c>
    </row>
    <row r="1182" spans="1:16" x14ac:dyDescent="0.3">
      <c r="A1182" s="4" t="s">
        <v>1414</v>
      </c>
      <c r="B1182" s="3" t="s">
        <v>1306</v>
      </c>
      <c r="C1182" s="3" t="s">
        <v>242</v>
      </c>
      <c r="D1182" s="45" t="s">
        <v>20</v>
      </c>
      <c r="E1182" s="3" t="s">
        <v>763</v>
      </c>
      <c r="F1182" s="3" t="s">
        <v>1307</v>
      </c>
      <c r="G1182" s="4" t="str">
        <f t="shared" si="96"/>
        <v>RES2010 24K±5%</v>
      </c>
      <c r="H1182" s="3" t="s">
        <v>23</v>
      </c>
      <c r="I1182" s="3" t="s">
        <v>24</v>
      </c>
      <c r="J1182" s="3" t="s">
        <v>25</v>
      </c>
      <c r="K1182" s="3" t="s">
        <v>1308</v>
      </c>
      <c r="L1182" s="4" t="str">
        <f t="shared" si="97"/>
        <v>RC2010JR-0724KL</v>
      </c>
      <c r="M1182" s="3" t="s">
        <v>378</v>
      </c>
      <c r="N1182" t="s">
        <v>379</v>
      </c>
      <c r="O1182" t="str">
        <f t="shared" ca="1" si="99"/>
        <v>C:\Altium Libraries\Passives Library\DataSheet\GENERAL PURPOSE CHIP RESISTORS (Yageo).pdf</v>
      </c>
      <c r="P1182" s="5" t="str">
        <f t="shared" si="98"/>
        <v>GENERAL PURPOSE CHIP RESISTORS RES2010 24K±5% 200V 0.75W</v>
      </c>
    </row>
    <row r="1183" spans="1:16" x14ac:dyDescent="0.3">
      <c r="A1183" s="4" t="s">
        <v>1415</v>
      </c>
      <c r="B1183" s="3" t="s">
        <v>1306</v>
      </c>
      <c r="C1183" s="3" t="s">
        <v>244</v>
      </c>
      <c r="D1183" s="45" t="s">
        <v>20</v>
      </c>
      <c r="E1183" s="3" t="s">
        <v>763</v>
      </c>
      <c r="F1183" s="3" t="s">
        <v>1307</v>
      </c>
      <c r="G1183" s="4" t="str">
        <f t="shared" si="96"/>
        <v>RES2010 27K±5%</v>
      </c>
      <c r="H1183" s="3" t="s">
        <v>23</v>
      </c>
      <c r="I1183" s="3" t="s">
        <v>24</v>
      </c>
      <c r="J1183" s="3" t="s">
        <v>25</v>
      </c>
      <c r="K1183" s="3" t="s">
        <v>1308</v>
      </c>
      <c r="L1183" s="4" t="str">
        <f t="shared" si="97"/>
        <v>RC2010JR-0727KL</v>
      </c>
      <c r="M1183" s="3" t="s">
        <v>378</v>
      </c>
      <c r="N1183" t="s">
        <v>379</v>
      </c>
      <c r="O1183" t="str">
        <f t="shared" ca="1" si="99"/>
        <v>C:\Altium Libraries\Passives Library\DataSheet\GENERAL PURPOSE CHIP RESISTORS (Yageo).pdf</v>
      </c>
      <c r="P1183" s="5" t="str">
        <f t="shared" si="98"/>
        <v>GENERAL PURPOSE CHIP RESISTORS RES2010 27K±5% 200V 0.75W</v>
      </c>
    </row>
    <row r="1184" spans="1:16" x14ac:dyDescent="0.3">
      <c r="A1184" s="4" t="s">
        <v>1416</v>
      </c>
      <c r="B1184" s="3" t="s">
        <v>1306</v>
      </c>
      <c r="C1184" s="3" t="s">
        <v>246</v>
      </c>
      <c r="D1184" s="45" t="s">
        <v>20</v>
      </c>
      <c r="E1184" s="3" t="s">
        <v>763</v>
      </c>
      <c r="F1184" s="3" t="s">
        <v>1307</v>
      </c>
      <c r="G1184" s="4" t="str">
        <f t="shared" si="96"/>
        <v>RES2010 30K±5%</v>
      </c>
      <c r="H1184" s="3" t="s">
        <v>23</v>
      </c>
      <c r="I1184" s="3" t="s">
        <v>24</v>
      </c>
      <c r="J1184" s="3" t="s">
        <v>25</v>
      </c>
      <c r="K1184" s="3" t="s">
        <v>1308</v>
      </c>
      <c r="L1184" s="4" t="str">
        <f t="shared" si="97"/>
        <v>RC2010JR-0730KL</v>
      </c>
      <c r="M1184" s="3" t="s">
        <v>378</v>
      </c>
      <c r="N1184" t="s">
        <v>379</v>
      </c>
      <c r="O1184" t="str">
        <f t="shared" ca="1" si="99"/>
        <v>C:\Altium Libraries\Passives Library\DataSheet\GENERAL PURPOSE CHIP RESISTORS (Yageo).pdf</v>
      </c>
      <c r="P1184" s="5" t="str">
        <f t="shared" si="98"/>
        <v>GENERAL PURPOSE CHIP RESISTORS RES2010 30K±5% 200V 0.75W</v>
      </c>
    </row>
    <row r="1185" spans="1:16" x14ac:dyDescent="0.3">
      <c r="A1185" s="4" t="s">
        <v>1417</v>
      </c>
      <c r="B1185" s="3" t="s">
        <v>1306</v>
      </c>
      <c r="C1185" s="3" t="s">
        <v>248</v>
      </c>
      <c r="D1185" s="45" t="s">
        <v>20</v>
      </c>
      <c r="E1185" s="3" t="s">
        <v>763</v>
      </c>
      <c r="F1185" s="3" t="s">
        <v>1307</v>
      </c>
      <c r="G1185" s="4" t="str">
        <f t="shared" si="96"/>
        <v>RES2010 33K±5%</v>
      </c>
      <c r="H1185" s="3" t="s">
        <v>23</v>
      </c>
      <c r="I1185" s="3" t="s">
        <v>24</v>
      </c>
      <c r="J1185" s="3" t="s">
        <v>25</v>
      </c>
      <c r="K1185" s="3" t="s">
        <v>1308</v>
      </c>
      <c r="L1185" s="4" t="str">
        <f t="shared" si="97"/>
        <v>RC2010JR-0733KL</v>
      </c>
      <c r="M1185" s="3" t="s">
        <v>378</v>
      </c>
      <c r="N1185" t="s">
        <v>379</v>
      </c>
      <c r="O1185" t="str">
        <f t="shared" ca="1" si="99"/>
        <v>C:\Altium Libraries\Passives Library\DataSheet\GENERAL PURPOSE CHIP RESISTORS (Yageo).pdf</v>
      </c>
      <c r="P1185" s="5" t="str">
        <f t="shared" si="98"/>
        <v>GENERAL PURPOSE CHIP RESISTORS RES2010 33K±5% 200V 0.75W</v>
      </c>
    </row>
    <row r="1186" spans="1:16" x14ac:dyDescent="0.3">
      <c r="A1186" s="4" t="s">
        <v>1418</v>
      </c>
      <c r="B1186" s="3" t="s">
        <v>1306</v>
      </c>
      <c r="C1186" s="3" t="s">
        <v>250</v>
      </c>
      <c r="D1186" s="45" t="s">
        <v>20</v>
      </c>
      <c r="E1186" s="3" t="s">
        <v>763</v>
      </c>
      <c r="F1186" s="3" t="s">
        <v>1307</v>
      </c>
      <c r="G1186" s="4" t="str">
        <f t="shared" si="96"/>
        <v>RES2010 36K±5%</v>
      </c>
      <c r="H1186" s="3" t="s">
        <v>23</v>
      </c>
      <c r="I1186" s="3" t="s">
        <v>24</v>
      </c>
      <c r="J1186" s="3" t="s">
        <v>25</v>
      </c>
      <c r="K1186" s="3" t="s">
        <v>1308</v>
      </c>
      <c r="L1186" s="4" t="str">
        <f t="shared" si="97"/>
        <v>RC2010JR-0736KL</v>
      </c>
      <c r="M1186" s="3" t="s">
        <v>378</v>
      </c>
      <c r="N1186" t="s">
        <v>379</v>
      </c>
      <c r="O1186" t="str">
        <f t="shared" ca="1" si="99"/>
        <v>C:\Altium Libraries\Passives Library\DataSheet\GENERAL PURPOSE CHIP RESISTORS (Yageo).pdf</v>
      </c>
      <c r="P1186" s="5" t="str">
        <f t="shared" si="98"/>
        <v>GENERAL PURPOSE CHIP RESISTORS RES2010 36K±5% 200V 0.75W</v>
      </c>
    </row>
    <row r="1187" spans="1:16" x14ac:dyDescent="0.3">
      <c r="A1187" s="4" t="s">
        <v>1419</v>
      </c>
      <c r="B1187" s="3" t="s">
        <v>1306</v>
      </c>
      <c r="C1187" s="3" t="s">
        <v>252</v>
      </c>
      <c r="D1187" s="45" t="s">
        <v>20</v>
      </c>
      <c r="E1187" s="3" t="s">
        <v>763</v>
      </c>
      <c r="F1187" s="3" t="s">
        <v>1307</v>
      </c>
      <c r="G1187" s="4" t="str">
        <f t="shared" si="96"/>
        <v>RES2010 39K±5%</v>
      </c>
      <c r="H1187" s="3" t="s">
        <v>23</v>
      </c>
      <c r="I1187" s="3" t="s">
        <v>24</v>
      </c>
      <c r="J1187" s="3" t="s">
        <v>25</v>
      </c>
      <c r="K1187" s="3" t="s">
        <v>1308</v>
      </c>
      <c r="L1187" s="4" t="str">
        <f t="shared" si="97"/>
        <v>RC2010JR-0739KL</v>
      </c>
      <c r="M1187" s="3" t="s">
        <v>378</v>
      </c>
      <c r="N1187" t="s">
        <v>379</v>
      </c>
      <c r="O1187" t="str">
        <f t="shared" ca="1" si="99"/>
        <v>C:\Altium Libraries\Passives Library\DataSheet\GENERAL PURPOSE CHIP RESISTORS (Yageo).pdf</v>
      </c>
      <c r="P1187" s="5" t="str">
        <f t="shared" si="98"/>
        <v>GENERAL PURPOSE CHIP RESISTORS RES2010 39K±5% 200V 0.75W</v>
      </c>
    </row>
    <row r="1188" spans="1:16" x14ac:dyDescent="0.3">
      <c r="A1188" s="4" t="s">
        <v>1420</v>
      </c>
      <c r="B1188" s="3" t="s">
        <v>1306</v>
      </c>
      <c r="C1188" s="3" t="s">
        <v>254</v>
      </c>
      <c r="D1188" s="45" t="s">
        <v>20</v>
      </c>
      <c r="E1188" s="3" t="s">
        <v>763</v>
      </c>
      <c r="F1188" s="3" t="s">
        <v>1307</v>
      </c>
      <c r="G1188" s="4" t="str">
        <f t="shared" si="96"/>
        <v>RES2010 43K±5%</v>
      </c>
      <c r="H1188" s="3" t="s">
        <v>23</v>
      </c>
      <c r="I1188" s="3" t="s">
        <v>24</v>
      </c>
      <c r="J1188" s="3" t="s">
        <v>25</v>
      </c>
      <c r="K1188" s="3" t="s">
        <v>1308</v>
      </c>
      <c r="L1188" s="4" t="str">
        <f t="shared" si="97"/>
        <v>RC2010JR-0743KL</v>
      </c>
      <c r="M1188" s="3" t="s">
        <v>378</v>
      </c>
      <c r="N1188" t="s">
        <v>379</v>
      </c>
      <c r="O1188" t="str">
        <f t="shared" ca="1" si="99"/>
        <v>C:\Altium Libraries\Passives Library\DataSheet\GENERAL PURPOSE CHIP RESISTORS (Yageo).pdf</v>
      </c>
      <c r="P1188" s="5" t="str">
        <f t="shared" si="98"/>
        <v>GENERAL PURPOSE CHIP RESISTORS RES2010 43K±5% 200V 0.75W</v>
      </c>
    </row>
    <row r="1189" spans="1:16" x14ac:dyDescent="0.3">
      <c r="A1189" s="4" t="s">
        <v>1421</v>
      </c>
      <c r="B1189" s="3" t="s">
        <v>1306</v>
      </c>
      <c r="C1189" s="3" t="s">
        <v>256</v>
      </c>
      <c r="D1189" s="45" t="s">
        <v>20</v>
      </c>
      <c r="E1189" s="3" t="s">
        <v>763</v>
      </c>
      <c r="F1189" s="3" t="s">
        <v>1307</v>
      </c>
      <c r="G1189" s="4" t="str">
        <f t="shared" si="96"/>
        <v>RES2010 47K±5%</v>
      </c>
      <c r="H1189" s="3" t="s">
        <v>23</v>
      </c>
      <c r="I1189" s="3" t="s">
        <v>24</v>
      </c>
      <c r="J1189" s="3" t="s">
        <v>25</v>
      </c>
      <c r="K1189" s="3" t="s">
        <v>1308</v>
      </c>
      <c r="L1189" s="4" t="str">
        <f t="shared" si="97"/>
        <v>RC2010JR-0747KL</v>
      </c>
      <c r="M1189" s="3" t="s">
        <v>378</v>
      </c>
      <c r="N1189" t="s">
        <v>379</v>
      </c>
      <c r="O1189" t="str">
        <f t="shared" ca="1" si="99"/>
        <v>C:\Altium Libraries\Passives Library\DataSheet\GENERAL PURPOSE CHIP RESISTORS (Yageo).pdf</v>
      </c>
      <c r="P1189" s="5" t="str">
        <f t="shared" si="98"/>
        <v>GENERAL PURPOSE CHIP RESISTORS RES2010 47K±5% 200V 0.75W</v>
      </c>
    </row>
    <row r="1190" spans="1:16" x14ac:dyDescent="0.3">
      <c r="A1190" s="4" t="s">
        <v>1422</v>
      </c>
      <c r="B1190" s="3" t="s">
        <v>1306</v>
      </c>
      <c r="C1190" s="3" t="s">
        <v>258</v>
      </c>
      <c r="D1190" s="45" t="s">
        <v>20</v>
      </c>
      <c r="E1190" s="3" t="s">
        <v>763</v>
      </c>
      <c r="F1190" s="3" t="s">
        <v>1307</v>
      </c>
      <c r="G1190" s="4" t="str">
        <f t="shared" si="96"/>
        <v>RES2010 51K±5%</v>
      </c>
      <c r="H1190" s="3" t="s">
        <v>23</v>
      </c>
      <c r="I1190" s="3" t="s">
        <v>24</v>
      </c>
      <c r="J1190" s="3" t="s">
        <v>25</v>
      </c>
      <c r="K1190" s="3" t="s">
        <v>1308</v>
      </c>
      <c r="L1190" s="4" t="str">
        <f t="shared" si="97"/>
        <v>RC2010JR-0751KL</v>
      </c>
      <c r="M1190" s="3" t="s">
        <v>378</v>
      </c>
      <c r="N1190" t="s">
        <v>379</v>
      </c>
      <c r="O1190" t="str">
        <f t="shared" ca="1" si="99"/>
        <v>C:\Altium Libraries\Passives Library\DataSheet\GENERAL PURPOSE CHIP RESISTORS (Yageo).pdf</v>
      </c>
      <c r="P1190" s="5" t="str">
        <f t="shared" si="98"/>
        <v>GENERAL PURPOSE CHIP RESISTORS RES2010 51K±5% 200V 0.75W</v>
      </c>
    </row>
    <row r="1191" spans="1:16" x14ac:dyDescent="0.3">
      <c r="A1191" s="4" t="s">
        <v>1423</v>
      </c>
      <c r="B1191" s="3" t="s">
        <v>1306</v>
      </c>
      <c r="C1191" s="3" t="s">
        <v>260</v>
      </c>
      <c r="D1191" s="45" t="s">
        <v>20</v>
      </c>
      <c r="E1191" s="3" t="s">
        <v>763</v>
      </c>
      <c r="F1191" s="3" t="s">
        <v>1307</v>
      </c>
      <c r="G1191" s="4" t="str">
        <f t="shared" si="96"/>
        <v>RES2010 56K±5%</v>
      </c>
      <c r="H1191" s="3" t="s">
        <v>23</v>
      </c>
      <c r="I1191" s="3" t="s">
        <v>24</v>
      </c>
      <c r="J1191" s="3" t="s">
        <v>25</v>
      </c>
      <c r="K1191" s="3" t="s">
        <v>1308</v>
      </c>
      <c r="L1191" s="4" t="str">
        <f t="shared" si="97"/>
        <v>RC2010JR-0756KL</v>
      </c>
      <c r="M1191" s="3" t="s">
        <v>378</v>
      </c>
      <c r="N1191" t="s">
        <v>379</v>
      </c>
      <c r="O1191" t="str">
        <f t="shared" ca="1" si="99"/>
        <v>C:\Altium Libraries\Passives Library\DataSheet\GENERAL PURPOSE CHIP RESISTORS (Yageo).pdf</v>
      </c>
      <c r="P1191" s="5" t="str">
        <f t="shared" si="98"/>
        <v>GENERAL PURPOSE CHIP RESISTORS RES2010 56K±5% 200V 0.75W</v>
      </c>
    </row>
    <row r="1192" spans="1:16" x14ac:dyDescent="0.3">
      <c r="A1192" s="4" t="s">
        <v>1424</v>
      </c>
      <c r="B1192" s="3" t="s">
        <v>1306</v>
      </c>
      <c r="C1192" s="3" t="s">
        <v>262</v>
      </c>
      <c r="D1192" s="45" t="s">
        <v>20</v>
      </c>
      <c r="E1192" s="3" t="s">
        <v>763</v>
      </c>
      <c r="F1192" s="3" t="s">
        <v>1307</v>
      </c>
      <c r="G1192" s="4" t="str">
        <f t="shared" si="96"/>
        <v>RES2010 62K±5%</v>
      </c>
      <c r="H1192" s="3" t="s">
        <v>23</v>
      </c>
      <c r="I1192" s="3" t="s">
        <v>24</v>
      </c>
      <c r="J1192" s="3" t="s">
        <v>25</v>
      </c>
      <c r="K1192" s="3" t="s">
        <v>1308</v>
      </c>
      <c r="L1192" s="4" t="str">
        <f t="shared" si="97"/>
        <v>RC2010JR-0762KL</v>
      </c>
      <c r="M1192" s="3" t="s">
        <v>378</v>
      </c>
      <c r="N1192" t="s">
        <v>379</v>
      </c>
      <c r="O1192" t="str">
        <f t="shared" ca="1" si="99"/>
        <v>C:\Altium Libraries\Passives Library\DataSheet\GENERAL PURPOSE CHIP RESISTORS (Yageo).pdf</v>
      </c>
      <c r="P1192" s="5" t="str">
        <f t="shared" si="98"/>
        <v>GENERAL PURPOSE CHIP RESISTORS RES2010 62K±5% 200V 0.75W</v>
      </c>
    </row>
    <row r="1193" spans="1:16" x14ac:dyDescent="0.3">
      <c r="A1193" s="4" t="s">
        <v>1425</v>
      </c>
      <c r="B1193" s="3" t="s">
        <v>1306</v>
      </c>
      <c r="C1193" s="3" t="s">
        <v>264</v>
      </c>
      <c r="D1193" s="45" t="s">
        <v>20</v>
      </c>
      <c r="E1193" s="3" t="s">
        <v>763</v>
      </c>
      <c r="F1193" s="3" t="s">
        <v>1307</v>
      </c>
      <c r="G1193" s="4" t="str">
        <f t="shared" si="96"/>
        <v>RES2010 68K±5%</v>
      </c>
      <c r="H1193" s="3" t="s">
        <v>23</v>
      </c>
      <c r="I1193" s="3" t="s">
        <v>24</v>
      </c>
      <c r="J1193" s="3" t="s">
        <v>25</v>
      </c>
      <c r="K1193" s="3" t="s">
        <v>1308</v>
      </c>
      <c r="L1193" s="4" t="str">
        <f t="shared" si="97"/>
        <v>RC2010JR-0768KL</v>
      </c>
      <c r="M1193" s="3" t="s">
        <v>378</v>
      </c>
      <c r="N1193" t="s">
        <v>379</v>
      </c>
      <c r="O1193" t="str">
        <f t="shared" ca="1" si="99"/>
        <v>C:\Altium Libraries\Passives Library\DataSheet\GENERAL PURPOSE CHIP RESISTORS (Yageo).pdf</v>
      </c>
      <c r="P1193" s="5" t="str">
        <f t="shared" si="98"/>
        <v>GENERAL PURPOSE CHIP RESISTORS RES2010 68K±5% 200V 0.75W</v>
      </c>
    </row>
    <row r="1194" spans="1:16" x14ac:dyDescent="0.3">
      <c r="A1194" s="4" t="s">
        <v>1426</v>
      </c>
      <c r="B1194" s="3" t="s">
        <v>1306</v>
      </c>
      <c r="C1194" s="3" t="s">
        <v>266</v>
      </c>
      <c r="D1194" s="45" t="s">
        <v>20</v>
      </c>
      <c r="E1194" s="3" t="s">
        <v>763</v>
      </c>
      <c r="F1194" s="3" t="s">
        <v>1307</v>
      </c>
      <c r="G1194" s="4" t="str">
        <f t="shared" si="96"/>
        <v>RES2010 75K±5%</v>
      </c>
      <c r="H1194" s="3" t="s">
        <v>23</v>
      </c>
      <c r="I1194" s="3" t="s">
        <v>24</v>
      </c>
      <c r="J1194" s="3" t="s">
        <v>25</v>
      </c>
      <c r="K1194" s="3" t="s">
        <v>1308</v>
      </c>
      <c r="L1194" s="4" t="str">
        <f t="shared" si="97"/>
        <v>RC2010JR-0775KL</v>
      </c>
      <c r="M1194" s="3" t="s">
        <v>378</v>
      </c>
      <c r="N1194" t="s">
        <v>379</v>
      </c>
      <c r="O1194" t="str">
        <f t="shared" ca="1" si="99"/>
        <v>C:\Altium Libraries\Passives Library\DataSheet\GENERAL PURPOSE CHIP RESISTORS (Yageo).pdf</v>
      </c>
      <c r="P1194" s="5" t="str">
        <f t="shared" si="98"/>
        <v>GENERAL PURPOSE CHIP RESISTORS RES2010 75K±5% 200V 0.75W</v>
      </c>
    </row>
    <row r="1195" spans="1:16" x14ac:dyDescent="0.3">
      <c r="A1195" s="4" t="s">
        <v>1427</v>
      </c>
      <c r="B1195" s="3" t="s">
        <v>1306</v>
      </c>
      <c r="C1195" s="3" t="s">
        <v>268</v>
      </c>
      <c r="D1195" s="45" t="s">
        <v>20</v>
      </c>
      <c r="E1195" s="3" t="s">
        <v>763</v>
      </c>
      <c r="F1195" s="3" t="s">
        <v>1307</v>
      </c>
      <c r="G1195" s="4" t="str">
        <f t="shared" si="96"/>
        <v>RES2010 82K±5%</v>
      </c>
      <c r="H1195" s="3" t="s">
        <v>23</v>
      </c>
      <c r="I1195" s="3" t="s">
        <v>24</v>
      </c>
      <c r="J1195" s="3" t="s">
        <v>25</v>
      </c>
      <c r="K1195" s="3" t="s">
        <v>1308</v>
      </c>
      <c r="L1195" s="4" t="str">
        <f t="shared" si="97"/>
        <v>RC2010JR-0782KL</v>
      </c>
      <c r="M1195" s="3" t="s">
        <v>378</v>
      </c>
      <c r="N1195" t="s">
        <v>379</v>
      </c>
      <c r="O1195" t="str">
        <f t="shared" ca="1" si="99"/>
        <v>C:\Altium Libraries\Passives Library\DataSheet\GENERAL PURPOSE CHIP RESISTORS (Yageo).pdf</v>
      </c>
      <c r="P1195" s="5" t="str">
        <f t="shared" si="98"/>
        <v>GENERAL PURPOSE CHIP RESISTORS RES2010 82K±5% 200V 0.75W</v>
      </c>
    </row>
    <row r="1196" spans="1:16" x14ac:dyDescent="0.3">
      <c r="A1196" s="4" t="s">
        <v>1428</v>
      </c>
      <c r="B1196" s="3" t="s">
        <v>1306</v>
      </c>
      <c r="C1196" s="3" t="s">
        <v>270</v>
      </c>
      <c r="D1196" s="45" t="s">
        <v>20</v>
      </c>
      <c r="E1196" s="3" t="s">
        <v>763</v>
      </c>
      <c r="F1196" s="3" t="s">
        <v>1307</v>
      </c>
      <c r="G1196" s="4" t="str">
        <f t="shared" si="96"/>
        <v>RES2010 91K±5%</v>
      </c>
      <c r="H1196" s="3" t="s">
        <v>23</v>
      </c>
      <c r="I1196" s="3" t="s">
        <v>24</v>
      </c>
      <c r="J1196" s="3" t="s">
        <v>25</v>
      </c>
      <c r="K1196" s="3" t="s">
        <v>1308</v>
      </c>
      <c r="L1196" s="4" t="str">
        <f t="shared" si="97"/>
        <v>RC2010JR-0791KL</v>
      </c>
      <c r="M1196" s="3" t="s">
        <v>378</v>
      </c>
      <c r="N1196" t="s">
        <v>379</v>
      </c>
      <c r="O1196" t="str">
        <f t="shared" ca="1" si="99"/>
        <v>C:\Altium Libraries\Passives Library\DataSheet\GENERAL PURPOSE CHIP RESISTORS (Yageo).pdf</v>
      </c>
      <c r="P1196" s="5" t="str">
        <f t="shared" si="98"/>
        <v>GENERAL PURPOSE CHIP RESISTORS RES2010 91K±5% 200V 0.75W</v>
      </c>
    </row>
    <row r="1197" spans="1:16" x14ac:dyDescent="0.3">
      <c r="A1197" s="4" t="s">
        <v>1429</v>
      </c>
      <c r="B1197" s="3" t="s">
        <v>1306</v>
      </c>
      <c r="C1197" s="3" t="s">
        <v>272</v>
      </c>
      <c r="D1197" s="45" t="s">
        <v>20</v>
      </c>
      <c r="E1197" s="3" t="s">
        <v>763</v>
      </c>
      <c r="F1197" s="3" t="s">
        <v>1307</v>
      </c>
      <c r="G1197" s="4" t="str">
        <f t="shared" si="96"/>
        <v>RES2010 100K±5%</v>
      </c>
      <c r="H1197" s="3" t="s">
        <v>23</v>
      </c>
      <c r="I1197" s="3" t="s">
        <v>24</v>
      </c>
      <c r="J1197" s="3" t="s">
        <v>25</v>
      </c>
      <c r="K1197" s="3" t="s">
        <v>1308</v>
      </c>
      <c r="L1197" s="4" t="str">
        <f t="shared" si="97"/>
        <v>RC2010JR-07100KL</v>
      </c>
      <c r="M1197" s="3" t="s">
        <v>378</v>
      </c>
      <c r="N1197" t="s">
        <v>379</v>
      </c>
      <c r="O1197" t="str">
        <f t="shared" ca="1" si="99"/>
        <v>C:\Altium Libraries\Passives Library\DataSheet\GENERAL PURPOSE CHIP RESISTORS (Yageo).pdf</v>
      </c>
      <c r="P1197" s="5" t="str">
        <f t="shared" si="98"/>
        <v>GENERAL PURPOSE CHIP RESISTORS RES2010 100K±5% 200V 0.75W</v>
      </c>
    </row>
    <row r="1198" spans="1:16" x14ac:dyDescent="0.3">
      <c r="A1198" s="4" t="s">
        <v>1430</v>
      </c>
      <c r="B1198" s="3" t="s">
        <v>1306</v>
      </c>
      <c r="C1198" s="3" t="s">
        <v>274</v>
      </c>
      <c r="D1198" s="45" t="s">
        <v>20</v>
      </c>
      <c r="E1198" s="3" t="s">
        <v>763</v>
      </c>
      <c r="F1198" s="3" t="s">
        <v>1307</v>
      </c>
      <c r="G1198" s="4" t="str">
        <f t="shared" si="96"/>
        <v>RES2010 110K±5%</v>
      </c>
      <c r="H1198" s="3" t="s">
        <v>23</v>
      </c>
      <c r="I1198" s="3" t="s">
        <v>24</v>
      </c>
      <c r="J1198" s="3" t="s">
        <v>25</v>
      </c>
      <c r="K1198" s="3" t="s">
        <v>1308</v>
      </c>
      <c r="L1198" s="4" t="str">
        <f t="shared" si="97"/>
        <v>RC2010JR-07110KL</v>
      </c>
      <c r="M1198" s="3" t="s">
        <v>378</v>
      </c>
      <c r="N1198" t="s">
        <v>379</v>
      </c>
      <c r="O1198" t="str">
        <f t="shared" ca="1" si="99"/>
        <v>C:\Altium Libraries\Passives Library\DataSheet\GENERAL PURPOSE CHIP RESISTORS (Yageo).pdf</v>
      </c>
      <c r="P1198" s="5" t="str">
        <f t="shared" si="98"/>
        <v>GENERAL PURPOSE CHIP RESISTORS RES2010 110K±5% 200V 0.75W</v>
      </c>
    </row>
    <row r="1199" spans="1:16" x14ac:dyDescent="0.3">
      <c r="A1199" s="4" t="s">
        <v>1431</v>
      </c>
      <c r="B1199" s="3" t="s">
        <v>1306</v>
      </c>
      <c r="C1199" s="3" t="s">
        <v>276</v>
      </c>
      <c r="D1199" s="45" t="s">
        <v>20</v>
      </c>
      <c r="E1199" s="3" t="s">
        <v>763</v>
      </c>
      <c r="F1199" s="3" t="s">
        <v>1307</v>
      </c>
      <c r="G1199" s="4" t="str">
        <f t="shared" si="96"/>
        <v>RES2010 120K±5%</v>
      </c>
      <c r="H1199" s="3" t="s">
        <v>23</v>
      </c>
      <c r="I1199" s="3" t="s">
        <v>24</v>
      </c>
      <c r="J1199" s="3" t="s">
        <v>25</v>
      </c>
      <c r="K1199" s="3" t="s">
        <v>1308</v>
      </c>
      <c r="L1199" s="4" t="str">
        <f t="shared" si="97"/>
        <v>RC2010JR-07120KL</v>
      </c>
      <c r="M1199" s="3" t="s">
        <v>378</v>
      </c>
      <c r="N1199" t="s">
        <v>379</v>
      </c>
      <c r="O1199" t="str">
        <f t="shared" ca="1" si="99"/>
        <v>C:\Altium Libraries\Passives Library\DataSheet\GENERAL PURPOSE CHIP RESISTORS (Yageo).pdf</v>
      </c>
      <c r="P1199" s="5" t="str">
        <f t="shared" si="98"/>
        <v>GENERAL PURPOSE CHIP RESISTORS RES2010 120K±5% 200V 0.75W</v>
      </c>
    </row>
    <row r="1200" spans="1:16" x14ac:dyDescent="0.3">
      <c r="A1200" s="4" t="s">
        <v>1432</v>
      </c>
      <c r="B1200" s="3" t="s">
        <v>1306</v>
      </c>
      <c r="C1200" s="3" t="s">
        <v>278</v>
      </c>
      <c r="D1200" s="45" t="s">
        <v>20</v>
      </c>
      <c r="E1200" s="3" t="s">
        <v>763</v>
      </c>
      <c r="F1200" s="3" t="s">
        <v>1307</v>
      </c>
      <c r="G1200" s="4" t="str">
        <f t="shared" si="96"/>
        <v>RES2010 130K±5%</v>
      </c>
      <c r="H1200" s="3" t="s">
        <v>23</v>
      </c>
      <c r="I1200" s="3" t="s">
        <v>24</v>
      </c>
      <c r="J1200" s="3" t="s">
        <v>25</v>
      </c>
      <c r="K1200" s="3" t="s">
        <v>1308</v>
      </c>
      <c r="L1200" s="4" t="str">
        <f t="shared" si="97"/>
        <v>RC2010JR-07130KL</v>
      </c>
      <c r="M1200" s="3" t="s">
        <v>378</v>
      </c>
      <c r="N1200" t="s">
        <v>379</v>
      </c>
      <c r="O1200" t="str">
        <f t="shared" ca="1" si="99"/>
        <v>C:\Altium Libraries\Passives Library\DataSheet\GENERAL PURPOSE CHIP RESISTORS (Yageo).pdf</v>
      </c>
      <c r="P1200" s="5" t="str">
        <f t="shared" si="98"/>
        <v>GENERAL PURPOSE CHIP RESISTORS RES2010 130K±5% 200V 0.75W</v>
      </c>
    </row>
    <row r="1201" spans="1:16" x14ac:dyDescent="0.3">
      <c r="A1201" s="4" t="s">
        <v>1433</v>
      </c>
      <c r="B1201" s="3" t="s">
        <v>1306</v>
      </c>
      <c r="C1201" s="3" t="s">
        <v>280</v>
      </c>
      <c r="D1201" s="45" t="s">
        <v>20</v>
      </c>
      <c r="E1201" s="3" t="s">
        <v>763</v>
      </c>
      <c r="F1201" s="3" t="s">
        <v>1307</v>
      </c>
      <c r="G1201" s="4" t="str">
        <f t="shared" si="96"/>
        <v>RES2010 150K±5%</v>
      </c>
      <c r="H1201" s="3" t="s">
        <v>23</v>
      </c>
      <c r="I1201" s="3" t="s">
        <v>24</v>
      </c>
      <c r="J1201" s="3" t="s">
        <v>25</v>
      </c>
      <c r="K1201" s="3" t="s">
        <v>1308</v>
      </c>
      <c r="L1201" s="4" t="str">
        <f t="shared" si="97"/>
        <v>RC2010JR-07150KL</v>
      </c>
      <c r="M1201" s="3" t="s">
        <v>378</v>
      </c>
      <c r="N1201" t="s">
        <v>379</v>
      </c>
      <c r="O1201" t="str">
        <f t="shared" ca="1" si="99"/>
        <v>C:\Altium Libraries\Passives Library\DataSheet\GENERAL PURPOSE CHIP RESISTORS (Yageo).pdf</v>
      </c>
      <c r="P1201" s="5" t="str">
        <f t="shared" si="98"/>
        <v>GENERAL PURPOSE CHIP RESISTORS RES2010 150K±5% 200V 0.75W</v>
      </c>
    </row>
    <row r="1202" spans="1:16" x14ac:dyDescent="0.3">
      <c r="A1202" s="4" t="s">
        <v>1434</v>
      </c>
      <c r="B1202" s="3" t="s">
        <v>1306</v>
      </c>
      <c r="C1202" s="3" t="s">
        <v>282</v>
      </c>
      <c r="D1202" s="45" t="s">
        <v>20</v>
      </c>
      <c r="E1202" s="3" t="s">
        <v>763</v>
      </c>
      <c r="F1202" s="3" t="s">
        <v>1307</v>
      </c>
      <c r="G1202" s="4" t="str">
        <f t="shared" si="96"/>
        <v>RES2010 160K±5%</v>
      </c>
      <c r="H1202" s="3" t="s">
        <v>23</v>
      </c>
      <c r="I1202" s="3" t="s">
        <v>24</v>
      </c>
      <c r="J1202" s="3" t="s">
        <v>25</v>
      </c>
      <c r="K1202" s="3" t="s">
        <v>1308</v>
      </c>
      <c r="L1202" s="4" t="str">
        <f t="shared" si="97"/>
        <v>RC2010JR-07160KL</v>
      </c>
      <c r="M1202" s="3" t="s">
        <v>378</v>
      </c>
      <c r="N1202" t="s">
        <v>379</v>
      </c>
      <c r="O1202" t="str">
        <f t="shared" ca="1" si="99"/>
        <v>C:\Altium Libraries\Passives Library\DataSheet\GENERAL PURPOSE CHIP RESISTORS (Yageo).pdf</v>
      </c>
      <c r="P1202" s="5" t="str">
        <f t="shared" si="98"/>
        <v>GENERAL PURPOSE CHIP RESISTORS RES2010 160K±5% 200V 0.75W</v>
      </c>
    </row>
    <row r="1203" spans="1:16" x14ac:dyDescent="0.3">
      <c r="A1203" s="4" t="s">
        <v>1435</v>
      </c>
      <c r="B1203" s="3" t="s">
        <v>1306</v>
      </c>
      <c r="C1203" s="3" t="s">
        <v>284</v>
      </c>
      <c r="D1203" s="45" t="s">
        <v>20</v>
      </c>
      <c r="E1203" s="3" t="s">
        <v>763</v>
      </c>
      <c r="F1203" s="3" t="s">
        <v>1307</v>
      </c>
      <c r="G1203" s="4" t="str">
        <f t="shared" si="96"/>
        <v>RES2010 180K±5%</v>
      </c>
      <c r="H1203" s="3" t="s">
        <v>23</v>
      </c>
      <c r="I1203" s="3" t="s">
        <v>24</v>
      </c>
      <c r="J1203" s="3" t="s">
        <v>25</v>
      </c>
      <c r="K1203" s="3" t="s">
        <v>1308</v>
      </c>
      <c r="L1203" s="4" t="str">
        <f t="shared" si="97"/>
        <v>RC2010JR-07180KL</v>
      </c>
      <c r="M1203" s="3" t="s">
        <v>378</v>
      </c>
      <c r="N1203" t="s">
        <v>379</v>
      </c>
      <c r="O1203" t="str">
        <f t="shared" ca="1" si="99"/>
        <v>C:\Altium Libraries\Passives Library\DataSheet\GENERAL PURPOSE CHIP RESISTORS (Yageo).pdf</v>
      </c>
      <c r="P1203" s="5" t="str">
        <f t="shared" si="98"/>
        <v>GENERAL PURPOSE CHIP RESISTORS RES2010 180K±5% 200V 0.75W</v>
      </c>
    </row>
    <row r="1204" spans="1:16" x14ac:dyDescent="0.3">
      <c r="A1204" s="4" t="s">
        <v>1436</v>
      </c>
      <c r="B1204" s="3" t="s">
        <v>1306</v>
      </c>
      <c r="C1204" s="3" t="s">
        <v>286</v>
      </c>
      <c r="D1204" s="45" t="s">
        <v>20</v>
      </c>
      <c r="E1204" s="3" t="s">
        <v>763</v>
      </c>
      <c r="F1204" s="3" t="s">
        <v>1307</v>
      </c>
      <c r="G1204" s="4" t="str">
        <f t="shared" si="96"/>
        <v>RES2010 200K±5%</v>
      </c>
      <c r="H1204" s="3" t="s">
        <v>23</v>
      </c>
      <c r="I1204" s="3" t="s">
        <v>24</v>
      </c>
      <c r="J1204" s="3" t="s">
        <v>25</v>
      </c>
      <c r="K1204" s="3" t="s">
        <v>1308</v>
      </c>
      <c r="L1204" s="4" t="str">
        <f t="shared" si="97"/>
        <v>RC2010JR-07200KL</v>
      </c>
      <c r="M1204" s="3" t="s">
        <v>378</v>
      </c>
      <c r="N1204" t="s">
        <v>379</v>
      </c>
      <c r="O1204" t="str">
        <f t="shared" ca="1" si="99"/>
        <v>C:\Altium Libraries\Passives Library\DataSheet\GENERAL PURPOSE CHIP RESISTORS (Yageo).pdf</v>
      </c>
      <c r="P1204" s="5" t="str">
        <f t="shared" si="98"/>
        <v>GENERAL PURPOSE CHIP RESISTORS RES2010 200K±5% 200V 0.75W</v>
      </c>
    </row>
    <row r="1205" spans="1:16" x14ac:dyDescent="0.3">
      <c r="A1205" s="4" t="s">
        <v>1437</v>
      </c>
      <c r="B1205" s="3" t="s">
        <v>1306</v>
      </c>
      <c r="C1205" s="3" t="s">
        <v>288</v>
      </c>
      <c r="D1205" s="45" t="s">
        <v>20</v>
      </c>
      <c r="E1205" s="3" t="s">
        <v>763</v>
      </c>
      <c r="F1205" s="3" t="s">
        <v>1307</v>
      </c>
      <c r="G1205" s="4" t="str">
        <f t="shared" si="96"/>
        <v>RES2010 220K±5%</v>
      </c>
      <c r="H1205" s="3" t="s">
        <v>23</v>
      </c>
      <c r="I1205" s="3" t="s">
        <v>24</v>
      </c>
      <c r="J1205" s="3" t="s">
        <v>25</v>
      </c>
      <c r="K1205" s="3" t="s">
        <v>1308</v>
      </c>
      <c r="L1205" s="4" t="str">
        <f t="shared" si="97"/>
        <v>RC2010JR-07220KL</v>
      </c>
      <c r="M1205" s="3" t="s">
        <v>378</v>
      </c>
      <c r="N1205" t="s">
        <v>379</v>
      </c>
      <c r="O1205" t="str">
        <f t="shared" ca="1" si="99"/>
        <v>C:\Altium Libraries\Passives Library\DataSheet\GENERAL PURPOSE CHIP RESISTORS (Yageo).pdf</v>
      </c>
      <c r="P1205" s="5" t="str">
        <f t="shared" si="98"/>
        <v>GENERAL PURPOSE CHIP RESISTORS RES2010 220K±5% 200V 0.75W</v>
      </c>
    </row>
    <row r="1206" spans="1:16" x14ac:dyDescent="0.3">
      <c r="A1206" s="4" t="s">
        <v>1438</v>
      </c>
      <c r="B1206" s="3" t="s">
        <v>1306</v>
      </c>
      <c r="C1206" s="3" t="s">
        <v>290</v>
      </c>
      <c r="D1206" s="45" t="s">
        <v>20</v>
      </c>
      <c r="E1206" s="3" t="s">
        <v>763</v>
      </c>
      <c r="F1206" s="3" t="s">
        <v>1307</v>
      </c>
      <c r="G1206" s="4" t="str">
        <f t="shared" ref="G1206:G1253" si="100">CONCATENATE(K1206," ",C1206,D1206)</f>
        <v>RES2010 240K±5%</v>
      </c>
      <c r="H1206" s="3" t="s">
        <v>23</v>
      </c>
      <c r="I1206" s="3" t="s">
        <v>24</v>
      </c>
      <c r="J1206" s="3" t="s">
        <v>25</v>
      </c>
      <c r="K1206" s="3" t="s">
        <v>1308</v>
      </c>
      <c r="L1206" s="4" t="str">
        <f t="shared" ref="L1206:L1253" si="101">CONCATENATE("RC2010JR-07",C1206,"L")</f>
        <v>RC2010JR-07240KL</v>
      </c>
      <c r="M1206" s="3" t="s">
        <v>378</v>
      </c>
      <c r="N1206" t="s">
        <v>379</v>
      </c>
      <c r="O1206" t="str">
        <f t="shared" ca="1" si="99"/>
        <v>C:\Altium Libraries\Passives Library\DataSheet\GENERAL PURPOSE CHIP RESISTORS (Yageo).pdf</v>
      </c>
      <c r="P1206" s="5" t="str">
        <f t="shared" ref="P1206:P1253" si="102">CONCATENATE(N1206," ",K1206," ",C1206,D1206," ",E1206," ",F1206)</f>
        <v>GENERAL PURPOSE CHIP RESISTORS RES2010 240K±5% 200V 0.75W</v>
      </c>
    </row>
    <row r="1207" spans="1:16" x14ac:dyDescent="0.3">
      <c r="A1207" s="4" t="s">
        <v>1439</v>
      </c>
      <c r="B1207" s="3" t="s">
        <v>1306</v>
      </c>
      <c r="C1207" s="3" t="s">
        <v>292</v>
      </c>
      <c r="D1207" s="45" t="s">
        <v>20</v>
      </c>
      <c r="E1207" s="3" t="s">
        <v>763</v>
      </c>
      <c r="F1207" s="3" t="s">
        <v>1307</v>
      </c>
      <c r="G1207" s="4" t="str">
        <f t="shared" si="100"/>
        <v>RES2010 270K±5%</v>
      </c>
      <c r="H1207" s="3" t="s">
        <v>23</v>
      </c>
      <c r="I1207" s="3" t="s">
        <v>24</v>
      </c>
      <c r="J1207" s="3" t="s">
        <v>25</v>
      </c>
      <c r="K1207" s="3" t="s">
        <v>1308</v>
      </c>
      <c r="L1207" s="4" t="str">
        <f t="shared" si="101"/>
        <v>RC2010JR-07270KL</v>
      </c>
      <c r="M1207" s="3" t="s">
        <v>378</v>
      </c>
      <c r="N1207" t="s">
        <v>379</v>
      </c>
      <c r="O1207" t="str">
        <f t="shared" ca="1" si="99"/>
        <v>C:\Altium Libraries\Passives Library\DataSheet\GENERAL PURPOSE CHIP RESISTORS (Yageo).pdf</v>
      </c>
      <c r="P1207" s="5" t="str">
        <f t="shared" si="102"/>
        <v>GENERAL PURPOSE CHIP RESISTORS RES2010 270K±5% 200V 0.75W</v>
      </c>
    </row>
    <row r="1208" spans="1:16" x14ac:dyDescent="0.3">
      <c r="A1208" s="4" t="s">
        <v>1440</v>
      </c>
      <c r="B1208" s="3" t="s">
        <v>1306</v>
      </c>
      <c r="C1208" s="3" t="s">
        <v>294</v>
      </c>
      <c r="D1208" s="45" t="s">
        <v>20</v>
      </c>
      <c r="E1208" s="3" t="s">
        <v>763</v>
      </c>
      <c r="F1208" s="3" t="s">
        <v>1307</v>
      </c>
      <c r="G1208" s="4" t="str">
        <f t="shared" si="100"/>
        <v>RES2010 300K±5%</v>
      </c>
      <c r="H1208" s="3" t="s">
        <v>23</v>
      </c>
      <c r="I1208" s="3" t="s">
        <v>24</v>
      </c>
      <c r="J1208" s="3" t="s">
        <v>25</v>
      </c>
      <c r="K1208" s="3" t="s">
        <v>1308</v>
      </c>
      <c r="L1208" s="4" t="str">
        <f t="shared" si="101"/>
        <v>RC2010JR-07300KL</v>
      </c>
      <c r="M1208" s="3" t="s">
        <v>378</v>
      </c>
      <c r="N1208" t="s">
        <v>379</v>
      </c>
      <c r="O1208" t="str">
        <f t="shared" ca="1" si="99"/>
        <v>C:\Altium Libraries\Passives Library\DataSheet\GENERAL PURPOSE CHIP RESISTORS (Yageo).pdf</v>
      </c>
      <c r="P1208" s="5" t="str">
        <f t="shared" si="102"/>
        <v>GENERAL PURPOSE CHIP RESISTORS RES2010 300K±5% 200V 0.75W</v>
      </c>
    </row>
    <row r="1209" spans="1:16" x14ac:dyDescent="0.3">
      <c r="A1209" s="4" t="s">
        <v>1441</v>
      </c>
      <c r="B1209" s="3" t="s">
        <v>1306</v>
      </c>
      <c r="C1209" s="3" t="s">
        <v>296</v>
      </c>
      <c r="D1209" s="45" t="s">
        <v>20</v>
      </c>
      <c r="E1209" s="3" t="s">
        <v>763</v>
      </c>
      <c r="F1209" s="3" t="s">
        <v>1307</v>
      </c>
      <c r="G1209" s="4" t="str">
        <f t="shared" si="100"/>
        <v>RES2010 330K±5%</v>
      </c>
      <c r="H1209" s="3" t="s">
        <v>23</v>
      </c>
      <c r="I1209" s="3" t="s">
        <v>24</v>
      </c>
      <c r="J1209" s="3" t="s">
        <v>25</v>
      </c>
      <c r="K1209" s="3" t="s">
        <v>1308</v>
      </c>
      <c r="L1209" s="4" t="str">
        <f t="shared" si="101"/>
        <v>RC2010JR-07330KL</v>
      </c>
      <c r="M1209" s="3" t="s">
        <v>378</v>
      </c>
      <c r="N1209" t="s">
        <v>379</v>
      </c>
      <c r="O1209" t="str">
        <f t="shared" ca="1" si="99"/>
        <v>C:\Altium Libraries\Passives Library\DataSheet\GENERAL PURPOSE CHIP RESISTORS (Yageo).pdf</v>
      </c>
      <c r="P1209" s="5" t="str">
        <f t="shared" si="102"/>
        <v>GENERAL PURPOSE CHIP RESISTORS RES2010 330K±5% 200V 0.75W</v>
      </c>
    </row>
    <row r="1210" spans="1:16" x14ac:dyDescent="0.3">
      <c r="A1210" s="4" t="s">
        <v>1442</v>
      </c>
      <c r="B1210" s="3" t="s">
        <v>1306</v>
      </c>
      <c r="C1210" s="3" t="s">
        <v>298</v>
      </c>
      <c r="D1210" s="45" t="s">
        <v>20</v>
      </c>
      <c r="E1210" s="3" t="s">
        <v>763</v>
      </c>
      <c r="F1210" s="3" t="s">
        <v>1307</v>
      </c>
      <c r="G1210" s="4" t="str">
        <f t="shared" si="100"/>
        <v>RES2010 360K±5%</v>
      </c>
      <c r="H1210" s="3" t="s">
        <v>23</v>
      </c>
      <c r="I1210" s="3" t="s">
        <v>24</v>
      </c>
      <c r="J1210" s="3" t="s">
        <v>25</v>
      </c>
      <c r="K1210" s="3" t="s">
        <v>1308</v>
      </c>
      <c r="L1210" s="4" t="str">
        <f t="shared" si="101"/>
        <v>RC2010JR-07360KL</v>
      </c>
      <c r="M1210" s="3" t="s">
        <v>378</v>
      </c>
      <c r="N1210" t="s">
        <v>379</v>
      </c>
      <c r="O1210" t="str">
        <f t="shared" ca="1" si="99"/>
        <v>C:\Altium Libraries\Passives Library\DataSheet\GENERAL PURPOSE CHIP RESISTORS (Yageo).pdf</v>
      </c>
      <c r="P1210" s="5" t="str">
        <f t="shared" si="102"/>
        <v>GENERAL PURPOSE CHIP RESISTORS RES2010 360K±5% 200V 0.75W</v>
      </c>
    </row>
    <row r="1211" spans="1:16" x14ac:dyDescent="0.3">
      <c r="A1211" s="4" t="s">
        <v>1443</v>
      </c>
      <c r="B1211" s="3" t="s">
        <v>1306</v>
      </c>
      <c r="C1211" s="3" t="s">
        <v>300</v>
      </c>
      <c r="D1211" s="45" t="s">
        <v>20</v>
      </c>
      <c r="E1211" s="3" t="s">
        <v>763</v>
      </c>
      <c r="F1211" s="3" t="s">
        <v>1307</v>
      </c>
      <c r="G1211" s="4" t="str">
        <f t="shared" si="100"/>
        <v>RES2010 390K±5%</v>
      </c>
      <c r="H1211" s="3" t="s">
        <v>23</v>
      </c>
      <c r="I1211" s="3" t="s">
        <v>24</v>
      </c>
      <c r="J1211" s="3" t="s">
        <v>25</v>
      </c>
      <c r="K1211" s="3" t="s">
        <v>1308</v>
      </c>
      <c r="L1211" s="4" t="str">
        <f t="shared" si="101"/>
        <v>RC2010JR-07390KL</v>
      </c>
      <c r="M1211" s="3" t="s">
        <v>378</v>
      </c>
      <c r="N1211" t="s">
        <v>379</v>
      </c>
      <c r="O1211" t="str">
        <f t="shared" ca="1" si="99"/>
        <v>C:\Altium Libraries\Passives Library\DataSheet\GENERAL PURPOSE CHIP RESISTORS (Yageo).pdf</v>
      </c>
      <c r="P1211" s="5" t="str">
        <f t="shared" si="102"/>
        <v>GENERAL PURPOSE CHIP RESISTORS RES2010 390K±5% 200V 0.75W</v>
      </c>
    </row>
    <row r="1212" spans="1:16" x14ac:dyDescent="0.3">
      <c r="A1212" s="4" t="s">
        <v>1444</v>
      </c>
      <c r="B1212" s="3" t="s">
        <v>1306</v>
      </c>
      <c r="C1212" s="3" t="s">
        <v>302</v>
      </c>
      <c r="D1212" s="45" t="s">
        <v>20</v>
      </c>
      <c r="E1212" s="3" t="s">
        <v>763</v>
      </c>
      <c r="F1212" s="3" t="s">
        <v>1307</v>
      </c>
      <c r="G1212" s="4" t="str">
        <f t="shared" si="100"/>
        <v>RES2010 430K±5%</v>
      </c>
      <c r="H1212" s="3" t="s">
        <v>23</v>
      </c>
      <c r="I1212" s="3" t="s">
        <v>24</v>
      </c>
      <c r="J1212" s="3" t="s">
        <v>25</v>
      </c>
      <c r="K1212" s="3" t="s">
        <v>1308</v>
      </c>
      <c r="L1212" s="4" t="str">
        <f t="shared" si="101"/>
        <v>RC2010JR-07430KL</v>
      </c>
      <c r="M1212" s="3" t="s">
        <v>378</v>
      </c>
      <c r="N1212" t="s">
        <v>379</v>
      </c>
      <c r="O1212" t="str">
        <f t="shared" ca="1" si="99"/>
        <v>C:\Altium Libraries\Passives Library\DataSheet\GENERAL PURPOSE CHIP RESISTORS (Yageo).pdf</v>
      </c>
      <c r="P1212" s="5" t="str">
        <f t="shared" si="102"/>
        <v>GENERAL PURPOSE CHIP RESISTORS RES2010 430K±5% 200V 0.75W</v>
      </c>
    </row>
    <row r="1213" spans="1:16" x14ac:dyDescent="0.3">
      <c r="A1213" s="4" t="s">
        <v>1445</v>
      </c>
      <c r="B1213" s="3" t="s">
        <v>1306</v>
      </c>
      <c r="C1213" s="3" t="s">
        <v>304</v>
      </c>
      <c r="D1213" s="45" t="s">
        <v>20</v>
      </c>
      <c r="E1213" s="3" t="s">
        <v>763</v>
      </c>
      <c r="F1213" s="3" t="s">
        <v>1307</v>
      </c>
      <c r="G1213" s="4" t="str">
        <f t="shared" si="100"/>
        <v>RES2010 470K±5%</v>
      </c>
      <c r="H1213" s="3" t="s">
        <v>23</v>
      </c>
      <c r="I1213" s="3" t="s">
        <v>24</v>
      </c>
      <c r="J1213" s="3" t="s">
        <v>25</v>
      </c>
      <c r="K1213" s="3" t="s">
        <v>1308</v>
      </c>
      <c r="L1213" s="4" t="str">
        <f t="shared" si="101"/>
        <v>RC2010JR-07470KL</v>
      </c>
      <c r="M1213" s="3" t="s">
        <v>378</v>
      </c>
      <c r="N1213" t="s">
        <v>379</v>
      </c>
      <c r="O1213" t="str">
        <f t="shared" ca="1" si="99"/>
        <v>C:\Altium Libraries\Passives Library\DataSheet\GENERAL PURPOSE CHIP RESISTORS (Yageo).pdf</v>
      </c>
      <c r="P1213" s="5" t="str">
        <f t="shared" si="102"/>
        <v>GENERAL PURPOSE CHIP RESISTORS RES2010 470K±5% 200V 0.75W</v>
      </c>
    </row>
    <row r="1214" spans="1:16" x14ac:dyDescent="0.3">
      <c r="A1214" s="4" t="s">
        <v>1446</v>
      </c>
      <c r="B1214" s="3" t="s">
        <v>1306</v>
      </c>
      <c r="C1214" s="3" t="s">
        <v>306</v>
      </c>
      <c r="D1214" s="45" t="s">
        <v>20</v>
      </c>
      <c r="E1214" s="3" t="s">
        <v>763</v>
      </c>
      <c r="F1214" s="3" t="s">
        <v>1307</v>
      </c>
      <c r="G1214" s="4" t="str">
        <f t="shared" si="100"/>
        <v>RES2010 510K±5%</v>
      </c>
      <c r="H1214" s="3" t="s">
        <v>23</v>
      </c>
      <c r="I1214" s="3" t="s">
        <v>24</v>
      </c>
      <c r="J1214" s="3" t="s">
        <v>25</v>
      </c>
      <c r="K1214" s="3" t="s">
        <v>1308</v>
      </c>
      <c r="L1214" s="4" t="str">
        <f t="shared" si="101"/>
        <v>RC2010JR-07510KL</v>
      </c>
      <c r="M1214" s="3" t="s">
        <v>378</v>
      </c>
      <c r="N1214" t="s">
        <v>379</v>
      </c>
      <c r="O1214" t="str">
        <f t="shared" ca="1" si="99"/>
        <v>C:\Altium Libraries\Passives Library\DataSheet\GENERAL PURPOSE CHIP RESISTORS (Yageo).pdf</v>
      </c>
      <c r="P1214" s="5" t="str">
        <f t="shared" si="102"/>
        <v>GENERAL PURPOSE CHIP RESISTORS RES2010 510K±5% 200V 0.75W</v>
      </c>
    </row>
    <row r="1215" spans="1:16" x14ac:dyDescent="0.3">
      <c r="A1215" s="4" t="s">
        <v>1447</v>
      </c>
      <c r="B1215" s="3" t="s">
        <v>1306</v>
      </c>
      <c r="C1215" s="3" t="s">
        <v>308</v>
      </c>
      <c r="D1215" s="45" t="s">
        <v>20</v>
      </c>
      <c r="E1215" s="3" t="s">
        <v>763</v>
      </c>
      <c r="F1215" s="3" t="s">
        <v>1307</v>
      </c>
      <c r="G1215" s="4" t="str">
        <f t="shared" si="100"/>
        <v>RES2010 560K±5%</v>
      </c>
      <c r="H1215" s="3" t="s">
        <v>23</v>
      </c>
      <c r="I1215" s="3" t="s">
        <v>24</v>
      </c>
      <c r="J1215" s="3" t="s">
        <v>25</v>
      </c>
      <c r="K1215" s="3" t="s">
        <v>1308</v>
      </c>
      <c r="L1215" s="4" t="str">
        <f t="shared" si="101"/>
        <v>RC2010JR-07560KL</v>
      </c>
      <c r="M1215" s="3" t="s">
        <v>378</v>
      </c>
      <c r="N1215" t="s">
        <v>379</v>
      </c>
      <c r="O1215" t="str">
        <f t="shared" ca="1" si="99"/>
        <v>C:\Altium Libraries\Passives Library\DataSheet\GENERAL PURPOSE CHIP RESISTORS (Yageo).pdf</v>
      </c>
      <c r="P1215" s="5" t="str">
        <f t="shared" si="102"/>
        <v>GENERAL PURPOSE CHIP RESISTORS RES2010 560K±5% 200V 0.75W</v>
      </c>
    </row>
    <row r="1216" spans="1:16" x14ac:dyDescent="0.3">
      <c r="A1216" s="4" t="s">
        <v>1448</v>
      </c>
      <c r="B1216" s="3" t="s">
        <v>1306</v>
      </c>
      <c r="C1216" s="3" t="s">
        <v>310</v>
      </c>
      <c r="D1216" s="45" t="s">
        <v>20</v>
      </c>
      <c r="E1216" s="3" t="s">
        <v>763</v>
      </c>
      <c r="F1216" s="3" t="s">
        <v>1307</v>
      </c>
      <c r="G1216" s="4" t="str">
        <f t="shared" si="100"/>
        <v>RES2010 620K±5%</v>
      </c>
      <c r="H1216" s="3" t="s">
        <v>23</v>
      </c>
      <c r="I1216" s="3" t="s">
        <v>24</v>
      </c>
      <c r="J1216" s="3" t="s">
        <v>25</v>
      </c>
      <c r="K1216" s="3" t="s">
        <v>1308</v>
      </c>
      <c r="L1216" s="4" t="str">
        <f t="shared" si="101"/>
        <v>RC2010JR-07620KL</v>
      </c>
      <c r="M1216" s="3" t="s">
        <v>378</v>
      </c>
      <c r="N1216" t="s">
        <v>379</v>
      </c>
      <c r="O1216" t="str">
        <f t="shared" ca="1" si="99"/>
        <v>C:\Altium Libraries\Passives Library\DataSheet\GENERAL PURPOSE CHIP RESISTORS (Yageo).pdf</v>
      </c>
      <c r="P1216" s="5" t="str">
        <f t="shared" si="102"/>
        <v>GENERAL PURPOSE CHIP RESISTORS RES2010 620K±5% 200V 0.75W</v>
      </c>
    </row>
    <row r="1217" spans="1:16" x14ac:dyDescent="0.3">
      <c r="A1217" s="4" t="s">
        <v>1449</v>
      </c>
      <c r="B1217" s="3" t="s">
        <v>1306</v>
      </c>
      <c r="C1217" s="3" t="s">
        <v>312</v>
      </c>
      <c r="D1217" s="45" t="s">
        <v>20</v>
      </c>
      <c r="E1217" s="3" t="s">
        <v>763</v>
      </c>
      <c r="F1217" s="3" t="s">
        <v>1307</v>
      </c>
      <c r="G1217" s="4" t="str">
        <f t="shared" si="100"/>
        <v>RES2010 680K±5%</v>
      </c>
      <c r="H1217" s="3" t="s">
        <v>23</v>
      </c>
      <c r="I1217" s="3" t="s">
        <v>24</v>
      </c>
      <c r="J1217" s="3" t="s">
        <v>25</v>
      </c>
      <c r="K1217" s="3" t="s">
        <v>1308</v>
      </c>
      <c r="L1217" s="4" t="str">
        <f t="shared" si="101"/>
        <v>RC2010JR-07680KL</v>
      </c>
      <c r="M1217" s="3" t="s">
        <v>378</v>
      </c>
      <c r="N1217" t="s">
        <v>379</v>
      </c>
      <c r="O1217" t="str">
        <f t="shared" ca="1" si="99"/>
        <v>C:\Altium Libraries\Passives Library\DataSheet\GENERAL PURPOSE CHIP RESISTORS (Yageo).pdf</v>
      </c>
      <c r="P1217" s="5" t="str">
        <f t="shared" si="102"/>
        <v>GENERAL PURPOSE CHIP RESISTORS RES2010 680K±5% 200V 0.75W</v>
      </c>
    </row>
    <row r="1218" spans="1:16" x14ac:dyDescent="0.3">
      <c r="A1218" s="4" t="s">
        <v>1450</v>
      </c>
      <c r="B1218" s="3" t="s">
        <v>1306</v>
      </c>
      <c r="C1218" s="3" t="s">
        <v>314</v>
      </c>
      <c r="D1218" s="45" t="s">
        <v>20</v>
      </c>
      <c r="E1218" s="3" t="s">
        <v>763</v>
      </c>
      <c r="F1218" s="3" t="s">
        <v>1307</v>
      </c>
      <c r="G1218" s="4" t="str">
        <f t="shared" si="100"/>
        <v>RES2010 750K±5%</v>
      </c>
      <c r="H1218" s="3" t="s">
        <v>23</v>
      </c>
      <c r="I1218" s="3" t="s">
        <v>24</v>
      </c>
      <c r="J1218" s="3" t="s">
        <v>25</v>
      </c>
      <c r="K1218" s="3" t="s">
        <v>1308</v>
      </c>
      <c r="L1218" s="4" t="str">
        <f t="shared" si="101"/>
        <v>RC2010JR-07750KL</v>
      </c>
      <c r="M1218" s="3" t="s">
        <v>378</v>
      </c>
      <c r="N1218" t="s">
        <v>379</v>
      </c>
      <c r="O1218" t="str">
        <f t="shared" ca="1" si="99"/>
        <v>C:\Altium Libraries\Passives Library\DataSheet\GENERAL PURPOSE CHIP RESISTORS (Yageo).pdf</v>
      </c>
      <c r="P1218" s="5" t="str">
        <f t="shared" si="102"/>
        <v>GENERAL PURPOSE CHIP RESISTORS RES2010 750K±5% 200V 0.75W</v>
      </c>
    </row>
    <row r="1219" spans="1:16" x14ac:dyDescent="0.3">
      <c r="A1219" s="4" t="s">
        <v>1451</v>
      </c>
      <c r="B1219" s="3" t="s">
        <v>1306</v>
      </c>
      <c r="C1219" s="3" t="s">
        <v>316</v>
      </c>
      <c r="D1219" s="45" t="s">
        <v>20</v>
      </c>
      <c r="E1219" s="3" t="s">
        <v>763</v>
      </c>
      <c r="F1219" s="3" t="s">
        <v>1307</v>
      </c>
      <c r="G1219" s="4" t="str">
        <f t="shared" si="100"/>
        <v>RES2010 820K±5%</v>
      </c>
      <c r="H1219" s="3" t="s">
        <v>23</v>
      </c>
      <c r="I1219" s="3" t="s">
        <v>24</v>
      </c>
      <c r="J1219" s="3" t="s">
        <v>25</v>
      </c>
      <c r="K1219" s="3" t="s">
        <v>1308</v>
      </c>
      <c r="L1219" s="4" t="str">
        <f t="shared" si="101"/>
        <v>RC2010JR-07820KL</v>
      </c>
      <c r="M1219" s="3" t="s">
        <v>378</v>
      </c>
      <c r="N1219" t="s">
        <v>379</v>
      </c>
      <c r="O1219" t="str">
        <f t="shared" ca="1" si="99"/>
        <v>C:\Altium Libraries\Passives Library\DataSheet\GENERAL PURPOSE CHIP RESISTORS (Yageo).pdf</v>
      </c>
      <c r="P1219" s="5" t="str">
        <f t="shared" si="102"/>
        <v>GENERAL PURPOSE CHIP RESISTORS RES2010 820K±5% 200V 0.75W</v>
      </c>
    </row>
    <row r="1220" spans="1:16" x14ac:dyDescent="0.3">
      <c r="A1220" s="4" t="s">
        <v>1452</v>
      </c>
      <c r="B1220" s="3" t="s">
        <v>1306</v>
      </c>
      <c r="C1220" s="3" t="s">
        <v>318</v>
      </c>
      <c r="D1220" s="45" t="s">
        <v>20</v>
      </c>
      <c r="E1220" s="3" t="s">
        <v>763</v>
      </c>
      <c r="F1220" s="3" t="s">
        <v>1307</v>
      </c>
      <c r="G1220" s="4" t="str">
        <f t="shared" si="100"/>
        <v>RES2010 910K±5%</v>
      </c>
      <c r="H1220" s="3" t="s">
        <v>23</v>
      </c>
      <c r="I1220" s="3" t="s">
        <v>24</v>
      </c>
      <c r="J1220" s="3" t="s">
        <v>25</v>
      </c>
      <c r="K1220" s="3" t="s">
        <v>1308</v>
      </c>
      <c r="L1220" s="4" t="str">
        <f t="shared" si="101"/>
        <v>RC2010JR-07910KL</v>
      </c>
      <c r="M1220" s="3" t="s">
        <v>378</v>
      </c>
      <c r="N1220" t="s">
        <v>379</v>
      </c>
      <c r="O1220" t="str">
        <f t="shared" ca="1" si="99"/>
        <v>C:\Altium Libraries\Passives Library\DataSheet\GENERAL PURPOSE CHIP RESISTORS (Yageo).pdf</v>
      </c>
      <c r="P1220" s="5" t="str">
        <f t="shared" si="102"/>
        <v>GENERAL PURPOSE CHIP RESISTORS RES2010 910K±5% 200V 0.75W</v>
      </c>
    </row>
    <row r="1221" spans="1:16" x14ac:dyDescent="0.3">
      <c r="A1221" s="4" t="s">
        <v>1453</v>
      </c>
      <c r="B1221" s="3" t="s">
        <v>1306</v>
      </c>
      <c r="C1221" s="3" t="s">
        <v>320</v>
      </c>
      <c r="D1221" s="45" t="s">
        <v>20</v>
      </c>
      <c r="E1221" s="3" t="s">
        <v>763</v>
      </c>
      <c r="F1221" s="3" t="s">
        <v>1307</v>
      </c>
      <c r="G1221" s="4" t="str">
        <f t="shared" si="100"/>
        <v>RES2010 1M0±5%</v>
      </c>
      <c r="H1221" s="3" t="s">
        <v>23</v>
      </c>
      <c r="I1221" s="3" t="s">
        <v>24</v>
      </c>
      <c r="J1221" s="3" t="s">
        <v>25</v>
      </c>
      <c r="K1221" s="3" t="s">
        <v>1308</v>
      </c>
      <c r="L1221" s="4" t="str">
        <f t="shared" si="101"/>
        <v>RC2010JR-071M0L</v>
      </c>
      <c r="M1221" s="3" t="s">
        <v>378</v>
      </c>
      <c r="N1221" t="s">
        <v>379</v>
      </c>
      <c r="O1221" t="str">
        <f t="shared" ca="1" si="99"/>
        <v>C:\Altium Libraries\Passives Library\DataSheet\GENERAL PURPOSE CHIP RESISTORS (Yageo).pdf</v>
      </c>
      <c r="P1221" s="5" t="str">
        <f t="shared" si="102"/>
        <v>GENERAL PURPOSE CHIP RESISTORS RES2010 1M0±5% 200V 0.75W</v>
      </c>
    </row>
    <row r="1222" spans="1:16" x14ac:dyDescent="0.3">
      <c r="A1222" s="4" t="s">
        <v>1454</v>
      </c>
      <c r="B1222" s="3" t="s">
        <v>1306</v>
      </c>
      <c r="C1222" s="3" t="s">
        <v>323</v>
      </c>
      <c r="D1222" s="45" t="s">
        <v>20</v>
      </c>
      <c r="E1222" s="3" t="s">
        <v>763</v>
      </c>
      <c r="F1222" s="3" t="s">
        <v>1307</v>
      </c>
      <c r="G1222" s="4" t="str">
        <f t="shared" si="100"/>
        <v>RES2010 1M1±5%</v>
      </c>
      <c r="H1222" s="3" t="s">
        <v>23</v>
      </c>
      <c r="I1222" s="3" t="s">
        <v>24</v>
      </c>
      <c r="J1222" s="3" t="s">
        <v>25</v>
      </c>
      <c r="K1222" s="3" t="s">
        <v>1308</v>
      </c>
      <c r="L1222" s="4" t="str">
        <f t="shared" si="101"/>
        <v>RC2010JR-071M1L</v>
      </c>
      <c r="M1222" s="3" t="s">
        <v>378</v>
      </c>
      <c r="N1222" t="s">
        <v>379</v>
      </c>
      <c r="O1222" t="str">
        <f t="shared" ca="1" si="99"/>
        <v>C:\Altium Libraries\Passives Library\DataSheet\GENERAL PURPOSE CHIP RESISTORS (Yageo).pdf</v>
      </c>
      <c r="P1222" s="5" t="str">
        <f t="shared" si="102"/>
        <v>GENERAL PURPOSE CHIP RESISTORS RES2010 1M1±5% 200V 0.75W</v>
      </c>
    </row>
    <row r="1223" spans="1:16" x14ac:dyDescent="0.3">
      <c r="A1223" s="4" t="s">
        <v>1455</v>
      </c>
      <c r="B1223" s="3" t="s">
        <v>1306</v>
      </c>
      <c r="C1223" s="3" t="s">
        <v>325</v>
      </c>
      <c r="D1223" s="45" t="s">
        <v>20</v>
      </c>
      <c r="E1223" s="3" t="s">
        <v>763</v>
      </c>
      <c r="F1223" s="3" t="s">
        <v>1307</v>
      </c>
      <c r="G1223" s="4" t="str">
        <f t="shared" si="100"/>
        <v>RES2010 1M2±5%</v>
      </c>
      <c r="H1223" s="3" t="s">
        <v>23</v>
      </c>
      <c r="I1223" s="3" t="s">
        <v>24</v>
      </c>
      <c r="J1223" s="3" t="s">
        <v>25</v>
      </c>
      <c r="K1223" s="3" t="s">
        <v>1308</v>
      </c>
      <c r="L1223" s="4" t="str">
        <f t="shared" si="101"/>
        <v>RC2010JR-071M2L</v>
      </c>
      <c r="M1223" s="3" t="s">
        <v>378</v>
      </c>
      <c r="N1223" t="s">
        <v>379</v>
      </c>
      <c r="O1223" t="str">
        <f t="shared" ca="1" si="99"/>
        <v>C:\Altium Libraries\Passives Library\DataSheet\GENERAL PURPOSE CHIP RESISTORS (Yageo).pdf</v>
      </c>
      <c r="P1223" s="5" t="str">
        <f t="shared" si="102"/>
        <v>GENERAL PURPOSE CHIP RESISTORS RES2010 1M2±5% 200V 0.75W</v>
      </c>
    </row>
    <row r="1224" spans="1:16" x14ac:dyDescent="0.3">
      <c r="A1224" s="4" t="s">
        <v>1456</v>
      </c>
      <c r="B1224" s="3" t="s">
        <v>1306</v>
      </c>
      <c r="C1224" s="3" t="s">
        <v>327</v>
      </c>
      <c r="D1224" s="45" t="s">
        <v>20</v>
      </c>
      <c r="E1224" s="3" t="s">
        <v>763</v>
      </c>
      <c r="F1224" s="3" t="s">
        <v>1307</v>
      </c>
      <c r="G1224" s="4" t="str">
        <f t="shared" si="100"/>
        <v>RES2010 1M3±5%</v>
      </c>
      <c r="H1224" s="3" t="s">
        <v>23</v>
      </c>
      <c r="I1224" s="3" t="s">
        <v>24</v>
      </c>
      <c r="J1224" s="3" t="s">
        <v>25</v>
      </c>
      <c r="K1224" s="3" t="s">
        <v>1308</v>
      </c>
      <c r="L1224" s="4" t="str">
        <f t="shared" si="101"/>
        <v>RC2010JR-071M3L</v>
      </c>
      <c r="M1224" s="3" t="s">
        <v>378</v>
      </c>
      <c r="N1224" t="s">
        <v>379</v>
      </c>
      <c r="O1224" t="str">
        <f t="shared" ca="1" si="99"/>
        <v>C:\Altium Libraries\Passives Library\DataSheet\GENERAL PURPOSE CHIP RESISTORS (Yageo).pdf</v>
      </c>
      <c r="P1224" s="5" t="str">
        <f t="shared" si="102"/>
        <v>GENERAL PURPOSE CHIP RESISTORS RES2010 1M3±5% 200V 0.75W</v>
      </c>
    </row>
    <row r="1225" spans="1:16" x14ac:dyDescent="0.3">
      <c r="A1225" s="4" t="s">
        <v>1457</v>
      </c>
      <c r="B1225" s="3" t="s">
        <v>1306</v>
      </c>
      <c r="C1225" s="3" t="s">
        <v>329</v>
      </c>
      <c r="D1225" s="45" t="s">
        <v>20</v>
      </c>
      <c r="E1225" s="3" t="s">
        <v>763</v>
      </c>
      <c r="F1225" s="3" t="s">
        <v>1307</v>
      </c>
      <c r="G1225" s="4" t="str">
        <f t="shared" si="100"/>
        <v>RES2010 1M5±5%</v>
      </c>
      <c r="H1225" s="3" t="s">
        <v>23</v>
      </c>
      <c r="I1225" s="3" t="s">
        <v>24</v>
      </c>
      <c r="J1225" s="3" t="s">
        <v>25</v>
      </c>
      <c r="K1225" s="3" t="s">
        <v>1308</v>
      </c>
      <c r="L1225" s="4" t="str">
        <f t="shared" si="101"/>
        <v>RC2010JR-071M5L</v>
      </c>
      <c r="M1225" s="3" t="s">
        <v>378</v>
      </c>
      <c r="N1225" t="s">
        <v>379</v>
      </c>
      <c r="O1225" t="str">
        <f t="shared" ca="1" si="99"/>
        <v>C:\Altium Libraries\Passives Library\DataSheet\GENERAL PURPOSE CHIP RESISTORS (Yageo).pdf</v>
      </c>
      <c r="P1225" s="5" t="str">
        <f t="shared" si="102"/>
        <v>GENERAL PURPOSE CHIP RESISTORS RES2010 1M5±5% 200V 0.75W</v>
      </c>
    </row>
    <row r="1226" spans="1:16" x14ac:dyDescent="0.3">
      <c r="A1226" s="4" t="s">
        <v>1458</v>
      </c>
      <c r="B1226" s="3" t="s">
        <v>1306</v>
      </c>
      <c r="C1226" s="3" t="s">
        <v>331</v>
      </c>
      <c r="D1226" s="45" t="s">
        <v>20</v>
      </c>
      <c r="E1226" s="3" t="s">
        <v>763</v>
      </c>
      <c r="F1226" s="3" t="s">
        <v>1307</v>
      </c>
      <c r="G1226" s="4" t="str">
        <f t="shared" si="100"/>
        <v>RES2010 1M6±5%</v>
      </c>
      <c r="H1226" s="3" t="s">
        <v>23</v>
      </c>
      <c r="I1226" s="3" t="s">
        <v>24</v>
      </c>
      <c r="J1226" s="3" t="s">
        <v>25</v>
      </c>
      <c r="K1226" s="3" t="s">
        <v>1308</v>
      </c>
      <c r="L1226" s="4" t="str">
        <f t="shared" si="101"/>
        <v>RC2010JR-071M6L</v>
      </c>
      <c r="M1226" s="3" t="s">
        <v>378</v>
      </c>
      <c r="N1226" t="s">
        <v>379</v>
      </c>
      <c r="O1226" t="str">
        <f t="shared" ref="O1226:O1289" ca="1" si="103">CONCATENATE(LEFT(CELL("имяфайла"), FIND("[",CELL("имяфайла"))-1),"DataSheet\GENERAL PURPOSE CHIP RESISTORS (Yageo).pdf")</f>
        <v>C:\Altium Libraries\Passives Library\DataSheet\GENERAL PURPOSE CHIP RESISTORS (Yageo).pdf</v>
      </c>
      <c r="P1226" s="5" t="str">
        <f t="shared" si="102"/>
        <v>GENERAL PURPOSE CHIP RESISTORS RES2010 1M6±5% 200V 0.75W</v>
      </c>
    </row>
    <row r="1227" spans="1:16" x14ac:dyDescent="0.3">
      <c r="A1227" s="4" t="s">
        <v>1459</v>
      </c>
      <c r="B1227" s="3" t="s">
        <v>1306</v>
      </c>
      <c r="C1227" s="3" t="s">
        <v>333</v>
      </c>
      <c r="D1227" s="45" t="s">
        <v>20</v>
      </c>
      <c r="E1227" s="3" t="s">
        <v>763</v>
      </c>
      <c r="F1227" s="3" t="s">
        <v>1307</v>
      </c>
      <c r="G1227" s="4" t="str">
        <f t="shared" si="100"/>
        <v>RES2010 1M7±5%</v>
      </c>
      <c r="H1227" s="3" t="s">
        <v>23</v>
      </c>
      <c r="I1227" s="3" t="s">
        <v>24</v>
      </c>
      <c r="J1227" s="3" t="s">
        <v>25</v>
      </c>
      <c r="K1227" s="3" t="s">
        <v>1308</v>
      </c>
      <c r="L1227" s="4" t="str">
        <f t="shared" si="101"/>
        <v>RC2010JR-071M7L</v>
      </c>
      <c r="M1227" s="3" t="s">
        <v>378</v>
      </c>
      <c r="N1227" t="s">
        <v>379</v>
      </c>
      <c r="O1227" t="str">
        <f t="shared" ca="1" si="103"/>
        <v>C:\Altium Libraries\Passives Library\DataSheet\GENERAL PURPOSE CHIP RESISTORS (Yageo).pdf</v>
      </c>
      <c r="P1227" s="5" t="str">
        <f t="shared" si="102"/>
        <v>GENERAL PURPOSE CHIP RESISTORS RES2010 1M7±5% 200V 0.75W</v>
      </c>
    </row>
    <row r="1228" spans="1:16" x14ac:dyDescent="0.3">
      <c r="A1228" s="4" t="s">
        <v>1460</v>
      </c>
      <c r="B1228" s="3" t="s">
        <v>1306</v>
      </c>
      <c r="C1228" s="3" t="s">
        <v>335</v>
      </c>
      <c r="D1228" s="45" t="s">
        <v>20</v>
      </c>
      <c r="E1228" s="3" t="s">
        <v>763</v>
      </c>
      <c r="F1228" s="3" t="s">
        <v>1307</v>
      </c>
      <c r="G1228" s="4" t="str">
        <f t="shared" si="100"/>
        <v>RES2010 1M8±5%</v>
      </c>
      <c r="H1228" s="3" t="s">
        <v>23</v>
      </c>
      <c r="I1228" s="3" t="s">
        <v>24</v>
      </c>
      <c r="J1228" s="3" t="s">
        <v>25</v>
      </c>
      <c r="K1228" s="3" t="s">
        <v>1308</v>
      </c>
      <c r="L1228" s="4" t="str">
        <f t="shared" si="101"/>
        <v>RC2010JR-071M8L</v>
      </c>
      <c r="M1228" s="3" t="s">
        <v>378</v>
      </c>
      <c r="N1228" t="s">
        <v>379</v>
      </c>
      <c r="O1228" t="str">
        <f t="shared" ca="1" si="103"/>
        <v>C:\Altium Libraries\Passives Library\DataSheet\GENERAL PURPOSE CHIP RESISTORS (Yageo).pdf</v>
      </c>
      <c r="P1228" s="5" t="str">
        <f t="shared" si="102"/>
        <v>GENERAL PURPOSE CHIP RESISTORS RES2010 1M8±5% 200V 0.75W</v>
      </c>
    </row>
    <row r="1229" spans="1:16" x14ac:dyDescent="0.3">
      <c r="A1229" s="4" t="s">
        <v>1461</v>
      </c>
      <c r="B1229" s="3" t="s">
        <v>1306</v>
      </c>
      <c r="C1229" s="3" t="s">
        <v>337</v>
      </c>
      <c r="D1229" s="45" t="s">
        <v>20</v>
      </c>
      <c r="E1229" s="3" t="s">
        <v>763</v>
      </c>
      <c r="F1229" s="3" t="s">
        <v>1307</v>
      </c>
      <c r="G1229" s="4" t="str">
        <f t="shared" si="100"/>
        <v>RES2010 2M0±5%</v>
      </c>
      <c r="H1229" s="3" t="s">
        <v>23</v>
      </c>
      <c r="I1229" s="3" t="s">
        <v>24</v>
      </c>
      <c r="J1229" s="3" t="s">
        <v>25</v>
      </c>
      <c r="K1229" s="3" t="s">
        <v>1308</v>
      </c>
      <c r="L1229" s="4" t="str">
        <f t="shared" si="101"/>
        <v>RC2010JR-072M0L</v>
      </c>
      <c r="M1229" s="3" t="s">
        <v>378</v>
      </c>
      <c r="N1229" t="s">
        <v>379</v>
      </c>
      <c r="O1229" t="str">
        <f t="shared" ca="1" si="103"/>
        <v>C:\Altium Libraries\Passives Library\DataSheet\GENERAL PURPOSE CHIP RESISTORS (Yageo).pdf</v>
      </c>
      <c r="P1229" s="5" t="str">
        <f t="shared" si="102"/>
        <v>GENERAL PURPOSE CHIP RESISTORS RES2010 2M0±5% 200V 0.75W</v>
      </c>
    </row>
    <row r="1230" spans="1:16" x14ac:dyDescent="0.3">
      <c r="A1230" s="4" t="s">
        <v>1462</v>
      </c>
      <c r="B1230" s="3" t="s">
        <v>1306</v>
      </c>
      <c r="C1230" s="3" t="s">
        <v>340</v>
      </c>
      <c r="D1230" s="45" t="s">
        <v>20</v>
      </c>
      <c r="E1230" s="3" t="s">
        <v>763</v>
      </c>
      <c r="F1230" s="3" t="s">
        <v>1307</v>
      </c>
      <c r="G1230" s="4" t="str">
        <f t="shared" si="100"/>
        <v>RES2010 2M2±5%</v>
      </c>
      <c r="H1230" s="3" t="s">
        <v>23</v>
      </c>
      <c r="I1230" s="3" t="s">
        <v>24</v>
      </c>
      <c r="J1230" s="3" t="s">
        <v>25</v>
      </c>
      <c r="K1230" s="3" t="s">
        <v>1308</v>
      </c>
      <c r="L1230" s="4" t="str">
        <f t="shared" si="101"/>
        <v>RC2010JR-072M2L</v>
      </c>
      <c r="M1230" s="3" t="s">
        <v>378</v>
      </c>
      <c r="N1230" t="s">
        <v>379</v>
      </c>
      <c r="O1230" t="str">
        <f t="shared" ca="1" si="103"/>
        <v>C:\Altium Libraries\Passives Library\DataSheet\GENERAL PURPOSE CHIP RESISTORS (Yageo).pdf</v>
      </c>
      <c r="P1230" s="5" t="str">
        <f t="shared" si="102"/>
        <v>GENERAL PURPOSE CHIP RESISTORS RES2010 2M2±5% 200V 0.75W</v>
      </c>
    </row>
    <row r="1231" spans="1:16" x14ac:dyDescent="0.3">
      <c r="A1231" s="4" t="s">
        <v>1463</v>
      </c>
      <c r="B1231" s="3" t="s">
        <v>1306</v>
      </c>
      <c r="C1231" s="3" t="s">
        <v>342</v>
      </c>
      <c r="D1231" s="45" t="s">
        <v>20</v>
      </c>
      <c r="E1231" s="3" t="s">
        <v>763</v>
      </c>
      <c r="F1231" s="3" t="s">
        <v>1307</v>
      </c>
      <c r="G1231" s="4" t="str">
        <f t="shared" si="100"/>
        <v>RES2010 2M7±5%</v>
      </c>
      <c r="H1231" s="3" t="s">
        <v>23</v>
      </c>
      <c r="I1231" s="3" t="s">
        <v>24</v>
      </c>
      <c r="J1231" s="3" t="s">
        <v>25</v>
      </c>
      <c r="K1231" s="3" t="s">
        <v>1308</v>
      </c>
      <c r="L1231" s="4" t="str">
        <f t="shared" si="101"/>
        <v>RC2010JR-072M7L</v>
      </c>
      <c r="M1231" s="3" t="s">
        <v>378</v>
      </c>
      <c r="N1231" t="s">
        <v>379</v>
      </c>
      <c r="O1231" t="str">
        <f t="shared" ca="1" si="103"/>
        <v>C:\Altium Libraries\Passives Library\DataSheet\GENERAL PURPOSE CHIP RESISTORS (Yageo).pdf</v>
      </c>
      <c r="P1231" s="5" t="str">
        <f t="shared" si="102"/>
        <v>GENERAL PURPOSE CHIP RESISTORS RES2010 2M7±5% 200V 0.75W</v>
      </c>
    </row>
    <row r="1232" spans="1:16" x14ac:dyDescent="0.3">
      <c r="A1232" s="4" t="s">
        <v>1464</v>
      </c>
      <c r="B1232" s="3" t="s">
        <v>1306</v>
      </c>
      <c r="C1232" s="3" t="s">
        <v>344</v>
      </c>
      <c r="D1232" s="45" t="s">
        <v>20</v>
      </c>
      <c r="E1232" s="3" t="s">
        <v>763</v>
      </c>
      <c r="F1232" s="3" t="s">
        <v>1307</v>
      </c>
      <c r="G1232" s="4" t="str">
        <f t="shared" si="100"/>
        <v>RES2010 3M0±5%</v>
      </c>
      <c r="H1232" s="3" t="s">
        <v>23</v>
      </c>
      <c r="I1232" s="3" t="s">
        <v>24</v>
      </c>
      <c r="J1232" s="3" t="s">
        <v>25</v>
      </c>
      <c r="K1232" s="3" t="s">
        <v>1308</v>
      </c>
      <c r="L1232" s="4" t="str">
        <f t="shared" si="101"/>
        <v>RC2010JR-073M0L</v>
      </c>
      <c r="M1232" s="3" t="s">
        <v>378</v>
      </c>
      <c r="N1232" t="s">
        <v>379</v>
      </c>
      <c r="O1232" t="str">
        <f t="shared" ca="1" si="103"/>
        <v>C:\Altium Libraries\Passives Library\DataSheet\GENERAL PURPOSE CHIP RESISTORS (Yageo).pdf</v>
      </c>
      <c r="P1232" s="5" t="str">
        <f t="shared" si="102"/>
        <v>GENERAL PURPOSE CHIP RESISTORS RES2010 3M0±5% 200V 0.75W</v>
      </c>
    </row>
    <row r="1233" spans="1:16" x14ac:dyDescent="0.3">
      <c r="A1233" s="4" t="s">
        <v>1465</v>
      </c>
      <c r="B1233" s="3" t="s">
        <v>1306</v>
      </c>
      <c r="C1233" s="3" t="s">
        <v>347</v>
      </c>
      <c r="D1233" s="45" t="s">
        <v>20</v>
      </c>
      <c r="E1233" s="3" t="s">
        <v>763</v>
      </c>
      <c r="F1233" s="3" t="s">
        <v>1307</v>
      </c>
      <c r="G1233" s="4" t="str">
        <f t="shared" si="100"/>
        <v>RES2010 3M3±5%</v>
      </c>
      <c r="H1233" s="3" t="s">
        <v>23</v>
      </c>
      <c r="I1233" s="3" t="s">
        <v>24</v>
      </c>
      <c r="J1233" s="3" t="s">
        <v>25</v>
      </c>
      <c r="K1233" s="3" t="s">
        <v>1308</v>
      </c>
      <c r="L1233" s="4" t="str">
        <f t="shared" si="101"/>
        <v>RC2010JR-073M3L</v>
      </c>
      <c r="M1233" s="3" t="s">
        <v>378</v>
      </c>
      <c r="N1233" t="s">
        <v>379</v>
      </c>
      <c r="O1233" t="str">
        <f t="shared" ca="1" si="103"/>
        <v>C:\Altium Libraries\Passives Library\DataSheet\GENERAL PURPOSE CHIP RESISTORS (Yageo).pdf</v>
      </c>
      <c r="P1233" s="5" t="str">
        <f t="shared" si="102"/>
        <v>GENERAL PURPOSE CHIP RESISTORS RES2010 3M3±5% 200V 0.75W</v>
      </c>
    </row>
    <row r="1234" spans="1:16" x14ac:dyDescent="0.3">
      <c r="A1234" s="4" t="s">
        <v>1466</v>
      </c>
      <c r="B1234" s="3" t="s">
        <v>1306</v>
      </c>
      <c r="C1234" s="3" t="s">
        <v>349</v>
      </c>
      <c r="D1234" s="45" t="s">
        <v>20</v>
      </c>
      <c r="E1234" s="3" t="s">
        <v>763</v>
      </c>
      <c r="F1234" s="3" t="s">
        <v>1307</v>
      </c>
      <c r="G1234" s="4" t="str">
        <f t="shared" si="100"/>
        <v>RES2010 3M6±5%</v>
      </c>
      <c r="H1234" s="3" t="s">
        <v>23</v>
      </c>
      <c r="I1234" s="3" t="s">
        <v>24</v>
      </c>
      <c r="J1234" s="3" t="s">
        <v>25</v>
      </c>
      <c r="K1234" s="3" t="s">
        <v>1308</v>
      </c>
      <c r="L1234" s="4" t="str">
        <f t="shared" si="101"/>
        <v>RC2010JR-073M6L</v>
      </c>
      <c r="M1234" s="3" t="s">
        <v>378</v>
      </c>
      <c r="N1234" t="s">
        <v>379</v>
      </c>
      <c r="O1234" t="str">
        <f t="shared" ca="1" si="103"/>
        <v>C:\Altium Libraries\Passives Library\DataSheet\GENERAL PURPOSE CHIP RESISTORS (Yageo).pdf</v>
      </c>
      <c r="P1234" s="5" t="str">
        <f t="shared" si="102"/>
        <v>GENERAL PURPOSE CHIP RESISTORS RES2010 3M6±5% 200V 0.75W</v>
      </c>
    </row>
    <row r="1235" spans="1:16" x14ac:dyDescent="0.3">
      <c r="A1235" s="4" t="s">
        <v>1467</v>
      </c>
      <c r="B1235" s="3" t="s">
        <v>1306</v>
      </c>
      <c r="C1235" s="3" t="s">
        <v>351</v>
      </c>
      <c r="D1235" s="45" t="s">
        <v>20</v>
      </c>
      <c r="E1235" s="3" t="s">
        <v>763</v>
      </c>
      <c r="F1235" s="3" t="s">
        <v>1307</v>
      </c>
      <c r="G1235" s="4" t="str">
        <f t="shared" si="100"/>
        <v>RES2010 3M9±5%</v>
      </c>
      <c r="H1235" s="3" t="s">
        <v>23</v>
      </c>
      <c r="I1235" s="3" t="s">
        <v>24</v>
      </c>
      <c r="J1235" s="3" t="s">
        <v>25</v>
      </c>
      <c r="K1235" s="3" t="s">
        <v>1308</v>
      </c>
      <c r="L1235" s="4" t="str">
        <f t="shared" si="101"/>
        <v>RC2010JR-073M9L</v>
      </c>
      <c r="M1235" s="3" t="s">
        <v>378</v>
      </c>
      <c r="N1235" t="s">
        <v>379</v>
      </c>
      <c r="O1235" t="str">
        <f t="shared" ca="1" si="103"/>
        <v>C:\Altium Libraries\Passives Library\DataSheet\GENERAL PURPOSE CHIP RESISTORS (Yageo).pdf</v>
      </c>
      <c r="P1235" s="5" t="str">
        <f t="shared" si="102"/>
        <v>GENERAL PURPOSE CHIP RESISTORS RES2010 3M9±5% 200V 0.75W</v>
      </c>
    </row>
    <row r="1236" spans="1:16" x14ac:dyDescent="0.3">
      <c r="A1236" s="4" t="s">
        <v>1468</v>
      </c>
      <c r="B1236" s="3" t="s">
        <v>1306</v>
      </c>
      <c r="C1236" s="3" t="s">
        <v>353</v>
      </c>
      <c r="D1236" s="45" t="s">
        <v>20</v>
      </c>
      <c r="E1236" s="3" t="s">
        <v>763</v>
      </c>
      <c r="F1236" s="3" t="s">
        <v>1307</v>
      </c>
      <c r="G1236" s="4" t="str">
        <f t="shared" si="100"/>
        <v>RES2010 4M3±5%</v>
      </c>
      <c r="H1236" s="3" t="s">
        <v>23</v>
      </c>
      <c r="I1236" s="3" t="s">
        <v>24</v>
      </c>
      <c r="J1236" s="3" t="s">
        <v>25</v>
      </c>
      <c r="K1236" s="3" t="s">
        <v>1308</v>
      </c>
      <c r="L1236" s="4" t="str">
        <f t="shared" si="101"/>
        <v>RC2010JR-074M3L</v>
      </c>
      <c r="M1236" s="3" t="s">
        <v>378</v>
      </c>
      <c r="N1236" t="s">
        <v>379</v>
      </c>
      <c r="O1236" t="str">
        <f t="shared" ca="1" si="103"/>
        <v>C:\Altium Libraries\Passives Library\DataSheet\GENERAL PURPOSE CHIP RESISTORS (Yageo).pdf</v>
      </c>
      <c r="P1236" s="5" t="str">
        <f t="shared" si="102"/>
        <v>GENERAL PURPOSE CHIP RESISTORS RES2010 4M3±5% 200V 0.75W</v>
      </c>
    </row>
    <row r="1237" spans="1:16" x14ac:dyDescent="0.3">
      <c r="A1237" s="4" t="s">
        <v>1469</v>
      </c>
      <c r="B1237" s="3" t="s">
        <v>1306</v>
      </c>
      <c r="C1237" s="3" t="s">
        <v>355</v>
      </c>
      <c r="D1237" s="45" t="s">
        <v>20</v>
      </c>
      <c r="E1237" s="3" t="s">
        <v>763</v>
      </c>
      <c r="F1237" s="3" t="s">
        <v>1307</v>
      </c>
      <c r="G1237" s="4" t="str">
        <f t="shared" si="100"/>
        <v>RES2010 4M7±5%</v>
      </c>
      <c r="H1237" s="3" t="s">
        <v>23</v>
      </c>
      <c r="I1237" s="3" t="s">
        <v>24</v>
      </c>
      <c r="J1237" s="3" t="s">
        <v>25</v>
      </c>
      <c r="K1237" s="3" t="s">
        <v>1308</v>
      </c>
      <c r="L1237" s="4" t="str">
        <f t="shared" si="101"/>
        <v>RC2010JR-074M7L</v>
      </c>
      <c r="M1237" s="3" t="s">
        <v>378</v>
      </c>
      <c r="N1237" t="s">
        <v>379</v>
      </c>
      <c r="O1237" t="str">
        <f t="shared" ca="1" si="103"/>
        <v>C:\Altium Libraries\Passives Library\DataSheet\GENERAL PURPOSE CHIP RESISTORS (Yageo).pdf</v>
      </c>
      <c r="P1237" s="5" t="str">
        <f t="shared" si="102"/>
        <v>GENERAL PURPOSE CHIP RESISTORS RES2010 4M7±5% 200V 0.75W</v>
      </c>
    </row>
    <row r="1238" spans="1:16" x14ac:dyDescent="0.3">
      <c r="A1238" s="4" t="s">
        <v>1470</v>
      </c>
      <c r="B1238" s="3" t="s">
        <v>1306</v>
      </c>
      <c r="C1238" s="3" t="s">
        <v>357</v>
      </c>
      <c r="D1238" s="45" t="s">
        <v>20</v>
      </c>
      <c r="E1238" s="3" t="s">
        <v>763</v>
      </c>
      <c r="F1238" s="3" t="s">
        <v>1307</v>
      </c>
      <c r="G1238" s="4" t="str">
        <f t="shared" si="100"/>
        <v>RES2010 5M1±5%</v>
      </c>
      <c r="H1238" s="3" t="s">
        <v>23</v>
      </c>
      <c r="I1238" s="3" t="s">
        <v>24</v>
      </c>
      <c r="J1238" s="3" t="s">
        <v>25</v>
      </c>
      <c r="K1238" s="3" t="s">
        <v>1308</v>
      </c>
      <c r="L1238" s="4" t="str">
        <f t="shared" si="101"/>
        <v>RC2010JR-075M1L</v>
      </c>
      <c r="M1238" s="3" t="s">
        <v>378</v>
      </c>
      <c r="N1238" t="s">
        <v>379</v>
      </c>
      <c r="O1238" t="str">
        <f t="shared" ca="1" si="103"/>
        <v>C:\Altium Libraries\Passives Library\DataSheet\GENERAL PURPOSE CHIP RESISTORS (Yageo).pdf</v>
      </c>
      <c r="P1238" s="5" t="str">
        <f t="shared" si="102"/>
        <v>GENERAL PURPOSE CHIP RESISTORS RES2010 5M1±5% 200V 0.75W</v>
      </c>
    </row>
    <row r="1239" spans="1:16" x14ac:dyDescent="0.3">
      <c r="A1239" s="4" t="s">
        <v>1471</v>
      </c>
      <c r="B1239" s="3" t="s">
        <v>1306</v>
      </c>
      <c r="C1239" s="3" t="s">
        <v>359</v>
      </c>
      <c r="D1239" s="45" t="s">
        <v>20</v>
      </c>
      <c r="E1239" s="3" t="s">
        <v>763</v>
      </c>
      <c r="F1239" s="3" t="s">
        <v>1307</v>
      </c>
      <c r="G1239" s="4" t="str">
        <f t="shared" si="100"/>
        <v>RES2010 5M6±5%</v>
      </c>
      <c r="H1239" s="3" t="s">
        <v>23</v>
      </c>
      <c r="I1239" s="3" t="s">
        <v>24</v>
      </c>
      <c r="J1239" s="3" t="s">
        <v>25</v>
      </c>
      <c r="K1239" s="3" t="s">
        <v>1308</v>
      </c>
      <c r="L1239" s="4" t="str">
        <f t="shared" si="101"/>
        <v>RC2010JR-075M6L</v>
      </c>
      <c r="M1239" s="3" t="s">
        <v>378</v>
      </c>
      <c r="N1239" t="s">
        <v>379</v>
      </c>
      <c r="O1239" t="str">
        <f t="shared" ca="1" si="103"/>
        <v>C:\Altium Libraries\Passives Library\DataSheet\GENERAL PURPOSE CHIP RESISTORS (Yageo).pdf</v>
      </c>
      <c r="P1239" s="5" t="str">
        <f t="shared" si="102"/>
        <v>GENERAL PURPOSE CHIP RESISTORS RES2010 5M6±5% 200V 0.75W</v>
      </c>
    </row>
    <row r="1240" spans="1:16" x14ac:dyDescent="0.3">
      <c r="A1240" s="4" t="s">
        <v>1472</v>
      </c>
      <c r="B1240" s="3" t="s">
        <v>1306</v>
      </c>
      <c r="C1240" s="3" t="s">
        <v>361</v>
      </c>
      <c r="D1240" s="45" t="s">
        <v>20</v>
      </c>
      <c r="E1240" s="3" t="s">
        <v>763</v>
      </c>
      <c r="F1240" s="3" t="s">
        <v>1307</v>
      </c>
      <c r="G1240" s="4" t="str">
        <f t="shared" si="100"/>
        <v>RES2010 6M2±5%</v>
      </c>
      <c r="H1240" s="3" t="s">
        <v>23</v>
      </c>
      <c r="I1240" s="3" t="s">
        <v>24</v>
      </c>
      <c r="J1240" s="3" t="s">
        <v>25</v>
      </c>
      <c r="K1240" s="3" t="s">
        <v>1308</v>
      </c>
      <c r="L1240" s="4" t="str">
        <f t="shared" si="101"/>
        <v>RC2010JR-076M2L</v>
      </c>
      <c r="M1240" s="3" t="s">
        <v>378</v>
      </c>
      <c r="N1240" t="s">
        <v>379</v>
      </c>
      <c r="O1240" t="str">
        <f t="shared" ca="1" si="103"/>
        <v>C:\Altium Libraries\Passives Library\DataSheet\GENERAL PURPOSE CHIP RESISTORS (Yageo).pdf</v>
      </c>
      <c r="P1240" s="5" t="str">
        <f t="shared" si="102"/>
        <v>GENERAL PURPOSE CHIP RESISTORS RES2010 6M2±5% 200V 0.75W</v>
      </c>
    </row>
    <row r="1241" spans="1:16" x14ac:dyDescent="0.3">
      <c r="A1241" s="4" t="s">
        <v>1473</v>
      </c>
      <c r="B1241" s="3" t="s">
        <v>1306</v>
      </c>
      <c r="C1241" s="3" t="s">
        <v>363</v>
      </c>
      <c r="D1241" s="45" t="s">
        <v>20</v>
      </c>
      <c r="E1241" s="3" t="s">
        <v>763</v>
      </c>
      <c r="F1241" s="3" t="s">
        <v>1307</v>
      </c>
      <c r="G1241" s="4" t="str">
        <f t="shared" si="100"/>
        <v>RES2010 6M8±5%</v>
      </c>
      <c r="H1241" s="3" t="s">
        <v>23</v>
      </c>
      <c r="I1241" s="3" t="s">
        <v>24</v>
      </c>
      <c r="J1241" s="3" t="s">
        <v>25</v>
      </c>
      <c r="K1241" s="3" t="s">
        <v>1308</v>
      </c>
      <c r="L1241" s="4" t="str">
        <f t="shared" si="101"/>
        <v>RC2010JR-076M8L</v>
      </c>
      <c r="M1241" s="3" t="s">
        <v>378</v>
      </c>
      <c r="N1241" t="s">
        <v>379</v>
      </c>
      <c r="O1241" t="str">
        <f t="shared" ca="1" si="103"/>
        <v>C:\Altium Libraries\Passives Library\DataSheet\GENERAL PURPOSE CHIP RESISTORS (Yageo).pdf</v>
      </c>
      <c r="P1241" s="5" t="str">
        <f t="shared" si="102"/>
        <v>GENERAL PURPOSE CHIP RESISTORS RES2010 6M8±5% 200V 0.75W</v>
      </c>
    </row>
    <row r="1242" spans="1:16" x14ac:dyDescent="0.3">
      <c r="A1242" s="4" t="s">
        <v>1474</v>
      </c>
      <c r="B1242" s="3" t="s">
        <v>1306</v>
      </c>
      <c r="C1242" s="3" t="s">
        <v>365</v>
      </c>
      <c r="D1242" s="45" t="s">
        <v>20</v>
      </c>
      <c r="E1242" s="3" t="s">
        <v>763</v>
      </c>
      <c r="F1242" s="3" t="s">
        <v>1307</v>
      </c>
      <c r="G1242" s="4" t="str">
        <f t="shared" si="100"/>
        <v>RES2010 7M5±5%</v>
      </c>
      <c r="H1242" s="3" t="s">
        <v>23</v>
      </c>
      <c r="I1242" s="3" t="s">
        <v>24</v>
      </c>
      <c r="J1242" s="3" t="s">
        <v>25</v>
      </c>
      <c r="K1242" s="3" t="s">
        <v>1308</v>
      </c>
      <c r="L1242" s="4" t="str">
        <f t="shared" si="101"/>
        <v>RC2010JR-077M5L</v>
      </c>
      <c r="M1242" s="3" t="s">
        <v>378</v>
      </c>
      <c r="N1242" t="s">
        <v>379</v>
      </c>
      <c r="O1242" t="str">
        <f t="shared" ca="1" si="103"/>
        <v>C:\Altium Libraries\Passives Library\DataSheet\GENERAL PURPOSE CHIP RESISTORS (Yageo).pdf</v>
      </c>
      <c r="P1242" s="5" t="str">
        <f t="shared" si="102"/>
        <v>GENERAL PURPOSE CHIP RESISTORS RES2010 7M5±5% 200V 0.75W</v>
      </c>
    </row>
    <row r="1243" spans="1:16" x14ac:dyDescent="0.3">
      <c r="A1243" s="4" t="s">
        <v>1475</v>
      </c>
      <c r="B1243" s="3" t="s">
        <v>1306</v>
      </c>
      <c r="C1243" s="3" t="s">
        <v>367</v>
      </c>
      <c r="D1243" s="45" t="s">
        <v>20</v>
      </c>
      <c r="E1243" s="3" t="s">
        <v>763</v>
      </c>
      <c r="F1243" s="3" t="s">
        <v>1307</v>
      </c>
      <c r="G1243" s="4" t="str">
        <f t="shared" si="100"/>
        <v>RES2010 8M2±5%</v>
      </c>
      <c r="H1243" s="3" t="s">
        <v>23</v>
      </c>
      <c r="I1243" s="3" t="s">
        <v>24</v>
      </c>
      <c r="J1243" s="3" t="s">
        <v>25</v>
      </c>
      <c r="K1243" s="3" t="s">
        <v>1308</v>
      </c>
      <c r="L1243" s="4" t="str">
        <f t="shared" si="101"/>
        <v>RC2010JR-078M2L</v>
      </c>
      <c r="M1243" s="3" t="s">
        <v>378</v>
      </c>
      <c r="N1243" t="s">
        <v>379</v>
      </c>
      <c r="O1243" t="str">
        <f t="shared" ca="1" si="103"/>
        <v>C:\Altium Libraries\Passives Library\DataSheet\GENERAL PURPOSE CHIP RESISTORS (Yageo).pdf</v>
      </c>
      <c r="P1243" s="5" t="str">
        <f t="shared" si="102"/>
        <v>GENERAL PURPOSE CHIP RESISTORS RES2010 8M2±5% 200V 0.75W</v>
      </c>
    </row>
    <row r="1244" spans="1:16" x14ac:dyDescent="0.3">
      <c r="A1244" s="4" t="s">
        <v>1476</v>
      </c>
      <c r="B1244" s="3" t="s">
        <v>1306</v>
      </c>
      <c r="C1244" s="3" t="s">
        <v>369</v>
      </c>
      <c r="D1244" s="45" t="s">
        <v>20</v>
      </c>
      <c r="E1244" s="3" t="s">
        <v>763</v>
      </c>
      <c r="F1244" s="3" t="s">
        <v>1307</v>
      </c>
      <c r="G1244" s="4" t="str">
        <f t="shared" si="100"/>
        <v>RES2010 9M1±5%</v>
      </c>
      <c r="H1244" s="3" t="s">
        <v>23</v>
      </c>
      <c r="I1244" s="3" t="s">
        <v>24</v>
      </c>
      <c r="J1244" s="3" t="s">
        <v>25</v>
      </c>
      <c r="K1244" s="3" t="s">
        <v>1308</v>
      </c>
      <c r="L1244" s="4" t="str">
        <f t="shared" si="101"/>
        <v>RC2010JR-079M1L</v>
      </c>
      <c r="M1244" s="3" t="s">
        <v>378</v>
      </c>
      <c r="N1244" t="s">
        <v>379</v>
      </c>
      <c r="O1244" t="str">
        <f t="shared" ca="1" si="103"/>
        <v>C:\Altium Libraries\Passives Library\DataSheet\GENERAL PURPOSE CHIP RESISTORS (Yageo).pdf</v>
      </c>
      <c r="P1244" s="5" t="str">
        <f t="shared" si="102"/>
        <v>GENERAL PURPOSE CHIP RESISTORS RES2010 9M1±5% 200V 0.75W</v>
      </c>
    </row>
    <row r="1245" spans="1:16" x14ac:dyDescent="0.3">
      <c r="A1245" s="4" t="s">
        <v>1477</v>
      </c>
      <c r="B1245" s="3" t="s">
        <v>1306</v>
      </c>
      <c r="C1245" s="3" t="s">
        <v>371</v>
      </c>
      <c r="D1245" s="45" t="s">
        <v>20</v>
      </c>
      <c r="E1245" s="3" t="s">
        <v>763</v>
      </c>
      <c r="F1245" s="3" t="s">
        <v>1307</v>
      </c>
      <c r="G1245" s="4" t="str">
        <f t="shared" si="100"/>
        <v>RES2010 10M±5%</v>
      </c>
      <c r="H1245" s="3" t="s">
        <v>23</v>
      </c>
      <c r="I1245" s="3" t="s">
        <v>24</v>
      </c>
      <c r="J1245" s="3" t="s">
        <v>25</v>
      </c>
      <c r="K1245" s="3" t="s">
        <v>1308</v>
      </c>
      <c r="L1245" s="4" t="str">
        <f t="shared" si="101"/>
        <v>RC2010JR-0710ML</v>
      </c>
      <c r="M1245" s="3" t="s">
        <v>378</v>
      </c>
      <c r="N1245" t="s">
        <v>379</v>
      </c>
      <c r="O1245" t="str">
        <f t="shared" ca="1" si="103"/>
        <v>C:\Altium Libraries\Passives Library\DataSheet\GENERAL PURPOSE CHIP RESISTORS (Yageo).pdf</v>
      </c>
      <c r="P1245" s="5" t="str">
        <f t="shared" si="102"/>
        <v>GENERAL PURPOSE CHIP RESISTORS RES2010 10M±5% 200V 0.75W</v>
      </c>
    </row>
    <row r="1246" spans="1:16" x14ac:dyDescent="0.3">
      <c r="A1246" s="4" t="s">
        <v>1478</v>
      </c>
      <c r="B1246" s="3" t="s">
        <v>1306</v>
      </c>
      <c r="C1246" s="3" t="s">
        <v>382</v>
      </c>
      <c r="D1246" s="45" t="s">
        <v>20</v>
      </c>
      <c r="E1246" s="3" t="s">
        <v>763</v>
      </c>
      <c r="F1246" s="3" t="s">
        <v>1307</v>
      </c>
      <c r="G1246" s="4" t="str">
        <f t="shared" si="100"/>
        <v>RES2010 11M±5%</v>
      </c>
      <c r="H1246" s="3" t="s">
        <v>23</v>
      </c>
      <c r="I1246" s="3" t="s">
        <v>24</v>
      </c>
      <c r="J1246" s="3" t="s">
        <v>25</v>
      </c>
      <c r="K1246" s="3" t="s">
        <v>1308</v>
      </c>
      <c r="L1246" s="4" t="str">
        <f t="shared" si="101"/>
        <v>RC2010JR-0711ML</v>
      </c>
      <c r="M1246" s="3" t="s">
        <v>378</v>
      </c>
      <c r="N1246" t="s">
        <v>379</v>
      </c>
      <c r="O1246" t="str">
        <f t="shared" ca="1" si="103"/>
        <v>C:\Altium Libraries\Passives Library\DataSheet\GENERAL PURPOSE CHIP RESISTORS (Yageo).pdf</v>
      </c>
      <c r="P1246" s="5" t="str">
        <f t="shared" si="102"/>
        <v>GENERAL PURPOSE CHIP RESISTORS RES2010 11M±5% 200V 0.75W</v>
      </c>
    </row>
    <row r="1247" spans="1:16" x14ac:dyDescent="0.3">
      <c r="A1247" s="4" t="s">
        <v>1479</v>
      </c>
      <c r="B1247" s="3" t="s">
        <v>1306</v>
      </c>
      <c r="C1247" s="3" t="s">
        <v>384</v>
      </c>
      <c r="D1247" s="45" t="s">
        <v>20</v>
      </c>
      <c r="E1247" s="3" t="s">
        <v>763</v>
      </c>
      <c r="F1247" s="3" t="s">
        <v>1307</v>
      </c>
      <c r="G1247" s="4" t="str">
        <f t="shared" si="100"/>
        <v>RES2010 13M±5%</v>
      </c>
      <c r="H1247" s="3" t="s">
        <v>23</v>
      </c>
      <c r="I1247" s="3" t="s">
        <v>24</v>
      </c>
      <c r="J1247" s="3" t="s">
        <v>25</v>
      </c>
      <c r="K1247" s="3" t="s">
        <v>1308</v>
      </c>
      <c r="L1247" s="4" t="str">
        <f t="shared" si="101"/>
        <v>RC2010JR-0713ML</v>
      </c>
      <c r="M1247" s="3" t="s">
        <v>378</v>
      </c>
      <c r="N1247" t="s">
        <v>379</v>
      </c>
      <c r="O1247" t="str">
        <f t="shared" ca="1" si="103"/>
        <v>C:\Altium Libraries\Passives Library\DataSheet\GENERAL PURPOSE CHIP RESISTORS (Yageo).pdf</v>
      </c>
      <c r="P1247" s="5" t="str">
        <f t="shared" si="102"/>
        <v>GENERAL PURPOSE CHIP RESISTORS RES2010 13M±5% 200V 0.75W</v>
      </c>
    </row>
    <row r="1248" spans="1:16" x14ac:dyDescent="0.3">
      <c r="A1248" s="4" t="s">
        <v>1480</v>
      </c>
      <c r="B1248" s="3" t="s">
        <v>1306</v>
      </c>
      <c r="C1248" s="3" t="s">
        <v>386</v>
      </c>
      <c r="D1248" s="45" t="s">
        <v>20</v>
      </c>
      <c r="E1248" s="3" t="s">
        <v>763</v>
      </c>
      <c r="F1248" s="3" t="s">
        <v>1307</v>
      </c>
      <c r="G1248" s="4" t="str">
        <f t="shared" si="100"/>
        <v>RES2010 15M±5%</v>
      </c>
      <c r="H1248" s="3" t="s">
        <v>23</v>
      </c>
      <c r="I1248" s="3" t="s">
        <v>24</v>
      </c>
      <c r="J1248" s="3" t="s">
        <v>25</v>
      </c>
      <c r="K1248" s="3" t="s">
        <v>1308</v>
      </c>
      <c r="L1248" s="4" t="str">
        <f t="shared" si="101"/>
        <v>RC2010JR-0715ML</v>
      </c>
      <c r="M1248" s="3" t="s">
        <v>378</v>
      </c>
      <c r="N1248" t="s">
        <v>379</v>
      </c>
      <c r="O1248" t="str">
        <f t="shared" ca="1" si="103"/>
        <v>C:\Altium Libraries\Passives Library\DataSheet\GENERAL PURPOSE CHIP RESISTORS (Yageo).pdf</v>
      </c>
      <c r="P1248" s="5" t="str">
        <f t="shared" si="102"/>
        <v>GENERAL PURPOSE CHIP RESISTORS RES2010 15M±5% 200V 0.75W</v>
      </c>
    </row>
    <row r="1249" spans="1:16" x14ac:dyDescent="0.3">
      <c r="A1249" s="4" t="s">
        <v>1481</v>
      </c>
      <c r="B1249" s="3" t="s">
        <v>1306</v>
      </c>
      <c r="C1249" s="3" t="s">
        <v>388</v>
      </c>
      <c r="D1249" s="45" t="s">
        <v>20</v>
      </c>
      <c r="E1249" s="3" t="s">
        <v>763</v>
      </c>
      <c r="F1249" s="3" t="s">
        <v>1307</v>
      </c>
      <c r="G1249" s="4" t="str">
        <f t="shared" si="100"/>
        <v>RES2010 16M±5%</v>
      </c>
      <c r="H1249" s="3" t="s">
        <v>23</v>
      </c>
      <c r="I1249" s="3" t="s">
        <v>24</v>
      </c>
      <c r="J1249" s="3" t="s">
        <v>25</v>
      </c>
      <c r="K1249" s="3" t="s">
        <v>1308</v>
      </c>
      <c r="L1249" s="4" t="str">
        <f t="shared" si="101"/>
        <v>RC2010JR-0716ML</v>
      </c>
      <c r="M1249" s="3" t="s">
        <v>378</v>
      </c>
      <c r="N1249" t="s">
        <v>379</v>
      </c>
      <c r="O1249" t="str">
        <f t="shared" ca="1" si="103"/>
        <v>C:\Altium Libraries\Passives Library\DataSheet\GENERAL PURPOSE CHIP RESISTORS (Yageo).pdf</v>
      </c>
      <c r="P1249" s="5" t="str">
        <f t="shared" si="102"/>
        <v>GENERAL PURPOSE CHIP RESISTORS RES2010 16M±5% 200V 0.75W</v>
      </c>
    </row>
    <row r="1250" spans="1:16" x14ac:dyDescent="0.3">
      <c r="A1250" s="4" t="s">
        <v>1482</v>
      </c>
      <c r="B1250" s="3" t="s">
        <v>1306</v>
      </c>
      <c r="C1250" s="3" t="s">
        <v>390</v>
      </c>
      <c r="D1250" s="45" t="s">
        <v>20</v>
      </c>
      <c r="E1250" s="3" t="s">
        <v>763</v>
      </c>
      <c r="F1250" s="3" t="s">
        <v>1307</v>
      </c>
      <c r="G1250" s="4" t="str">
        <f t="shared" si="100"/>
        <v>RES2010 17M±5%</v>
      </c>
      <c r="H1250" s="3" t="s">
        <v>23</v>
      </c>
      <c r="I1250" s="3" t="s">
        <v>24</v>
      </c>
      <c r="J1250" s="3" t="s">
        <v>25</v>
      </c>
      <c r="K1250" s="3" t="s">
        <v>1308</v>
      </c>
      <c r="L1250" s="4" t="str">
        <f t="shared" si="101"/>
        <v>RC2010JR-0717ML</v>
      </c>
      <c r="M1250" s="3" t="s">
        <v>378</v>
      </c>
      <c r="N1250" t="s">
        <v>379</v>
      </c>
      <c r="O1250" t="str">
        <f t="shared" ca="1" si="103"/>
        <v>C:\Altium Libraries\Passives Library\DataSheet\GENERAL PURPOSE CHIP RESISTORS (Yageo).pdf</v>
      </c>
      <c r="P1250" s="5" t="str">
        <f t="shared" si="102"/>
        <v>GENERAL PURPOSE CHIP RESISTORS RES2010 17M±5% 200V 0.75W</v>
      </c>
    </row>
    <row r="1251" spans="1:16" x14ac:dyDescent="0.3">
      <c r="A1251" s="4" t="s">
        <v>1483</v>
      </c>
      <c r="B1251" s="3" t="s">
        <v>1306</v>
      </c>
      <c r="C1251" s="3" t="s">
        <v>392</v>
      </c>
      <c r="D1251" s="45" t="s">
        <v>20</v>
      </c>
      <c r="E1251" s="3" t="s">
        <v>763</v>
      </c>
      <c r="F1251" s="3" t="s">
        <v>1307</v>
      </c>
      <c r="G1251" s="4" t="str">
        <f t="shared" si="100"/>
        <v>RES2010 18M±5%</v>
      </c>
      <c r="H1251" s="3" t="s">
        <v>23</v>
      </c>
      <c r="I1251" s="3" t="s">
        <v>24</v>
      </c>
      <c r="J1251" s="3" t="s">
        <v>25</v>
      </c>
      <c r="K1251" s="3" t="s">
        <v>1308</v>
      </c>
      <c r="L1251" s="4" t="str">
        <f t="shared" si="101"/>
        <v>RC2010JR-0718ML</v>
      </c>
      <c r="M1251" s="3" t="s">
        <v>378</v>
      </c>
      <c r="N1251" t="s">
        <v>379</v>
      </c>
      <c r="O1251" t="str">
        <f t="shared" ca="1" si="103"/>
        <v>C:\Altium Libraries\Passives Library\DataSheet\GENERAL PURPOSE CHIP RESISTORS (Yageo).pdf</v>
      </c>
      <c r="P1251" s="5" t="str">
        <f t="shared" si="102"/>
        <v>GENERAL PURPOSE CHIP RESISTORS RES2010 18M±5% 200V 0.75W</v>
      </c>
    </row>
    <row r="1252" spans="1:16" x14ac:dyDescent="0.3">
      <c r="A1252" s="4" t="s">
        <v>1484</v>
      </c>
      <c r="B1252" s="3" t="s">
        <v>1306</v>
      </c>
      <c r="C1252" s="3" t="s">
        <v>394</v>
      </c>
      <c r="D1252" s="45" t="s">
        <v>20</v>
      </c>
      <c r="E1252" s="3" t="s">
        <v>763</v>
      </c>
      <c r="F1252" s="3" t="s">
        <v>1307</v>
      </c>
      <c r="G1252" s="4" t="str">
        <f t="shared" si="100"/>
        <v>RES2010 20M±5%</v>
      </c>
      <c r="H1252" s="3" t="s">
        <v>23</v>
      </c>
      <c r="I1252" s="3" t="s">
        <v>24</v>
      </c>
      <c r="J1252" s="3" t="s">
        <v>25</v>
      </c>
      <c r="K1252" s="3" t="s">
        <v>1308</v>
      </c>
      <c r="L1252" s="4" t="str">
        <f t="shared" si="101"/>
        <v>RC2010JR-0720ML</v>
      </c>
      <c r="M1252" s="3" t="s">
        <v>378</v>
      </c>
      <c r="N1252" t="s">
        <v>379</v>
      </c>
      <c r="O1252" t="str">
        <f t="shared" ca="1" si="103"/>
        <v>C:\Altium Libraries\Passives Library\DataSheet\GENERAL PURPOSE CHIP RESISTORS (Yageo).pdf</v>
      </c>
      <c r="P1252" s="5" t="str">
        <f t="shared" si="102"/>
        <v>GENERAL PURPOSE CHIP RESISTORS RES2010 20M±5% 200V 0.75W</v>
      </c>
    </row>
    <row r="1253" spans="1:16" x14ac:dyDescent="0.3">
      <c r="A1253" s="4" t="s">
        <v>1485</v>
      </c>
      <c r="B1253" s="3" t="s">
        <v>1306</v>
      </c>
      <c r="C1253" s="3" t="s">
        <v>396</v>
      </c>
      <c r="D1253" s="45" t="s">
        <v>20</v>
      </c>
      <c r="E1253" s="3" t="s">
        <v>763</v>
      </c>
      <c r="F1253" s="3" t="s">
        <v>1307</v>
      </c>
      <c r="G1253" s="4" t="str">
        <f t="shared" si="100"/>
        <v>RES2010 22M±5%</v>
      </c>
      <c r="H1253" s="3" t="s">
        <v>23</v>
      </c>
      <c r="I1253" s="3" t="s">
        <v>24</v>
      </c>
      <c r="J1253" s="3" t="s">
        <v>25</v>
      </c>
      <c r="K1253" s="3" t="s">
        <v>1308</v>
      </c>
      <c r="L1253" s="4" t="str">
        <f t="shared" si="101"/>
        <v>RC2010JR-0722ML</v>
      </c>
      <c r="M1253" s="3" t="s">
        <v>378</v>
      </c>
      <c r="N1253" t="s">
        <v>379</v>
      </c>
      <c r="O1253" t="str">
        <f t="shared" ca="1" si="103"/>
        <v>C:\Altium Libraries\Passives Library\DataSheet\GENERAL PURPOSE CHIP RESISTORS (Yageo).pdf</v>
      </c>
      <c r="P1253" s="5" t="str">
        <f t="shared" si="102"/>
        <v>GENERAL PURPOSE CHIP RESISTORS RES2010 22M±5% 200V 0.75W</v>
      </c>
    </row>
    <row r="1254" spans="1:16" x14ac:dyDescent="0.3">
      <c r="A1254" s="9"/>
      <c r="B1254" s="10"/>
      <c r="C1254" s="10"/>
      <c r="D1254" s="10"/>
      <c r="E1254" s="10"/>
      <c r="F1254" s="10"/>
      <c r="G1254" s="9"/>
      <c r="H1254" s="10"/>
      <c r="I1254" s="8"/>
      <c r="J1254" s="7"/>
      <c r="K1254" s="7"/>
      <c r="L1254" s="9"/>
      <c r="M1254" s="10"/>
      <c r="N1254" s="7"/>
      <c r="O1254" s="7"/>
      <c r="P1254" s="10"/>
    </row>
    <row r="1255" spans="1:16" x14ac:dyDescent="0.3">
      <c r="A1255" s="4" t="s">
        <v>1486</v>
      </c>
      <c r="B1255" s="3" t="s">
        <v>1487</v>
      </c>
      <c r="C1255" s="3" t="s">
        <v>374</v>
      </c>
      <c r="D1255" s="45" t="s">
        <v>20</v>
      </c>
      <c r="E1255" s="3" t="s">
        <v>763</v>
      </c>
      <c r="F1255" s="3" t="s">
        <v>1126</v>
      </c>
      <c r="G1255" s="4" t="str">
        <f>CONCATENATE(K1255," ",C1255,D1255)</f>
        <v>RES2512 0R±5%</v>
      </c>
      <c r="H1255" s="3" t="s">
        <v>23</v>
      </c>
      <c r="I1255" s="3" t="s">
        <v>24</v>
      </c>
      <c r="J1255" s="3" t="s">
        <v>25</v>
      </c>
      <c r="K1255" s="3" t="s">
        <v>1488</v>
      </c>
      <c r="L1255" s="4" t="str">
        <f>CONCATENATE("RC2512JR-07",C1255,"L")</f>
        <v>RC2512JR-070RL</v>
      </c>
      <c r="M1255" s="3" t="s">
        <v>378</v>
      </c>
      <c r="N1255" t="s">
        <v>379</v>
      </c>
      <c r="O1255" t="str">
        <f t="shared" ca="1" si="103"/>
        <v>C:\Altium Libraries\Passives Library\DataSheet\GENERAL PURPOSE CHIP RESISTORS (Yageo).pdf</v>
      </c>
      <c r="P1255" s="5" t="str">
        <f>CONCATENATE(N1255," ",K1255," ",C1255,D1255," ",E1255," ",F1255)</f>
        <v>GENERAL PURPOSE CHIP RESISTORS RES2512 0R±5% 200V 1.0W</v>
      </c>
    </row>
    <row r="1256" spans="1:16" x14ac:dyDescent="0.3">
      <c r="A1256" s="4" t="s">
        <v>1489</v>
      </c>
      <c r="B1256" s="3" t="s">
        <v>1487</v>
      </c>
      <c r="C1256" s="3" t="s">
        <v>19</v>
      </c>
      <c r="D1256" s="45" t="s">
        <v>20</v>
      </c>
      <c r="E1256" s="3" t="s">
        <v>763</v>
      </c>
      <c r="F1256" s="3" t="s">
        <v>1126</v>
      </c>
      <c r="G1256" s="4" t="str">
        <f t="shared" ref="G1256:G1320" si="104">CONCATENATE(K1256," ",C1256,D1256)</f>
        <v>RES2512 1R0±5%</v>
      </c>
      <c r="H1256" s="3" t="s">
        <v>23</v>
      </c>
      <c r="I1256" s="3" t="s">
        <v>24</v>
      </c>
      <c r="J1256" s="3" t="s">
        <v>25</v>
      </c>
      <c r="K1256" s="3" t="s">
        <v>1488</v>
      </c>
      <c r="L1256" s="4" t="str">
        <f t="shared" ref="L1256:L1320" si="105">CONCATENATE("RC2512JR-07",C1256,"L")</f>
        <v>RC2512JR-071R0L</v>
      </c>
      <c r="M1256" s="3" t="s">
        <v>378</v>
      </c>
      <c r="N1256" t="s">
        <v>379</v>
      </c>
      <c r="O1256" t="str">
        <f t="shared" ca="1" si="103"/>
        <v>C:\Altium Libraries\Passives Library\DataSheet\GENERAL PURPOSE CHIP RESISTORS (Yageo).pdf</v>
      </c>
      <c r="P1256" s="5" t="str">
        <f t="shared" ref="P1256:P1320" si="106">CONCATENATE(N1256," ",K1256," ",C1256,D1256," ",E1256," ",F1256)</f>
        <v>GENERAL PURPOSE CHIP RESISTORS RES2512 1R0±5% 200V 1.0W</v>
      </c>
    </row>
    <row r="1257" spans="1:16" x14ac:dyDescent="0.3">
      <c r="A1257" s="4" t="s">
        <v>1490</v>
      </c>
      <c r="B1257" s="3" t="s">
        <v>1487</v>
      </c>
      <c r="C1257" s="3" t="s">
        <v>31</v>
      </c>
      <c r="D1257" s="45" t="s">
        <v>20</v>
      </c>
      <c r="E1257" s="3" t="s">
        <v>763</v>
      </c>
      <c r="F1257" s="3" t="s">
        <v>1126</v>
      </c>
      <c r="G1257" s="4" t="str">
        <f t="shared" si="104"/>
        <v>RES2512 1R1±5%</v>
      </c>
      <c r="H1257" s="3" t="s">
        <v>23</v>
      </c>
      <c r="I1257" s="3" t="s">
        <v>24</v>
      </c>
      <c r="J1257" s="3" t="s">
        <v>25</v>
      </c>
      <c r="K1257" s="3" t="s">
        <v>1488</v>
      </c>
      <c r="L1257" s="4" t="str">
        <f t="shared" si="105"/>
        <v>RC2512JR-071R1L</v>
      </c>
      <c r="M1257" s="3" t="s">
        <v>378</v>
      </c>
      <c r="N1257" t="s">
        <v>379</v>
      </c>
      <c r="O1257" t="str">
        <f t="shared" ca="1" si="103"/>
        <v>C:\Altium Libraries\Passives Library\DataSheet\GENERAL PURPOSE CHIP RESISTORS (Yageo).pdf</v>
      </c>
      <c r="P1257" s="5" t="str">
        <f t="shared" si="106"/>
        <v>GENERAL PURPOSE CHIP RESISTORS RES2512 1R1±5% 200V 1.0W</v>
      </c>
    </row>
    <row r="1258" spans="1:16" x14ac:dyDescent="0.3">
      <c r="A1258" s="4" t="s">
        <v>1491</v>
      </c>
      <c r="B1258" s="3" t="s">
        <v>1487</v>
      </c>
      <c r="C1258" s="3" t="s">
        <v>33</v>
      </c>
      <c r="D1258" s="45" t="s">
        <v>20</v>
      </c>
      <c r="E1258" s="3" t="s">
        <v>763</v>
      </c>
      <c r="F1258" s="3" t="s">
        <v>1126</v>
      </c>
      <c r="G1258" s="4" t="str">
        <f t="shared" si="104"/>
        <v>RES2512 1R2±5%</v>
      </c>
      <c r="H1258" s="3" t="s">
        <v>23</v>
      </c>
      <c r="I1258" s="3" t="s">
        <v>24</v>
      </c>
      <c r="J1258" s="3" t="s">
        <v>25</v>
      </c>
      <c r="K1258" s="3" t="s">
        <v>1488</v>
      </c>
      <c r="L1258" s="4" t="str">
        <f t="shared" si="105"/>
        <v>RC2512JR-071R2L</v>
      </c>
      <c r="M1258" s="3" t="s">
        <v>378</v>
      </c>
      <c r="N1258" t="s">
        <v>379</v>
      </c>
      <c r="O1258" t="str">
        <f t="shared" ca="1" si="103"/>
        <v>C:\Altium Libraries\Passives Library\DataSheet\GENERAL PURPOSE CHIP RESISTORS (Yageo).pdf</v>
      </c>
      <c r="P1258" s="5" t="str">
        <f t="shared" si="106"/>
        <v>GENERAL PURPOSE CHIP RESISTORS RES2512 1R2±5% 200V 1.0W</v>
      </c>
    </row>
    <row r="1259" spans="1:16" x14ac:dyDescent="0.3">
      <c r="A1259" s="4" t="s">
        <v>1492</v>
      </c>
      <c r="B1259" s="3" t="s">
        <v>1487</v>
      </c>
      <c r="C1259" s="3" t="s">
        <v>35</v>
      </c>
      <c r="D1259" s="45" t="s">
        <v>20</v>
      </c>
      <c r="E1259" s="3" t="s">
        <v>763</v>
      </c>
      <c r="F1259" s="3" t="s">
        <v>1126</v>
      </c>
      <c r="G1259" s="4" t="str">
        <f t="shared" si="104"/>
        <v>RES2512 1R3±5%</v>
      </c>
      <c r="H1259" s="3" t="s">
        <v>23</v>
      </c>
      <c r="I1259" s="3" t="s">
        <v>24</v>
      </c>
      <c r="J1259" s="3" t="s">
        <v>25</v>
      </c>
      <c r="K1259" s="3" t="s">
        <v>1488</v>
      </c>
      <c r="L1259" s="4" t="str">
        <f t="shared" si="105"/>
        <v>RC2512JR-071R3L</v>
      </c>
      <c r="M1259" s="3" t="s">
        <v>378</v>
      </c>
      <c r="N1259" t="s">
        <v>379</v>
      </c>
      <c r="O1259" t="str">
        <f t="shared" ca="1" si="103"/>
        <v>C:\Altium Libraries\Passives Library\DataSheet\GENERAL PURPOSE CHIP RESISTORS (Yageo).pdf</v>
      </c>
      <c r="P1259" s="5" t="str">
        <f t="shared" si="106"/>
        <v>GENERAL PURPOSE CHIP RESISTORS RES2512 1R3±5% 200V 1.0W</v>
      </c>
    </row>
    <row r="1260" spans="1:16" x14ac:dyDescent="0.3">
      <c r="A1260" s="4" t="s">
        <v>1493</v>
      </c>
      <c r="B1260" s="3" t="s">
        <v>1487</v>
      </c>
      <c r="C1260" s="3" t="s">
        <v>37</v>
      </c>
      <c r="D1260" s="45" t="s">
        <v>20</v>
      </c>
      <c r="E1260" s="3" t="s">
        <v>763</v>
      </c>
      <c r="F1260" s="3" t="s">
        <v>1126</v>
      </c>
      <c r="G1260" s="4" t="str">
        <f t="shared" si="104"/>
        <v>RES2512 1R5±5%</v>
      </c>
      <c r="H1260" s="3" t="s">
        <v>23</v>
      </c>
      <c r="I1260" s="3" t="s">
        <v>24</v>
      </c>
      <c r="J1260" s="3" t="s">
        <v>25</v>
      </c>
      <c r="K1260" s="3" t="s">
        <v>1488</v>
      </c>
      <c r="L1260" s="4" t="str">
        <f t="shared" si="105"/>
        <v>RC2512JR-071R5L</v>
      </c>
      <c r="M1260" s="3" t="s">
        <v>378</v>
      </c>
      <c r="N1260" t="s">
        <v>379</v>
      </c>
      <c r="O1260" t="str">
        <f t="shared" ca="1" si="103"/>
        <v>C:\Altium Libraries\Passives Library\DataSheet\GENERAL PURPOSE CHIP RESISTORS (Yageo).pdf</v>
      </c>
      <c r="P1260" s="5" t="str">
        <f t="shared" si="106"/>
        <v>GENERAL PURPOSE CHIP RESISTORS RES2512 1R5±5% 200V 1.0W</v>
      </c>
    </row>
    <row r="1261" spans="1:16" x14ac:dyDescent="0.3">
      <c r="A1261" s="4" t="s">
        <v>1494</v>
      </c>
      <c r="B1261" s="3" t="s">
        <v>1487</v>
      </c>
      <c r="C1261" s="3" t="s">
        <v>39</v>
      </c>
      <c r="D1261" s="45" t="s">
        <v>20</v>
      </c>
      <c r="E1261" s="3" t="s">
        <v>763</v>
      </c>
      <c r="F1261" s="3" t="s">
        <v>1126</v>
      </c>
      <c r="G1261" s="4" t="str">
        <f t="shared" si="104"/>
        <v>RES2512 1R6±5%</v>
      </c>
      <c r="H1261" s="3" t="s">
        <v>23</v>
      </c>
      <c r="I1261" s="3" t="s">
        <v>24</v>
      </c>
      <c r="J1261" s="3" t="s">
        <v>25</v>
      </c>
      <c r="K1261" s="3" t="s">
        <v>1488</v>
      </c>
      <c r="L1261" s="4" t="str">
        <f t="shared" si="105"/>
        <v>RC2512JR-071R6L</v>
      </c>
      <c r="M1261" s="3" t="s">
        <v>378</v>
      </c>
      <c r="N1261" t="s">
        <v>379</v>
      </c>
      <c r="O1261" t="str">
        <f t="shared" ca="1" si="103"/>
        <v>C:\Altium Libraries\Passives Library\DataSheet\GENERAL PURPOSE CHIP RESISTORS (Yageo).pdf</v>
      </c>
      <c r="P1261" s="5" t="str">
        <f t="shared" si="106"/>
        <v>GENERAL PURPOSE CHIP RESISTORS RES2512 1R6±5% 200V 1.0W</v>
      </c>
    </row>
    <row r="1262" spans="1:16" x14ac:dyDescent="0.3">
      <c r="A1262" s="4" t="s">
        <v>1495</v>
      </c>
      <c r="B1262" s="3" t="s">
        <v>1487</v>
      </c>
      <c r="C1262" s="3" t="s">
        <v>41</v>
      </c>
      <c r="D1262" s="45" t="s">
        <v>20</v>
      </c>
      <c r="E1262" s="3" t="s">
        <v>763</v>
      </c>
      <c r="F1262" s="3" t="s">
        <v>1126</v>
      </c>
      <c r="G1262" s="4" t="str">
        <f t="shared" si="104"/>
        <v>RES2512 1R8±5%</v>
      </c>
      <c r="H1262" s="3" t="s">
        <v>23</v>
      </c>
      <c r="I1262" s="3" t="s">
        <v>24</v>
      </c>
      <c r="J1262" s="3" t="s">
        <v>25</v>
      </c>
      <c r="K1262" s="3" t="s">
        <v>1488</v>
      </c>
      <c r="L1262" s="4" t="str">
        <f t="shared" si="105"/>
        <v>RC2512JR-071R8L</v>
      </c>
      <c r="M1262" s="3" t="s">
        <v>378</v>
      </c>
      <c r="N1262" t="s">
        <v>379</v>
      </c>
      <c r="O1262" t="str">
        <f t="shared" ca="1" si="103"/>
        <v>C:\Altium Libraries\Passives Library\DataSheet\GENERAL PURPOSE CHIP RESISTORS (Yageo).pdf</v>
      </c>
      <c r="P1262" s="5" t="str">
        <f t="shared" si="106"/>
        <v>GENERAL PURPOSE CHIP RESISTORS RES2512 1R8±5% 200V 1.0W</v>
      </c>
    </row>
    <row r="1263" spans="1:16" x14ac:dyDescent="0.3">
      <c r="A1263" s="4" t="s">
        <v>1496</v>
      </c>
      <c r="B1263" s="3" t="s">
        <v>1487</v>
      </c>
      <c r="C1263" s="3" t="s">
        <v>43</v>
      </c>
      <c r="D1263" s="45" t="s">
        <v>20</v>
      </c>
      <c r="E1263" s="3" t="s">
        <v>763</v>
      </c>
      <c r="F1263" s="3" t="s">
        <v>1126</v>
      </c>
      <c r="G1263" s="4" t="str">
        <f t="shared" si="104"/>
        <v>RES2512 2R0±5%</v>
      </c>
      <c r="H1263" s="3" t="s">
        <v>23</v>
      </c>
      <c r="I1263" s="3" t="s">
        <v>24</v>
      </c>
      <c r="J1263" s="3" t="s">
        <v>25</v>
      </c>
      <c r="K1263" s="3" t="s">
        <v>1488</v>
      </c>
      <c r="L1263" s="4" t="str">
        <f t="shared" si="105"/>
        <v>RC2512JR-072R0L</v>
      </c>
      <c r="M1263" s="3" t="s">
        <v>378</v>
      </c>
      <c r="N1263" t="s">
        <v>379</v>
      </c>
      <c r="O1263" t="str">
        <f t="shared" ca="1" si="103"/>
        <v>C:\Altium Libraries\Passives Library\DataSheet\GENERAL PURPOSE CHIP RESISTORS (Yageo).pdf</v>
      </c>
      <c r="P1263" s="5" t="str">
        <f t="shared" si="106"/>
        <v>GENERAL PURPOSE CHIP RESISTORS RES2512 2R0±5% 200V 1.0W</v>
      </c>
    </row>
    <row r="1264" spans="1:16" x14ac:dyDescent="0.3">
      <c r="A1264" s="4" t="s">
        <v>1497</v>
      </c>
      <c r="B1264" s="3" t="s">
        <v>1487</v>
      </c>
      <c r="C1264" s="3" t="s">
        <v>45</v>
      </c>
      <c r="D1264" s="45" t="s">
        <v>20</v>
      </c>
      <c r="E1264" s="3" t="s">
        <v>763</v>
      </c>
      <c r="F1264" s="3" t="s">
        <v>1126</v>
      </c>
      <c r="G1264" s="4" t="str">
        <f t="shared" si="104"/>
        <v>RES2512 2R2±5%</v>
      </c>
      <c r="H1264" s="3" t="s">
        <v>23</v>
      </c>
      <c r="I1264" s="3" t="s">
        <v>24</v>
      </c>
      <c r="J1264" s="3" t="s">
        <v>25</v>
      </c>
      <c r="K1264" s="3" t="s">
        <v>1488</v>
      </c>
      <c r="L1264" s="4" t="str">
        <f t="shared" si="105"/>
        <v>RC2512JR-072R2L</v>
      </c>
      <c r="M1264" s="3" t="s">
        <v>378</v>
      </c>
      <c r="N1264" t="s">
        <v>379</v>
      </c>
      <c r="O1264" t="str">
        <f t="shared" ca="1" si="103"/>
        <v>C:\Altium Libraries\Passives Library\DataSheet\GENERAL PURPOSE CHIP RESISTORS (Yageo).pdf</v>
      </c>
      <c r="P1264" s="5" t="str">
        <f t="shared" si="106"/>
        <v>GENERAL PURPOSE CHIP RESISTORS RES2512 2R2±5% 200V 1.0W</v>
      </c>
    </row>
    <row r="1265" spans="1:16" x14ac:dyDescent="0.3">
      <c r="A1265" s="4" t="s">
        <v>1498</v>
      </c>
      <c r="B1265" s="3" t="s">
        <v>1487</v>
      </c>
      <c r="C1265" s="3" t="s">
        <v>47</v>
      </c>
      <c r="D1265" s="45" t="s">
        <v>20</v>
      </c>
      <c r="E1265" s="3" t="s">
        <v>763</v>
      </c>
      <c r="F1265" s="3" t="s">
        <v>1126</v>
      </c>
      <c r="G1265" s="4" t="str">
        <f t="shared" si="104"/>
        <v>RES2512 2R4±5%</v>
      </c>
      <c r="H1265" s="3" t="s">
        <v>23</v>
      </c>
      <c r="I1265" s="3" t="s">
        <v>24</v>
      </c>
      <c r="J1265" s="3" t="s">
        <v>25</v>
      </c>
      <c r="K1265" s="3" t="s">
        <v>1488</v>
      </c>
      <c r="L1265" s="4" t="str">
        <f t="shared" si="105"/>
        <v>RC2512JR-072R4L</v>
      </c>
      <c r="M1265" s="3" t="s">
        <v>378</v>
      </c>
      <c r="N1265" t="s">
        <v>379</v>
      </c>
      <c r="O1265" t="str">
        <f t="shared" ca="1" si="103"/>
        <v>C:\Altium Libraries\Passives Library\DataSheet\GENERAL PURPOSE CHIP RESISTORS (Yageo).pdf</v>
      </c>
      <c r="P1265" s="5" t="str">
        <f t="shared" si="106"/>
        <v>GENERAL PURPOSE CHIP RESISTORS RES2512 2R4±5% 200V 1.0W</v>
      </c>
    </row>
    <row r="1266" spans="1:16" x14ac:dyDescent="0.3">
      <c r="A1266" s="4" t="s">
        <v>1499</v>
      </c>
      <c r="B1266" s="3" t="s">
        <v>1487</v>
      </c>
      <c r="C1266" s="3" t="s">
        <v>49</v>
      </c>
      <c r="D1266" s="45" t="s">
        <v>20</v>
      </c>
      <c r="E1266" s="3" t="s">
        <v>763</v>
      </c>
      <c r="F1266" s="3" t="s">
        <v>1126</v>
      </c>
      <c r="G1266" s="4" t="str">
        <f t="shared" si="104"/>
        <v>RES2512 2R7±5%</v>
      </c>
      <c r="H1266" s="3" t="s">
        <v>23</v>
      </c>
      <c r="I1266" s="3" t="s">
        <v>24</v>
      </c>
      <c r="J1266" s="3" t="s">
        <v>25</v>
      </c>
      <c r="K1266" s="3" t="s">
        <v>1488</v>
      </c>
      <c r="L1266" s="4" t="str">
        <f t="shared" si="105"/>
        <v>RC2512JR-072R7L</v>
      </c>
      <c r="M1266" s="3" t="s">
        <v>378</v>
      </c>
      <c r="N1266" t="s">
        <v>379</v>
      </c>
      <c r="O1266" t="str">
        <f t="shared" ca="1" si="103"/>
        <v>C:\Altium Libraries\Passives Library\DataSheet\GENERAL PURPOSE CHIP RESISTORS (Yageo).pdf</v>
      </c>
      <c r="P1266" s="5" t="str">
        <f t="shared" si="106"/>
        <v>GENERAL PURPOSE CHIP RESISTORS RES2512 2R7±5% 200V 1.0W</v>
      </c>
    </row>
    <row r="1267" spans="1:16" x14ac:dyDescent="0.3">
      <c r="A1267" s="4" t="s">
        <v>1500</v>
      </c>
      <c r="B1267" s="3" t="s">
        <v>1487</v>
      </c>
      <c r="C1267" s="3" t="s">
        <v>51</v>
      </c>
      <c r="D1267" s="45" t="s">
        <v>20</v>
      </c>
      <c r="E1267" s="3" t="s">
        <v>763</v>
      </c>
      <c r="F1267" s="3" t="s">
        <v>1126</v>
      </c>
      <c r="G1267" s="4" t="str">
        <f t="shared" si="104"/>
        <v>RES2512 3R0±5%</v>
      </c>
      <c r="H1267" s="3" t="s">
        <v>23</v>
      </c>
      <c r="I1267" s="3" t="s">
        <v>24</v>
      </c>
      <c r="J1267" s="3" t="s">
        <v>25</v>
      </c>
      <c r="K1267" s="3" t="s">
        <v>1488</v>
      </c>
      <c r="L1267" s="4" t="str">
        <f t="shared" si="105"/>
        <v>RC2512JR-073R0L</v>
      </c>
      <c r="M1267" s="3" t="s">
        <v>378</v>
      </c>
      <c r="N1267" t="s">
        <v>379</v>
      </c>
      <c r="O1267" t="str">
        <f t="shared" ca="1" si="103"/>
        <v>C:\Altium Libraries\Passives Library\DataSheet\GENERAL PURPOSE CHIP RESISTORS (Yageo).pdf</v>
      </c>
      <c r="P1267" s="5" t="str">
        <f t="shared" si="106"/>
        <v>GENERAL PURPOSE CHIP RESISTORS RES2512 3R0±5% 200V 1.0W</v>
      </c>
    </row>
    <row r="1268" spans="1:16" x14ac:dyDescent="0.3">
      <c r="A1268" s="4" t="s">
        <v>1501</v>
      </c>
      <c r="B1268" s="3" t="s">
        <v>1487</v>
      </c>
      <c r="C1268" s="3" t="s">
        <v>53</v>
      </c>
      <c r="D1268" s="45" t="s">
        <v>20</v>
      </c>
      <c r="E1268" s="3" t="s">
        <v>763</v>
      </c>
      <c r="F1268" s="3" t="s">
        <v>1126</v>
      </c>
      <c r="G1268" s="4" t="str">
        <f t="shared" si="104"/>
        <v>RES2512 3R3±5%</v>
      </c>
      <c r="H1268" s="3" t="s">
        <v>23</v>
      </c>
      <c r="I1268" s="3" t="s">
        <v>24</v>
      </c>
      <c r="J1268" s="3" t="s">
        <v>25</v>
      </c>
      <c r="K1268" s="3" t="s">
        <v>1488</v>
      </c>
      <c r="L1268" s="4" t="str">
        <f t="shared" si="105"/>
        <v>RC2512JR-073R3L</v>
      </c>
      <c r="M1268" s="3" t="s">
        <v>378</v>
      </c>
      <c r="N1268" t="s">
        <v>379</v>
      </c>
      <c r="O1268" t="str">
        <f t="shared" ca="1" si="103"/>
        <v>C:\Altium Libraries\Passives Library\DataSheet\GENERAL PURPOSE CHIP RESISTORS (Yageo).pdf</v>
      </c>
      <c r="P1268" s="5" t="str">
        <f t="shared" si="106"/>
        <v>GENERAL PURPOSE CHIP RESISTORS RES2512 3R3±5% 200V 1.0W</v>
      </c>
    </row>
    <row r="1269" spans="1:16" x14ac:dyDescent="0.3">
      <c r="A1269" s="4" t="s">
        <v>1502</v>
      </c>
      <c r="B1269" s="3" t="s">
        <v>1487</v>
      </c>
      <c r="C1269" s="3" t="s">
        <v>55</v>
      </c>
      <c r="D1269" s="45" t="s">
        <v>20</v>
      </c>
      <c r="E1269" s="3" t="s">
        <v>763</v>
      </c>
      <c r="F1269" s="3" t="s">
        <v>1126</v>
      </c>
      <c r="G1269" s="4" t="str">
        <f t="shared" si="104"/>
        <v>RES2512 3R6±5%</v>
      </c>
      <c r="H1269" s="3" t="s">
        <v>23</v>
      </c>
      <c r="I1269" s="3" t="s">
        <v>24</v>
      </c>
      <c r="J1269" s="3" t="s">
        <v>25</v>
      </c>
      <c r="K1269" s="3" t="s">
        <v>1488</v>
      </c>
      <c r="L1269" s="4" t="str">
        <f t="shared" si="105"/>
        <v>RC2512JR-073R6L</v>
      </c>
      <c r="M1269" s="3" t="s">
        <v>378</v>
      </c>
      <c r="N1269" t="s">
        <v>379</v>
      </c>
      <c r="O1269" t="str">
        <f t="shared" ca="1" si="103"/>
        <v>C:\Altium Libraries\Passives Library\DataSheet\GENERAL PURPOSE CHIP RESISTORS (Yageo).pdf</v>
      </c>
      <c r="P1269" s="5" t="str">
        <f t="shared" si="106"/>
        <v>GENERAL PURPOSE CHIP RESISTORS RES2512 3R6±5% 200V 1.0W</v>
      </c>
    </row>
    <row r="1270" spans="1:16" x14ac:dyDescent="0.3">
      <c r="A1270" s="4" t="s">
        <v>1503</v>
      </c>
      <c r="B1270" s="3" t="s">
        <v>1487</v>
      </c>
      <c r="C1270" s="3" t="s">
        <v>57</v>
      </c>
      <c r="D1270" s="45" t="s">
        <v>20</v>
      </c>
      <c r="E1270" s="3" t="s">
        <v>763</v>
      </c>
      <c r="F1270" s="3" t="s">
        <v>1126</v>
      </c>
      <c r="G1270" s="4" t="str">
        <f t="shared" si="104"/>
        <v>RES2512 3R9±5%</v>
      </c>
      <c r="H1270" s="3" t="s">
        <v>23</v>
      </c>
      <c r="I1270" s="3" t="s">
        <v>24</v>
      </c>
      <c r="J1270" s="3" t="s">
        <v>25</v>
      </c>
      <c r="K1270" s="3" t="s">
        <v>1488</v>
      </c>
      <c r="L1270" s="4" t="str">
        <f t="shared" si="105"/>
        <v>RC2512JR-073R9L</v>
      </c>
      <c r="M1270" s="3" t="s">
        <v>378</v>
      </c>
      <c r="N1270" t="s">
        <v>379</v>
      </c>
      <c r="O1270" t="str">
        <f t="shared" ca="1" si="103"/>
        <v>C:\Altium Libraries\Passives Library\DataSheet\GENERAL PURPOSE CHIP RESISTORS (Yageo).pdf</v>
      </c>
      <c r="P1270" s="5" t="str">
        <f t="shared" si="106"/>
        <v>GENERAL PURPOSE CHIP RESISTORS RES2512 3R9±5% 200V 1.0W</v>
      </c>
    </row>
    <row r="1271" spans="1:16" x14ac:dyDescent="0.3">
      <c r="A1271" s="4" t="s">
        <v>1504</v>
      </c>
      <c r="B1271" s="3" t="s">
        <v>1487</v>
      </c>
      <c r="C1271" s="3" t="s">
        <v>59</v>
      </c>
      <c r="D1271" s="45" t="s">
        <v>20</v>
      </c>
      <c r="E1271" s="3" t="s">
        <v>763</v>
      </c>
      <c r="F1271" s="3" t="s">
        <v>1126</v>
      </c>
      <c r="G1271" s="4" t="str">
        <f t="shared" si="104"/>
        <v>RES2512 4R3±5%</v>
      </c>
      <c r="H1271" s="3" t="s">
        <v>23</v>
      </c>
      <c r="I1271" s="3" t="s">
        <v>24</v>
      </c>
      <c r="J1271" s="3" t="s">
        <v>25</v>
      </c>
      <c r="K1271" s="3" t="s">
        <v>1488</v>
      </c>
      <c r="L1271" s="4" t="str">
        <f t="shared" si="105"/>
        <v>RC2512JR-074R3L</v>
      </c>
      <c r="M1271" s="3" t="s">
        <v>378</v>
      </c>
      <c r="N1271" t="s">
        <v>379</v>
      </c>
      <c r="O1271" t="str">
        <f t="shared" ca="1" si="103"/>
        <v>C:\Altium Libraries\Passives Library\DataSheet\GENERAL PURPOSE CHIP RESISTORS (Yageo).pdf</v>
      </c>
      <c r="P1271" s="5" t="str">
        <f t="shared" si="106"/>
        <v>GENERAL PURPOSE CHIP RESISTORS RES2512 4R3±5% 200V 1.0W</v>
      </c>
    </row>
    <row r="1272" spans="1:16" x14ac:dyDescent="0.3">
      <c r="A1272" s="4" t="s">
        <v>1505</v>
      </c>
      <c r="B1272" s="3" t="s">
        <v>1487</v>
      </c>
      <c r="C1272" s="3" t="s">
        <v>61</v>
      </c>
      <c r="D1272" s="45" t="s">
        <v>20</v>
      </c>
      <c r="E1272" s="3" t="s">
        <v>763</v>
      </c>
      <c r="F1272" s="3" t="s">
        <v>1126</v>
      </c>
      <c r="G1272" s="4" t="str">
        <f t="shared" si="104"/>
        <v>RES2512 4R7±5%</v>
      </c>
      <c r="H1272" s="3" t="s">
        <v>23</v>
      </c>
      <c r="I1272" s="3" t="s">
        <v>24</v>
      </c>
      <c r="J1272" s="3" t="s">
        <v>25</v>
      </c>
      <c r="K1272" s="3" t="s">
        <v>1488</v>
      </c>
      <c r="L1272" s="4" t="str">
        <f t="shared" si="105"/>
        <v>RC2512JR-074R7L</v>
      </c>
      <c r="M1272" s="3" t="s">
        <v>378</v>
      </c>
      <c r="N1272" t="s">
        <v>379</v>
      </c>
      <c r="O1272" t="str">
        <f t="shared" ca="1" si="103"/>
        <v>C:\Altium Libraries\Passives Library\DataSheet\GENERAL PURPOSE CHIP RESISTORS (Yageo).pdf</v>
      </c>
      <c r="P1272" s="5" t="str">
        <f t="shared" si="106"/>
        <v>GENERAL PURPOSE CHIP RESISTORS RES2512 4R7±5% 200V 1.0W</v>
      </c>
    </row>
    <row r="1273" spans="1:16" x14ac:dyDescent="0.3">
      <c r="A1273" s="4" t="s">
        <v>1506</v>
      </c>
      <c r="B1273" s="3" t="s">
        <v>1487</v>
      </c>
      <c r="C1273" s="3" t="s">
        <v>63</v>
      </c>
      <c r="D1273" s="45" t="s">
        <v>20</v>
      </c>
      <c r="E1273" s="3" t="s">
        <v>763</v>
      </c>
      <c r="F1273" s="3" t="s">
        <v>1126</v>
      </c>
      <c r="G1273" s="4" t="str">
        <f t="shared" si="104"/>
        <v>RES2512 5R1±5%</v>
      </c>
      <c r="H1273" s="3" t="s">
        <v>23</v>
      </c>
      <c r="I1273" s="3" t="s">
        <v>24</v>
      </c>
      <c r="J1273" s="3" t="s">
        <v>25</v>
      </c>
      <c r="K1273" s="3" t="s">
        <v>1488</v>
      </c>
      <c r="L1273" s="4" t="str">
        <f t="shared" si="105"/>
        <v>RC2512JR-075R1L</v>
      </c>
      <c r="M1273" s="3" t="s">
        <v>378</v>
      </c>
      <c r="N1273" t="s">
        <v>379</v>
      </c>
      <c r="O1273" t="str">
        <f t="shared" ca="1" si="103"/>
        <v>C:\Altium Libraries\Passives Library\DataSheet\GENERAL PURPOSE CHIP RESISTORS (Yageo).pdf</v>
      </c>
      <c r="P1273" s="5" t="str">
        <f t="shared" si="106"/>
        <v>GENERAL PURPOSE CHIP RESISTORS RES2512 5R1±5% 200V 1.0W</v>
      </c>
    </row>
    <row r="1274" spans="1:16" x14ac:dyDescent="0.3">
      <c r="A1274" s="4" t="s">
        <v>1507</v>
      </c>
      <c r="B1274" s="3" t="s">
        <v>1487</v>
      </c>
      <c r="C1274" s="3" t="s">
        <v>65</v>
      </c>
      <c r="D1274" s="45" t="s">
        <v>20</v>
      </c>
      <c r="E1274" s="3" t="s">
        <v>763</v>
      </c>
      <c r="F1274" s="3" t="s">
        <v>1126</v>
      </c>
      <c r="G1274" s="4" t="str">
        <f t="shared" si="104"/>
        <v>RES2512 5R6±5%</v>
      </c>
      <c r="H1274" s="3" t="s">
        <v>23</v>
      </c>
      <c r="I1274" s="3" t="s">
        <v>24</v>
      </c>
      <c r="J1274" s="3" t="s">
        <v>25</v>
      </c>
      <c r="K1274" s="3" t="s">
        <v>1488</v>
      </c>
      <c r="L1274" s="4" t="str">
        <f t="shared" si="105"/>
        <v>RC2512JR-075R6L</v>
      </c>
      <c r="M1274" s="3" t="s">
        <v>378</v>
      </c>
      <c r="N1274" t="s">
        <v>379</v>
      </c>
      <c r="O1274" t="str">
        <f t="shared" ca="1" si="103"/>
        <v>C:\Altium Libraries\Passives Library\DataSheet\GENERAL PURPOSE CHIP RESISTORS (Yageo).pdf</v>
      </c>
      <c r="P1274" s="5" t="str">
        <f t="shared" si="106"/>
        <v>GENERAL PURPOSE CHIP RESISTORS RES2512 5R6±5% 200V 1.0W</v>
      </c>
    </row>
    <row r="1275" spans="1:16" x14ac:dyDescent="0.3">
      <c r="A1275" s="4" t="s">
        <v>1508</v>
      </c>
      <c r="B1275" s="3" t="s">
        <v>1487</v>
      </c>
      <c r="C1275" s="3" t="s">
        <v>67</v>
      </c>
      <c r="D1275" s="45" t="s">
        <v>20</v>
      </c>
      <c r="E1275" s="3" t="s">
        <v>763</v>
      </c>
      <c r="F1275" s="3" t="s">
        <v>1126</v>
      </c>
      <c r="G1275" s="4" t="str">
        <f t="shared" si="104"/>
        <v>RES2512 6R2±5%</v>
      </c>
      <c r="H1275" s="3" t="s">
        <v>23</v>
      </c>
      <c r="I1275" s="3" t="s">
        <v>24</v>
      </c>
      <c r="J1275" s="3" t="s">
        <v>25</v>
      </c>
      <c r="K1275" s="3" t="s">
        <v>1488</v>
      </c>
      <c r="L1275" s="4" t="str">
        <f t="shared" si="105"/>
        <v>RC2512JR-076R2L</v>
      </c>
      <c r="M1275" s="3" t="s">
        <v>378</v>
      </c>
      <c r="N1275" t="s">
        <v>379</v>
      </c>
      <c r="O1275" t="str">
        <f t="shared" ca="1" si="103"/>
        <v>C:\Altium Libraries\Passives Library\DataSheet\GENERAL PURPOSE CHIP RESISTORS (Yageo).pdf</v>
      </c>
      <c r="P1275" s="5" t="str">
        <f t="shared" si="106"/>
        <v>GENERAL PURPOSE CHIP RESISTORS RES2512 6R2±5% 200V 1.0W</v>
      </c>
    </row>
    <row r="1276" spans="1:16" x14ac:dyDescent="0.3">
      <c r="A1276" s="4" t="s">
        <v>1509</v>
      </c>
      <c r="B1276" s="3" t="s">
        <v>1487</v>
      </c>
      <c r="C1276" s="3" t="s">
        <v>69</v>
      </c>
      <c r="D1276" s="45" t="s">
        <v>20</v>
      </c>
      <c r="E1276" s="3" t="s">
        <v>763</v>
      </c>
      <c r="F1276" s="3" t="s">
        <v>1126</v>
      </c>
      <c r="G1276" s="4" t="str">
        <f t="shared" si="104"/>
        <v>RES2512 6R8±5%</v>
      </c>
      <c r="H1276" s="3" t="s">
        <v>23</v>
      </c>
      <c r="I1276" s="3" t="s">
        <v>24</v>
      </c>
      <c r="J1276" s="3" t="s">
        <v>25</v>
      </c>
      <c r="K1276" s="3" t="s">
        <v>1488</v>
      </c>
      <c r="L1276" s="4" t="str">
        <f t="shared" si="105"/>
        <v>RC2512JR-076R8L</v>
      </c>
      <c r="M1276" s="3" t="s">
        <v>378</v>
      </c>
      <c r="N1276" t="s">
        <v>379</v>
      </c>
      <c r="O1276" t="str">
        <f t="shared" ca="1" si="103"/>
        <v>C:\Altium Libraries\Passives Library\DataSheet\GENERAL PURPOSE CHIP RESISTORS (Yageo).pdf</v>
      </c>
      <c r="P1276" s="5" t="str">
        <f t="shared" si="106"/>
        <v>GENERAL PURPOSE CHIP RESISTORS RES2512 6R8±5% 200V 1.0W</v>
      </c>
    </row>
    <row r="1277" spans="1:16" x14ac:dyDescent="0.3">
      <c r="A1277" s="4" t="s">
        <v>1510</v>
      </c>
      <c r="B1277" s="3" t="s">
        <v>1487</v>
      </c>
      <c r="C1277" s="3" t="s">
        <v>71</v>
      </c>
      <c r="D1277" s="45" t="s">
        <v>20</v>
      </c>
      <c r="E1277" s="3" t="s">
        <v>763</v>
      </c>
      <c r="F1277" s="3" t="s">
        <v>1126</v>
      </c>
      <c r="G1277" s="4" t="str">
        <f t="shared" si="104"/>
        <v>RES2512 7R5±5%</v>
      </c>
      <c r="H1277" s="3" t="s">
        <v>23</v>
      </c>
      <c r="I1277" s="3" t="s">
        <v>24</v>
      </c>
      <c r="J1277" s="3" t="s">
        <v>25</v>
      </c>
      <c r="K1277" s="3" t="s">
        <v>1488</v>
      </c>
      <c r="L1277" s="4" t="str">
        <f t="shared" si="105"/>
        <v>RC2512JR-077R5L</v>
      </c>
      <c r="M1277" s="3" t="s">
        <v>378</v>
      </c>
      <c r="N1277" t="s">
        <v>379</v>
      </c>
      <c r="O1277" t="str">
        <f t="shared" ca="1" si="103"/>
        <v>C:\Altium Libraries\Passives Library\DataSheet\GENERAL PURPOSE CHIP RESISTORS (Yageo).pdf</v>
      </c>
      <c r="P1277" s="5" t="str">
        <f t="shared" si="106"/>
        <v>GENERAL PURPOSE CHIP RESISTORS RES2512 7R5±5% 200V 1.0W</v>
      </c>
    </row>
    <row r="1278" spans="1:16" x14ac:dyDescent="0.3">
      <c r="A1278" s="4" t="s">
        <v>1511</v>
      </c>
      <c r="B1278" s="3" t="s">
        <v>1487</v>
      </c>
      <c r="C1278" s="3" t="s">
        <v>73</v>
      </c>
      <c r="D1278" s="45" t="s">
        <v>20</v>
      </c>
      <c r="E1278" s="3" t="s">
        <v>763</v>
      </c>
      <c r="F1278" s="3" t="s">
        <v>1126</v>
      </c>
      <c r="G1278" s="4" t="str">
        <f t="shared" si="104"/>
        <v>RES2512 8R2±5%</v>
      </c>
      <c r="H1278" s="3" t="s">
        <v>23</v>
      </c>
      <c r="I1278" s="3" t="s">
        <v>24</v>
      </c>
      <c r="J1278" s="3" t="s">
        <v>25</v>
      </c>
      <c r="K1278" s="3" t="s">
        <v>1488</v>
      </c>
      <c r="L1278" s="4" t="str">
        <f t="shared" si="105"/>
        <v>RC2512JR-078R2L</v>
      </c>
      <c r="M1278" s="3" t="s">
        <v>378</v>
      </c>
      <c r="N1278" t="s">
        <v>379</v>
      </c>
      <c r="O1278" t="str">
        <f t="shared" ca="1" si="103"/>
        <v>C:\Altium Libraries\Passives Library\DataSheet\GENERAL PURPOSE CHIP RESISTORS (Yageo).pdf</v>
      </c>
      <c r="P1278" s="5" t="str">
        <f t="shared" si="106"/>
        <v>GENERAL PURPOSE CHIP RESISTORS RES2512 8R2±5% 200V 1.0W</v>
      </c>
    </row>
    <row r="1279" spans="1:16" x14ac:dyDescent="0.3">
      <c r="A1279" s="4" t="s">
        <v>1512</v>
      </c>
      <c r="B1279" s="3" t="s">
        <v>1487</v>
      </c>
      <c r="C1279" s="3" t="s">
        <v>75</v>
      </c>
      <c r="D1279" s="45" t="s">
        <v>20</v>
      </c>
      <c r="E1279" s="3" t="s">
        <v>763</v>
      </c>
      <c r="F1279" s="3" t="s">
        <v>1126</v>
      </c>
      <c r="G1279" s="4" t="str">
        <f t="shared" si="104"/>
        <v>RES2512 9R1±5%</v>
      </c>
      <c r="H1279" s="3" t="s">
        <v>23</v>
      </c>
      <c r="I1279" s="3" t="s">
        <v>24</v>
      </c>
      <c r="J1279" s="3" t="s">
        <v>25</v>
      </c>
      <c r="K1279" s="3" t="s">
        <v>1488</v>
      </c>
      <c r="L1279" s="4" t="str">
        <f t="shared" si="105"/>
        <v>RC2512JR-079R1L</v>
      </c>
      <c r="M1279" s="3" t="s">
        <v>378</v>
      </c>
      <c r="N1279" t="s">
        <v>379</v>
      </c>
      <c r="O1279" t="str">
        <f t="shared" ca="1" si="103"/>
        <v>C:\Altium Libraries\Passives Library\DataSheet\GENERAL PURPOSE CHIP RESISTORS (Yageo).pdf</v>
      </c>
      <c r="P1279" s="5" t="str">
        <f t="shared" si="106"/>
        <v>GENERAL PURPOSE CHIP RESISTORS RES2512 9R1±5% 200V 1.0W</v>
      </c>
    </row>
    <row r="1280" spans="1:16" x14ac:dyDescent="0.3">
      <c r="A1280" s="4" t="s">
        <v>1513</v>
      </c>
      <c r="B1280" s="3" t="s">
        <v>1487</v>
      </c>
      <c r="C1280" s="3" t="s">
        <v>77</v>
      </c>
      <c r="D1280" s="45" t="s">
        <v>20</v>
      </c>
      <c r="E1280" s="3" t="s">
        <v>763</v>
      </c>
      <c r="F1280" s="3" t="s">
        <v>1126</v>
      </c>
      <c r="G1280" s="4" t="str">
        <f t="shared" si="104"/>
        <v>RES2512 10R±5%</v>
      </c>
      <c r="H1280" s="3" t="s">
        <v>23</v>
      </c>
      <c r="I1280" s="3" t="s">
        <v>24</v>
      </c>
      <c r="J1280" s="3" t="s">
        <v>25</v>
      </c>
      <c r="K1280" s="3" t="s">
        <v>1488</v>
      </c>
      <c r="L1280" s="4" t="str">
        <f t="shared" si="105"/>
        <v>RC2512JR-0710RL</v>
      </c>
      <c r="M1280" s="3" t="s">
        <v>378</v>
      </c>
      <c r="N1280" t="s">
        <v>379</v>
      </c>
      <c r="O1280" t="str">
        <f t="shared" ca="1" si="103"/>
        <v>C:\Altium Libraries\Passives Library\DataSheet\GENERAL PURPOSE CHIP RESISTORS (Yageo).pdf</v>
      </c>
      <c r="P1280" s="5" t="str">
        <f t="shared" si="106"/>
        <v>GENERAL PURPOSE CHIP RESISTORS RES2512 10R±5% 200V 1.0W</v>
      </c>
    </row>
    <row r="1281" spans="1:16" x14ac:dyDescent="0.3">
      <c r="A1281" s="4" t="s">
        <v>1514</v>
      </c>
      <c r="B1281" s="3" t="s">
        <v>1487</v>
      </c>
      <c r="C1281" s="3" t="s">
        <v>79</v>
      </c>
      <c r="D1281" s="45" t="s">
        <v>20</v>
      </c>
      <c r="E1281" s="3" t="s">
        <v>763</v>
      </c>
      <c r="F1281" s="3" t="s">
        <v>1126</v>
      </c>
      <c r="G1281" s="4" t="str">
        <f t="shared" si="104"/>
        <v>RES2512 11R±5%</v>
      </c>
      <c r="H1281" s="3" t="s">
        <v>23</v>
      </c>
      <c r="I1281" s="3" t="s">
        <v>24</v>
      </c>
      <c r="J1281" s="3" t="s">
        <v>25</v>
      </c>
      <c r="K1281" s="3" t="s">
        <v>1488</v>
      </c>
      <c r="L1281" s="4" t="str">
        <f t="shared" si="105"/>
        <v>RC2512JR-0711RL</v>
      </c>
      <c r="M1281" s="3" t="s">
        <v>378</v>
      </c>
      <c r="N1281" t="s">
        <v>379</v>
      </c>
      <c r="O1281" t="str">
        <f t="shared" ca="1" si="103"/>
        <v>C:\Altium Libraries\Passives Library\DataSheet\GENERAL PURPOSE CHIP RESISTORS (Yageo).pdf</v>
      </c>
      <c r="P1281" s="5" t="str">
        <f t="shared" si="106"/>
        <v>GENERAL PURPOSE CHIP RESISTORS RES2512 11R±5% 200V 1.0W</v>
      </c>
    </row>
    <row r="1282" spans="1:16" x14ac:dyDescent="0.3">
      <c r="A1282" s="4" t="s">
        <v>1515</v>
      </c>
      <c r="B1282" s="3" t="s">
        <v>1487</v>
      </c>
      <c r="C1282" s="3" t="s">
        <v>81</v>
      </c>
      <c r="D1282" s="45" t="s">
        <v>20</v>
      </c>
      <c r="E1282" s="3" t="s">
        <v>763</v>
      </c>
      <c r="F1282" s="3" t="s">
        <v>1126</v>
      </c>
      <c r="G1282" s="4" t="str">
        <f t="shared" si="104"/>
        <v>RES2512 12R±5%</v>
      </c>
      <c r="H1282" s="3" t="s">
        <v>23</v>
      </c>
      <c r="I1282" s="3" t="s">
        <v>24</v>
      </c>
      <c r="J1282" s="3" t="s">
        <v>25</v>
      </c>
      <c r="K1282" s="3" t="s">
        <v>1488</v>
      </c>
      <c r="L1282" s="4" t="str">
        <f t="shared" si="105"/>
        <v>RC2512JR-0712RL</v>
      </c>
      <c r="M1282" s="3" t="s">
        <v>378</v>
      </c>
      <c r="N1282" t="s">
        <v>379</v>
      </c>
      <c r="O1282" t="str">
        <f t="shared" ca="1" si="103"/>
        <v>C:\Altium Libraries\Passives Library\DataSheet\GENERAL PURPOSE CHIP RESISTORS (Yageo).pdf</v>
      </c>
      <c r="P1282" s="5" t="str">
        <f t="shared" si="106"/>
        <v>GENERAL PURPOSE CHIP RESISTORS RES2512 12R±5% 200V 1.0W</v>
      </c>
    </row>
    <row r="1283" spans="1:16" x14ac:dyDescent="0.3">
      <c r="A1283" s="4" t="s">
        <v>1516</v>
      </c>
      <c r="B1283" s="3" t="s">
        <v>1487</v>
      </c>
      <c r="C1283" s="3" t="s">
        <v>83</v>
      </c>
      <c r="D1283" s="45" t="s">
        <v>20</v>
      </c>
      <c r="E1283" s="3" t="s">
        <v>763</v>
      </c>
      <c r="F1283" s="3" t="s">
        <v>1126</v>
      </c>
      <c r="G1283" s="4" t="str">
        <f t="shared" si="104"/>
        <v>RES2512 13R±5%</v>
      </c>
      <c r="H1283" s="3" t="s">
        <v>23</v>
      </c>
      <c r="I1283" s="3" t="s">
        <v>24</v>
      </c>
      <c r="J1283" s="3" t="s">
        <v>25</v>
      </c>
      <c r="K1283" s="3" t="s">
        <v>1488</v>
      </c>
      <c r="L1283" s="4" t="str">
        <f t="shared" si="105"/>
        <v>RC2512JR-0713RL</v>
      </c>
      <c r="M1283" s="3" t="s">
        <v>378</v>
      </c>
      <c r="N1283" t="s">
        <v>379</v>
      </c>
      <c r="O1283" t="str">
        <f t="shared" ca="1" si="103"/>
        <v>C:\Altium Libraries\Passives Library\DataSheet\GENERAL PURPOSE CHIP RESISTORS (Yageo).pdf</v>
      </c>
      <c r="P1283" s="5" t="str">
        <f t="shared" si="106"/>
        <v>GENERAL PURPOSE CHIP RESISTORS RES2512 13R±5% 200V 1.0W</v>
      </c>
    </row>
    <row r="1284" spans="1:16" x14ac:dyDescent="0.3">
      <c r="A1284" s="4" t="s">
        <v>1517</v>
      </c>
      <c r="B1284" s="3" t="s">
        <v>1487</v>
      </c>
      <c r="C1284" s="3" t="s">
        <v>85</v>
      </c>
      <c r="D1284" s="45" t="s">
        <v>20</v>
      </c>
      <c r="E1284" s="3" t="s">
        <v>763</v>
      </c>
      <c r="F1284" s="3" t="s">
        <v>1126</v>
      </c>
      <c r="G1284" s="4" t="str">
        <f t="shared" si="104"/>
        <v>RES2512 15R±5%</v>
      </c>
      <c r="H1284" s="3" t="s">
        <v>23</v>
      </c>
      <c r="I1284" s="3" t="s">
        <v>24</v>
      </c>
      <c r="J1284" s="3" t="s">
        <v>25</v>
      </c>
      <c r="K1284" s="3" t="s">
        <v>1488</v>
      </c>
      <c r="L1284" s="4" t="str">
        <f t="shared" si="105"/>
        <v>RC2512JR-0715RL</v>
      </c>
      <c r="M1284" s="3" t="s">
        <v>378</v>
      </c>
      <c r="N1284" t="s">
        <v>379</v>
      </c>
      <c r="O1284" t="str">
        <f t="shared" ca="1" si="103"/>
        <v>C:\Altium Libraries\Passives Library\DataSheet\GENERAL PURPOSE CHIP RESISTORS (Yageo).pdf</v>
      </c>
      <c r="P1284" s="5" t="str">
        <f t="shared" si="106"/>
        <v>GENERAL PURPOSE CHIP RESISTORS RES2512 15R±5% 200V 1.0W</v>
      </c>
    </row>
    <row r="1285" spans="1:16" x14ac:dyDescent="0.3">
      <c r="A1285" s="4" t="s">
        <v>1518</v>
      </c>
      <c r="B1285" s="3" t="s">
        <v>1487</v>
      </c>
      <c r="C1285" s="3" t="s">
        <v>87</v>
      </c>
      <c r="D1285" s="45" t="s">
        <v>20</v>
      </c>
      <c r="E1285" s="3" t="s">
        <v>763</v>
      </c>
      <c r="F1285" s="3" t="s">
        <v>1126</v>
      </c>
      <c r="G1285" s="4" t="str">
        <f t="shared" si="104"/>
        <v>RES2512 16R±5%</v>
      </c>
      <c r="H1285" s="3" t="s">
        <v>23</v>
      </c>
      <c r="I1285" s="3" t="s">
        <v>24</v>
      </c>
      <c r="J1285" s="3" t="s">
        <v>25</v>
      </c>
      <c r="K1285" s="3" t="s">
        <v>1488</v>
      </c>
      <c r="L1285" s="4" t="str">
        <f t="shared" si="105"/>
        <v>RC2512JR-0716RL</v>
      </c>
      <c r="M1285" s="3" t="s">
        <v>378</v>
      </c>
      <c r="N1285" t="s">
        <v>379</v>
      </c>
      <c r="O1285" t="str">
        <f t="shared" ca="1" si="103"/>
        <v>C:\Altium Libraries\Passives Library\DataSheet\GENERAL PURPOSE CHIP RESISTORS (Yageo).pdf</v>
      </c>
      <c r="P1285" s="5" t="str">
        <f t="shared" si="106"/>
        <v>GENERAL PURPOSE CHIP RESISTORS RES2512 16R±5% 200V 1.0W</v>
      </c>
    </row>
    <row r="1286" spans="1:16" x14ac:dyDescent="0.3">
      <c r="A1286" s="4" t="s">
        <v>1519</v>
      </c>
      <c r="B1286" s="3" t="s">
        <v>1487</v>
      </c>
      <c r="C1286" s="3" t="s">
        <v>89</v>
      </c>
      <c r="D1286" s="45" t="s">
        <v>20</v>
      </c>
      <c r="E1286" s="3" t="s">
        <v>763</v>
      </c>
      <c r="F1286" s="3" t="s">
        <v>1126</v>
      </c>
      <c r="G1286" s="4" t="str">
        <f t="shared" si="104"/>
        <v>RES2512 18R±5%</v>
      </c>
      <c r="H1286" s="3" t="s">
        <v>23</v>
      </c>
      <c r="I1286" s="3" t="s">
        <v>24</v>
      </c>
      <c r="J1286" s="3" t="s">
        <v>25</v>
      </c>
      <c r="K1286" s="3" t="s">
        <v>1488</v>
      </c>
      <c r="L1286" s="4" t="str">
        <f t="shared" si="105"/>
        <v>RC2512JR-0718RL</v>
      </c>
      <c r="M1286" s="3" t="s">
        <v>378</v>
      </c>
      <c r="N1286" t="s">
        <v>379</v>
      </c>
      <c r="O1286" t="str">
        <f t="shared" ca="1" si="103"/>
        <v>C:\Altium Libraries\Passives Library\DataSheet\GENERAL PURPOSE CHIP RESISTORS (Yageo).pdf</v>
      </c>
      <c r="P1286" s="5" t="str">
        <f t="shared" si="106"/>
        <v>GENERAL PURPOSE CHIP RESISTORS RES2512 18R±5% 200V 1.0W</v>
      </c>
    </row>
    <row r="1287" spans="1:16" x14ac:dyDescent="0.3">
      <c r="A1287" s="4" t="s">
        <v>1520</v>
      </c>
      <c r="B1287" s="3" t="s">
        <v>1487</v>
      </c>
      <c r="C1287" s="3" t="s">
        <v>91</v>
      </c>
      <c r="D1287" s="45" t="s">
        <v>20</v>
      </c>
      <c r="E1287" s="3" t="s">
        <v>763</v>
      </c>
      <c r="F1287" s="3" t="s">
        <v>1126</v>
      </c>
      <c r="G1287" s="4" t="str">
        <f t="shared" si="104"/>
        <v>RES2512 20R±5%</v>
      </c>
      <c r="H1287" s="3" t="s">
        <v>23</v>
      </c>
      <c r="I1287" s="3" t="s">
        <v>24</v>
      </c>
      <c r="J1287" s="3" t="s">
        <v>25</v>
      </c>
      <c r="K1287" s="3" t="s">
        <v>1488</v>
      </c>
      <c r="L1287" s="4" t="str">
        <f t="shared" si="105"/>
        <v>RC2512JR-0720RL</v>
      </c>
      <c r="M1287" s="3" t="s">
        <v>378</v>
      </c>
      <c r="N1287" t="s">
        <v>379</v>
      </c>
      <c r="O1287" t="str">
        <f t="shared" ca="1" si="103"/>
        <v>C:\Altium Libraries\Passives Library\DataSheet\GENERAL PURPOSE CHIP RESISTORS (Yageo).pdf</v>
      </c>
      <c r="P1287" s="5" t="str">
        <f t="shared" si="106"/>
        <v>GENERAL PURPOSE CHIP RESISTORS RES2512 20R±5% 200V 1.0W</v>
      </c>
    </row>
    <row r="1288" spans="1:16" x14ac:dyDescent="0.3">
      <c r="A1288" s="4" t="s">
        <v>1521</v>
      </c>
      <c r="B1288" s="3" t="s">
        <v>1487</v>
      </c>
      <c r="C1288" s="3" t="s">
        <v>93</v>
      </c>
      <c r="D1288" s="45" t="s">
        <v>20</v>
      </c>
      <c r="E1288" s="3" t="s">
        <v>763</v>
      </c>
      <c r="F1288" s="3" t="s">
        <v>1126</v>
      </c>
      <c r="G1288" s="4" t="str">
        <f t="shared" si="104"/>
        <v>RES2512 22R±5%</v>
      </c>
      <c r="H1288" s="3" t="s">
        <v>23</v>
      </c>
      <c r="I1288" s="3" t="s">
        <v>24</v>
      </c>
      <c r="J1288" s="3" t="s">
        <v>25</v>
      </c>
      <c r="K1288" s="3" t="s">
        <v>1488</v>
      </c>
      <c r="L1288" s="4" t="str">
        <f t="shared" si="105"/>
        <v>RC2512JR-0722RL</v>
      </c>
      <c r="M1288" s="3" t="s">
        <v>378</v>
      </c>
      <c r="N1288" t="s">
        <v>379</v>
      </c>
      <c r="O1288" t="str">
        <f t="shared" ca="1" si="103"/>
        <v>C:\Altium Libraries\Passives Library\DataSheet\GENERAL PURPOSE CHIP RESISTORS (Yageo).pdf</v>
      </c>
      <c r="P1288" s="5" t="str">
        <f t="shared" si="106"/>
        <v>GENERAL PURPOSE CHIP RESISTORS RES2512 22R±5% 200V 1.0W</v>
      </c>
    </row>
    <row r="1289" spans="1:16" x14ac:dyDescent="0.3">
      <c r="A1289" s="4" t="s">
        <v>1522</v>
      </c>
      <c r="B1289" s="3" t="s">
        <v>1487</v>
      </c>
      <c r="C1289" s="3" t="s">
        <v>95</v>
      </c>
      <c r="D1289" s="45" t="s">
        <v>20</v>
      </c>
      <c r="E1289" s="3" t="s">
        <v>763</v>
      </c>
      <c r="F1289" s="3" t="s">
        <v>1126</v>
      </c>
      <c r="G1289" s="4" t="str">
        <f t="shared" si="104"/>
        <v>RES2512 24R±5%</v>
      </c>
      <c r="H1289" s="3" t="s">
        <v>23</v>
      </c>
      <c r="I1289" s="3" t="s">
        <v>24</v>
      </c>
      <c r="J1289" s="3" t="s">
        <v>25</v>
      </c>
      <c r="K1289" s="3" t="s">
        <v>1488</v>
      </c>
      <c r="L1289" s="4" t="str">
        <f t="shared" si="105"/>
        <v>RC2512JR-0724RL</v>
      </c>
      <c r="M1289" s="3" t="s">
        <v>378</v>
      </c>
      <c r="N1289" t="s">
        <v>379</v>
      </c>
      <c r="O1289" t="str">
        <f t="shared" ca="1" si="103"/>
        <v>C:\Altium Libraries\Passives Library\DataSheet\GENERAL PURPOSE CHIP RESISTORS (Yageo).pdf</v>
      </c>
      <c r="P1289" s="5" t="str">
        <f t="shared" si="106"/>
        <v>GENERAL PURPOSE CHIP RESISTORS RES2512 24R±5% 200V 1.0W</v>
      </c>
    </row>
    <row r="1290" spans="1:16" x14ac:dyDescent="0.3">
      <c r="A1290" s="4" t="s">
        <v>1523</v>
      </c>
      <c r="B1290" s="3" t="s">
        <v>1487</v>
      </c>
      <c r="C1290" s="3" t="s">
        <v>97</v>
      </c>
      <c r="D1290" s="45" t="s">
        <v>20</v>
      </c>
      <c r="E1290" s="3" t="s">
        <v>763</v>
      </c>
      <c r="F1290" s="3" t="s">
        <v>1126</v>
      </c>
      <c r="G1290" s="4" t="str">
        <f t="shared" si="104"/>
        <v>RES2512 27R±5%</v>
      </c>
      <c r="H1290" s="3" t="s">
        <v>23</v>
      </c>
      <c r="I1290" s="3" t="s">
        <v>24</v>
      </c>
      <c r="J1290" s="3" t="s">
        <v>25</v>
      </c>
      <c r="K1290" s="3" t="s">
        <v>1488</v>
      </c>
      <c r="L1290" s="4" t="str">
        <f t="shared" si="105"/>
        <v>RC2512JR-0727RL</v>
      </c>
      <c r="M1290" s="3" t="s">
        <v>378</v>
      </c>
      <c r="N1290" t="s">
        <v>379</v>
      </c>
      <c r="O1290" t="str">
        <f t="shared" ref="O1290:O1354" ca="1" si="107">CONCATENATE(LEFT(CELL("имяфайла"), FIND("[",CELL("имяфайла"))-1),"DataSheet\GENERAL PURPOSE CHIP RESISTORS (Yageo).pdf")</f>
        <v>C:\Altium Libraries\Passives Library\DataSheet\GENERAL PURPOSE CHIP RESISTORS (Yageo).pdf</v>
      </c>
      <c r="P1290" s="5" t="str">
        <f t="shared" si="106"/>
        <v>GENERAL PURPOSE CHIP RESISTORS RES2512 27R±5% 200V 1.0W</v>
      </c>
    </row>
    <row r="1291" spans="1:16" x14ac:dyDescent="0.3">
      <c r="A1291" s="4" t="s">
        <v>1524</v>
      </c>
      <c r="B1291" s="3" t="s">
        <v>1487</v>
      </c>
      <c r="C1291" s="3" t="s">
        <v>99</v>
      </c>
      <c r="D1291" s="45" t="s">
        <v>20</v>
      </c>
      <c r="E1291" s="3" t="s">
        <v>763</v>
      </c>
      <c r="F1291" s="3" t="s">
        <v>1126</v>
      </c>
      <c r="G1291" s="4" t="str">
        <f t="shared" si="104"/>
        <v>RES2512 30R±5%</v>
      </c>
      <c r="H1291" s="3" t="s">
        <v>23</v>
      </c>
      <c r="I1291" s="3" t="s">
        <v>24</v>
      </c>
      <c r="J1291" s="3" t="s">
        <v>25</v>
      </c>
      <c r="K1291" s="3" t="s">
        <v>1488</v>
      </c>
      <c r="L1291" s="4" t="str">
        <f t="shared" si="105"/>
        <v>RC2512JR-0730RL</v>
      </c>
      <c r="M1291" s="3" t="s">
        <v>378</v>
      </c>
      <c r="N1291" t="s">
        <v>379</v>
      </c>
      <c r="O1291" t="str">
        <f t="shared" ca="1" si="107"/>
        <v>C:\Altium Libraries\Passives Library\DataSheet\GENERAL PURPOSE CHIP RESISTORS (Yageo).pdf</v>
      </c>
      <c r="P1291" s="5" t="str">
        <f t="shared" si="106"/>
        <v>GENERAL PURPOSE CHIP RESISTORS RES2512 30R±5% 200V 1.0W</v>
      </c>
    </row>
    <row r="1292" spans="1:16" x14ac:dyDescent="0.3">
      <c r="A1292" s="4" t="s">
        <v>1525</v>
      </c>
      <c r="B1292" s="3" t="s">
        <v>1487</v>
      </c>
      <c r="C1292" s="3" t="s">
        <v>101</v>
      </c>
      <c r="D1292" s="45" t="s">
        <v>20</v>
      </c>
      <c r="E1292" s="3" t="s">
        <v>763</v>
      </c>
      <c r="F1292" s="3" t="s">
        <v>1126</v>
      </c>
      <c r="G1292" s="4" t="str">
        <f t="shared" si="104"/>
        <v>RES2512 33R±5%</v>
      </c>
      <c r="H1292" s="3" t="s">
        <v>23</v>
      </c>
      <c r="I1292" s="3" t="s">
        <v>24</v>
      </c>
      <c r="J1292" s="3" t="s">
        <v>25</v>
      </c>
      <c r="K1292" s="3" t="s">
        <v>1488</v>
      </c>
      <c r="L1292" s="4" t="str">
        <f t="shared" si="105"/>
        <v>RC2512JR-0733RL</v>
      </c>
      <c r="M1292" s="3" t="s">
        <v>378</v>
      </c>
      <c r="N1292" t="s">
        <v>379</v>
      </c>
      <c r="O1292" t="str">
        <f t="shared" ca="1" si="107"/>
        <v>C:\Altium Libraries\Passives Library\DataSheet\GENERAL PURPOSE CHIP RESISTORS (Yageo).pdf</v>
      </c>
      <c r="P1292" s="5" t="str">
        <f t="shared" si="106"/>
        <v>GENERAL PURPOSE CHIP RESISTORS RES2512 33R±5% 200V 1.0W</v>
      </c>
    </row>
    <row r="1293" spans="1:16" x14ac:dyDescent="0.3">
      <c r="A1293" s="4" t="s">
        <v>1526</v>
      </c>
      <c r="B1293" s="3" t="s">
        <v>1487</v>
      </c>
      <c r="C1293" s="3" t="s">
        <v>103</v>
      </c>
      <c r="D1293" s="45" t="s">
        <v>20</v>
      </c>
      <c r="E1293" s="3" t="s">
        <v>763</v>
      </c>
      <c r="F1293" s="3" t="s">
        <v>1126</v>
      </c>
      <c r="G1293" s="4" t="str">
        <f t="shared" si="104"/>
        <v>RES2512 36R±5%</v>
      </c>
      <c r="H1293" s="3" t="s">
        <v>23</v>
      </c>
      <c r="I1293" s="3" t="s">
        <v>24</v>
      </c>
      <c r="J1293" s="3" t="s">
        <v>25</v>
      </c>
      <c r="K1293" s="3" t="s">
        <v>1488</v>
      </c>
      <c r="L1293" s="4" t="str">
        <f t="shared" si="105"/>
        <v>RC2512JR-0736RL</v>
      </c>
      <c r="M1293" s="3" t="s">
        <v>378</v>
      </c>
      <c r="N1293" t="s">
        <v>379</v>
      </c>
      <c r="O1293" t="str">
        <f t="shared" ca="1" si="107"/>
        <v>C:\Altium Libraries\Passives Library\DataSheet\GENERAL PURPOSE CHIP RESISTORS (Yageo).pdf</v>
      </c>
      <c r="P1293" s="5" t="str">
        <f t="shared" si="106"/>
        <v>GENERAL PURPOSE CHIP RESISTORS RES2512 36R±5% 200V 1.0W</v>
      </c>
    </row>
    <row r="1294" spans="1:16" x14ac:dyDescent="0.3">
      <c r="A1294" s="4" t="s">
        <v>1527</v>
      </c>
      <c r="B1294" s="3" t="s">
        <v>1487</v>
      </c>
      <c r="C1294" s="3" t="s">
        <v>105</v>
      </c>
      <c r="D1294" s="45" t="s">
        <v>20</v>
      </c>
      <c r="E1294" s="3" t="s">
        <v>763</v>
      </c>
      <c r="F1294" s="3" t="s">
        <v>1126</v>
      </c>
      <c r="G1294" s="4" t="str">
        <f t="shared" si="104"/>
        <v>RES2512 39R±5%</v>
      </c>
      <c r="H1294" s="3" t="s">
        <v>23</v>
      </c>
      <c r="I1294" s="3" t="s">
        <v>24</v>
      </c>
      <c r="J1294" s="3" t="s">
        <v>25</v>
      </c>
      <c r="K1294" s="3" t="s">
        <v>1488</v>
      </c>
      <c r="L1294" s="4" t="str">
        <f t="shared" si="105"/>
        <v>RC2512JR-0739RL</v>
      </c>
      <c r="M1294" s="3" t="s">
        <v>378</v>
      </c>
      <c r="N1294" t="s">
        <v>379</v>
      </c>
      <c r="O1294" t="str">
        <f t="shared" ca="1" si="107"/>
        <v>C:\Altium Libraries\Passives Library\DataSheet\GENERAL PURPOSE CHIP RESISTORS (Yageo).pdf</v>
      </c>
      <c r="P1294" s="5" t="str">
        <f t="shared" si="106"/>
        <v>GENERAL PURPOSE CHIP RESISTORS RES2512 39R±5% 200V 1.0W</v>
      </c>
    </row>
    <row r="1295" spans="1:16" x14ac:dyDescent="0.3">
      <c r="A1295" s="4" t="s">
        <v>1528</v>
      </c>
      <c r="B1295" s="3" t="s">
        <v>1487</v>
      </c>
      <c r="C1295" s="3" t="s">
        <v>107</v>
      </c>
      <c r="D1295" s="45" t="s">
        <v>20</v>
      </c>
      <c r="E1295" s="3" t="s">
        <v>763</v>
      </c>
      <c r="F1295" s="3" t="s">
        <v>1126</v>
      </c>
      <c r="G1295" s="4" t="str">
        <f t="shared" si="104"/>
        <v>RES2512 43R±5%</v>
      </c>
      <c r="H1295" s="3" t="s">
        <v>23</v>
      </c>
      <c r="I1295" s="3" t="s">
        <v>24</v>
      </c>
      <c r="J1295" s="3" t="s">
        <v>25</v>
      </c>
      <c r="K1295" s="3" t="s">
        <v>1488</v>
      </c>
      <c r="L1295" s="4" t="str">
        <f t="shared" si="105"/>
        <v>RC2512JR-0743RL</v>
      </c>
      <c r="M1295" s="3" t="s">
        <v>378</v>
      </c>
      <c r="N1295" t="s">
        <v>379</v>
      </c>
      <c r="O1295" t="str">
        <f t="shared" ca="1" si="107"/>
        <v>C:\Altium Libraries\Passives Library\DataSheet\GENERAL PURPOSE CHIP RESISTORS (Yageo).pdf</v>
      </c>
      <c r="P1295" s="5" t="str">
        <f t="shared" si="106"/>
        <v>GENERAL PURPOSE CHIP RESISTORS RES2512 43R±5% 200V 1.0W</v>
      </c>
    </row>
    <row r="1296" spans="1:16" x14ac:dyDescent="0.3">
      <c r="A1296" s="4" t="s">
        <v>1529</v>
      </c>
      <c r="B1296" s="3" t="s">
        <v>1487</v>
      </c>
      <c r="C1296" s="3" t="s">
        <v>109</v>
      </c>
      <c r="D1296" s="45" t="s">
        <v>20</v>
      </c>
      <c r="E1296" s="3" t="s">
        <v>763</v>
      </c>
      <c r="F1296" s="3" t="s">
        <v>1126</v>
      </c>
      <c r="G1296" s="4" t="str">
        <f t="shared" si="104"/>
        <v>RES2512 47R±5%</v>
      </c>
      <c r="H1296" s="3" t="s">
        <v>23</v>
      </c>
      <c r="I1296" s="3" t="s">
        <v>24</v>
      </c>
      <c r="J1296" s="3" t="s">
        <v>25</v>
      </c>
      <c r="K1296" s="3" t="s">
        <v>1488</v>
      </c>
      <c r="L1296" s="4" t="str">
        <f t="shared" si="105"/>
        <v>RC2512JR-0747RL</v>
      </c>
      <c r="M1296" s="3" t="s">
        <v>378</v>
      </c>
      <c r="N1296" t="s">
        <v>379</v>
      </c>
      <c r="O1296" t="str">
        <f t="shared" ca="1" si="107"/>
        <v>C:\Altium Libraries\Passives Library\DataSheet\GENERAL PURPOSE CHIP RESISTORS (Yageo).pdf</v>
      </c>
      <c r="P1296" s="5" t="str">
        <f t="shared" si="106"/>
        <v>GENERAL PURPOSE CHIP RESISTORS RES2512 47R±5% 200V 1.0W</v>
      </c>
    </row>
    <row r="1297" spans="1:16" x14ac:dyDescent="0.3">
      <c r="A1297" s="4" t="s">
        <v>1530</v>
      </c>
      <c r="B1297" s="3" t="s">
        <v>1487</v>
      </c>
      <c r="C1297" s="3" t="s">
        <v>111</v>
      </c>
      <c r="D1297" s="45" t="s">
        <v>20</v>
      </c>
      <c r="E1297" s="3" t="s">
        <v>763</v>
      </c>
      <c r="F1297" s="3" t="s">
        <v>1126</v>
      </c>
      <c r="G1297" s="4" t="str">
        <f t="shared" si="104"/>
        <v>RES2512 51R±5%</v>
      </c>
      <c r="H1297" s="3" t="s">
        <v>23</v>
      </c>
      <c r="I1297" s="3" t="s">
        <v>24</v>
      </c>
      <c r="J1297" s="3" t="s">
        <v>25</v>
      </c>
      <c r="K1297" s="3" t="s">
        <v>1488</v>
      </c>
      <c r="L1297" s="4" t="str">
        <f t="shared" si="105"/>
        <v>RC2512JR-0751RL</v>
      </c>
      <c r="M1297" s="3" t="s">
        <v>378</v>
      </c>
      <c r="N1297" t="s">
        <v>379</v>
      </c>
      <c r="O1297" t="str">
        <f t="shared" ca="1" si="107"/>
        <v>C:\Altium Libraries\Passives Library\DataSheet\GENERAL PURPOSE CHIP RESISTORS (Yageo).pdf</v>
      </c>
      <c r="P1297" s="5" t="str">
        <f t="shared" si="106"/>
        <v>GENERAL PURPOSE CHIP RESISTORS RES2512 51R±5% 200V 1.0W</v>
      </c>
    </row>
    <row r="1298" spans="1:16" x14ac:dyDescent="0.3">
      <c r="A1298" s="4" t="s">
        <v>1531</v>
      </c>
      <c r="B1298" s="3" t="s">
        <v>1487</v>
      </c>
      <c r="C1298" s="3" t="s">
        <v>113</v>
      </c>
      <c r="D1298" s="45" t="s">
        <v>20</v>
      </c>
      <c r="E1298" s="3" t="s">
        <v>763</v>
      </c>
      <c r="F1298" s="3" t="s">
        <v>1126</v>
      </c>
      <c r="G1298" s="4" t="str">
        <f t="shared" si="104"/>
        <v>RES2512 56R±5%</v>
      </c>
      <c r="H1298" s="3" t="s">
        <v>23</v>
      </c>
      <c r="I1298" s="3" t="s">
        <v>24</v>
      </c>
      <c r="J1298" s="3" t="s">
        <v>25</v>
      </c>
      <c r="K1298" s="3" t="s">
        <v>1488</v>
      </c>
      <c r="L1298" s="4" t="str">
        <f t="shared" si="105"/>
        <v>RC2512JR-0756RL</v>
      </c>
      <c r="M1298" s="3" t="s">
        <v>378</v>
      </c>
      <c r="N1298" t="s">
        <v>379</v>
      </c>
      <c r="O1298" t="str">
        <f t="shared" ca="1" si="107"/>
        <v>C:\Altium Libraries\Passives Library\DataSheet\GENERAL PURPOSE CHIP RESISTORS (Yageo).pdf</v>
      </c>
      <c r="P1298" s="5" t="str">
        <f t="shared" si="106"/>
        <v>GENERAL PURPOSE CHIP RESISTORS RES2512 56R±5% 200V 1.0W</v>
      </c>
    </row>
    <row r="1299" spans="1:16" x14ac:dyDescent="0.3">
      <c r="A1299" s="4" t="s">
        <v>1532</v>
      </c>
      <c r="B1299" s="3" t="s">
        <v>1487</v>
      </c>
      <c r="C1299" s="3" t="s">
        <v>115</v>
      </c>
      <c r="D1299" s="45" t="s">
        <v>20</v>
      </c>
      <c r="E1299" s="3" t="s">
        <v>763</v>
      </c>
      <c r="F1299" s="3" t="s">
        <v>1126</v>
      </c>
      <c r="G1299" s="4" t="str">
        <f t="shared" si="104"/>
        <v>RES2512 62R±5%</v>
      </c>
      <c r="H1299" s="3" t="s">
        <v>23</v>
      </c>
      <c r="I1299" s="3" t="s">
        <v>24</v>
      </c>
      <c r="J1299" s="3" t="s">
        <v>25</v>
      </c>
      <c r="K1299" s="3" t="s">
        <v>1488</v>
      </c>
      <c r="L1299" s="4" t="str">
        <f t="shared" si="105"/>
        <v>RC2512JR-0762RL</v>
      </c>
      <c r="M1299" s="3" t="s">
        <v>378</v>
      </c>
      <c r="N1299" t="s">
        <v>379</v>
      </c>
      <c r="O1299" t="str">
        <f t="shared" ca="1" si="107"/>
        <v>C:\Altium Libraries\Passives Library\DataSheet\GENERAL PURPOSE CHIP RESISTORS (Yageo).pdf</v>
      </c>
      <c r="P1299" s="5" t="str">
        <f t="shared" si="106"/>
        <v>GENERAL PURPOSE CHIP RESISTORS RES2512 62R±5% 200V 1.0W</v>
      </c>
    </row>
    <row r="1300" spans="1:16" x14ac:dyDescent="0.3">
      <c r="A1300" s="4" t="s">
        <v>1533</v>
      </c>
      <c r="B1300" s="3" t="s">
        <v>1487</v>
      </c>
      <c r="C1300" s="3" t="s">
        <v>117</v>
      </c>
      <c r="D1300" s="45" t="s">
        <v>20</v>
      </c>
      <c r="E1300" s="3" t="s">
        <v>763</v>
      </c>
      <c r="F1300" s="3" t="s">
        <v>1126</v>
      </c>
      <c r="G1300" s="4" t="str">
        <f t="shared" si="104"/>
        <v>RES2512 68R±5%</v>
      </c>
      <c r="H1300" s="3" t="s">
        <v>23</v>
      </c>
      <c r="I1300" s="3" t="s">
        <v>24</v>
      </c>
      <c r="J1300" s="3" t="s">
        <v>25</v>
      </c>
      <c r="K1300" s="3" t="s">
        <v>1488</v>
      </c>
      <c r="L1300" s="4" t="str">
        <f t="shared" si="105"/>
        <v>RC2512JR-0768RL</v>
      </c>
      <c r="M1300" s="3" t="s">
        <v>378</v>
      </c>
      <c r="N1300" t="s">
        <v>379</v>
      </c>
      <c r="O1300" t="str">
        <f t="shared" ca="1" si="107"/>
        <v>C:\Altium Libraries\Passives Library\DataSheet\GENERAL PURPOSE CHIP RESISTORS (Yageo).pdf</v>
      </c>
      <c r="P1300" s="5" t="str">
        <f t="shared" si="106"/>
        <v>GENERAL PURPOSE CHIP RESISTORS RES2512 68R±5% 200V 1.0W</v>
      </c>
    </row>
    <row r="1301" spans="1:16" x14ac:dyDescent="0.3">
      <c r="A1301" s="4" t="s">
        <v>1534</v>
      </c>
      <c r="B1301" s="3" t="s">
        <v>1487</v>
      </c>
      <c r="C1301" s="3" t="s">
        <v>119</v>
      </c>
      <c r="D1301" s="45" t="s">
        <v>20</v>
      </c>
      <c r="E1301" s="3" t="s">
        <v>763</v>
      </c>
      <c r="F1301" s="3" t="s">
        <v>1126</v>
      </c>
      <c r="G1301" s="4" t="str">
        <f t="shared" si="104"/>
        <v>RES2512 75R±5%</v>
      </c>
      <c r="H1301" s="3" t="s">
        <v>23</v>
      </c>
      <c r="I1301" s="3" t="s">
        <v>24</v>
      </c>
      <c r="J1301" s="3" t="s">
        <v>25</v>
      </c>
      <c r="K1301" s="3" t="s">
        <v>1488</v>
      </c>
      <c r="L1301" s="4" t="str">
        <f t="shared" si="105"/>
        <v>RC2512JR-0775RL</v>
      </c>
      <c r="M1301" s="3" t="s">
        <v>378</v>
      </c>
      <c r="N1301" t="s">
        <v>379</v>
      </c>
      <c r="O1301" t="str">
        <f t="shared" ca="1" si="107"/>
        <v>C:\Altium Libraries\Passives Library\DataSheet\GENERAL PURPOSE CHIP RESISTORS (Yageo).pdf</v>
      </c>
      <c r="P1301" s="5" t="str">
        <f t="shared" si="106"/>
        <v>GENERAL PURPOSE CHIP RESISTORS RES2512 75R±5% 200V 1.0W</v>
      </c>
    </row>
    <row r="1302" spans="1:16" x14ac:dyDescent="0.3">
      <c r="A1302" s="4" t="s">
        <v>1535</v>
      </c>
      <c r="B1302" s="3" t="s">
        <v>1487</v>
      </c>
      <c r="C1302" s="3" t="s">
        <v>121</v>
      </c>
      <c r="D1302" s="45" t="s">
        <v>20</v>
      </c>
      <c r="E1302" s="3" t="s">
        <v>763</v>
      </c>
      <c r="F1302" s="3" t="s">
        <v>1126</v>
      </c>
      <c r="G1302" s="4" t="str">
        <f t="shared" si="104"/>
        <v>RES2512 82R±5%</v>
      </c>
      <c r="H1302" s="3" t="s">
        <v>23</v>
      </c>
      <c r="I1302" s="3" t="s">
        <v>24</v>
      </c>
      <c r="J1302" s="3" t="s">
        <v>25</v>
      </c>
      <c r="K1302" s="3" t="s">
        <v>1488</v>
      </c>
      <c r="L1302" s="4" t="str">
        <f t="shared" si="105"/>
        <v>RC2512JR-0782RL</v>
      </c>
      <c r="M1302" s="3" t="s">
        <v>378</v>
      </c>
      <c r="N1302" t="s">
        <v>379</v>
      </c>
      <c r="O1302" t="str">
        <f t="shared" ca="1" si="107"/>
        <v>C:\Altium Libraries\Passives Library\DataSheet\GENERAL PURPOSE CHIP RESISTORS (Yageo).pdf</v>
      </c>
      <c r="P1302" s="5" t="str">
        <f t="shared" si="106"/>
        <v>GENERAL PURPOSE CHIP RESISTORS RES2512 82R±5% 200V 1.0W</v>
      </c>
    </row>
    <row r="1303" spans="1:16" x14ac:dyDescent="0.3">
      <c r="A1303" s="4" t="s">
        <v>1536</v>
      </c>
      <c r="B1303" s="3" t="s">
        <v>1487</v>
      </c>
      <c r="C1303" s="3" t="s">
        <v>123</v>
      </c>
      <c r="D1303" s="45" t="s">
        <v>20</v>
      </c>
      <c r="E1303" s="3" t="s">
        <v>763</v>
      </c>
      <c r="F1303" s="3" t="s">
        <v>1126</v>
      </c>
      <c r="G1303" s="4" t="str">
        <f t="shared" si="104"/>
        <v>RES2512 91R±5%</v>
      </c>
      <c r="H1303" s="3" t="s">
        <v>23</v>
      </c>
      <c r="I1303" s="3" t="s">
        <v>24</v>
      </c>
      <c r="J1303" s="3" t="s">
        <v>25</v>
      </c>
      <c r="K1303" s="3" t="s">
        <v>1488</v>
      </c>
      <c r="L1303" s="4" t="str">
        <f t="shared" si="105"/>
        <v>RC2512JR-0791RL</v>
      </c>
      <c r="M1303" s="3" t="s">
        <v>378</v>
      </c>
      <c r="N1303" t="s">
        <v>379</v>
      </c>
      <c r="O1303" t="str">
        <f t="shared" ca="1" si="107"/>
        <v>C:\Altium Libraries\Passives Library\DataSheet\GENERAL PURPOSE CHIP RESISTORS (Yageo).pdf</v>
      </c>
      <c r="P1303" s="5" t="str">
        <f t="shared" si="106"/>
        <v>GENERAL PURPOSE CHIP RESISTORS RES2512 91R±5% 200V 1.0W</v>
      </c>
    </row>
    <row r="1304" spans="1:16" x14ac:dyDescent="0.3">
      <c r="A1304" s="4" t="s">
        <v>1537</v>
      </c>
      <c r="B1304" s="3" t="s">
        <v>1487</v>
      </c>
      <c r="C1304" s="3" t="s">
        <v>125</v>
      </c>
      <c r="D1304" s="45" t="s">
        <v>20</v>
      </c>
      <c r="E1304" s="3" t="s">
        <v>763</v>
      </c>
      <c r="F1304" s="3" t="s">
        <v>1126</v>
      </c>
      <c r="G1304" s="4" t="str">
        <f t="shared" si="104"/>
        <v>RES2512 100R±5%</v>
      </c>
      <c r="H1304" s="3" t="s">
        <v>23</v>
      </c>
      <c r="I1304" s="3" t="s">
        <v>24</v>
      </c>
      <c r="J1304" s="3" t="s">
        <v>25</v>
      </c>
      <c r="K1304" s="3" t="s">
        <v>1488</v>
      </c>
      <c r="L1304" s="4" t="str">
        <f t="shared" si="105"/>
        <v>RC2512JR-07100RL</v>
      </c>
      <c r="M1304" s="3" t="s">
        <v>378</v>
      </c>
      <c r="N1304" t="s">
        <v>379</v>
      </c>
      <c r="O1304" t="str">
        <f t="shared" ca="1" si="107"/>
        <v>C:\Altium Libraries\Passives Library\DataSheet\GENERAL PURPOSE CHIP RESISTORS (Yageo).pdf</v>
      </c>
      <c r="P1304" s="5" t="str">
        <f t="shared" si="106"/>
        <v>GENERAL PURPOSE CHIP RESISTORS RES2512 100R±5% 200V 1.0W</v>
      </c>
    </row>
    <row r="1305" spans="1:16" x14ac:dyDescent="0.3">
      <c r="A1305" s="4" t="s">
        <v>1538</v>
      </c>
      <c r="B1305" s="3" t="s">
        <v>1487</v>
      </c>
      <c r="C1305" s="3" t="s">
        <v>127</v>
      </c>
      <c r="D1305" s="45" t="s">
        <v>20</v>
      </c>
      <c r="E1305" s="3" t="s">
        <v>763</v>
      </c>
      <c r="F1305" s="3" t="s">
        <v>1126</v>
      </c>
      <c r="G1305" s="4" t="str">
        <f t="shared" si="104"/>
        <v>RES2512 110R±5%</v>
      </c>
      <c r="H1305" s="3" t="s">
        <v>23</v>
      </c>
      <c r="I1305" s="3" t="s">
        <v>24</v>
      </c>
      <c r="J1305" s="3" t="s">
        <v>25</v>
      </c>
      <c r="K1305" s="3" t="s">
        <v>1488</v>
      </c>
      <c r="L1305" s="4" t="str">
        <f t="shared" si="105"/>
        <v>RC2512JR-07110RL</v>
      </c>
      <c r="M1305" s="3" t="s">
        <v>378</v>
      </c>
      <c r="N1305" t="s">
        <v>379</v>
      </c>
      <c r="O1305" t="str">
        <f t="shared" ca="1" si="107"/>
        <v>C:\Altium Libraries\Passives Library\DataSheet\GENERAL PURPOSE CHIP RESISTORS (Yageo).pdf</v>
      </c>
      <c r="P1305" s="5" t="str">
        <f t="shared" si="106"/>
        <v>GENERAL PURPOSE CHIP RESISTORS RES2512 110R±5% 200V 1.0W</v>
      </c>
    </row>
    <row r="1306" spans="1:16" x14ac:dyDescent="0.3">
      <c r="A1306" s="4" t="s">
        <v>1539</v>
      </c>
      <c r="B1306" s="3" t="s">
        <v>1487</v>
      </c>
      <c r="C1306" s="3" t="s">
        <v>129</v>
      </c>
      <c r="D1306" s="45" t="s">
        <v>20</v>
      </c>
      <c r="E1306" s="3" t="s">
        <v>763</v>
      </c>
      <c r="F1306" s="3" t="s">
        <v>1126</v>
      </c>
      <c r="G1306" s="4" t="str">
        <f t="shared" si="104"/>
        <v>RES2512 120R±5%</v>
      </c>
      <c r="H1306" s="3" t="s">
        <v>23</v>
      </c>
      <c r="I1306" s="3" t="s">
        <v>24</v>
      </c>
      <c r="J1306" s="3" t="s">
        <v>25</v>
      </c>
      <c r="K1306" s="3" t="s">
        <v>1488</v>
      </c>
      <c r="L1306" s="4" t="str">
        <f t="shared" si="105"/>
        <v>RC2512JR-07120RL</v>
      </c>
      <c r="M1306" s="3" t="s">
        <v>378</v>
      </c>
      <c r="N1306" t="s">
        <v>379</v>
      </c>
      <c r="O1306" t="str">
        <f t="shared" ca="1" si="107"/>
        <v>C:\Altium Libraries\Passives Library\DataSheet\GENERAL PURPOSE CHIP RESISTORS (Yageo).pdf</v>
      </c>
      <c r="P1306" s="5" t="str">
        <f t="shared" si="106"/>
        <v>GENERAL PURPOSE CHIP RESISTORS RES2512 120R±5% 200V 1.0W</v>
      </c>
    </row>
    <row r="1307" spans="1:16" x14ac:dyDescent="0.3">
      <c r="A1307" s="4" t="s">
        <v>1540</v>
      </c>
      <c r="B1307" s="3" t="s">
        <v>1487</v>
      </c>
      <c r="C1307" s="3" t="s">
        <v>131</v>
      </c>
      <c r="D1307" s="45" t="s">
        <v>20</v>
      </c>
      <c r="E1307" s="3" t="s">
        <v>763</v>
      </c>
      <c r="F1307" s="3" t="s">
        <v>1126</v>
      </c>
      <c r="G1307" s="4" t="str">
        <f t="shared" si="104"/>
        <v>RES2512 130R±5%</v>
      </c>
      <c r="H1307" s="3" t="s">
        <v>23</v>
      </c>
      <c r="I1307" s="3" t="s">
        <v>24</v>
      </c>
      <c r="J1307" s="3" t="s">
        <v>25</v>
      </c>
      <c r="K1307" s="3" t="s">
        <v>1488</v>
      </c>
      <c r="L1307" s="4" t="str">
        <f t="shared" si="105"/>
        <v>RC2512JR-07130RL</v>
      </c>
      <c r="M1307" s="3" t="s">
        <v>378</v>
      </c>
      <c r="N1307" t="s">
        <v>379</v>
      </c>
      <c r="O1307" t="str">
        <f t="shared" ca="1" si="107"/>
        <v>C:\Altium Libraries\Passives Library\DataSheet\GENERAL PURPOSE CHIP RESISTORS (Yageo).pdf</v>
      </c>
      <c r="P1307" s="5" t="str">
        <f t="shared" si="106"/>
        <v>GENERAL PURPOSE CHIP RESISTORS RES2512 130R±5% 200V 1.0W</v>
      </c>
    </row>
    <row r="1308" spans="1:16" x14ac:dyDescent="0.3">
      <c r="A1308" s="4" t="s">
        <v>1541</v>
      </c>
      <c r="B1308" s="3" t="s">
        <v>1487</v>
      </c>
      <c r="C1308" s="3" t="s">
        <v>133</v>
      </c>
      <c r="D1308" s="45" t="s">
        <v>20</v>
      </c>
      <c r="E1308" s="3" t="s">
        <v>763</v>
      </c>
      <c r="F1308" s="3" t="s">
        <v>1126</v>
      </c>
      <c r="G1308" s="4" t="str">
        <f t="shared" si="104"/>
        <v>RES2512 150R±5%</v>
      </c>
      <c r="H1308" s="3" t="s">
        <v>23</v>
      </c>
      <c r="I1308" s="3" t="s">
        <v>24</v>
      </c>
      <c r="J1308" s="3" t="s">
        <v>25</v>
      </c>
      <c r="K1308" s="3" t="s">
        <v>1488</v>
      </c>
      <c r="L1308" s="4" t="str">
        <f t="shared" si="105"/>
        <v>RC2512JR-07150RL</v>
      </c>
      <c r="M1308" s="3" t="s">
        <v>378</v>
      </c>
      <c r="N1308" t="s">
        <v>379</v>
      </c>
      <c r="O1308" t="str">
        <f t="shared" ca="1" si="107"/>
        <v>C:\Altium Libraries\Passives Library\DataSheet\GENERAL PURPOSE CHIP RESISTORS (Yageo).pdf</v>
      </c>
      <c r="P1308" s="5" t="str">
        <f t="shared" si="106"/>
        <v>GENERAL PURPOSE CHIP RESISTORS RES2512 150R±5% 200V 1.0W</v>
      </c>
    </row>
    <row r="1309" spans="1:16" x14ac:dyDescent="0.3">
      <c r="A1309" s="4" t="s">
        <v>1542</v>
      </c>
      <c r="B1309" s="3" t="s">
        <v>1487</v>
      </c>
      <c r="C1309" s="3" t="s">
        <v>135</v>
      </c>
      <c r="D1309" s="45" t="s">
        <v>20</v>
      </c>
      <c r="E1309" s="3" t="s">
        <v>763</v>
      </c>
      <c r="F1309" s="3" t="s">
        <v>1126</v>
      </c>
      <c r="G1309" s="4" t="str">
        <f t="shared" si="104"/>
        <v>RES2512 160R±5%</v>
      </c>
      <c r="H1309" s="3" t="s">
        <v>23</v>
      </c>
      <c r="I1309" s="3" t="s">
        <v>24</v>
      </c>
      <c r="J1309" s="3" t="s">
        <v>25</v>
      </c>
      <c r="K1309" s="3" t="s">
        <v>1488</v>
      </c>
      <c r="L1309" s="4" t="str">
        <f t="shared" si="105"/>
        <v>RC2512JR-07160RL</v>
      </c>
      <c r="M1309" s="3" t="s">
        <v>378</v>
      </c>
      <c r="N1309" t="s">
        <v>379</v>
      </c>
      <c r="O1309" t="str">
        <f t="shared" ca="1" si="107"/>
        <v>C:\Altium Libraries\Passives Library\DataSheet\GENERAL PURPOSE CHIP RESISTORS (Yageo).pdf</v>
      </c>
      <c r="P1309" s="5" t="str">
        <f t="shared" si="106"/>
        <v>GENERAL PURPOSE CHIP RESISTORS RES2512 160R±5% 200V 1.0W</v>
      </c>
    </row>
    <row r="1310" spans="1:16" x14ac:dyDescent="0.3">
      <c r="A1310" s="4" t="s">
        <v>1543</v>
      </c>
      <c r="B1310" s="3" t="s">
        <v>1487</v>
      </c>
      <c r="C1310" s="3" t="s">
        <v>137</v>
      </c>
      <c r="D1310" s="45" t="s">
        <v>20</v>
      </c>
      <c r="E1310" s="3" t="s">
        <v>763</v>
      </c>
      <c r="F1310" s="3" t="s">
        <v>1126</v>
      </c>
      <c r="G1310" s="4" t="str">
        <f t="shared" si="104"/>
        <v>RES2512 180R±5%</v>
      </c>
      <c r="H1310" s="3" t="s">
        <v>23</v>
      </c>
      <c r="I1310" s="3" t="s">
        <v>24</v>
      </c>
      <c r="J1310" s="3" t="s">
        <v>25</v>
      </c>
      <c r="K1310" s="3" t="s">
        <v>1488</v>
      </c>
      <c r="L1310" s="4" t="str">
        <f t="shared" si="105"/>
        <v>RC2512JR-07180RL</v>
      </c>
      <c r="M1310" s="3" t="s">
        <v>378</v>
      </c>
      <c r="N1310" t="s">
        <v>379</v>
      </c>
      <c r="O1310" t="str">
        <f t="shared" ca="1" si="107"/>
        <v>C:\Altium Libraries\Passives Library\DataSheet\GENERAL PURPOSE CHIP RESISTORS (Yageo).pdf</v>
      </c>
      <c r="P1310" s="5" t="str">
        <f t="shared" si="106"/>
        <v>GENERAL PURPOSE CHIP RESISTORS RES2512 180R±5% 200V 1.0W</v>
      </c>
    </row>
    <row r="1311" spans="1:16" x14ac:dyDescent="0.3">
      <c r="A1311" s="4" t="s">
        <v>1544</v>
      </c>
      <c r="B1311" s="3" t="s">
        <v>1487</v>
      </c>
      <c r="C1311" s="3" t="s">
        <v>139</v>
      </c>
      <c r="D1311" s="45" t="s">
        <v>20</v>
      </c>
      <c r="E1311" s="3" t="s">
        <v>763</v>
      </c>
      <c r="F1311" s="3" t="s">
        <v>1126</v>
      </c>
      <c r="G1311" s="4" t="str">
        <f t="shared" si="104"/>
        <v>RES2512 200R±5%</v>
      </c>
      <c r="H1311" s="3" t="s">
        <v>23</v>
      </c>
      <c r="I1311" s="3" t="s">
        <v>24</v>
      </c>
      <c r="J1311" s="3" t="s">
        <v>25</v>
      </c>
      <c r="K1311" s="3" t="s">
        <v>1488</v>
      </c>
      <c r="L1311" s="4" t="str">
        <f t="shared" si="105"/>
        <v>RC2512JR-07200RL</v>
      </c>
      <c r="M1311" s="3" t="s">
        <v>378</v>
      </c>
      <c r="N1311" t="s">
        <v>379</v>
      </c>
      <c r="O1311" t="str">
        <f t="shared" ca="1" si="107"/>
        <v>C:\Altium Libraries\Passives Library\DataSheet\GENERAL PURPOSE CHIP RESISTORS (Yageo).pdf</v>
      </c>
      <c r="P1311" s="5" t="str">
        <f t="shared" si="106"/>
        <v>GENERAL PURPOSE CHIP RESISTORS RES2512 200R±5% 200V 1.0W</v>
      </c>
    </row>
    <row r="1312" spans="1:16" x14ac:dyDescent="0.3">
      <c r="A1312" s="4" t="s">
        <v>1545</v>
      </c>
      <c r="B1312" s="3" t="s">
        <v>1487</v>
      </c>
      <c r="C1312" s="3" t="s">
        <v>141</v>
      </c>
      <c r="D1312" s="45" t="s">
        <v>20</v>
      </c>
      <c r="E1312" s="3" t="s">
        <v>763</v>
      </c>
      <c r="F1312" s="3" t="s">
        <v>1126</v>
      </c>
      <c r="G1312" s="4" t="str">
        <f t="shared" si="104"/>
        <v>RES2512 220R±5%</v>
      </c>
      <c r="H1312" s="3" t="s">
        <v>23</v>
      </c>
      <c r="I1312" s="3" t="s">
        <v>24</v>
      </c>
      <c r="J1312" s="3" t="s">
        <v>25</v>
      </c>
      <c r="K1312" s="3" t="s">
        <v>1488</v>
      </c>
      <c r="L1312" s="4" t="str">
        <f t="shared" si="105"/>
        <v>RC2512JR-07220RL</v>
      </c>
      <c r="M1312" s="3" t="s">
        <v>378</v>
      </c>
      <c r="N1312" t="s">
        <v>379</v>
      </c>
      <c r="O1312" t="str">
        <f t="shared" ca="1" si="107"/>
        <v>C:\Altium Libraries\Passives Library\DataSheet\GENERAL PURPOSE CHIP RESISTORS (Yageo).pdf</v>
      </c>
      <c r="P1312" s="5" t="str">
        <f t="shared" si="106"/>
        <v>GENERAL PURPOSE CHIP RESISTORS RES2512 220R±5% 200V 1.0W</v>
      </c>
    </row>
    <row r="1313" spans="1:16" x14ac:dyDescent="0.3">
      <c r="A1313" s="4" t="s">
        <v>1546</v>
      </c>
      <c r="B1313" s="3" t="s">
        <v>1487</v>
      </c>
      <c r="C1313" s="3" t="s">
        <v>143</v>
      </c>
      <c r="D1313" s="45" t="s">
        <v>20</v>
      </c>
      <c r="E1313" s="3" t="s">
        <v>763</v>
      </c>
      <c r="F1313" s="3" t="s">
        <v>1126</v>
      </c>
      <c r="G1313" s="4" t="str">
        <f t="shared" si="104"/>
        <v>RES2512 240R±5%</v>
      </c>
      <c r="H1313" s="3" t="s">
        <v>23</v>
      </c>
      <c r="I1313" s="3" t="s">
        <v>24</v>
      </c>
      <c r="J1313" s="3" t="s">
        <v>25</v>
      </c>
      <c r="K1313" s="3" t="s">
        <v>1488</v>
      </c>
      <c r="L1313" s="4" t="str">
        <f t="shared" si="105"/>
        <v>RC2512JR-07240RL</v>
      </c>
      <c r="M1313" s="3" t="s">
        <v>378</v>
      </c>
      <c r="N1313" t="s">
        <v>379</v>
      </c>
      <c r="O1313" t="str">
        <f t="shared" ca="1" si="107"/>
        <v>C:\Altium Libraries\Passives Library\DataSheet\GENERAL PURPOSE CHIP RESISTORS (Yageo).pdf</v>
      </c>
      <c r="P1313" s="5" t="str">
        <f t="shared" si="106"/>
        <v>GENERAL PURPOSE CHIP RESISTORS RES2512 240R±5% 200V 1.0W</v>
      </c>
    </row>
    <row r="1314" spans="1:16" x14ac:dyDescent="0.3">
      <c r="A1314" s="4" t="s">
        <v>1547</v>
      </c>
      <c r="B1314" s="3" t="s">
        <v>1487</v>
      </c>
      <c r="C1314" s="3" t="s">
        <v>145</v>
      </c>
      <c r="D1314" s="45" t="s">
        <v>20</v>
      </c>
      <c r="E1314" s="3" t="s">
        <v>763</v>
      </c>
      <c r="F1314" s="3" t="s">
        <v>1126</v>
      </c>
      <c r="G1314" s="4" t="str">
        <f t="shared" si="104"/>
        <v>RES2512 270R±5%</v>
      </c>
      <c r="H1314" s="3" t="s">
        <v>23</v>
      </c>
      <c r="I1314" s="3" t="s">
        <v>24</v>
      </c>
      <c r="J1314" s="3" t="s">
        <v>25</v>
      </c>
      <c r="K1314" s="3" t="s">
        <v>1488</v>
      </c>
      <c r="L1314" s="4" t="str">
        <f t="shared" si="105"/>
        <v>RC2512JR-07270RL</v>
      </c>
      <c r="M1314" s="3" t="s">
        <v>378</v>
      </c>
      <c r="N1314" t="s">
        <v>379</v>
      </c>
      <c r="O1314" t="str">
        <f t="shared" ca="1" si="107"/>
        <v>C:\Altium Libraries\Passives Library\DataSheet\GENERAL PURPOSE CHIP RESISTORS (Yageo).pdf</v>
      </c>
      <c r="P1314" s="5" t="str">
        <f t="shared" si="106"/>
        <v>GENERAL PURPOSE CHIP RESISTORS RES2512 270R±5% 200V 1.0W</v>
      </c>
    </row>
    <row r="1315" spans="1:16" x14ac:dyDescent="0.3">
      <c r="A1315" s="4" t="s">
        <v>1548</v>
      </c>
      <c r="B1315" s="3" t="s">
        <v>1487</v>
      </c>
      <c r="C1315" s="3" t="s">
        <v>147</v>
      </c>
      <c r="D1315" s="45" t="s">
        <v>20</v>
      </c>
      <c r="E1315" s="3" t="s">
        <v>763</v>
      </c>
      <c r="F1315" s="3" t="s">
        <v>1126</v>
      </c>
      <c r="G1315" s="4" t="str">
        <f t="shared" si="104"/>
        <v>RES2512 300R±5%</v>
      </c>
      <c r="H1315" s="3" t="s">
        <v>23</v>
      </c>
      <c r="I1315" s="3" t="s">
        <v>24</v>
      </c>
      <c r="J1315" s="3" t="s">
        <v>25</v>
      </c>
      <c r="K1315" s="3" t="s">
        <v>1488</v>
      </c>
      <c r="L1315" s="4" t="str">
        <f t="shared" si="105"/>
        <v>RC2512JR-07300RL</v>
      </c>
      <c r="M1315" s="3" t="s">
        <v>378</v>
      </c>
      <c r="N1315" t="s">
        <v>379</v>
      </c>
      <c r="O1315" t="str">
        <f t="shared" ca="1" si="107"/>
        <v>C:\Altium Libraries\Passives Library\DataSheet\GENERAL PURPOSE CHIP RESISTORS (Yageo).pdf</v>
      </c>
      <c r="P1315" s="5" t="str">
        <f t="shared" si="106"/>
        <v>GENERAL PURPOSE CHIP RESISTORS RES2512 300R±5% 200V 1.0W</v>
      </c>
    </row>
    <row r="1316" spans="1:16" x14ac:dyDescent="0.3">
      <c r="A1316" s="4" t="s">
        <v>1549</v>
      </c>
      <c r="B1316" s="3" t="s">
        <v>1487</v>
      </c>
      <c r="C1316" s="3" t="s">
        <v>149</v>
      </c>
      <c r="D1316" s="45" t="s">
        <v>20</v>
      </c>
      <c r="E1316" s="3" t="s">
        <v>763</v>
      </c>
      <c r="F1316" s="3" t="s">
        <v>1126</v>
      </c>
      <c r="G1316" s="4" t="str">
        <f t="shared" si="104"/>
        <v>RES2512 330R±5%</v>
      </c>
      <c r="H1316" s="3" t="s">
        <v>23</v>
      </c>
      <c r="I1316" s="3" t="s">
        <v>24</v>
      </c>
      <c r="J1316" s="3" t="s">
        <v>25</v>
      </c>
      <c r="K1316" s="3" t="s">
        <v>1488</v>
      </c>
      <c r="L1316" s="4" t="str">
        <f t="shared" si="105"/>
        <v>RC2512JR-07330RL</v>
      </c>
      <c r="M1316" s="3" t="s">
        <v>378</v>
      </c>
      <c r="N1316" t="s">
        <v>379</v>
      </c>
      <c r="O1316" t="str">
        <f t="shared" ca="1" si="107"/>
        <v>C:\Altium Libraries\Passives Library\DataSheet\GENERAL PURPOSE CHIP RESISTORS (Yageo).pdf</v>
      </c>
      <c r="P1316" s="5" t="str">
        <f t="shared" si="106"/>
        <v>GENERAL PURPOSE CHIP RESISTORS RES2512 330R±5% 200V 1.0W</v>
      </c>
    </row>
    <row r="1317" spans="1:16" x14ac:dyDescent="0.3">
      <c r="A1317" s="4" t="s">
        <v>1550</v>
      </c>
      <c r="B1317" s="3" t="s">
        <v>1487</v>
      </c>
      <c r="C1317" s="3" t="s">
        <v>151</v>
      </c>
      <c r="D1317" s="45" t="s">
        <v>20</v>
      </c>
      <c r="E1317" s="3" t="s">
        <v>763</v>
      </c>
      <c r="F1317" s="3" t="s">
        <v>1126</v>
      </c>
      <c r="G1317" s="4" t="str">
        <f t="shared" si="104"/>
        <v>RES2512 360R±5%</v>
      </c>
      <c r="H1317" s="3" t="s">
        <v>23</v>
      </c>
      <c r="I1317" s="3" t="s">
        <v>24</v>
      </c>
      <c r="J1317" s="3" t="s">
        <v>25</v>
      </c>
      <c r="K1317" s="3" t="s">
        <v>1488</v>
      </c>
      <c r="L1317" s="4" t="str">
        <f t="shared" si="105"/>
        <v>RC2512JR-07360RL</v>
      </c>
      <c r="M1317" s="3" t="s">
        <v>378</v>
      </c>
      <c r="N1317" t="s">
        <v>379</v>
      </c>
      <c r="O1317" t="str">
        <f t="shared" ca="1" si="107"/>
        <v>C:\Altium Libraries\Passives Library\DataSheet\GENERAL PURPOSE CHIP RESISTORS (Yageo).pdf</v>
      </c>
      <c r="P1317" s="5" t="str">
        <f t="shared" si="106"/>
        <v>GENERAL PURPOSE CHIP RESISTORS RES2512 360R±5% 200V 1.0W</v>
      </c>
    </row>
    <row r="1318" spans="1:16" x14ac:dyDescent="0.3">
      <c r="A1318" s="4" t="s">
        <v>1551</v>
      </c>
      <c r="B1318" s="3" t="s">
        <v>1487</v>
      </c>
      <c r="C1318" s="3" t="s">
        <v>153</v>
      </c>
      <c r="D1318" s="45" t="s">
        <v>20</v>
      </c>
      <c r="E1318" s="3" t="s">
        <v>763</v>
      </c>
      <c r="F1318" s="3" t="s">
        <v>1126</v>
      </c>
      <c r="G1318" s="4" t="str">
        <f t="shared" si="104"/>
        <v>RES2512 390R±5%</v>
      </c>
      <c r="H1318" s="3" t="s">
        <v>23</v>
      </c>
      <c r="I1318" s="3" t="s">
        <v>24</v>
      </c>
      <c r="J1318" s="3" t="s">
        <v>25</v>
      </c>
      <c r="K1318" s="3" t="s">
        <v>1488</v>
      </c>
      <c r="L1318" s="4" t="str">
        <f t="shared" si="105"/>
        <v>RC2512JR-07390RL</v>
      </c>
      <c r="M1318" s="3" t="s">
        <v>378</v>
      </c>
      <c r="N1318" t="s">
        <v>379</v>
      </c>
      <c r="O1318" t="str">
        <f t="shared" ca="1" si="107"/>
        <v>C:\Altium Libraries\Passives Library\DataSheet\GENERAL PURPOSE CHIP RESISTORS (Yageo).pdf</v>
      </c>
      <c r="P1318" s="5" t="str">
        <f t="shared" si="106"/>
        <v>GENERAL PURPOSE CHIP RESISTORS RES2512 390R±5% 200V 1.0W</v>
      </c>
    </row>
    <row r="1319" spans="1:16" x14ac:dyDescent="0.3">
      <c r="A1319" s="4" t="s">
        <v>1552</v>
      </c>
      <c r="B1319" s="3" t="s">
        <v>1487</v>
      </c>
      <c r="C1319" s="3" t="s">
        <v>155</v>
      </c>
      <c r="D1319" s="45" t="s">
        <v>20</v>
      </c>
      <c r="E1319" s="3" t="s">
        <v>763</v>
      </c>
      <c r="F1319" s="3" t="s">
        <v>1126</v>
      </c>
      <c r="G1319" s="4" t="str">
        <f t="shared" ref="G1319" si="108">CONCATENATE(K1319," ",C1319,D1319)</f>
        <v>RES2512 430R±5%</v>
      </c>
      <c r="H1319" s="3" t="s">
        <v>23</v>
      </c>
      <c r="I1319" s="3" t="s">
        <v>24</v>
      </c>
      <c r="J1319" s="3" t="s">
        <v>25</v>
      </c>
      <c r="K1319" s="3" t="s">
        <v>1488</v>
      </c>
      <c r="L1319" s="4" t="str">
        <f t="shared" ref="L1319" si="109">CONCATENATE("RC2512JR-07",C1319,"L")</f>
        <v>RC2512JR-07430RL</v>
      </c>
      <c r="M1319" s="3" t="s">
        <v>378</v>
      </c>
      <c r="N1319" t="s">
        <v>379</v>
      </c>
      <c r="O1319" t="str">
        <f t="shared" ca="1" si="107"/>
        <v>C:\Altium Libraries\Passives Library\DataSheet\GENERAL PURPOSE CHIP RESISTORS (Yageo).pdf</v>
      </c>
      <c r="P1319" s="5" t="str">
        <f t="shared" ref="P1319" si="110">CONCATENATE(N1319," ",K1319," ",C1319,D1319," ",E1319," ",F1319)</f>
        <v>GENERAL PURPOSE CHIP RESISTORS RES2512 430R±5% 200V 1.0W</v>
      </c>
    </row>
    <row r="1320" spans="1:16" x14ac:dyDescent="0.3">
      <c r="A1320" s="4" t="s">
        <v>1553</v>
      </c>
      <c r="B1320" s="3" t="s">
        <v>1487</v>
      </c>
      <c r="C1320" s="3" t="s">
        <v>157</v>
      </c>
      <c r="D1320" s="45" t="s">
        <v>20</v>
      </c>
      <c r="E1320" s="3" t="s">
        <v>763</v>
      </c>
      <c r="F1320" s="3" t="s">
        <v>1126</v>
      </c>
      <c r="G1320" s="4" t="str">
        <f t="shared" si="104"/>
        <v>RES2512 470R±5%</v>
      </c>
      <c r="H1320" s="3" t="s">
        <v>23</v>
      </c>
      <c r="I1320" s="3" t="s">
        <v>24</v>
      </c>
      <c r="J1320" s="3" t="s">
        <v>25</v>
      </c>
      <c r="K1320" s="3" t="s">
        <v>1488</v>
      </c>
      <c r="L1320" s="4" t="str">
        <f t="shared" si="105"/>
        <v>RC2512JR-07470RL</v>
      </c>
      <c r="M1320" s="3" t="s">
        <v>378</v>
      </c>
      <c r="N1320" t="s">
        <v>379</v>
      </c>
      <c r="O1320" t="str">
        <f t="shared" ca="1" si="107"/>
        <v>C:\Altium Libraries\Passives Library\DataSheet\GENERAL PURPOSE CHIP RESISTORS (Yageo).pdf</v>
      </c>
      <c r="P1320" s="5" t="str">
        <f t="shared" si="106"/>
        <v>GENERAL PURPOSE CHIP RESISTORS RES2512 470R±5% 200V 1.0W</v>
      </c>
    </row>
    <row r="1321" spans="1:16" x14ac:dyDescent="0.3">
      <c r="A1321" s="4" t="s">
        <v>1554</v>
      </c>
      <c r="B1321" s="3" t="s">
        <v>1487</v>
      </c>
      <c r="C1321" s="3" t="s">
        <v>159</v>
      </c>
      <c r="D1321" s="45" t="s">
        <v>20</v>
      </c>
      <c r="E1321" s="3" t="s">
        <v>763</v>
      </c>
      <c r="F1321" s="3" t="s">
        <v>1126</v>
      </c>
      <c r="G1321" s="4" t="str">
        <f t="shared" ref="G1321:G1384" si="111">CONCATENATE(K1321," ",C1321,D1321)</f>
        <v>RES2512 510R±5%</v>
      </c>
      <c r="H1321" s="3" t="s">
        <v>23</v>
      </c>
      <c r="I1321" s="3" t="s">
        <v>24</v>
      </c>
      <c r="J1321" s="3" t="s">
        <v>25</v>
      </c>
      <c r="K1321" s="3" t="s">
        <v>1488</v>
      </c>
      <c r="L1321" s="4" t="str">
        <f t="shared" ref="L1321:L1384" si="112">CONCATENATE("RC2512JR-07",C1321,"L")</f>
        <v>RC2512JR-07510RL</v>
      </c>
      <c r="M1321" s="3" t="s">
        <v>378</v>
      </c>
      <c r="N1321" t="s">
        <v>379</v>
      </c>
      <c r="O1321" t="str">
        <f t="shared" ca="1" si="107"/>
        <v>C:\Altium Libraries\Passives Library\DataSheet\GENERAL PURPOSE CHIP RESISTORS (Yageo).pdf</v>
      </c>
      <c r="P1321" s="5" t="str">
        <f t="shared" ref="P1321:P1384" si="113">CONCATENATE(N1321," ",K1321," ",C1321,D1321," ",E1321," ",F1321)</f>
        <v>GENERAL PURPOSE CHIP RESISTORS RES2512 510R±5% 200V 1.0W</v>
      </c>
    </row>
    <row r="1322" spans="1:16" x14ac:dyDescent="0.3">
      <c r="A1322" s="4" t="s">
        <v>1555</v>
      </c>
      <c r="B1322" s="3" t="s">
        <v>1487</v>
      </c>
      <c r="C1322" s="3" t="s">
        <v>161</v>
      </c>
      <c r="D1322" s="45" t="s">
        <v>20</v>
      </c>
      <c r="E1322" s="3" t="s">
        <v>763</v>
      </c>
      <c r="F1322" s="3" t="s">
        <v>1126</v>
      </c>
      <c r="G1322" s="4" t="str">
        <f t="shared" si="111"/>
        <v>RES2512 560R±5%</v>
      </c>
      <c r="H1322" s="3" t="s">
        <v>23</v>
      </c>
      <c r="I1322" s="3" t="s">
        <v>24</v>
      </c>
      <c r="J1322" s="3" t="s">
        <v>25</v>
      </c>
      <c r="K1322" s="3" t="s">
        <v>1488</v>
      </c>
      <c r="L1322" s="4" t="str">
        <f t="shared" si="112"/>
        <v>RC2512JR-07560RL</v>
      </c>
      <c r="M1322" s="3" t="s">
        <v>378</v>
      </c>
      <c r="N1322" t="s">
        <v>379</v>
      </c>
      <c r="O1322" t="str">
        <f t="shared" ca="1" si="107"/>
        <v>C:\Altium Libraries\Passives Library\DataSheet\GENERAL PURPOSE CHIP RESISTORS (Yageo).pdf</v>
      </c>
      <c r="P1322" s="5" t="str">
        <f t="shared" si="113"/>
        <v>GENERAL PURPOSE CHIP RESISTORS RES2512 560R±5% 200V 1.0W</v>
      </c>
    </row>
    <row r="1323" spans="1:16" x14ac:dyDescent="0.3">
      <c r="A1323" s="4" t="s">
        <v>1556</v>
      </c>
      <c r="B1323" s="3" t="s">
        <v>1487</v>
      </c>
      <c r="C1323" s="3" t="s">
        <v>163</v>
      </c>
      <c r="D1323" s="45" t="s">
        <v>20</v>
      </c>
      <c r="E1323" s="3" t="s">
        <v>763</v>
      </c>
      <c r="F1323" s="3" t="s">
        <v>1126</v>
      </c>
      <c r="G1323" s="4" t="str">
        <f t="shared" si="111"/>
        <v>RES2512 620R±5%</v>
      </c>
      <c r="H1323" s="3" t="s">
        <v>23</v>
      </c>
      <c r="I1323" s="3" t="s">
        <v>24</v>
      </c>
      <c r="J1323" s="3" t="s">
        <v>25</v>
      </c>
      <c r="K1323" s="3" t="s">
        <v>1488</v>
      </c>
      <c r="L1323" s="4" t="str">
        <f t="shared" si="112"/>
        <v>RC2512JR-07620RL</v>
      </c>
      <c r="M1323" s="3" t="s">
        <v>378</v>
      </c>
      <c r="N1323" t="s">
        <v>379</v>
      </c>
      <c r="O1323" t="str">
        <f t="shared" ca="1" si="107"/>
        <v>C:\Altium Libraries\Passives Library\DataSheet\GENERAL PURPOSE CHIP RESISTORS (Yageo).pdf</v>
      </c>
      <c r="P1323" s="5" t="str">
        <f t="shared" si="113"/>
        <v>GENERAL PURPOSE CHIP RESISTORS RES2512 620R±5% 200V 1.0W</v>
      </c>
    </row>
    <row r="1324" spans="1:16" x14ac:dyDescent="0.3">
      <c r="A1324" s="4" t="s">
        <v>1557</v>
      </c>
      <c r="B1324" s="3" t="s">
        <v>1487</v>
      </c>
      <c r="C1324" s="3" t="s">
        <v>165</v>
      </c>
      <c r="D1324" s="45" t="s">
        <v>20</v>
      </c>
      <c r="E1324" s="3" t="s">
        <v>763</v>
      </c>
      <c r="F1324" s="3" t="s">
        <v>1126</v>
      </c>
      <c r="G1324" s="4" t="str">
        <f t="shared" si="111"/>
        <v>RES2512 680R±5%</v>
      </c>
      <c r="H1324" s="3" t="s">
        <v>23</v>
      </c>
      <c r="I1324" s="3" t="s">
        <v>24</v>
      </c>
      <c r="J1324" s="3" t="s">
        <v>25</v>
      </c>
      <c r="K1324" s="3" t="s">
        <v>1488</v>
      </c>
      <c r="L1324" s="4" t="str">
        <f t="shared" si="112"/>
        <v>RC2512JR-07680RL</v>
      </c>
      <c r="M1324" s="3" t="s">
        <v>378</v>
      </c>
      <c r="N1324" t="s">
        <v>379</v>
      </c>
      <c r="O1324" t="str">
        <f t="shared" ca="1" si="107"/>
        <v>C:\Altium Libraries\Passives Library\DataSheet\GENERAL PURPOSE CHIP RESISTORS (Yageo).pdf</v>
      </c>
      <c r="P1324" s="5" t="str">
        <f t="shared" si="113"/>
        <v>GENERAL PURPOSE CHIP RESISTORS RES2512 680R±5% 200V 1.0W</v>
      </c>
    </row>
    <row r="1325" spans="1:16" x14ac:dyDescent="0.3">
      <c r="A1325" s="4" t="s">
        <v>1558</v>
      </c>
      <c r="B1325" s="3" t="s">
        <v>1487</v>
      </c>
      <c r="C1325" s="3" t="s">
        <v>167</v>
      </c>
      <c r="D1325" s="45" t="s">
        <v>20</v>
      </c>
      <c r="E1325" s="3" t="s">
        <v>763</v>
      </c>
      <c r="F1325" s="3" t="s">
        <v>1126</v>
      </c>
      <c r="G1325" s="4" t="str">
        <f t="shared" si="111"/>
        <v>RES2512 750R±5%</v>
      </c>
      <c r="H1325" s="3" t="s">
        <v>23</v>
      </c>
      <c r="I1325" s="3" t="s">
        <v>24</v>
      </c>
      <c r="J1325" s="3" t="s">
        <v>25</v>
      </c>
      <c r="K1325" s="3" t="s">
        <v>1488</v>
      </c>
      <c r="L1325" s="4" t="str">
        <f t="shared" si="112"/>
        <v>RC2512JR-07750RL</v>
      </c>
      <c r="M1325" s="3" t="s">
        <v>378</v>
      </c>
      <c r="N1325" t="s">
        <v>379</v>
      </c>
      <c r="O1325" t="str">
        <f t="shared" ca="1" si="107"/>
        <v>C:\Altium Libraries\Passives Library\DataSheet\GENERAL PURPOSE CHIP RESISTORS (Yageo).pdf</v>
      </c>
      <c r="P1325" s="5" t="str">
        <f t="shared" si="113"/>
        <v>GENERAL PURPOSE CHIP RESISTORS RES2512 750R±5% 200V 1.0W</v>
      </c>
    </row>
    <row r="1326" spans="1:16" x14ac:dyDescent="0.3">
      <c r="A1326" s="4" t="s">
        <v>1559</v>
      </c>
      <c r="B1326" s="3" t="s">
        <v>1487</v>
      </c>
      <c r="C1326" s="3" t="s">
        <v>169</v>
      </c>
      <c r="D1326" s="45" t="s">
        <v>20</v>
      </c>
      <c r="E1326" s="3" t="s">
        <v>763</v>
      </c>
      <c r="F1326" s="3" t="s">
        <v>1126</v>
      </c>
      <c r="G1326" s="4" t="str">
        <f t="shared" si="111"/>
        <v>RES2512 820R±5%</v>
      </c>
      <c r="H1326" s="3" t="s">
        <v>23</v>
      </c>
      <c r="I1326" s="3" t="s">
        <v>24</v>
      </c>
      <c r="J1326" s="3" t="s">
        <v>25</v>
      </c>
      <c r="K1326" s="3" t="s">
        <v>1488</v>
      </c>
      <c r="L1326" s="4" t="str">
        <f t="shared" si="112"/>
        <v>RC2512JR-07820RL</v>
      </c>
      <c r="M1326" s="3" t="s">
        <v>378</v>
      </c>
      <c r="N1326" t="s">
        <v>379</v>
      </c>
      <c r="O1326" t="str">
        <f t="shared" ca="1" si="107"/>
        <v>C:\Altium Libraries\Passives Library\DataSheet\GENERAL PURPOSE CHIP RESISTORS (Yageo).pdf</v>
      </c>
      <c r="P1326" s="5" t="str">
        <f t="shared" si="113"/>
        <v>GENERAL PURPOSE CHIP RESISTORS RES2512 820R±5% 200V 1.0W</v>
      </c>
    </row>
    <row r="1327" spans="1:16" x14ac:dyDescent="0.3">
      <c r="A1327" s="4" t="s">
        <v>1560</v>
      </c>
      <c r="B1327" s="3" t="s">
        <v>1487</v>
      </c>
      <c r="C1327" s="3" t="s">
        <v>171</v>
      </c>
      <c r="D1327" s="45" t="s">
        <v>20</v>
      </c>
      <c r="E1327" s="3" t="s">
        <v>763</v>
      </c>
      <c r="F1327" s="3" t="s">
        <v>1126</v>
      </c>
      <c r="G1327" s="4" t="str">
        <f t="shared" si="111"/>
        <v>RES2512 910R±5%</v>
      </c>
      <c r="H1327" s="3" t="s">
        <v>23</v>
      </c>
      <c r="I1327" s="3" t="s">
        <v>24</v>
      </c>
      <c r="J1327" s="3" t="s">
        <v>25</v>
      </c>
      <c r="K1327" s="3" t="s">
        <v>1488</v>
      </c>
      <c r="L1327" s="4" t="str">
        <f t="shared" si="112"/>
        <v>RC2512JR-07910RL</v>
      </c>
      <c r="M1327" s="3" t="s">
        <v>378</v>
      </c>
      <c r="N1327" t="s">
        <v>379</v>
      </c>
      <c r="O1327" t="str">
        <f t="shared" ca="1" si="107"/>
        <v>C:\Altium Libraries\Passives Library\DataSheet\GENERAL PURPOSE CHIP RESISTORS (Yageo).pdf</v>
      </c>
      <c r="P1327" s="5" t="str">
        <f t="shared" si="113"/>
        <v>GENERAL PURPOSE CHIP RESISTORS RES2512 910R±5% 200V 1.0W</v>
      </c>
    </row>
    <row r="1328" spans="1:16" x14ac:dyDescent="0.3">
      <c r="A1328" s="4" t="s">
        <v>1561</v>
      </c>
      <c r="B1328" s="3" t="s">
        <v>1487</v>
      </c>
      <c r="C1328" s="3" t="s">
        <v>173</v>
      </c>
      <c r="D1328" s="45" t="s">
        <v>20</v>
      </c>
      <c r="E1328" s="3" t="s">
        <v>763</v>
      </c>
      <c r="F1328" s="3" t="s">
        <v>1126</v>
      </c>
      <c r="G1328" s="4" t="str">
        <f t="shared" si="111"/>
        <v>RES2512 1K0±5%</v>
      </c>
      <c r="H1328" s="3" t="s">
        <v>23</v>
      </c>
      <c r="I1328" s="3" t="s">
        <v>24</v>
      </c>
      <c r="J1328" s="3" t="s">
        <v>25</v>
      </c>
      <c r="K1328" s="3" t="s">
        <v>1488</v>
      </c>
      <c r="L1328" s="4" t="str">
        <f t="shared" si="112"/>
        <v>RC2512JR-071K0L</v>
      </c>
      <c r="M1328" s="3" t="s">
        <v>378</v>
      </c>
      <c r="N1328" t="s">
        <v>379</v>
      </c>
      <c r="O1328" t="str">
        <f t="shared" ca="1" si="107"/>
        <v>C:\Altium Libraries\Passives Library\DataSheet\GENERAL PURPOSE CHIP RESISTORS (Yageo).pdf</v>
      </c>
      <c r="P1328" s="5" t="str">
        <f t="shared" si="113"/>
        <v>GENERAL PURPOSE CHIP RESISTORS RES2512 1K0±5% 200V 1.0W</v>
      </c>
    </row>
    <row r="1329" spans="1:16" x14ac:dyDescent="0.3">
      <c r="A1329" s="4" t="s">
        <v>1562</v>
      </c>
      <c r="B1329" s="3" t="s">
        <v>1487</v>
      </c>
      <c r="C1329" s="3" t="s">
        <v>176</v>
      </c>
      <c r="D1329" s="45" t="s">
        <v>20</v>
      </c>
      <c r="E1329" s="3" t="s">
        <v>763</v>
      </c>
      <c r="F1329" s="3" t="s">
        <v>1126</v>
      </c>
      <c r="G1329" s="4" t="str">
        <f t="shared" si="111"/>
        <v>RES2512 1K1±5%</v>
      </c>
      <c r="H1329" s="3" t="s">
        <v>23</v>
      </c>
      <c r="I1329" s="3" t="s">
        <v>24</v>
      </c>
      <c r="J1329" s="3" t="s">
        <v>25</v>
      </c>
      <c r="K1329" s="3" t="s">
        <v>1488</v>
      </c>
      <c r="L1329" s="4" t="str">
        <f t="shared" si="112"/>
        <v>RC2512JR-071K1L</v>
      </c>
      <c r="M1329" s="3" t="s">
        <v>378</v>
      </c>
      <c r="N1329" t="s">
        <v>379</v>
      </c>
      <c r="O1329" t="str">
        <f t="shared" ca="1" si="107"/>
        <v>C:\Altium Libraries\Passives Library\DataSheet\GENERAL PURPOSE CHIP RESISTORS (Yageo).pdf</v>
      </c>
      <c r="P1329" s="5" t="str">
        <f t="shared" si="113"/>
        <v>GENERAL PURPOSE CHIP RESISTORS RES2512 1K1±5% 200V 1.0W</v>
      </c>
    </row>
    <row r="1330" spans="1:16" x14ac:dyDescent="0.3">
      <c r="A1330" s="4" t="s">
        <v>1563</v>
      </c>
      <c r="B1330" s="3" t="s">
        <v>1487</v>
      </c>
      <c r="C1330" s="3" t="s">
        <v>178</v>
      </c>
      <c r="D1330" s="45" t="s">
        <v>20</v>
      </c>
      <c r="E1330" s="3" t="s">
        <v>763</v>
      </c>
      <c r="F1330" s="3" t="s">
        <v>1126</v>
      </c>
      <c r="G1330" s="4" t="str">
        <f t="shared" si="111"/>
        <v>RES2512 1K2±5%</v>
      </c>
      <c r="H1330" s="3" t="s">
        <v>23</v>
      </c>
      <c r="I1330" s="3" t="s">
        <v>24</v>
      </c>
      <c r="J1330" s="3" t="s">
        <v>25</v>
      </c>
      <c r="K1330" s="3" t="s">
        <v>1488</v>
      </c>
      <c r="L1330" s="4" t="str">
        <f t="shared" si="112"/>
        <v>RC2512JR-071K2L</v>
      </c>
      <c r="M1330" s="3" t="s">
        <v>378</v>
      </c>
      <c r="N1330" t="s">
        <v>379</v>
      </c>
      <c r="O1330" t="str">
        <f t="shared" ca="1" si="107"/>
        <v>C:\Altium Libraries\Passives Library\DataSheet\GENERAL PURPOSE CHIP RESISTORS (Yageo).pdf</v>
      </c>
      <c r="P1330" s="5" t="str">
        <f t="shared" si="113"/>
        <v>GENERAL PURPOSE CHIP RESISTORS RES2512 1K2±5% 200V 1.0W</v>
      </c>
    </row>
    <row r="1331" spans="1:16" x14ac:dyDescent="0.3">
      <c r="A1331" s="4" t="s">
        <v>1564</v>
      </c>
      <c r="B1331" s="3" t="s">
        <v>1487</v>
      </c>
      <c r="C1331" s="3" t="s">
        <v>180</v>
      </c>
      <c r="D1331" s="45" t="s">
        <v>20</v>
      </c>
      <c r="E1331" s="3" t="s">
        <v>763</v>
      </c>
      <c r="F1331" s="3" t="s">
        <v>1126</v>
      </c>
      <c r="G1331" s="4" t="str">
        <f t="shared" si="111"/>
        <v>RES2512 1K3±5%</v>
      </c>
      <c r="H1331" s="3" t="s">
        <v>23</v>
      </c>
      <c r="I1331" s="3" t="s">
        <v>24</v>
      </c>
      <c r="J1331" s="3" t="s">
        <v>25</v>
      </c>
      <c r="K1331" s="3" t="s">
        <v>1488</v>
      </c>
      <c r="L1331" s="4" t="str">
        <f t="shared" si="112"/>
        <v>RC2512JR-071K3L</v>
      </c>
      <c r="M1331" s="3" t="s">
        <v>378</v>
      </c>
      <c r="N1331" t="s">
        <v>379</v>
      </c>
      <c r="O1331" t="str">
        <f t="shared" ca="1" si="107"/>
        <v>C:\Altium Libraries\Passives Library\DataSheet\GENERAL PURPOSE CHIP RESISTORS (Yageo).pdf</v>
      </c>
      <c r="P1331" s="5" t="str">
        <f t="shared" si="113"/>
        <v>GENERAL PURPOSE CHIP RESISTORS RES2512 1K3±5% 200V 1.0W</v>
      </c>
    </row>
    <row r="1332" spans="1:16" x14ac:dyDescent="0.3">
      <c r="A1332" s="4" t="s">
        <v>1565</v>
      </c>
      <c r="B1332" s="3" t="s">
        <v>1487</v>
      </c>
      <c r="C1332" s="3" t="s">
        <v>182</v>
      </c>
      <c r="D1332" s="45" t="s">
        <v>20</v>
      </c>
      <c r="E1332" s="3" t="s">
        <v>763</v>
      </c>
      <c r="F1332" s="3" t="s">
        <v>1126</v>
      </c>
      <c r="G1332" s="4" t="str">
        <f t="shared" si="111"/>
        <v>RES2512 1K5±5%</v>
      </c>
      <c r="H1332" s="3" t="s">
        <v>23</v>
      </c>
      <c r="I1332" s="3" t="s">
        <v>24</v>
      </c>
      <c r="J1332" s="3" t="s">
        <v>25</v>
      </c>
      <c r="K1332" s="3" t="s">
        <v>1488</v>
      </c>
      <c r="L1332" s="4" t="str">
        <f t="shared" si="112"/>
        <v>RC2512JR-071K5L</v>
      </c>
      <c r="M1332" s="3" t="s">
        <v>378</v>
      </c>
      <c r="N1332" t="s">
        <v>379</v>
      </c>
      <c r="O1332" t="str">
        <f t="shared" ca="1" si="107"/>
        <v>C:\Altium Libraries\Passives Library\DataSheet\GENERAL PURPOSE CHIP RESISTORS (Yageo).pdf</v>
      </c>
      <c r="P1332" s="5" t="str">
        <f t="shared" si="113"/>
        <v>GENERAL PURPOSE CHIP RESISTORS RES2512 1K5±5% 200V 1.0W</v>
      </c>
    </row>
    <row r="1333" spans="1:16" x14ac:dyDescent="0.3">
      <c r="A1333" s="4" t="s">
        <v>1566</v>
      </c>
      <c r="B1333" s="3" t="s">
        <v>1487</v>
      </c>
      <c r="C1333" s="3" t="s">
        <v>184</v>
      </c>
      <c r="D1333" s="45" t="s">
        <v>20</v>
      </c>
      <c r="E1333" s="3" t="s">
        <v>763</v>
      </c>
      <c r="F1333" s="3" t="s">
        <v>1126</v>
      </c>
      <c r="G1333" s="4" t="str">
        <f t="shared" si="111"/>
        <v>RES2512 1K6±5%</v>
      </c>
      <c r="H1333" s="3" t="s">
        <v>23</v>
      </c>
      <c r="I1333" s="3" t="s">
        <v>24</v>
      </c>
      <c r="J1333" s="3" t="s">
        <v>25</v>
      </c>
      <c r="K1333" s="3" t="s">
        <v>1488</v>
      </c>
      <c r="L1333" s="4" t="str">
        <f t="shared" si="112"/>
        <v>RC2512JR-071K6L</v>
      </c>
      <c r="M1333" s="3" t="s">
        <v>378</v>
      </c>
      <c r="N1333" t="s">
        <v>379</v>
      </c>
      <c r="O1333" t="str">
        <f t="shared" ca="1" si="107"/>
        <v>C:\Altium Libraries\Passives Library\DataSheet\GENERAL PURPOSE CHIP RESISTORS (Yageo).pdf</v>
      </c>
      <c r="P1333" s="5" t="str">
        <f t="shared" si="113"/>
        <v>GENERAL PURPOSE CHIP RESISTORS RES2512 1K6±5% 200V 1.0W</v>
      </c>
    </row>
    <row r="1334" spans="1:16" x14ac:dyDescent="0.3">
      <c r="A1334" s="4" t="s">
        <v>1567</v>
      </c>
      <c r="B1334" s="3" t="s">
        <v>1487</v>
      </c>
      <c r="C1334" s="3" t="s">
        <v>186</v>
      </c>
      <c r="D1334" s="45" t="s">
        <v>20</v>
      </c>
      <c r="E1334" s="3" t="s">
        <v>763</v>
      </c>
      <c r="F1334" s="3" t="s">
        <v>1126</v>
      </c>
      <c r="G1334" s="4" t="str">
        <f t="shared" si="111"/>
        <v>RES2512 1K8±5%</v>
      </c>
      <c r="H1334" s="3" t="s">
        <v>23</v>
      </c>
      <c r="I1334" s="3" t="s">
        <v>24</v>
      </c>
      <c r="J1334" s="3" t="s">
        <v>25</v>
      </c>
      <c r="K1334" s="3" t="s">
        <v>1488</v>
      </c>
      <c r="L1334" s="4" t="str">
        <f t="shared" si="112"/>
        <v>RC2512JR-071K8L</v>
      </c>
      <c r="M1334" s="3" t="s">
        <v>378</v>
      </c>
      <c r="N1334" t="s">
        <v>379</v>
      </c>
      <c r="O1334" t="str">
        <f t="shared" ca="1" si="107"/>
        <v>C:\Altium Libraries\Passives Library\DataSheet\GENERAL PURPOSE CHIP RESISTORS (Yageo).pdf</v>
      </c>
      <c r="P1334" s="5" t="str">
        <f t="shared" si="113"/>
        <v>GENERAL PURPOSE CHIP RESISTORS RES2512 1K8±5% 200V 1.0W</v>
      </c>
    </row>
    <row r="1335" spans="1:16" x14ac:dyDescent="0.3">
      <c r="A1335" s="4" t="s">
        <v>1568</v>
      </c>
      <c r="B1335" s="3" t="s">
        <v>1487</v>
      </c>
      <c r="C1335" s="3" t="s">
        <v>188</v>
      </c>
      <c r="D1335" s="45" t="s">
        <v>20</v>
      </c>
      <c r="E1335" s="3" t="s">
        <v>763</v>
      </c>
      <c r="F1335" s="3" t="s">
        <v>1126</v>
      </c>
      <c r="G1335" s="4" t="str">
        <f t="shared" si="111"/>
        <v>RES2512 2K0±5%</v>
      </c>
      <c r="H1335" s="3" t="s">
        <v>23</v>
      </c>
      <c r="I1335" s="3" t="s">
        <v>24</v>
      </c>
      <c r="J1335" s="3" t="s">
        <v>25</v>
      </c>
      <c r="K1335" s="3" t="s">
        <v>1488</v>
      </c>
      <c r="L1335" s="4" t="str">
        <f t="shared" si="112"/>
        <v>RC2512JR-072K0L</v>
      </c>
      <c r="M1335" s="3" t="s">
        <v>378</v>
      </c>
      <c r="N1335" t="s">
        <v>379</v>
      </c>
      <c r="O1335" t="str">
        <f t="shared" ca="1" si="107"/>
        <v>C:\Altium Libraries\Passives Library\DataSheet\GENERAL PURPOSE CHIP RESISTORS (Yageo).pdf</v>
      </c>
      <c r="P1335" s="5" t="str">
        <f t="shared" si="113"/>
        <v>GENERAL PURPOSE CHIP RESISTORS RES2512 2K0±5% 200V 1.0W</v>
      </c>
    </row>
    <row r="1336" spans="1:16" x14ac:dyDescent="0.3">
      <c r="A1336" s="4" t="s">
        <v>1569</v>
      </c>
      <c r="B1336" s="3" t="s">
        <v>1487</v>
      </c>
      <c r="C1336" s="3" t="s">
        <v>191</v>
      </c>
      <c r="D1336" s="45" t="s">
        <v>20</v>
      </c>
      <c r="E1336" s="3" t="s">
        <v>763</v>
      </c>
      <c r="F1336" s="3" t="s">
        <v>1126</v>
      </c>
      <c r="G1336" s="4" t="str">
        <f t="shared" si="111"/>
        <v>RES2512 2K2±5%</v>
      </c>
      <c r="H1336" s="3" t="s">
        <v>23</v>
      </c>
      <c r="I1336" s="3" t="s">
        <v>24</v>
      </c>
      <c r="J1336" s="3" t="s">
        <v>25</v>
      </c>
      <c r="K1336" s="3" t="s">
        <v>1488</v>
      </c>
      <c r="L1336" s="4" t="str">
        <f t="shared" si="112"/>
        <v>RC2512JR-072K2L</v>
      </c>
      <c r="M1336" s="3" t="s">
        <v>378</v>
      </c>
      <c r="N1336" t="s">
        <v>379</v>
      </c>
      <c r="O1336" t="str">
        <f t="shared" ca="1" si="107"/>
        <v>C:\Altium Libraries\Passives Library\DataSheet\GENERAL PURPOSE CHIP RESISTORS (Yageo).pdf</v>
      </c>
      <c r="P1336" s="5" t="str">
        <f t="shared" si="113"/>
        <v>GENERAL PURPOSE CHIP RESISTORS RES2512 2K2±5% 200V 1.0W</v>
      </c>
    </row>
    <row r="1337" spans="1:16" x14ac:dyDescent="0.3">
      <c r="A1337" s="4" t="s">
        <v>1570</v>
      </c>
      <c r="B1337" s="3" t="s">
        <v>1487</v>
      </c>
      <c r="C1337" s="3" t="s">
        <v>193</v>
      </c>
      <c r="D1337" s="45" t="s">
        <v>20</v>
      </c>
      <c r="E1337" s="3" t="s">
        <v>763</v>
      </c>
      <c r="F1337" s="3" t="s">
        <v>1126</v>
      </c>
      <c r="G1337" s="4" t="str">
        <f t="shared" si="111"/>
        <v>RES2512 2K4±5%</v>
      </c>
      <c r="H1337" s="3" t="s">
        <v>23</v>
      </c>
      <c r="I1337" s="3" t="s">
        <v>24</v>
      </c>
      <c r="J1337" s="3" t="s">
        <v>25</v>
      </c>
      <c r="K1337" s="3" t="s">
        <v>1488</v>
      </c>
      <c r="L1337" s="4" t="str">
        <f t="shared" si="112"/>
        <v>RC2512JR-072K4L</v>
      </c>
      <c r="M1337" s="3" t="s">
        <v>378</v>
      </c>
      <c r="N1337" t="s">
        <v>379</v>
      </c>
      <c r="O1337" t="str">
        <f t="shared" ca="1" si="107"/>
        <v>C:\Altium Libraries\Passives Library\DataSheet\GENERAL PURPOSE CHIP RESISTORS (Yageo).pdf</v>
      </c>
      <c r="P1337" s="5" t="str">
        <f t="shared" si="113"/>
        <v>GENERAL PURPOSE CHIP RESISTORS RES2512 2K4±5% 200V 1.0W</v>
      </c>
    </row>
    <row r="1338" spans="1:16" x14ac:dyDescent="0.3">
      <c r="A1338" s="4" t="s">
        <v>1571</v>
      </c>
      <c r="B1338" s="3" t="s">
        <v>1487</v>
      </c>
      <c r="C1338" s="3" t="s">
        <v>195</v>
      </c>
      <c r="D1338" s="45" t="s">
        <v>20</v>
      </c>
      <c r="E1338" s="3" t="s">
        <v>763</v>
      </c>
      <c r="F1338" s="3" t="s">
        <v>1126</v>
      </c>
      <c r="G1338" s="4" t="str">
        <f t="shared" si="111"/>
        <v>RES2512 2K7±5%</v>
      </c>
      <c r="H1338" s="3" t="s">
        <v>23</v>
      </c>
      <c r="I1338" s="3" t="s">
        <v>24</v>
      </c>
      <c r="J1338" s="3" t="s">
        <v>25</v>
      </c>
      <c r="K1338" s="3" t="s">
        <v>1488</v>
      </c>
      <c r="L1338" s="4" t="str">
        <f t="shared" si="112"/>
        <v>RC2512JR-072K7L</v>
      </c>
      <c r="M1338" s="3" t="s">
        <v>378</v>
      </c>
      <c r="N1338" t="s">
        <v>379</v>
      </c>
      <c r="O1338" t="str">
        <f t="shared" ca="1" si="107"/>
        <v>C:\Altium Libraries\Passives Library\DataSheet\GENERAL PURPOSE CHIP RESISTORS (Yageo).pdf</v>
      </c>
      <c r="P1338" s="5" t="str">
        <f t="shared" si="113"/>
        <v>GENERAL PURPOSE CHIP RESISTORS RES2512 2K7±5% 200V 1.0W</v>
      </c>
    </row>
    <row r="1339" spans="1:16" x14ac:dyDescent="0.3">
      <c r="A1339" s="4" t="s">
        <v>1572</v>
      </c>
      <c r="B1339" s="3" t="s">
        <v>1487</v>
      </c>
      <c r="C1339" s="3" t="s">
        <v>197</v>
      </c>
      <c r="D1339" s="45" t="s">
        <v>20</v>
      </c>
      <c r="E1339" s="3" t="s">
        <v>763</v>
      </c>
      <c r="F1339" s="3" t="s">
        <v>1126</v>
      </c>
      <c r="G1339" s="4" t="str">
        <f t="shared" si="111"/>
        <v>RES2512 3K0±5%</v>
      </c>
      <c r="H1339" s="3" t="s">
        <v>23</v>
      </c>
      <c r="I1339" s="3" t="s">
        <v>24</v>
      </c>
      <c r="J1339" s="3" t="s">
        <v>25</v>
      </c>
      <c r="K1339" s="3" t="s">
        <v>1488</v>
      </c>
      <c r="L1339" s="4" t="str">
        <f t="shared" si="112"/>
        <v>RC2512JR-073K0L</v>
      </c>
      <c r="M1339" s="3" t="s">
        <v>378</v>
      </c>
      <c r="N1339" t="s">
        <v>379</v>
      </c>
      <c r="O1339" t="str">
        <f t="shared" ca="1" si="107"/>
        <v>C:\Altium Libraries\Passives Library\DataSheet\GENERAL PURPOSE CHIP RESISTORS (Yageo).pdf</v>
      </c>
      <c r="P1339" s="5" t="str">
        <f t="shared" si="113"/>
        <v>GENERAL PURPOSE CHIP RESISTORS RES2512 3K0±5% 200V 1.0W</v>
      </c>
    </row>
    <row r="1340" spans="1:16" x14ac:dyDescent="0.3">
      <c r="A1340" s="4" t="s">
        <v>1573</v>
      </c>
      <c r="B1340" s="3" t="s">
        <v>1487</v>
      </c>
      <c r="C1340" s="3" t="s">
        <v>200</v>
      </c>
      <c r="D1340" s="45" t="s">
        <v>20</v>
      </c>
      <c r="E1340" s="3" t="s">
        <v>763</v>
      </c>
      <c r="F1340" s="3" t="s">
        <v>1126</v>
      </c>
      <c r="G1340" s="4" t="str">
        <f t="shared" si="111"/>
        <v>RES2512 3K3±5%</v>
      </c>
      <c r="H1340" s="3" t="s">
        <v>23</v>
      </c>
      <c r="I1340" s="3" t="s">
        <v>24</v>
      </c>
      <c r="J1340" s="3" t="s">
        <v>25</v>
      </c>
      <c r="K1340" s="3" t="s">
        <v>1488</v>
      </c>
      <c r="L1340" s="4" t="str">
        <f t="shared" si="112"/>
        <v>RC2512JR-073K3L</v>
      </c>
      <c r="M1340" s="3" t="s">
        <v>378</v>
      </c>
      <c r="N1340" t="s">
        <v>379</v>
      </c>
      <c r="O1340" t="str">
        <f t="shared" ca="1" si="107"/>
        <v>C:\Altium Libraries\Passives Library\DataSheet\GENERAL PURPOSE CHIP RESISTORS (Yageo).pdf</v>
      </c>
      <c r="P1340" s="5" t="str">
        <f t="shared" si="113"/>
        <v>GENERAL PURPOSE CHIP RESISTORS RES2512 3K3±5% 200V 1.0W</v>
      </c>
    </row>
    <row r="1341" spans="1:16" x14ac:dyDescent="0.3">
      <c r="A1341" s="4" t="s">
        <v>1574</v>
      </c>
      <c r="B1341" s="3" t="s">
        <v>1487</v>
      </c>
      <c r="C1341" s="3" t="s">
        <v>202</v>
      </c>
      <c r="D1341" s="45" t="s">
        <v>20</v>
      </c>
      <c r="E1341" s="3" t="s">
        <v>763</v>
      </c>
      <c r="F1341" s="3" t="s">
        <v>1126</v>
      </c>
      <c r="G1341" s="4" t="str">
        <f t="shared" si="111"/>
        <v>RES2512 3K6±5%</v>
      </c>
      <c r="H1341" s="3" t="s">
        <v>23</v>
      </c>
      <c r="I1341" s="3" t="s">
        <v>24</v>
      </c>
      <c r="J1341" s="3" t="s">
        <v>25</v>
      </c>
      <c r="K1341" s="3" t="s">
        <v>1488</v>
      </c>
      <c r="L1341" s="4" t="str">
        <f t="shared" si="112"/>
        <v>RC2512JR-073K6L</v>
      </c>
      <c r="M1341" s="3" t="s">
        <v>378</v>
      </c>
      <c r="N1341" t="s">
        <v>379</v>
      </c>
      <c r="O1341" t="str">
        <f t="shared" ca="1" si="107"/>
        <v>C:\Altium Libraries\Passives Library\DataSheet\GENERAL PURPOSE CHIP RESISTORS (Yageo).pdf</v>
      </c>
      <c r="P1341" s="5" t="str">
        <f t="shared" si="113"/>
        <v>GENERAL PURPOSE CHIP RESISTORS RES2512 3K6±5% 200V 1.0W</v>
      </c>
    </row>
    <row r="1342" spans="1:16" x14ac:dyDescent="0.3">
      <c r="A1342" s="4" t="s">
        <v>1575</v>
      </c>
      <c r="B1342" s="3" t="s">
        <v>1487</v>
      </c>
      <c r="C1342" s="3" t="s">
        <v>204</v>
      </c>
      <c r="D1342" s="45" t="s">
        <v>20</v>
      </c>
      <c r="E1342" s="3" t="s">
        <v>763</v>
      </c>
      <c r="F1342" s="3" t="s">
        <v>1126</v>
      </c>
      <c r="G1342" s="4" t="str">
        <f t="shared" si="111"/>
        <v>RES2512 3K9±5%</v>
      </c>
      <c r="H1342" s="3" t="s">
        <v>23</v>
      </c>
      <c r="I1342" s="3" t="s">
        <v>24</v>
      </c>
      <c r="J1342" s="3" t="s">
        <v>25</v>
      </c>
      <c r="K1342" s="3" t="s">
        <v>1488</v>
      </c>
      <c r="L1342" s="4" t="str">
        <f t="shared" si="112"/>
        <v>RC2512JR-073K9L</v>
      </c>
      <c r="M1342" s="3" t="s">
        <v>378</v>
      </c>
      <c r="N1342" t="s">
        <v>379</v>
      </c>
      <c r="O1342" t="str">
        <f t="shared" ca="1" si="107"/>
        <v>C:\Altium Libraries\Passives Library\DataSheet\GENERAL PURPOSE CHIP RESISTORS (Yageo).pdf</v>
      </c>
      <c r="P1342" s="5" t="str">
        <f t="shared" si="113"/>
        <v>GENERAL PURPOSE CHIP RESISTORS RES2512 3K9±5% 200V 1.0W</v>
      </c>
    </row>
    <row r="1343" spans="1:16" x14ac:dyDescent="0.3">
      <c r="A1343" s="4" t="s">
        <v>1576</v>
      </c>
      <c r="B1343" s="3" t="s">
        <v>1487</v>
      </c>
      <c r="C1343" s="3" t="s">
        <v>206</v>
      </c>
      <c r="D1343" s="45" t="s">
        <v>20</v>
      </c>
      <c r="E1343" s="3" t="s">
        <v>763</v>
      </c>
      <c r="F1343" s="3" t="s">
        <v>1126</v>
      </c>
      <c r="G1343" s="4" t="str">
        <f t="shared" si="111"/>
        <v>RES2512 4K3±5%</v>
      </c>
      <c r="H1343" s="3" t="s">
        <v>23</v>
      </c>
      <c r="I1343" s="3" t="s">
        <v>24</v>
      </c>
      <c r="J1343" s="3" t="s">
        <v>25</v>
      </c>
      <c r="K1343" s="3" t="s">
        <v>1488</v>
      </c>
      <c r="L1343" s="4" t="str">
        <f t="shared" si="112"/>
        <v>RC2512JR-074K3L</v>
      </c>
      <c r="M1343" s="3" t="s">
        <v>378</v>
      </c>
      <c r="N1343" t="s">
        <v>379</v>
      </c>
      <c r="O1343" t="str">
        <f t="shared" ca="1" si="107"/>
        <v>C:\Altium Libraries\Passives Library\DataSheet\GENERAL PURPOSE CHIP RESISTORS (Yageo).pdf</v>
      </c>
      <c r="P1343" s="5" t="str">
        <f t="shared" si="113"/>
        <v>GENERAL PURPOSE CHIP RESISTORS RES2512 4K3±5% 200V 1.0W</v>
      </c>
    </row>
    <row r="1344" spans="1:16" x14ac:dyDescent="0.3">
      <c r="A1344" s="4" t="s">
        <v>1577</v>
      </c>
      <c r="B1344" s="3" t="s">
        <v>1487</v>
      </c>
      <c r="C1344" s="3" t="s">
        <v>208</v>
      </c>
      <c r="D1344" s="45" t="s">
        <v>20</v>
      </c>
      <c r="E1344" s="3" t="s">
        <v>763</v>
      </c>
      <c r="F1344" s="3" t="s">
        <v>1126</v>
      </c>
      <c r="G1344" s="4" t="str">
        <f t="shared" si="111"/>
        <v>RES2512 4K7±5%</v>
      </c>
      <c r="H1344" s="3" t="s">
        <v>23</v>
      </c>
      <c r="I1344" s="3" t="s">
        <v>24</v>
      </c>
      <c r="J1344" s="3" t="s">
        <v>25</v>
      </c>
      <c r="K1344" s="3" t="s">
        <v>1488</v>
      </c>
      <c r="L1344" s="4" t="str">
        <f t="shared" si="112"/>
        <v>RC2512JR-074K7L</v>
      </c>
      <c r="M1344" s="3" t="s">
        <v>378</v>
      </c>
      <c r="N1344" t="s">
        <v>379</v>
      </c>
      <c r="O1344" t="str">
        <f t="shared" ca="1" si="107"/>
        <v>C:\Altium Libraries\Passives Library\DataSheet\GENERAL PURPOSE CHIP RESISTORS (Yageo).pdf</v>
      </c>
      <c r="P1344" s="5" t="str">
        <f t="shared" si="113"/>
        <v>GENERAL PURPOSE CHIP RESISTORS RES2512 4K7±5% 200V 1.0W</v>
      </c>
    </row>
    <row r="1345" spans="1:16" x14ac:dyDescent="0.3">
      <c r="A1345" s="4" t="s">
        <v>1578</v>
      </c>
      <c r="B1345" s="3" t="s">
        <v>1487</v>
      </c>
      <c r="C1345" s="3" t="s">
        <v>210</v>
      </c>
      <c r="D1345" s="45" t="s">
        <v>20</v>
      </c>
      <c r="E1345" s="3" t="s">
        <v>763</v>
      </c>
      <c r="F1345" s="3" t="s">
        <v>1126</v>
      </c>
      <c r="G1345" s="4" t="str">
        <f t="shared" si="111"/>
        <v>RES2512 5K1±5%</v>
      </c>
      <c r="H1345" s="3" t="s">
        <v>23</v>
      </c>
      <c r="I1345" s="3" t="s">
        <v>24</v>
      </c>
      <c r="J1345" s="3" t="s">
        <v>25</v>
      </c>
      <c r="K1345" s="3" t="s">
        <v>1488</v>
      </c>
      <c r="L1345" s="4" t="str">
        <f t="shared" si="112"/>
        <v>RC2512JR-075K1L</v>
      </c>
      <c r="M1345" s="3" t="s">
        <v>378</v>
      </c>
      <c r="N1345" t="s">
        <v>379</v>
      </c>
      <c r="O1345" t="str">
        <f t="shared" ca="1" si="107"/>
        <v>C:\Altium Libraries\Passives Library\DataSheet\GENERAL PURPOSE CHIP RESISTORS (Yageo).pdf</v>
      </c>
      <c r="P1345" s="5" t="str">
        <f t="shared" si="113"/>
        <v>GENERAL PURPOSE CHIP RESISTORS RES2512 5K1±5% 200V 1.0W</v>
      </c>
    </row>
    <row r="1346" spans="1:16" x14ac:dyDescent="0.3">
      <c r="A1346" s="4" t="s">
        <v>1579</v>
      </c>
      <c r="B1346" s="3" t="s">
        <v>1487</v>
      </c>
      <c r="C1346" s="3" t="s">
        <v>212</v>
      </c>
      <c r="D1346" s="45" t="s">
        <v>20</v>
      </c>
      <c r="E1346" s="3" t="s">
        <v>763</v>
      </c>
      <c r="F1346" s="3" t="s">
        <v>1126</v>
      </c>
      <c r="G1346" s="4" t="str">
        <f t="shared" si="111"/>
        <v>RES2512 5K6±5%</v>
      </c>
      <c r="H1346" s="3" t="s">
        <v>23</v>
      </c>
      <c r="I1346" s="3" t="s">
        <v>24</v>
      </c>
      <c r="J1346" s="3" t="s">
        <v>25</v>
      </c>
      <c r="K1346" s="3" t="s">
        <v>1488</v>
      </c>
      <c r="L1346" s="4" t="str">
        <f t="shared" si="112"/>
        <v>RC2512JR-075K6L</v>
      </c>
      <c r="M1346" s="3" t="s">
        <v>378</v>
      </c>
      <c r="N1346" t="s">
        <v>379</v>
      </c>
      <c r="O1346" t="str">
        <f t="shared" ca="1" si="107"/>
        <v>C:\Altium Libraries\Passives Library\DataSheet\GENERAL PURPOSE CHIP RESISTORS (Yageo).pdf</v>
      </c>
      <c r="P1346" s="5" t="str">
        <f t="shared" si="113"/>
        <v>GENERAL PURPOSE CHIP RESISTORS RES2512 5K6±5% 200V 1.0W</v>
      </c>
    </row>
    <row r="1347" spans="1:16" x14ac:dyDescent="0.3">
      <c r="A1347" s="4" t="s">
        <v>1580</v>
      </c>
      <c r="B1347" s="3" t="s">
        <v>1487</v>
      </c>
      <c r="C1347" s="3" t="s">
        <v>214</v>
      </c>
      <c r="D1347" s="45" t="s">
        <v>20</v>
      </c>
      <c r="E1347" s="3" t="s">
        <v>763</v>
      </c>
      <c r="F1347" s="3" t="s">
        <v>1126</v>
      </c>
      <c r="G1347" s="4" t="str">
        <f t="shared" si="111"/>
        <v>RES2512 6K2±5%</v>
      </c>
      <c r="H1347" s="3" t="s">
        <v>23</v>
      </c>
      <c r="I1347" s="3" t="s">
        <v>24</v>
      </c>
      <c r="J1347" s="3" t="s">
        <v>25</v>
      </c>
      <c r="K1347" s="3" t="s">
        <v>1488</v>
      </c>
      <c r="L1347" s="4" t="str">
        <f t="shared" si="112"/>
        <v>RC2512JR-076K2L</v>
      </c>
      <c r="M1347" s="3" t="s">
        <v>378</v>
      </c>
      <c r="N1347" t="s">
        <v>379</v>
      </c>
      <c r="O1347" t="str">
        <f t="shared" ca="1" si="107"/>
        <v>C:\Altium Libraries\Passives Library\DataSheet\GENERAL PURPOSE CHIP RESISTORS (Yageo).pdf</v>
      </c>
      <c r="P1347" s="5" t="str">
        <f t="shared" si="113"/>
        <v>GENERAL PURPOSE CHIP RESISTORS RES2512 6K2±5% 200V 1.0W</v>
      </c>
    </row>
    <row r="1348" spans="1:16" x14ac:dyDescent="0.3">
      <c r="A1348" s="4" t="s">
        <v>1581</v>
      </c>
      <c r="B1348" s="3" t="s">
        <v>1487</v>
      </c>
      <c r="C1348" s="3" t="s">
        <v>216</v>
      </c>
      <c r="D1348" s="45" t="s">
        <v>20</v>
      </c>
      <c r="E1348" s="3" t="s">
        <v>763</v>
      </c>
      <c r="F1348" s="3" t="s">
        <v>1126</v>
      </c>
      <c r="G1348" s="4" t="str">
        <f t="shared" si="111"/>
        <v>RES2512 6K8±5%</v>
      </c>
      <c r="H1348" s="3" t="s">
        <v>23</v>
      </c>
      <c r="I1348" s="3" t="s">
        <v>24</v>
      </c>
      <c r="J1348" s="3" t="s">
        <v>25</v>
      </c>
      <c r="K1348" s="3" t="s">
        <v>1488</v>
      </c>
      <c r="L1348" s="4" t="str">
        <f t="shared" si="112"/>
        <v>RC2512JR-076K8L</v>
      </c>
      <c r="M1348" s="3" t="s">
        <v>378</v>
      </c>
      <c r="N1348" t="s">
        <v>379</v>
      </c>
      <c r="O1348" t="str">
        <f t="shared" ca="1" si="107"/>
        <v>C:\Altium Libraries\Passives Library\DataSheet\GENERAL PURPOSE CHIP RESISTORS (Yageo).pdf</v>
      </c>
      <c r="P1348" s="5" t="str">
        <f t="shared" si="113"/>
        <v>GENERAL PURPOSE CHIP RESISTORS RES2512 6K8±5% 200V 1.0W</v>
      </c>
    </row>
    <row r="1349" spans="1:16" x14ac:dyDescent="0.3">
      <c r="A1349" s="4" t="s">
        <v>1582</v>
      </c>
      <c r="B1349" s="3" t="s">
        <v>1487</v>
      </c>
      <c r="C1349" s="3" t="s">
        <v>218</v>
      </c>
      <c r="D1349" s="45" t="s">
        <v>20</v>
      </c>
      <c r="E1349" s="3" t="s">
        <v>763</v>
      </c>
      <c r="F1349" s="3" t="s">
        <v>1126</v>
      </c>
      <c r="G1349" s="4" t="str">
        <f t="shared" si="111"/>
        <v>RES2512 7K5±5%</v>
      </c>
      <c r="H1349" s="3" t="s">
        <v>23</v>
      </c>
      <c r="I1349" s="3" t="s">
        <v>24</v>
      </c>
      <c r="J1349" s="3" t="s">
        <v>25</v>
      </c>
      <c r="K1349" s="3" t="s">
        <v>1488</v>
      </c>
      <c r="L1349" s="4" t="str">
        <f t="shared" si="112"/>
        <v>RC2512JR-077K5L</v>
      </c>
      <c r="M1349" s="3" t="s">
        <v>378</v>
      </c>
      <c r="N1349" t="s">
        <v>379</v>
      </c>
      <c r="O1349" t="str">
        <f t="shared" ca="1" si="107"/>
        <v>C:\Altium Libraries\Passives Library\DataSheet\GENERAL PURPOSE CHIP RESISTORS (Yageo).pdf</v>
      </c>
      <c r="P1349" s="5" t="str">
        <f t="shared" si="113"/>
        <v>GENERAL PURPOSE CHIP RESISTORS RES2512 7K5±5% 200V 1.0W</v>
      </c>
    </row>
    <row r="1350" spans="1:16" x14ac:dyDescent="0.3">
      <c r="A1350" s="4" t="s">
        <v>1583</v>
      </c>
      <c r="B1350" s="3" t="s">
        <v>1487</v>
      </c>
      <c r="C1350" s="3" t="s">
        <v>220</v>
      </c>
      <c r="D1350" s="45" t="s">
        <v>20</v>
      </c>
      <c r="E1350" s="3" t="s">
        <v>763</v>
      </c>
      <c r="F1350" s="3" t="s">
        <v>1126</v>
      </c>
      <c r="G1350" s="4" t="str">
        <f t="shared" si="111"/>
        <v>RES2512 8K2±5%</v>
      </c>
      <c r="H1350" s="3" t="s">
        <v>23</v>
      </c>
      <c r="I1350" s="3" t="s">
        <v>24</v>
      </c>
      <c r="J1350" s="3" t="s">
        <v>25</v>
      </c>
      <c r="K1350" s="3" t="s">
        <v>1488</v>
      </c>
      <c r="L1350" s="4" t="str">
        <f t="shared" si="112"/>
        <v>RC2512JR-078K2L</v>
      </c>
      <c r="M1350" s="3" t="s">
        <v>378</v>
      </c>
      <c r="N1350" t="s">
        <v>379</v>
      </c>
      <c r="O1350" t="str">
        <f t="shared" ca="1" si="107"/>
        <v>C:\Altium Libraries\Passives Library\DataSheet\GENERAL PURPOSE CHIP RESISTORS (Yageo).pdf</v>
      </c>
      <c r="P1350" s="5" t="str">
        <f t="shared" si="113"/>
        <v>GENERAL PURPOSE CHIP RESISTORS RES2512 8K2±5% 200V 1.0W</v>
      </c>
    </row>
    <row r="1351" spans="1:16" x14ac:dyDescent="0.3">
      <c r="A1351" s="4" t="s">
        <v>1584</v>
      </c>
      <c r="B1351" s="3" t="s">
        <v>1487</v>
      </c>
      <c r="C1351" s="3" t="s">
        <v>222</v>
      </c>
      <c r="D1351" s="45" t="s">
        <v>20</v>
      </c>
      <c r="E1351" s="3" t="s">
        <v>763</v>
      </c>
      <c r="F1351" s="3" t="s">
        <v>1126</v>
      </c>
      <c r="G1351" s="4" t="str">
        <f t="shared" si="111"/>
        <v>RES2512 9K1±5%</v>
      </c>
      <c r="H1351" s="3" t="s">
        <v>23</v>
      </c>
      <c r="I1351" s="3" t="s">
        <v>24</v>
      </c>
      <c r="J1351" s="3" t="s">
        <v>25</v>
      </c>
      <c r="K1351" s="3" t="s">
        <v>1488</v>
      </c>
      <c r="L1351" s="4" t="str">
        <f t="shared" si="112"/>
        <v>RC2512JR-079K1L</v>
      </c>
      <c r="M1351" s="3" t="s">
        <v>378</v>
      </c>
      <c r="N1351" t="s">
        <v>379</v>
      </c>
      <c r="O1351" t="str">
        <f t="shared" ca="1" si="107"/>
        <v>C:\Altium Libraries\Passives Library\DataSheet\GENERAL PURPOSE CHIP RESISTORS (Yageo).pdf</v>
      </c>
      <c r="P1351" s="5" t="str">
        <f t="shared" si="113"/>
        <v>GENERAL PURPOSE CHIP RESISTORS RES2512 9K1±5% 200V 1.0W</v>
      </c>
    </row>
    <row r="1352" spans="1:16" x14ac:dyDescent="0.3">
      <c r="A1352" s="4" t="s">
        <v>1585</v>
      </c>
      <c r="B1352" s="3" t="s">
        <v>1487</v>
      </c>
      <c r="C1352" s="3" t="s">
        <v>224</v>
      </c>
      <c r="D1352" s="45" t="s">
        <v>20</v>
      </c>
      <c r="E1352" s="3" t="s">
        <v>763</v>
      </c>
      <c r="F1352" s="3" t="s">
        <v>1126</v>
      </c>
      <c r="G1352" s="4" t="str">
        <f t="shared" si="111"/>
        <v>RES2512 10K±5%</v>
      </c>
      <c r="H1352" s="3" t="s">
        <v>23</v>
      </c>
      <c r="I1352" s="3" t="s">
        <v>24</v>
      </c>
      <c r="J1352" s="3" t="s">
        <v>25</v>
      </c>
      <c r="K1352" s="3" t="s">
        <v>1488</v>
      </c>
      <c r="L1352" s="4" t="str">
        <f t="shared" si="112"/>
        <v>RC2512JR-0710KL</v>
      </c>
      <c r="M1352" s="3" t="s">
        <v>378</v>
      </c>
      <c r="N1352" t="s">
        <v>379</v>
      </c>
      <c r="O1352" t="str">
        <f t="shared" ca="1" si="107"/>
        <v>C:\Altium Libraries\Passives Library\DataSheet\GENERAL PURPOSE CHIP RESISTORS (Yageo).pdf</v>
      </c>
      <c r="P1352" s="5" t="str">
        <f t="shared" si="113"/>
        <v>GENERAL PURPOSE CHIP RESISTORS RES2512 10K±5% 200V 1.0W</v>
      </c>
    </row>
    <row r="1353" spans="1:16" x14ac:dyDescent="0.3">
      <c r="A1353" s="4" t="s">
        <v>1586</v>
      </c>
      <c r="B1353" s="3" t="s">
        <v>1487</v>
      </c>
      <c r="C1353" s="3" t="s">
        <v>226</v>
      </c>
      <c r="D1353" s="45" t="s">
        <v>20</v>
      </c>
      <c r="E1353" s="3" t="s">
        <v>763</v>
      </c>
      <c r="F1353" s="3" t="s">
        <v>1126</v>
      </c>
      <c r="G1353" s="4" t="str">
        <f t="shared" si="111"/>
        <v>RES2512 11K±5%</v>
      </c>
      <c r="H1353" s="3" t="s">
        <v>23</v>
      </c>
      <c r="I1353" s="3" t="s">
        <v>24</v>
      </c>
      <c r="J1353" s="3" t="s">
        <v>25</v>
      </c>
      <c r="K1353" s="3" t="s">
        <v>1488</v>
      </c>
      <c r="L1353" s="4" t="str">
        <f t="shared" si="112"/>
        <v>RC2512JR-0711KL</v>
      </c>
      <c r="M1353" s="3" t="s">
        <v>378</v>
      </c>
      <c r="N1353" t="s">
        <v>379</v>
      </c>
      <c r="O1353" t="str">
        <f t="shared" ca="1" si="107"/>
        <v>C:\Altium Libraries\Passives Library\DataSheet\GENERAL PURPOSE CHIP RESISTORS (Yageo).pdf</v>
      </c>
      <c r="P1353" s="5" t="str">
        <f t="shared" si="113"/>
        <v>GENERAL PURPOSE CHIP RESISTORS RES2512 11K±5% 200V 1.0W</v>
      </c>
    </row>
    <row r="1354" spans="1:16" x14ac:dyDescent="0.3">
      <c r="A1354" s="4" t="s">
        <v>1587</v>
      </c>
      <c r="B1354" s="3" t="s">
        <v>1487</v>
      </c>
      <c r="C1354" s="3" t="s">
        <v>228</v>
      </c>
      <c r="D1354" s="45" t="s">
        <v>20</v>
      </c>
      <c r="E1354" s="3" t="s">
        <v>763</v>
      </c>
      <c r="F1354" s="3" t="s">
        <v>1126</v>
      </c>
      <c r="G1354" s="4" t="str">
        <f t="shared" si="111"/>
        <v>RES2512 12K±5%</v>
      </c>
      <c r="H1354" s="3" t="s">
        <v>23</v>
      </c>
      <c r="I1354" s="3" t="s">
        <v>24</v>
      </c>
      <c r="J1354" s="3" t="s">
        <v>25</v>
      </c>
      <c r="K1354" s="3" t="s">
        <v>1488</v>
      </c>
      <c r="L1354" s="4" t="str">
        <f t="shared" si="112"/>
        <v>RC2512JR-0712KL</v>
      </c>
      <c r="M1354" s="3" t="s">
        <v>378</v>
      </c>
      <c r="N1354" t="s">
        <v>379</v>
      </c>
      <c r="O1354" t="str">
        <f t="shared" ca="1" si="107"/>
        <v>C:\Altium Libraries\Passives Library\DataSheet\GENERAL PURPOSE CHIP RESISTORS (Yageo).pdf</v>
      </c>
      <c r="P1354" s="5" t="str">
        <f t="shared" si="113"/>
        <v>GENERAL PURPOSE CHIP RESISTORS RES2512 12K±5% 200V 1.0W</v>
      </c>
    </row>
    <row r="1355" spans="1:16" x14ac:dyDescent="0.3">
      <c r="A1355" s="4" t="s">
        <v>1588</v>
      </c>
      <c r="B1355" s="3" t="s">
        <v>1487</v>
      </c>
      <c r="C1355" s="3" t="s">
        <v>230</v>
      </c>
      <c r="D1355" s="45" t="s">
        <v>20</v>
      </c>
      <c r="E1355" s="3" t="s">
        <v>763</v>
      </c>
      <c r="F1355" s="3" t="s">
        <v>1126</v>
      </c>
      <c r="G1355" s="4" t="str">
        <f t="shared" si="111"/>
        <v>RES2512 13K±5%</v>
      </c>
      <c r="H1355" s="3" t="s">
        <v>23</v>
      </c>
      <c r="I1355" s="3" t="s">
        <v>24</v>
      </c>
      <c r="J1355" s="3" t="s">
        <v>25</v>
      </c>
      <c r="K1355" s="3" t="s">
        <v>1488</v>
      </c>
      <c r="L1355" s="4" t="str">
        <f t="shared" si="112"/>
        <v>RC2512JR-0713KL</v>
      </c>
      <c r="M1355" s="3" t="s">
        <v>378</v>
      </c>
      <c r="N1355" t="s">
        <v>379</v>
      </c>
      <c r="O1355" t="str">
        <f t="shared" ref="O1355:O1418" ca="1" si="114">CONCATENATE(LEFT(CELL("имяфайла"), FIND("[",CELL("имяфайла"))-1),"DataSheet\GENERAL PURPOSE CHIP RESISTORS (Yageo).pdf")</f>
        <v>C:\Altium Libraries\Passives Library\DataSheet\GENERAL PURPOSE CHIP RESISTORS (Yageo).pdf</v>
      </c>
      <c r="P1355" s="5" t="str">
        <f t="shared" si="113"/>
        <v>GENERAL PURPOSE CHIP RESISTORS RES2512 13K±5% 200V 1.0W</v>
      </c>
    </row>
    <row r="1356" spans="1:16" x14ac:dyDescent="0.3">
      <c r="A1356" s="4" t="s">
        <v>1589</v>
      </c>
      <c r="B1356" s="3" t="s">
        <v>1487</v>
      </c>
      <c r="C1356" s="3" t="s">
        <v>232</v>
      </c>
      <c r="D1356" s="45" t="s">
        <v>20</v>
      </c>
      <c r="E1356" s="3" t="s">
        <v>763</v>
      </c>
      <c r="F1356" s="3" t="s">
        <v>1126</v>
      </c>
      <c r="G1356" s="4" t="str">
        <f t="shared" si="111"/>
        <v>RES2512 15K±5%</v>
      </c>
      <c r="H1356" s="3" t="s">
        <v>23</v>
      </c>
      <c r="I1356" s="3" t="s">
        <v>24</v>
      </c>
      <c r="J1356" s="3" t="s">
        <v>25</v>
      </c>
      <c r="K1356" s="3" t="s">
        <v>1488</v>
      </c>
      <c r="L1356" s="4" t="str">
        <f t="shared" si="112"/>
        <v>RC2512JR-0715KL</v>
      </c>
      <c r="M1356" s="3" t="s">
        <v>378</v>
      </c>
      <c r="N1356" t="s">
        <v>379</v>
      </c>
      <c r="O1356" t="str">
        <f t="shared" ca="1" si="114"/>
        <v>C:\Altium Libraries\Passives Library\DataSheet\GENERAL PURPOSE CHIP RESISTORS (Yageo).pdf</v>
      </c>
      <c r="P1356" s="5" t="str">
        <f t="shared" si="113"/>
        <v>GENERAL PURPOSE CHIP RESISTORS RES2512 15K±5% 200V 1.0W</v>
      </c>
    </row>
    <row r="1357" spans="1:16" x14ac:dyDescent="0.3">
      <c r="A1357" s="4" t="s">
        <v>1590</v>
      </c>
      <c r="B1357" s="3" t="s">
        <v>1487</v>
      </c>
      <c r="C1357" s="3" t="s">
        <v>234</v>
      </c>
      <c r="D1357" s="45" t="s">
        <v>20</v>
      </c>
      <c r="E1357" s="3" t="s">
        <v>763</v>
      </c>
      <c r="F1357" s="3" t="s">
        <v>1126</v>
      </c>
      <c r="G1357" s="4" t="str">
        <f t="shared" si="111"/>
        <v>RES2512 16K±5%</v>
      </c>
      <c r="H1357" s="3" t="s">
        <v>23</v>
      </c>
      <c r="I1357" s="3" t="s">
        <v>24</v>
      </c>
      <c r="J1357" s="3" t="s">
        <v>25</v>
      </c>
      <c r="K1357" s="3" t="s">
        <v>1488</v>
      </c>
      <c r="L1357" s="4" t="str">
        <f t="shared" si="112"/>
        <v>RC2512JR-0716KL</v>
      </c>
      <c r="M1357" s="3" t="s">
        <v>378</v>
      </c>
      <c r="N1357" t="s">
        <v>379</v>
      </c>
      <c r="O1357" t="str">
        <f t="shared" ca="1" si="114"/>
        <v>C:\Altium Libraries\Passives Library\DataSheet\GENERAL PURPOSE CHIP RESISTORS (Yageo).pdf</v>
      </c>
      <c r="P1357" s="5" t="str">
        <f t="shared" si="113"/>
        <v>GENERAL PURPOSE CHIP RESISTORS RES2512 16K±5% 200V 1.0W</v>
      </c>
    </row>
    <row r="1358" spans="1:16" x14ac:dyDescent="0.3">
      <c r="A1358" s="4" t="s">
        <v>1591</v>
      </c>
      <c r="B1358" s="3" t="s">
        <v>1487</v>
      </c>
      <c r="C1358" s="3" t="s">
        <v>236</v>
      </c>
      <c r="D1358" s="45" t="s">
        <v>20</v>
      </c>
      <c r="E1358" s="3" t="s">
        <v>763</v>
      </c>
      <c r="F1358" s="3" t="s">
        <v>1126</v>
      </c>
      <c r="G1358" s="4" t="str">
        <f t="shared" si="111"/>
        <v>RES2512 18K±5%</v>
      </c>
      <c r="H1358" s="3" t="s">
        <v>23</v>
      </c>
      <c r="I1358" s="3" t="s">
        <v>24</v>
      </c>
      <c r="J1358" s="3" t="s">
        <v>25</v>
      </c>
      <c r="K1358" s="3" t="s">
        <v>1488</v>
      </c>
      <c r="L1358" s="4" t="str">
        <f t="shared" si="112"/>
        <v>RC2512JR-0718KL</v>
      </c>
      <c r="M1358" s="3" t="s">
        <v>378</v>
      </c>
      <c r="N1358" t="s">
        <v>379</v>
      </c>
      <c r="O1358" t="str">
        <f t="shared" ca="1" si="114"/>
        <v>C:\Altium Libraries\Passives Library\DataSheet\GENERAL PURPOSE CHIP RESISTORS (Yageo).pdf</v>
      </c>
      <c r="P1358" s="5" t="str">
        <f t="shared" si="113"/>
        <v>GENERAL PURPOSE CHIP RESISTORS RES2512 18K±5% 200V 1.0W</v>
      </c>
    </row>
    <row r="1359" spans="1:16" x14ac:dyDescent="0.3">
      <c r="A1359" s="4" t="s">
        <v>1592</v>
      </c>
      <c r="B1359" s="3" t="s">
        <v>1487</v>
      </c>
      <c r="C1359" s="3" t="s">
        <v>238</v>
      </c>
      <c r="D1359" s="45" t="s">
        <v>20</v>
      </c>
      <c r="E1359" s="3" t="s">
        <v>763</v>
      </c>
      <c r="F1359" s="3" t="s">
        <v>1126</v>
      </c>
      <c r="G1359" s="4" t="str">
        <f t="shared" si="111"/>
        <v>RES2512 20K±5%</v>
      </c>
      <c r="H1359" s="3" t="s">
        <v>23</v>
      </c>
      <c r="I1359" s="3" t="s">
        <v>24</v>
      </c>
      <c r="J1359" s="3" t="s">
        <v>25</v>
      </c>
      <c r="K1359" s="3" t="s">
        <v>1488</v>
      </c>
      <c r="L1359" s="4" t="str">
        <f t="shared" si="112"/>
        <v>RC2512JR-0720KL</v>
      </c>
      <c r="M1359" s="3" t="s">
        <v>378</v>
      </c>
      <c r="N1359" t="s">
        <v>379</v>
      </c>
      <c r="O1359" t="str">
        <f t="shared" ca="1" si="114"/>
        <v>C:\Altium Libraries\Passives Library\DataSheet\GENERAL PURPOSE CHIP RESISTORS (Yageo).pdf</v>
      </c>
      <c r="P1359" s="5" t="str">
        <f t="shared" si="113"/>
        <v>GENERAL PURPOSE CHIP RESISTORS RES2512 20K±5% 200V 1.0W</v>
      </c>
    </row>
    <row r="1360" spans="1:16" x14ac:dyDescent="0.3">
      <c r="A1360" s="4" t="s">
        <v>1593</v>
      </c>
      <c r="B1360" s="3" t="s">
        <v>1487</v>
      </c>
      <c r="C1360" s="3" t="s">
        <v>240</v>
      </c>
      <c r="D1360" s="45" t="s">
        <v>20</v>
      </c>
      <c r="E1360" s="3" t="s">
        <v>763</v>
      </c>
      <c r="F1360" s="3" t="s">
        <v>1126</v>
      </c>
      <c r="G1360" s="4" t="str">
        <f t="shared" si="111"/>
        <v>RES2512 22K±5%</v>
      </c>
      <c r="H1360" s="3" t="s">
        <v>23</v>
      </c>
      <c r="I1360" s="3" t="s">
        <v>24</v>
      </c>
      <c r="J1360" s="3" t="s">
        <v>25</v>
      </c>
      <c r="K1360" s="3" t="s">
        <v>1488</v>
      </c>
      <c r="L1360" s="4" t="str">
        <f t="shared" si="112"/>
        <v>RC2512JR-0722KL</v>
      </c>
      <c r="M1360" s="3" t="s">
        <v>378</v>
      </c>
      <c r="N1360" t="s">
        <v>379</v>
      </c>
      <c r="O1360" t="str">
        <f t="shared" ca="1" si="114"/>
        <v>C:\Altium Libraries\Passives Library\DataSheet\GENERAL PURPOSE CHIP RESISTORS (Yageo).pdf</v>
      </c>
      <c r="P1360" s="5" t="str">
        <f t="shared" si="113"/>
        <v>GENERAL PURPOSE CHIP RESISTORS RES2512 22K±5% 200V 1.0W</v>
      </c>
    </row>
    <row r="1361" spans="1:16" x14ac:dyDescent="0.3">
      <c r="A1361" s="4" t="s">
        <v>1594</v>
      </c>
      <c r="B1361" s="3" t="s">
        <v>1487</v>
      </c>
      <c r="C1361" s="3" t="s">
        <v>242</v>
      </c>
      <c r="D1361" s="45" t="s">
        <v>20</v>
      </c>
      <c r="E1361" s="3" t="s">
        <v>763</v>
      </c>
      <c r="F1361" s="3" t="s">
        <v>1126</v>
      </c>
      <c r="G1361" s="4" t="str">
        <f t="shared" si="111"/>
        <v>RES2512 24K±5%</v>
      </c>
      <c r="H1361" s="3" t="s">
        <v>23</v>
      </c>
      <c r="I1361" s="3" t="s">
        <v>24</v>
      </c>
      <c r="J1361" s="3" t="s">
        <v>25</v>
      </c>
      <c r="K1361" s="3" t="s">
        <v>1488</v>
      </c>
      <c r="L1361" s="4" t="str">
        <f t="shared" si="112"/>
        <v>RC2512JR-0724KL</v>
      </c>
      <c r="M1361" s="3" t="s">
        <v>378</v>
      </c>
      <c r="N1361" t="s">
        <v>379</v>
      </c>
      <c r="O1361" t="str">
        <f t="shared" ca="1" si="114"/>
        <v>C:\Altium Libraries\Passives Library\DataSheet\GENERAL PURPOSE CHIP RESISTORS (Yageo).pdf</v>
      </c>
      <c r="P1361" s="5" t="str">
        <f t="shared" si="113"/>
        <v>GENERAL PURPOSE CHIP RESISTORS RES2512 24K±5% 200V 1.0W</v>
      </c>
    </row>
    <row r="1362" spans="1:16" x14ac:dyDescent="0.3">
      <c r="A1362" s="4" t="s">
        <v>1595</v>
      </c>
      <c r="B1362" s="3" t="s">
        <v>1487</v>
      </c>
      <c r="C1362" s="3" t="s">
        <v>244</v>
      </c>
      <c r="D1362" s="45" t="s">
        <v>20</v>
      </c>
      <c r="E1362" s="3" t="s">
        <v>763</v>
      </c>
      <c r="F1362" s="3" t="s">
        <v>1126</v>
      </c>
      <c r="G1362" s="4" t="str">
        <f t="shared" si="111"/>
        <v>RES2512 27K±5%</v>
      </c>
      <c r="H1362" s="3" t="s">
        <v>23</v>
      </c>
      <c r="I1362" s="3" t="s">
        <v>24</v>
      </c>
      <c r="J1362" s="3" t="s">
        <v>25</v>
      </c>
      <c r="K1362" s="3" t="s">
        <v>1488</v>
      </c>
      <c r="L1362" s="4" t="str">
        <f t="shared" si="112"/>
        <v>RC2512JR-0727KL</v>
      </c>
      <c r="M1362" s="3" t="s">
        <v>378</v>
      </c>
      <c r="N1362" t="s">
        <v>379</v>
      </c>
      <c r="O1362" t="str">
        <f t="shared" ca="1" si="114"/>
        <v>C:\Altium Libraries\Passives Library\DataSheet\GENERAL PURPOSE CHIP RESISTORS (Yageo).pdf</v>
      </c>
      <c r="P1362" s="5" t="str">
        <f t="shared" si="113"/>
        <v>GENERAL PURPOSE CHIP RESISTORS RES2512 27K±5% 200V 1.0W</v>
      </c>
    </row>
    <row r="1363" spans="1:16" x14ac:dyDescent="0.3">
      <c r="A1363" s="4" t="s">
        <v>1596</v>
      </c>
      <c r="B1363" s="3" t="s">
        <v>1487</v>
      </c>
      <c r="C1363" s="3" t="s">
        <v>246</v>
      </c>
      <c r="D1363" s="45" t="s">
        <v>20</v>
      </c>
      <c r="E1363" s="3" t="s">
        <v>763</v>
      </c>
      <c r="F1363" s="3" t="s">
        <v>1126</v>
      </c>
      <c r="G1363" s="4" t="str">
        <f t="shared" si="111"/>
        <v>RES2512 30K±5%</v>
      </c>
      <c r="H1363" s="3" t="s">
        <v>23</v>
      </c>
      <c r="I1363" s="3" t="s">
        <v>24</v>
      </c>
      <c r="J1363" s="3" t="s">
        <v>25</v>
      </c>
      <c r="K1363" s="3" t="s">
        <v>1488</v>
      </c>
      <c r="L1363" s="4" t="str">
        <f t="shared" si="112"/>
        <v>RC2512JR-0730KL</v>
      </c>
      <c r="M1363" s="3" t="s">
        <v>378</v>
      </c>
      <c r="N1363" t="s">
        <v>379</v>
      </c>
      <c r="O1363" t="str">
        <f t="shared" ca="1" si="114"/>
        <v>C:\Altium Libraries\Passives Library\DataSheet\GENERAL PURPOSE CHIP RESISTORS (Yageo).pdf</v>
      </c>
      <c r="P1363" s="5" t="str">
        <f t="shared" si="113"/>
        <v>GENERAL PURPOSE CHIP RESISTORS RES2512 30K±5% 200V 1.0W</v>
      </c>
    </row>
    <row r="1364" spans="1:16" x14ac:dyDescent="0.3">
      <c r="A1364" s="4" t="s">
        <v>1597</v>
      </c>
      <c r="B1364" s="3" t="s">
        <v>1487</v>
      </c>
      <c r="C1364" s="3" t="s">
        <v>248</v>
      </c>
      <c r="D1364" s="45" t="s">
        <v>20</v>
      </c>
      <c r="E1364" s="3" t="s">
        <v>763</v>
      </c>
      <c r="F1364" s="3" t="s">
        <v>1126</v>
      </c>
      <c r="G1364" s="4" t="str">
        <f t="shared" si="111"/>
        <v>RES2512 33K±5%</v>
      </c>
      <c r="H1364" s="3" t="s">
        <v>23</v>
      </c>
      <c r="I1364" s="3" t="s">
        <v>24</v>
      </c>
      <c r="J1364" s="3" t="s">
        <v>25</v>
      </c>
      <c r="K1364" s="3" t="s">
        <v>1488</v>
      </c>
      <c r="L1364" s="4" t="str">
        <f t="shared" si="112"/>
        <v>RC2512JR-0733KL</v>
      </c>
      <c r="M1364" s="3" t="s">
        <v>378</v>
      </c>
      <c r="N1364" t="s">
        <v>379</v>
      </c>
      <c r="O1364" t="str">
        <f t="shared" ca="1" si="114"/>
        <v>C:\Altium Libraries\Passives Library\DataSheet\GENERAL PURPOSE CHIP RESISTORS (Yageo).pdf</v>
      </c>
      <c r="P1364" s="5" t="str">
        <f t="shared" si="113"/>
        <v>GENERAL PURPOSE CHIP RESISTORS RES2512 33K±5% 200V 1.0W</v>
      </c>
    </row>
    <row r="1365" spans="1:16" x14ac:dyDescent="0.3">
      <c r="A1365" s="4" t="s">
        <v>1598</v>
      </c>
      <c r="B1365" s="3" t="s">
        <v>1487</v>
      </c>
      <c r="C1365" s="3" t="s">
        <v>250</v>
      </c>
      <c r="D1365" s="45" t="s">
        <v>20</v>
      </c>
      <c r="E1365" s="3" t="s">
        <v>763</v>
      </c>
      <c r="F1365" s="3" t="s">
        <v>1126</v>
      </c>
      <c r="G1365" s="4" t="str">
        <f t="shared" si="111"/>
        <v>RES2512 36K±5%</v>
      </c>
      <c r="H1365" s="3" t="s">
        <v>23</v>
      </c>
      <c r="I1365" s="3" t="s">
        <v>24</v>
      </c>
      <c r="J1365" s="3" t="s">
        <v>25</v>
      </c>
      <c r="K1365" s="3" t="s">
        <v>1488</v>
      </c>
      <c r="L1365" s="4" t="str">
        <f t="shared" si="112"/>
        <v>RC2512JR-0736KL</v>
      </c>
      <c r="M1365" s="3" t="s">
        <v>378</v>
      </c>
      <c r="N1365" t="s">
        <v>379</v>
      </c>
      <c r="O1365" t="str">
        <f t="shared" ca="1" si="114"/>
        <v>C:\Altium Libraries\Passives Library\DataSheet\GENERAL PURPOSE CHIP RESISTORS (Yageo).pdf</v>
      </c>
      <c r="P1365" s="5" t="str">
        <f t="shared" si="113"/>
        <v>GENERAL PURPOSE CHIP RESISTORS RES2512 36K±5% 200V 1.0W</v>
      </c>
    </row>
    <row r="1366" spans="1:16" x14ac:dyDescent="0.3">
      <c r="A1366" s="4" t="s">
        <v>1599</v>
      </c>
      <c r="B1366" s="3" t="s">
        <v>1487</v>
      </c>
      <c r="C1366" s="3" t="s">
        <v>252</v>
      </c>
      <c r="D1366" s="45" t="s">
        <v>20</v>
      </c>
      <c r="E1366" s="3" t="s">
        <v>763</v>
      </c>
      <c r="F1366" s="3" t="s">
        <v>1126</v>
      </c>
      <c r="G1366" s="4" t="str">
        <f t="shared" si="111"/>
        <v>RES2512 39K±5%</v>
      </c>
      <c r="H1366" s="3" t="s">
        <v>23</v>
      </c>
      <c r="I1366" s="3" t="s">
        <v>24</v>
      </c>
      <c r="J1366" s="3" t="s">
        <v>25</v>
      </c>
      <c r="K1366" s="3" t="s">
        <v>1488</v>
      </c>
      <c r="L1366" s="4" t="str">
        <f t="shared" si="112"/>
        <v>RC2512JR-0739KL</v>
      </c>
      <c r="M1366" s="3" t="s">
        <v>378</v>
      </c>
      <c r="N1366" t="s">
        <v>379</v>
      </c>
      <c r="O1366" t="str">
        <f t="shared" ca="1" si="114"/>
        <v>C:\Altium Libraries\Passives Library\DataSheet\GENERAL PURPOSE CHIP RESISTORS (Yageo).pdf</v>
      </c>
      <c r="P1366" s="5" t="str">
        <f t="shared" si="113"/>
        <v>GENERAL PURPOSE CHIP RESISTORS RES2512 39K±5% 200V 1.0W</v>
      </c>
    </row>
    <row r="1367" spans="1:16" x14ac:dyDescent="0.3">
      <c r="A1367" s="4" t="s">
        <v>1600</v>
      </c>
      <c r="B1367" s="3" t="s">
        <v>1487</v>
      </c>
      <c r="C1367" s="3" t="s">
        <v>254</v>
      </c>
      <c r="D1367" s="45" t="s">
        <v>20</v>
      </c>
      <c r="E1367" s="3" t="s">
        <v>763</v>
      </c>
      <c r="F1367" s="3" t="s">
        <v>1126</v>
      </c>
      <c r="G1367" s="4" t="str">
        <f t="shared" si="111"/>
        <v>RES2512 43K±5%</v>
      </c>
      <c r="H1367" s="3" t="s">
        <v>23</v>
      </c>
      <c r="I1367" s="3" t="s">
        <v>24</v>
      </c>
      <c r="J1367" s="3" t="s">
        <v>25</v>
      </c>
      <c r="K1367" s="3" t="s">
        <v>1488</v>
      </c>
      <c r="L1367" s="4" t="str">
        <f t="shared" si="112"/>
        <v>RC2512JR-0743KL</v>
      </c>
      <c r="M1367" s="3" t="s">
        <v>378</v>
      </c>
      <c r="N1367" t="s">
        <v>379</v>
      </c>
      <c r="O1367" t="str">
        <f t="shared" ca="1" si="114"/>
        <v>C:\Altium Libraries\Passives Library\DataSheet\GENERAL PURPOSE CHIP RESISTORS (Yageo).pdf</v>
      </c>
      <c r="P1367" s="5" t="str">
        <f t="shared" si="113"/>
        <v>GENERAL PURPOSE CHIP RESISTORS RES2512 43K±5% 200V 1.0W</v>
      </c>
    </row>
    <row r="1368" spans="1:16" x14ac:dyDescent="0.3">
      <c r="A1368" s="4" t="s">
        <v>1601</v>
      </c>
      <c r="B1368" s="3" t="s">
        <v>1487</v>
      </c>
      <c r="C1368" s="3" t="s">
        <v>256</v>
      </c>
      <c r="D1368" s="45" t="s">
        <v>20</v>
      </c>
      <c r="E1368" s="3" t="s">
        <v>763</v>
      </c>
      <c r="F1368" s="3" t="s">
        <v>1126</v>
      </c>
      <c r="G1368" s="4" t="str">
        <f t="shared" si="111"/>
        <v>RES2512 47K±5%</v>
      </c>
      <c r="H1368" s="3" t="s">
        <v>23</v>
      </c>
      <c r="I1368" s="3" t="s">
        <v>24</v>
      </c>
      <c r="J1368" s="3" t="s">
        <v>25</v>
      </c>
      <c r="K1368" s="3" t="s">
        <v>1488</v>
      </c>
      <c r="L1368" s="4" t="str">
        <f t="shared" si="112"/>
        <v>RC2512JR-0747KL</v>
      </c>
      <c r="M1368" s="3" t="s">
        <v>378</v>
      </c>
      <c r="N1368" t="s">
        <v>379</v>
      </c>
      <c r="O1368" t="str">
        <f t="shared" ca="1" si="114"/>
        <v>C:\Altium Libraries\Passives Library\DataSheet\GENERAL PURPOSE CHIP RESISTORS (Yageo).pdf</v>
      </c>
      <c r="P1368" s="5" t="str">
        <f t="shared" si="113"/>
        <v>GENERAL PURPOSE CHIP RESISTORS RES2512 47K±5% 200V 1.0W</v>
      </c>
    </row>
    <row r="1369" spans="1:16" x14ac:dyDescent="0.3">
      <c r="A1369" s="4" t="s">
        <v>1602</v>
      </c>
      <c r="B1369" s="3" t="s">
        <v>1487</v>
      </c>
      <c r="C1369" s="3" t="s">
        <v>258</v>
      </c>
      <c r="D1369" s="45" t="s">
        <v>20</v>
      </c>
      <c r="E1369" s="3" t="s">
        <v>763</v>
      </c>
      <c r="F1369" s="3" t="s">
        <v>1126</v>
      </c>
      <c r="G1369" s="4" t="str">
        <f t="shared" si="111"/>
        <v>RES2512 51K±5%</v>
      </c>
      <c r="H1369" s="3" t="s">
        <v>23</v>
      </c>
      <c r="I1369" s="3" t="s">
        <v>24</v>
      </c>
      <c r="J1369" s="3" t="s">
        <v>25</v>
      </c>
      <c r="K1369" s="3" t="s">
        <v>1488</v>
      </c>
      <c r="L1369" s="4" t="str">
        <f t="shared" si="112"/>
        <v>RC2512JR-0751KL</v>
      </c>
      <c r="M1369" s="3" t="s">
        <v>378</v>
      </c>
      <c r="N1369" t="s">
        <v>379</v>
      </c>
      <c r="O1369" t="str">
        <f t="shared" ca="1" si="114"/>
        <v>C:\Altium Libraries\Passives Library\DataSheet\GENERAL PURPOSE CHIP RESISTORS (Yageo).pdf</v>
      </c>
      <c r="P1369" s="5" t="str">
        <f t="shared" si="113"/>
        <v>GENERAL PURPOSE CHIP RESISTORS RES2512 51K±5% 200V 1.0W</v>
      </c>
    </row>
    <row r="1370" spans="1:16" x14ac:dyDescent="0.3">
      <c r="A1370" s="4" t="s">
        <v>1603</v>
      </c>
      <c r="B1370" s="3" t="s">
        <v>1487</v>
      </c>
      <c r="C1370" s="3" t="s">
        <v>260</v>
      </c>
      <c r="D1370" s="45" t="s">
        <v>20</v>
      </c>
      <c r="E1370" s="3" t="s">
        <v>763</v>
      </c>
      <c r="F1370" s="3" t="s">
        <v>1126</v>
      </c>
      <c r="G1370" s="4" t="str">
        <f t="shared" si="111"/>
        <v>RES2512 56K±5%</v>
      </c>
      <c r="H1370" s="3" t="s">
        <v>23</v>
      </c>
      <c r="I1370" s="3" t="s">
        <v>24</v>
      </c>
      <c r="J1370" s="3" t="s">
        <v>25</v>
      </c>
      <c r="K1370" s="3" t="s">
        <v>1488</v>
      </c>
      <c r="L1370" s="4" t="str">
        <f t="shared" si="112"/>
        <v>RC2512JR-0756KL</v>
      </c>
      <c r="M1370" s="3" t="s">
        <v>378</v>
      </c>
      <c r="N1370" t="s">
        <v>379</v>
      </c>
      <c r="O1370" t="str">
        <f t="shared" ca="1" si="114"/>
        <v>C:\Altium Libraries\Passives Library\DataSheet\GENERAL PURPOSE CHIP RESISTORS (Yageo).pdf</v>
      </c>
      <c r="P1370" s="5" t="str">
        <f t="shared" si="113"/>
        <v>GENERAL PURPOSE CHIP RESISTORS RES2512 56K±5% 200V 1.0W</v>
      </c>
    </row>
    <row r="1371" spans="1:16" x14ac:dyDescent="0.3">
      <c r="A1371" s="4" t="s">
        <v>1604</v>
      </c>
      <c r="B1371" s="3" t="s">
        <v>1487</v>
      </c>
      <c r="C1371" s="3" t="s">
        <v>262</v>
      </c>
      <c r="D1371" s="45" t="s">
        <v>20</v>
      </c>
      <c r="E1371" s="3" t="s">
        <v>763</v>
      </c>
      <c r="F1371" s="3" t="s">
        <v>1126</v>
      </c>
      <c r="G1371" s="4" t="str">
        <f t="shared" si="111"/>
        <v>RES2512 62K±5%</v>
      </c>
      <c r="H1371" s="3" t="s">
        <v>23</v>
      </c>
      <c r="I1371" s="3" t="s">
        <v>24</v>
      </c>
      <c r="J1371" s="3" t="s">
        <v>25</v>
      </c>
      <c r="K1371" s="3" t="s">
        <v>1488</v>
      </c>
      <c r="L1371" s="4" t="str">
        <f t="shared" si="112"/>
        <v>RC2512JR-0762KL</v>
      </c>
      <c r="M1371" s="3" t="s">
        <v>378</v>
      </c>
      <c r="N1371" t="s">
        <v>379</v>
      </c>
      <c r="O1371" t="str">
        <f t="shared" ca="1" si="114"/>
        <v>C:\Altium Libraries\Passives Library\DataSheet\GENERAL PURPOSE CHIP RESISTORS (Yageo).pdf</v>
      </c>
      <c r="P1371" s="5" t="str">
        <f t="shared" si="113"/>
        <v>GENERAL PURPOSE CHIP RESISTORS RES2512 62K±5% 200V 1.0W</v>
      </c>
    </row>
    <row r="1372" spans="1:16" x14ac:dyDescent="0.3">
      <c r="A1372" s="4" t="s">
        <v>1605</v>
      </c>
      <c r="B1372" s="3" t="s">
        <v>1487</v>
      </c>
      <c r="C1372" s="3" t="s">
        <v>264</v>
      </c>
      <c r="D1372" s="45" t="s">
        <v>20</v>
      </c>
      <c r="E1372" s="3" t="s">
        <v>763</v>
      </c>
      <c r="F1372" s="3" t="s">
        <v>1126</v>
      </c>
      <c r="G1372" s="4" t="str">
        <f t="shared" si="111"/>
        <v>RES2512 68K±5%</v>
      </c>
      <c r="H1372" s="3" t="s">
        <v>23</v>
      </c>
      <c r="I1372" s="3" t="s">
        <v>24</v>
      </c>
      <c r="J1372" s="3" t="s">
        <v>25</v>
      </c>
      <c r="K1372" s="3" t="s">
        <v>1488</v>
      </c>
      <c r="L1372" s="4" t="str">
        <f t="shared" si="112"/>
        <v>RC2512JR-0768KL</v>
      </c>
      <c r="M1372" s="3" t="s">
        <v>378</v>
      </c>
      <c r="N1372" t="s">
        <v>379</v>
      </c>
      <c r="O1372" t="str">
        <f t="shared" ca="1" si="114"/>
        <v>C:\Altium Libraries\Passives Library\DataSheet\GENERAL PURPOSE CHIP RESISTORS (Yageo).pdf</v>
      </c>
      <c r="P1372" s="5" t="str">
        <f t="shared" si="113"/>
        <v>GENERAL PURPOSE CHIP RESISTORS RES2512 68K±5% 200V 1.0W</v>
      </c>
    </row>
    <row r="1373" spans="1:16" x14ac:dyDescent="0.3">
      <c r="A1373" s="4" t="s">
        <v>1606</v>
      </c>
      <c r="B1373" s="3" t="s">
        <v>1487</v>
      </c>
      <c r="C1373" s="3" t="s">
        <v>266</v>
      </c>
      <c r="D1373" s="45" t="s">
        <v>20</v>
      </c>
      <c r="E1373" s="3" t="s">
        <v>763</v>
      </c>
      <c r="F1373" s="3" t="s">
        <v>1126</v>
      </c>
      <c r="G1373" s="4" t="str">
        <f t="shared" si="111"/>
        <v>RES2512 75K±5%</v>
      </c>
      <c r="H1373" s="3" t="s">
        <v>23</v>
      </c>
      <c r="I1373" s="3" t="s">
        <v>24</v>
      </c>
      <c r="J1373" s="3" t="s">
        <v>25</v>
      </c>
      <c r="K1373" s="3" t="s">
        <v>1488</v>
      </c>
      <c r="L1373" s="4" t="str">
        <f t="shared" si="112"/>
        <v>RC2512JR-0775KL</v>
      </c>
      <c r="M1373" s="3" t="s">
        <v>378</v>
      </c>
      <c r="N1373" t="s">
        <v>379</v>
      </c>
      <c r="O1373" t="str">
        <f t="shared" ca="1" si="114"/>
        <v>C:\Altium Libraries\Passives Library\DataSheet\GENERAL PURPOSE CHIP RESISTORS (Yageo).pdf</v>
      </c>
      <c r="P1373" s="5" t="str">
        <f t="shared" si="113"/>
        <v>GENERAL PURPOSE CHIP RESISTORS RES2512 75K±5% 200V 1.0W</v>
      </c>
    </row>
    <row r="1374" spans="1:16" x14ac:dyDescent="0.3">
      <c r="A1374" s="4" t="s">
        <v>1607</v>
      </c>
      <c r="B1374" s="3" t="s">
        <v>1487</v>
      </c>
      <c r="C1374" s="3" t="s">
        <v>268</v>
      </c>
      <c r="D1374" s="45" t="s">
        <v>20</v>
      </c>
      <c r="E1374" s="3" t="s">
        <v>763</v>
      </c>
      <c r="F1374" s="3" t="s">
        <v>1126</v>
      </c>
      <c r="G1374" s="4" t="str">
        <f t="shared" si="111"/>
        <v>RES2512 82K±5%</v>
      </c>
      <c r="H1374" s="3" t="s">
        <v>23</v>
      </c>
      <c r="I1374" s="3" t="s">
        <v>24</v>
      </c>
      <c r="J1374" s="3" t="s">
        <v>25</v>
      </c>
      <c r="K1374" s="3" t="s">
        <v>1488</v>
      </c>
      <c r="L1374" s="4" t="str">
        <f t="shared" si="112"/>
        <v>RC2512JR-0782KL</v>
      </c>
      <c r="M1374" s="3" t="s">
        <v>378</v>
      </c>
      <c r="N1374" t="s">
        <v>379</v>
      </c>
      <c r="O1374" t="str">
        <f t="shared" ca="1" si="114"/>
        <v>C:\Altium Libraries\Passives Library\DataSheet\GENERAL PURPOSE CHIP RESISTORS (Yageo).pdf</v>
      </c>
      <c r="P1374" s="5" t="str">
        <f t="shared" si="113"/>
        <v>GENERAL PURPOSE CHIP RESISTORS RES2512 82K±5% 200V 1.0W</v>
      </c>
    </row>
    <row r="1375" spans="1:16" x14ac:dyDescent="0.3">
      <c r="A1375" s="4" t="s">
        <v>1608</v>
      </c>
      <c r="B1375" s="3" t="s">
        <v>1487</v>
      </c>
      <c r="C1375" s="3" t="s">
        <v>270</v>
      </c>
      <c r="D1375" s="45" t="s">
        <v>20</v>
      </c>
      <c r="E1375" s="3" t="s">
        <v>763</v>
      </c>
      <c r="F1375" s="3" t="s">
        <v>1126</v>
      </c>
      <c r="G1375" s="4" t="str">
        <f t="shared" si="111"/>
        <v>RES2512 91K±5%</v>
      </c>
      <c r="H1375" s="3" t="s">
        <v>23</v>
      </c>
      <c r="I1375" s="3" t="s">
        <v>24</v>
      </c>
      <c r="J1375" s="3" t="s">
        <v>25</v>
      </c>
      <c r="K1375" s="3" t="s">
        <v>1488</v>
      </c>
      <c r="L1375" s="4" t="str">
        <f t="shared" si="112"/>
        <v>RC2512JR-0791KL</v>
      </c>
      <c r="M1375" s="3" t="s">
        <v>378</v>
      </c>
      <c r="N1375" t="s">
        <v>379</v>
      </c>
      <c r="O1375" t="str">
        <f t="shared" ca="1" si="114"/>
        <v>C:\Altium Libraries\Passives Library\DataSheet\GENERAL PURPOSE CHIP RESISTORS (Yageo).pdf</v>
      </c>
      <c r="P1375" s="5" t="str">
        <f t="shared" si="113"/>
        <v>GENERAL PURPOSE CHIP RESISTORS RES2512 91K±5% 200V 1.0W</v>
      </c>
    </row>
    <row r="1376" spans="1:16" x14ac:dyDescent="0.3">
      <c r="A1376" s="4" t="s">
        <v>1609</v>
      </c>
      <c r="B1376" s="3" t="s">
        <v>1487</v>
      </c>
      <c r="C1376" s="3" t="s">
        <v>272</v>
      </c>
      <c r="D1376" s="45" t="s">
        <v>20</v>
      </c>
      <c r="E1376" s="3" t="s">
        <v>763</v>
      </c>
      <c r="F1376" s="3" t="s">
        <v>1126</v>
      </c>
      <c r="G1376" s="4" t="str">
        <f t="shared" si="111"/>
        <v>RES2512 100K±5%</v>
      </c>
      <c r="H1376" s="3" t="s">
        <v>23</v>
      </c>
      <c r="I1376" s="3" t="s">
        <v>24</v>
      </c>
      <c r="J1376" s="3" t="s">
        <v>25</v>
      </c>
      <c r="K1376" s="3" t="s">
        <v>1488</v>
      </c>
      <c r="L1376" s="4" t="str">
        <f t="shared" si="112"/>
        <v>RC2512JR-07100KL</v>
      </c>
      <c r="M1376" s="3" t="s">
        <v>378</v>
      </c>
      <c r="N1376" t="s">
        <v>379</v>
      </c>
      <c r="O1376" t="str">
        <f t="shared" ca="1" si="114"/>
        <v>C:\Altium Libraries\Passives Library\DataSheet\GENERAL PURPOSE CHIP RESISTORS (Yageo).pdf</v>
      </c>
      <c r="P1376" s="5" t="str">
        <f t="shared" si="113"/>
        <v>GENERAL PURPOSE CHIP RESISTORS RES2512 100K±5% 200V 1.0W</v>
      </c>
    </row>
    <row r="1377" spans="1:16" x14ac:dyDescent="0.3">
      <c r="A1377" s="4" t="s">
        <v>1610</v>
      </c>
      <c r="B1377" s="3" t="s">
        <v>1487</v>
      </c>
      <c r="C1377" s="3" t="s">
        <v>274</v>
      </c>
      <c r="D1377" s="45" t="s">
        <v>20</v>
      </c>
      <c r="E1377" s="3" t="s">
        <v>763</v>
      </c>
      <c r="F1377" s="3" t="s">
        <v>1126</v>
      </c>
      <c r="G1377" s="4" t="str">
        <f t="shared" si="111"/>
        <v>RES2512 110K±5%</v>
      </c>
      <c r="H1377" s="3" t="s">
        <v>23</v>
      </c>
      <c r="I1377" s="3" t="s">
        <v>24</v>
      </c>
      <c r="J1377" s="3" t="s">
        <v>25</v>
      </c>
      <c r="K1377" s="3" t="s">
        <v>1488</v>
      </c>
      <c r="L1377" s="4" t="str">
        <f t="shared" si="112"/>
        <v>RC2512JR-07110KL</v>
      </c>
      <c r="M1377" s="3" t="s">
        <v>378</v>
      </c>
      <c r="N1377" t="s">
        <v>379</v>
      </c>
      <c r="O1377" t="str">
        <f t="shared" ca="1" si="114"/>
        <v>C:\Altium Libraries\Passives Library\DataSheet\GENERAL PURPOSE CHIP RESISTORS (Yageo).pdf</v>
      </c>
      <c r="P1377" s="5" t="str">
        <f t="shared" si="113"/>
        <v>GENERAL PURPOSE CHIP RESISTORS RES2512 110K±5% 200V 1.0W</v>
      </c>
    </row>
    <row r="1378" spans="1:16" x14ac:dyDescent="0.3">
      <c r="A1378" s="4" t="s">
        <v>1611</v>
      </c>
      <c r="B1378" s="3" t="s">
        <v>1487</v>
      </c>
      <c r="C1378" s="3" t="s">
        <v>276</v>
      </c>
      <c r="D1378" s="45" t="s">
        <v>20</v>
      </c>
      <c r="E1378" s="3" t="s">
        <v>763</v>
      </c>
      <c r="F1378" s="3" t="s">
        <v>1126</v>
      </c>
      <c r="G1378" s="4" t="str">
        <f t="shared" si="111"/>
        <v>RES2512 120K±5%</v>
      </c>
      <c r="H1378" s="3" t="s">
        <v>23</v>
      </c>
      <c r="I1378" s="3" t="s">
        <v>24</v>
      </c>
      <c r="J1378" s="3" t="s">
        <v>25</v>
      </c>
      <c r="K1378" s="3" t="s">
        <v>1488</v>
      </c>
      <c r="L1378" s="4" t="str">
        <f t="shared" si="112"/>
        <v>RC2512JR-07120KL</v>
      </c>
      <c r="M1378" s="3" t="s">
        <v>378</v>
      </c>
      <c r="N1378" t="s">
        <v>379</v>
      </c>
      <c r="O1378" t="str">
        <f t="shared" ca="1" si="114"/>
        <v>C:\Altium Libraries\Passives Library\DataSheet\GENERAL PURPOSE CHIP RESISTORS (Yageo).pdf</v>
      </c>
      <c r="P1378" s="5" t="str">
        <f t="shared" si="113"/>
        <v>GENERAL PURPOSE CHIP RESISTORS RES2512 120K±5% 200V 1.0W</v>
      </c>
    </row>
    <row r="1379" spans="1:16" x14ac:dyDescent="0.3">
      <c r="A1379" s="4" t="s">
        <v>1612</v>
      </c>
      <c r="B1379" s="3" t="s">
        <v>1487</v>
      </c>
      <c r="C1379" s="3" t="s">
        <v>278</v>
      </c>
      <c r="D1379" s="45" t="s">
        <v>20</v>
      </c>
      <c r="E1379" s="3" t="s">
        <v>763</v>
      </c>
      <c r="F1379" s="3" t="s">
        <v>1126</v>
      </c>
      <c r="G1379" s="4" t="str">
        <f t="shared" si="111"/>
        <v>RES2512 130K±5%</v>
      </c>
      <c r="H1379" s="3" t="s">
        <v>23</v>
      </c>
      <c r="I1379" s="3" t="s">
        <v>24</v>
      </c>
      <c r="J1379" s="3" t="s">
        <v>25</v>
      </c>
      <c r="K1379" s="3" t="s">
        <v>1488</v>
      </c>
      <c r="L1379" s="4" t="str">
        <f t="shared" si="112"/>
        <v>RC2512JR-07130KL</v>
      </c>
      <c r="M1379" s="3" t="s">
        <v>378</v>
      </c>
      <c r="N1379" t="s">
        <v>379</v>
      </c>
      <c r="O1379" t="str">
        <f t="shared" ca="1" si="114"/>
        <v>C:\Altium Libraries\Passives Library\DataSheet\GENERAL PURPOSE CHIP RESISTORS (Yageo).pdf</v>
      </c>
      <c r="P1379" s="5" t="str">
        <f t="shared" si="113"/>
        <v>GENERAL PURPOSE CHIP RESISTORS RES2512 130K±5% 200V 1.0W</v>
      </c>
    </row>
    <row r="1380" spans="1:16" x14ac:dyDescent="0.3">
      <c r="A1380" s="4" t="s">
        <v>1613</v>
      </c>
      <c r="B1380" s="3" t="s">
        <v>1487</v>
      </c>
      <c r="C1380" s="3" t="s">
        <v>280</v>
      </c>
      <c r="D1380" s="45" t="s">
        <v>20</v>
      </c>
      <c r="E1380" s="3" t="s">
        <v>763</v>
      </c>
      <c r="F1380" s="3" t="s">
        <v>1126</v>
      </c>
      <c r="G1380" s="4" t="str">
        <f t="shared" si="111"/>
        <v>RES2512 150K±5%</v>
      </c>
      <c r="H1380" s="3" t="s">
        <v>23</v>
      </c>
      <c r="I1380" s="3" t="s">
        <v>24</v>
      </c>
      <c r="J1380" s="3" t="s">
        <v>25</v>
      </c>
      <c r="K1380" s="3" t="s">
        <v>1488</v>
      </c>
      <c r="L1380" s="4" t="str">
        <f t="shared" si="112"/>
        <v>RC2512JR-07150KL</v>
      </c>
      <c r="M1380" s="3" t="s">
        <v>378</v>
      </c>
      <c r="N1380" t="s">
        <v>379</v>
      </c>
      <c r="O1380" t="str">
        <f t="shared" ca="1" si="114"/>
        <v>C:\Altium Libraries\Passives Library\DataSheet\GENERAL PURPOSE CHIP RESISTORS (Yageo).pdf</v>
      </c>
      <c r="P1380" s="5" t="str">
        <f t="shared" si="113"/>
        <v>GENERAL PURPOSE CHIP RESISTORS RES2512 150K±5% 200V 1.0W</v>
      </c>
    </row>
    <row r="1381" spans="1:16" x14ac:dyDescent="0.3">
      <c r="A1381" s="4" t="s">
        <v>1614</v>
      </c>
      <c r="B1381" s="3" t="s">
        <v>1487</v>
      </c>
      <c r="C1381" s="3" t="s">
        <v>282</v>
      </c>
      <c r="D1381" s="45" t="s">
        <v>20</v>
      </c>
      <c r="E1381" s="3" t="s">
        <v>763</v>
      </c>
      <c r="F1381" s="3" t="s">
        <v>1126</v>
      </c>
      <c r="G1381" s="4" t="str">
        <f t="shared" si="111"/>
        <v>RES2512 160K±5%</v>
      </c>
      <c r="H1381" s="3" t="s">
        <v>23</v>
      </c>
      <c r="I1381" s="3" t="s">
        <v>24</v>
      </c>
      <c r="J1381" s="3" t="s">
        <v>25</v>
      </c>
      <c r="K1381" s="3" t="s">
        <v>1488</v>
      </c>
      <c r="L1381" s="4" t="str">
        <f t="shared" si="112"/>
        <v>RC2512JR-07160KL</v>
      </c>
      <c r="M1381" s="3" t="s">
        <v>378</v>
      </c>
      <c r="N1381" t="s">
        <v>379</v>
      </c>
      <c r="O1381" t="str">
        <f t="shared" ca="1" si="114"/>
        <v>C:\Altium Libraries\Passives Library\DataSheet\GENERAL PURPOSE CHIP RESISTORS (Yageo).pdf</v>
      </c>
      <c r="P1381" s="5" t="str">
        <f t="shared" si="113"/>
        <v>GENERAL PURPOSE CHIP RESISTORS RES2512 160K±5% 200V 1.0W</v>
      </c>
    </row>
    <row r="1382" spans="1:16" x14ac:dyDescent="0.3">
      <c r="A1382" s="4" t="s">
        <v>1615</v>
      </c>
      <c r="B1382" s="3" t="s">
        <v>1487</v>
      </c>
      <c r="C1382" s="3" t="s">
        <v>284</v>
      </c>
      <c r="D1382" s="45" t="s">
        <v>20</v>
      </c>
      <c r="E1382" s="3" t="s">
        <v>763</v>
      </c>
      <c r="F1382" s="3" t="s">
        <v>1126</v>
      </c>
      <c r="G1382" s="4" t="str">
        <f t="shared" si="111"/>
        <v>RES2512 180K±5%</v>
      </c>
      <c r="H1382" s="3" t="s">
        <v>23</v>
      </c>
      <c r="I1382" s="3" t="s">
        <v>24</v>
      </c>
      <c r="J1382" s="3" t="s">
        <v>25</v>
      </c>
      <c r="K1382" s="3" t="s">
        <v>1488</v>
      </c>
      <c r="L1382" s="4" t="str">
        <f t="shared" si="112"/>
        <v>RC2512JR-07180KL</v>
      </c>
      <c r="M1382" s="3" t="s">
        <v>378</v>
      </c>
      <c r="N1382" t="s">
        <v>379</v>
      </c>
      <c r="O1382" t="str">
        <f t="shared" ca="1" si="114"/>
        <v>C:\Altium Libraries\Passives Library\DataSheet\GENERAL PURPOSE CHIP RESISTORS (Yageo).pdf</v>
      </c>
      <c r="P1382" s="5" t="str">
        <f t="shared" si="113"/>
        <v>GENERAL PURPOSE CHIP RESISTORS RES2512 180K±5% 200V 1.0W</v>
      </c>
    </row>
    <row r="1383" spans="1:16" x14ac:dyDescent="0.3">
      <c r="A1383" s="4" t="s">
        <v>1616</v>
      </c>
      <c r="B1383" s="3" t="s">
        <v>1487</v>
      </c>
      <c r="C1383" s="3" t="s">
        <v>286</v>
      </c>
      <c r="D1383" s="45" t="s">
        <v>20</v>
      </c>
      <c r="E1383" s="3" t="s">
        <v>763</v>
      </c>
      <c r="F1383" s="3" t="s">
        <v>1126</v>
      </c>
      <c r="G1383" s="4" t="str">
        <f t="shared" si="111"/>
        <v>RES2512 200K±5%</v>
      </c>
      <c r="H1383" s="3" t="s">
        <v>23</v>
      </c>
      <c r="I1383" s="3" t="s">
        <v>24</v>
      </c>
      <c r="J1383" s="3" t="s">
        <v>25</v>
      </c>
      <c r="K1383" s="3" t="s">
        <v>1488</v>
      </c>
      <c r="L1383" s="4" t="str">
        <f t="shared" si="112"/>
        <v>RC2512JR-07200KL</v>
      </c>
      <c r="M1383" s="3" t="s">
        <v>378</v>
      </c>
      <c r="N1383" t="s">
        <v>379</v>
      </c>
      <c r="O1383" t="str">
        <f t="shared" ca="1" si="114"/>
        <v>C:\Altium Libraries\Passives Library\DataSheet\GENERAL PURPOSE CHIP RESISTORS (Yageo).pdf</v>
      </c>
      <c r="P1383" s="5" t="str">
        <f t="shared" si="113"/>
        <v>GENERAL PURPOSE CHIP RESISTORS RES2512 200K±5% 200V 1.0W</v>
      </c>
    </row>
    <row r="1384" spans="1:16" x14ac:dyDescent="0.3">
      <c r="A1384" s="4" t="s">
        <v>1617</v>
      </c>
      <c r="B1384" s="3" t="s">
        <v>1487</v>
      </c>
      <c r="C1384" s="3" t="s">
        <v>288</v>
      </c>
      <c r="D1384" s="45" t="s">
        <v>20</v>
      </c>
      <c r="E1384" s="3" t="s">
        <v>763</v>
      </c>
      <c r="F1384" s="3" t="s">
        <v>1126</v>
      </c>
      <c r="G1384" s="4" t="str">
        <f t="shared" si="111"/>
        <v>RES2512 220K±5%</v>
      </c>
      <c r="H1384" s="3" t="s">
        <v>23</v>
      </c>
      <c r="I1384" s="3" t="s">
        <v>24</v>
      </c>
      <c r="J1384" s="3" t="s">
        <v>25</v>
      </c>
      <c r="K1384" s="3" t="s">
        <v>1488</v>
      </c>
      <c r="L1384" s="4" t="str">
        <f t="shared" si="112"/>
        <v>RC2512JR-07220KL</v>
      </c>
      <c r="M1384" s="3" t="s">
        <v>378</v>
      </c>
      <c r="N1384" t="s">
        <v>379</v>
      </c>
      <c r="O1384" t="str">
        <f t="shared" ca="1" si="114"/>
        <v>C:\Altium Libraries\Passives Library\DataSheet\GENERAL PURPOSE CHIP RESISTORS (Yageo).pdf</v>
      </c>
      <c r="P1384" s="5" t="str">
        <f t="shared" si="113"/>
        <v>GENERAL PURPOSE CHIP RESISTORS RES2512 220K±5% 200V 1.0W</v>
      </c>
    </row>
    <row r="1385" spans="1:16" x14ac:dyDescent="0.3">
      <c r="A1385" s="4" t="s">
        <v>1618</v>
      </c>
      <c r="B1385" s="3" t="s">
        <v>1487</v>
      </c>
      <c r="C1385" s="3" t="s">
        <v>290</v>
      </c>
      <c r="D1385" s="45" t="s">
        <v>20</v>
      </c>
      <c r="E1385" s="3" t="s">
        <v>763</v>
      </c>
      <c r="F1385" s="3" t="s">
        <v>1126</v>
      </c>
      <c r="G1385" s="4" t="str">
        <f t="shared" ref="G1385:G1448" si="115">CONCATENATE(K1385," ",C1385,D1385)</f>
        <v>RES2512 240K±5%</v>
      </c>
      <c r="H1385" s="3" t="s">
        <v>23</v>
      </c>
      <c r="I1385" s="3" t="s">
        <v>24</v>
      </c>
      <c r="J1385" s="3" t="s">
        <v>25</v>
      </c>
      <c r="K1385" s="3" t="s">
        <v>1488</v>
      </c>
      <c r="L1385" s="4" t="str">
        <f t="shared" ref="L1385:L1431" si="116">CONCATENATE("RC2512JR-07",C1385,"L")</f>
        <v>RC2512JR-07240KL</v>
      </c>
      <c r="M1385" s="3" t="s">
        <v>378</v>
      </c>
      <c r="N1385" t="s">
        <v>379</v>
      </c>
      <c r="O1385" t="str">
        <f t="shared" ca="1" si="114"/>
        <v>C:\Altium Libraries\Passives Library\DataSheet\GENERAL PURPOSE CHIP RESISTORS (Yageo).pdf</v>
      </c>
      <c r="P1385" s="5" t="str">
        <f t="shared" ref="P1385:P1448" si="117">CONCATENATE(N1385," ",K1385," ",C1385,D1385," ",E1385," ",F1385)</f>
        <v>GENERAL PURPOSE CHIP RESISTORS RES2512 240K±5% 200V 1.0W</v>
      </c>
    </row>
    <row r="1386" spans="1:16" x14ac:dyDescent="0.3">
      <c r="A1386" s="4" t="s">
        <v>1619</v>
      </c>
      <c r="B1386" s="3" t="s">
        <v>1487</v>
      </c>
      <c r="C1386" s="3" t="s">
        <v>292</v>
      </c>
      <c r="D1386" s="45" t="s">
        <v>20</v>
      </c>
      <c r="E1386" s="3" t="s">
        <v>763</v>
      </c>
      <c r="F1386" s="3" t="s">
        <v>1126</v>
      </c>
      <c r="G1386" s="4" t="str">
        <f t="shared" si="115"/>
        <v>RES2512 270K±5%</v>
      </c>
      <c r="H1386" s="3" t="s">
        <v>23</v>
      </c>
      <c r="I1386" s="3" t="s">
        <v>24</v>
      </c>
      <c r="J1386" s="3" t="s">
        <v>25</v>
      </c>
      <c r="K1386" s="3" t="s">
        <v>1488</v>
      </c>
      <c r="L1386" s="4" t="str">
        <f t="shared" si="116"/>
        <v>RC2512JR-07270KL</v>
      </c>
      <c r="M1386" s="3" t="s">
        <v>378</v>
      </c>
      <c r="N1386" t="s">
        <v>379</v>
      </c>
      <c r="O1386" t="str">
        <f t="shared" ca="1" si="114"/>
        <v>C:\Altium Libraries\Passives Library\DataSheet\GENERAL PURPOSE CHIP RESISTORS (Yageo).pdf</v>
      </c>
      <c r="P1386" s="5" t="str">
        <f t="shared" si="117"/>
        <v>GENERAL PURPOSE CHIP RESISTORS RES2512 270K±5% 200V 1.0W</v>
      </c>
    </row>
    <row r="1387" spans="1:16" x14ac:dyDescent="0.3">
      <c r="A1387" s="4" t="s">
        <v>1620</v>
      </c>
      <c r="B1387" s="3" t="s">
        <v>1487</v>
      </c>
      <c r="C1387" s="3" t="s">
        <v>294</v>
      </c>
      <c r="D1387" s="45" t="s">
        <v>20</v>
      </c>
      <c r="E1387" s="3" t="s">
        <v>763</v>
      </c>
      <c r="F1387" s="3" t="s">
        <v>1126</v>
      </c>
      <c r="G1387" s="4" t="str">
        <f t="shared" si="115"/>
        <v>RES2512 300K±5%</v>
      </c>
      <c r="H1387" s="3" t="s">
        <v>23</v>
      </c>
      <c r="I1387" s="3" t="s">
        <v>24</v>
      </c>
      <c r="J1387" s="3" t="s">
        <v>25</v>
      </c>
      <c r="K1387" s="3" t="s">
        <v>1488</v>
      </c>
      <c r="L1387" s="4" t="str">
        <f t="shared" si="116"/>
        <v>RC2512JR-07300KL</v>
      </c>
      <c r="M1387" s="3" t="s">
        <v>378</v>
      </c>
      <c r="N1387" t="s">
        <v>379</v>
      </c>
      <c r="O1387" t="str">
        <f t="shared" ca="1" si="114"/>
        <v>C:\Altium Libraries\Passives Library\DataSheet\GENERAL PURPOSE CHIP RESISTORS (Yageo).pdf</v>
      </c>
      <c r="P1387" s="5" t="str">
        <f t="shared" si="117"/>
        <v>GENERAL PURPOSE CHIP RESISTORS RES2512 300K±5% 200V 1.0W</v>
      </c>
    </row>
    <row r="1388" spans="1:16" x14ac:dyDescent="0.3">
      <c r="A1388" s="4" t="s">
        <v>1621</v>
      </c>
      <c r="B1388" s="3" t="s">
        <v>1487</v>
      </c>
      <c r="C1388" s="3" t="s">
        <v>296</v>
      </c>
      <c r="D1388" s="45" t="s">
        <v>20</v>
      </c>
      <c r="E1388" s="3" t="s">
        <v>763</v>
      </c>
      <c r="F1388" s="3" t="s">
        <v>1126</v>
      </c>
      <c r="G1388" s="4" t="str">
        <f t="shared" si="115"/>
        <v>RES2512 330K±5%</v>
      </c>
      <c r="H1388" s="3" t="s">
        <v>23</v>
      </c>
      <c r="I1388" s="3" t="s">
        <v>24</v>
      </c>
      <c r="J1388" s="3" t="s">
        <v>25</v>
      </c>
      <c r="K1388" s="3" t="s">
        <v>1488</v>
      </c>
      <c r="L1388" s="4" t="str">
        <f t="shared" si="116"/>
        <v>RC2512JR-07330KL</v>
      </c>
      <c r="M1388" s="3" t="s">
        <v>378</v>
      </c>
      <c r="N1388" t="s">
        <v>379</v>
      </c>
      <c r="O1388" t="str">
        <f t="shared" ca="1" si="114"/>
        <v>C:\Altium Libraries\Passives Library\DataSheet\GENERAL PURPOSE CHIP RESISTORS (Yageo).pdf</v>
      </c>
      <c r="P1388" s="5" t="str">
        <f t="shared" si="117"/>
        <v>GENERAL PURPOSE CHIP RESISTORS RES2512 330K±5% 200V 1.0W</v>
      </c>
    </row>
    <row r="1389" spans="1:16" x14ac:dyDescent="0.3">
      <c r="A1389" s="4" t="s">
        <v>1622</v>
      </c>
      <c r="B1389" s="3" t="s">
        <v>1487</v>
      </c>
      <c r="C1389" s="3" t="s">
        <v>298</v>
      </c>
      <c r="D1389" s="45" t="s">
        <v>20</v>
      </c>
      <c r="E1389" s="3" t="s">
        <v>763</v>
      </c>
      <c r="F1389" s="3" t="s">
        <v>1126</v>
      </c>
      <c r="G1389" s="4" t="str">
        <f t="shared" si="115"/>
        <v>RES2512 360K±5%</v>
      </c>
      <c r="H1389" s="3" t="s">
        <v>23</v>
      </c>
      <c r="I1389" s="3" t="s">
        <v>24</v>
      </c>
      <c r="J1389" s="3" t="s">
        <v>25</v>
      </c>
      <c r="K1389" s="3" t="s">
        <v>1488</v>
      </c>
      <c r="L1389" s="4" t="str">
        <f t="shared" si="116"/>
        <v>RC2512JR-07360KL</v>
      </c>
      <c r="M1389" s="3" t="s">
        <v>378</v>
      </c>
      <c r="N1389" t="s">
        <v>379</v>
      </c>
      <c r="O1389" t="str">
        <f t="shared" ca="1" si="114"/>
        <v>C:\Altium Libraries\Passives Library\DataSheet\GENERAL PURPOSE CHIP RESISTORS (Yageo).pdf</v>
      </c>
      <c r="P1389" s="5" t="str">
        <f t="shared" si="117"/>
        <v>GENERAL PURPOSE CHIP RESISTORS RES2512 360K±5% 200V 1.0W</v>
      </c>
    </row>
    <row r="1390" spans="1:16" x14ac:dyDescent="0.3">
      <c r="A1390" s="4" t="s">
        <v>1623</v>
      </c>
      <c r="B1390" s="3" t="s">
        <v>1487</v>
      </c>
      <c r="C1390" s="3" t="s">
        <v>300</v>
      </c>
      <c r="D1390" s="45" t="s">
        <v>20</v>
      </c>
      <c r="E1390" s="3" t="s">
        <v>763</v>
      </c>
      <c r="F1390" s="3" t="s">
        <v>1126</v>
      </c>
      <c r="G1390" s="4" t="str">
        <f t="shared" si="115"/>
        <v>RES2512 390K±5%</v>
      </c>
      <c r="H1390" s="3" t="s">
        <v>23</v>
      </c>
      <c r="I1390" s="3" t="s">
        <v>24</v>
      </c>
      <c r="J1390" s="3" t="s">
        <v>25</v>
      </c>
      <c r="K1390" s="3" t="s">
        <v>1488</v>
      </c>
      <c r="L1390" s="4" t="str">
        <f t="shared" si="116"/>
        <v>RC2512JR-07390KL</v>
      </c>
      <c r="M1390" s="3" t="s">
        <v>378</v>
      </c>
      <c r="N1390" t="s">
        <v>379</v>
      </c>
      <c r="O1390" t="str">
        <f t="shared" ca="1" si="114"/>
        <v>C:\Altium Libraries\Passives Library\DataSheet\GENERAL PURPOSE CHIP RESISTORS (Yageo).pdf</v>
      </c>
      <c r="P1390" s="5" t="str">
        <f t="shared" si="117"/>
        <v>GENERAL PURPOSE CHIP RESISTORS RES2512 390K±5% 200V 1.0W</v>
      </c>
    </row>
    <row r="1391" spans="1:16" x14ac:dyDescent="0.3">
      <c r="A1391" s="4" t="s">
        <v>1624</v>
      </c>
      <c r="B1391" s="3" t="s">
        <v>1487</v>
      </c>
      <c r="C1391" s="3" t="s">
        <v>302</v>
      </c>
      <c r="D1391" s="45" t="s">
        <v>20</v>
      </c>
      <c r="E1391" s="3" t="s">
        <v>763</v>
      </c>
      <c r="F1391" s="3" t="s">
        <v>1126</v>
      </c>
      <c r="G1391" s="4" t="str">
        <f t="shared" si="115"/>
        <v>RES2512 430K±5%</v>
      </c>
      <c r="H1391" s="3" t="s">
        <v>23</v>
      </c>
      <c r="I1391" s="3" t="s">
        <v>24</v>
      </c>
      <c r="J1391" s="3" t="s">
        <v>25</v>
      </c>
      <c r="K1391" s="3" t="s">
        <v>1488</v>
      </c>
      <c r="L1391" s="4" t="str">
        <f t="shared" si="116"/>
        <v>RC2512JR-07430KL</v>
      </c>
      <c r="M1391" s="3" t="s">
        <v>378</v>
      </c>
      <c r="N1391" t="s">
        <v>379</v>
      </c>
      <c r="O1391" t="str">
        <f t="shared" ca="1" si="114"/>
        <v>C:\Altium Libraries\Passives Library\DataSheet\GENERAL PURPOSE CHIP RESISTORS (Yageo).pdf</v>
      </c>
      <c r="P1391" s="5" t="str">
        <f t="shared" si="117"/>
        <v>GENERAL PURPOSE CHIP RESISTORS RES2512 430K±5% 200V 1.0W</v>
      </c>
    </row>
    <row r="1392" spans="1:16" x14ac:dyDescent="0.3">
      <c r="A1392" s="4" t="s">
        <v>1625</v>
      </c>
      <c r="B1392" s="3" t="s">
        <v>1487</v>
      </c>
      <c r="C1392" s="3" t="s">
        <v>304</v>
      </c>
      <c r="D1392" s="45" t="s">
        <v>20</v>
      </c>
      <c r="E1392" s="3" t="s">
        <v>763</v>
      </c>
      <c r="F1392" s="3" t="s">
        <v>1126</v>
      </c>
      <c r="G1392" s="4" t="str">
        <f t="shared" si="115"/>
        <v>RES2512 470K±5%</v>
      </c>
      <c r="H1392" s="3" t="s">
        <v>23</v>
      </c>
      <c r="I1392" s="3" t="s">
        <v>24</v>
      </c>
      <c r="J1392" s="3" t="s">
        <v>25</v>
      </c>
      <c r="K1392" s="3" t="s">
        <v>1488</v>
      </c>
      <c r="L1392" s="4" t="str">
        <f t="shared" si="116"/>
        <v>RC2512JR-07470KL</v>
      </c>
      <c r="M1392" s="3" t="s">
        <v>378</v>
      </c>
      <c r="N1392" t="s">
        <v>379</v>
      </c>
      <c r="O1392" t="str">
        <f t="shared" ca="1" si="114"/>
        <v>C:\Altium Libraries\Passives Library\DataSheet\GENERAL PURPOSE CHIP RESISTORS (Yageo).pdf</v>
      </c>
      <c r="P1392" s="5" t="str">
        <f t="shared" si="117"/>
        <v>GENERAL PURPOSE CHIP RESISTORS RES2512 470K±5% 200V 1.0W</v>
      </c>
    </row>
    <row r="1393" spans="1:16" x14ac:dyDescent="0.3">
      <c r="A1393" s="4" t="s">
        <v>1626</v>
      </c>
      <c r="B1393" s="3" t="s">
        <v>1487</v>
      </c>
      <c r="C1393" s="3" t="s">
        <v>306</v>
      </c>
      <c r="D1393" s="45" t="s">
        <v>20</v>
      </c>
      <c r="E1393" s="3" t="s">
        <v>763</v>
      </c>
      <c r="F1393" s="3" t="s">
        <v>1126</v>
      </c>
      <c r="G1393" s="4" t="str">
        <f t="shared" si="115"/>
        <v>RES2512 510K±5%</v>
      </c>
      <c r="H1393" s="3" t="s">
        <v>23</v>
      </c>
      <c r="I1393" s="3" t="s">
        <v>24</v>
      </c>
      <c r="J1393" s="3" t="s">
        <v>25</v>
      </c>
      <c r="K1393" s="3" t="s">
        <v>1488</v>
      </c>
      <c r="L1393" s="4" t="str">
        <f t="shared" si="116"/>
        <v>RC2512JR-07510KL</v>
      </c>
      <c r="M1393" s="3" t="s">
        <v>378</v>
      </c>
      <c r="N1393" t="s">
        <v>379</v>
      </c>
      <c r="O1393" t="str">
        <f t="shared" ca="1" si="114"/>
        <v>C:\Altium Libraries\Passives Library\DataSheet\GENERAL PURPOSE CHIP RESISTORS (Yageo).pdf</v>
      </c>
      <c r="P1393" s="5" t="str">
        <f t="shared" si="117"/>
        <v>GENERAL PURPOSE CHIP RESISTORS RES2512 510K±5% 200V 1.0W</v>
      </c>
    </row>
    <row r="1394" spans="1:16" x14ac:dyDescent="0.3">
      <c r="A1394" s="4" t="s">
        <v>1627</v>
      </c>
      <c r="B1394" s="3" t="s">
        <v>1487</v>
      </c>
      <c r="C1394" s="3" t="s">
        <v>308</v>
      </c>
      <c r="D1394" s="45" t="s">
        <v>20</v>
      </c>
      <c r="E1394" s="3" t="s">
        <v>763</v>
      </c>
      <c r="F1394" s="3" t="s">
        <v>1126</v>
      </c>
      <c r="G1394" s="4" t="str">
        <f t="shared" si="115"/>
        <v>RES2512 560K±5%</v>
      </c>
      <c r="H1394" s="3" t="s">
        <v>23</v>
      </c>
      <c r="I1394" s="3" t="s">
        <v>24</v>
      </c>
      <c r="J1394" s="3" t="s">
        <v>25</v>
      </c>
      <c r="K1394" s="3" t="s">
        <v>1488</v>
      </c>
      <c r="L1394" s="4" t="str">
        <f t="shared" si="116"/>
        <v>RC2512JR-07560KL</v>
      </c>
      <c r="M1394" s="3" t="s">
        <v>378</v>
      </c>
      <c r="N1394" t="s">
        <v>379</v>
      </c>
      <c r="O1394" t="str">
        <f t="shared" ca="1" si="114"/>
        <v>C:\Altium Libraries\Passives Library\DataSheet\GENERAL PURPOSE CHIP RESISTORS (Yageo).pdf</v>
      </c>
      <c r="P1394" s="5" t="str">
        <f t="shared" si="117"/>
        <v>GENERAL PURPOSE CHIP RESISTORS RES2512 560K±5% 200V 1.0W</v>
      </c>
    </row>
    <row r="1395" spans="1:16" x14ac:dyDescent="0.3">
      <c r="A1395" s="4" t="s">
        <v>1628</v>
      </c>
      <c r="B1395" s="3" t="s">
        <v>1487</v>
      </c>
      <c r="C1395" s="3" t="s">
        <v>310</v>
      </c>
      <c r="D1395" s="45" t="s">
        <v>20</v>
      </c>
      <c r="E1395" s="3" t="s">
        <v>763</v>
      </c>
      <c r="F1395" s="3" t="s">
        <v>1126</v>
      </c>
      <c r="G1395" s="4" t="str">
        <f t="shared" si="115"/>
        <v>RES2512 620K±5%</v>
      </c>
      <c r="H1395" s="3" t="s">
        <v>23</v>
      </c>
      <c r="I1395" s="3" t="s">
        <v>24</v>
      </c>
      <c r="J1395" s="3" t="s">
        <v>25</v>
      </c>
      <c r="K1395" s="3" t="s">
        <v>1488</v>
      </c>
      <c r="L1395" s="4" t="str">
        <f t="shared" si="116"/>
        <v>RC2512JR-07620KL</v>
      </c>
      <c r="M1395" s="3" t="s">
        <v>378</v>
      </c>
      <c r="N1395" t="s">
        <v>379</v>
      </c>
      <c r="O1395" t="str">
        <f t="shared" ca="1" si="114"/>
        <v>C:\Altium Libraries\Passives Library\DataSheet\GENERAL PURPOSE CHIP RESISTORS (Yageo).pdf</v>
      </c>
      <c r="P1395" s="5" t="str">
        <f t="shared" si="117"/>
        <v>GENERAL PURPOSE CHIP RESISTORS RES2512 620K±5% 200V 1.0W</v>
      </c>
    </row>
    <row r="1396" spans="1:16" x14ac:dyDescent="0.3">
      <c r="A1396" s="4" t="s">
        <v>1629</v>
      </c>
      <c r="B1396" s="3" t="s">
        <v>1487</v>
      </c>
      <c r="C1396" s="3" t="s">
        <v>312</v>
      </c>
      <c r="D1396" s="45" t="s">
        <v>20</v>
      </c>
      <c r="E1396" s="3" t="s">
        <v>763</v>
      </c>
      <c r="F1396" s="3" t="s">
        <v>1126</v>
      </c>
      <c r="G1396" s="4" t="str">
        <f t="shared" si="115"/>
        <v>RES2512 680K±5%</v>
      </c>
      <c r="H1396" s="3" t="s">
        <v>23</v>
      </c>
      <c r="I1396" s="3" t="s">
        <v>24</v>
      </c>
      <c r="J1396" s="3" t="s">
        <v>25</v>
      </c>
      <c r="K1396" s="3" t="s">
        <v>1488</v>
      </c>
      <c r="L1396" s="4" t="str">
        <f t="shared" si="116"/>
        <v>RC2512JR-07680KL</v>
      </c>
      <c r="M1396" s="3" t="s">
        <v>378</v>
      </c>
      <c r="N1396" t="s">
        <v>379</v>
      </c>
      <c r="O1396" t="str">
        <f t="shared" ca="1" si="114"/>
        <v>C:\Altium Libraries\Passives Library\DataSheet\GENERAL PURPOSE CHIP RESISTORS (Yageo).pdf</v>
      </c>
      <c r="P1396" s="5" t="str">
        <f t="shared" si="117"/>
        <v>GENERAL PURPOSE CHIP RESISTORS RES2512 680K±5% 200V 1.0W</v>
      </c>
    </row>
    <row r="1397" spans="1:16" x14ac:dyDescent="0.3">
      <c r="A1397" s="4" t="s">
        <v>1630</v>
      </c>
      <c r="B1397" s="3" t="s">
        <v>1487</v>
      </c>
      <c r="C1397" s="3" t="s">
        <v>314</v>
      </c>
      <c r="D1397" s="45" t="s">
        <v>20</v>
      </c>
      <c r="E1397" s="3" t="s">
        <v>763</v>
      </c>
      <c r="F1397" s="3" t="s">
        <v>1126</v>
      </c>
      <c r="G1397" s="4" t="str">
        <f t="shared" si="115"/>
        <v>RES2512 750K±5%</v>
      </c>
      <c r="H1397" s="3" t="s">
        <v>23</v>
      </c>
      <c r="I1397" s="3" t="s">
        <v>24</v>
      </c>
      <c r="J1397" s="3" t="s">
        <v>25</v>
      </c>
      <c r="K1397" s="3" t="s">
        <v>1488</v>
      </c>
      <c r="L1397" s="4" t="str">
        <f t="shared" si="116"/>
        <v>RC2512JR-07750KL</v>
      </c>
      <c r="M1397" s="3" t="s">
        <v>378</v>
      </c>
      <c r="N1397" t="s">
        <v>379</v>
      </c>
      <c r="O1397" t="str">
        <f t="shared" ca="1" si="114"/>
        <v>C:\Altium Libraries\Passives Library\DataSheet\GENERAL PURPOSE CHIP RESISTORS (Yageo).pdf</v>
      </c>
      <c r="P1397" s="5" t="str">
        <f t="shared" si="117"/>
        <v>GENERAL PURPOSE CHIP RESISTORS RES2512 750K±5% 200V 1.0W</v>
      </c>
    </row>
    <row r="1398" spans="1:16" x14ac:dyDescent="0.3">
      <c r="A1398" s="4" t="s">
        <v>1631</v>
      </c>
      <c r="B1398" s="3" t="s">
        <v>1487</v>
      </c>
      <c r="C1398" s="3" t="s">
        <v>316</v>
      </c>
      <c r="D1398" s="45" t="s">
        <v>20</v>
      </c>
      <c r="E1398" s="3" t="s">
        <v>763</v>
      </c>
      <c r="F1398" s="3" t="s">
        <v>1126</v>
      </c>
      <c r="G1398" s="4" t="str">
        <f t="shared" si="115"/>
        <v>RES2512 820K±5%</v>
      </c>
      <c r="H1398" s="3" t="s">
        <v>23</v>
      </c>
      <c r="I1398" s="3" t="s">
        <v>24</v>
      </c>
      <c r="J1398" s="3" t="s">
        <v>25</v>
      </c>
      <c r="K1398" s="3" t="s">
        <v>1488</v>
      </c>
      <c r="L1398" s="4" t="str">
        <f t="shared" si="116"/>
        <v>RC2512JR-07820KL</v>
      </c>
      <c r="M1398" s="3" t="s">
        <v>378</v>
      </c>
      <c r="N1398" t="s">
        <v>379</v>
      </c>
      <c r="O1398" t="str">
        <f t="shared" ca="1" si="114"/>
        <v>C:\Altium Libraries\Passives Library\DataSheet\GENERAL PURPOSE CHIP RESISTORS (Yageo).pdf</v>
      </c>
      <c r="P1398" s="5" t="str">
        <f t="shared" si="117"/>
        <v>GENERAL PURPOSE CHIP RESISTORS RES2512 820K±5% 200V 1.0W</v>
      </c>
    </row>
    <row r="1399" spans="1:16" x14ac:dyDescent="0.3">
      <c r="A1399" s="4" t="s">
        <v>1632</v>
      </c>
      <c r="B1399" s="3" t="s">
        <v>1487</v>
      </c>
      <c r="C1399" s="3" t="s">
        <v>318</v>
      </c>
      <c r="D1399" s="45" t="s">
        <v>20</v>
      </c>
      <c r="E1399" s="3" t="s">
        <v>763</v>
      </c>
      <c r="F1399" s="3" t="s">
        <v>1126</v>
      </c>
      <c r="G1399" s="4" t="str">
        <f t="shared" si="115"/>
        <v>RES2512 910K±5%</v>
      </c>
      <c r="H1399" s="3" t="s">
        <v>23</v>
      </c>
      <c r="I1399" s="3" t="s">
        <v>24</v>
      </c>
      <c r="J1399" s="3" t="s">
        <v>25</v>
      </c>
      <c r="K1399" s="3" t="s">
        <v>1488</v>
      </c>
      <c r="L1399" s="4" t="str">
        <f t="shared" si="116"/>
        <v>RC2512JR-07910KL</v>
      </c>
      <c r="M1399" s="3" t="s">
        <v>378</v>
      </c>
      <c r="N1399" t="s">
        <v>379</v>
      </c>
      <c r="O1399" t="str">
        <f t="shared" ca="1" si="114"/>
        <v>C:\Altium Libraries\Passives Library\DataSheet\GENERAL PURPOSE CHIP RESISTORS (Yageo).pdf</v>
      </c>
      <c r="P1399" s="5" t="str">
        <f t="shared" si="117"/>
        <v>GENERAL PURPOSE CHIP RESISTORS RES2512 910K±5% 200V 1.0W</v>
      </c>
    </row>
    <row r="1400" spans="1:16" x14ac:dyDescent="0.3">
      <c r="A1400" s="4" t="s">
        <v>1633</v>
      </c>
      <c r="B1400" s="3" t="s">
        <v>1487</v>
      </c>
      <c r="C1400" s="3" t="s">
        <v>320</v>
      </c>
      <c r="D1400" s="45" t="s">
        <v>20</v>
      </c>
      <c r="E1400" s="3" t="s">
        <v>763</v>
      </c>
      <c r="F1400" s="3" t="s">
        <v>1126</v>
      </c>
      <c r="G1400" s="4" t="str">
        <f t="shared" si="115"/>
        <v>RES2512 1M0±5%</v>
      </c>
      <c r="H1400" s="3" t="s">
        <v>23</v>
      </c>
      <c r="I1400" s="3" t="s">
        <v>24</v>
      </c>
      <c r="J1400" s="3" t="s">
        <v>25</v>
      </c>
      <c r="K1400" s="3" t="s">
        <v>1488</v>
      </c>
      <c r="L1400" s="4" t="str">
        <f t="shared" si="116"/>
        <v>RC2512JR-071M0L</v>
      </c>
      <c r="M1400" s="3" t="s">
        <v>378</v>
      </c>
      <c r="N1400" t="s">
        <v>379</v>
      </c>
      <c r="O1400" t="str">
        <f t="shared" ca="1" si="114"/>
        <v>C:\Altium Libraries\Passives Library\DataSheet\GENERAL PURPOSE CHIP RESISTORS (Yageo).pdf</v>
      </c>
      <c r="P1400" s="5" t="str">
        <f t="shared" si="117"/>
        <v>GENERAL PURPOSE CHIP RESISTORS RES2512 1M0±5% 200V 1.0W</v>
      </c>
    </row>
    <row r="1401" spans="1:16" x14ac:dyDescent="0.3">
      <c r="A1401" s="4" t="s">
        <v>1634</v>
      </c>
      <c r="B1401" s="3" t="s">
        <v>1487</v>
      </c>
      <c r="C1401" s="3" t="s">
        <v>323</v>
      </c>
      <c r="D1401" s="45" t="s">
        <v>20</v>
      </c>
      <c r="E1401" s="3" t="s">
        <v>763</v>
      </c>
      <c r="F1401" s="3" t="s">
        <v>1126</v>
      </c>
      <c r="G1401" s="4" t="str">
        <f t="shared" si="115"/>
        <v>RES2512 1M1±5%</v>
      </c>
      <c r="H1401" s="3" t="s">
        <v>23</v>
      </c>
      <c r="I1401" s="3" t="s">
        <v>24</v>
      </c>
      <c r="J1401" s="3" t="s">
        <v>25</v>
      </c>
      <c r="K1401" s="3" t="s">
        <v>1488</v>
      </c>
      <c r="L1401" s="4" t="str">
        <f t="shared" si="116"/>
        <v>RC2512JR-071M1L</v>
      </c>
      <c r="M1401" s="3" t="s">
        <v>378</v>
      </c>
      <c r="N1401" t="s">
        <v>379</v>
      </c>
      <c r="O1401" t="str">
        <f t="shared" ca="1" si="114"/>
        <v>C:\Altium Libraries\Passives Library\DataSheet\GENERAL PURPOSE CHIP RESISTORS (Yageo).pdf</v>
      </c>
      <c r="P1401" s="5" t="str">
        <f t="shared" si="117"/>
        <v>GENERAL PURPOSE CHIP RESISTORS RES2512 1M1±5% 200V 1.0W</v>
      </c>
    </row>
    <row r="1402" spans="1:16" x14ac:dyDescent="0.3">
      <c r="A1402" s="4" t="s">
        <v>1635</v>
      </c>
      <c r="B1402" s="3" t="s">
        <v>1487</v>
      </c>
      <c r="C1402" s="3" t="s">
        <v>325</v>
      </c>
      <c r="D1402" s="45" t="s">
        <v>20</v>
      </c>
      <c r="E1402" s="3" t="s">
        <v>763</v>
      </c>
      <c r="F1402" s="3" t="s">
        <v>1126</v>
      </c>
      <c r="G1402" s="4" t="str">
        <f t="shared" si="115"/>
        <v>RES2512 1M2±5%</v>
      </c>
      <c r="H1402" s="3" t="s">
        <v>23</v>
      </c>
      <c r="I1402" s="3" t="s">
        <v>24</v>
      </c>
      <c r="J1402" s="3" t="s">
        <v>25</v>
      </c>
      <c r="K1402" s="3" t="s">
        <v>1488</v>
      </c>
      <c r="L1402" s="4" t="str">
        <f t="shared" si="116"/>
        <v>RC2512JR-071M2L</v>
      </c>
      <c r="M1402" s="3" t="s">
        <v>378</v>
      </c>
      <c r="N1402" t="s">
        <v>379</v>
      </c>
      <c r="O1402" t="str">
        <f t="shared" ca="1" si="114"/>
        <v>C:\Altium Libraries\Passives Library\DataSheet\GENERAL PURPOSE CHIP RESISTORS (Yageo).pdf</v>
      </c>
      <c r="P1402" s="5" t="str">
        <f t="shared" si="117"/>
        <v>GENERAL PURPOSE CHIP RESISTORS RES2512 1M2±5% 200V 1.0W</v>
      </c>
    </row>
    <row r="1403" spans="1:16" x14ac:dyDescent="0.3">
      <c r="A1403" s="4" t="s">
        <v>1636</v>
      </c>
      <c r="B1403" s="3" t="s">
        <v>1487</v>
      </c>
      <c r="C1403" s="3" t="s">
        <v>327</v>
      </c>
      <c r="D1403" s="45" t="s">
        <v>20</v>
      </c>
      <c r="E1403" s="3" t="s">
        <v>763</v>
      </c>
      <c r="F1403" s="3" t="s">
        <v>1126</v>
      </c>
      <c r="G1403" s="4" t="str">
        <f t="shared" si="115"/>
        <v>RES2512 1M3±5%</v>
      </c>
      <c r="H1403" s="3" t="s">
        <v>23</v>
      </c>
      <c r="I1403" s="3" t="s">
        <v>24</v>
      </c>
      <c r="J1403" s="3" t="s">
        <v>25</v>
      </c>
      <c r="K1403" s="3" t="s">
        <v>1488</v>
      </c>
      <c r="L1403" s="4" t="str">
        <f t="shared" si="116"/>
        <v>RC2512JR-071M3L</v>
      </c>
      <c r="M1403" s="3" t="s">
        <v>378</v>
      </c>
      <c r="N1403" t="s">
        <v>379</v>
      </c>
      <c r="O1403" t="str">
        <f t="shared" ca="1" si="114"/>
        <v>C:\Altium Libraries\Passives Library\DataSheet\GENERAL PURPOSE CHIP RESISTORS (Yageo).pdf</v>
      </c>
      <c r="P1403" s="5" t="str">
        <f t="shared" si="117"/>
        <v>GENERAL PURPOSE CHIP RESISTORS RES2512 1M3±5% 200V 1.0W</v>
      </c>
    </row>
    <row r="1404" spans="1:16" x14ac:dyDescent="0.3">
      <c r="A1404" s="4" t="s">
        <v>1637</v>
      </c>
      <c r="B1404" s="3" t="s">
        <v>1487</v>
      </c>
      <c r="C1404" s="3" t="s">
        <v>329</v>
      </c>
      <c r="D1404" s="45" t="s">
        <v>20</v>
      </c>
      <c r="E1404" s="3" t="s">
        <v>763</v>
      </c>
      <c r="F1404" s="3" t="s">
        <v>1126</v>
      </c>
      <c r="G1404" s="4" t="str">
        <f t="shared" si="115"/>
        <v>RES2512 1M5±5%</v>
      </c>
      <c r="H1404" s="3" t="s">
        <v>23</v>
      </c>
      <c r="I1404" s="3" t="s">
        <v>24</v>
      </c>
      <c r="J1404" s="3" t="s">
        <v>25</v>
      </c>
      <c r="K1404" s="3" t="s">
        <v>1488</v>
      </c>
      <c r="L1404" s="4" t="str">
        <f t="shared" si="116"/>
        <v>RC2512JR-071M5L</v>
      </c>
      <c r="M1404" s="3" t="s">
        <v>378</v>
      </c>
      <c r="N1404" t="s">
        <v>379</v>
      </c>
      <c r="O1404" t="str">
        <f t="shared" ca="1" si="114"/>
        <v>C:\Altium Libraries\Passives Library\DataSheet\GENERAL PURPOSE CHIP RESISTORS (Yageo).pdf</v>
      </c>
      <c r="P1404" s="5" t="str">
        <f t="shared" si="117"/>
        <v>GENERAL PURPOSE CHIP RESISTORS RES2512 1M5±5% 200V 1.0W</v>
      </c>
    </row>
    <row r="1405" spans="1:16" x14ac:dyDescent="0.3">
      <c r="A1405" s="4" t="s">
        <v>1638</v>
      </c>
      <c r="B1405" s="3" t="s">
        <v>1487</v>
      </c>
      <c r="C1405" s="3" t="s">
        <v>331</v>
      </c>
      <c r="D1405" s="45" t="s">
        <v>20</v>
      </c>
      <c r="E1405" s="3" t="s">
        <v>763</v>
      </c>
      <c r="F1405" s="3" t="s">
        <v>1126</v>
      </c>
      <c r="G1405" s="4" t="str">
        <f t="shared" si="115"/>
        <v>RES2512 1M6±5%</v>
      </c>
      <c r="H1405" s="3" t="s">
        <v>23</v>
      </c>
      <c r="I1405" s="3" t="s">
        <v>24</v>
      </c>
      <c r="J1405" s="3" t="s">
        <v>25</v>
      </c>
      <c r="K1405" s="3" t="s">
        <v>1488</v>
      </c>
      <c r="L1405" s="4" t="str">
        <f t="shared" si="116"/>
        <v>RC2512JR-071M6L</v>
      </c>
      <c r="M1405" s="3" t="s">
        <v>378</v>
      </c>
      <c r="N1405" t="s">
        <v>379</v>
      </c>
      <c r="O1405" t="str">
        <f t="shared" ca="1" si="114"/>
        <v>C:\Altium Libraries\Passives Library\DataSheet\GENERAL PURPOSE CHIP RESISTORS (Yageo).pdf</v>
      </c>
      <c r="P1405" s="5" t="str">
        <f t="shared" si="117"/>
        <v>GENERAL PURPOSE CHIP RESISTORS RES2512 1M6±5% 200V 1.0W</v>
      </c>
    </row>
    <row r="1406" spans="1:16" x14ac:dyDescent="0.3">
      <c r="A1406" s="4" t="s">
        <v>1639</v>
      </c>
      <c r="B1406" s="3" t="s">
        <v>1487</v>
      </c>
      <c r="C1406" s="3" t="s">
        <v>333</v>
      </c>
      <c r="D1406" s="45" t="s">
        <v>20</v>
      </c>
      <c r="E1406" s="3" t="s">
        <v>763</v>
      </c>
      <c r="F1406" s="3" t="s">
        <v>1126</v>
      </c>
      <c r="G1406" s="4" t="str">
        <f t="shared" si="115"/>
        <v>RES2512 1M7±5%</v>
      </c>
      <c r="H1406" s="3" t="s">
        <v>23</v>
      </c>
      <c r="I1406" s="3" t="s">
        <v>24</v>
      </c>
      <c r="J1406" s="3" t="s">
        <v>25</v>
      </c>
      <c r="K1406" s="3" t="s">
        <v>1488</v>
      </c>
      <c r="L1406" s="4" t="str">
        <f t="shared" si="116"/>
        <v>RC2512JR-071M7L</v>
      </c>
      <c r="M1406" s="3" t="s">
        <v>378</v>
      </c>
      <c r="N1406" t="s">
        <v>379</v>
      </c>
      <c r="O1406" t="str">
        <f t="shared" ca="1" si="114"/>
        <v>C:\Altium Libraries\Passives Library\DataSheet\GENERAL PURPOSE CHIP RESISTORS (Yageo).pdf</v>
      </c>
      <c r="P1406" s="5" t="str">
        <f t="shared" si="117"/>
        <v>GENERAL PURPOSE CHIP RESISTORS RES2512 1M7±5% 200V 1.0W</v>
      </c>
    </row>
    <row r="1407" spans="1:16" x14ac:dyDescent="0.3">
      <c r="A1407" s="4" t="s">
        <v>1640</v>
      </c>
      <c r="B1407" s="3" t="s">
        <v>1487</v>
      </c>
      <c r="C1407" s="3" t="s">
        <v>335</v>
      </c>
      <c r="D1407" s="45" t="s">
        <v>20</v>
      </c>
      <c r="E1407" s="3" t="s">
        <v>763</v>
      </c>
      <c r="F1407" s="3" t="s">
        <v>1126</v>
      </c>
      <c r="G1407" s="4" t="str">
        <f t="shared" si="115"/>
        <v>RES2512 1M8±5%</v>
      </c>
      <c r="H1407" s="3" t="s">
        <v>23</v>
      </c>
      <c r="I1407" s="3" t="s">
        <v>24</v>
      </c>
      <c r="J1407" s="3" t="s">
        <v>25</v>
      </c>
      <c r="K1407" s="3" t="s">
        <v>1488</v>
      </c>
      <c r="L1407" s="4" t="str">
        <f t="shared" si="116"/>
        <v>RC2512JR-071M8L</v>
      </c>
      <c r="M1407" s="3" t="s">
        <v>378</v>
      </c>
      <c r="N1407" t="s">
        <v>379</v>
      </c>
      <c r="O1407" t="str">
        <f t="shared" ca="1" si="114"/>
        <v>C:\Altium Libraries\Passives Library\DataSheet\GENERAL PURPOSE CHIP RESISTORS (Yageo).pdf</v>
      </c>
      <c r="P1407" s="5" t="str">
        <f t="shared" si="117"/>
        <v>GENERAL PURPOSE CHIP RESISTORS RES2512 1M8±5% 200V 1.0W</v>
      </c>
    </row>
    <row r="1408" spans="1:16" x14ac:dyDescent="0.3">
      <c r="A1408" s="4" t="s">
        <v>1641</v>
      </c>
      <c r="B1408" s="3" t="s">
        <v>1487</v>
      </c>
      <c r="C1408" s="3" t="s">
        <v>337</v>
      </c>
      <c r="D1408" s="45" t="s">
        <v>20</v>
      </c>
      <c r="E1408" s="3" t="s">
        <v>763</v>
      </c>
      <c r="F1408" s="3" t="s">
        <v>1126</v>
      </c>
      <c r="G1408" s="4" t="str">
        <f t="shared" si="115"/>
        <v>RES2512 2M0±5%</v>
      </c>
      <c r="H1408" s="3" t="s">
        <v>23</v>
      </c>
      <c r="I1408" s="3" t="s">
        <v>24</v>
      </c>
      <c r="J1408" s="3" t="s">
        <v>25</v>
      </c>
      <c r="K1408" s="3" t="s">
        <v>1488</v>
      </c>
      <c r="L1408" s="4" t="str">
        <f t="shared" si="116"/>
        <v>RC2512JR-072M0L</v>
      </c>
      <c r="M1408" s="3" t="s">
        <v>378</v>
      </c>
      <c r="N1408" t="s">
        <v>379</v>
      </c>
      <c r="O1408" t="str">
        <f t="shared" ca="1" si="114"/>
        <v>C:\Altium Libraries\Passives Library\DataSheet\GENERAL PURPOSE CHIP RESISTORS (Yageo).pdf</v>
      </c>
      <c r="P1408" s="5" t="str">
        <f t="shared" si="117"/>
        <v>GENERAL PURPOSE CHIP RESISTORS RES2512 2M0±5% 200V 1.0W</v>
      </c>
    </row>
    <row r="1409" spans="1:16" x14ac:dyDescent="0.3">
      <c r="A1409" s="4" t="s">
        <v>1642</v>
      </c>
      <c r="B1409" s="3" t="s">
        <v>1487</v>
      </c>
      <c r="C1409" s="3" t="s">
        <v>340</v>
      </c>
      <c r="D1409" s="45" t="s">
        <v>20</v>
      </c>
      <c r="E1409" s="3" t="s">
        <v>763</v>
      </c>
      <c r="F1409" s="3" t="s">
        <v>1126</v>
      </c>
      <c r="G1409" s="4" t="str">
        <f t="shared" si="115"/>
        <v>RES2512 2M2±5%</v>
      </c>
      <c r="H1409" s="3" t="s">
        <v>23</v>
      </c>
      <c r="I1409" s="3" t="s">
        <v>24</v>
      </c>
      <c r="J1409" s="3" t="s">
        <v>25</v>
      </c>
      <c r="K1409" s="3" t="s">
        <v>1488</v>
      </c>
      <c r="L1409" s="4" t="str">
        <f t="shared" si="116"/>
        <v>RC2512JR-072M2L</v>
      </c>
      <c r="M1409" s="3" t="s">
        <v>378</v>
      </c>
      <c r="N1409" t="s">
        <v>379</v>
      </c>
      <c r="O1409" t="str">
        <f t="shared" ca="1" si="114"/>
        <v>C:\Altium Libraries\Passives Library\DataSheet\GENERAL PURPOSE CHIP RESISTORS (Yageo).pdf</v>
      </c>
      <c r="P1409" s="5" t="str">
        <f t="shared" si="117"/>
        <v>GENERAL PURPOSE CHIP RESISTORS RES2512 2M2±5% 200V 1.0W</v>
      </c>
    </row>
    <row r="1410" spans="1:16" x14ac:dyDescent="0.3">
      <c r="A1410" s="4" t="s">
        <v>1643</v>
      </c>
      <c r="B1410" s="3" t="s">
        <v>1487</v>
      </c>
      <c r="C1410" s="3" t="s">
        <v>342</v>
      </c>
      <c r="D1410" s="45" t="s">
        <v>20</v>
      </c>
      <c r="E1410" s="3" t="s">
        <v>763</v>
      </c>
      <c r="F1410" s="3" t="s">
        <v>1126</v>
      </c>
      <c r="G1410" s="4" t="str">
        <f t="shared" si="115"/>
        <v>RES2512 2M7±5%</v>
      </c>
      <c r="H1410" s="3" t="s">
        <v>23</v>
      </c>
      <c r="I1410" s="3" t="s">
        <v>24</v>
      </c>
      <c r="J1410" s="3" t="s">
        <v>25</v>
      </c>
      <c r="K1410" s="3" t="s">
        <v>1488</v>
      </c>
      <c r="L1410" s="4" t="str">
        <f t="shared" si="116"/>
        <v>RC2512JR-072M7L</v>
      </c>
      <c r="M1410" s="3" t="s">
        <v>378</v>
      </c>
      <c r="N1410" t="s">
        <v>379</v>
      </c>
      <c r="O1410" t="str">
        <f t="shared" ca="1" si="114"/>
        <v>C:\Altium Libraries\Passives Library\DataSheet\GENERAL PURPOSE CHIP RESISTORS (Yageo).pdf</v>
      </c>
      <c r="P1410" s="5" t="str">
        <f t="shared" si="117"/>
        <v>GENERAL PURPOSE CHIP RESISTORS RES2512 2M7±5% 200V 1.0W</v>
      </c>
    </row>
    <row r="1411" spans="1:16" x14ac:dyDescent="0.3">
      <c r="A1411" s="4" t="s">
        <v>1644</v>
      </c>
      <c r="B1411" s="3" t="s">
        <v>1487</v>
      </c>
      <c r="C1411" s="3" t="s">
        <v>344</v>
      </c>
      <c r="D1411" s="45" t="s">
        <v>20</v>
      </c>
      <c r="E1411" s="3" t="s">
        <v>763</v>
      </c>
      <c r="F1411" s="3" t="s">
        <v>1126</v>
      </c>
      <c r="G1411" s="4" t="str">
        <f t="shared" si="115"/>
        <v>RES2512 3M0±5%</v>
      </c>
      <c r="H1411" s="3" t="s">
        <v>23</v>
      </c>
      <c r="I1411" s="3" t="s">
        <v>24</v>
      </c>
      <c r="J1411" s="3" t="s">
        <v>25</v>
      </c>
      <c r="K1411" s="3" t="s">
        <v>1488</v>
      </c>
      <c r="L1411" s="4" t="str">
        <f t="shared" si="116"/>
        <v>RC2512JR-073M0L</v>
      </c>
      <c r="M1411" s="3" t="s">
        <v>378</v>
      </c>
      <c r="N1411" t="s">
        <v>379</v>
      </c>
      <c r="O1411" t="str">
        <f t="shared" ca="1" si="114"/>
        <v>C:\Altium Libraries\Passives Library\DataSheet\GENERAL PURPOSE CHIP RESISTORS (Yageo).pdf</v>
      </c>
      <c r="P1411" s="5" t="str">
        <f t="shared" si="117"/>
        <v>GENERAL PURPOSE CHIP RESISTORS RES2512 3M0±5% 200V 1.0W</v>
      </c>
    </row>
    <row r="1412" spans="1:16" x14ac:dyDescent="0.3">
      <c r="A1412" s="4" t="s">
        <v>1645</v>
      </c>
      <c r="B1412" s="3" t="s">
        <v>1487</v>
      </c>
      <c r="C1412" s="3" t="s">
        <v>347</v>
      </c>
      <c r="D1412" s="45" t="s">
        <v>20</v>
      </c>
      <c r="E1412" s="3" t="s">
        <v>763</v>
      </c>
      <c r="F1412" s="3" t="s">
        <v>1126</v>
      </c>
      <c r="G1412" s="4" t="str">
        <f t="shared" si="115"/>
        <v>RES2512 3M3±5%</v>
      </c>
      <c r="H1412" s="3" t="s">
        <v>23</v>
      </c>
      <c r="I1412" s="3" t="s">
        <v>24</v>
      </c>
      <c r="J1412" s="3" t="s">
        <v>25</v>
      </c>
      <c r="K1412" s="3" t="s">
        <v>1488</v>
      </c>
      <c r="L1412" s="4" t="str">
        <f t="shared" si="116"/>
        <v>RC2512JR-073M3L</v>
      </c>
      <c r="M1412" s="3" t="s">
        <v>378</v>
      </c>
      <c r="N1412" t="s">
        <v>379</v>
      </c>
      <c r="O1412" t="str">
        <f t="shared" ca="1" si="114"/>
        <v>C:\Altium Libraries\Passives Library\DataSheet\GENERAL PURPOSE CHIP RESISTORS (Yageo).pdf</v>
      </c>
      <c r="P1412" s="5" t="str">
        <f t="shared" si="117"/>
        <v>GENERAL PURPOSE CHIP RESISTORS RES2512 3M3±5% 200V 1.0W</v>
      </c>
    </row>
    <row r="1413" spans="1:16" x14ac:dyDescent="0.3">
      <c r="A1413" s="4" t="s">
        <v>1646</v>
      </c>
      <c r="B1413" s="3" t="s">
        <v>1487</v>
      </c>
      <c r="C1413" s="3" t="s">
        <v>349</v>
      </c>
      <c r="D1413" s="45" t="s">
        <v>20</v>
      </c>
      <c r="E1413" s="3" t="s">
        <v>763</v>
      </c>
      <c r="F1413" s="3" t="s">
        <v>1126</v>
      </c>
      <c r="G1413" s="4" t="str">
        <f t="shared" si="115"/>
        <v>RES2512 3M6±5%</v>
      </c>
      <c r="H1413" s="3" t="s">
        <v>23</v>
      </c>
      <c r="I1413" s="3" t="s">
        <v>24</v>
      </c>
      <c r="J1413" s="3" t="s">
        <v>25</v>
      </c>
      <c r="K1413" s="3" t="s">
        <v>1488</v>
      </c>
      <c r="L1413" s="4" t="str">
        <f t="shared" si="116"/>
        <v>RC2512JR-073M6L</v>
      </c>
      <c r="M1413" s="3" t="s">
        <v>378</v>
      </c>
      <c r="N1413" t="s">
        <v>379</v>
      </c>
      <c r="O1413" t="str">
        <f t="shared" ca="1" si="114"/>
        <v>C:\Altium Libraries\Passives Library\DataSheet\GENERAL PURPOSE CHIP RESISTORS (Yageo).pdf</v>
      </c>
      <c r="P1413" s="5" t="str">
        <f t="shared" si="117"/>
        <v>GENERAL PURPOSE CHIP RESISTORS RES2512 3M6±5% 200V 1.0W</v>
      </c>
    </row>
    <row r="1414" spans="1:16" x14ac:dyDescent="0.3">
      <c r="A1414" s="4" t="s">
        <v>1647</v>
      </c>
      <c r="B1414" s="3" t="s">
        <v>1487</v>
      </c>
      <c r="C1414" s="3" t="s">
        <v>351</v>
      </c>
      <c r="D1414" s="45" t="s">
        <v>20</v>
      </c>
      <c r="E1414" s="3" t="s">
        <v>763</v>
      </c>
      <c r="F1414" s="3" t="s">
        <v>1126</v>
      </c>
      <c r="G1414" s="4" t="str">
        <f t="shared" si="115"/>
        <v>RES2512 3M9±5%</v>
      </c>
      <c r="H1414" s="3" t="s">
        <v>23</v>
      </c>
      <c r="I1414" s="3" t="s">
        <v>24</v>
      </c>
      <c r="J1414" s="3" t="s">
        <v>25</v>
      </c>
      <c r="K1414" s="3" t="s">
        <v>1488</v>
      </c>
      <c r="L1414" s="4" t="str">
        <f t="shared" si="116"/>
        <v>RC2512JR-073M9L</v>
      </c>
      <c r="M1414" s="3" t="s">
        <v>378</v>
      </c>
      <c r="N1414" t="s">
        <v>379</v>
      </c>
      <c r="O1414" t="str">
        <f t="shared" ca="1" si="114"/>
        <v>C:\Altium Libraries\Passives Library\DataSheet\GENERAL PURPOSE CHIP RESISTORS (Yageo).pdf</v>
      </c>
      <c r="P1414" s="5" t="str">
        <f t="shared" si="117"/>
        <v>GENERAL PURPOSE CHIP RESISTORS RES2512 3M9±5% 200V 1.0W</v>
      </c>
    </row>
    <row r="1415" spans="1:16" x14ac:dyDescent="0.3">
      <c r="A1415" s="4" t="s">
        <v>1648</v>
      </c>
      <c r="B1415" s="3" t="s">
        <v>1487</v>
      </c>
      <c r="C1415" s="3" t="s">
        <v>353</v>
      </c>
      <c r="D1415" s="45" t="s">
        <v>20</v>
      </c>
      <c r="E1415" s="3" t="s">
        <v>763</v>
      </c>
      <c r="F1415" s="3" t="s">
        <v>1126</v>
      </c>
      <c r="G1415" s="4" t="str">
        <f t="shared" si="115"/>
        <v>RES2512 4M3±5%</v>
      </c>
      <c r="H1415" s="3" t="s">
        <v>23</v>
      </c>
      <c r="I1415" s="3" t="s">
        <v>24</v>
      </c>
      <c r="J1415" s="3" t="s">
        <v>25</v>
      </c>
      <c r="K1415" s="3" t="s">
        <v>1488</v>
      </c>
      <c r="L1415" s="4" t="str">
        <f t="shared" si="116"/>
        <v>RC2512JR-074M3L</v>
      </c>
      <c r="M1415" s="3" t="s">
        <v>378</v>
      </c>
      <c r="N1415" t="s">
        <v>379</v>
      </c>
      <c r="O1415" t="str">
        <f t="shared" ca="1" si="114"/>
        <v>C:\Altium Libraries\Passives Library\DataSheet\GENERAL PURPOSE CHIP RESISTORS (Yageo).pdf</v>
      </c>
      <c r="P1415" s="5" t="str">
        <f t="shared" si="117"/>
        <v>GENERAL PURPOSE CHIP RESISTORS RES2512 4M3±5% 200V 1.0W</v>
      </c>
    </row>
    <row r="1416" spans="1:16" x14ac:dyDescent="0.3">
      <c r="A1416" s="4" t="s">
        <v>1649</v>
      </c>
      <c r="B1416" s="3" t="s">
        <v>1487</v>
      </c>
      <c r="C1416" s="3" t="s">
        <v>355</v>
      </c>
      <c r="D1416" s="45" t="s">
        <v>20</v>
      </c>
      <c r="E1416" s="3" t="s">
        <v>763</v>
      </c>
      <c r="F1416" s="3" t="s">
        <v>1126</v>
      </c>
      <c r="G1416" s="4" t="str">
        <f t="shared" si="115"/>
        <v>RES2512 4M7±5%</v>
      </c>
      <c r="H1416" s="3" t="s">
        <v>23</v>
      </c>
      <c r="I1416" s="3" t="s">
        <v>24</v>
      </c>
      <c r="J1416" s="3" t="s">
        <v>25</v>
      </c>
      <c r="K1416" s="3" t="s">
        <v>1488</v>
      </c>
      <c r="L1416" s="4" t="str">
        <f t="shared" si="116"/>
        <v>RC2512JR-074M7L</v>
      </c>
      <c r="M1416" s="3" t="s">
        <v>378</v>
      </c>
      <c r="N1416" t="s">
        <v>379</v>
      </c>
      <c r="O1416" t="str">
        <f t="shared" ca="1" si="114"/>
        <v>C:\Altium Libraries\Passives Library\DataSheet\GENERAL PURPOSE CHIP RESISTORS (Yageo).pdf</v>
      </c>
      <c r="P1416" s="5" t="str">
        <f t="shared" si="117"/>
        <v>GENERAL PURPOSE CHIP RESISTORS RES2512 4M7±5% 200V 1.0W</v>
      </c>
    </row>
    <row r="1417" spans="1:16" x14ac:dyDescent="0.3">
      <c r="A1417" s="4" t="s">
        <v>1650</v>
      </c>
      <c r="B1417" s="3" t="s">
        <v>1487</v>
      </c>
      <c r="C1417" s="3" t="s">
        <v>357</v>
      </c>
      <c r="D1417" s="45" t="s">
        <v>20</v>
      </c>
      <c r="E1417" s="3" t="s">
        <v>763</v>
      </c>
      <c r="F1417" s="3" t="s">
        <v>1126</v>
      </c>
      <c r="G1417" s="4" t="str">
        <f t="shared" si="115"/>
        <v>RES2512 5M1±5%</v>
      </c>
      <c r="H1417" s="3" t="s">
        <v>23</v>
      </c>
      <c r="I1417" s="3" t="s">
        <v>24</v>
      </c>
      <c r="J1417" s="3" t="s">
        <v>25</v>
      </c>
      <c r="K1417" s="3" t="s">
        <v>1488</v>
      </c>
      <c r="L1417" s="4" t="str">
        <f t="shared" si="116"/>
        <v>RC2512JR-075M1L</v>
      </c>
      <c r="M1417" s="3" t="s">
        <v>378</v>
      </c>
      <c r="N1417" t="s">
        <v>379</v>
      </c>
      <c r="O1417" t="str">
        <f t="shared" ca="1" si="114"/>
        <v>C:\Altium Libraries\Passives Library\DataSheet\GENERAL PURPOSE CHIP RESISTORS (Yageo).pdf</v>
      </c>
      <c r="P1417" s="5" t="str">
        <f t="shared" si="117"/>
        <v>GENERAL PURPOSE CHIP RESISTORS RES2512 5M1±5% 200V 1.0W</v>
      </c>
    </row>
    <row r="1418" spans="1:16" x14ac:dyDescent="0.3">
      <c r="A1418" s="4" t="s">
        <v>1651</v>
      </c>
      <c r="B1418" s="3" t="s">
        <v>1487</v>
      </c>
      <c r="C1418" s="3" t="s">
        <v>359</v>
      </c>
      <c r="D1418" s="45" t="s">
        <v>20</v>
      </c>
      <c r="E1418" s="3" t="s">
        <v>763</v>
      </c>
      <c r="F1418" s="3" t="s">
        <v>1126</v>
      </c>
      <c r="G1418" s="4" t="str">
        <f t="shared" si="115"/>
        <v>RES2512 5M6±5%</v>
      </c>
      <c r="H1418" s="3" t="s">
        <v>23</v>
      </c>
      <c r="I1418" s="3" t="s">
        <v>24</v>
      </c>
      <c r="J1418" s="3" t="s">
        <v>25</v>
      </c>
      <c r="K1418" s="3" t="s">
        <v>1488</v>
      </c>
      <c r="L1418" s="4" t="str">
        <f t="shared" si="116"/>
        <v>RC2512JR-075M6L</v>
      </c>
      <c r="M1418" s="3" t="s">
        <v>378</v>
      </c>
      <c r="N1418" t="s">
        <v>379</v>
      </c>
      <c r="O1418" t="str">
        <f t="shared" ca="1" si="114"/>
        <v>C:\Altium Libraries\Passives Library\DataSheet\GENERAL PURPOSE CHIP RESISTORS (Yageo).pdf</v>
      </c>
      <c r="P1418" s="5" t="str">
        <f t="shared" si="117"/>
        <v>GENERAL PURPOSE CHIP RESISTORS RES2512 5M6±5% 200V 1.0W</v>
      </c>
    </row>
    <row r="1419" spans="1:16" x14ac:dyDescent="0.3">
      <c r="A1419" s="4" t="s">
        <v>1652</v>
      </c>
      <c r="B1419" s="3" t="s">
        <v>1487</v>
      </c>
      <c r="C1419" s="3" t="s">
        <v>361</v>
      </c>
      <c r="D1419" s="45" t="s">
        <v>20</v>
      </c>
      <c r="E1419" s="3" t="s">
        <v>763</v>
      </c>
      <c r="F1419" s="3" t="s">
        <v>1126</v>
      </c>
      <c r="G1419" s="4" t="str">
        <f t="shared" si="115"/>
        <v>RES2512 6M2±5%</v>
      </c>
      <c r="H1419" s="3" t="s">
        <v>23</v>
      </c>
      <c r="I1419" s="3" t="s">
        <v>24</v>
      </c>
      <c r="J1419" s="3" t="s">
        <v>25</v>
      </c>
      <c r="K1419" s="3" t="s">
        <v>1488</v>
      </c>
      <c r="L1419" s="4" t="str">
        <f t="shared" si="116"/>
        <v>RC2512JR-076M2L</v>
      </c>
      <c r="M1419" s="3" t="s">
        <v>378</v>
      </c>
      <c r="N1419" t="s">
        <v>379</v>
      </c>
      <c r="O1419" t="str">
        <f t="shared" ref="O1419:O1431" ca="1" si="118">CONCATENATE(LEFT(CELL("имяфайла"), FIND("[",CELL("имяфайла"))-1),"DataSheet\GENERAL PURPOSE CHIP RESISTORS (Yageo).pdf")</f>
        <v>C:\Altium Libraries\Passives Library\DataSheet\GENERAL PURPOSE CHIP RESISTORS (Yageo).pdf</v>
      </c>
      <c r="P1419" s="5" t="str">
        <f t="shared" si="117"/>
        <v>GENERAL PURPOSE CHIP RESISTORS RES2512 6M2±5% 200V 1.0W</v>
      </c>
    </row>
    <row r="1420" spans="1:16" x14ac:dyDescent="0.3">
      <c r="A1420" s="4" t="s">
        <v>1653</v>
      </c>
      <c r="B1420" s="3" t="s">
        <v>1487</v>
      </c>
      <c r="C1420" s="3" t="s">
        <v>363</v>
      </c>
      <c r="D1420" s="45" t="s">
        <v>20</v>
      </c>
      <c r="E1420" s="3" t="s">
        <v>763</v>
      </c>
      <c r="F1420" s="3" t="s">
        <v>1126</v>
      </c>
      <c r="G1420" s="4" t="str">
        <f t="shared" si="115"/>
        <v>RES2512 6M8±5%</v>
      </c>
      <c r="H1420" s="3" t="s">
        <v>23</v>
      </c>
      <c r="I1420" s="3" t="s">
        <v>24</v>
      </c>
      <c r="J1420" s="3" t="s">
        <v>25</v>
      </c>
      <c r="K1420" s="3" t="s">
        <v>1488</v>
      </c>
      <c r="L1420" s="4" t="str">
        <f t="shared" si="116"/>
        <v>RC2512JR-076M8L</v>
      </c>
      <c r="M1420" s="3" t="s">
        <v>378</v>
      </c>
      <c r="N1420" t="s">
        <v>379</v>
      </c>
      <c r="O1420" t="str">
        <f t="shared" ca="1" si="118"/>
        <v>C:\Altium Libraries\Passives Library\DataSheet\GENERAL PURPOSE CHIP RESISTORS (Yageo).pdf</v>
      </c>
      <c r="P1420" s="5" t="str">
        <f t="shared" si="117"/>
        <v>GENERAL PURPOSE CHIP RESISTORS RES2512 6M8±5% 200V 1.0W</v>
      </c>
    </row>
    <row r="1421" spans="1:16" x14ac:dyDescent="0.3">
      <c r="A1421" s="4" t="s">
        <v>1654</v>
      </c>
      <c r="B1421" s="3" t="s">
        <v>1487</v>
      </c>
      <c r="C1421" s="3" t="s">
        <v>365</v>
      </c>
      <c r="D1421" s="45" t="s">
        <v>20</v>
      </c>
      <c r="E1421" s="3" t="s">
        <v>763</v>
      </c>
      <c r="F1421" s="3" t="s">
        <v>1126</v>
      </c>
      <c r="G1421" s="4" t="str">
        <f t="shared" si="115"/>
        <v>RES2512 7M5±5%</v>
      </c>
      <c r="H1421" s="3" t="s">
        <v>23</v>
      </c>
      <c r="I1421" s="3" t="s">
        <v>24</v>
      </c>
      <c r="J1421" s="3" t="s">
        <v>25</v>
      </c>
      <c r="K1421" s="3" t="s">
        <v>1488</v>
      </c>
      <c r="L1421" s="4" t="str">
        <f t="shared" si="116"/>
        <v>RC2512JR-077M5L</v>
      </c>
      <c r="M1421" s="3" t="s">
        <v>378</v>
      </c>
      <c r="N1421" t="s">
        <v>379</v>
      </c>
      <c r="O1421" t="str">
        <f t="shared" ca="1" si="118"/>
        <v>C:\Altium Libraries\Passives Library\DataSheet\GENERAL PURPOSE CHIP RESISTORS (Yageo).pdf</v>
      </c>
      <c r="P1421" s="5" t="str">
        <f t="shared" si="117"/>
        <v>GENERAL PURPOSE CHIP RESISTORS RES2512 7M5±5% 200V 1.0W</v>
      </c>
    </row>
    <row r="1422" spans="1:16" x14ac:dyDescent="0.3">
      <c r="A1422" s="4" t="s">
        <v>1655</v>
      </c>
      <c r="B1422" s="3" t="s">
        <v>1487</v>
      </c>
      <c r="C1422" s="3" t="s">
        <v>367</v>
      </c>
      <c r="D1422" s="45" t="s">
        <v>20</v>
      </c>
      <c r="E1422" s="3" t="s">
        <v>763</v>
      </c>
      <c r="F1422" s="3" t="s">
        <v>1126</v>
      </c>
      <c r="G1422" s="4" t="str">
        <f t="shared" si="115"/>
        <v>RES2512 8M2±5%</v>
      </c>
      <c r="H1422" s="3" t="s">
        <v>23</v>
      </c>
      <c r="I1422" s="3" t="s">
        <v>24</v>
      </c>
      <c r="J1422" s="3" t="s">
        <v>25</v>
      </c>
      <c r="K1422" s="3" t="s">
        <v>1488</v>
      </c>
      <c r="L1422" s="4" t="str">
        <f t="shared" si="116"/>
        <v>RC2512JR-078M2L</v>
      </c>
      <c r="M1422" s="3" t="s">
        <v>378</v>
      </c>
      <c r="N1422" t="s">
        <v>379</v>
      </c>
      <c r="O1422" t="str">
        <f t="shared" ca="1" si="118"/>
        <v>C:\Altium Libraries\Passives Library\DataSheet\GENERAL PURPOSE CHIP RESISTORS (Yageo).pdf</v>
      </c>
      <c r="P1422" s="5" t="str">
        <f t="shared" si="117"/>
        <v>GENERAL PURPOSE CHIP RESISTORS RES2512 8M2±5% 200V 1.0W</v>
      </c>
    </row>
    <row r="1423" spans="1:16" x14ac:dyDescent="0.3">
      <c r="A1423" s="4" t="s">
        <v>1656</v>
      </c>
      <c r="B1423" s="3" t="s">
        <v>1487</v>
      </c>
      <c r="C1423" s="3" t="s">
        <v>369</v>
      </c>
      <c r="D1423" s="45" t="s">
        <v>20</v>
      </c>
      <c r="E1423" s="3" t="s">
        <v>763</v>
      </c>
      <c r="F1423" s="3" t="s">
        <v>1126</v>
      </c>
      <c r="G1423" s="4" t="str">
        <f t="shared" si="115"/>
        <v>RES2512 9M1±5%</v>
      </c>
      <c r="H1423" s="3" t="s">
        <v>23</v>
      </c>
      <c r="I1423" s="3" t="s">
        <v>24</v>
      </c>
      <c r="J1423" s="3" t="s">
        <v>25</v>
      </c>
      <c r="K1423" s="3" t="s">
        <v>1488</v>
      </c>
      <c r="L1423" s="4" t="str">
        <f t="shared" si="116"/>
        <v>RC2512JR-079M1L</v>
      </c>
      <c r="M1423" s="3" t="s">
        <v>378</v>
      </c>
      <c r="N1423" t="s">
        <v>379</v>
      </c>
      <c r="O1423" t="str">
        <f t="shared" ca="1" si="118"/>
        <v>C:\Altium Libraries\Passives Library\DataSheet\GENERAL PURPOSE CHIP RESISTORS (Yageo).pdf</v>
      </c>
      <c r="P1423" s="5" t="str">
        <f t="shared" si="117"/>
        <v>GENERAL PURPOSE CHIP RESISTORS RES2512 9M1±5% 200V 1.0W</v>
      </c>
    </row>
    <row r="1424" spans="1:16" x14ac:dyDescent="0.3">
      <c r="A1424" s="4" t="s">
        <v>1657</v>
      </c>
      <c r="B1424" s="3" t="s">
        <v>1487</v>
      </c>
      <c r="C1424" s="3" t="s">
        <v>371</v>
      </c>
      <c r="D1424" s="45" t="s">
        <v>20</v>
      </c>
      <c r="E1424" s="3" t="s">
        <v>763</v>
      </c>
      <c r="F1424" s="3" t="s">
        <v>1126</v>
      </c>
      <c r="G1424" s="4" t="str">
        <f t="shared" si="115"/>
        <v>RES2512 10M±5%</v>
      </c>
      <c r="H1424" s="3" t="s">
        <v>23</v>
      </c>
      <c r="I1424" s="3" t="s">
        <v>24</v>
      </c>
      <c r="J1424" s="3" t="s">
        <v>25</v>
      </c>
      <c r="K1424" s="3" t="s">
        <v>1488</v>
      </c>
      <c r="L1424" s="4" t="str">
        <f t="shared" si="116"/>
        <v>RC2512JR-0710ML</v>
      </c>
      <c r="M1424" s="3" t="s">
        <v>378</v>
      </c>
      <c r="N1424" t="s">
        <v>379</v>
      </c>
      <c r="O1424" t="str">
        <f t="shared" ca="1" si="118"/>
        <v>C:\Altium Libraries\Passives Library\DataSheet\GENERAL PURPOSE CHIP RESISTORS (Yageo).pdf</v>
      </c>
      <c r="P1424" s="5" t="str">
        <f t="shared" si="117"/>
        <v>GENERAL PURPOSE CHIP RESISTORS RES2512 10M±5% 200V 1.0W</v>
      </c>
    </row>
    <row r="1425" spans="1:16" x14ac:dyDescent="0.3">
      <c r="A1425" s="4" t="s">
        <v>1658</v>
      </c>
      <c r="B1425" s="3" t="s">
        <v>1487</v>
      </c>
      <c r="C1425" s="3" t="s">
        <v>382</v>
      </c>
      <c r="D1425" s="45" t="s">
        <v>20</v>
      </c>
      <c r="E1425" s="3" t="s">
        <v>763</v>
      </c>
      <c r="F1425" s="3" t="s">
        <v>1126</v>
      </c>
      <c r="G1425" s="4" t="str">
        <f t="shared" si="115"/>
        <v>RES2512 11M±5%</v>
      </c>
      <c r="H1425" s="3" t="s">
        <v>23</v>
      </c>
      <c r="I1425" s="3" t="s">
        <v>24</v>
      </c>
      <c r="J1425" s="3" t="s">
        <v>25</v>
      </c>
      <c r="K1425" s="3" t="s">
        <v>1488</v>
      </c>
      <c r="L1425" s="4" t="str">
        <f t="shared" si="116"/>
        <v>RC2512JR-0711ML</v>
      </c>
      <c r="M1425" s="3" t="s">
        <v>378</v>
      </c>
      <c r="N1425" t="s">
        <v>379</v>
      </c>
      <c r="O1425" t="str">
        <f t="shared" ca="1" si="118"/>
        <v>C:\Altium Libraries\Passives Library\DataSheet\GENERAL PURPOSE CHIP RESISTORS (Yageo).pdf</v>
      </c>
      <c r="P1425" s="5" t="str">
        <f t="shared" si="117"/>
        <v>GENERAL PURPOSE CHIP RESISTORS RES2512 11M±5% 200V 1.0W</v>
      </c>
    </row>
    <row r="1426" spans="1:16" x14ac:dyDescent="0.3">
      <c r="A1426" s="4" t="s">
        <v>1659</v>
      </c>
      <c r="B1426" s="3" t="s">
        <v>1487</v>
      </c>
      <c r="C1426" s="3" t="s">
        <v>384</v>
      </c>
      <c r="D1426" s="45" t="s">
        <v>20</v>
      </c>
      <c r="E1426" s="3" t="s">
        <v>763</v>
      </c>
      <c r="F1426" s="3" t="s">
        <v>1126</v>
      </c>
      <c r="G1426" s="4" t="str">
        <f t="shared" si="115"/>
        <v>RES2512 13M±5%</v>
      </c>
      <c r="H1426" s="3" t="s">
        <v>23</v>
      </c>
      <c r="I1426" s="3" t="s">
        <v>24</v>
      </c>
      <c r="J1426" s="3" t="s">
        <v>25</v>
      </c>
      <c r="K1426" s="3" t="s">
        <v>1488</v>
      </c>
      <c r="L1426" s="4" t="str">
        <f t="shared" si="116"/>
        <v>RC2512JR-0713ML</v>
      </c>
      <c r="M1426" s="3" t="s">
        <v>378</v>
      </c>
      <c r="N1426" t="s">
        <v>379</v>
      </c>
      <c r="O1426" t="str">
        <f t="shared" ca="1" si="118"/>
        <v>C:\Altium Libraries\Passives Library\DataSheet\GENERAL PURPOSE CHIP RESISTORS (Yageo).pdf</v>
      </c>
      <c r="P1426" s="5" t="str">
        <f t="shared" si="117"/>
        <v>GENERAL PURPOSE CHIP RESISTORS RES2512 13M±5% 200V 1.0W</v>
      </c>
    </row>
    <row r="1427" spans="1:16" x14ac:dyDescent="0.3">
      <c r="A1427" s="4" t="s">
        <v>1660</v>
      </c>
      <c r="B1427" s="3" t="s">
        <v>1487</v>
      </c>
      <c r="C1427" s="3" t="s">
        <v>386</v>
      </c>
      <c r="D1427" s="45" t="s">
        <v>20</v>
      </c>
      <c r="E1427" s="3" t="s">
        <v>763</v>
      </c>
      <c r="F1427" s="3" t="s">
        <v>1126</v>
      </c>
      <c r="G1427" s="4" t="str">
        <f t="shared" si="115"/>
        <v>RES2512 15M±5%</v>
      </c>
      <c r="H1427" s="3" t="s">
        <v>23</v>
      </c>
      <c r="I1427" s="3" t="s">
        <v>24</v>
      </c>
      <c r="J1427" s="3" t="s">
        <v>25</v>
      </c>
      <c r="K1427" s="3" t="s">
        <v>1488</v>
      </c>
      <c r="L1427" s="4" t="str">
        <f t="shared" si="116"/>
        <v>RC2512JR-0715ML</v>
      </c>
      <c r="M1427" s="3" t="s">
        <v>378</v>
      </c>
      <c r="N1427" t="s">
        <v>379</v>
      </c>
      <c r="O1427" t="str">
        <f t="shared" ca="1" si="118"/>
        <v>C:\Altium Libraries\Passives Library\DataSheet\GENERAL PURPOSE CHIP RESISTORS (Yageo).pdf</v>
      </c>
      <c r="P1427" s="5" t="str">
        <f t="shared" si="117"/>
        <v>GENERAL PURPOSE CHIP RESISTORS RES2512 15M±5% 200V 1.0W</v>
      </c>
    </row>
    <row r="1428" spans="1:16" x14ac:dyDescent="0.3">
      <c r="A1428" s="4" t="s">
        <v>1661</v>
      </c>
      <c r="B1428" s="3" t="s">
        <v>1487</v>
      </c>
      <c r="C1428" s="3" t="s">
        <v>388</v>
      </c>
      <c r="D1428" s="45" t="s">
        <v>20</v>
      </c>
      <c r="E1428" s="3" t="s">
        <v>763</v>
      </c>
      <c r="F1428" s="3" t="s">
        <v>1126</v>
      </c>
      <c r="G1428" s="4" t="str">
        <f t="shared" si="115"/>
        <v>RES2512 16M±5%</v>
      </c>
      <c r="H1428" s="3" t="s">
        <v>23</v>
      </c>
      <c r="I1428" s="3" t="s">
        <v>24</v>
      </c>
      <c r="J1428" s="3" t="s">
        <v>25</v>
      </c>
      <c r="K1428" s="3" t="s">
        <v>1488</v>
      </c>
      <c r="L1428" s="4" t="str">
        <f t="shared" si="116"/>
        <v>RC2512JR-0716ML</v>
      </c>
      <c r="M1428" s="3" t="s">
        <v>378</v>
      </c>
      <c r="N1428" t="s">
        <v>379</v>
      </c>
      <c r="O1428" t="str">
        <f t="shared" ca="1" si="118"/>
        <v>C:\Altium Libraries\Passives Library\DataSheet\GENERAL PURPOSE CHIP RESISTORS (Yageo).pdf</v>
      </c>
      <c r="P1428" s="5" t="str">
        <f t="shared" si="117"/>
        <v>GENERAL PURPOSE CHIP RESISTORS RES2512 16M±5% 200V 1.0W</v>
      </c>
    </row>
    <row r="1429" spans="1:16" x14ac:dyDescent="0.3">
      <c r="A1429" s="4" t="s">
        <v>1662</v>
      </c>
      <c r="B1429" s="3" t="s">
        <v>1487</v>
      </c>
      <c r="C1429" s="3" t="s">
        <v>390</v>
      </c>
      <c r="D1429" s="45" t="s">
        <v>20</v>
      </c>
      <c r="E1429" s="3" t="s">
        <v>763</v>
      </c>
      <c r="F1429" s="3" t="s">
        <v>1126</v>
      </c>
      <c r="G1429" s="4" t="str">
        <f t="shared" si="115"/>
        <v>RES2512 17M±5%</v>
      </c>
      <c r="H1429" s="3" t="s">
        <v>23</v>
      </c>
      <c r="I1429" s="3" t="s">
        <v>24</v>
      </c>
      <c r="J1429" s="3" t="s">
        <v>25</v>
      </c>
      <c r="K1429" s="3" t="s">
        <v>1488</v>
      </c>
      <c r="L1429" s="4" t="str">
        <f t="shared" si="116"/>
        <v>RC2512JR-0717ML</v>
      </c>
      <c r="M1429" s="3" t="s">
        <v>378</v>
      </c>
      <c r="N1429" t="s">
        <v>379</v>
      </c>
      <c r="O1429" t="str">
        <f t="shared" ca="1" si="118"/>
        <v>C:\Altium Libraries\Passives Library\DataSheet\GENERAL PURPOSE CHIP RESISTORS (Yageo).pdf</v>
      </c>
      <c r="P1429" s="5" t="str">
        <f t="shared" si="117"/>
        <v>GENERAL PURPOSE CHIP RESISTORS RES2512 17M±5% 200V 1.0W</v>
      </c>
    </row>
    <row r="1430" spans="1:16" x14ac:dyDescent="0.3">
      <c r="A1430" s="4" t="s">
        <v>1663</v>
      </c>
      <c r="B1430" s="3" t="s">
        <v>1487</v>
      </c>
      <c r="C1430" s="3" t="s">
        <v>392</v>
      </c>
      <c r="D1430" s="45" t="s">
        <v>20</v>
      </c>
      <c r="E1430" s="3" t="s">
        <v>763</v>
      </c>
      <c r="F1430" s="3" t="s">
        <v>1126</v>
      </c>
      <c r="G1430" s="4" t="str">
        <f t="shared" si="115"/>
        <v>RES2512 18M±5%</v>
      </c>
      <c r="H1430" s="3" t="s">
        <v>23</v>
      </c>
      <c r="I1430" s="3" t="s">
        <v>24</v>
      </c>
      <c r="J1430" s="3" t="s">
        <v>25</v>
      </c>
      <c r="K1430" s="3" t="s">
        <v>1488</v>
      </c>
      <c r="L1430" s="4" t="str">
        <f t="shared" si="116"/>
        <v>RC2512JR-0718ML</v>
      </c>
      <c r="M1430" s="3" t="s">
        <v>378</v>
      </c>
      <c r="N1430" t="s">
        <v>379</v>
      </c>
      <c r="O1430" t="str">
        <f t="shared" ca="1" si="118"/>
        <v>C:\Altium Libraries\Passives Library\DataSheet\GENERAL PURPOSE CHIP RESISTORS (Yageo).pdf</v>
      </c>
      <c r="P1430" s="5" t="str">
        <f t="shared" si="117"/>
        <v>GENERAL PURPOSE CHIP RESISTORS RES2512 18M±5% 200V 1.0W</v>
      </c>
    </row>
    <row r="1431" spans="1:16" x14ac:dyDescent="0.3">
      <c r="A1431" s="4" t="s">
        <v>1664</v>
      </c>
      <c r="B1431" s="3" t="s">
        <v>1487</v>
      </c>
      <c r="C1431" s="3" t="s">
        <v>394</v>
      </c>
      <c r="D1431" s="45" t="s">
        <v>20</v>
      </c>
      <c r="E1431" s="3" t="s">
        <v>763</v>
      </c>
      <c r="F1431" s="3" t="s">
        <v>1126</v>
      </c>
      <c r="G1431" s="4" t="str">
        <f t="shared" si="115"/>
        <v>RES2512 20M±5%</v>
      </c>
      <c r="H1431" s="3" t="s">
        <v>23</v>
      </c>
      <c r="I1431" s="3" t="s">
        <v>24</v>
      </c>
      <c r="J1431" s="3" t="s">
        <v>25</v>
      </c>
      <c r="K1431" s="3" t="s">
        <v>1488</v>
      </c>
      <c r="L1431" s="4" t="str">
        <f t="shared" si="116"/>
        <v>RC2512JR-0720ML</v>
      </c>
      <c r="M1431" s="3" t="s">
        <v>378</v>
      </c>
      <c r="N1431" t="s">
        <v>379</v>
      </c>
      <c r="O1431" t="str">
        <f t="shared" ca="1" si="118"/>
        <v>C:\Altium Libraries\Passives Library\DataSheet\GENERAL PURPOSE CHIP RESISTORS (Yageo).pdf</v>
      </c>
      <c r="P1431" s="5" t="str">
        <f t="shared" si="117"/>
        <v>GENERAL PURPOSE CHIP RESISTORS RES2512 20M±5% 200V 1.0W</v>
      </c>
    </row>
    <row r="1432" spans="1:16" x14ac:dyDescent="0.3">
      <c r="A1432" s="4" t="s">
        <v>1665</v>
      </c>
      <c r="B1432" s="3" t="s">
        <v>1487</v>
      </c>
      <c r="C1432" s="3" t="s">
        <v>396</v>
      </c>
      <c r="D1432" s="45" t="s">
        <v>20</v>
      </c>
      <c r="E1432" s="3" t="s">
        <v>763</v>
      </c>
      <c r="F1432" s="3" t="s">
        <v>1126</v>
      </c>
      <c r="G1432" s="4" t="str">
        <f t="shared" si="115"/>
        <v>RES2512 22M±5%</v>
      </c>
      <c r="H1432" s="3" t="s">
        <v>23</v>
      </c>
      <c r="I1432" s="3" t="s">
        <v>24</v>
      </c>
      <c r="J1432" s="3" t="s">
        <v>25</v>
      </c>
      <c r="K1432" s="3" t="s">
        <v>1488</v>
      </c>
      <c r="L1432" s="4" t="str">
        <f>CONCATENATE("RC2512JR-07",C1432,"L")</f>
        <v>RC2512JR-0722ML</v>
      </c>
      <c r="M1432" s="3" t="s">
        <v>378</v>
      </c>
      <c r="N1432" t="s">
        <v>379</v>
      </c>
      <c r="O1432" t="str">
        <f ca="1">CONCATENATE(LEFT(CELL("имяфайла"), FIND("[",CELL("имяфайла"))-1),"DataSheet\GENERAL PURPOSE CHIP RESISTORS (Yageo).pdf")</f>
        <v>C:\Altium Libraries\Passives Library\DataSheet\GENERAL PURPOSE CHIP RESISTORS (Yageo).pdf</v>
      </c>
      <c r="P1432" s="5" t="str">
        <f t="shared" si="117"/>
        <v>GENERAL PURPOSE CHIP RESISTORS RES2512 22M±5% 200V 1.0W</v>
      </c>
    </row>
    <row r="1433" spans="1:16" x14ac:dyDescent="0.3">
      <c r="A1433" s="16" t="s">
        <v>0</v>
      </c>
      <c r="B1433" s="14" t="s">
        <v>1</v>
      </c>
      <c r="C1433" s="14" t="s">
        <v>2</v>
      </c>
      <c r="D1433" s="14" t="s">
        <v>3</v>
      </c>
      <c r="E1433" s="14" t="s">
        <v>4</v>
      </c>
      <c r="F1433" s="14" t="s">
        <v>5</v>
      </c>
      <c r="G1433" s="14" t="s">
        <v>6</v>
      </c>
      <c r="H1433" s="14" t="s">
        <v>7</v>
      </c>
      <c r="I1433" s="14" t="s">
        <v>8</v>
      </c>
      <c r="J1433" s="14" t="s">
        <v>9</v>
      </c>
      <c r="K1433" s="14" t="s">
        <v>372</v>
      </c>
      <c r="L1433" s="15" t="s">
        <v>12</v>
      </c>
      <c r="M1433" s="14" t="s">
        <v>13</v>
      </c>
      <c r="N1433" s="14" t="s">
        <v>14</v>
      </c>
      <c r="O1433" s="14" t="s">
        <v>15</v>
      </c>
      <c r="P1433" s="14" t="s">
        <v>16</v>
      </c>
    </row>
    <row r="1434" spans="1:16" x14ac:dyDescent="0.3">
      <c r="A1434" s="4" t="s">
        <v>1666</v>
      </c>
      <c r="B1434" s="3" t="s">
        <v>1667</v>
      </c>
      <c r="C1434" s="3" t="s">
        <v>1668</v>
      </c>
      <c r="D1434" s="45" t="s">
        <v>1669</v>
      </c>
      <c r="E1434" s="3" t="s">
        <v>375</v>
      </c>
      <c r="F1434" s="3" t="s">
        <v>1670</v>
      </c>
      <c r="G1434" s="4" t="str">
        <f t="shared" si="115"/>
        <v>RES0402 50m±1%</v>
      </c>
      <c r="H1434" s="3" t="s">
        <v>23</v>
      </c>
      <c r="I1434" s="3" t="s">
        <v>24</v>
      </c>
      <c r="J1434" s="3" t="s">
        <v>25</v>
      </c>
      <c r="K1434" s="3" t="s">
        <v>377</v>
      </c>
      <c r="L1434" s="4" t="str">
        <f>CONCATENATE("RL",MID(B1434,1,4),"FR","-","07","0R0",IF((MID(C1434,2,1))&gt;"0",MID(C1434,1,2),MID(C1434,1,1)),"L")</f>
        <v>RL0402FR-070R05L</v>
      </c>
      <c r="M1434" s="3" t="s">
        <v>378</v>
      </c>
      <c r="N1434" s="4" t="s">
        <v>1671</v>
      </c>
      <c r="O1434" t="str">
        <f ca="1">CONCATENATE(LEFT(CELL("имяфайла"), FIND("[",CELL("имяфайла"))-1),"DataSheet\LOW OHMIC CHIP RESISTORS (Yageo).pdf")</f>
        <v>C:\Altium Libraries\Passives Library\DataSheet\LOW OHMIC CHIP RESISTORS (Yageo).pdf</v>
      </c>
      <c r="P1434" s="5" t="str">
        <f t="shared" si="117"/>
        <v>LOW OHMIC CHIP RESISTORS  RES0402 50m±1% 50V 60mW</v>
      </c>
    </row>
    <row r="1435" spans="1:16" x14ac:dyDescent="0.3">
      <c r="A1435" s="4" t="s">
        <v>1672</v>
      </c>
      <c r="B1435" s="3" t="s">
        <v>1667</v>
      </c>
      <c r="C1435" s="3" t="s">
        <v>1673</v>
      </c>
      <c r="D1435" s="45" t="s">
        <v>1669</v>
      </c>
      <c r="E1435" s="3" t="s">
        <v>375</v>
      </c>
      <c r="F1435" s="3" t="s">
        <v>1670</v>
      </c>
      <c r="G1435" s="4" t="str">
        <f t="shared" si="115"/>
        <v>RES0402 51m±1%</v>
      </c>
      <c r="H1435" s="3" t="s">
        <v>23</v>
      </c>
      <c r="I1435" s="3" t="s">
        <v>24</v>
      </c>
      <c r="J1435" s="3" t="s">
        <v>25</v>
      </c>
      <c r="K1435" s="3" t="s">
        <v>377</v>
      </c>
      <c r="L1435" s="4" t="str">
        <f t="shared" ref="L1435:L1442" si="119">CONCATENATE("RL",MID(B1435,1,4),"FR","-","07","0R0",IF((MID(C1435,2,1))&gt;"0",MID(C1435,1,2),MID(C1435,1,1)),"L")</f>
        <v>RL0402FR-070R051L</v>
      </c>
      <c r="M1435" s="3" t="s">
        <v>378</v>
      </c>
      <c r="N1435" s="4" t="s">
        <v>1671</v>
      </c>
      <c r="O1435" t="str">
        <f t="shared" ref="O1435:O1498" ca="1" si="120">CONCATENATE(LEFT(CELL("имяфайла"), FIND("[",CELL("имяфайла"))-1),"DataSheet\LOW OHMIC CHIP RESISTORS (Yageo).pdf")</f>
        <v>C:\Altium Libraries\Passives Library\DataSheet\LOW OHMIC CHIP RESISTORS (Yageo).pdf</v>
      </c>
      <c r="P1435" s="5" t="str">
        <f t="shared" si="117"/>
        <v>LOW OHMIC CHIP RESISTORS  RES0402 51m±1% 50V 60mW</v>
      </c>
    </row>
    <row r="1436" spans="1:16" x14ac:dyDescent="0.3">
      <c r="A1436" s="4" t="s">
        <v>1674</v>
      </c>
      <c r="B1436" s="3" t="s">
        <v>1667</v>
      </c>
      <c r="C1436" s="3" t="s">
        <v>1675</v>
      </c>
      <c r="D1436" s="45" t="s">
        <v>1669</v>
      </c>
      <c r="E1436" s="3" t="s">
        <v>375</v>
      </c>
      <c r="F1436" s="3" t="s">
        <v>1670</v>
      </c>
      <c r="G1436" s="4" t="str">
        <f t="shared" si="115"/>
        <v>RES0402 56m±1%</v>
      </c>
      <c r="H1436" s="3" t="s">
        <v>23</v>
      </c>
      <c r="I1436" s="3" t="s">
        <v>24</v>
      </c>
      <c r="J1436" s="3" t="s">
        <v>25</v>
      </c>
      <c r="K1436" s="3" t="s">
        <v>377</v>
      </c>
      <c r="L1436" s="4" t="str">
        <f t="shared" si="119"/>
        <v>RL0402FR-070R056L</v>
      </c>
      <c r="M1436" s="3" t="s">
        <v>378</v>
      </c>
      <c r="N1436" s="4" t="s">
        <v>1671</v>
      </c>
      <c r="O1436" t="str">
        <f t="shared" ca="1" si="120"/>
        <v>C:\Altium Libraries\Passives Library\DataSheet\LOW OHMIC CHIP RESISTORS (Yageo).pdf</v>
      </c>
      <c r="P1436" s="5" t="str">
        <f t="shared" si="117"/>
        <v>LOW OHMIC CHIP RESISTORS  RES0402 56m±1% 50V 60mW</v>
      </c>
    </row>
    <row r="1437" spans="1:16" x14ac:dyDescent="0.3">
      <c r="A1437" s="4" t="s">
        <v>1676</v>
      </c>
      <c r="B1437" s="3" t="s">
        <v>1667</v>
      </c>
      <c r="C1437" s="3" t="s">
        <v>1677</v>
      </c>
      <c r="D1437" s="45" t="s">
        <v>1669</v>
      </c>
      <c r="E1437" s="3" t="s">
        <v>375</v>
      </c>
      <c r="F1437" s="3" t="s">
        <v>1670</v>
      </c>
      <c r="G1437" s="4" t="str">
        <f t="shared" si="115"/>
        <v>RES0402 60m±1%</v>
      </c>
      <c r="H1437" s="3" t="s">
        <v>23</v>
      </c>
      <c r="I1437" s="3" t="s">
        <v>24</v>
      </c>
      <c r="J1437" s="3" t="s">
        <v>25</v>
      </c>
      <c r="K1437" s="3" t="s">
        <v>377</v>
      </c>
      <c r="L1437" s="4" t="str">
        <f t="shared" si="119"/>
        <v>RL0402FR-070R06L</v>
      </c>
      <c r="M1437" s="3" t="s">
        <v>378</v>
      </c>
      <c r="N1437" s="4" t="s">
        <v>1671</v>
      </c>
      <c r="O1437" t="str">
        <f t="shared" ca="1" si="120"/>
        <v>C:\Altium Libraries\Passives Library\DataSheet\LOW OHMIC CHIP RESISTORS (Yageo).pdf</v>
      </c>
      <c r="P1437" s="5" t="str">
        <f t="shared" si="117"/>
        <v>LOW OHMIC CHIP RESISTORS  RES0402 60m±1% 50V 60mW</v>
      </c>
    </row>
    <row r="1438" spans="1:16" x14ac:dyDescent="0.3">
      <c r="A1438" s="4" t="s">
        <v>1678</v>
      </c>
      <c r="B1438" s="3" t="s">
        <v>1667</v>
      </c>
      <c r="C1438" s="3" t="s">
        <v>1679</v>
      </c>
      <c r="D1438" s="45" t="s">
        <v>1669</v>
      </c>
      <c r="E1438" s="3" t="s">
        <v>375</v>
      </c>
      <c r="F1438" s="3" t="s">
        <v>1670</v>
      </c>
      <c r="G1438" s="4" t="str">
        <f t="shared" si="115"/>
        <v>RES0402 62m±1%</v>
      </c>
      <c r="H1438" s="3" t="s">
        <v>23</v>
      </c>
      <c r="I1438" s="3" t="s">
        <v>24</v>
      </c>
      <c r="J1438" s="3" t="s">
        <v>25</v>
      </c>
      <c r="K1438" s="3" t="s">
        <v>377</v>
      </c>
      <c r="L1438" s="4" t="str">
        <f t="shared" si="119"/>
        <v>RL0402FR-070R062L</v>
      </c>
      <c r="M1438" s="3" t="s">
        <v>378</v>
      </c>
      <c r="N1438" s="4" t="s">
        <v>1671</v>
      </c>
      <c r="O1438" t="str">
        <f t="shared" ca="1" si="120"/>
        <v>C:\Altium Libraries\Passives Library\DataSheet\LOW OHMIC CHIP RESISTORS (Yageo).pdf</v>
      </c>
      <c r="P1438" s="5" t="str">
        <f t="shared" si="117"/>
        <v>LOW OHMIC CHIP RESISTORS  RES0402 62m±1% 50V 60mW</v>
      </c>
    </row>
    <row r="1439" spans="1:16" x14ac:dyDescent="0.3">
      <c r="A1439" s="4" t="s">
        <v>1680</v>
      </c>
      <c r="B1439" s="3" t="s">
        <v>1667</v>
      </c>
      <c r="C1439" s="3" t="s">
        <v>1681</v>
      </c>
      <c r="D1439" s="45" t="s">
        <v>1669</v>
      </c>
      <c r="E1439" s="3" t="s">
        <v>375</v>
      </c>
      <c r="F1439" s="3" t="s">
        <v>1670</v>
      </c>
      <c r="G1439" s="4" t="str">
        <f t="shared" si="115"/>
        <v>RES0402 68m±1%</v>
      </c>
      <c r="H1439" s="3" t="s">
        <v>23</v>
      </c>
      <c r="I1439" s="3" t="s">
        <v>24</v>
      </c>
      <c r="J1439" s="3" t="s">
        <v>25</v>
      </c>
      <c r="K1439" s="3" t="s">
        <v>377</v>
      </c>
      <c r="L1439" s="4" t="str">
        <f t="shared" si="119"/>
        <v>RL0402FR-070R068L</v>
      </c>
      <c r="M1439" s="3" t="s">
        <v>378</v>
      </c>
      <c r="N1439" s="4" t="s">
        <v>1671</v>
      </c>
      <c r="O1439" t="str">
        <f t="shared" ca="1" si="120"/>
        <v>C:\Altium Libraries\Passives Library\DataSheet\LOW OHMIC CHIP RESISTORS (Yageo).pdf</v>
      </c>
      <c r="P1439" s="5" t="str">
        <f t="shared" si="117"/>
        <v>LOW OHMIC CHIP RESISTORS  RES0402 68m±1% 50V 60mW</v>
      </c>
    </row>
    <row r="1440" spans="1:16" x14ac:dyDescent="0.3">
      <c r="A1440" s="4" t="s">
        <v>1682</v>
      </c>
      <c r="B1440" s="3" t="s">
        <v>1667</v>
      </c>
      <c r="C1440" s="3" t="s">
        <v>1683</v>
      </c>
      <c r="D1440" s="45" t="s">
        <v>1669</v>
      </c>
      <c r="E1440" s="3" t="s">
        <v>375</v>
      </c>
      <c r="F1440" s="3" t="s">
        <v>1670</v>
      </c>
      <c r="G1440" s="4" t="str">
        <f t="shared" si="115"/>
        <v>RES0402 75m±1%</v>
      </c>
      <c r="H1440" s="3" t="s">
        <v>23</v>
      </c>
      <c r="I1440" s="3" t="s">
        <v>24</v>
      </c>
      <c r="J1440" s="3" t="s">
        <v>25</v>
      </c>
      <c r="K1440" s="3" t="s">
        <v>377</v>
      </c>
      <c r="L1440" s="4" t="str">
        <f t="shared" si="119"/>
        <v>RL0402FR-070R075L</v>
      </c>
      <c r="M1440" s="3" t="s">
        <v>378</v>
      </c>
      <c r="N1440" s="4" t="s">
        <v>1671</v>
      </c>
      <c r="O1440" t="str">
        <f t="shared" ca="1" si="120"/>
        <v>C:\Altium Libraries\Passives Library\DataSheet\LOW OHMIC CHIP RESISTORS (Yageo).pdf</v>
      </c>
      <c r="P1440" s="5" t="str">
        <f t="shared" si="117"/>
        <v>LOW OHMIC CHIP RESISTORS  RES0402 75m±1% 50V 60mW</v>
      </c>
    </row>
    <row r="1441" spans="1:16" x14ac:dyDescent="0.3">
      <c r="A1441" s="4" t="s">
        <v>1684</v>
      </c>
      <c r="B1441" s="3" t="s">
        <v>1667</v>
      </c>
      <c r="C1441" s="3" t="s">
        <v>1685</v>
      </c>
      <c r="D1441" s="45" t="s">
        <v>1669</v>
      </c>
      <c r="E1441" s="3" t="s">
        <v>375</v>
      </c>
      <c r="F1441" s="3" t="s">
        <v>1670</v>
      </c>
      <c r="G1441" s="4" t="str">
        <f t="shared" si="115"/>
        <v>RES0402 82m±1%</v>
      </c>
      <c r="H1441" s="3" t="s">
        <v>23</v>
      </c>
      <c r="I1441" s="3" t="s">
        <v>24</v>
      </c>
      <c r="J1441" s="3" t="s">
        <v>25</v>
      </c>
      <c r="K1441" s="3" t="s">
        <v>377</v>
      </c>
      <c r="L1441" s="4" t="str">
        <f t="shared" si="119"/>
        <v>RL0402FR-070R082L</v>
      </c>
      <c r="M1441" s="3" t="s">
        <v>378</v>
      </c>
      <c r="N1441" s="4" t="s">
        <v>1671</v>
      </c>
      <c r="O1441" t="str">
        <f t="shared" ca="1" si="120"/>
        <v>C:\Altium Libraries\Passives Library\DataSheet\LOW OHMIC CHIP RESISTORS (Yageo).pdf</v>
      </c>
      <c r="P1441" s="5" t="str">
        <f t="shared" si="117"/>
        <v>LOW OHMIC CHIP RESISTORS  RES0402 82m±1% 50V 60mW</v>
      </c>
    </row>
    <row r="1442" spans="1:16" x14ac:dyDescent="0.3">
      <c r="A1442" s="4" t="s">
        <v>1686</v>
      </c>
      <c r="B1442" s="3" t="s">
        <v>1667</v>
      </c>
      <c r="C1442" s="3" t="s">
        <v>1687</v>
      </c>
      <c r="D1442" s="45" t="s">
        <v>1669</v>
      </c>
      <c r="E1442" s="3" t="s">
        <v>375</v>
      </c>
      <c r="F1442" s="3" t="s">
        <v>1670</v>
      </c>
      <c r="G1442" s="4" t="str">
        <f t="shared" si="115"/>
        <v>RES0402 91m±1%</v>
      </c>
      <c r="H1442" s="3" t="s">
        <v>23</v>
      </c>
      <c r="I1442" s="3" t="s">
        <v>24</v>
      </c>
      <c r="J1442" s="3" t="s">
        <v>25</v>
      </c>
      <c r="K1442" s="3" t="s">
        <v>377</v>
      </c>
      <c r="L1442" s="4" t="str">
        <f t="shared" si="119"/>
        <v>RL0402FR-070R091L</v>
      </c>
      <c r="M1442" s="3" t="s">
        <v>378</v>
      </c>
      <c r="N1442" s="4" t="s">
        <v>1671</v>
      </c>
      <c r="O1442" t="str">
        <f t="shared" ca="1" si="120"/>
        <v>C:\Altium Libraries\Passives Library\DataSheet\LOW OHMIC CHIP RESISTORS (Yageo).pdf</v>
      </c>
      <c r="P1442" s="5" t="str">
        <f t="shared" si="117"/>
        <v>LOW OHMIC CHIP RESISTORS  RES0402 91m±1% 50V 60mW</v>
      </c>
    </row>
    <row r="1443" spans="1:16" x14ac:dyDescent="0.3">
      <c r="A1443" s="4" t="s">
        <v>1688</v>
      </c>
      <c r="B1443" s="3" t="s">
        <v>1667</v>
      </c>
      <c r="C1443" s="3" t="s">
        <v>1689</v>
      </c>
      <c r="D1443" s="45" t="s">
        <v>1669</v>
      </c>
      <c r="E1443" s="3" t="s">
        <v>375</v>
      </c>
      <c r="F1443" s="3" t="s">
        <v>1670</v>
      </c>
      <c r="G1443" s="4" t="str">
        <f t="shared" si="115"/>
        <v>RES0402 100m±1%</v>
      </c>
      <c r="H1443" s="3" t="s">
        <v>23</v>
      </c>
      <c r="I1443" s="3" t="s">
        <v>24</v>
      </c>
      <c r="J1443" s="3" t="s">
        <v>25</v>
      </c>
      <c r="K1443" s="3" t="s">
        <v>377</v>
      </c>
      <c r="L1443" s="4" t="str">
        <f>CONCATENATE("RL",MID(B1443,1,4),"FR","-","07","0R",IF((MID(C1443,2,1))&gt;"0",MID(C1443,1,2),MID(C1443,1,1)),"L")</f>
        <v>RL0402FR-070R1L</v>
      </c>
      <c r="M1443" s="3" t="s">
        <v>378</v>
      </c>
      <c r="N1443" s="4" t="s">
        <v>1671</v>
      </c>
      <c r="O1443" t="str">
        <f t="shared" ca="1" si="120"/>
        <v>C:\Altium Libraries\Passives Library\DataSheet\LOW OHMIC CHIP RESISTORS (Yageo).pdf</v>
      </c>
      <c r="P1443" s="5" t="str">
        <f t="shared" si="117"/>
        <v>LOW OHMIC CHIP RESISTORS  RES0402 100m±1% 50V 60mW</v>
      </c>
    </row>
    <row r="1444" spans="1:16" x14ac:dyDescent="0.3">
      <c r="A1444" s="4" t="s">
        <v>1690</v>
      </c>
      <c r="B1444" s="3" t="s">
        <v>1667</v>
      </c>
      <c r="C1444" s="3" t="s">
        <v>1691</v>
      </c>
      <c r="D1444" s="45" t="s">
        <v>1669</v>
      </c>
      <c r="E1444" s="3" t="s">
        <v>375</v>
      </c>
      <c r="F1444" s="3" t="s">
        <v>1670</v>
      </c>
      <c r="G1444" s="4" t="str">
        <f t="shared" si="115"/>
        <v>RES0402 110m±1%</v>
      </c>
      <c r="H1444" s="3" t="s">
        <v>23</v>
      </c>
      <c r="I1444" s="3" t="s">
        <v>24</v>
      </c>
      <c r="J1444" s="3" t="s">
        <v>25</v>
      </c>
      <c r="K1444" s="3" t="s">
        <v>377</v>
      </c>
      <c r="L1444" s="4" t="str">
        <f t="shared" ref="L1444:L1469" si="121">CONCATENATE("RL",MID(B1444,1,4),"FR","-","07","0R",IF((MID(C1444,2,1))&gt;"0",MID(C1444,1,2),MID(C1444,1,1)),"L")</f>
        <v>RL0402FR-070R11L</v>
      </c>
      <c r="M1444" s="3" t="s">
        <v>378</v>
      </c>
      <c r="N1444" s="4" t="s">
        <v>1671</v>
      </c>
      <c r="O1444" t="str">
        <f t="shared" ca="1" si="120"/>
        <v>C:\Altium Libraries\Passives Library\DataSheet\LOW OHMIC CHIP RESISTORS (Yageo).pdf</v>
      </c>
      <c r="P1444" s="5" t="str">
        <f t="shared" si="117"/>
        <v>LOW OHMIC CHIP RESISTORS  RES0402 110m±1% 50V 60mW</v>
      </c>
    </row>
    <row r="1445" spans="1:16" x14ac:dyDescent="0.3">
      <c r="A1445" s="4" t="s">
        <v>1692</v>
      </c>
      <c r="B1445" s="3" t="s">
        <v>1667</v>
      </c>
      <c r="C1445" s="3" t="s">
        <v>1693</v>
      </c>
      <c r="D1445" s="45" t="s">
        <v>1669</v>
      </c>
      <c r="E1445" s="3" t="s">
        <v>375</v>
      </c>
      <c r="F1445" s="3" t="s">
        <v>1670</v>
      </c>
      <c r="G1445" s="4" t="str">
        <f t="shared" si="115"/>
        <v>RES0402 120m±1%</v>
      </c>
      <c r="H1445" s="3" t="s">
        <v>23</v>
      </c>
      <c r="I1445" s="3" t="s">
        <v>24</v>
      </c>
      <c r="J1445" s="3" t="s">
        <v>25</v>
      </c>
      <c r="K1445" s="3" t="s">
        <v>377</v>
      </c>
      <c r="L1445" s="4" t="str">
        <f t="shared" si="121"/>
        <v>RL0402FR-070R12L</v>
      </c>
      <c r="M1445" s="3" t="s">
        <v>378</v>
      </c>
      <c r="N1445" s="4" t="s">
        <v>1671</v>
      </c>
      <c r="O1445" t="str">
        <f t="shared" ca="1" si="120"/>
        <v>C:\Altium Libraries\Passives Library\DataSheet\LOW OHMIC CHIP RESISTORS (Yageo).pdf</v>
      </c>
      <c r="P1445" s="5" t="str">
        <f t="shared" si="117"/>
        <v>LOW OHMIC CHIP RESISTORS  RES0402 120m±1% 50V 60mW</v>
      </c>
    </row>
    <row r="1446" spans="1:16" x14ac:dyDescent="0.3">
      <c r="A1446" s="4" t="s">
        <v>1694</v>
      </c>
      <c r="B1446" s="3" t="s">
        <v>1667</v>
      </c>
      <c r="C1446" s="3" t="s">
        <v>1695</v>
      </c>
      <c r="D1446" s="45" t="s">
        <v>1669</v>
      </c>
      <c r="E1446" s="3" t="s">
        <v>375</v>
      </c>
      <c r="F1446" s="3" t="s">
        <v>1670</v>
      </c>
      <c r="G1446" s="4" t="str">
        <f t="shared" si="115"/>
        <v>RES0402 130m±1%</v>
      </c>
      <c r="H1446" s="3" t="s">
        <v>23</v>
      </c>
      <c r="I1446" s="3" t="s">
        <v>24</v>
      </c>
      <c r="J1446" s="3" t="s">
        <v>25</v>
      </c>
      <c r="K1446" s="3" t="s">
        <v>377</v>
      </c>
      <c r="L1446" s="4" t="str">
        <f t="shared" si="121"/>
        <v>RL0402FR-070R13L</v>
      </c>
      <c r="M1446" s="3" t="s">
        <v>378</v>
      </c>
      <c r="N1446" s="4" t="s">
        <v>1671</v>
      </c>
      <c r="O1446" t="str">
        <f t="shared" ca="1" si="120"/>
        <v>C:\Altium Libraries\Passives Library\DataSheet\LOW OHMIC CHIP RESISTORS (Yageo).pdf</v>
      </c>
      <c r="P1446" s="5" t="str">
        <f t="shared" si="117"/>
        <v>LOW OHMIC CHIP RESISTORS  RES0402 130m±1% 50V 60mW</v>
      </c>
    </row>
    <row r="1447" spans="1:16" x14ac:dyDescent="0.3">
      <c r="A1447" s="4" t="s">
        <v>1696</v>
      </c>
      <c r="B1447" s="3" t="s">
        <v>1667</v>
      </c>
      <c r="C1447" s="3" t="s">
        <v>1697</v>
      </c>
      <c r="D1447" s="45" t="s">
        <v>1669</v>
      </c>
      <c r="E1447" s="3" t="s">
        <v>375</v>
      </c>
      <c r="F1447" s="3" t="s">
        <v>1670</v>
      </c>
      <c r="G1447" s="4" t="str">
        <f t="shared" si="115"/>
        <v>RES0402 150m±1%</v>
      </c>
      <c r="H1447" s="3" t="s">
        <v>23</v>
      </c>
      <c r="I1447" s="3" t="s">
        <v>24</v>
      </c>
      <c r="J1447" s="3" t="s">
        <v>25</v>
      </c>
      <c r="K1447" s="3" t="s">
        <v>377</v>
      </c>
      <c r="L1447" s="4" t="str">
        <f t="shared" si="121"/>
        <v>RL0402FR-070R15L</v>
      </c>
      <c r="M1447" s="3" t="s">
        <v>378</v>
      </c>
      <c r="N1447" s="4" t="s">
        <v>1671</v>
      </c>
      <c r="O1447" t="str">
        <f t="shared" ca="1" si="120"/>
        <v>C:\Altium Libraries\Passives Library\DataSheet\LOW OHMIC CHIP RESISTORS (Yageo).pdf</v>
      </c>
      <c r="P1447" s="5" t="str">
        <f t="shared" si="117"/>
        <v>LOW OHMIC CHIP RESISTORS  RES0402 150m±1% 50V 60mW</v>
      </c>
    </row>
    <row r="1448" spans="1:16" x14ac:dyDescent="0.3">
      <c r="A1448" s="4" t="s">
        <v>1698</v>
      </c>
      <c r="B1448" s="3" t="s">
        <v>1667</v>
      </c>
      <c r="C1448" s="3" t="s">
        <v>1699</v>
      </c>
      <c r="D1448" s="45" t="s">
        <v>1669</v>
      </c>
      <c r="E1448" s="3" t="s">
        <v>375</v>
      </c>
      <c r="F1448" s="3" t="s">
        <v>1670</v>
      </c>
      <c r="G1448" s="4" t="str">
        <f t="shared" si="115"/>
        <v>RES0402 160m±1%</v>
      </c>
      <c r="H1448" s="3" t="s">
        <v>23</v>
      </c>
      <c r="I1448" s="3" t="s">
        <v>24</v>
      </c>
      <c r="J1448" s="3" t="s">
        <v>25</v>
      </c>
      <c r="K1448" s="3" t="s">
        <v>377</v>
      </c>
      <c r="L1448" s="4" t="str">
        <f t="shared" si="121"/>
        <v>RL0402FR-070R16L</v>
      </c>
      <c r="M1448" s="3" t="s">
        <v>378</v>
      </c>
      <c r="N1448" s="4" t="s">
        <v>1671</v>
      </c>
      <c r="O1448" t="str">
        <f t="shared" ca="1" si="120"/>
        <v>C:\Altium Libraries\Passives Library\DataSheet\LOW OHMIC CHIP RESISTORS (Yageo).pdf</v>
      </c>
      <c r="P1448" s="5" t="str">
        <f t="shared" si="117"/>
        <v>LOW OHMIC CHIP RESISTORS  RES0402 160m±1% 50V 60mW</v>
      </c>
    </row>
    <row r="1449" spans="1:16" x14ac:dyDescent="0.3">
      <c r="A1449" s="4" t="s">
        <v>1700</v>
      </c>
      <c r="B1449" s="3" t="s">
        <v>1667</v>
      </c>
      <c r="C1449" s="3" t="s">
        <v>1701</v>
      </c>
      <c r="D1449" s="45" t="s">
        <v>1669</v>
      </c>
      <c r="E1449" s="3" t="s">
        <v>375</v>
      </c>
      <c r="F1449" s="3" t="s">
        <v>1670</v>
      </c>
      <c r="G1449" s="4" t="str">
        <f t="shared" ref="G1449:G1469" si="122">CONCATENATE(K1449," ",C1449,D1449)</f>
        <v>RES0402 180m±1%</v>
      </c>
      <c r="H1449" s="3" t="s">
        <v>23</v>
      </c>
      <c r="I1449" s="3" t="s">
        <v>24</v>
      </c>
      <c r="J1449" s="3" t="s">
        <v>25</v>
      </c>
      <c r="K1449" s="3" t="s">
        <v>377</v>
      </c>
      <c r="L1449" s="4" t="str">
        <f t="shared" si="121"/>
        <v>RL0402FR-070R18L</v>
      </c>
      <c r="M1449" s="3" t="s">
        <v>378</v>
      </c>
      <c r="N1449" s="4" t="s">
        <v>1671</v>
      </c>
      <c r="O1449" t="str">
        <f t="shared" ca="1" si="120"/>
        <v>C:\Altium Libraries\Passives Library\DataSheet\LOW OHMIC CHIP RESISTORS (Yageo).pdf</v>
      </c>
      <c r="P1449" s="5" t="str">
        <f t="shared" ref="P1449:P1469" si="123">CONCATENATE(N1449," ",K1449," ",C1449,D1449," ",E1449," ",F1449)</f>
        <v>LOW OHMIC CHIP RESISTORS  RES0402 180m±1% 50V 60mW</v>
      </c>
    </row>
    <row r="1450" spans="1:16" x14ac:dyDescent="0.3">
      <c r="A1450" s="4" t="s">
        <v>1702</v>
      </c>
      <c r="B1450" s="3" t="s">
        <v>1667</v>
      </c>
      <c r="C1450" s="3" t="s">
        <v>1703</v>
      </c>
      <c r="D1450" s="45" t="s">
        <v>1669</v>
      </c>
      <c r="E1450" s="3" t="s">
        <v>375</v>
      </c>
      <c r="F1450" s="3" t="s">
        <v>1670</v>
      </c>
      <c r="G1450" s="4" t="str">
        <f t="shared" si="122"/>
        <v>RES0402 200m±1%</v>
      </c>
      <c r="H1450" s="3" t="s">
        <v>23</v>
      </c>
      <c r="I1450" s="3" t="s">
        <v>24</v>
      </c>
      <c r="J1450" s="3" t="s">
        <v>25</v>
      </c>
      <c r="K1450" s="3" t="s">
        <v>377</v>
      </c>
      <c r="L1450" s="4" t="str">
        <f t="shared" si="121"/>
        <v>RL0402FR-070R2L</v>
      </c>
      <c r="M1450" s="3" t="s">
        <v>378</v>
      </c>
      <c r="N1450" s="4" t="s">
        <v>1671</v>
      </c>
      <c r="O1450" t="str">
        <f t="shared" ca="1" si="120"/>
        <v>C:\Altium Libraries\Passives Library\DataSheet\LOW OHMIC CHIP RESISTORS (Yageo).pdf</v>
      </c>
      <c r="P1450" s="5" t="str">
        <f t="shared" si="123"/>
        <v>LOW OHMIC CHIP RESISTORS  RES0402 200m±1% 50V 60mW</v>
      </c>
    </row>
    <row r="1451" spans="1:16" x14ac:dyDescent="0.3">
      <c r="A1451" s="4" t="s">
        <v>1704</v>
      </c>
      <c r="B1451" s="3" t="s">
        <v>1667</v>
      </c>
      <c r="C1451" s="3" t="s">
        <v>1705</v>
      </c>
      <c r="D1451" s="45" t="s">
        <v>1669</v>
      </c>
      <c r="E1451" s="3" t="s">
        <v>375</v>
      </c>
      <c r="F1451" s="3" t="s">
        <v>1670</v>
      </c>
      <c r="G1451" s="4" t="str">
        <f t="shared" si="122"/>
        <v>RES0402 220m±1%</v>
      </c>
      <c r="H1451" s="3" t="s">
        <v>23</v>
      </c>
      <c r="I1451" s="3" t="s">
        <v>24</v>
      </c>
      <c r="J1451" s="3" t="s">
        <v>25</v>
      </c>
      <c r="K1451" s="3" t="s">
        <v>377</v>
      </c>
      <c r="L1451" s="4" t="str">
        <f t="shared" si="121"/>
        <v>RL0402FR-070R22L</v>
      </c>
      <c r="M1451" s="3" t="s">
        <v>378</v>
      </c>
      <c r="N1451" s="4" t="s">
        <v>1671</v>
      </c>
      <c r="O1451" t="str">
        <f t="shared" ca="1" si="120"/>
        <v>C:\Altium Libraries\Passives Library\DataSheet\LOW OHMIC CHIP RESISTORS (Yageo).pdf</v>
      </c>
      <c r="P1451" s="5" t="str">
        <f t="shared" si="123"/>
        <v>LOW OHMIC CHIP RESISTORS  RES0402 220m±1% 50V 60mW</v>
      </c>
    </row>
    <row r="1452" spans="1:16" x14ac:dyDescent="0.3">
      <c r="A1452" s="4" t="s">
        <v>1706</v>
      </c>
      <c r="B1452" s="3" t="s">
        <v>1667</v>
      </c>
      <c r="C1452" s="3" t="s">
        <v>1707</v>
      </c>
      <c r="D1452" s="45" t="s">
        <v>1669</v>
      </c>
      <c r="E1452" s="3" t="s">
        <v>375</v>
      </c>
      <c r="F1452" s="3" t="s">
        <v>1670</v>
      </c>
      <c r="G1452" s="4" t="str">
        <f t="shared" si="122"/>
        <v>RES0402 240m±1%</v>
      </c>
      <c r="H1452" s="3" t="s">
        <v>23</v>
      </c>
      <c r="I1452" s="3" t="s">
        <v>24</v>
      </c>
      <c r="J1452" s="3" t="s">
        <v>25</v>
      </c>
      <c r="K1452" s="3" t="s">
        <v>377</v>
      </c>
      <c r="L1452" s="4" t="str">
        <f t="shared" si="121"/>
        <v>RL0402FR-070R24L</v>
      </c>
      <c r="M1452" s="3" t="s">
        <v>378</v>
      </c>
      <c r="N1452" s="4" t="s">
        <v>1671</v>
      </c>
      <c r="O1452" t="str">
        <f t="shared" ca="1" si="120"/>
        <v>C:\Altium Libraries\Passives Library\DataSheet\LOW OHMIC CHIP RESISTORS (Yageo).pdf</v>
      </c>
      <c r="P1452" s="5" t="str">
        <f t="shared" si="123"/>
        <v>LOW OHMIC CHIP RESISTORS  RES0402 240m±1% 50V 60mW</v>
      </c>
    </row>
    <row r="1453" spans="1:16" x14ac:dyDescent="0.3">
      <c r="A1453" s="4" t="s">
        <v>1708</v>
      </c>
      <c r="B1453" s="3" t="s">
        <v>1667</v>
      </c>
      <c r="C1453" s="3" t="s">
        <v>1709</v>
      </c>
      <c r="D1453" s="45" t="s">
        <v>1669</v>
      </c>
      <c r="E1453" s="3" t="s">
        <v>375</v>
      </c>
      <c r="F1453" s="3" t="s">
        <v>1670</v>
      </c>
      <c r="G1453" s="4" t="str">
        <f t="shared" si="122"/>
        <v>RES0402 250m±1%</v>
      </c>
      <c r="H1453" s="3" t="s">
        <v>23</v>
      </c>
      <c r="I1453" s="3" t="s">
        <v>24</v>
      </c>
      <c r="J1453" s="3" t="s">
        <v>25</v>
      </c>
      <c r="K1453" s="3" t="s">
        <v>377</v>
      </c>
      <c r="L1453" s="4" t="str">
        <f t="shared" si="121"/>
        <v>RL0402FR-070R25L</v>
      </c>
      <c r="M1453" s="3" t="s">
        <v>378</v>
      </c>
      <c r="N1453" s="4" t="s">
        <v>1671</v>
      </c>
      <c r="O1453" t="str">
        <f t="shared" ca="1" si="120"/>
        <v>C:\Altium Libraries\Passives Library\DataSheet\LOW OHMIC CHIP RESISTORS (Yageo).pdf</v>
      </c>
      <c r="P1453" s="5" t="str">
        <f t="shared" si="123"/>
        <v>LOW OHMIC CHIP RESISTORS  RES0402 250m±1% 50V 60mW</v>
      </c>
    </row>
    <row r="1454" spans="1:16" x14ac:dyDescent="0.3">
      <c r="A1454" s="4" t="s">
        <v>1710</v>
      </c>
      <c r="B1454" s="3" t="s">
        <v>1667</v>
      </c>
      <c r="C1454" s="3" t="s">
        <v>1711</v>
      </c>
      <c r="D1454" s="45" t="s">
        <v>1669</v>
      </c>
      <c r="E1454" s="3" t="s">
        <v>375</v>
      </c>
      <c r="F1454" s="3" t="s">
        <v>1670</v>
      </c>
      <c r="G1454" s="4" t="str">
        <f t="shared" si="122"/>
        <v>RES0402 270m±1%</v>
      </c>
      <c r="H1454" s="3" t="s">
        <v>23</v>
      </c>
      <c r="I1454" s="3" t="s">
        <v>24</v>
      </c>
      <c r="J1454" s="3" t="s">
        <v>25</v>
      </c>
      <c r="K1454" s="3" t="s">
        <v>377</v>
      </c>
      <c r="L1454" s="4" t="str">
        <f t="shared" si="121"/>
        <v>RL0402FR-070R27L</v>
      </c>
      <c r="M1454" s="3" t="s">
        <v>378</v>
      </c>
      <c r="N1454" s="4" t="s">
        <v>1671</v>
      </c>
      <c r="O1454" t="str">
        <f t="shared" ca="1" si="120"/>
        <v>C:\Altium Libraries\Passives Library\DataSheet\LOW OHMIC CHIP RESISTORS (Yageo).pdf</v>
      </c>
      <c r="P1454" s="5" t="str">
        <f t="shared" si="123"/>
        <v>LOW OHMIC CHIP RESISTORS  RES0402 270m±1% 50V 60mW</v>
      </c>
    </row>
    <row r="1455" spans="1:16" x14ac:dyDescent="0.3">
      <c r="A1455" s="4" t="s">
        <v>1712</v>
      </c>
      <c r="B1455" s="3" t="s">
        <v>1667</v>
      </c>
      <c r="C1455" s="3" t="s">
        <v>1713</v>
      </c>
      <c r="D1455" s="45" t="s">
        <v>1669</v>
      </c>
      <c r="E1455" s="3" t="s">
        <v>375</v>
      </c>
      <c r="F1455" s="3" t="s">
        <v>1670</v>
      </c>
      <c r="G1455" s="4" t="str">
        <f t="shared" si="122"/>
        <v>RES0402 300m±1%</v>
      </c>
      <c r="H1455" s="3" t="s">
        <v>23</v>
      </c>
      <c r="I1455" s="3" t="s">
        <v>24</v>
      </c>
      <c r="J1455" s="3" t="s">
        <v>25</v>
      </c>
      <c r="K1455" s="3" t="s">
        <v>377</v>
      </c>
      <c r="L1455" s="4" t="str">
        <f t="shared" si="121"/>
        <v>RL0402FR-070R3L</v>
      </c>
      <c r="M1455" s="3" t="s">
        <v>378</v>
      </c>
      <c r="N1455" s="4" t="s">
        <v>1671</v>
      </c>
      <c r="O1455" t="str">
        <f t="shared" ca="1" si="120"/>
        <v>C:\Altium Libraries\Passives Library\DataSheet\LOW OHMIC CHIP RESISTORS (Yageo).pdf</v>
      </c>
      <c r="P1455" s="5" t="str">
        <f t="shared" si="123"/>
        <v>LOW OHMIC CHIP RESISTORS  RES0402 300m±1% 50V 60mW</v>
      </c>
    </row>
    <row r="1456" spans="1:16" x14ac:dyDescent="0.3">
      <c r="A1456" s="4" t="s">
        <v>1714</v>
      </c>
      <c r="B1456" s="3" t="s">
        <v>1667</v>
      </c>
      <c r="C1456" s="3" t="s">
        <v>1715</v>
      </c>
      <c r="D1456" s="45" t="s">
        <v>1669</v>
      </c>
      <c r="E1456" s="3" t="s">
        <v>375</v>
      </c>
      <c r="F1456" s="3" t="s">
        <v>1670</v>
      </c>
      <c r="G1456" s="4" t="str">
        <f t="shared" si="122"/>
        <v>RES0402 330m±1%</v>
      </c>
      <c r="H1456" s="3" t="s">
        <v>23</v>
      </c>
      <c r="I1456" s="3" t="s">
        <v>24</v>
      </c>
      <c r="J1456" s="3" t="s">
        <v>25</v>
      </c>
      <c r="K1456" s="3" t="s">
        <v>377</v>
      </c>
      <c r="L1456" s="4" t="str">
        <f t="shared" si="121"/>
        <v>RL0402FR-070R33L</v>
      </c>
      <c r="M1456" s="3" t="s">
        <v>378</v>
      </c>
      <c r="N1456" s="4" t="s">
        <v>1671</v>
      </c>
      <c r="O1456" t="str">
        <f t="shared" ca="1" si="120"/>
        <v>C:\Altium Libraries\Passives Library\DataSheet\LOW OHMIC CHIP RESISTORS (Yageo).pdf</v>
      </c>
      <c r="P1456" s="5" t="str">
        <f t="shared" si="123"/>
        <v>LOW OHMIC CHIP RESISTORS  RES0402 330m±1% 50V 60mW</v>
      </c>
    </row>
    <row r="1457" spans="1:16" x14ac:dyDescent="0.3">
      <c r="A1457" s="4" t="s">
        <v>1716</v>
      </c>
      <c r="B1457" s="3" t="s">
        <v>1667</v>
      </c>
      <c r="C1457" s="3" t="s">
        <v>1717</v>
      </c>
      <c r="D1457" s="45" t="s">
        <v>1669</v>
      </c>
      <c r="E1457" s="3" t="s">
        <v>375</v>
      </c>
      <c r="F1457" s="3" t="s">
        <v>1670</v>
      </c>
      <c r="G1457" s="4" t="str">
        <f t="shared" si="122"/>
        <v>RES0402 360m±1%</v>
      </c>
      <c r="H1457" s="3" t="s">
        <v>23</v>
      </c>
      <c r="I1457" s="3" t="s">
        <v>24</v>
      </c>
      <c r="J1457" s="3" t="s">
        <v>25</v>
      </c>
      <c r="K1457" s="3" t="s">
        <v>377</v>
      </c>
      <c r="L1457" s="4" t="str">
        <f t="shared" si="121"/>
        <v>RL0402FR-070R36L</v>
      </c>
      <c r="M1457" s="3" t="s">
        <v>378</v>
      </c>
      <c r="N1457" s="4" t="s">
        <v>1671</v>
      </c>
      <c r="O1457" t="str">
        <f t="shared" ca="1" si="120"/>
        <v>C:\Altium Libraries\Passives Library\DataSheet\LOW OHMIC CHIP RESISTORS (Yageo).pdf</v>
      </c>
      <c r="P1457" s="5" t="str">
        <f t="shared" si="123"/>
        <v>LOW OHMIC CHIP RESISTORS  RES0402 360m±1% 50V 60mW</v>
      </c>
    </row>
    <row r="1458" spans="1:16" x14ac:dyDescent="0.3">
      <c r="A1458" s="4" t="s">
        <v>1718</v>
      </c>
      <c r="B1458" s="3" t="s">
        <v>1667</v>
      </c>
      <c r="C1458" s="3" t="s">
        <v>1719</v>
      </c>
      <c r="D1458" s="45" t="s">
        <v>1669</v>
      </c>
      <c r="E1458" s="3" t="s">
        <v>375</v>
      </c>
      <c r="F1458" s="3" t="s">
        <v>1670</v>
      </c>
      <c r="G1458" s="4" t="str">
        <f t="shared" si="122"/>
        <v>RES0402 390m±1%</v>
      </c>
      <c r="H1458" s="3" t="s">
        <v>23</v>
      </c>
      <c r="I1458" s="3" t="s">
        <v>24</v>
      </c>
      <c r="J1458" s="3" t="s">
        <v>25</v>
      </c>
      <c r="K1458" s="3" t="s">
        <v>377</v>
      </c>
      <c r="L1458" s="4" t="str">
        <f t="shared" si="121"/>
        <v>RL0402FR-070R39L</v>
      </c>
      <c r="M1458" s="3" t="s">
        <v>378</v>
      </c>
      <c r="N1458" s="4" t="s">
        <v>1671</v>
      </c>
      <c r="O1458" t="str">
        <f t="shared" ca="1" si="120"/>
        <v>C:\Altium Libraries\Passives Library\DataSheet\LOW OHMIC CHIP RESISTORS (Yageo).pdf</v>
      </c>
      <c r="P1458" s="5" t="str">
        <f t="shared" si="123"/>
        <v>LOW OHMIC CHIP RESISTORS  RES0402 390m±1% 50V 60mW</v>
      </c>
    </row>
    <row r="1459" spans="1:16" x14ac:dyDescent="0.3">
      <c r="A1459" s="4" t="s">
        <v>1720</v>
      </c>
      <c r="B1459" s="3" t="s">
        <v>1667</v>
      </c>
      <c r="C1459" s="3" t="s">
        <v>1721</v>
      </c>
      <c r="D1459" s="45" t="s">
        <v>1669</v>
      </c>
      <c r="E1459" s="3" t="s">
        <v>375</v>
      </c>
      <c r="F1459" s="3" t="s">
        <v>1670</v>
      </c>
      <c r="G1459" s="4" t="str">
        <f t="shared" si="122"/>
        <v>RES0402 400m±1%</v>
      </c>
      <c r="H1459" s="3" t="s">
        <v>23</v>
      </c>
      <c r="I1459" s="3" t="s">
        <v>24</v>
      </c>
      <c r="J1459" s="3" t="s">
        <v>25</v>
      </c>
      <c r="K1459" s="3" t="s">
        <v>377</v>
      </c>
      <c r="L1459" s="4" t="str">
        <f t="shared" si="121"/>
        <v>RL0402FR-070R4L</v>
      </c>
      <c r="M1459" s="3" t="s">
        <v>378</v>
      </c>
      <c r="N1459" s="4" t="s">
        <v>1671</v>
      </c>
      <c r="O1459" t="str">
        <f t="shared" ca="1" si="120"/>
        <v>C:\Altium Libraries\Passives Library\DataSheet\LOW OHMIC CHIP RESISTORS (Yageo).pdf</v>
      </c>
      <c r="P1459" s="5" t="str">
        <f t="shared" si="123"/>
        <v>LOW OHMIC CHIP RESISTORS  RES0402 400m±1% 50V 60mW</v>
      </c>
    </row>
    <row r="1460" spans="1:16" x14ac:dyDescent="0.3">
      <c r="A1460" s="4" t="s">
        <v>1722</v>
      </c>
      <c r="B1460" s="3" t="s">
        <v>1667</v>
      </c>
      <c r="C1460" s="3" t="s">
        <v>1723</v>
      </c>
      <c r="D1460" s="45" t="s">
        <v>1669</v>
      </c>
      <c r="E1460" s="3" t="s">
        <v>375</v>
      </c>
      <c r="F1460" s="3" t="s">
        <v>1670</v>
      </c>
      <c r="G1460" s="4" t="str">
        <f t="shared" si="122"/>
        <v>RES0402 430m±1%</v>
      </c>
      <c r="H1460" s="3" t="s">
        <v>23</v>
      </c>
      <c r="I1460" s="3" t="s">
        <v>24</v>
      </c>
      <c r="J1460" s="3" t="s">
        <v>25</v>
      </c>
      <c r="K1460" s="3" t="s">
        <v>377</v>
      </c>
      <c r="L1460" s="4" t="str">
        <f t="shared" si="121"/>
        <v>RL0402FR-070R43L</v>
      </c>
      <c r="M1460" s="3" t="s">
        <v>378</v>
      </c>
      <c r="N1460" s="4" t="s">
        <v>1671</v>
      </c>
      <c r="O1460" t="str">
        <f t="shared" ca="1" si="120"/>
        <v>C:\Altium Libraries\Passives Library\DataSheet\LOW OHMIC CHIP RESISTORS (Yageo).pdf</v>
      </c>
      <c r="P1460" s="5" t="str">
        <f t="shared" si="123"/>
        <v>LOW OHMIC CHIP RESISTORS  RES0402 430m±1% 50V 60mW</v>
      </c>
    </row>
    <row r="1461" spans="1:16" x14ac:dyDescent="0.3">
      <c r="A1461" s="4" t="s">
        <v>1724</v>
      </c>
      <c r="B1461" s="3" t="s">
        <v>1667</v>
      </c>
      <c r="C1461" s="3" t="s">
        <v>1725</v>
      </c>
      <c r="D1461" s="45" t="s">
        <v>1669</v>
      </c>
      <c r="E1461" s="3" t="s">
        <v>375</v>
      </c>
      <c r="F1461" s="3" t="s">
        <v>1670</v>
      </c>
      <c r="G1461" s="4" t="str">
        <f t="shared" si="122"/>
        <v>RES0402 470m±1%</v>
      </c>
      <c r="H1461" s="3" t="s">
        <v>23</v>
      </c>
      <c r="I1461" s="3" t="s">
        <v>24</v>
      </c>
      <c r="J1461" s="3" t="s">
        <v>25</v>
      </c>
      <c r="K1461" s="3" t="s">
        <v>377</v>
      </c>
      <c r="L1461" s="4" t="str">
        <f t="shared" si="121"/>
        <v>RL0402FR-070R47L</v>
      </c>
      <c r="M1461" s="3" t="s">
        <v>378</v>
      </c>
      <c r="N1461" s="4" t="s">
        <v>1671</v>
      </c>
      <c r="O1461" t="str">
        <f t="shared" ca="1" si="120"/>
        <v>C:\Altium Libraries\Passives Library\DataSheet\LOW OHMIC CHIP RESISTORS (Yageo).pdf</v>
      </c>
      <c r="P1461" s="5" t="str">
        <f t="shared" si="123"/>
        <v>LOW OHMIC CHIP RESISTORS  RES0402 470m±1% 50V 60mW</v>
      </c>
    </row>
    <row r="1462" spans="1:16" x14ac:dyDescent="0.3">
      <c r="A1462" s="4" t="s">
        <v>1726</v>
      </c>
      <c r="B1462" s="3" t="s">
        <v>1667</v>
      </c>
      <c r="C1462" s="3" t="s">
        <v>1727</v>
      </c>
      <c r="D1462" s="45" t="s">
        <v>1669</v>
      </c>
      <c r="E1462" s="3" t="s">
        <v>375</v>
      </c>
      <c r="F1462" s="3" t="s">
        <v>1670</v>
      </c>
      <c r="G1462" s="4" t="str">
        <f t="shared" si="122"/>
        <v>RES0402 500m±1%</v>
      </c>
      <c r="H1462" s="3" t="s">
        <v>23</v>
      </c>
      <c r="I1462" s="3" t="s">
        <v>24</v>
      </c>
      <c r="J1462" s="3" t="s">
        <v>25</v>
      </c>
      <c r="K1462" s="3" t="s">
        <v>377</v>
      </c>
      <c r="L1462" s="4" t="str">
        <f t="shared" si="121"/>
        <v>RL0402FR-070R5L</v>
      </c>
      <c r="M1462" s="3" t="s">
        <v>378</v>
      </c>
      <c r="N1462" s="4" t="s">
        <v>1671</v>
      </c>
      <c r="O1462" t="str">
        <f t="shared" ca="1" si="120"/>
        <v>C:\Altium Libraries\Passives Library\DataSheet\LOW OHMIC CHIP RESISTORS (Yageo).pdf</v>
      </c>
      <c r="P1462" s="5" t="str">
        <f t="shared" si="123"/>
        <v>LOW OHMIC CHIP RESISTORS  RES0402 500m±1% 50V 60mW</v>
      </c>
    </row>
    <row r="1463" spans="1:16" x14ac:dyDescent="0.3">
      <c r="A1463" s="4" t="s">
        <v>1728</v>
      </c>
      <c r="B1463" s="3" t="s">
        <v>1667</v>
      </c>
      <c r="C1463" s="3" t="s">
        <v>1729</v>
      </c>
      <c r="D1463" s="45" t="s">
        <v>1669</v>
      </c>
      <c r="E1463" s="3" t="s">
        <v>375</v>
      </c>
      <c r="F1463" s="3" t="s">
        <v>1670</v>
      </c>
      <c r="G1463" s="4" t="str">
        <f t="shared" si="122"/>
        <v>RES0402 510m±1%</v>
      </c>
      <c r="H1463" s="3" t="s">
        <v>23</v>
      </c>
      <c r="I1463" s="3" t="s">
        <v>24</v>
      </c>
      <c r="J1463" s="3" t="s">
        <v>25</v>
      </c>
      <c r="K1463" s="3" t="s">
        <v>377</v>
      </c>
      <c r="L1463" s="4" t="str">
        <f t="shared" si="121"/>
        <v>RL0402FR-070R51L</v>
      </c>
      <c r="M1463" s="3" t="s">
        <v>378</v>
      </c>
      <c r="N1463" s="4" t="s">
        <v>1671</v>
      </c>
      <c r="O1463" t="str">
        <f t="shared" ca="1" si="120"/>
        <v>C:\Altium Libraries\Passives Library\DataSheet\LOW OHMIC CHIP RESISTORS (Yageo).pdf</v>
      </c>
      <c r="P1463" s="5" t="str">
        <f t="shared" si="123"/>
        <v>LOW OHMIC CHIP RESISTORS  RES0402 510m±1% 50V 60mW</v>
      </c>
    </row>
    <row r="1464" spans="1:16" x14ac:dyDescent="0.3">
      <c r="A1464" s="4" t="s">
        <v>1730</v>
      </c>
      <c r="B1464" s="3" t="s">
        <v>1667</v>
      </c>
      <c r="C1464" s="3" t="s">
        <v>1731</v>
      </c>
      <c r="D1464" s="45" t="s">
        <v>1669</v>
      </c>
      <c r="E1464" s="3" t="s">
        <v>375</v>
      </c>
      <c r="F1464" s="3" t="s">
        <v>1670</v>
      </c>
      <c r="G1464" s="4" t="str">
        <f t="shared" si="122"/>
        <v>RES0402 560m±1%</v>
      </c>
      <c r="H1464" s="3" t="s">
        <v>23</v>
      </c>
      <c r="I1464" s="3" t="s">
        <v>24</v>
      </c>
      <c r="J1464" s="3" t="s">
        <v>25</v>
      </c>
      <c r="K1464" s="3" t="s">
        <v>377</v>
      </c>
      <c r="L1464" s="4" t="str">
        <f t="shared" si="121"/>
        <v>RL0402FR-070R56L</v>
      </c>
      <c r="M1464" s="3" t="s">
        <v>378</v>
      </c>
      <c r="N1464" s="4" t="s">
        <v>1671</v>
      </c>
      <c r="O1464" t="str">
        <f t="shared" ca="1" si="120"/>
        <v>C:\Altium Libraries\Passives Library\DataSheet\LOW OHMIC CHIP RESISTORS (Yageo).pdf</v>
      </c>
      <c r="P1464" s="5" t="str">
        <f t="shared" si="123"/>
        <v>LOW OHMIC CHIP RESISTORS  RES0402 560m±1% 50V 60mW</v>
      </c>
    </row>
    <row r="1465" spans="1:16" x14ac:dyDescent="0.3">
      <c r="A1465" s="4" t="s">
        <v>1732</v>
      </c>
      <c r="B1465" s="3" t="s">
        <v>1667</v>
      </c>
      <c r="C1465" s="3" t="s">
        <v>1733</v>
      </c>
      <c r="D1465" s="45" t="s">
        <v>1669</v>
      </c>
      <c r="E1465" s="3" t="s">
        <v>375</v>
      </c>
      <c r="F1465" s="3" t="s">
        <v>1670</v>
      </c>
      <c r="G1465" s="4" t="str">
        <f t="shared" si="122"/>
        <v>RES0402 620m±1%</v>
      </c>
      <c r="H1465" s="3" t="s">
        <v>23</v>
      </c>
      <c r="I1465" s="3" t="s">
        <v>24</v>
      </c>
      <c r="J1465" s="3" t="s">
        <v>25</v>
      </c>
      <c r="K1465" s="3" t="s">
        <v>377</v>
      </c>
      <c r="L1465" s="4" t="str">
        <f t="shared" si="121"/>
        <v>RL0402FR-070R62L</v>
      </c>
      <c r="M1465" s="3" t="s">
        <v>378</v>
      </c>
      <c r="N1465" s="4" t="s">
        <v>1671</v>
      </c>
      <c r="O1465" t="str">
        <f t="shared" ca="1" si="120"/>
        <v>C:\Altium Libraries\Passives Library\DataSheet\LOW OHMIC CHIP RESISTORS (Yageo).pdf</v>
      </c>
      <c r="P1465" s="5" t="str">
        <f t="shared" si="123"/>
        <v>LOW OHMIC CHIP RESISTORS  RES0402 620m±1% 50V 60mW</v>
      </c>
    </row>
    <row r="1466" spans="1:16" x14ac:dyDescent="0.3">
      <c r="A1466" s="4" t="s">
        <v>1734</v>
      </c>
      <c r="B1466" s="3" t="s">
        <v>1667</v>
      </c>
      <c r="C1466" s="3" t="s">
        <v>1735</v>
      </c>
      <c r="D1466" s="45" t="s">
        <v>1669</v>
      </c>
      <c r="E1466" s="3" t="s">
        <v>375</v>
      </c>
      <c r="F1466" s="3" t="s">
        <v>1670</v>
      </c>
      <c r="G1466" s="4" t="str">
        <f t="shared" si="122"/>
        <v>RES0402 680m±1%</v>
      </c>
      <c r="H1466" s="3" t="s">
        <v>23</v>
      </c>
      <c r="I1466" s="3" t="s">
        <v>24</v>
      </c>
      <c r="J1466" s="3" t="s">
        <v>25</v>
      </c>
      <c r="K1466" s="3" t="s">
        <v>377</v>
      </c>
      <c r="L1466" s="4" t="str">
        <f t="shared" si="121"/>
        <v>RL0402FR-070R68L</v>
      </c>
      <c r="M1466" s="3" t="s">
        <v>378</v>
      </c>
      <c r="N1466" s="4" t="s">
        <v>1671</v>
      </c>
      <c r="O1466" t="str">
        <f t="shared" ca="1" si="120"/>
        <v>C:\Altium Libraries\Passives Library\DataSheet\LOW OHMIC CHIP RESISTORS (Yageo).pdf</v>
      </c>
      <c r="P1466" s="5" t="str">
        <f t="shared" si="123"/>
        <v>LOW OHMIC CHIP RESISTORS  RES0402 680m±1% 50V 60mW</v>
      </c>
    </row>
    <row r="1467" spans="1:16" x14ac:dyDescent="0.3">
      <c r="A1467" s="4" t="s">
        <v>1736</v>
      </c>
      <c r="B1467" s="3" t="s">
        <v>1667</v>
      </c>
      <c r="C1467" s="3" t="s">
        <v>1737</v>
      </c>
      <c r="D1467" s="45" t="s">
        <v>1669</v>
      </c>
      <c r="E1467" s="3" t="s">
        <v>375</v>
      </c>
      <c r="F1467" s="3" t="s">
        <v>1670</v>
      </c>
      <c r="G1467" s="4" t="str">
        <f t="shared" si="122"/>
        <v>RES0402 750m±1%</v>
      </c>
      <c r="H1467" s="3" t="s">
        <v>23</v>
      </c>
      <c r="I1467" s="3" t="s">
        <v>24</v>
      </c>
      <c r="J1467" s="3" t="s">
        <v>25</v>
      </c>
      <c r="K1467" s="3" t="s">
        <v>377</v>
      </c>
      <c r="L1467" s="4" t="str">
        <f t="shared" si="121"/>
        <v>RL0402FR-070R75L</v>
      </c>
      <c r="M1467" s="3" t="s">
        <v>378</v>
      </c>
      <c r="N1467" s="4" t="s">
        <v>1671</v>
      </c>
      <c r="O1467" t="str">
        <f t="shared" ca="1" si="120"/>
        <v>C:\Altium Libraries\Passives Library\DataSheet\LOW OHMIC CHIP RESISTORS (Yageo).pdf</v>
      </c>
      <c r="P1467" s="5" t="str">
        <f t="shared" si="123"/>
        <v>LOW OHMIC CHIP RESISTORS  RES0402 750m±1% 50V 60mW</v>
      </c>
    </row>
    <row r="1468" spans="1:16" x14ac:dyDescent="0.3">
      <c r="A1468" s="4" t="s">
        <v>1738</v>
      </c>
      <c r="B1468" s="3" t="s">
        <v>1667</v>
      </c>
      <c r="C1468" s="3" t="s">
        <v>1739</v>
      </c>
      <c r="D1468" s="45" t="s">
        <v>1669</v>
      </c>
      <c r="E1468" s="3" t="s">
        <v>375</v>
      </c>
      <c r="F1468" s="3" t="s">
        <v>1670</v>
      </c>
      <c r="G1468" s="4" t="str">
        <f t="shared" si="122"/>
        <v>RES0402 820m±1%</v>
      </c>
      <c r="H1468" s="3" t="s">
        <v>23</v>
      </c>
      <c r="I1468" s="3" t="s">
        <v>24</v>
      </c>
      <c r="J1468" s="3" t="s">
        <v>25</v>
      </c>
      <c r="K1468" s="3" t="s">
        <v>377</v>
      </c>
      <c r="L1468" s="4" t="str">
        <f t="shared" si="121"/>
        <v>RL0402FR-070R82L</v>
      </c>
      <c r="M1468" s="3" t="s">
        <v>378</v>
      </c>
      <c r="N1468" s="4" t="s">
        <v>1671</v>
      </c>
      <c r="O1468" t="str">
        <f t="shared" ca="1" si="120"/>
        <v>C:\Altium Libraries\Passives Library\DataSheet\LOW OHMIC CHIP RESISTORS (Yageo).pdf</v>
      </c>
      <c r="P1468" s="5" t="str">
        <f t="shared" si="123"/>
        <v>LOW OHMIC CHIP RESISTORS  RES0402 820m±1% 50V 60mW</v>
      </c>
    </row>
    <row r="1469" spans="1:16" x14ac:dyDescent="0.3">
      <c r="A1469" s="4" t="s">
        <v>1740</v>
      </c>
      <c r="B1469" s="3" t="s">
        <v>1667</v>
      </c>
      <c r="C1469" s="3" t="s">
        <v>1741</v>
      </c>
      <c r="D1469" s="45" t="s">
        <v>1669</v>
      </c>
      <c r="E1469" s="3" t="s">
        <v>375</v>
      </c>
      <c r="F1469" s="3" t="s">
        <v>1670</v>
      </c>
      <c r="G1469" s="4" t="str">
        <f t="shared" si="122"/>
        <v>RES0402 910m±1%</v>
      </c>
      <c r="H1469" s="3" t="s">
        <v>23</v>
      </c>
      <c r="I1469" s="3" t="s">
        <v>24</v>
      </c>
      <c r="J1469" s="3" t="s">
        <v>25</v>
      </c>
      <c r="K1469" s="3" t="s">
        <v>377</v>
      </c>
      <c r="L1469" s="4" t="str">
        <f t="shared" si="121"/>
        <v>RL0402FR-070R91L</v>
      </c>
      <c r="M1469" s="3" t="s">
        <v>378</v>
      </c>
      <c r="N1469" s="4" t="s">
        <v>1671</v>
      </c>
      <c r="O1469" t="str">
        <f t="shared" ca="1" si="120"/>
        <v>C:\Altium Libraries\Passives Library\DataSheet\LOW OHMIC CHIP RESISTORS (Yageo).pdf</v>
      </c>
      <c r="P1469" s="5" t="str">
        <f t="shared" si="123"/>
        <v>LOW OHMIC CHIP RESISTORS  RES0402 910m±1% 50V 60mW</v>
      </c>
    </row>
    <row r="1470" spans="1:16" x14ac:dyDescent="0.3">
      <c r="A1470" s="9"/>
      <c r="B1470" s="10"/>
      <c r="C1470" s="10"/>
      <c r="D1470" s="10"/>
      <c r="E1470" s="10"/>
      <c r="F1470" s="10"/>
      <c r="G1470" s="9"/>
      <c r="H1470" s="10"/>
      <c r="I1470" s="8"/>
      <c r="J1470" s="7"/>
      <c r="K1470" s="7"/>
      <c r="L1470" s="9"/>
      <c r="M1470" s="10"/>
      <c r="N1470" s="7"/>
      <c r="O1470" s="7"/>
      <c r="P1470" s="10"/>
    </row>
    <row r="1471" spans="1:16" x14ac:dyDescent="0.3">
      <c r="A1471" s="4" t="s">
        <v>1742</v>
      </c>
      <c r="B1471" s="3" t="s">
        <v>1743</v>
      </c>
      <c r="C1471" s="3" t="s">
        <v>1744</v>
      </c>
      <c r="D1471" s="45" t="s">
        <v>1669</v>
      </c>
      <c r="E1471" s="3" t="s">
        <v>375</v>
      </c>
      <c r="F1471" s="3" t="s">
        <v>1745</v>
      </c>
      <c r="G1471" s="4" t="str">
        <f t="shared" ref="G1471:G1512" si="124">CONCATENATE(K1471," ",C1471,D1471)</f>
        <v>RES0603 10m±1%</v>
      </c>
      <c r="H1471" s="3" t="s">
        <v>23</v>
      </c>
      <c r="I1471" s="3" t="s">
        <v>24</v>
      </c>
      <c r="J1471" s="3" t="s">
        <v>25</v>
      </c>
      <c r="K1471" s="3" t="s">
        <v>401</v>
      </c>
      <c r="L1471" s="4" t="str">
        <f>CONCATENATE("RL",MID(B1471,1,4),"FR","-","07","0R0",IF((MID(C1471,2,1))&gt;"0",MID(C1471,1,2),MID(C1471,1,1)),"L")</f>
        <v>RL0603FR-070R01L</v>
      </c>
      <c r="M1471" s="3" t="s">
        <v>378</v>
      </c>
      <c r="N1471" s="4" t="s">
        <v>1671</v>
      </c>
      <c r="O1471" t="str">
        <f t="shared" ca="1" si="120"/>
        <v>C:\Altium Libraries\Passives Library\DataSheet\LOW OHMIC CHIP RESISTORS (Yageo).pdf</v>
      </c>
      <c r="P1471" s="5" t="str">
        <f t="shared" ref="P1471:P1516" si="125">CONCATENATE(N1471," ",K1471," ",C1471,D1471," ",E1471," ",F1471)</f>
        <v>LOW OHMIC CHIP RESISTORS  RES0603 10m±1% 50V 100mW</v>
      </c>
    </row>
    <row r="1472" spans="1:16" x14ac:dyDescent="0.3">
      <c r="A1472" s="4" t="s">
        <v>1746</v>
      </c>
      <c r="B1472" s="3" t="s">
        <v>1743</v>
      </c>
      <c r="C1472" s="3" t="s">
        <v>1747</v>
      </c>
      <c r="D1472" s="45" t="s">
        <v>1669</v>
      </c>
      <c r="E1472" s="3" t="s">
        <v>375</v>
      </c>
      <c r="F1472" s="3" t="s">
        <v>1745</v>
      </c>
      <c r="G1472" s="4" t="str">
        <f t="shared" si="124"/>
        <v>RES0603 11m±1%</v>
      </c>
      <c r="H1472" s="3" t="s">
        <v>23</v>
      </c>
      <c r="I1472" s="3" t="s">
        <v>24</v>
      </c>
      <c r="J1472" s="3" t="s">
        <v>25</v>
      </c>
      <c r="K1472" s="3" t="s">
        <v>401</v>
      </c>
      <c r="L1472" s="4" t="str">
        <f t="shared" ref="L1472:L1490" si="126">CONCATENATE("RL",MID(B1472,1,4),"FR","-","07","0R0",IF((MID(C1472,2,1))&gt;"0",MID(C1472,1,2),MID(C1472,1,1)),"L")</f>
        <v>RL0603FR-070R011L</v>
      </c>
      <c r="M1472" s="3" t="s">
        <v>378</v>
      </c>
      <c r="N1472" s="4" t="s">
        <v>1671</v>
      </c>
      <c r="O1472" t="str">
        <f t="shared" ca="1" si="120"/>
        <v>C:\Altium Libraries\Passives Library\DataSheet\LOW OHMIC CHIP RESISTORS (Yageo).pdf</v>
      </c>
      <c r="P1472" s="5" t="str">
        <f t="shared" si="125"/>
        <v>LOW OHMIC CHIP RESISTORS  RES0603 11m±1% 50V 100mW</v>
      </c>
    </row>
    <row r="1473" spans="1:16" x14ac:dyDescent="0.3">
      <c r="A1473" s="4" t="s">
        <v>1748</v>
      </c>
      <c r="B1473" s="3" t="s">
        <v>1743</v>
      </c>
      <c r="C1473" s="3" t="s">
        <v>1749</v>
      </c>
      <c r="D1473" s="45" t="s">
        <v>1669</v>
      </c>
      <c r="E1473" s="3" t="s">
        <v>399</v>
      </c>
      <c r="F1473" s="3" t="s">
        <v>1745</v>
      </c>
      <c r="G1473" s="4" t="str">
        <f t="shared" si="124"/>
        <v>RES0603 12m±1%</v>
      </c>
      <c r="H1473" s="3" t="s">
        <v>23</v>
      </c>
      <c r="I1473" s="3" t="s">
        <v>24</v>
      </c>
      <c r="J1473" s="3" t="s">
        <v>25</v>
      </c>
      <c r="K1473" s="3" t="s">
        <v>401</v>
      </c>
      <c r="L1473" s="4" t="str">
        <f t="shared" si="126"/>
        <v>RL0603FR-070R012L</v>
      </c>
      <c r="M1473" s="3" t="s">
        <v>378</v>
      </c>
      <c r="N1473" s="4" t="s">
        <v>1671</v>
      </c>
      <c r="O1473" t="str">
        <f t="shared" ca="1" si="120"/>
        <v>C:\Altium Libraries\Passives Library\DataSheet\LOW OHMIC CHIP RESISTORS (Yageo).pdf</v>
      </c>
      <c r="P1473" s="5" t="str">
        <f t="shared" si="125"/>
        <v>LOW OHMIC CHIP RESISTORS  RES0603 12m±1% 75V 100mW</v>
      </c>
    </row>
    <row r="1474" spans="1:16" x14ac:dyDescent="0.3">
      <c r="A1474" s="4" t="s">
        <v>1750</v>
      </c>
      <c r="B1474" s="3" t="s">
        <v>1743</v>
      </c>
      <c r="C1474" s="3" t="s">
        <v>1751</v>
      </c>
      <c r="D1474" s="45" t="s">
        <v>1669</v>
      </c>
      <c r="E1474" s="3" t="s">
        <v>399</v>
      </c>
      <c r="F1474" s="3" t="s">
        <v>1745</v>
      </c>
      <c r="G1474" s="4" t="str">
        <f t="shared" si="124"/>
        <v>RES0603 13m±1%</v>
      </c>
      <c r="H1474" s="3" t="s">
        <v>23</v>
      </c>
      <c r="I1474" s="3" t="s">
        <v>24</v>
      </c>
      <c r="J1474" s="3" t="s">
        <v>25</v>
      </c>
      <c r="K1474" s="3" t="s">
        <v>401</v>
      </c>
      <c r="L1474" s="4" t="str">
        <f t="shared" si="126"/>
        <v>RL0603FR-070R013L</v>
      </c>
      <c r="M1474" s="3" t="s">
        <v>378</v>
      </c>
      <c r="N1474" s="4" t="s">
        <v>1671</v>
      </c>
      <c r="O1474" t="str">
        <f t="shared" ca="1" si="120"/>
        <v>C:\Altium Libraries\Passives Library\DataSheet\LOW OHMIC CHIP RESISTORS (Yageo).pdf</v>
      </c>
      <c r="P1474" s="5" t="str">
        <f t="shared" si="125"/>
        <v>LOW OHMIC CHIP RESISTORS  RES0603 13m±1% 75V 100mW</v>
      </c>
    </row>
    <row r="1475" spans="1:16" x14ac:dyDescent="0.3">
      <c r="A1475" s="4" t="s">
        <v>1752</v>
      </c>
      <c r="B1475" s="3" t="s">
        <v>1743</v>
      </c>
      <c r="C1475" s="3" t="s">
        <v>1753</v>
      </c>
      <c r="D1475" s="45" t="s">
        <v>1669</v>
      </c>
      <c r="E1475" s="3" t="s">
        <v>399</v>
      </c>
      <c r="F1475" s="3" t="s">
        <v>1745</v>
      </c>
      <c r="G1475" s="4" t="str">
        <f t="shared" si="124"/>
        <v>RES0603 15m±1%</v>
      </c>
      <c r="H1475" s="3" t="s">
        <v>23</v>
      </c>
      <c r="I1475" s="3" t="s">
        <v>24</v>
      </c>
      <c r="J1475" s="3" t="s">
        <v>25</v>
      </c>
      <c r="K1475" s="3" t="s">
        <v>401</v>
      </c>
      <c r="L1475" s="4" t="str">
        <f t="shared" si="126"/>
        <v>RL0603FR-070R015L</v>
      </c>
      <c r="M1475" s="3" t="s">
        <v>378</v>
      </c>
      <c r="N1475" s="4" t="s">
        <v>1671</v>
      </c>
      <c r="O1475" t="str">
        <f t="shared" ca="1" si="120"/>
        <v>C:\Altium Libraries\Passives Library\DataSheet\LOW OHMIC CHIP RESISTORS (Yageo).pdf</v>
      </c>
      <c r="P1475" s="5" t="str">
        <f t="shared" si="125"/>
        <v>LOW OHMIC CHIP RESISTORS  RES0603 15m±1% 75V 100mW</v>
      </c>
    </row>
    <row r="1476" spans="1:16" x14ac:dyDescent="0.3">
      <c r="A1476" s="4" t="s">
        <v>1754</v>
      </c>
      <c r="B1476" s="3" t="s">
        <v>1743</v>
      </c>
      <c r="C1476" s="3" t="s">
        <v>1755</v>
      </c>
      <c r="D1476" s="45" t="s">
        <v>1669</v>
      </c>
      <c r="E1476" s="3" t="s">
        <v>399</v>
      </c>
      <c r="F1476" s="3" t="s">
        <v>1745</v>
      </c>
      <c r="G1476" s="4" t="str">
        <f t="shared" si="124"/>
        <v>RES0603 16m±1%</v>
      </c>
      <c r="H1476" s="3" t="s">
        <v>23</v>
      </c>
      <c r="I1476" s="3" t="s">
        <v>24</v>
      </c>
      <c r="J1476" s="3" t="s">
        <v>25</v>
      </c>
      <c r="K1476" s="3" t="s">
        <v>401</v>
      </c>
      <c r="L1476" s="4" t="str">
        <f t="shared" si="126"/>
        <v>RL0603FR-070R016L</v>
      </c>
      <c r="M1476" s="3" t="s">
        <v>378</v>
      </c>
      <c r="N1476" s="4" t="s">
        <v>1671</v>
      </c>
      <c r="O1476" t="str">
        <f t="shared" ca="1" si="120"/>
        <v>C:\Altium Libraries\Passives Library\DataSheet\LOW OHMIC CHIP RESISTORS (Yageo).pdf</v>
      </c>
      <c r="P1476" s="5" t="str">
        <f t="shared" si="125"/>
        <v>LOW OHMIC CHIP RESISTORS  RES0603 16m±1% 75V 100mW</v>
      </c>
    </row>
    <row r="1477" spans="1:16" x14ac:dyDescent="0.3">
      <c r="A1477" s="4" t="s">
        <v>1756</v>
      </c>
      <c r="B1477" s="3" t="s">
        <v>1743</v>
      </c>
      <c r="C1477" s="3" t="s">
        <v>1757</v>
      </c>
      <c r="D1477" s="45" t="s">
        <v>1669</v>
      </c>
      <c r="E1477" s="3" t="s">
        <v>399</v>
      </c>
      <c r="F1477" s="3" t="s">
        <v>1745</v>
      </c>
      <c r="G1477" s="4" t="str">
        <f t="shared" si="124"/>
        <v>RES0603 18m±1%</v>
      </c>
      <c r="H1477" s="3" t="s">
        <v>23</v>
      </c>
      <c r="I1477" s="3" t="s">
        <v>24</v>
      </c>
      <c r="J1477" s="3" t="s">
        <v>25</v>
      </c>
      <c r="K1477" s="3" t="s">
        <v>401</v>
      </c>
      <c r="L1477" s="4" t="str">
        <f t="shared" si="126"/>
        <v>RL0603FR-070R018L</v>
      </c>
      <c r="M1477" s="3" t="s">
        <v>378</v>
      </c>
      <c r="N1477" s="4" t="s">
        <v>1671</v>
      </c>
      <c r="O1477" t="str">
        <f t="shared" ca="1" si="120"/>
        <v>C:\Altium Libraries\Passives Library\DataSheet\LOW OHMIC CHIP RESISTORS (Yageo).pdf</v>
      </c>
      <c r="P1477" s="5" t="str">
        <f t="shared" si="125"/>
        <v>LOW OHMIC CHIP RESISTORS  RES0603 18m±1% 75V 100mW</v>
      </c>
    </row>
    <row r="1478" spans="1:16" x14ac:dyDescent="0.3">
      <c r="A1478" s="4" t="s">
        <v>1758</v>
      </c>
      <c r="B1478" s="3" t="s">
        <v>1743</v>
      </c>
      <c r="C1478" s="3" t="s">
        <v>1759</v>
      </c>
      <c r="D1478" s="45" t="s">
        <v>1669</v>
      </c>
      <c r="E1478" s="3" t="s">
        <v>399</v>
      </c>
      <c r="F1478" s="3" t="s">
        <v>1745</v>
      </c>
      <c r="G1478" s="4" t="str">
        <f t="shared" si="124"/>
        <v>RES0603 20m±1%</v>
      </c>
      <c r="H1478" s="3" t="s">
        <v>23</v>
      </c>
      <c r="I1478" s="3" t="s">
        <v>24</v>
      </c>
      <c r="J1478" s="3" t="s">
        <v>25</v>
      </c>
      <c r="K1478" s="3" t="s">
        <v>401</v>
      </c>
      <c r="L1478" s="4" t="str">
        <f t="shared" si="126"/>
        <v>RL0603FR-070R02L</v>
      </c>
      <c r="M1478" s="3" t="s">
        <v>378</v>
      </c>
      <c r="N1478" s="4" t="s">
        <v>1671</v>
      </c>
      <c r="O1478" t="str">
        <f t="shared" ca="1" si="120"/>
        <v>C:\Altium Libraries\Passives Library\DataSheet\LOW OHMIC CHIP RESISTORS (Yageo).pdf</v>
      </c>
      <c r="P1478" s="5" t="str">
        <f t="shared" si="125"/>
        <v>LOW OHMIC CHIP RESISTORS  RES0603 20m±1% 75V 100mW</v>
      </c>
    </row>
    <row r="1479" spans="1:16" x14ac:dyDescent="0.3">
      <c r="A1479" s="4" t="s">
        <v>1760</v>
      </c>
      <c r="B1479" s="3" t="s">
        <v>1743</v>
      </c>
      <c r="C1479" s="3" t="s">
        <v>1761</v>
      </c>
      <c r="D1479" s="45" t="s">
        <v>1669</v>
      </c>
      <c r="E1479" s="3" t="s">
        <v>399</v>
      </c>
      <c r="F1479" s="3" t="s">
        <v>1745</v>
      </c>
      <c r="G1479" s="4" t="str">
        <f t="shared" si="124"/>
        <v>RES0603 22m±1%</v>
      </c>
      <c r="H1479" s="3" t="s">
        <v>23</v>
      </c>
      <c r="I1479" s="3" t="s">
        <v>24</v>
      </c>
      <c r="J1479" s="3" t="s">
        <v>25</v>
      </c>
      <c r="K1479" s="3" t="s">
        <v>401</v>
      </c>
      <c r="L1479" s="4" t="str">
        <f t="shared" si="126"/>
        <v>RL0603FR-070R022L</v>
      </c>
      <c r="M1479" s="3" t="s">
        <v>378</v>
      </c>
      <c r="N1479" s="4" t="s">
        <v>1671</v>
      </c>
      <c r="O1479" t="str">
        <f t="shared" ca="1" si="120"/>
        <v>C:\Altium Libraries\Passives Library\DataSheet\LOW OHMIC CHIP RESISTORS (Yageo).pdf</v>
      </c>
      <c r="P1479" s="5" t="str">
        <f t="shared" si="125"/>
        <v>LOW OHMIC CHIP RESISTORS  RES0603 22m±1% 75V 100mW</v>
      </c>
    </row>
    <row r="1480" spans="1:16" x14ac:dyDescent="0.3">
      <c r="A1480" s="4" t="s">
        <v>1762</v>
      </c>
      <c r="B1480" s="3" t="s">
        <v>1743</v>
      </c>
      <c r="C1480" s="3" t="s">
        <v>1763</v>
      </c>
      <c r="D1480" s="45" t="s">
        <v>1669</v>
      </c>
      <c r="E1480" s="3" t="s">
        <v>399</v>
      </c>
      <c r="F1480" s="3" t="s">
        <v>1745</v>
      </c>
      <c r="G1480" s="4" t="str">
        <f t="shared" si="124"/>
        <v>RES0603 25m±1%</v>
      </c>
      <c r="H1480" s="3" t="s">
        <v>23</v>
      </c>
      <c r="I1480" s="3" t="s">
        <v>24</v>
      </c>
      <c r="J1480" s="3" t="s">
        <v>25</v>
      </c>
      <c r="K1480" s="3" t="s">
        <v>401</v>
      </c>
      <c r="L1480" s="4" t="str">
        <f t="shared" si="126"/>
        <v>RL0603FR-070R025L</v>
      </c>
      <c r="M1480" s="3" t="s">
        <v>378</v>
      </c>
      <c r="N1480" s="4" t="s">
        <v>1671</v>
      </c>
      <c r="O1480" t="str">
        <f t="shared" ca="1" si="120"/>
        <v>C:\Altium Libraries\Passives Library\DataSheet\LOW OHMIC CHIP RESISTORS (Yageo).pdf</v>
      </c>
      <c r="P1480" s="5" t="str">
        <f t="shared" si="125"/>
        <v>LOW OHMIC CHIP RESISTORS  RES0603 25m±1% 75V 100mW</v>
      </c>
    </row>
    <row r="1481" spans="1:16" x14ac:dyDescent="0.3">
      <c r="A1481" s="4" t="s">
        <v>1764</v>
      </c>
      <c r="B1481" s="3" t="s">
        <v>1743</v>
      </c>
      <c r="C1481" s="3" t="s">
        <v>1765</v>
      </c>
      <c r="D1481" s="45" t="s">
        <v>1669</v>
      </c>
      <c r="E1481" s="3" t="s">
        <v>399</v>
      </c>
      <c r="F1481" s="3" t="s">
        <v>1745</v>
      </c>
      <c r="G1481" s="4" t="str">
        <f t="shared" si="124"/>
        <v>RES0603 40m±1%</v>
      </c>
      <c r="H1481" s="3" t="s">
        <v>23</v>
      </c>
      <c r="I1481" s="3" t="s">
        <v>24</v>
      </c>
      <c r="J1481" s="3" t="s">
        <v>25</v>
      </c>
      <c r="K1481" s="3" t="s">
        <v>401</v>
      </c>
      <c r="L1481" s="4" t="str">
        <f t="shared" si="126"/>
        <v>RL0603FR-070R04L</v>
      </c>
      <c r="M1481" s="3" t="s">
        <v>378</v>
      </c>
      <c r="N1481" s="4" t="s">
        <v>1671</v>
      </c>
      <c r="O1481" t="str">
        <f t="shared" ca="1" si="120"/>
        <v>C:\Altium Libraries\Passives Library\DataSheet\LOW OHMIC CHIP RESISTORS (Yageo).pdf</v>
      </c>
      <c r="P1481" s="5" t="str">
        <f t="shared" si="125"/>
        <v>LOW OHMIC CHIP RESISTORS  RES0603 40m±1% 75V 100mW</v>
      </c>
    </row>
    <row r="1482" spans="1:16" x14ac:dyDescent="0.3">
      <c r="A1482" s="4" t="s">
        <v>1766</v>
      </c>
      <c r="B1482" s="3" t="s">
        <v>1743</v>
      </c>
      <c r="C1482" s="3" t="s">
        <v>1668</v>
      </c>
      <c r="D1482" s="45" t="s">
        <v>1669</v>
      </c>
      <c r="E1482" s="3" t="s">
        <v>399</v>
      </c>
      <c r="F1482" s="3" t="s">
        <v>1745</v>
      </c>
      <c r="G1482" s="4" t="str">
        <f t="shared" si="124"/>
        <v>RES0603 50m±1%</v>
      </c>
      <c r="H1482" s="3" t="s">
        <v>23</v>
      </c>
      <c r="I1482" s="3" t="s">
        <v>24</v>
      </c>
      <c r="J1482" s="3" t="s">
        <v>25</v>
      </c>
      <c r="K1482" s="3" t="s">
        <v>401</v>
      </c>
      <c r="L1482" s="4" t="str">
        <f t="shared" si="126"/>
        <v>RL0603FR-070R05L</v>
      </c>
      <c r="M1482" s="3" t="s">
        <v>378</v>
      </c>
      <c r="N1482" s="4" t="s">
        <v>1671</v>
      </c>
      <c r="O1482" t="str">
        <f t="shared" ca="1" si="120"/>
        <v>C:\Altium Libraries\Passives Library\DataSheet\LOW OHMIC CHIP RESISTORS (Yageo).pdf</v>
      </c>
      <c r="P1482" s="5" t="str">
        <f t="shared" si="125"/>
        <v>LOW OHMIC CHIP RESISTORS  RES0603 50m±1% 75V 100mW</v>
      </c>
    </row>
    <row r="1483" spans="1:16" x14ac:dyDescent="0.3">
      <c r="A1483" s="4" t="s">
        <v>1767</v>
      </c>
      <c r="B1483" s="3" t="s">
        <v>1743</v>
      </c>
      <c r="C1483" s="3" t="s">
        <v>1673</v>
      </c>
      <c r="D1483" s="45" t="s">
        <v>1669</v>
      </c>
      <c r="E1483" s="3" t="s">
        <v>399</v>
      </c>
      <c r="F1483" s="3" t="s">
        <v>1745</v>
      </c>
      <c r="G1483" s="4" t="str">
        <f t="shared" si="124"/>
        <v>RES0603 51m±1%</v>
      </c>
      <c r="H1483" s="3" t="s">
        <v>23</v>
      </c>
      <c r="I1483" s="3" t="s">
        <v>24</v>
      </c>
      <c r="J1483" s="3" t="s">
        <v>25</v>
      </c>
      <c r="K1483" s="3" t="s">
        <v>401</v>
      </c>
      <c r="L1483" s="4" t="str">
        <f t="shared" si="126"/>
        <v>RL0603FR-070R051L</v>
      </c>
      <c r="M1483" s="3" t="s">
        <v>378</v>
      </c>
      <c r="N1483" s="4" t="s">
        <v>1671</v>
      </c>
      <c r="O1483" t="str">
        <f t="shared" ca="1" si="120"/>
        <v>C:\Altium Libraries\Passives Library\DataSheet\LOW OHMIC CHIP RESISTORS (Yageo).pdf</v>
      </c>
      <c r="P1483" s="5" t="str">
        <f t="shared" si="125"/>
        <v>LOW OHMIC CHIP RESISTORS  RES0603 51m±1% 75V 100mW</v>
      </c>
    </row>
    <row r="1484" spans="1:16" x14ac:dyDescent="0.3">
      <c r="A1484" s="4" t="s">
        <v>1768</v>
      </c>
      <c r="B1484" s="3" t="s">
        <v>1743</v>
      </c>
      <c r="C1484" s="3" t="s">
        <v>1675</v>
      </c>
      <c r="D1484" s="45" t="s">
        <v>1669</v>
      </c>
      <c r="E1484" s="3" t="s">
        <v>399</v>
      </c>
      <c r="F1484" s="3" t="s">
        <v>1745</v>
      </c>
      <c r="G1484" s="4" t="str">
        <f t="shared" si="124"/>
        <v>RES0603 56m±1%</v>
      </c>
      <c r="H1484" s="3" t="s">
        <v>23</v>
      </c>
      <c r="I1484" s="3" t="s">
        <v>24</v>
      </c>
      <c r="J1484" s="3" t="s">
        <v>25</v>
      </c>
      <c r="K1484" s="3" t="s">
        <v>401</v>
      </c>
      <c r="L1484" s="4" t="str">
        <f t="shared" si="126"/>
        <v>RL0603FR-070R056L</v>
      </c>
      <c r="M1484" s="3" t="s">
        <v>378</v>
      </c>
      <c r="N1484" s="4" t="s">
        <v>1671</v>
      </c>
      <c r="O1484" t="str">
        <f t="shared" ca="1" si="120"/>
        <v>C:\Altium Libraries\Passives Library\DataSheet\LOW OHMIC CHIP RESISTORS (Yageo).pdf</v>
      </c>
      <c r="P1484" s="5" t="str">
        <f t="shared" si="125"/>
        <v>LOW OHMIC CHIP RESISTORS  RES0603 56m±1% 75V 100mW</v>
      </c>
    </row>
    <row r="1485" spans="1:16" x14ac:dyDescent="0.3">
      <c r="A1485" s="4" t="s">
        <v>1769</v>
      </c>
      <c r="B1485" s="3" t="s">
        <v>1743</v>
      </c>
      <c r="C1485" s="3" t="s">
        <v>1677</v>
      </c>
      <c r="D1485" s="45" t="s">
        <v>1669</v>
      </c>
      <c r="E1485" s="3" t="s">
        <v>399</v>
      </c>
      <c r="F1485" s="3" t="s">
        <v>1745</v>
      </c>
      <c r="G1485" s="4" t="str">
        <f t="shared" si="124"/>
        <v>RES0603 60m±1%</v>
      </c>
      <c r="H1485" s="3" t="s">
        <v>23</v>
      </c>
      <c r="I1485" s="3" t="s">
        <v>24</v>
      </c>
      <c r="J1485" s="3" t="s">
        <v>25</v>
      </c>
      <c r="K1485" s="3" t="s">
        <v>401</v>
      </c>
      <c r="L1485" s="4" t="str">
        <f t="shared" si="126"/>
        <v>RL0603FR-070R06L</v>
      </c>
      <c r="M1485" s="3" t="s">
        <v>378</v>
      </c>
      <c r="N1485" s="4" t="s">
        <v>1671</v>
      </c>
      <c r="O1485" t="str">
        <f t="shared" ca="1" si="120"/>
        <v>C:\Altium Libraries\Passives Library\DataSheet\LOW OHMIC CHIP RESISTORS (Yageo).pdf</v>
      </c>
      <c r="P1485" s="5" t="str">
        <f t="shared" si="125"/>
        <v>LOW OHMIC CHIP RESISTORS  RES0603 60m±1% 75V 100mW</v>
      </c>
    </row>
    <row r="1486" spans="1:16" x14ac:dyDescent="0.3">
      <c r="A1486" s="4" t="s">
        <v>1770</v>
      </c>
      <c r="B1486" s="3" t="s">
        <v>1743</v>
      </c>
      <c r="C1486" s="3" t="s">
        <v>1679</v>
      </c>
      <c r="D1486" s="45" t="s">
        <v>1669</v>
      </c>
      <c r="E1486" s="3" t="s">
        <v>399</v>
      </c>
      <c r="F1486" s="3" t="s">
        <v>1745</v>
      </c>
      <c r="G1486" s="4" t="str">
        <f t="shared" si="124"/>
        <v>RES0603 62m±1%</v>
      </c>
      <c r="H1486" s="3" t="s">
        <v>23</v>
      </c>
      <c r="I1486" s="3" t="s">
        <v>24</v>
      </c>
      <c r="J1486" s="3" t="s">
        <v>25</v>
      </c>
      <c r="K1486" s="3" t="s">
        <v>401</v>
      </c>
      <c r="L1486" s="4" t="str">
        <f t="shared" si="126"/>
        <v>RL0603FR-070R062L</v>
      </c>
      <c r="M1486" s="3" t="s">
        <v>378</v>
      </c>
      <c r="N1486" s="4" t="s">
        <v>1671</v>
      </c>
      <c r="O1486" t="str">
        <f t="shared" ca="1" si="120"/>
        <v>C:\Altium Libraries\Passives Library\DataSheet\LOW OHMIC CHIP RESISTORS (Yageo).pdf</v>
      </c>
      <c r="P1486" s="5" t="str">
        <f t="shared" si="125"/>
        <v>LOW OHMIC CHIP RESISTORS  RES0603 62m±1% 75V 100mW</v>
      </c>
    </row>
    <row r="1487" spans="1:16" x14ac:dyDescent="0.3">
      <c r="A1487" s="4" t="s">
        <v>1771</v>
      </c>
      <c r="B1487" s="3" t="s">
        <v>1743</v>
      </c>
      <c r="C1487" s="3" t="s">
        <v>1681</v>
      </c>
      <c r="D1487" s="45" t="s">
        <v>1669</v>
      </c>
      <c r="E1487" s="3" t="s">
        <v>399</v>
      </c>
      <c r="F1487" s="3" t="s">
        <v>1745</v>
      </c>
      <c r="G1487" s="4" t="str">
        <f t="shared" si="124"/>
        <v>RES0603 68m±1%</v>
      </c>
      <c r="H1487" s="3" t="s">
        <v>23</v>
      </c>
      <c r="I1487" s="3" t="s">
        <v>24</v>
      </c>
      <c r="J1487" s="3" t="s">
        <v>25</v>
      </c>
      <c r="K1487" s="3" t="s">
        <v>401</v>
      </c>
      <c r="L1487" s="4" t="str">
        <f t="shared" si="126"/>
        <v>RL0603FR-070R068L</v>
      </c>
      <c r="M1487" s="3" t="s">
        <v>378</v>
      </c>
      <c r="N1487" s="4" t="s">
        <v>1671</v>
      </c>
      <c r="O1487" t="str">
        <f t="shared" ca="1" si="120"/>
        <v>C:\Altium Libraries\Passives Library\DataSheet\LOW OHMIC CHIP RESISTORS (Yageo).pdf</v>
      </c>
      <c r="P1487" s="5" t="str">
        <f t="shared" si="125"/>
        <v>LOW OHMIC CHIP RESISTORS  RES0603 68m±1% 75V 100mW</v>
      </c>
    </row>
    <row r="1488" spans="1:16" x14ac:dyDescent="0.3">
      <c r="A1488" s="4" t="s">
        <v>1772</v>
      </c>
      <c r="B1488" s="3" t="s">
        <v>1743</v>
      </c>
      <c r="C1488" s="3" t="s">
        <v>1683</v>
      </c>
      <c r="D1488" s="45" t="s">
        <v>1669</v>
      </c>
      <c r="E1488" s="3" t="s">
        <v>399</v>
      </c>
      <c r="F1488" s="3" t="s">
        <v>1745</v>
      </c>
      <c r="G1488" s="4" t="str">
        <f t="shared" si="124"/>
        <v>RES0603 75m±1%</v>
      </c>
      <c r="H1488" s="3" t="s">
        <v>23</v>
      </c>
      <c r="I1488" s="3" t="s">
        <v>24</v>
      </c>
      <c r="J1488" s="3" t="s">
        <v>25</v>
      </c>
      <c r="K1488" s="3" t="s">
        <v>401</v>
      </c>
      <c r="L1488" s="4" t="str">
        <f t="shared" si="126"/>
        <v>RL0603FR-070R075L</v>
      </c>
      <c r="M1488" s="3" t="s">
        <v>378</v>
      </c>
      <c r="N1488" s="4" t="s">
        <v>1671</v>
      </c>
      <c r="O1488" t="str">
        <f t="shared" ca="1" si="120"/>
        <v>C:\Altium Libraries\Passives Library\DataSheet\LOW OHMIC CHIP RESISTORS (Yageo).pdf</v>
      </c>
      <c r="P1488" s="5" t="str">
        <f t="shared" si="125"/>
        <v>LOW OHMIC CHIP RESISTORS  RES0603 75m±1% 75V 100mW</v>
      </c>
    </row>
    <row r="1489" spans="1:16" x14ac:dyDescent="0.3">
      <c r="A1489" s="4" t="s">
        <v>1773</v>
      </c>
      <c r="B1489" s="3" t="s">
        <v>1743</v>
      </c>
      <c r="C1489" s="3" t="s">
        <v>1685</v>
      </c>
      <c r="D1489" s="45" t="s">
        <v>1669</v>
      </c>
      <c r="E1489" s="3" t="s">
        <v>399</v>
      </c>
      <c r="F1489" s="3" t="s">
        <v>1745</v>
      </c>
      <c r="G1489" s="4" t="str">
        <f t="shared" si="124"/>
        <v>RES0603 82m±1%</v>
      </c>
      <c r="H1489" s="3" t="s">
        <v>23</v>
      </c>
      <c r="I1489" s="3" t="s">
        <v>24</v>
      </c>
      <c r="J1489" s="3" t="s">
        <v>25</v>
      </c>
      <c r="K1489" s="3" t="s">
        <v>401</v>
      </c>
      <c r="L1489" s="4" t="str">
        <f t="shared" si="126"/>
        <v>RL0603FR-070R082L</v>
      </c>
      <c r="M1489" s="3" t="s">
        <v>378</v>
      </c>
      <c r="N1489" s="4" t="s">
        <v>1671</v>
      </c>
      <c r="O1489" t="str">
        <f t="shared" ca="1" si="120"/>
        <v>C:\Altium Libraries\Passives Library\DataSheet\LOW OHMIC CHIP RESISTORS (Yageo).pdf</v>
      </c>
      <c r="P1489" s="5" t="str">
        <f t="shared" si="125"/>
        <v>LOW OHMIC CHIP RESISTORS  RES0603 82m±1% 75V 100mW</v>
      </c>
    </row>
    <row r="1490" spans="1:16" x14ac:dyDescent="0.3">
      <c r="A1490" s="4" t="s">
        <v>1774</v>
      </c>
      <c r="B1490" s="3" t="s">
        <v>1743</v>
      </c>
      <c r="C1490" s="3" t="s">
        <v>1687</v>
      </c>
      <c r="D1490" s="45" t="s">
        <v>1669</v>
      </c>
      <c r="E1490" s="3" t="s">
        <v>399</v>
      </c>
      <c r="F1490" s="3" t="s">
        <v>1745</v>
      </c>
      <c r="G1490" s="4" t="str">
        <f t="shared" si="124"/>
        <v>RES0603 91m±1%</v>
      </c>
      <c r="H1490" s="3" t="s">
        <v>23</v>
      </c>
      <c r="I1490" s="3" t="s">
        <v>24</v>
      </c>
      <c r="J1490" s="3" t="s">
        <v>25</v>
      </c>
      <c r="K1490" s="3" t="s">
        <v>401</v>
      </c>
      <c r="L1490" s="4" t="str">
        <f t="shared" si="126"/>
        <v>RL0603FR-070R091L</v>
      </c>
      <c r="M1490" s="3" t="s">
        <v>378</v>
      </c>
      <c r="N1490" s="4" t="s">
        <v>1671</v>
      </c>
      <c r="O1490" t="str">
        <f t="shared" ca="1" si="120"/>
        <v>C:\Altium Libraries\Passives Library\DataSheet\LOW OHMIC CHIP RESISTORS (Yageo).pdf</v>
      </c>
      <c r="P1490" s="5" t="str">
        <f t="shared" si="125"/>
        <v>LOW OHMIC CHIP RESISTORS  RES0603 91m±1% 75V 100mW</v>
      </c>
    </row>
    <row r="1491" spans="1:16" x14ac:dyDescent="0.3">
      <c r="A1491" s="4" t="s">
        <v>1775</v>
      </c>
      <c r="B1491" s="3" t="s">
        <v>1743</v>
      </c>
      <c r="C1491" s="3" t="s">
        <v>1689</v>
      </c>
      <c r="D1491" s="45" t="s">
        <v>1669</v>
      </c>
      <c r="E1491" s="3" t="s">
        <v>399</v>
      </c>
      <c r="F1491" s="3" t="s">
        <v>1745</v>
      </c>
      <c r="G1491" s="4" t="str">
        <f t="shared" si="124"/>
        <v>RES0603 100m±1%</v>
      </c>
      <c r="H1491" s="3" t="s">
        <v>23</v>
      </c>
      <c r="I1491" s="3" t="s">
        <v>24</v>
      </c>
      <c r="J1491" s="3" t="s">
        <v>25</v>
      </c>
      <c r="K1491" s="3" t="s">
        <v>401</v>
      </c>
      <c r="L1491" s="4" t="str">
        <f>CONCATENATE("RL",MID(B1491,1,4),"FR","-","07","0R",IF((MID(C1491,2,1))&gt;"0",MID(C1491,1,2),MID(C1491,1,1)),"L")</f>
        <v>RL0603FR-070R1L</v>
      </c>
      <c r="M1491" s="3" t="s">
        <v>378</v>
      </c>
      <c r="N1491" s="4" t="s">
        <v>1671</v>
      </c>
      <c r="O1491" t="str">
        <f t="shared" ca="1" si="120"/>
        <v>C:\Altium Libraries\Passives Library\DataSheet\LOW OHMIC CHIP RESISTORS (Yageo).pdf</v>
      </c>
      <c r="P1491" s="5" t="str">
        <f t="shared" si="125"/>
        <v>LOW OHMIC CHIP RESISTORS  RES0603 100m±1% 75V 100mW</v>
      </c>
    </row>
    <row r="1492" spans="1:16" x14ac:dyDescent="0.3">
      <c r="A1492" s="4" t="s">
        <v>1776</v>
      </c>
      <c r="B1492" s="3" t="s">
        <v>1743</v>
      </c>
      <c r="C1492" s="3" t="s">
        <v>1691</v>
      </c>
      <c r="D1492" s="45" t="s">
        <v>1669</v>
      </c>
      <c r="E1492" s="3" t="s">
        <v>399</v>
      </c>
      <c r="F1492" s="3" t="s">
        <v>1745</v>
      </c>
      <c r="G1492" s="4" t="str">
        <f t="shared" si="124"/>
        <v>RES0603 110m±1%</v>
      </c>
      <c r="H1492" s="3" t="s">
        <v>23</v>
      </c>
      <c r="I1492" s="3" t="s">
        <v>24</v>
      </c>
      <c r="J1492" s="3" t="s">
        <v>25</v>
      </c>
      <c r="K1492" s="3" t="s">
        <v>401</v>
      </c>
      <c r="L1492" s="4" t="str">
        <f t="shared" ref="L1492:L1517" si="127">CONCATENATE("RL",MID(B1492,1,4),"FR","-","07","0R",IF((MID(C1492,2,1))&gt;"0",MID(C1492,1,2),MID(C1492,1,1)),"L")</f>
        <v>RL0603FR-070R11L</v>
      </c>
      <c r="M1492" s="3" t="s">
        <v>378</v>
      </c>
      <c r="N1492" s="4" t="s">
        <v>1671</v>
      </c>
      <c r="O1492" t="str">
        <f t="shared" ca="1" si="120"/>
        <v>C:\Altium Libraries\Passives Library\DataSheet\LOW OHMIC CHIP RESISTORS (Yageo).pdf</v>
      </c>
      <c r="P1492" s="5" t="str">
        <f t="shared" si="125"/>
        <v>LOW OHMIC CHIP RESISTORS  RES0603 110m±1% 75V 100mW</v>
      </c>
    </row>
    <row r="1493" spans="1:16" x14ac:dyDescent="0.3">
      <c r="A1493" s="4" t="s">
        <v>1777</v>
      </c>
      <c r="B1493" s="3" t="s">
        <v>1743</v>
      </c>
      <c r="C1493" s="3" t="s">
        <v>1693</v>
      </c>
      <c r="D1493" s="45" t="s">
        <v>1669</v>
      </c>
      <c r="E1493" s="3" t="s">
        <v>399</v>
      </c>
      <c r="F1493" s="3" t="s">
        <v>1745</v>
      </c>
      <c r="G1493" s="4" t="str">
        <f t="shared" si="124"/>
        <v>RES0603 120m±1%</v>
      </c>
      <c r="H1493" s="3" t="s">
        <v>23</v>
      </c>
      <c r="I1493" s="3" t="s">
        <v>24</v>
      </c>
      <c r="J1493" s="3" t="s">
        <v>25</v>
      </c>
      <c r="K1493" s="3" t="s">
        <v>401</v>
      </c>
      <c r="L1493" s="4" t="str">
        <f t="shared" si="127"/>
        <v>RL0603FR-070R12L</v>
      </c>
      <c r="M1493" s="3" t="s">
        <v>378</v>
      </c>
      <c r="N1493" s="4" t="s">
        <v>1671</v>
      </c>
      <c r="O1493" t="str">
        <f t="shared" ca="1" si="120"/>
        <v>C:\Altium Libraries\Passives Library\DataSheet\LOW OHMIC CHIP RESISTORS (Yageo).pdf</v>
      </c>
      <c r="P1493" s="5" t="str">
        <f t="shared" si="125"/>
        <v>LOW OHMIC CHIP RESISTORS  RES0603 120m±1% 75V 100mW</v>
      </c>
    </row>
    <row r="1494" spans="1:16" x14ac:dyDescent="0.3">
      <c r="A1494" s="4" t="s">
        <v>1778</v>
      </c>
      <c r="B1494" s="3" t="s">
        <v>1743</v>
      </c>
      <c r="C1494" s="3" t="s">
        <v>1695</v>
      </c>
      <c r="D1494" s="45" t="s">
        <v>1669</v>
      </c>
      <c r="E1494" s="3" t="s">
        <v>399</v>
      </c>
      <c r="F1494" s="3" t="s">
        <v>1745</v>
      </c>
      <c r="G1494" s="4" t="str">
        <f t="shared" si="124"/>
        <v>RES0603 130m±1%</v>
      </c>
      <c r="H1494" s="3" t="s">
        <v>23</v>
      </c>
      <c r="I1494" s="3" t="s">
        <v>24</v>
      </c>
      <c r="J1494" s="3" t="s">
        <v>25</v>
      </c>
      <c r="K1494" s="3" t="s">
        <v>401</v>
      </c>
      <c r="L1494" s="4" t="str">
        <f t="shared" si="127"/>
        <v>RL0603FR-070R13L</v>
      </c>
      <c r="M1494" s="3" t="s">
        <v>378</v>
      </c>
      <c r="N1494" s="4" t="s">
        <v>1671</v>
      </c>
      <c r="O1494" t="str">
        <f t="shared" ca="1" si="120"/>
        <v>C:\Altium Libraries\Passives Library\DataSheet\LOW OHMIC CHIP RESISTORS (Yageo).pdf</v>
      </c>
      <c r="P1494" s="5" t="str">
        <f t="shared" si="125"/>
        <v>LOW OHMIC CHIP RESISTORS  RES0603 130m±1% 75V 100mW</v>
      </c>
    </row>
    <row r="1495" spans="1:16" x14ac:dyDescent="0.3">
      <c r="A1495" s="4" t="s">
        <v>1779</v>
      </c>
      <c r="B1495" s="3" t="s">
        <v>1743</v>
      </c>
      <c r="C1495" s="3" t="s">
        <v>1697</v>
      </c>
      <c r="D1495" s="45" t="s">
        <v>1669</v>
      </c>
      <c r="E1495" s="3" t="s">
        <v>399</v>
      </c>
      <c r="F1495" s="3" t="s">
        <v>1745</v>
      </c>
      <c r="G1495" s="4" t="str">
        <f t="shared" si="124"/>
        <v>RES0603 150m±1%</v>
      </c>
      <c r="H1495" s="3" t="s">
        <v>23</v>
      </c>
      <c r="I1495" s="3" t="s">
        <v>24</v>
      </c>
      <c r="J1495" s="3" t="s">
        <v>25</v>
      </c>
      <c r="K1495" s="3" t="s">
        <v>401</v>
      </c>
      <c r="L1495" s="4" t="str">
        <f t="shared" si="127"/>
        <v>RL0603FR-070R15L</v>
      </c>
      <c r="M1495" s="3" t="s">
        <v>378</v>
      </c>
      <c r="N1495" s="4" t="s">
        <v>1671</v>
      </c>
      <c r="O1495" t="str">
        <f t="shared" ca="1" si="120"/>
        <v>C:\Altium Libraries\Passives Library\DataSheet\LOW OHMIC CHIP RESISTORS (Yageo).pdf</v>
      </c>
      <c r="P1495" s="5" t="str">
        <f t="shared" si="125"/>
        <v>LOW OHMIC CHIP RESISTORS  RES0603 150m±1% 75V 100mW</v>
      </c>
    </row>
    <row r="1496" spans="1:16" x14ac:dyDescent="0.3">
      <c r="A1496" s="4" t="s">
        <v>1780</v>
      </c>
      <c r="B1496" s="3" t="s">
        <v>1743</v>
      </c>
      <c r="C1496" s="3" t="s">
        <v>1699</v>
      </c>
      <c r="D1496" s="45" t="s">
        <v>1669</v>
      </c>
      <c r="E1496" s="3" t="s">
        <v>399</v>
      </c>
      <c r="F1496" s="3" t="s">
        <v>1745</v>
      </c>
      <c r="G1496" s="4" t="str">
        <f t="shared" si="124"/>
        <v>RES0603 160m±1%</v>
      </c>
      <c r="H1496" s="3" t="s">
        <v>23</v>
      </c>
      <c r="I1496" s="3" t="s">
        <v>24</v>
      </c>
      <c r="J1496" s="3" t="s">
        <v>25</v>
      </c>
      <c r="K1496" s="3" t="s">
        <v>401</v>
      </c>
      <c r="L1496" s="4" t="str">
        <f t="shared" si="127"/>
        <v>RL0603FR-070R16L</v>
      </c>
      <c r="M1496" s="3" t="s">
        <v>378</v>
      </c>
      <c r="N1496" s="4" t="s">
        <v>1671</v>
      </c>
      <c r="O1496" t="str">
        <f t="shared" ca="1" si="120"/>
        <v>C:\Altium Libraries\Passives Library\DataSheet\LOW OHMIC CHIP RESISTORS (Yageo).pdf</v>
      </c>
      <c r="P1496" s="5" t="str">
        <f t="shared" si="125"/>
        <v>LOW OHMIC CHIP RESISTORS  RES0603 160m±1% 75V 100mW</v>
      </c>
    </row>
    <row r="1497" spans="1:16" x14ac:dyDescent="0.3">
      <c r="A1497" s="4" t="s">
        <v>1781</v>
      </c>
      <c r="B1497" s="3" t="s">
        <v>1743</v>
      </c>
      <c r="C1497" s="3" t="s">
        <v>1701</v>
      </c>
      <c r="D1497" s="45" t="s">
        <v>1669</v>
      </c>
      <c r="E1497" s="3" t="s">
        <v>399</v>
      </c>
      <c r="F1497" s="3" t="s">
        <v>1745</v>
      </c>
      <c r="G1497" s="4" t="str">
        <f t="shared" si="124"/>
        <v>RES0603 180m±1%</v>
      </c>
      <c r="H1497" s="3" t="s">
        <v>23</v>
      </c>
      <c r="I1497" s="3" t="s">
        <v>24</v>
      </c>
      <c r="J1497" s="3" t="s">
        <v>25</v>
      </c>
      <c r="K1497" s="3" t="s">
        <v>401</v>
      </c>
      <c r="L1497" s="4" t="str">
        <f t="shared" si="127"/>
        <v>RL0603FR-070R18L</v>
      </c>
      <c r="M1497" s="3" t="s">
        <v>378</v>
      </c>
      <c r="N1497" s="4" t="s">
        <v>1671</v>
      </c>
      <c r="O1497" t="str">
        <f t="shared" ca="1" si="120"/>
        <v>C:\Altium Libraries\Passives Library\DataSheet\LOW OHMIC CHIP RESISTORS (Yageo).pdf</v>
      </c>
      <c r="P1497" s="5" t="str">
        <f t="shared" si="125"/>
        <v>LOW OHMIC CHIP RESISTORS  RES0603 180m±1% 75V 100mW</v>
      </c>
    </row>
    <row r="1498" spans="1:16" x14ac:dyDescent="0.3">
      <c r="A1498" s="4" t="s">
        <v>1782</v>
      </c>
      <c r="B1498" s="3" t="s">
        <v>1743</v>
      </c>
      <c r="C1498" s="3" t="s">
        <v>1703</v>
      </c>
      <c r="D1498" s="45" t="s">
        <v>1669</v>
      </c>
      <c r="E1498" s="3" t="s">
        <v>399</v>
      </c>
      <c r="F1498" s="3" t="s">
        <v>1745</v>
      </c>
      <c r="G1498" s="4" t="str">
        <f t="shared" si="124"/>
        <v>RES0603 200m±1%</v>
      </c>
      <c r="H1498" s="3" t="s">
        <v>23</v>
      </c>
      <c r="I1498" s="3" t="s">
        <v>24</v>
      </c>
      <c r="J1498" s="3" t="s">
        <v>25</v>
      </c>
      <c r="K1498" s="3" t="s">
        <v>401</v>
      </c>
      <c r="L1498" s="4" t="str">
        <f t="shared" si="127"/>
        <v>RL0603FR-070R2L</v>
      </c>
      <c r="M1498" s="3" t="s">
        <v>378</v>
      </c>
      <c r="N1498" s="4" t="s">
        <v>1671</v>
      </c>
      <c r="O1498" t="str">
        <f t="shared" ca="1" si="120"/>
        <v>C:\Altium Libraries\Passives Library\DataSheet\LOW OHMIC CHIP RESISTORS (Yageo).pdf</v>
      </c>
      <c r="P1498" s="5" t="str">
        <f t="shared" si="125"/>
        <v>LOW OHMIC CHIP RESISTORS  RES0603 200m±1% 75V 100mW</v>
      </c>
    </row>
    <row r="1499" spans="1:16" x14ac:dyDescent="0.3">
      <c r="A1499" s="4" t="s">
        <v>1783</v>
      </c>
      <c r="B1499" s="3" t="s">
        <v>1743</v>
      </c>
      <c r="C1499" s="3" t="s">
        <v>1705</v>
      </c>
      <c r="D1499" s="45" t="s">
        <v>1669</v>
      </c>
      <c r="E1499" s="3" t="s">
        <v>399</v>
      </c>
      <c r="F1499" s="3" t="s">
        <v>1745</v>
      </c>
      <c r="G1499" s="4" t="str">
        <f t="shared" si="124"/>
        <v>RES0603 220m±1%</v>
      </c>
      <c r="H1499" s="3" t="s">
        <v>23</v>
      </c>
      <c r="I1499" s="3" t="s">
        <v>24</v>
      </c>
      <c r="J1499" s="3" t="s">
        <v>25</v>
      </c>
      <c r="K1499" s="3" t="s">
        <v>401</v>
      </c>
      <c r="L1499" s="4" t="str">
        <f t="shared" si="127"/>
        <v>RL0603FR-070R22L</v>
      </c>
      <c r="M1499" s="3" t="s">
        <v>378</v>
      </c>
      <c r="N1499" s="4" t="s">
        <v>1671</v>
      </c>
      <c r="O1499" t="str">
        <f t="shared" ref="O1499:O1562" ca="1" si="128">CONCATENATE(LEFT(CELL("имяфайла"), FIND("[",CELL("имяфайла"))-1),"DataSheet\LOW OHMIC CHIP RESISTORS (Yageo).pdf")</f>
        <v>C:\Altium Libraries\Passives Library\DataSheet\LOW OHMIC CHIP RESISTORS (Yageo).pdf</v>
      </c>
      <c r="P1499" s="5" t="str">
        <f t="shared" si="125"/>
        <v>LOW OHMIC CHIP RESISTORS  RES0603 220m±1% 75V 100mW</v>
      </c>
    </row>
    <row r="1500" spans="1:16" x14ac:dyDescent="0.3">
      <c r="A1500" s="4" t="s">
        <v>1784</v>
      </c>
      <c r="B1500" s="3" t="s">
        <v>1743</v>
      </c>
      <c r="C1500" s="3" t="s">
        <v>1707</v>
      </c>
      <c r="D1500" s="45" t="s">
        <v>1669</v>
      </c>
      <c r="E1500" s="3" t="s">
        <v>399</v>
      </c>
      <c r="F1500" s="3" t="s">
        <v>1745</v>
      </c>
      <c r="G1500" s="4" t="str">
        <f t="shared" si="124"/>
        <v>RES0603 240m±1%</v>
      </c>
      <c r="H1500" s="3" t="s">
        <v>23</v>
      </c>
      <c r="I1500" s="3" t="s">
        <v>24</v>
      </c>
      <c r="J1500" s="3" t="s">
        <v>25</v>
      </c>
      <c r="K1500" s="3" t="s">
        <v>401</v>
      </c>
      <c r="L1500" s="4" t="str">
        <f t="shared" si="127"/>
        <v>RL0603FR-070R24L</v>
      </c>
      <c r="M1500" s="3" t="s">
        <v>378</v>
      </c>
      <c r="N1500" s="4" t="s">
        <v>1671</v>
      </c>
      <c r="O1500" t="str">
        <f t="shared" ca="1" si="128"/>
        <v>C:\Altium Libraries\Passives Library\DataSheet\LOW OHMIC CHIP RESISTORS (Yageo).pdf</v>
      </c>
      <c r="P1500" s="5" t="str">
        <f t="shared" si="125"/>
        <v>LOW OHMIC CHIP RESISTORS  RES0603 240m±1% 75V 100mW</v>
      </c>
    </row>
    <row r="1501" spans="1:16" x14ac:dyDescent="0.3">
      <c r="A1501" s="4" t="s">
        <v>1785</v>
      </c>
      <c r="B1501" s="3" t="s">
        <v>1743</v>
      </c>
      <c r="C1501" s="3" t="s">
        <v>1709</v>
      </c>
      <c r="D1501" s="45" t="s">
        <v>1669</v>
      </c>
      <c r="E1501" s="3" t="s">
        <v>399</v>
      </c>
      <c r="F1501" s="3" t="s">
        <v>1745</v>
      </c>
      <c r="G1501" s="4" t="str">
        <f t="shared" si="124"/>
        <v>RES0603 250m±1%</v>
      </c>
      <c r="H1501" s="3" t="s">
        <v>23</v>
      </c>
      <c r="I1501" s="3" t="s">
        <v>24</v>
      </c>
      <c r="J1501" s="3" t="s">
        <v>25</v>
      </c>
      <c r="K1501" s="3" t="s">
        <v>401</v>
      </c>
      <c r="L1501" s="4" t="str">
        <f t="shared" si="127"/>
        <v>RL0603FR-070R25L</v>
      </c>
      <c r="M1501" s="3" t="s">
        <v>378</v>
      </c>
      <c r="N1501" s="4" t="s">
        <v>1671</v>
      </c>
      <c r="O1501" t="str">
        <f t="shared" ca="1" si="128"/>
        <v>C:\Altium Libraries\Passives Library\DataSheet\LOW OHMIC CHIP RESISTORS (Yageo).pdf</v>
      </c>
      <c r="P1501" s="5" t="str">
        <f t="shared" si="125"/>
        <v>LOW OHMIC CHIP RESISTORS  RES0603 250m±1% 75V 100mW</v>
      </c>
    </row>
    <row r="1502" spans="1:16" x14ac:dyDescent="0.3">
      <c r="A1502" s="4" t="s">
        <v>1786</v>
      </c>
      <c r="B1502" s="3" t="s">
        <v>1743</v>
      </c>
      <c r="C1502" s="3" t="s">
        <v>1711</v>
      </c>
      <c r="D1502" s="45" t="s">
        <v>1669</v>
      </c>
      <c r="E1502" s="3" t="s">
        <v>399</v>
      </c>
      <c r="F1502" s="3" t="s">
        <v>1745</v>
      </c>
      <c r="G1502" s="4" t="str">
        <f t="shared" si="124"/>
        <v>RES0603 270m±1%</v>
      </c>
      <c r="H1502" s="3" t="s">
        <v>23</v>
      </c>
      <c r="I1502" s="3" t="s">
        <v>24</v>
      </c>
      <c r="J1502" s="3" t="s">
        <v>25</v>
      </c>
      <c r="K1502" s="3" t="s">
        <v>401</v>
      </c>
      <c r="L1502" s="4" t="str">
        <f t="shared" si="127"/>
        <v>RL0603FR-070R27L</v>
      </c>
      <c r="M1502" s="3" t="s">
        <v>378</v>
      </c>
      <c r="N1502" s="4" t="s">
        <v>1671</v>
      </c>
      <c r="O1502" t="str">
        <f t="shared" ca="1" si="128"/>
        <v>C:\Altium Libraries\Passives Library\DataSheet\LOW OHMIC CHIP RESISTORS (Yageo).pdf</v>
      </c>
      <c r="P1502" s="5" t="str">
        <f t="shared" si="125"/>
        <v>LOW OHMIC CHIP RESISTORS  RES0603 270m±1% 75V 100mW</v>
      </c>
    </row>
    <row r="1503" spans="1:16" x14ac:dyDescent="0.3">
      <c r="A1503" s="4" t="s">
        <v>1787</v>
      </c>
      <c r="B1503" s="3" t="s">
        <v>1743</v>
      </c>
      <c r="C1503" s="3" t="s">
        <v>1713</v>
      </c>
      <c r="D1503" s="45" t="s">
        <v>1669</v>
      </c>
      <c r="E1503" s="3" t="s">
        <v>399</v>
      </c>
      <c r="F1503" s="3" t="s">
        <v>1745</v>
      </c>
      <c r="G1503" s="4" t="str">
        <f t="shared" si="124"/>
        <v>RES0603 300m±1%</v>
      </c>
      <c r="H1503" s="3" t="s">
        <v>23</v>
      </c>
      <c r="I1503" s="3" t="s">
        <v>24</v>
      </c>
      <c r="J1503" s="3" t="s">
        <v>25</v>
      </c>
      <c r="K1503" s="3" t="s">
        <v>401</v>
      </c>
      <c r="L1503" s="4" t="str">
        <f t="shared" si="127"/>
        <v>RL0603FR-070R3L</v>
      </c>
      <c r="M1503" s="3" t="s">
        <v>378</v>
      </c>
      <c r="N1503" s="4" t="s">
        <v>1671</v>
      </c>
      <c r="O1503" t="str">
        <f t="shared" ca="1" si="128"/>
        <v>C:\Altium Libraries\Passives Library\DataSheet\LOW OHMIC CHIP RESISTORS (Yageo).pdf</v>
      </c>
      <c r="P1503" s="5" t="str">
        <f t="shared" si="125"/>
        <v>LOW OHMIC CHIP RESISTORS  RES0603 300m±1% 75V 100mW</v>
      </c>
    </row>
    <row r="1504" spans="1:16" x14ac:dyDescent="0.3">
      <c r="A1504" s="4" t="s">
        <v>1788</v>
      </c>
      <c r="B1504" s="3" t="s">
        <v>1743</v>
      </c>
      <c r="C1504" s="3" t="s">
        <v>1715</v>
      </c>
      <c r="D1504" s="45" t="s">
        <v>1669</v>
      </c>
      <c r="E1504" s="3" t="s">
        <v>399</v>
      </c>
      <c r="F1504" s="3" t="s">
        <v>1745</v>
      </c>
      <c r="G1504" s="4" t="str">
        <f t="shared" si="124"/>
        <v>RES0603 330m±1%</v>
      </c>
      <c r="H1504" s="3" t="s">
        <v>23</v>
      </c>
      <c r="I1504" s="3" t="s">
        <v>24</v>
      </c>
      <c r="J1504" s="3" t="s">
        <v>25</v>
      </c>
      <c r="K1504" s="3" t="s">
        <v>401</v>
      </c>
      <c r="L1504" s="4" t="str">
        <f t="shared" si="127"/>
        <v>RL0603FR-070R33L</v>
      </c>
      <c r="M1504" s="3" t="s">
        <v>378</v>
      </c>
      <c r="N1504" s="4" t="s">
        <v>1671</v>
      </c>
      <c r="O1504" t="str">
        <f t="shared" ca="1" si="128"/>
        <v>C:\Altium Libraries\Passives Library\DataSheet\LOW OHMIC CHIP RESISTORS (Yageo).pdf</v>
      </c>
      <c r="P1504" s="5" t="str">
        <f t="shared" si="125"/>
        <v>LOW OHMIC CHIP RESISTORS  RES0603 330m±1% 75V 100mW</v>
      </c>
    </row>
    <row r="1505" spans="1:16" x14ac:dyDescent="0.3">
      <c r="A1505" s="4" t="s">
        <v>1789</v>
      </c>
      <c r="B1505" s="3" t="s">
        <v>1743</v>
      </c>
      <c r="C1505" s="3" t="s">
        <v>1717</v>
      </c>
      <c r="D1505" s="45" t="s">
        <v>1669</v>
      </c>
      <c r="E1505" s="3" t="s">
        <v>399</v>
      </c>
      <c r="F1505" s="3" t="s">
        <v>1745</v>
      </c>
      <c r="G1505" s="4" t="str">
        <f t="shared" si="124"/>
        <v>RES0603 360m±1%</v>
      </c>
      <c r="H1505" s="3" t="s">
        <v>23</v>
      </c>
      <c r="I1505" s="3" t="s">
        <v>24</v>
      </c>
      <c r="J1505" s="3" t="s">
        <v>25</v>
      </c>
      <c r="K1505" s="3" t="s">
        <v>401</v>
      </c>
      <c r="L1505" s="4" t="str">
        <f t="shared" si="127"/>
        <v>RL0603FR-070R36L</v>
      </c>
      <c r="M1505" s="3" t="s">
        <v>378</v>
      </c>
      <c r="N1505" s="4" t="s">
        <v>1671</v>
      </c>
      <c r="O1505" t="str">
        <f t="shared" ca="1" si="128"/>
        <v>C:\Altium Libraries\Passives Library\DataSheet\LOW OHMIC CHIP RESISTORS (Yageo).pdf</v>
      </c>
      <c r="P1505" s="5" t="str">
        <f t="shared" si="125"/>
        <v>LOW OHMIC CHIP RESISTORS  RES0603 360m±1% 75V 100mW</v>
      </c>
    </row>
    <row r="1506" spans="1:16" x14ac:dyDescent="0.3">
      <c r="A1506" s="4" t="s">
        <v>1790</v>
      </c>
      <c r="B1506" s="3" t="s">
        <v>1743</v>
      </c>
      <c r="C1506" s="3" t="s">
        <v>1719</v>
      </c>
      <c r="D1506" s="45" t="s">
        <v>1669</v>
      </c>
      <c r="E1506" s="3" t="s">
        <v>399</v>
      </c>
      <c r="F1506" s="3" t="s">
        <v>1745</v>
      </c>
      <c r="G1506" s="4" t="str">
        <f t="shared" si="124"/>
        <v>RES0603 390m±1%</v>
      </c>
      <c r="H1506" s="3" t="s">
        <v>23</v>
      </c>
      <c r="I1506" s="3" t="s">
        <v>24</v>
      </c>
      <c r="J1506" s="3" t="s">
        <v>25</v>
      </c>
      <c r="K1506" s="3" t="s">
        <v>401</v>
      </c>
      <c r="L1506" s="4" t="str">
        <f t="shared" si="127"/>
        <v>RL0603FR-070R39L</v>
      </c>
      <c r="M1506" s="3" t="s">
        <v>378</v>
      </c>
      <c r="N1506" s="4" t="s">
        <v>1671</v>
      </c>
      <c r="O1506" t="str">
        <f t="shared" ca="1" si="128"/>
        <v>C:\Altium Libraries\Passives Library\DataSheet\LOW OHMIC CHIP RESISTORS (Yageo).pdf</v>
      </c>
      <c r="P1506" s="5" t="str">
        <f t="shared" si="125"/>
        <v>LOW OHMIC CHIP RESISTORS  RES0603 390m±1% 75V 100mW</v>
      </c>
    </row>
    <row r="1507" spans="1:16" x14ac:dyDescent="0.3">
      <c r="A1507" s="4" t="s">
        <v>1791</v>
      </c>
      <c r="B1507" s="3" t="s">
        <v>1743</v>
      </c>
      <c r="C1507" s="3" t="s">
        <v>1721</v>
      </c>
      <c r="D1507" s="45" t="s">
        <v>1669</v>
      </c>
      <c r="E1507" s="3" t="s">
        <v>399</v>
      </c>
      <c r="F1507" s="3" t="s">
        <v>1745</v>
      </c>
      <c r="G1507" s="4" t="str">
        <f t="shared" si="124"/>
        <v>RES0603 400m±1%</v>
      </c>
      <c r="H1507" s="3" t="s">
        <v>23</v>
      </c>
      <c r="I1507" s="3" t="s">
        <v>24</v>
      </c>
      <c r="J1507" s="3" t="s">
        <v>25</v>
      </c>
      <c r="K1507" s="3" t="s">
        <v>401</v>
      </c>
      <c r="L1507" s="4" t="str">
        <f t="shared" si="127"/>
        <v>RL0603FR-070R4L</v>
      </c>
      <c r="M1507" s="3" t="s">
        <v>378</v>
      </c>
      <c r="N1507" s="4" t="s">
        <v>1671</v>
      </c>
      <c r="O1507" t="str">
        <f t="shared" ca="1" si="128"/>
        <v>C:\Altium Libraries\Passives Library\DataSheet\LOW OHMIC CHIP RESISTORS (Yageo).pdf</v>
      </c>
      <c r="P1507" s="5" t="str">
        <f t="shared" si="125"/>
        <v>LOW OHMIC CHIP RESISTORS  RES0603 400m±1% 75V 100mW</v>
      </c>
    </row>
    <row r="1508" spans="1:16" x14ac:dyDescent="0.3">
      <c r="A1508" s="4" t="s">
        <v>1792</v>
      </c>
      <c r="B1508" s="3" t="s">
        <v>1743</v>
      </c>
      <c r="C1508" s="3" t="s">
        <v>1723</v>
      </c>
      <c r="D1508" s="45" t="s">
        <v>1669</v>
      </c>
      <c r="E1508" s="3" t="s">
        <v>399</v>
      </c>
      <c r="F1508" s="3" t="s">
        <v>1745</v>
      </c>
      <c r="G1508" s="4" t="str">
        <f t="shared" si="124"/>
        <v>RES0603 430m±1%</v>
      </c>
      <c r="H1508" s="3" t="s">
        <v>23</v>
      </c>
      <c r="I1508" s="3" t="s">
        <v>24</v>
      </c>
      <c r="J1508" s="3" t="s">
        <v>25</v>
      </c>
      <c r="K1508" s="3" t="s">
        <v>401</v>
      </c>
      <c r="L1508" s="4" t="str">
        <f t="shared" si="127"/>
        <v>RL0603FR-070R43L</v>
      </c>
      <c r="M1508" s="3" t="s">
        <v>378</v>
      </c>
      <c r="N1508" s="4" t="s">
        <v>1671</v>
      </c>
      <c r="O1508" t="str">
        <f t="shared" ca="1" si="128"/>
        <v>C:\Altium Libraries\Passives Library\DataSheet\LOW OHMIC CHIP RESISTORS (Yageo).pdf</v>
      </c>
      <c r="P1508" s="5" t="str">
        <f t="shared" si="125"/>
        <v>LOW OHMIC CHIP RESISTORS  RES0603 430m±1% 75V 100mW</v>
      </c>
    </row>
    <row r="1509" spans="1:16" x14ac:dyDescent="0.3">
      <c r="A1509" s="4" t="s">
        <v>1793</v>
      </c>
      <c r="B1509" s="3" t="s">
        <v>1743</v>
      </c>
      <c r="C1509" s="3" t="s">
        <v>1725</v>
      </c>
      <c r="D1509" s="45" t="s">
        <v>1669</v>
      </c>
      <c r="E1509" s="3" t="s">
        <v>399</v>
      </c>
      <c r="F1509" s="3" t="s">
        <v>1745</v>
      </c>
      <c r="G1509" s="4" t="str">
        <f t="shared" si="124"/>
        <v>RES0603 470m±1%</v>
      </c>
      <c r="H1509" s="3" t="s">
        <v>23</v>
      </c>
      <c r="I1509" s="3" t="s">
        <v>24</v>
      </c>
      <c r="J1509" s="3" t="s">
        <v>25</v>
      </c>
      <c r="K1509" s="3" t="s">
        <v>401</v>
      </c>
      <c r="L1509" s="4" t="str">
        <f t="shared" si="127"/>
        <v>RL0603FR-070R47L</v>
      </c>
      <c r="M1509" s="3" t="s">
        <v>378</v>
      </c>
      <c r="N1509" s="4" t="s">
        <v>1671</v>
      </c>
      <c r="O1509" t="str">
        <f t="shared" ca="1" si="128"/>
        <v>C:\Altium Libraries\Passives Library\DataSheet\LOW OHMIC CHIP RESISTORS (Yageo).pdf</v>
      </c>
      <c r="P1509" s="5" t="str">
        <f t="shared" si="125"/>
        <v>LOW OHMIC CHIP RESISTORS  RES0603 470m±1% 75V 100mW</v>
      </c>
    </row>
    <row r="1510" spans="1:16" x14ac:dyDescent="0.3">
      <c r="A1510" s="4" t="s">
        <v>1794</v>
      </c>
      <c r="B1510" s="3" t="s">
        <v>1743</v>
      </c>
      <c r="C1510" s="3" t="s">
        <v>1727</v>
      </c>
      <c r="D1510" s="45" t="s">
        <v>1669</v>
      </c>
      <c r="E1510" s="3" t="s">
        <v>399</v>
      </c>
      <c r="F1510" s="3" t="s">
        <v>1745</v>
      </c>
      <c r="G1510" s="4" t="str">
        <f t="shared" si="124"/>
        <v>RES0603 500m±1%</v>
      </c>
      <c r="H1510" s="3" t="s">
        <v>23</v>
      </c>
      <c r="I1510" s="3" t="s">
        <v>24</v>
      </c>
      <c r="J1510" s="3" t="s">
        <v>25</v>
      </c>
      <c r="K1510" s="3" t="s">
        <v>401</v>
      </c>
      <c r="L1510" s="4" t="str">
        <f t="shared" si="127"/>
        <v>RL0603FR-070R5L</v>
      </c>
      <c r="M1510" s="3" t="s">
        <v>378</v>
      </c>
      <c r="N1510" s="4" t="s">
        <v>1671</v>
      </c>
      <c r="O1510" t="str">
        <f t="shared" ca="1" si="128"/>
        <v>C:\Altium Libraries\Passives Library\DataSheet\LOW OHMIC CHIP RESISTORS (Yageo).pdf</v>
      </c>
      <c r="P1510" s="5" t="str">
        <f t="shared" si="125"/>
        <v>LOW OHMIC CHIP RESISTORS  RES0603 500m±1% 75V 100mW</v>
      </c>
    </row>
    <row r="1511" spans="1:16" x14ac:dyDescent="0.3">
      <c r="A1511" s="4" t="s">
        <v>1795</v>
      </c>
      <c r="B1511" s="3" t="s">
        <v>1743</v>
      </c>
      <c r="C1511" s="3" t="s">
        <v>1729</v>
      </c>
      <c r="D1511" s="45" t="s">
        <v>1669</v>
      </c>
      <c r="E1511" s="3" t="s">
        <v>399</v>
      </c>
      <c r="F1511" s="3" t="s">
        <v>1745</v>
      </c>
      <c r="G1511" s="4" t="str">
        <f t="shared" si="124"/>
        <v>RES0603 510m±1%</v>
      </c>
      <c r="H1511" s="3" t="s">
        <v>23</v>
      </c>
      <c r="I1511" s="3" t="s">
        <v>24</v>
      </c>
      <c r="J1511" s="3" t="s">
        <v>25</v>
      </c>
      <c r="K1511" s="3" t="s">
        <v>401</v>
      </c>
      <c r="L1511" s="4" t="str">
        <f t="shared" si="127"/>
        <v>RL0603FR-070R51L</v>
      </c>
      <c r="M1511" s="3" t="s">
        <v>378</v>
      </c>
      <c r="N1511" s="4" t="s">
        <v>1671</v>
      </c>
      <c r="O1511" t="str">
        <f t="shared" ca="1" si="128"/>
        <v>C:\Altium Libraries\Passives Library\DataSheet\LOW OHMIC CHIP RESISTORS (Yageo).pdf</v>
      </c>
      <c r="P1511" s="5" t="str">
        <f t="shared" si="125"/>
        <v>LOW OHMIC CHIP RESISTORS  RES0603 510m±1% 75V 100mW</v>
      </c>
    </row>
    <row r="1512" spans="1:16" x14ac:dyDescent="0.3">
      <c r="A1512" s="4" t="s">
        <v>1796</v>
      </c>
      <c r="B1512" s="3" t="s">
        <v>1743</v>
      </c>
      <c r="C1512" s="3" t="s">
        <v>1731</v>
      </c>
      <c r="D1512" s="45" t="s">
        <v>1669</v>
      </c>
      <c r="E1512" s="3" t="s">
        <v>399</v>
      </c>
      <c r="F1512" s="3" t="s">
        <v>1745</v>
      </c>
      <c r="G1512" s="4" t="str">
        <f t="shared" si="124"/>
        <v>RES0603 560m±1%</v>
      </c>
      <c r="H1512" s="3" t="s">
        <v>23</v>
      </c>
      <c r="I1512" s="3" t="s">
        <v>24</v>
      </c>
      <c r="J1512" s="3" t="s">
        <v>25</v>
      </c>
      <c r="K1512" s="3" t="s">
        <v>401</v>
      </c>
      <c r="L1512" s="4" t="str">
        <f t="shared" si="127"/>
        <v>RL0603FR-070R56L</v>
      </c>
      <c r="M1512" s="3" t="s">
        <v>378</v>
      </c>
      <c r="N1512" s="4" t="s">
        <v>1671</v>
      </c>
      <c r="O1512" t="str">
        <f t="shared" ca="1" si="128"/>
        <v>C:\Altium Libraries\Passives Library\DataSheet\LOW OHMIC CHIP RESISTORS (Yageo).pdf</v>
      </c>
      <c r="P1512" s="5" t="str">
        <f t="shared" si="125"/>
        <v>LOW OHMIC CHIP RESISTORS  RES0603 560m±1% 75V 100mW</v>
      </c>
    </row>
    <row r="1513" spans="1:16" x14ac:dyDescent="0.3">
      <c r="A1513" s="4" t="s">
        <v>1797</v>
      </c>
      <c r="B1513" s="3" t="s">
        <v>1743</v>
      </c>
      <c r="C1513" s="3" t="s">
        <v>1733</v>
      </c>
      <c r="D1513" s="45" t="s">
        <v>1669</v>
      </c>
      <c r="E1513" s="3" t="s">
        <v>399</v>
      </c>
      <c r="F1513" s="3" t="s">
        <v>1745</v>
      </c>
      <c r="G1513" s="4" t="str">
        <f t="shared" ref="G1513:G1519" si="129">CONCATENATE(K1513," ",C1513,D1513)</f>
        <v>RES0603 620m±1%</v>
      </c>
      <c r="H1513" s="3" t="s">
        <v>23</v>
      </c>
      <c r="I1513" s="3" t="s">
        <v>24</v>
      </c>
      <c r="J1513" s="3" t="s">
        <v>25</v>
      </c>
      <c r="K1513" s="3" t="s">
        <v>401</v>
      </c>
      <c r="L1513" s="4" t="str">
        <f t="shared" si="127"/>
        <v>RL0603FR-070R62L</v>
      </c>
      <c r="M1513" s="3" t="s">
        <v>378</v>
      </c>
      <c r="N1513" s="4" t="s">
        <v>1671</v>
      </c>
      <c r="O1513" t="str">
        <f t="shared" ca="1" si="128"/>
        <v>C:\Altium Libraries\Passives Library\DataSheet\LOW OHMIC CHIP RESISTORS (Yageo).pdf</v>
      </c>
      <c r="P1513" s="5" t="str">
        <f t="shared" si="125"/>
        <v>LOW OHMIC CHIP RESISTORS  RES0603 620m±1% 75V 100mW</v>
      </c>
    </row>
    <row r="1514" spans="1:16" x14ac:dyDescent="0.3">
      <c r="A1514" s="4" t="s">
        <v>1798</v>
      </c>
      <c r="B1514" s="3" t="s">
        <v>1743</v>
      </c>
      <c r="C1514" s="3" t="s">
        <v>1735</v>
      </c>
      <c r="D1514" s="45" t="s">
        <v>1669</v>
      </c>
      <c r="E1514" s="3" t="s">
        <v>399</v>
      </c>
      <c r="F1514" s="3" t="s">
        <v>1745</v>
      </c>
      <c r="G1514" s="4" t="str">
        <f t="shared" si="129"/>
        <v>RES0603 680m±1%</v>
      </c>
      <c r="H1514" s="3" t="s">
        <v>23</v>
      </c>
      <c r="I1514" s="3" t="s">
        <v>24</v>
      </c>
      <c r="J1514" s="3" t="s">
        <v>25</v>
      </c>
      <c r="K1514" s="3" t="s">
        <v>401</v>
      </c>
      <c r="L1514" s="4" t="str">
        <f t="shared" si="127"/>
        <v>RL0603FR-070R68L</v>
      </c>
      <c r="M1514" s="3" t="s">
        <v>378</v>
      </c>
      <c r="N1514" s="4" t="s">
        <v>1671</v>
      </c>
      <c r="O1514" t="str">
        <f t="shared" ca="1" si="128"/>
        <v>C:\Altium Libraries\Passives Library\DataSheet\LOW OHMIC CHIP RESISTORS (Yageo).pdf</v>
      </c>
      <c r="P1514" s="5" t="str">
        <f t="shared" si="125"/>
        <v>LOW OHMIC CHIP RESISTORS  RES0603 680m±1% 75V 100mW</v>
      </c>
    </row>
    <row r="1515" spans="1:16" x14ac:dyDescent="0.3">
      <c r="A1515" s="4" t="s">
        <v>1799</v>
      </c>
      <c r="B1515" s="3" t="s">
        <v>1743</v>
      </c>
      <c r="C1515" s="3" t="s">
        <v>1737</v>
      </c>
      <c r="D1515" s="45" t="s">
        <v>1669</v>
      </c>
      <c r="E1515" s="3" t="s">
        <v>399</v>
      </c>
      <c r="F1515" s="3" t="s">
        <v>1745</v>
      </c>
      <c r="G1515" s="4" t="str">
        <f t="shared" si="129"/>
        <v>RES0603 750m±1%</v>
      </c>
      <c r="H1515" s="3" t="s">
        <v>23</v>
      </c>
      <c r="I1515" s="3" t="s">
        <v>24</v>
      </c>
      <c r="J1515" s="3" t="s">
        <v>25</v>
      </c>
      <c r="K1515" s="3" t="s">
        <v>401</v>
      </c>
      <c r="L1515" s="4" t="str">
        <f t="shared" si="127"/>
        <v>RL0603FR-070R75L</v>
      </c>
      <c r="M1515" s="3" t="s">
        <v>378</v>
      </c>
      <c r="N1515" s="4" t="s">
        <v>1671</v>
      </c>
      <c r="O1515" t="str">
        <f t="shared" ca="1" si="128"/>
        <v>C:\Altium Libraries\Passives Library\DataSheet\LOW OHMIC CHIP RESISTORS (Yageo).pdf</v>
      </c>
      <c r="P1515" s="5" t="str">
        <f t="shared" si="125"/>
        <v>LOW OHMIC CHIP RESISTORS  RES0603 750m±1% 75V 100mW</v>
      </c>
    </row>
    <row r="1516" spans="1:16" x14ac:dyDescent="0.3">
      <c r="A1516" s="4" t="s">
        <v>1800</v>
      </c>
      <c r="B1516" s="3" t="s">
        <v>1743</v>
      </c>
      <c r="C1516" s="3" t="s">
        <v>1739</v>
      </c>
      <c r="D1516" s="45" t="s">
        <v>1669</v>
      </c>
      <c r="E1516" s="3" t="s">
        <v>399</v>
      </c>
      <c r="F1516" s="3" t="s">
        <v>1745</v>
      </c>
      <c r="G1516" s="4" t="str">
        <f t="shared" si="129"/>
        <v>RES0603 820m±1%</v>
      </c>
      <c r="H1516" s="3" t="s">
        <v>23</v>
      </c>
      <c r="I1516" s="3" t="s">
        <v>24</v>
      </c>
      <c r="J1516" s="3" t="s">
        <v>25</v>
      </c>
      <c r="K1516" s="3" t="s">
        <v>401</v>
      </c>
      <c r="L1516" s="4" t="str">
        <f t="shared" si="127"/>
        <v>RL0603FR-070R82L</v>
      </c>
      <c r="M1516" s="3" t="s">
        <v>378</v>
      </c>
      <c r="N1516" s="4" t="s">
        <v>1671</v>
      </c>
      <c r="O1516" t="str">
        <f t="shared" ca="1" si="128"/>
        <v>C:\Altium Libraries\Passives Library\DataSheet\LOW OHMIC CHIP RESISTORS (Yageo).pdf</v>
      </c>
      <c r="P1516" s="5" t="str">
        <f t="shared" si="125"/>
        <v>LOW OHMIC CHIP RESISTORS  RES0603 820m±1% 75V 100mW</v>
      </c>
    </row>
    <row r="1517" spans="1:16" x14ac:dyDescent="0.3">
      <c r="A1517" s="4" t="s">
        <v>1801</v>
      </c>
      <c r="B1517" s="3" t="s">
        <v>1743</v>
      </c>
      <c r="C1517" s="3" t="s">
        <v>1741</v>
      </c>
      <c r="D1517" s="45" t="s">
        <v>1669</v>
      </c>
      <c r="E1517" s="3" t="s">
        <v>399</v>
      </c>
      <c r="F1517" s="3" t="s">
        <v>1745</v>
      </c>
      <c r="G1517" s="4" t="str">
        <f t="shared" si="129"/>
        <v>RES0603 910m±1%</v>
      </c>
      <c r="H1517" s="3" t="s">
        <v>23</v>
      </c>
      <c r="I1517" s="3" t="s">
        <v>24</v>
      </c>
      <c r="J1517" s="3" t="s">
        <v>25</v>
      </c>
      <c r="K1517" s="3" t="s">
        <v>401</v>
      </c>
      <c r="L1517" s="4" t="str">
        <f t="shared" si="127"/>
        <v>RL0603FR-070R91L</v>
      </c>
      <c r="M1517" s="3" t="s">
        <v>378</v>
      </c>
      <c r="N1517" s="4" t="s">
        <v>1671</v>
      </c>
      <c r="O1517" t="str">
        <f t="shared" ca="1" si="128"/>
        <v>C:\Altium Libraries\Passives Library\DataSheet\LOW OHMIC CHIP RESISTORS (Yageo).pdf</v>
      </c>
      <c r="P1517" s="5" t="str">
        <f>CONCATENATE(N1517," ",K1517," ",C1517,D1517," ",E1517," ",F1517)</f>
        <v>LOW OHMIC CHIP RESISTORS  RES0603 910m±1% 75V 100mW</v>
      </c>
    </row>
    <row r="1518" spans="1:16" x14ac:dyDescent="0.3">
      <c r="A1518" s="9"/>
      <c r="B1518" s="10"/>
      <c r="C1518" s="10"/>
      <c r="D1518" s="10"/>
      <c r="E1518" s="10"/>
      <c r="F1518" s="10"/>
      <c r="G1518" s="9"/>
      <c r="H1518" s="10"/>
      <c r="I1518" s="8"/>
      <c r="J1518" s="7"/>
      <c r="K1518" s="7"/>
      <c r="L1518" s="9"/>
      <c r="M1518" s="10"/>
      <c r="N1518" s="9"/>
      <c r="O1518" s="7"/>
      <c r="P1518" s="11"/>
    </row>
    <row r="1519" spans="1:16" x14ac:dyDescent="0.3">
      <c r="A1519" s="4" t="s">
        <v>1802</v>
      </c>
      <c r="B1519" s="4" t="s">
        <v>1803</v>
      </c>
      <c r="C1519" s="4" t="s">
        <v>1744</v>
      </c>
      <c r="D1519" s="4" t="s">
        <v>1804</v>
      </c>
      <c r="E1519" s="4" t="s">
        <v>581</v>
      </c>
      <c r="F1519" s="4" t="s">
        <v>1805</v>
      </c>
      <c r="G1519" s="4" t="str">
        <f t="shared" si="129"/>
        <v>RES0805 10m±1%</v>
      </c>
      <c r="H1519" s="4" t="s">
        <v>23</v>
      </c>
      <c r="I1519" s="4" t="s">
        <v>24</v>
      </c>
      <c r="J1519" s="4" t="s">
        <v>25</v>
      </c>
      <c r="K1519" s="4" t="s">
        <v>583</v>
      </c>
      <c r="L1519" s="4" t="str">
        <f>CONCATENATE("RL",MID(B1519,1,4),"FR","-","07","0R0",IF((MID(C1519,2,1))&gt;"0",MID(C1519,1,2),MID(C1519,1,1)),"L")</f>
        <v>RL0805FR-070R01L</v>
      </c>
      <c r="M1519" s="4" t="s">
        <v>378</v>
      </c>
      <c r="N1519" s="4" t="s">
        <v>1671</v>
      </c>
      <c r="O1519" t="str">
        <f t="shared" ca="1" si="128"/>
        <v>C:\Altium Libraries\Passives Library\DataSheet\LOW OHMIC CHIP RESISTORS (Yageo).pdf</v>
      </c>
      <c r="P1519" s="5" t="str">
        <f>CONCATENATE(N1519," ",K1519," ",C1519,D1519," ",E1519," ",F1519)</f>
        <v>LOW OHMIC CHIP RESISTORS  RES0805 10m±1% 150V 125mW</v>
      </c>
    </row>
    <row r="1520" spans="1:16" x14ac:dyDescent="0.3">
      <c r="A1520" s="4" t="s">
        <v>1806</v>
      </c>
      <c r="B1520" s="4" t="s">
        <v>1803</v>
      </c>
      <c r="C1520" s="4" t="s">
        <v>1747</v>
      </c>
      <c r="D1520" s="4" t="s">
        <v>1804</v>
      </c>
      <c r="E1520" s="4" t="s">
        <v>581</v>
      </c>
      <c r="F1520" s="4" t="s">
        <v>1805</v>
      </c>
      <c r="G1520" s="4" t="str">
        <f t="shared" ref="G1520:G1565" si="130">CONCATENATE(K1520," ",C1520,D1520)</f>
        <v>RES0805 11m±1%</v>
      </c>
      <c r="H1520" s="4" t="s">
        <v>23</v>
      </c>
      <c r="I1520" s="4" t="s">
        <v>24</v>
      </c>
      <c r="J1520" s="4" t="s">
        <v>25</v>
      </c>
      <c r="K1520" s="4" t="s">
        <v>583</v>
      </c>
      <c r="L1520" s="4" t="str">
        <f t="shared" ref="L1520:L1538" si="131">CONCATENATE("RL",MID(B1520,1,4),"FR","-","07","0R0",IF((MID(C1520,2,1))&gt;"0",MID(C1520,1,2),MID(C1520,1,1)),"L")</f>
        <v>RL0805FR-070R011L</v>
      </c>
      <c r="M1520" s="4" t="s">
        <v>378</v>
      </c>
      <c r="N1520" s="4" t="s">
        <v>1671</v>
      </c>
      <c r="O1520" t="str">
        <f t="shared" ca="1" si="128"/>
        <v>C:\Altium Libraries\Passives Library\DataSheet\LOW OHMIC CHIP RESISTORS (Yageo).pdf</v>
      </c>
      <c r="P1520" s="5" t="str">
        <f t="shared" ref="P1520:P1565" si="132">CONCATENATE(N1520," ",K1520," ",C1520,D1520," ",E1520," ",F1520)</f>
        <v>LOW OHMIC CHIP RESISTORS  RES0805 11m±1% 150V 125mW</v>
      </c>
    </row>
    <row r="1521" spans="1:16" x14ac:dyDescent="0.3">
      <c r="A1521" s="4" t="s">
        <v>1807</v>
      </c>
      <c r="B1521" s="4" t="s">
        <v>1803</v>
      </c>
      <c r="C1521" s="4" t="s">
        <v>1749</v>
      </c>
      <c r="D1521" s="4" t="s">
        <v>1804</v>
      </c>
      <c r="E1521" s="4" t="s">
        <v>581</v>
      </c>
      <c r="F1521" s="4" t="s">
        <v>1805</v>
      </c>
      <c r="G1521" s="4" t="str">
        <f t="shared" si="130"/>
        <v>RES0805 12m±1%</v>
      </c>
      <c r="H1521" s="4" t="s">
        <v>23</v>
      </c>
      <c r="I1521" s="4" t="s">
        <v>24</v>
      </c>
      <c r="J1521" s="4" t="s">
        <v>25</v>
      </c>
      <c r="K1521" s="4" t="s">
        <v>583</v>
      </c>
      <c r="L1521" s="4" t="str">
        <f t="shared" si="131"/>
        <v>RL0805FR-070R012L</v>
      </c>
      <c r="M1521" s="4" t="s">
        <v>378</v>
      </c>
      <c r="N1521" s="4" t="s">
        <v>1671</v>
      </c>
      <c r="O1521" t="str">
        <f t="shared" ca="1" si="128"/>
        <v>C:\Altium Libraries\Passives Library\DataSheet\LOW OHMIC CHIP RESISTORS (Yageo).pdf</v>
      </c>
      <c r="P1521" s="5" t="str">
        <f t="shared" si="132"/>
        <v>LOW OHMIC CHIP RESISTORS  RES0805 12m±1% 150V 125mW</v>
      </c>
    </row>
    <row r="1522" spans="1:16" x14ac:dyDescent="0.3">
      <c r="A1522" s="4" t="s">
        <v>1808</v>
      </c>
      <c r="B1522" s="4" t="s">
        <v>1803</v>
      </c>
      <c r="C1522" s="3" t="s">
        <v>1751</v>
      </c>
      <c r="D1522" s="45" t="s">
        <v>1669</v>
      </c>
      <c r="E1522" s="17" t="s">
        <v>581</v>
      </c>
      <c r="F1522" s="17" t="s">
        <v>1805</v>
      </c>
      <c r="G1522" s="4" t="str">
        <f t="shared" si="130"/>
        <v>RES0805 13m±1%</v>
      </c>
      <c r="H1522" s="3" t="s">
        <v>23</v>
      </c>
      <c r="I1522" s="3" t="s">
        <v>24</v>
      </c>
      <c r="J1522" s="3" t="s">
        <v>25</v>
      </c>
      <c r="K1522" s="4" t="s">
        <v>583</v>
      </c>
      <c r="L1522" s="4" t="str">
        <f t="shared" si="131"/>
        <v>RL0805FR-070R013L</v>
      </c>
      <c r="M1522" s="3" t="s">
        <v>378</v>
      </c>
      <c r="N1522" s="4" t="s">
        <v>1671</v>
      </c>
      <c r="O1522" t="str">
        <f t="shared" ca="1" si="128"/>
        <v>C:\Altium Libraries\Passives Library\DataSheet\LOW OHMIC CHIP RESISTORS (Yageo).pdf</v>
      </c>
      <c r="P1522" s="5" t="str">
        <f t="shared" si="132"/>
        <v>LOW OHMIC CHIP RESISTORS  RES0805 13m±1% 150V 125mW</v>
      </c>
    </row>
    <row r="1523" spans="1:16" x14ac:dyDescent="0.3">
      <c r="A1523" s="4" t="s">
        <v>1809</v>
      </c>
      <c r="B1523" s="4" t="s">
        <v>1803</v>
      </c>
      <c r="C1523" s="3" t="s">
        <v>1753</v>
      </c>
      <c r="D1523" s="45" t="s">
        <v>1669</v>
      </c>
      <c r="E1523" s="17" t="s">
        <v>581</v>
      </c>
      <c r="F1523" s="17" t="s">
        <v>1805</v>
      </c>
      <c r="G1523" s="4" t="str">
        <f t="shared" si="130"/>
        <v>RES0805 15m±1%</v>
      </c>
      <c r="H1523" s="3" t="s">
        <v>23</v>
      </c>
      <c r="I1523" s="3" t="s">
        <v>24</v>
      </c>
      <c r="J1523" s="3" t="s">
        <v>25</v>
      </c>
      <c r="K1523" s="4" t="s">
        <v>583</v>
      </c>
      <c r="L1523" s="4" t="str">
        <f t="shared" si="131"/>
        <v>RL0805FR-070R015L</v>
      </c>
      <c r="M1523" s="3" t="s">
        <v>378</v>
      </c>
      <c r="N1523" s="4" t="s">
        <v>1671</v>
      </c>
      <c r="O1523" t="str">
        <f t="shared" ca="1" si="128"/>
        <v>C:\Altium Libraries\Passives Library\DataSheet\LOW OHMIC CHIP RESISTORS (Yageo).pdf</v>
      </c>
      <c r="P1523" s="5" t="str">
        <f t="shared" si="132"/>
        <v>LOW OHMIC CHIP RESISTORS  RES0805 15m±1% 150V 125mW</v>
      </c>
    </row>
    <row r="1524" spans="1:16" x14ac:dyDescent="0.3">
      <c r="A1524" s="4" t="s">
        <v>1810</v>
      </c>
      <c r="B1524" s="4" t="s">
        <v>1803</v>
      </c>
      <c r="C1524" s="3" t="s">
        <v>1755</v>
      </c>
      <c r="D1524" s="45" t="s">
        <v>1669</v>
      </c>
      <c r="E1524" s="17" t="s">
        <v>581</v>
      </c>
      <c r="F1524" s="17" t="s">
        <v>1805</v>
      </c>
      <c r="G1524" s="4" t="str">
        <f t="shared" si="130"/>
        <v>RES0805 16m±1%</v>
      </c>
      <c r="H1524" s="3" t="s">
        <v>23</v>
      </c>
      <c r="I1524" s="3" t="s">
        <v>24</v>
      </c>
      <c r="J1524" s="3" t="s">
        <v>25</v>
      </c>
      <c r="K1524" s="4" t="s">
        <v>583</v>
      </c>
      <c r="L1524" s="4" t="str">
        <f t="shared" si="131"/>
        <v>RL0805FR-070R016L</v>
      </c>
      <c r="M1524" s="3" t="s">
        <v>378</v>
      </c>
      <c r="N1524" s="4" t="s">
        <v>1671</v>
      </c>
      <c r="O1524" t="str">
        <f t="shared" ca="1" si="128"/>
        <v>C:\Altium Libraries\Passives Library\DataSheet\LOW OHMIC CHIP RESISTORS (Yageo).pdf</v>
      </c>
      <c r="P1524" s="5" t="str">
        <f t="shared" si="132"/>
        <v>LOW OHMIC CHIP RESISTORS  RES0805 16m±1% 150V 125mW</v>
      </c>
    </row>
    <row r="1525" spans="1:16" x14ac:dyDescent="0.3">
      <c r="A1525" s="4" t="s">
        <v>1811</v>
      </c>
      <c r="B1525" s="4" t="s">
        <v>1803</v>
      </c>
      <c r="C1525" s="3" t="s">
        <v>1757</v>
      </c>
      <c r="D1525" s="45" t="s">
        <v>1669</v>
      </c>
      <c r="E1525" s="17" t="s">
        <v>581</v>
      </c>
      <c r="F1525" s="17" t="s">
        <v>1805</v>
      </c>
      <c r="G1525" s="4" t="str">
        <f t="shared" si="130"/>
        <v>RES0805 18m±1%</v>
      </c>
      <c r="H1525" s="3" t="s">
        <v>23</v>
      </c>
      <c r="I1525" s="3" t="s">
        <v>24</v>
      </c>
      <c r="J1525" s="3" t="s">
        <v>25</v>
      </c>
      <c r="K1525" s="4" t="s">
        <v>583</v>
      </c>
      <c r="L1525" s="4" t="str">
        <f t="shared" si="131"/>
        <v>RL0805FR-070R018L</v>
      </c>
      <c r="M1525" s="3" t="s">
        <v>378</v>
      </c>
      <c r="N1525" s="4" t="s">
        <v>1671</v>
      </c>
      <c r="O1525" t="str">
        <f t="shared" ca="1" si="128"/>
        <v>C:\Altium Libraries\Passives Library\DataSheet\LOW OHMIC CHIP RESISTORS (Yageo).pdf</v>
      </c>
      <c r="P1525" s="5" t="str">
        <f t="shared" si="132"/>
        <v>LOW OHMIC CHIP RESISTORS  RES0805 18m±1% 150V 125mW</v>
      </c>
    </row>
    <row r="1526" spans="1:16" x14ac:dyDescent="0.3">
      <c r="A1526" s="4" t="s">
        <v>1812</v>
      </c>
      <c r="B1526" s="4" t="s">
        <v>1803</v>
      </c>
      <c r="C1526" s="3" t="s">
        <v>1759</v>
      </c>
      <c r="D1526" s="45" t="s">
        <v>1669</v>
      </c>
      <c r="E1526" s="17" t="s">
        <v>581</v>
      </c>
      <c r="F1526" s="17" t="s">
        <v>1805</v>
      </c>
      <c r="G1526" s="4" t="str">
        <f t="shared" si="130"/>
        <v>RES0805 20m±1%</v>
      </c>
      <c r="H1526" s="3" t="s">
        <v>23</v>
      </c>
      <c r="I1526" s="3" t="s">
        <v>24</v>
      </c>
      <c r="J1526" s="3" t="s">
        <v>25</v>
      </c>
      <c r="K1526" s="4" t="s">
        <v>583</v>
      </c>
      <c r="L1526" s="4" t="str">
        <f t="shared" si="131"/>
        <v>RL0805FR-070R02L</v>
      </c>
      <c r="M1526" s="3" t="s">
        <v>378</v>
      </c>
      <c r="N1526" s="4" t="s">
        <v>1671</v>
      </c>
      <c r="O1526" t="str">
        <f t="shared" ca="1" si="128"/>
        <v>C:\Altium Libraries\Passives Library\DataSheet\LOW OHMIC CHIP RESISTORS (Yageo).pdf</v>
      </c>
      <c r="P1526" s="5" t="str">
        <f t="shared" si="132"/>
        <v>LOW OHMIC CHIP RESISTORS  RES0805 20m±1% 150V 125mW</v>
      </c>
    </row>
    <row r="1527" spans="1:16" x14ac:dyDescent="0.3">
      <c r="A1527" s="4" t="s">
        <v>1813</v>
      </c>
      <c r="B1527" s="4" t="s">
        <v>1803</v>
      </c>
      <c r="C1527" s="3" t="s">
        <v>1761</v>
      </c>
      <c r="D1527" s="45" t="s">
        <v>1669</v>
      </c>
      <c r="E1527" s="17" t="s">
        <v>581</v>
      </c>
      <c r="F1527" s="17" t="s">
        <v>1805</v>
      </c>
      <c r="G1527" s="4" t="str">
        <f t="shared" si="130"/>
        <v>RES0805 22m±1%</v>
      </c>
      <c r="H1527" s="3" t="s">
        <v>23</v>
      </c>
      <c r="I1527" s="3" t="s">
        <v>24</v>
      </c>
      <c r="J1527" s="3" t="s">
        <v>25</v>
      </c>
      <c r="K1527" s="4" t="s">
        <v>583</v>
      </c>
      <c r="L1527" s="4" t="str">
        <f t="shared" si="131"/>
        <v>RL0805FR-070R022L</v>
      </c>
      <c r="M1527" s="3" t="s">
        <v>378</v>
      </c>
      <c r="N1527" s="4" t="s">
        <v>1671</v>
      </c>
      <c r="O1527" t="str">
        <f t="shared" ca="1" si="128"/>
        <v>C:\Altium Libraries\Passives Library\DataSheet\LOW OHMIC CHIP RESISTORS (Yageo).pdf</v>
      </c>
      <c r="P1527" s="5" t="str">
        <f t="shared" si="132"/>
        <v>LOW OHMIC CHIP RESISTORS  RES0805 22m±1% 150V 125mW</v>
      </c>
    </row>
    <row r="1528" spans="1:16" x14ac:dyDescent="0.3">
      <c r="A1528" s="4" t="s">
        <v>1814</v>
      </c>
      <c r="B1528" s="4" t="s">
        <v>1803</v>
      </c>
      <c r="C1528" s="3" t="s">
        <v>1763</v>
      </c>
      <c r="D1528" s="45" t="s">
        <v>1669</v>
      </c>
      <c r="E1528" s="17" t="s">
        <v>581</v>
      </c>
      <c r="F1528" s="17" t="s">
        <v>1805</v>
      </c>
      <c r="G1528" s="4" t="str">
        <f t="shared" si="130"/>
        <v>RES0805 25m±1%</v>
      </c>
      <c r="H1528" s="3" t="s">
        <v>23</v>
      </c>
      <c r="I1528" s="3" t="s">
        <v>24</v>
      </c>
      <c r="J1528" s="3" t="s">
        <v>25</v>
      </c>
      <c r="K1528" s="4" t="s">
        <v>583</v>
      </c>
      <c r="L1528" s="4" t="str">
        <f t="shared" si="131"/>
        <v>RL0805FR-070R025L</v>
      </c>
      <c r="M1528" s="3" t="s">
        <v>378</v>
      </c>
      <c r="N1528" s="4" t="s">
        <v>1671</v>
      </c>
      <c r="O1528" t="str">
        <f t="shared" ca="1" si="128"/>
        <v>C:\Altium Libraries\Passives Library\DataSheet\LOW OHMIC CHIP RESISTORS (Yageo).pdf</v>
      </c>
      <c r="P1528" s="5" t="str">
        <f t="shared" si="132"/>
        <v>LOW OHMIC CHIP RESISTORS  RES0805 25m±1% 150V 125mW</v>
      </c>
    </row>
    <row r="1529" spans="1:16" x14ac:dyDescent="0.3">
      <c r="A1529" s="4" t="s">
        <v>1815</v>
      </c>
      <c r="B1529" s="4" t="s">
        <v>1803</v>
      </c>
      <c r="C1529" s="3" t="s">
        <v>1765</v>
      </c>
      <c r="D1529" s="45" t="s">
        <v>1669</v>
      </c>
      <c r="E1529" s="17" t="s">
        <v>581</v>
      </c>
      <c r="F1529" s="17" t="s">
        <v>1805</v>
      </c>
      <c r="G1529" s="4" t="str">
        <f t="shared" si="130"/>
        <v>RES0805 40m±1%</v>
      </c>
      <c r="H1529" s="3" t="s">
        <v>23</v>
      </c>
      <c r="I1529" s="3" t="s">
        <v>24</v>
      </c>
      <c r="J1529" s="3" t="s">
        <v>25</v>
      </c>
      <c r="K1529" s="4" t="s">
        <v>583</v>
      </c>
      <c r="L1529" s="4" t="str">
        <f t="shared" si="131"/>
        <v>RL0805FR-070R04L</v>
      </c>
      <c r="M1529" s="3" t="s">
        <v>378</v>
      </c>
      <c r="N1529" s="4" t="s">
        <v>1671</v>
      </c>
      <c r="O1529" t="str">
        <f t="shared" ca="1" si="128"/>
        <v>C:\Altium Libraries\Passives Library\DataSheet\LOW OHMIC CHIP RESISTORS (Yageo).pdf</v>
      </c>
      <c r="P1529" s="5" t="str">
        <f t="shared" si="132"/>
        <v>LOW OHMIC CHIP RESISTORS  RES0805 40m±1% 150V 125mW</v>
      </c>
    </row>
    <row r="1530" spans="1:16" x14ac:dyDescent="0.3">
      <c r="A1530" s="4" t="s">
        <v>1816</v>
      </c>
      <c r="B1530" s="4" t="s">
        <v>1803</v>
      </c>
      <c r="C1530" s="3" t="s">
        <v>1668</v>
      </c>
      <c r="D1530" s="45" t="s">
        <v>1669</v>
      </c>
      <c r="E1530" s="17" t="s">
        <v>581</v>
      </c>
      <c r="F1530" s="17" t="s">
        <v>1805</v>
      </c>
      <c r="G1530" s="4" t="str">
        <f t="shared" si="130"/>
        <v>RES0805 50m±1%</v>
      </c>
      <c r="H1530" s="3" t="s">
        <v>23</v>
      </c>
      <c r="I1530" s="3" t="s">
        <v>24</v>
      </c>
      <c r="J1530" s="3" t="s">
        <v>25</v>
      </c>
      <c r="K1530" s="4" t="s">
        <v>583</v>
      </c>
      <c r="L1530" s="4" t="str">
        <f t="shared" si="131"/>
        <v>RL0805FR-070R05L</v>
      </c>
      <c r="M1530" s="3" t="s">
        <v>378</v>
      </c>
      <c r="N1530" s="4" t="s">
        <v>1671</v>
      </c>
      <c r="O1530" t="str">
        <f t="shared" ca="1" si="128"/>
        <v>C:\Altium Libraries\Passives Library\DataSheet\LOW OHMIC CHIP RESISTORS (Yageo).pdf</v>
      </c>
      <c r="P1530" s="5" t="str">
        <f t="shared" si="132"/>
        <v>LOW OHMIC CHIP RESISTORS  RES0805 50m±1% 150V 125mW</v>
      </c>
    </row>
    <row r="1531" spans="1:16" x14ac:dyDescent="0.3">
      <c r="A1531" s="4" t="s">
        <v>1817</v>
      </c>
      <c r="B1531" s="4" t="s">
        <v>1803</v>
      </c>
      <c r="C1531" s="3" t="s">
        <v>1673</v>
      </c>
      <c r="D1531" s="45" t="s">
        <v>1669</v>
      </c>
      <c r="E1531" s="17" t="s">
        <v>581</v>
      </c>
      <c r="F1531" s="17" t="s">
        <v>1805</v>
      </c>
      <c r="G1531" s="4" t="str">
        <f t="shared" si="130"/>
        <v>RES0805 51m±1%</v>
      </c>
      <c r="H1531" s="3" t="s">
        <v>23</v>
      </c>
      <c r="I1531" s="3" t="s">
        <v>24</v>
      </c>
      <c r="J1531" s="3" t="s">
        <v>25</v>
      </c>
      <c r="K1531" s="4" t="s">
        <v>583</v>
      </c>
      <c r="L1531" s="4" t="str">
        <f t="shared" si="131"/>
        <v>RL0805FR-070R051L</v>
      </c>
      <c r="M1531" s="3" t="s">
        <v>378</v>
      </c>
      <c r="N1531" s="4" t="s">
        <v>1671</v>
      </c>
      <c r="O1531" t="str">
        <f t="shared" ca="1" si="128"/>
        <v>C:\Altium Libraries\Passives Library\DataSheet\LOW OHMIC CHIP RESISTORS (Yageo).pdf</v>
      </c>
      <c r="P1531" s="5" t="str">
        <f t="shared" si="132"/>
        <v>LOW OHMIC CHIP RESISTORS  RES0805 51m±1% 150V 125mW</v>
      </c>
    </row>
    <row r="1532" spans="1:16" x14ac:dyDescent="0.3">
      <c r="A1532" s="4" t="s">
        <v>1818</v>
      </c>
      <c r="B1532" s="4" t="s">
        <v>1803</v>
      </c>
      <c r="C1532" s="3" t="s">
        <v>1675</v>
      </c>
      <c r="D1532" s="45" t="s">
        <v>1669</v>
      </c>
      <c r="E1532" s="17" t="s">
        <v>581</v>
      </c>
      <c r="F1532" s="17" t="s">
        <v>1805</v>
      </c>
      <c r="G1532" s="4" t="str">
        <f t="shared" si="130"/>
        <v>RES0805 56m±1%</v>
      </c>
      <c r="H1532" s="3" t="s">
        <v>23</v>
      </c>
      <c r="I1532" s="3" t="s">
        <v>24</v>
      </c>
      <c r="J1532" s="3" t="s">
        <v>25</v>
      </c>
      <c r="K1532" s="4" t="s">
        <v>583</v>
      </c>
      <c r="L1532" s="4" t="str">
        <f t="shared" si="131"/>
        <v>RL0805FR-070R056L</v>
      </c>
      <c r="M1532" s="3" t="s">
        <v>378</v>
      </c>
      <c r="N1532" s="4" t="s">
        <v>1671</v>
      </c>
      <c r="O1532" t="str">
        <f t="shared" ca="1" si="128"/>
        <v>C:\Altium Libraries\Passives Library\DataSheet\LOW OHMIC CHIP RESISTORS (Yageo).pdf</v>
      </c>
      <c r="P1532" s="5" t="str">
        <f t="shared" si="132"/>
        <v>LOW OHMIC CHIP RESISTORS  RES0805 56m±1% 150V 125mW</v>
      </c>
    </row>
    <row r="1533" spans="1:16" x14ac:dyDescent="0.3">
      <c r="A1533" s="4" t="s">
        <v>1819</v>
      </c>
      <c r="B1533" s="4" t="s">
        <v>1803</v>
      </c>
      <c r="C1533" s="3" t="s">
        <v>1677</v>
      </c>
      <c r="D1533" s="45" t="s">
        <v>1669</v>
      </c>
      <c r="E1533" s="17" t="s">
        <v>581</v>
      </c>
      <c r="F1533" s="17" t="s">
        <v>1805</v>
      </c>
      <c r="G1533" s="4" t="str">
        <f t="shared" si="130"/>
        <v>RES0805 60m±1%</v>
      </c>
      <c r="H1533" s="3" t="s">
        <v>23</v>
      </c>
      <c r="I1533" s="3" t="s">
        <v>24</v>
      </c>
      <c r="J1533" s="3" t="s">
        <v>25</v>
      </c>
      <c r="K1533" s="4" t="s">
        <v>583</v>
      </c>
      <c r="L1533" s="4" t="str">
        <f t="shared" si="131"/>
        <v>RL0805FR-070R06L</v>
      </c>
      <c r="M1533" s="3" t="s">
        <v>378</v>
      </c>
      <c r="N1533" s="4" t="s">
        <v>1671</v>
      </c>
      <c r="O1533" t="str">
        <f t="shared" ca="1" si="128"/>
        <v>C:\Altium Libraries\Passives Library\DataSheet\LOW OHMIC CHIP RESISTORS (Yageo).pdf</v>
      </c>
      <c r="P1533" s="5" t="str">
        <f t="shared" si="132"/>
        <v>LOW OHMIC CHIP RESISTORS  RES0805 60m±1% 150V 125mW</v>
      </c>
    </row>
    <row r="1534" spans="1:16" x14ac:dyDescent="0.3">
      <c r="A1534" s="4" t="s">
        <v>1820</v>
      </c>
      <c r="B1534" s="4" t="s">
        <v>1803</v>
      </c>
      <c r="C1534" s="3" t="s">
        <v>1679</v>
      </c>
      <c r="D1534" s="45" t="s">
        <v>1669</v>
      </c>
      <c r="E1534" s="17" t="s">
        <v>581</v>
      </c>
      <c r="F1534" s="17" t="s">
        <v>1805</v>
      </c>
      <c r="G1534" s="4" t="str">
        <f t="shared" si="130"/>
        <v>RES0805 62m±1%</v>
      </c>
      <c r="H1534" s="3" t="s">
        <v>23</v>
      </c>
      <c r="I1534" s="3" t="s">
        <v>24</v>
      </c>
      <c r="J1534" s="3" t="s">
        <v>25</v>
      </c>
      <c r="K1534" s="4" t="s">
        <v>583</v>
      </c>
      <c r="L1534" s="4" t="str">
        <f t="shared" si="131"/>
        <v>RL0805FR-070R062L</v>
      </c>
      <c r="M1534" s="3" t="s">
        <v>378</v>
      </c>
      <c r="N1534" s="4" t="s">
        <v>1671</v>
      </c>
      <c r="O1534" t="str">
        <f t="shared" ca="1" si="128"/>
        <v>C:\Altium Libraries\Passives Library\DataSheet\LOW OHMIC CHIP RESISTORS (Yageo).pdf</v>
      </c>
      <c r="P1534" s="5" t="str">
        <f t="shared" si="132"/>
        <v>LOW OHMIC CHIP RESISTORS  RES0805 62m±1% 150V 125mW</v>
      </c>
    </row>
    <row r="1535" spans="1:16" x14ac:dyDescent="0.3">
      <c r="A1535" s="4" t="s">
        <v>1821</v>
      </c>
      <c r="B1535" s="4" t="s">
        <v>1803</v>
      </c>
      <c r="C1535" s="3" t="s">
        <v>1681</v>
      </c>
      <c r="D1535" s="45" t="s">
        <v>1669</v>
      </c>
      <c r="E1535" s="17" t="s">
        <v>581</v>
      </c>
      <c r="F1535" s="17" t="s">
        <v>1805</v>
      </c>
      <c r="G1535" s="4" t="str">
        <f t="shared" si="130"/>
        <v>RES0805 68m±1%</v>
      </c>
      <c r="H1535" s="3" t="s">
        <v>23</v>
      </c>
      <c r="I1535" s="3" t="s">
        <v>24</v>
      </c>
      <c r="J1535" s="3" t="s">
        <v>25</v>
      </c>
      <c r="K1535" s="4" t="s">
        <v>583</v>
      </c>
      <c r="L1535" s="4" t="str">
        <f t="shared" si="131"/>
        <v>RL0805FR-070R068L</v>
      </c>
      <c r="M1535" s="3" t="s">
        <v>378</v>
      </c>
      <c r="N1535" s="4" t="s">
        <v>1671</v>
      </c>
      <c r="O1535" t="str">
        <f t="shared" ca="1" si="128"/>
        <v>C:\Altium Libraries\Passives Library\DataSheet\LOW OHMIC CHIP RESISTORS (Yageo).pdf</v>
      </c>
      <c r="P1535" s="5" t="str">
        <f t="shared" si="132"/>
        <v>LOW OHMIC CHIP RESISTORS  RES0805 68m±1% 150V 125mW</v>
      </c>
    </row>
    <row r="1536" spans="1:16" x14ac:dyDescent="0.3">
      <c r="A1536" s="4" t="s">
        <v>1822</v>
      </c>
      <c r="B1536" s="4" t="s">
        <v>1803</v>
      </c>
      <c r="C1536" s="3" t="s">
        <v>1683</v>
      </c>
      <c r="D1536" s="45" t="s">
        <v>1669</v>
      </c>
      <c r="E1536" s="17" t="s">
        <v>581</v>
      </c>
      <c r="F1536" s="17" t="s">
        <v>1805</v>
      </c>
      <c r="G1536" s="4" t="str">
        <f t="shared" si="130"/>
        <v>RES0805 75m±1%</v>
      </c>
      <c r="H1536" s="3" t="s">
        <v>23</v>
      </c>
      <c r="I1536" s="3" t="s">
        <v>24</v>
      </c>
      <c r="J1536" s="3" t="s">
        <v>25</v>
      </c>
      <c r="K1536" s="4" t="s">
        <v>583</v>
      </c>
      <c r="L1536" s="4" t="str">
        <f t="shared" si="131"/>
        <v>RL0805FR-070R075L</v>
      </c>
      <c r="M1536" s="3" t="s">
        <v>378</v>
      </c>
      <c r="N1536" s="4" t="s">
        <v>1671</v>
      </c>
      <c r="O1536" t="str">
        <f t="shared" ca="1" si="128"/>
        <v>C:\Altium Libraries\Passives Library\DataSheet\LOW OHMIC CHIP RESISTORS (Yageo).pdf</v>
      </c>
      <c r="P1536" s="5" t="str">
        <f t="shared" si="132"/>
        <v>LOW OHMIC CHIP RESISTORS  RES0805 75m±1% 150V 125mW</v>
      </c>
    </row>
    <row r="1537" spans="1:16" x14ac:dyDescent="0.3">
      <c r="A1537" s="4" t="s">
        <v>1823</v>
      </c>
      <c r="B1537" s="4" t="s">
        <v>1803</v>
      </c>
      <c r="C1537" s="3" t="s">
        <v>1685</v>
      </c>
      <c r="D1537" s="45" t="s">
        <v>1669</v>
      </c>
      <c r="E1537" s="17" t="s">
        <v>581</v>
      </c>
      <c r="F1537" s="17" t="s">
        <v>1805</v>
      </c>
      <c r="G1537" s="4" t="str">
        <f t="shared" si="130"/>
        <v>RES0805 82m±1%</v>
      </c>
      <c r="H1537" s="3" t="s">
        <v>23</v>
      </c>
      <c r="I1537" s="3" t="s">
        <v>24</v>
      </c>
      <c r="J1537" s="3" t="s">
        <v>25</v>
      </c>
      <c r="K1537" s="4" t="s">
        <v>583</v>
      </c>
      <c r="L1537" s="4" t="str">
        <f t="shared" si="131"/>
        <v>RL0805FR-070R082L</v>
      </c>
      <c r="M1537" s="3" t="s">
        <v>378</v>
      </c>
      <c r="N1537" s="4" t="s">
        <v>1671</v>
      </c>
      <c r="O1537" t="str">
        <f t="shared" ca="1" si="128"/>
        <v>C:\Altium Libraries\Passives Library\DataSheet\LOW OHMIC CHIP RESISTORS (Yageo).pdf</v>
      </c>
      <c r="P1537" s="5" t="str">
        <f t="shared" si="132"/>
        <v>LOW OHMIC CHIP RESISTORS  RES0805 82m±1% 150V 125mW</v>
      </c>
    </row>
    <row r="1538" spans="1:16" x14ac:dyDescent="0.3">
      <c r="A1538" s="4" t="s">
        <v>1824</v>
      </c>
      <c r="B1538" s="4" t="s">
        <v>1803</v>
      </c>
      <c r="C1538" s="3" t="s">
        <v>1687</v>
      </c>
      <c r="D1538" s="45" t="s">
        <v>1669</v>
      </c>
      <c r="E1538" s="17" t="s">
        <v>581</v>
      </c>
      <c r="F1538" s="17" t="s">
        <v>1805</v>
      </c>
      <c r="G1538" s="4" t="str">
        <f t="shared" si="130"/>
        <v>RES0805 91m±1%</v>
      </c>
      <c r="H1538" s="3" t="s">
        <v>23</v>
      </c>
      <c r="I1538" s="3" t="s">
        <v>24</v>
      </c>
      <c r="J1538" s="3" t="s">
        <v>25</v>
      </c>
      <c r="K1538" s="4" t="s">
        <v>583</v>
      </c>
      <c r="L1538" s="4" t="str">
        <f t="shared" si="131"/>
        <v>RL0805FR-070R091L</v>
      </c>
      <c r="M1538" s="3" t="s">
        <v>378</v>
      </c>
      <c r="N1538" s="4" t="s">
        <v>1671</v>
      </c>
      <c r="O1538" t="str">
        <f t="shared" ca="1" si="128"/>
        <v>C:\Altium Libraries\Passives Library\DataSheet\LOW OHMIC CHIP RESISTORS (Yageo).pdf</v>
      </c>
      <c r="P1538" s="5" t="str">
        <f t="shared" si="132"/>
        <v>LOW OHMIC CHIP RESISTORS  RES0805 91m±1% 150V 125mW</v>
      </c>
    </row>
    <row r="1539" spans="1:16" x14ac:dyDescent="0.3">
      <c r="A1539" s="4" t="s">
        <v>1825</v>
      </c>
      <c r="B1539" s="4" t="s">
        <v>1803</v>
      </c>
      <c r="C1539" s="3" t="s">
        <v>1689</v>
      </c>
      <c r="D1539" s="45" t="s">
        <v>1669</v>
      </c>
      <c r="E1539" s="17" t="s">
        <v>581</v>
      </c>
      <c r="F1539" s="17" t="s">
        <v>1805</v>
      </c>
      <c r="G1539" s="4" t="str">
        <f t="shared" si="130"/>
        <v>RES0805 100m±1%</v>
      </c>
      <c r="H1539" s="3" t="s">
        <v>23</v>
      </c>
      <c r="I1539" s="3" t="s">
        <v>24</v>
      </c>
      <c r="J1539" s="3" t="s">
        <v>25</v>
      </c>
      <c r="K1539" s="4" t="s">
        <v>583</v>
      </c>
      <c r="L1539" s="4" t="str">
        <f>CONCATENATE("RL",MID(B1539,1,4),"FR","-","07","0R",IF((MID(C1539,2,1))&gt;"0",MID(C1539,1,2),MID(C1539,1,1)),"L")</f>
        <v>RL0805FR-070R1L</v>
      </c>
      <c r="M1539" s="3" t="s">
        <v>378</v>
      </c>
      <c r="N1539" s="4" t="s">
        <v>1671</v>
      </c>
      <c r="O1539" t="str">
        <f t="shared" ca="1" si="128"/>
        <v>C:\Altium Libraries\Passives Library\DataSheet\LOW OHMIC CHIP RESISTORS (Yageo).pdf</v>
      </c>
      <c r="P1539" s="5" t="str">
        <f t="shared" si="132"/>
        <v>LOW OHMIC CHIP RESISTORS  RES0805 100m±1% 150V 125mW</v>
      </c>
    </row>
    <row r="1540" spans="1:16" x14ac:dyDescent="0.3">
      <c r="A1540" s="4" t="s">
        <v>1826</v>
      </c>
      <c r="B1540" s="4" t="s">
        <v>1803</v>
      </c>
      <c r="C1540" s="3" t="s">
        <v>1691</v>
      </c>
      <c r="D1540" s="45" t="s">
        <v>1669</v>
      </c>
      <c r="E1540" s="17" t="s">
        <v>581</v>
      </c>
      <c r="F1540" s="17" t="s">
        <v>1805</v>
      </c>
      <c r="G1540" s="4" t="str">
        <f t="shared" si="130"/>
        <v>RES0805 110m±1%</v>
      </c>
      <c r="H1540" s="3" t="s">
        <v>23</v>
      </c>
      <c r="I1540" s="3" t="s">
        <v>24</v>
      </c>
      <c r="J1540" s="3" t="s">
        <v>25</v>
      </c>
      <c r="K1540" s="4" t="s">
        <v>583</v>
      </c>
      <c r="L1540" s="4" t="str">
        <f t="shared" ref="L1540:L1565" si="133">CONCATENATE("RL",MID(B1540,1,4),"FR","-","07","0R",IF((MID(C1540,2,1))&gt;"0",MID(C1540,1,2),MID(C1540,1,1)),"L")</f>
        <v>RL0805FR-070R11L</v>
      </c>
      <c r="M1540" s="3" t="s">
        <v>378</v>
      </c>
      <c r="N1540" s="4" t="s">
        <v>1671</v>
      </c>
      <c r="O1540" t="str">
        <f t="shared" ca="1" si="128"/>
        <v>C:\Altium Libraries\Passives Library\DataSheet\LOW OHMIC CHIP RESISTORS (Yageo).pdf</v>
      </c>
      <c r="P1540" s="5" t="str">
        <f t="shared" si="132"/>
        <v>LOW OHMIC CHIP RESISTORS  RES0805 110m±1% 150V 125mW</v>
      </c>
    </row>
    <row r="1541" spans="1:16" x14ac:dyDescent="0.3">
      <c r="A1541" s="4" t="s">
        <v>1827</v>
      </c>
      <c r="B1541" s="4" t="s">
        <v>1803</v>
      </c>
      <c r="C1541" s="3" t="s">
        <v>1693</v>
      </c>
      <c r="D1541" s="45" t="s">
        <v>1669</v>
      </c>
      <c r="E1541" s="17" t="s">
        <v>581</v>
      </c>
      <c r="F1541" s="17" t="s">
        <v>1805</v>
      </c>
      <c r="G1541" s="4" t="str">
        <f t="shared" si="130"/>
        <v>RES0805 120m±1%</v>
      </c>
      <c r="H1541" s="3" t="s">
        <v>23</v>
      </c>
      <c r="I1541" s="3" t="s">
        <v>24</v>
      </c>
      <c r="J1541" s="3" t="s">
        <v>25</v>
      </c>
      <c r="K1541" s="4" t="s">
        <v>583</v>
      </c>
      <c r="L1541" s="4" t="str">
        <f t="shared" si="133"/>
        <v>RL0805FR-070R12L</v>
      </c>
      <c r="M1541" s="3" t="s">
        <v>378</v>
      </c>
      <c r="N1541" s="4" t="s">
        <v>1671</v>
      </c>
      <c r="O1541" t="str">
        <f t="shared" ca="1" si="128"/>
        <v>C:\Altium Libraries\Passives Library\DataSheet\LOW OHMIC CHIP RESISTORS (Yageo).pdf</v>
      </c>
      <c r="P1541" s="5" t="str">
        <f t="shared" si="132"/>
        <v>LOW OHMIC CHIP RESISTORS  RES0805 120m±1% 150V 125mW</v>
      </c>
    </row>
    <row r="1542" spans="1:16" x14ac:dyDescent="0.3">
      <c r="A1542" s="4" t="s">
        <v>1828</v>
      </c>
      <c r="B1542" s="4" t="s">
        <v>1803</v>
      </c>
      <c r="C1542" s="3" t="s">
        <v>1695</v>
      </c>
      <c r="D1542" s="45" t="s">
        <v>1669</v>
      </c>
      <c r="E1542" s="17" t="s">
        <v>581</v>
      </c>
      <c r="F1542" s="17" t="s">
        <v>1805</v>
      </c>
      <c r="G1542" s="4" t="str">
        <f t="shared" si="130"/>
        <v>RES0805 130m±1%</v>
      </c>
      <c r="H1542" s="3" t="s">
        <v>23</v>
      </c>
      <c r="I1542" s="3" t="s">
        <v>24</v>
      </c>
      <c r="J1542" s="3" t="s">
        <v>25</v>
      </c>
      <c r="K1542" s="4" t="s">
        <v>583</v>
      </c>
      <c r="L1542" s="4" t="str">
        <f t="shared" si="133"/>
        <v>RL0805FR-070R13L</v>
      </c>
      <c r="M1542" s="3" t="s">
        <v>378</v>
      </c>
      <c r="N1542" s="4" t="s">
        <v>1671</v>
      </c>
      <c r="O1542" t="str">
        <f t="shared" ca="1" si="128"/>
        <v>C:\Altium Libraries\Passives Library\DataSheet\LOW OHMIC CHIP RESISTORS (Yageo).pdf</v>
      </c>
      <c r="P1542" s="5" t="str">
        <f t="shared" si="132"/>
        <v>LOW OHMIC CHIP RESISTORS  RES0805 130m±1% 150V 125mW</v>
      </c>
    </row>
    <row r="1543" spans="1:16" x14ac:dyDescent="0.3">
      <c r="A1543" s="4" t="s">
        <v>1829</v>
      </c>
      <c r="B1543" s="4" t="s">
        <v>1803</v>
      </c>
      <c r="C1543" s="3" t="s">
        <v>1697</v>
      </c>
      <c r="D1543" s="45" t="s">
        <v>1669</v>
      </c>
      <c r="E1543" s="17" t="s">
        <v>581</v>
      </c>
      <c r="F1543" s="17" t="s">
        <v>1805</v>
      </c>
      <c r="G1543" s="4" t="str">
        <f t="shared" si="130"/>
        <v>RES0805 150m±1%</v>
      </c>
      <c r="H1543" s="3" t="s">
        <v>23</v>
      </c>
      <c r="I1543" s="3" t="s">
        <v>24</v>
      </c>
      <c r="J1543" s="3" t="s">
        <v>25</v>
      </c>
      <c r="K1543" s="4" t="s">
        <v>583</v>
      </c>
      <c r="L1543" s="4" t="str">
        <f t="shared" si="133"/>
        <v>RL0805FR-070R15L</v>
      </c>
      <c r="M1543" s="3" t="s">
        <v>378</v>
      </c>
      <c r="N1543" s="4" t="s">
        <v>1671</v>
      </c>
      <c r="O1543" t="str">
        <f t="shared" ca="1" si="128"/>
        <v>C:\Altium Libraries\Passives Library\DataSheet\LOW OHMIC CHIP RESISTORS (Yageo).pdf</v>
      </c>
      <c r="P1543" s="5" t="str">
        <f t="shared" si="132"/>
        <v>LOW OHMIC CHIP RESISTORS  RES0805 150m±1% 150V 125mW</v>
      </c>
    </row>
    <row r="1544" spans="1:16" x14ac:dyDescent="0.3">
      <c r="A1544" s="4" t="s">
        <v>1830</v>
      </c>
      <c r="B1544" s="4" t="s">
        <v>1803</v>
      </c>
      <c r="C1544" s="3" t="s">
        <v>1699</v>
      </c>
      <c r="D1544" s="45" t="s">
        <v>1669</v>
      </c>
      <c r="E1544" s="17" t="s">
        <v>581</v>
      </c>
      <c r="F1544" s="17" t="s">
        <v>1805</v>
      </c>
      <c r="G1544" s="4" t="str">
        <f t="shared" si="130"/>
        <v>RES0805 160m±1%</v>
      </c>
      <c r="H1544" s="3" t="s">
        <v>23</v>
      </c>
      <c r="I1544" s="3" t="s">
        <v>24</v>
      </c>
      <c r="J1544" s="3" t="s">
        <v>25</v>
      </c>
      <c r="K1544" s="4" t="s">
        <v>583</v>
      </c>
      <c r="L1544" s="4" t="str">
        <f t="shared" si="133"/>
        <v>RL0805FR-070R16L</v>
      </c>
      <c r="M1544" s="3" t="s">
        <v>378</v>
      </c>
      <c r="N1544" s="4" t="s">
        <v>1671</v>
      </c>
      <c r="O1544" t="str">
        <f t="shared" ca="1" si="128"/>
        <v>C:\Altium Libraries\Passives Library\DataSheet\LOW OHMIC CHIP RESISTORS (Yageo).pdf</v>
      </c>
      <c r="P1544" s="5" t="str">
        <f t="shared" si="132"/>
        <v>LOW OHMIC CHIP RESISTORS  RES0805 160m±1% 150V 125mW</v>
      </c>
    </row>
    <row r="1545" spans="1:16" x14ac:dyDescent="0.3">
      <c r="A1545" s="4" t="s">
        <v>1831</v>
      </c>
      <c r="B1545" s="4" t="s">
        <v>1803</v>
      </c>
      <c r="C1545" s="3" t="s">
        <v>1701</v>
      </c>
      <c r="D1545" s="45" t="s">
        <v>1669</v>
      </c>
      <c r="E1545" s="17" t="s">
        <v>581</v>
      </c>
      <c r="F1545" s="17" t="s">
        <v>1805</v>
      </c>
      <c r="G1545" s="4" t="str">
        <f t="shared" si="130"/>
        <v>RES0805 180m±1%</v>
      </c>
      <c r="H1545" s="3" t="s">
        <v>23</v>
      </c>
      <c r="I1545" s="3" t="s">
        <v>24</v>
      </c>
      <c r="J1545" s="3" t="s">
        <v>25</v>
      </c>
      <c r="K1545" s="4" t="s">
        <v>583</v>
      </c>
      <c r="L1545" s="4" t="str">
        <f t="shared" si="133"/>
        <v>RL0805FR-070R18L</v>
      </c>
      <c r="M1545" s="3" t="s">
        <v>378</v>
      </c>
      <c r="N1545" s="4" t="s">
        <v>1671</v>
      </c>
      <c r="O1545" t="str">
        <f t="shared" ca="1" si="128"/>
        <v>C:\Altium Libraries\Passives Library\DataSheet\LOW OHMIC CHIP RESISTORS (Yageo).pdf</v>
      </c>
      <c r="P1545" s="5" t="str">
        <f t="shared" si="132"/>
        <v>LOW OHMIC CHIP RESISTORS  RES0805 180m±1% 150V 125mW</v>
      </c>
    </row>
    <row r="1546" spans="1:16" x14ac:dyDescent="0.3">
      <c r="A1546" s="4" t="s">
        <v>1832</v>
      </c>
      <c r="B1546" s="4" t="s">
        <v>1803</v>
      </c>
      <c r="C1546" s="3" t="s">
        <v>1703</v>
      </c>
      <c r="D1546" s="45" t="s">
        <v>1669</v>
      </c>
      <c r="E1546" s="17" t="s">
        <v>581</v>
      </c>
      <c r="F1546" s="17" t="s">
        <v>1805</v>
      </c>
      <c r="G1546" s="4" t="str">
        <f t="shared" si="130"/>
        <v>RES0805 200m±1%</v>
      </c>
      <c r="H1546" s="3" t="s">
        <v>23</v>
      </c>
      <c r="I1546" s="3" t="s">
        <v>24</v>
      </c>
      <c r="J1546" s="3" t="s">
        <v>25</v>
      </c>
      <c r="K1546" s="4" t="s">
        <v>583</v>
      </c>
      <c r="L1546" s="4" t="str">
        <f t="shared" si="133"/>
        <v>RL0805FR-070R2L</v>
      </c>
      <c r="M1546" s="3" t="s">
        <v>378</v>
      </c>
      <c r="N1546" s="4" t="s">
        <v>1671</v>
      </c>
      <c r="O1546" t="str">
        <f t="shared" ca="1" si="128"/>
        <v>C:\Altium Libraries\Passives Library\DataSheet\LOW OHMIC CHIP RESISTORS (Yageo).pdf</v>
      </c>
      <c r="P1546" s="5" t="str">
        <f t="shared" si="132"/>
        <v>LOW OHMIC CHIP RESISTORS  RES0805 200m±1% 150V 125mW</v>
      </c>
    </row>
    <row r="1547" spans="1:16" x14ac:dyDescent="0.3">
      <c r="A1547" s="4" t="s">
        <v>1833</v>
      </c>
      <c r="B1547" s="4" t="s">
        <v>1803</v>
      </c>
      <c r="C1547" s="3" t="s">
        <v>1705</v>
      </c>
      <c r="D1547" s="45" t="s">
        <v>1669</v>
      </c>
      <c r="E1547" s="17" t="s">
        <v>581</v>
      </c>
      <c r="F1547" s="17" t="s">
        <v>1805</v>
      </c>
      <c r="G1547" s="4" t="str">
        <f t="shared" si="130"/>
        <v>RES0805 220m±1%</v>
      </c>
      <c r="H1547" s="3" t="s">
        <v>23</v>
      </c>
      <c r="I1547" s="3" t="s">
        <v>24</v>
      </c>
      <c r="J1547" s="3" t="s">
        <v>25</v>
      </c>
      <c r="K1547" s="4" t="s">
        <v>583</v>
      </c>
      <c r="L1547" s="4" t="str">
        <f t="shared" si="133"/>
        <v>RL0805FR-070R22L</v>
      </c>
      <c r="M1547" s="3" t="s">
        <v>378</v>
      </c>
      <c r="N1547" s="4" t="s">
        <v>1671</v>
      </c>
      <c r="O1547" t="str">
        <f t="shared" ca="1" si="128"/>
        <v>C:\Altium Libraries\Passives Library\DataSheet\LOW OHMIC CHIP RESISTORS (Yageo).pdf</v>
      </c>
      <c r="P1547" s="5" t="str">
        <f t="shared" si="132"/>
        <v>LOW OHMIC CHIP RESISTORS  RES0805 220m±1% 150V 125mW</v>
      </c>
    </row>
    <row r="1548" spans="1:16" x14ac:dyDescent="0.3">
      <c r="A1548" s="4" t="s">
        <v>1834</v>
      </c>
      <c r="B1548" s="4" t="s">
        <v>1803</v>
      </c>
      <c r="C1548" s="3" t="s">
        <v>1707</v>
      </c>
      <c r="D1548" s="45" t="s">
        <v>1669</v>
      </c>
      <c r="E1548" s="17" t="s">
        <v>581</v>
      </c>
      <c r="F1548" s="17" t="s">
        <v>1805</v>
      </c>
      <c r="G1548" s="4" t="str">
        <f t="shared" si="130"/>
        <v>RES0805 240m±1%</v>
      </c>
      <c r="H1548" s="3" t="s">
        <v>23</v>
      </c>
      <c r="I1548" s="3" t="s">
        <v>24</v>
      </c>
      <c r="J1548" s="3" t="s">
        <v>25</v>
      </c>
      <c r="K1548" s="4" t="s">
        <v>583</v>
      </c>
      <c r="L1548" s="4" t="str">
        <f t="shared" si="133"/>
        <v>RL0805FR-070R24L</v>
      </c>
      <c r="M1548" s="3" t="s">
        <v>378</v>
      </c>
      <c r="N1548" s="4" t="s">
        <v>1671</v>
      </c>
      <c r="O1548" t="str">
        <f t="shared" ca="1" si="128"/>
        <v>C:\Altium Libraries\Passives Library\DataSheet\LOW OHMIC CHIP RESISTORS (Yageo).pdf</v>
      </c>
      <c r="P1548" s="5" t="str">
        <f t="shared" si="132"/>
        <v>LOW OHMIC CHIP RESISTORS  RES0805 240m±1% 150V 125mW</v>
      </c>
    </row>
    <row r="1549" spans="1:16" x14ac:dyDescent="0.3">
      <c r="A1549" s="4" t="s">
        <v>1835</v>
      </c>
      <c r="B1549" s="4" t="s">
        <v>1803</v>
      </c>
      <c r="C1549" s="3" t="s">
        <v>1709</v>
      </c>
      <c r="D1549" s="45" t="s">
        <v>1669</v>
      </c>
      <c r="E1549" s="17" t="s">
        <v>581</v>
      </c>
      <c r="F1549" s="17" t="s">
        <v>1805</v>
      </c>
      <c r="G1549" s="4" t="str">
        <f t="shared" si="130"/>
        <v>RES0805 250m±1%</v>
      </c>
      <c r="H1549" s="3" t="s">
        <v>23</v>
      </c>
      <c r="I1549" s="3" t="s">
        <v>24</v>
      </c>
      <c r="J1549" s="3" t="s">
        <v>25</v>
      </c>
      <c r="K1549" s="4" t="s">
        <v>583</v>
      </c>
      <c r="L1549" s="4" t="str">
        <f t="shared" si="133"/>
        <v>RL0805FR-070R25L</v>
      </c>
      <c r="M1549" s="3" t="s">
        <v>378</v>
      </c>
      <c r="N1549" s="4" t="s">
        <v>1671</v>
      </c>
      <c r="O1549" t="str">
        <f t="shared" ca="1" si="128"/>
        <v>C:\Altium Libraries\Passives Library\DataSheet\LOW OHMIC CHIP RESISTORS (Yageo).pdf</v>
      </c>
      <c r="P1549" s="5" t="str">
        <f t="shared" si="132"/>
        <v>LOW OHMIC CHIP RESISTORS  RES0805 250m±1% 150V 125mW</v>
      </c>
    </row>
    <row r="1550" spans="1:16" x14ac:dyDescent="0.3">
      <c r="A1550" s="4" t="s">
        <v>1836</v>
      </c>
      <c r="B1550" s="4" t="s">
        <v>1803</v>
      </c>
      <c r="C1550" s="3" t="s">
        <v>1711</v>
      </c>
      <c r="D1550" s="45" t="s">
        <v>1669</v>
      </c>
      <c r="E1550" s="17" t="s">
        <v>581</v>
      </c>
      <c r="F1550" s="17" t="s">
        <v>1805</v>
      </c>
      <c r="G1550" s="4" t="str">
        <f t="shared" si="130"/>
        <v>RES0805 270m±1%</v>
      </c>
      <c r="H1550" s="3" t="s">
        <v>23</v>
      </c>
      <c r="I1550" s="3" t="s">
        <v>24</v>
      </c>
      <c r="J1550" s="3" t="s">
        <v>25</v>
      </c>
      <c r="K1550" s="4" t="s">
        <v>583</v>
      </c>
      <c r="L1550" s="4" t="str">
        <f t="shared" si="133"/>
        <v>RL0805FR-070R27L</v>
      </c>
      <c r="M1550" s="3" t="s">
        <v>378</v>
      </c>
      <c r="N1550" s="4" t="s">
        <v>1671</v>
      </c>
      <c r="O1550" t="str">
        <f t="shared" ca="1" si="128"/>
        <v>C:\Altium Libraries\Passives Library\DataSheet\LOW OHMIC CHIP RESISTORS (Yageo).pdf</v>
      </c>
      <c r="P1550" s="5" t="str">
        <f t="shared" si="132"/>
        <v>LOW OHMIC CHIP RESISTORS  RES0805 270m±1% 150V 125mW</v>
      </c>
    </row>
    <row r="1551" spans="1:16" x14ac:dyDescent="0.3">
      <c r="A1551" s="4" t="s">
        <v>1837</v>
      </c>
      <c r="B1551" s="4" t="s">
        <v>1803</v>
      </c>
      <c r="C1551" s="3" t="s">
        <v>1713</v>
      </c>
      <c r="D1551" s="45" t="s">
        <v>1669</v>
      </c>
      <c r="E1551" s="17" t="s">
        <v>581</v>
      </c>
      <c r="F1551" s="17" t="s">
        <v>1805</v>
      </c>
      <c r="G1551" s="4" t="str">
        <f t="shared" si="130"/>
        <v>RES0805 300m±1%</v>
      </c>
      <c r="H1551" s="3" t="s">
        <v>23</v>
      </c>
      <c r="I1551" s="3" t="s">
        <v>24</v>
      </c>
      <c r="J1551" s="3" t="s">
        <v>25</v>
      </c>
      <c r="K1551" s="4" t="s">
        <v>583</v>
      </c>
      <c r="L1551" s="4" t="str">
        <f t="shared" si="133"/>
        <v>RL0805FR-070R3L</v>
      </c>
      <c r="M1551" s="3" t="s">
        <v>378</v>
      </c>
      <c r="N1551" s="4" t="s">
        <v>1671</v>
      </c>
      <c r="O1551" t="str">
        <f t="shared" ca="1" si="128"/>
        <v>C:\Altium Libraries\Passives Library\DataSheet\LOW OHMIC CHIP RESISTORS (Yageo).pdf</v>
      </c>
      <c r="P1551" s="5" t="str">
        <f t="shared" si="132"/>
        <v>LOW OHMIC CHIP RESISTORS  RES0805 300m±1% 150V 125mW</v>
      </c>
    </row>
    <row r="1552" spans="1:16" x14ac:dyDescent="0.3">
      <c r="A1552" s="4" t="s">
        <v>1838</v>
      </c>
      <c r="B1552" s="4" t="s">
        <v>1803</v>
      </c>
      <c r="C1552" s="3" t="s">
        <v>1715</v>
      </c>
      <c r="D1552" s="45" t="s">
        <v>1669</v>
      </c>
      <c r="E1552" s="17" t="s">
        <v>581</v>
      </c>
      <c r="F1552" s="17" t="s">
        <v>1805</v>
      </c>
      <c r="G1552" s="4" t="str">
        <f t="shared" si="130"/>
        <v>RES0805 330m±1%</v>
      </c>
      <c r="H1552" s="3" t="s">
        <v>23</v>
      </c>
      <c r="I1552" s="3" t="s">
        <v>24</v>
      </c>
      <c r="J1552" s="3" t="s">
        <v>25</v>
      </c>
      <c r="K1552" s="4" t="s">
        <v>583</v>
      </c>
      <c r="L1552" s="4" t="str">
        <f t="shared" si="133"/>
        <v>RL0805FR-070R33L</v>
      </c>
      <c r="M1552" s="3" t="s">
        <v>378</v>
      </c>
      <c r="N1552" s="4" t="s">
        <v>1671</v>
      </c>
      <c r="O1552" t="str">
        <f t="shared" ca="1" si="128"/>
        <v>C:\Altium Libraries\Passives Library\DataSheet\LOW OHMIC CHIP RESISTORS (Yageo).pdf</v>
      </c>
      <c r="P1552" s="5" t="str">
        <f t="shared" si="132"/>
        <v>LOW OHMIC CHIP RESISTORS  RES0805 330m±1% 150V 125mW</v>
      </c>
    </row>
    <row r="1553" spans="1:16" x14ac:dyDescent="0.3">
      <c r="A1553" s="4" t="s">
        <v>1839</v>
      </c>
      <c r="B1553" s="4" t="s">
        <v>1803</v>
      </c>
      <c r="C1553" s="3" t="s">
        <v>1717</v>
      </c>
      <c r="D1553" s="45" t="s">
        <v>1669</v>
      </c>
      <c r="E1553" s="17" t="s">
        <v>581</v>
      </c>
      <c r="F1553" s="17" t="s">
        <v>1805</v>
      </c>
      <c r="G1553" s="4" t="str">
        <f t="shared" si="130"/>
        <v>RES0805 360m±1%</v>
      </c>
      <c r="H1553" s="3" t="s">
        <v>23</v>
      </c>
      <c r="I1553" s="3" t="s">
        <v>24</v>
      </c>
      <c r="J1553" s="3" t="s">
        <v>25</v>
      </c>
      <c r="K1553" s="4" t="s">
        <v>583</v>
      </c>
      <c r="L1553" s="4" t="str">
        <f t="shared" si="133"/>
        <v>RL0805FR-070R36L</v>
      </c>
      <c r="M1553" s="3" t="s">
        <v>378</v>
      </c>
      <c r="N1553" s="4" t="s">
        <v>1671</v>
      </c>
      <c r="O1553" t="str">
        <f t="shared" ca="1" si="128"/>
        <v>C:\Altium Libraries\Passives Library\DataSheet\LOW OHMIC CHIP RESISTORS (Yageo).pdf</v>
      </c>
      <c r="P1553" s="5" t="str">
        <f t="shared" si="132"/>
        <v>LOW OHMIC CHIP RESISTORS  RES0805 360m±1% 150V 125mW</v>
      </c>
    </row>
    <row r="1554" spans="1:16" x14ac:dyDescent="0.3">
      <c r="A1554" s="4" t="s">
        <v>1840</v>
      </c>
      <c r="B1554" s="4" t="s">
        <v>1803</v>
      </c>
      <c r="C1554" s="3" t="s">
        <v>1719</v>
      </c>
      <c r="D1554" s="45" t="s">
        <v>1669</v>
      </c>
      <c r="E1554" s="17" t="s">
        <v>581</v>
      </c>
      <c r="F1554" s="17" t="s">
        <v>1805</v>
      </c>
      <c r="G1554" s="4" t="str">
        <f t="shared" si="130"/>
        <v>RES0805 390m±1%</v>
      </c>
      <c r="H1554" s="3" t="s">
        <v>23</v>
      </c>
      <c r="I1554" s="3" t="s">
        <v>24</v>
      </c>
      <c r="J1554" s="3" t="s">
        <v>25</v>
      </c>
      <c r="K1554" s="4" t="s">
        <v>583</v>
      </c>
      <c r="L1554" s="4" t="str">
        <f t="shared" si="133"/>
        <v>RL0805FR-070R39L</v>
      </c>
      <c r="M1554" s="3" t="s">
        <v>378</v>
      </c>
      <c r="N1554" s="4" t="s">
        <v>1671</v>
      </c>
      <c r="O1554" t="str">
        <f t="shared" ca="1" si="128"/>
        <v>C:\Altium Libraries\Passives Library\DataSheet\LOW OHMIC CHIP RESISTORS (Yageo).pdf</v>
      </c>
      <c r="P1554" s="5" t="str">
        <f t="shared" si="132"/>
        <v>LOW OHMIC CHIP RESISTORS  RES0805 390m±1% 150V 125mW</v>
      </c>
    </row>
    <row r="1555" spans="1:16" x14ac:dyDescent="0.3">
      <c r="A1555" s="4" t="s">
        <v>1841</v>
      </c>
      <c r="B1555" s="4" t="s">
        <v>1803</v>
      </c>
      <c r="C1555" s="3" t="s">
        <v>1721</v>
      </c>
      <c r="D1555" s="45" t="s">
        <v>1669</v>
      </c>
      <c r="E1555" s="17" t="s">
        <v>581</v>
      </c>
      <c r="F1555" s="17" t="s">
        <v>1805</v>
      </c>
      <c r="G1555" s="4" t="str">
        <f t="shared" si="130"/>
        <v>RES0805 400m±1%</v>
      </c>
      <c r="H1555" s="3" t="s">
        <v>23</v>
      </c>
      <c r="I1555" s="3" t="s">
        <v>24</v>
      </c>
      <c r="J1555" s="3" t="s">
        <v>25</v>
      </c>
      <c r="K1555" s="4" t="s">
        <v>583</v>
      </c>
      <c r="L1555" s="4" t="str">
        <f t="shared" si="133"/>
        <v>RL0805FR-070R4L</v>
      </c>
      <c r="M1555" s="3" t="s">
        <v>378</v>
      </c>
      <c r="N1555" s="4" t="s">
        <v>1671</v>
      </c>
      <c r="O1555" t="str">
        <f t="shared" ca="1" si="128"/>
        <v>C:\Altium Libraries\Passives Library\DataSheet\LOW OHMIC CHIP RESISTORS (Yageo).pdf</v>
      </c>
      <c r="P1555" s="5" t="str">
        <f t="shared" si="132"/>
        <v>LOW OHMIC CHIP RESISTORS  RES0805 400m±1% 150V 125mW</v>
      </c>
    </row>
    <row r="1556" spans="1:16" x14ac:dyDescent="0.3">
      <c r="A1556" s="4" t="s">
        <v>1842</v>
      </c>
      <c r="B1556" s="4" t="s">
        <v>1803</v>
      </c>
      <c r="C1556" s="3" t="s">
        <v>1723</v>
      </c>
      <c r="D1556" s="45" t="s">
        <v>1669</v>
      </c>
      <c r="E1556" s="17" t="s">
        <v>581</v>
      </c>
      <c r="F1556" s="17" t="s">
        <v>1805</v>
      </c>
      <c r="G1556" s="4" t="str">
        <f t="shared" si="130"/>
        <v>RES0805 430m±1%</v>
      </c>
      <c r="H1556" s="3" t="s">
        <v>23</v>
      </c>
      <c r="I1556" s="3" t="s">
        <v>24</v>
      </c>
      <c r="J1556" s="3" t="s">
        <v>25</v>
      </c>
      <c r="K1556" s="4" t="s">
        <v>583</v>
      </c>
      <c r="L1556" s="4" t="str">
        <f t="shared" si="133"/>
        <v>RL0805FR-070R43L</v>
      </c>
      <c r="M1556" s="3" t="s">
        <v>378</v>
      </c>
      <c r="N1556" s="4" t="s">
        <v>1671</v>
      </c>
      <c r="O1556" t="str">
        <f t="shared" ca="1" si="128"/>
        <v>C:\Altium Libraries\Passives Library\DataSheet\LOW OHMIC CHIP RESISTORS (Yageo).pdf</v>
      </c>
      <c r="P1556" s="5" t="str">
        <f t="shared" si="132"/>
        <v>LOW OHMIC CHIP RESISTORS  RES0805 430m±1% 150V 125mW</v>
      </c>
    </row>
    <row r="1557" spans="1:16" x14ac:dyDescent="0.3">
      <c r="A1557" s="4" t="s">
        <v>1843</v>
      </c>
      <c r="B1557" s="4" t="s">
        <v>1803</v>
      </c>
      <c r="C1557" s="3" t="s">
        <v>1725</v>
      </c>
      <c r="D1557" s="45" t="s">
        <v>1669</v>
      </c>
      <c r="E1557" s="17" t="s">
        <v>581</v>
      </c>
      <c r="F1557" s="17" t="s">
        <v>1805</v>
      </c>
      <c r="G1557" s="4" t="str">
        <f t="shared" si="130"/>
        <v>RES0805 470m±1%</v>
      </c>
      <c r="H1557" s="3" t="s">
        <v>23</v>
      </c>
      <c r="I1557" s="3" t="s">
        <v>24</v>
      </c>
      <c r="J1557" s="3" t="s">
        <v>25</v>
      </c>
      <c r="K1557" s="4" t="s">
        <v>583</v>
      </c>
      <c r="L1557" s="4" t="str">
        <f t="shared" si="133"/>
        <v>RL0805FR-070R47L</v>
      </c>
      <c r="M1557" s="3" t="s">
        <v>378</v>
      </c>
      <c r="N1557" s="4" t="s">
        <v>1671</v>
      </c>
      <c r="O1557" t="str">
        <f t="shared" ca="1" si="128"/>
        <v>C:\Altium Libraries\Passives Library\DataSheet\LOW OHMIC CHIP RESISTORS (Yageo).pdf</v>
      </c>
      <c r="P1557" s="5" t="str">
        <f t="shared" si="132"/>
        <v>LOW OHMIC CHIP RESISTORS  RES0805 470m±1% 150V 125mW</v>
      </c>
    </row>
    <row r="1558" spans="1:16" x14ac:dyDescent="0.3">
      <c r="A1558" s="4" t="s">
        <v>1844</v>
      </c>
      <c r="B1558" s="4" t="s">
        <v>1803</v>
      </c>
      <c r="C1558" s="3" t="s">
        <v>1727</v>
      </c>
      <c r="D1558" s="45" t="s">
        <v>1669</v>
      </c>
      <c r="E1558" s="17" t="s">
        <v>581</v>
      </c>
      <c r="F1558" s="17" t="s">
        <v>1805</v>
      </c>
      <c r="G1558" s="4" t="str">
        <f t="shared" si="130"/>
        <v>RES0805 500m±1%</v>
      </c>
      <c r="H1558" s="3" t="s">
        <v>23</v>
      </c>
      <c r="I1558" s="3" t="s">
        <v>24</v>
      </c>
      <c r="J1558" s="3" t="s">
        <v>25</v>
      </c>
      <c r="K1558" s="4" t="s">
        <v>583</v>
      </c>
      <c r="L1558" s="4" t="str">
        <f t="shared" si="133"/>
        <v>RL0805FR-070R5L</v>
      </c>
      <c r="M1558" s="3" t="s">
        <v>378</v>
      </c>
      <c r="N1558" s="4" t="s">
        <v>1671</v>
      </c>
      <c r="O1558" t="str">
        <f t="shared" ca="1" si="128"/>
        <v>C:\Altium Libraries\Passives Library\DataSheet\LOW OHMIC CHIP RESISTORS (Yageo).pdf</v>
      </c>
      <c r="P1558" s="5" t="str">
        <f t="shared" si="132"/>
        <v>LOW OHMIC CHIP RESISTORS  RES0805 500m±1% 150V 125mW</v>
      </c>
    </row>
    <row r="1559" spans="1:16" x14ac:dyDescent="0.3">
      <c r="A1559" s="4" t="s">
        <v>1845</v>
      </c>
      <c r="B1559" s="4" t="s">
        <v>1803</v>
      </c>
      <c r="C1559" s="3" t="s">
        <v>1729</v>
      </c>
      <c r="D1559" s="45" t="s">
        <v>1669</v>
      </c>
      <c r="E1559" s="17" t="s">
        <v>581</v>
      </c>
      <c r="F1559" s="17" t="s">
        <v>1805</v>
      </c>
      <c r="G1559" s="4" t="str">
        <f t="shared" si="130"/>
        <v>RES0805 510m±1%</v>
      </c>
      <c r="H1559" s="3" t="s">
        <v>23</v>
      </c>
      <c r="I1559" s="3" t="s">
        <v>24</v>
      </c>
      <c r="J1559" s="3" t="s">
        <v>25</v>
      </c>
      <c r="K1559" s="4" t="s">
        <v>583</v>
      </c>
      <c r="L1559" s="4" t="str">
        <f t="shared" si="133"/>
        <v>RL0805FR-070R51L</v>
      </c>
      <c r="M1559" s="3" t="s">
        <v>378</v>
      </c>
      <c r="N1559" s="4" t="s">
        <v>1671</v>
      </c>
      <c r="O1559" t="str">
        <f t="shared" ca="1" si="128"/>
        <v>C:\Altium Libraries\Passives Library\DataSheet\LOW OHMIC CHIP RESISTORS (Yageo).pdf</v>
      </c>
      <c r="P1559" s="5" t="str">
        <f t="shared" si="132"/>
        <v>LOW OHMIC CHIP RESISTORS  RES0805 510m±1% 150V 125mW</v>
      </c>
    </row>
    <row r="1560" spans="1:16" x14ac:dyDescent="0.3">
      <c r="A1560" s="4" t="s">
        <v>1846</v>
      </c>
      <c r="B1560" s="4" t="s">
        <v>1803</v>
      </c>
      <c r="C1560" s="3" t="s">
        <v>1731</v>
      </c>
      <c r="D1560" s="45" t="s">
        <v>1669</v>
      </c>
      <c r="E1560" s="17" t="s">
        <v>581</v>
      </c>
      <c r="F1560" s="17" t="s">
        <v>1805</v>
      </c>
      <c r="G1560" s="4" t="str">
        <f t="shared" si="130"/>
        <v>RES0805 560m±1%</v>
      </c>
      <c r="H1560" s="3" t="s">
        <v>23</v>
      </c>
      <c r="I1560" s="3" t="s">
        <v>24</v>
      </c>
      <c r="J1560" s="3" t="s">
        <v>25</v>
      </c>
      <c r="K1560" s="4" t="s">
        <v>583</v>
      </c>
      <c r="L1560" s="4" t="str">
        <f t="shared" si="133"/>
        <v>RL0805FR-070R56L</v>
      </c>
      <c r="M1560" s="3" t="s">
        <v>378</v>
      </c>
      <c r="N1560" s="4" t="s">
        <v>1671</v>
      </c>
      <c r="O1560" t="str">
        <f t="shared" ca="1" si="128"/>
        <v>C:\Altium Libraries\Passives Library\DataSheet\LOW OHMIC CHIP RESISTORS (Yageo).pdf</v>
      </c>
      <c r="P1560" s="5" t="str">
        <f t="shared" si="132"/>
        <v>LOW OHMIC CHIP RESISTORS  RES0805 560m±1% 150V 125mW</v>
      </c>
    </row>
    <row r="1561" spans="1:16" x14ac:dyDescent="0.3">
      <c r="A1561" s="4" t="s">
        <v>1847</v>
      </c>
      <c r="B1561" s="4" t="s">
        <v>1803</v>
      </c>
      <c r="C1561" s="3" t="s">
        <v>1733</v>
      </c>
      <c r="D1561" s="45" t="s">
        <v>1669</v>
      </c>
      <c r="E1561" s="17" t="s">
        <v>581</v>
      </c>
      <c r="F1561" s="17" t="s">
        <v>1805</v>
      </c>
      <c r="G1561" s="4" t="str">
        <f t="shared" si="130"/>
        <v>RES0805 620m±1%</v>
      </c>
      <c r="H1561" s="3" t="s">
        <v>23</v>
      </c>
      <c r="I1561" s="3" t="s">
        <v>24</v>
      </c>
      <c r="J1561" s="3" t="s">
        <v>25</v>
      </c>
      <c r="K1561" s="4" t="s">
        <v>583</v>
      </c>
      <c r="L1561" s="4" t="str">
        <f t="shared" si="133"/>
        <v>RL0805FR-070R62L</v>
      </c>
      <c r="M1561" s="3" t="s">
        <v>378</v>
      </c>
      <c r="N1561" s="4" t="s">
        <v>1671</v>
      </c>
      <c r="O1561" t="str">
        <f t="shared" ca="1" si="128"/>
        <v>C:\Altium Libraries\Passives Library\DataSheet\LOW OHMIC CHIP RESISTORS (Yageo).pdf</v>
      </c>
      <c r="P1561" s="5" t="str">
        <f t="shared" si="132"/>
        <v>LOW OHMIC CHIP RESISTORS  RES0805 620m±1% 150V 125mW</v>
      </c>
    </row>
    <row r="1562" spans="1:16" x14ac:dyDescent="0.3">
      <c r="A1562" s="4" t="s">
        <v>1848</v>
      </c>
      <c r="B1562" s="4" t="s">
        <v>1803</v>
      </c>
      <c r="C1562" s="3" t="s">
        <v>1735</v>
      </c>
      <c r="D1562" s="45" t="s">
        <v>1669</v>
      </c>
      <c r="E1562" s="17" t="s">
        <v>581</v>
      </c>
      <c r="F1562" s="17" t="s">
        <v>1805</v>
      </c>
      <c r="G1562" s="4" t="str">
        <f t="shared" si="130"/>
        <v>RES0805 680m±1%</v>
      </c>
      <c r="H1562" s="3" t="s">
        <v>23</v>
      </c>
      <c r="I1562" s="3" t="s">
        <v>24</v>
      </c>
      <c r="J1562" s="3" t="s">
        <v>25</v>
      </c>
      <c r="K1562" s="4" t="s">
        <v>583</v>
      </c>
      <c r="L1562" s="4" t="str">
        <f t="shared" si="133"/>
        <v>RL0805FR-070R68L</v>
      </c>
      <c r="M1562" s="3" t="s">
        <v>378</v>
      </c>
      <c r="N1562" s="4" t="s">
        <v>1671</v>
      </c>
      <c r="O1562" t="str">
        <f t="shared" ca="1" si="128"/>
        <v>C:\Altium Libraries\Passives Library\DataSheet\LOW OHMIC CHIP RESISTORS (Yageo).pdf</v>
      </c>
      <c r="P1562" s="5" t="str">
        <f t="shared" si="132"/>
        <v>LOW OHMIC CHIP RESISTORS  RES0805 680m±1% 150V 125mW</v>
      </c>
    </row>
    <row r="1563" spans="1:16" x14ac:dyDescent="0.3">
      <c r="A1563" s="4" t="s">
        <v>1849</v>
      </c>
      <c r="B1563" s="4" t="s">
        <v>1803</v>
      </c>
      <c r="C1563" s="3" t="s">
        <v>1737</v>
      </c>
      <c r="D1563" s="45" t="s">
        <v>1669</v>
      </c>
      <c r="E1563" s="17" t="s">
        <v>581</v>
      </c>
      <c r="F1563" s="17" t="s">
        <v>1805</v>
      </c>
      <c r="G1563" s="4" t="str">
        <f t="shared" si="130"/>
        <v>RES0805 750m±1%</v>
      </c>
      <c r="H1563" s="3" t="s">
        <v>23</v>
      </c>
      <c r="I1563" s="3" t="s">
        <v>24</v>
      </c>
      <c r="J1563" s="3" t="s">
        <v>25</v>
      </c>
      <c r="K1563" s="4" t="s">
        <v>583</v>
      </c>
      <c r="L1563" s="4" t="str">
        <f t="shared" si="133"/>
        <v>RL0805FR-070R75L</v>
      </c>
      <c r="M1563" s="3" t="s">
        <v>378</v>
      </c>
      <c r="N1563" s="4" t="s">
        <v>1671</v>
      </c>
      <c r="O1563" t="str">
        <f t="shared" ref="O1563:O1626" ca="1" si="134">CONCATENATE(LEFT(CELL("имяфайла"), FIND("[",CELL("имяфайла"))-1),"DataSheet\LOW OHMIC CHIP RESISTORS (Yageo).pdf")</f>
        <v>C:\Altium Libraries\Passives Library\DataSheet\LOW OHMIC CHIP RESISTORS (Yageo).pdf</v>
      </c>
      <c r="P1563" s="5" t="str">
        <f t="shared" si="132"/>
        <v>LOW OHMIC CHIP RESISTORS  RES0805 750m±1% 150V 125mW</v>
      </c>
    </row>
    <row r="1564" spans="1:16" x14ac:dyDescent="0.3">
      <c r="A1564" s="4" t="s">
        <v>1850</v>
      </c>
      <c r="B1564" s="4" t="s">
        <v>1803</v>
      </c>
      <c r="C1564" s="3" t="s">
        <v>1739</v>
      </c>
      <c r="D1564" s="45" t="s">
        <v>1669</v>
      </c>
      <c r="E1564" s="17" t="s">
        <v>581</v>
      </c>
      <c r="F1564" s="17" t="s">
        <v>1805</v>
      </c>
      <c r="G1564" s="4" t="str">
        <f t="shared" si="130"/>
        <v>RES0805 820m±1%</v>
      </c>
      <c r="H1564" s="3" t="s">
        <v>23</v>
      </c>
      <c r="I1564" s="3" t="s">
        <v>24</v>
      </c>
      <c r="J1564" s="3" t="s">
        <v>25</v>
      </c>
      <c r="K1564" s="4" t="s">
        <v>583</v>
      </c>
      <c r="L1564" s="4" t="str">
        <f t="shared" si="133"/>
        <v>RL0805FR-070R82L</v>
      </c>
      <c r="M1564" s="3" t="s">
        <v>378</v>
      </c>
      <c r="N1564" s="4" t="s">
        <v>1671</v>
      </c>
      <c r="O1564" t="str">
        <f t="shared" ca="1" si="134"/>
        <v>C:\Altium Libraries\Passives Library\DataSheet\LOW OHMIC CHIP RESISTORS (Yageo).pdf</v>
      </c>
      <c r="P1564" s="5" t="str">
        <f t="shared" si="132"/>
        <v>LOW OHMIC CHIP RESISTORS  RES0805 820m±1% 150V 125mW</v>
      </c>
    </row>
    <row r="1565" spans="1:16" x14ac:dyDescent="0.3">
      <c r="A1565" s="4" t="s">
        <v>1851</v>
      </c>
      <c r="B1565" s="4" t="s">
        <v>1803</v>
      </c>
      <c r="C1565" s="3" t="s">
        <v>1741</v>
      </c>
      <c r="D1565" s="45" t="s">
        <v>1669</v>
      </c>
      <c r="E1565" s="17" t="s">
        <v>581</v>
      </c>
      <c r="F1565" s="17" t="s">
        <v>1805</v>
      </c>
      <c r="G1565" s="4" t="str">
        <f t="shared" si="130"/>
        <v>RES0805 910m±1%</v>
      </c>
      <c r="H1565" s="3" t="s">
        <v>23</v>
      </c>
      <c r="I1565" s="3" t="s">
        <v>24</v>
      </c>
      <c r="J1565" s="3" t="s">
        <v>25</v>
      </c>
      <c r="K1565" s="4" t="s">
        <v>583</v>
      </c>
      <c r="L1565" s="4" t="str">
        <f t="shared" si="133"/>
        <v>RL0805FR-070R91L</v>
      </c>
      <c r="M1565" s="3" t="s">
        <v>378</v>
      </c>
      <c r="N1565" s="4" t="s">
        <v>1671</v>
      </c>
      <c r="O1565" t="str">
        <f t="shared" ca="1" si="134"/>
        <v>C:\Altium Libraries\Passives Library\DataSheet\LOW OHMIC CHIP RESISTORS (Yageo).pdf</v>
      </c>
      <c r="P1565" s="5" t="str">
        <f t="shared" si="132"/>
        <v>LOW OHMIC CHIP RESISTORS  RES0805 910m±1% 150V 125mW</v>
      </c>
    </row>
    <row r="1566" spans="1:16" x14ac:dyDescent="0.3">
      <c r="A1566" s="9"/>
      <c r="B1566" s="10"/>
      <c r="C1566" s="10"/>
      <c r="D1566" s="10"/>
      <c r="E1566" s="10"/>
      <c r="F1566" s="10"/>
      <c r="G1566" s="9"/>
      <c r="H1566" s="10"/>
      <c r="I1566" s="8"/>
      <c r="J1566" s="7"/>
      <c r="K1566" s="7"/>
      <c r="L1566" s="9"/>
      <c r="M1566" s="10"/>
      <c r="N1566" s="9"/>
      <c r="O1566" s="7"/>
      <c r="P1566" s="11"/>
    </row>
    <row r="1567" spans="1:16" x14ac:dyDescent="0.3">
      <c r="A1567" s="4" t="s">
        <v>1852</v>
      </c>
      <c r="B1567" s="3" t="s">
        <v>1853</v>
      </c>
      <c r="C1567" s="3" t="s">
        <v>1744</v>
      </c>
      <c r="D1567" s="45" t="s">
        <v>1669</v>
      </c>
      <c r="E1567" s="3" t="s">
        <v>763</v>
      </c>
      <c r="F1567" t="s">
        <v>1854</v>
      </c>
      <c r="G1567" s="4" t="str">
        <f>CONCATENATE(K1567," ",C1567,D1567)</f>
        <v>RES1206 10m±1%</v>
      </c>
      <c r="H1567" s="3" t="s">
        <v>23</v>
      </c>
      <c r="I1567" s="3" t="s">
        <v>24</v>
      </c>
      <c r="J1567" s="3" t="s">
        <v>25</v>
      </c>
      <c r="K1567" s="3" t="s">
        <v>765</v>
      </c>
      <c r="L1567" s="4" t="str">
        <f>CONCATENATE("RL",MID(B1567,1,4),"FR","-","07","0R0",IF((MID(C1567,2,1))&gt;"0",MID(C1567,1,2),MID(C1567,1,1)),"L")</f>
        <v>RL1206FR-070R01L</v>
      </c>
      <c r="M1567" s="3" t="s">
        <v>378</v>
      </c>
      <c r="N1567" s="4" t="s">
        <v>1671</v>
      </c>
      <c r="O1567" t="str">
        <f t="shared" ca="1" si="134"/>
        <v>C:\Altium Libraries\Passives Library\DataSheet\LOW OHMIC CHIP RESISTORS (Yageo).pdf</v>
      </c>
      <c r="P1567" s="5" t="str">
        <f>CONCATENATE(N1567," ",K1567," ",C1567,D1567," ",E1567," ",F1567)</f>
        <v>LOW OHMIC CHIP RESISTORS  RES1206 10m±1% 200V 250mW</v>
      </c>
    </row>
    <row r="1568" spans="1:16" x14ac:dyDescent="0.3">
      <c r="A1568" s="4" t="s">
        <v>1855</v>
      </c>
      <c r="B1568" s="3" t="s">
        <v>1853</v>
      </c>
      <c r="C1568" s="3" t="s">
        <v>1747</v>
      </c>
      <c r="D1568" s="45" t="s">
        <v>1669</v>
      </c>
      <c r="E1568" s="3" t="s">
        <v>763</v>
      </c>
      <c r="F1568" t="s">
        <v>1854</v>
      </c>
      <c r="G1568" s="4" t="str">
        <f t="shared" ref="G1568:G1612" si="135">CONCATENATE(K1568," ",C1568,D1568)</f>
        <v>RES1206 11m±1%</v>
      </c>
      <c r="H1568" s="3" t="s">
        <v>23</v>
      </c>
      <c r="I1568" s="3" t="s">
        <v>24</v>
      </c>
      <c r="J1568" s="3" t="s">
        <v>25</v>
      </c>
      <c r="K1568" s="3" t="s">
        <v>765</v>
      </c>
      <c r="L1568" s="4" t="str">
        <f t="shared" ref="L1568:L1586" si="136">CONCATENATE("RL",MID(B1568,1,4),"FR","-","07","0R0",IF((MID(C1568,2,1))&gt;"0",MID(C1568,1,2),MID(C1568,1,1)),"L")</f>
        <v>RL1206FR-070R011L</v>
      </c>
      <c r="M1568" s="3" t="s">
        <v>378</v>
      </c>
      <c r="N1568" s="4" t="s">
        <v>1671</v>
      </c>
      <c r="O1568" t="str">
        <f t="shared" ca="1" si="134"/>
        <v>C:\Altium Libraries\Passives Library\DataSheet\LOW OHMIC CHIP RESISTORS (Yageo).pdf</v>
      </c>
      <c r="P1568" s="5" t="str">
        <f t="shared" ref="P1568:P1613" si="137">CONCATENATE(N1568," ",K1568," ",C1568,D1568," ",E1568," ",F1568)</f>
        <v>LOW OHMIC CHIP RESISTORS  RES1206 11m±1% 200V 250mW</v>
      </c>
    </row>
    <row r="1569" spans="1:16" x14ac:dyDescent="0.3">
      <c r="A1569" s="4" t="s">
        <v>1856</v>
      </c>
      <c r="B1569" s="3" t="s">
        <v>1853</v>
      </c>
      <c r="C1569" s="3" t="s">
        <v>1749</v>
      </c>
      <c r="D1569" s="45" t="s">
        <v>1669</v>
      </c>
      <c r="E1569" s="3" t="s">
        <v>763</v>
      </c>
      <c r="F1569" t="s">
        <v>1854</v>
      </c>
      <c r="G1569" s="4" t="str">
        <f t="shared" si="135"/>
        <v>RES1206 12m±1%</v>
      </c>
      <c r="H1569" s="3" t="s">
        <v>23</v>
      </c>
      <c r="I1569" s="3" t="s">
        <v>24</v>
      </c>
      <c r="J1569" s="3" t="s">
        <v>25</v>
      </c>
      <c r="K1569" s="3" t="s">
        <v>765</v>
      </c>
      <c r="L1569" s="4" t="str">
        <f t="shared" si="136"/>
        <v>RL1206FR-070R012L</v>
      </c>
      <c r="M1569" s="3" t="s">
        <v>378</v>
      </c>
      <c r="N1569" s="4" t="s">
        <v>1671</v>
      </c>
      <c r="O1569" t="str">
        <f t="shared" ca="1" si="134"/>
        <v>C:\Altium Libraries\Passives Library\DataSheet\LOW OHMIC CHIP RESISTORS (Yageo).pdf</v>
      </c>
      <c r="P1569" s="5" t="str">
        <f t="shared" si="137"/>
        <v>LOW OHMIC CHIP RESISTORS  RES1206 12m±1% 200V 250mW</v>
      </c>
    </row>
    <row r="1570" spans="1:16" x14ac:dyDescent="0.3">
      <c r="A1570" s="4" t="s">
        <v>1857</v>
      </c>
      <c r="B1570" s="3" t="s">
        <v>1853</v>
      </c>
      <c r="C1570" s="3" t="s">
        <v>1751</v>
      </c>
      <c r="D1570" s="45" t="s">
        <v>1669</v>
      </c>
      <c r="E1570" s="3" t="s">
        <v>763</v>
      </c>
      <c r="F1570" t="s">
        <v>1854</v>
      </c>
      <c r="G1570" s="4" t="str">
        <f t="shared" si="135"/>
        <v>RES1206 13m±1%</v>
      </c>
      <c r="H1570" s="3" t="s">
        <v>23</v>
      </c>
      <c r="I1570" s="3" t="s">
        <v>24</v>
      </c>
      <c r="J1570" s="3" t="s">
        <v>25</v>
      </c>
      <c r="K1570" s="3" t="s">
        <v>765</v>
      </c>
      <c r="L1570" s="4" t="str">
        <f t="shared" si="136"/>
        <v>RL1206FR-070R013L</v>
      </c>
      <c r="M1570" s="3" t="s">
        <v>378</v>
      </c>
      <c r="N1570" s="4" t="s">
        <v>1671</v>
      </c>
      <c r="O1570" t="str">
        <f t="shared" ca="1" si="134"/>
        <v>C:\Altium Libraries\Passives Library\DataSheet\LOW OHMIC CHIP RESISTORS (Yageo).pdf</v>
      </c>
      <c r="P1570" s="5" t="str">
        <f t="shared" si="137"/>
        <v>LOW OHMIC CHIP RESISTORS  RES1206 13m±1% 200V 250mW</v>
      </c>
    </row>
    <row r="1571" spans="1:16" x14ac:dyDescent="0.3">
      <c r="A1571" s="4" t="s">
        <v>1858</v>
      </c>
      <c r="B1571" s="3" t="s">
        <v>1853</v>
      </c>
      <c r="C1571" s="3" t="s">
        <v>1753</v>
      </c>
      <c r="D1571" s="45" t="s">
        <v>1669</v>
      </c>
      <c r="E1571" s="3" t="s">
        <v>763</v>
      </c>
      <c r="F1571" t="s">
        <v>1854</v>
      </c>
      <c r="G1571" s="4" t="str">
        <f t="shared" si="135"/>
        <v>RES1206 15m±1%</v>
      </c>
      <c r="H1571" s="3" t="s">
        <v>23</v>
      </c>
      <c r="I1571" s="3" t="s">
        <v>24</v>
      </c>
      <c r="J1571" s="3" t="s">
        <v>25</v>
      </c>
      <c r="K1571" s="3" t="s">
        <v>765</v>
      </c>
      <c r="L1571" s="4" t="str">
        <f t="shared" si="136"/>
        <v>RL1206FR-070R015L</v>
      </c>
      <c r="M1571" s="3" t="s">
        <v>378</v>
      </c>
      <c r="N1571" s="4" t="s">
        <v>1671</v>
      </c>
      <c r="O1571" t="str">
        <f t="shared" ca="1" si="134"/>
        <v>C:\Altium Libraries\Passives Library\DataSheet\LOW OHMIC CHIP RESISTORS (Yageo).pdf</v>
      </c>
      <c r="P1571" s="5" t="str">
        <f t="shared" si="137"/>
        <v>LOW OHMIC CHIP RESISTORS  RES1206 15m±1% 200V 250mW</v>
      </c>
    </row>
    <row r="1572" spans="1:16" x14ac:dyDescent="0.3">
      <c r="A1572" s="4" t="s">
        <v>1859</v>
      </c>
      <c r="B1572" s="3" t="s">
        <v>1853</v>
      </c>
      <c r="C1572" s="3" t="s">
        <v>1755</v>
      </c>
      <c r="D1572" s="45" t="s">
        <v>1669</v>
      </c>
      <c r="E1572" s="3" t="s">
        <v>763</v>
      </c>
      <c r="F1572" t="s">
        <v>1854</v>
      </c>
      <c r="G1572" s="4" t="str">
        <f t="shared" si="135"/>
        <v>RES1206 16m±1%</v>
      </c>
      <c r="H1572" s="3" t="s">
        <v>23</v>
      </c>
      <c r="I1572" s="3" t="s">
        <v>24</v>
      </c>
      <c r="J1572" s="3" t="s">
        <v>25</v>
      </c>
      <c r="K1572" s="3" t="s">
        <v>765</v>
      </c>
      <c r="L1572" s="4" t="str">
        <f t="shared" si="136"/>
        <v>RL1206FR-070R016L</v>
      </c>
      <c r="M1572" s="3" t="s">
        <v>378</v>
      </c>
      <c r="N1572" s="4" t="s">
        <v>1671</v>
      </c>
      <c r="O1572" t="str">
        <f t="shared" ca="1" si="134"/>
        <v>C:\Altium Libraries\Passives Library\DataSheet\LOW OHMIC CHIP RESISTORS (Yageo).pdf</v>
      </c>
      <c r="P1572" s="5" t="str">
        <f t="shared" si="137"/>
        <v>LOW OHMIC CHIP RESISTORS  RES1206 16m±1% 200V 250mW</v>
      </c>
    </row>
    <row r="1573" spans="1:16" x14ac:dyDescent="0.3">
      <c r="A1573" s="4" t="s">
        <v>1860</v>
      </c>
      <c r="B1573" s="3" t="s">
        <v>1853</v>
      </c>
      <c r="C1573" s="3" t="s">
        <v>1757</v>
      </c>
      <c r="D1573" s="45" t="s">
        <v>1669</v>
      </c>
      <c r="E1573" s="3" t="s">
        <v>763</v>
      </c>
      <c r="F1573" t="s">
        <v>1854</v>
      </c>
      <c r="G1573" s="4" t="str">
        <f t="shared" si="135"/>
        <v>RES1206 18m±1%</v>
      </c>
      <c r="H1573" s="3" t="s">
        <v>23</v>
      </c>
      <c r="I1573" s="3" t="s">
        <v>24</v>
      </c>
      <c r="J1573" s="3" t="s">
        <v>25</v>
      </c>
      <c r="K1573" s="3" t="s">
        <v>765</v>
      </c>
      <c r="L1573" s="4" t="str">
        <f t="shared" si="136"/>
        <v>RL1206FR-070R018L</v>
      </c>
      <c r="M1573" s="3" t="s">
        <v>378</v>
      </c>
      <c r="N1573" s="4" t="s">
        <v>1671</v>
      </c>
      <c r="O1573" t="str">
        <f t="shared" ca="1" si="134"/>
        <v>C:\Altium Libraries\Passives Library\DataSheet\LOW OHMIC CHIP RESISTORS (Yageo).pdf</v>
      </c>
      <c r="P1573" s="5" t="str">
        <f t="shared" si="137"/>
        <v>LOW OHMIC CHIP RESISTORS  RES1206 18m±1% 200V 250mW</v>
      </c>
    </row>
    <row r="1574" spans="1:16" x14ac:dyDescent="0.3">
      <c r="A1574" s="4" t="s">
        <v>1861</v>
      </c>
      <c r="B1574" s="3" t="s">
        <v>1853</v>
      </c>
      <c r="C1574" s="3" t="s">
        <v>1759</v>
      </c>
      <c r="D1574" s="45" t="s">
        <v>1669</v>
      </c>
      <c r="E1574" s="3" t="s">
        <v>763</v>
      </c>
      <c r="F1574" t="s">
        <v>1854</v>
      </c>
      <c r="G1574" s="4" t="str">
        <f t="shared" si="135"/>
        <v>RES1206 20m±1%</v>
      </c>
      <c r="H1574" s="3" t="s">
        <v>23</v>
      </c>
      <c r="I1574" s="3" t="s">
        <v>24</v>
      </c>
      <c r="J1574" s="3" t="s">
        <v>25</v>
      </c>
      <c r="K1574" s="3" t="s">
        <v>765</v>
      </c>
      <c r="L1574" s="4" t="str">
        <f t="shared" si="136"/>
        <v>RL1206FR-070R02L</v>
      </c>
      <c r="M1574" s="3" t="s">
        <v>378</v>
      </c>
      <c r="N1574" s="4" t="s">
        <v>1671</v>
      </c>
      <c r="O1574" t="str">
        <f t="shared" ca="1" si="134"/>
        <v>C:\Altium Libraries\Passives Library\DataSheet\LOW OHMIC CHIP RESISTORS (Yageo).pdf</v>
      </c>
      <c r="P1574" s="5" t="str">
        <f t="shared" si="137"/>
        <v>LOW OHMIC CHIP RESISTORS  RES1206 20m±1% 200V 250mW</v>
      </c>
    </row>
    <row r="1575" spans="1:16" x14ac:dyDescent="0.3">
      <c r="A1575" s="4" t="s">
        <v>1862</v>
      </c>
      <c r="B1575" s="3" t="s">
        <v>1853</v>
      </c>
      <c r="C1575" s="3" t="s">
        <v>1761</v>
      </c>
      <c r="D1575" s="45" t="s">
        <v>1669</v>
      </c>
      <c r="E1575" s="3" t="s">
        <v>763</v>
      </c>
      <c r="F1575" t="s">
        <v>1854</v>
      </c>
      <c r="G1575" s="4" t="str">
        <f t="shared" si="135"/>
        <v>RES1206 22m±1%</v>
      </c>
      <c r="H1575" s="3" t="s">
        <v>23</v>
      </c>
      <c r="I1575" s="3" t="s">
        <v>24</v>
      </c>
      <c r="J1575" s="3" t="s">
        <v>25</v>
      </c>
      <c r="K1575" s="3" t="s">
        <v>765</v>
      </c>
      <c r="L1575" s="4" t="str">
        <f t="shared" si="136"/>
        <v>RL1206FR-070R022L</v>
      </c>
      <c r="M1575" s="3" t="s">
        <v>378</v>
      </c>
      <c r="N1575" s="4" t="s">
        <v>1671</v>
      </c>
      <c r="O1575" t="str">
        <f t="shared" ca="1" si="134"/>
        <v>C:\Altium Libraries\Passives Library\DataSheet\LOW OHMIC CHIP RESISTORS (Yageo).pdf</v>
      </c>
      <c r="P1575" s="5" t="str">
        <f t="shared" si="137"/>
        <v>LOW OHMIC CHIP RESISTORS  RES1206 22m±1% 200V 250mW</v>
      </c>
    </row>
    <row r="1576" spans="1:16" x14ac:dyDescent="0.3">
      <c r="A1576" s="4" t="s">
        <v>1863</v>
      </c>
      <c r="B1576" s="3" t="s">
        <v>1853</v>
      </c>
      <c r="C1576" s="3" t="s">
        <v>1763</v>
      </c>
      <c r="D1576" s="45" t="s">
        <v>1669</v>
      </c>
      <c r="E1576" s="3" t="s">
        <v>763</v>
      </c>
      <c r="F1576" t="s">
        <v>1854</v>
      </c>
      <c r="G1576" s="4" t="str">
        <f t="shared" si="135"/>
        <v>RES1206 25m±1%</v>
      </c>
      <c r="H1576" s="3" t="s">
        <v>23</v>
      </c>
      <c r="I1576" s="3" t="s">
        <v>24</v>
      </c>
      <c r="J1576" s="3" t="s">
        <v>25</v>
      </c>
      <c r="K1576" s="3" t="s">
        <v>765</v>
      </c>
      <c r="L1576" s="4" t="str">
        <f t="shared" si="136"/>
        <v>RL1206FR-070R025L</v>
      </c>
      <c r="M1576" s="3" t="s">
        <v>378</v>
      </c>
      <c r="N1576" s="4" t="s">
        <v>1671</v>
      </c>
      <c r="O1576" t="str">
        <f t="shared" ca="1" si="134"/>
        <v>C:\Altium Libraries\Passives Library\DataSheet\LOW OHMIC CHIP RESISTORS (Yageo).pdf</v>
      </c>
      <c r="P1576" s="5" t="str">
        <f t="shared" si="137"/>
        <v>LOW OHMIC CHIP RESISTORS  RES1206 25m±1% 200V 250mW</v>
      </c>
    </row>
    <row r="1577" spans="1:16" x14ac:dyDescent="0.3">
      <c r="A1577" s="4" t="s">
        <v>1864</v>
      </c>
      <c r="B1577" s="3" t="s">
        <v>1853</v>
      </c>
      <c r="C1577" s="3" t="s">
        <v>1765</v>
      </c>
      <c r="D1577" s="45" t="s">
        <v>1669</v>
      </c>
      <c r="E1577" s="3" t="s">
        <v>763</v>
      </c>
      <c r="F1577" t="s">
        <v>1854</v>
      </c>
      <c r="G1577" s="4" t="str">
        <f t="shared" si="135"/>
        <v>RES1206 40m±1%</v>
      </c>
      <c r="H1577" s="3" t="s">
        <v>23</v>
      </c>
      <c r="I1577" s="3" t="s">
        <v>24</v>
      </c>
      <c r="J1577" s="3" t="s">
        <v>25</v>
      </c>
      <c r="K1577" s="3" t="s">
        <v>765</v>
      </c>
      <c r="L1577" s="4" t="str">
        <f t="shared" si="136"/>
        <v>RL1206FR-070R04L</v>
      </c>
      <c r="M1577" s="3" t="s">
        <v>378</v>
      </c>
      <c r="N1577" s="4" t="s">
        <v>1671</v>
      </c>
      <c r="O1577" t="str">
        <f t="shared" ca="1" si="134"/>
        <v>C:\Altium Libraries\Passives Library\DataSheet\LOW OHMIC CHIP RESISTORS (Yageo).pdf</v>
      </c>
      <c r="P1577" s="5" t="str">
        <f t="shared" si="137"/>
        <v>LOW OHMIC CHIP RESISTORS  RES1206 40m±1% 200V 250mW</v>
      </c>
    </row>
    <row r="1578" spans="1:16" x14ac:dyDescent="0.3">
      <c r="A1578" s="4" t="s">
        <v>1865</v>
      </c>
      <c r="B1578" s="3" t="s">
        <v>1853</v>
      </c>
      <c r="C1578" s="3" t="s">
        <v>1668</v>
      </c>
      <c r="D1578" s="45" t="s">
        <v>1669</v>
      </c>
      <c r="E1578" s="3" t="s">
        <v>763</v>
      </c>
      <c r="F1578" t="s">
        <v>1854</v>
      </c>
      <c r="G1578" s="4" t="str">
        <f t="shared" si="135"/>
        <v>RES1206 50m±1%</v>
      </c>
      <c r="H1578" s="3" t="s">
        <v>23</v>
      </c>
      <c r="I1578" s="3" t="s">
        <v>24</v>
      </c>
      <c r="J1578" s="3" t="s">
        <v>25</v>
      </c>
      <c r="K1578" s="3" t="s">
        <v>765</v>
      </c>
      <c r="L1578" s="4" t="str">
        <f t="shared" si="136"/>
        <v>RL1206FR-070R05L</v>
      </c>
      <c r="M1578" s="3" t="s">
        <v>378</v>
      </c>
      <c r="N1578" s="4" t="s">
        <v>1671</v>
      </c>
      <c r="O1578" t="str">
        <f t="shared" ca="1" si="134"/>
        <v>C:\Altium Libraries\Passives Library\DataSheet\LOW OHMIC CHIP RESISTORS (Yageo).pdf</v>
      </c>
      <c r="P1578" s="5" t="str">
        <f t="shared" si="137"/>
        <v>LOW OHMIC CHIP RESISTORS  RES1206 50m±1% 200V 250mW</v>
      </c>
    </row>
    <row r="1579" spans="1:16" x14ac:dyDescent="0.3">
      <c r="A1579" s="4" t="s">
        <v>1866</v>
      </c>
      <c r="B1579" s="3" t="s">
        <v>1853</v>
      </c>
      <c r="C1579" s="3" t="s">
        <v>1673</v>
      </c>
      <c r="D1579" s="45" t="s">
        <v>1669</v>
      </c>
      <c r="E1579" s="3" t="s">
        <v>763</v>
      </c>
      <c r="F1579" t="s">
        <v>1854</v>
      </c>
      <c r="G1579" s="4" t="str">
        <f t="shared" si="135"/>
        <v>RES1206 51m±1%</v>
      </c>
      <c r="H1579" s="3" t="s">
        <v>23</v>
      </c>
      <c r="I1579" s="3" t="s">
        <v>24</v>
      </c>
      <c r="J1579" s="3" t="s">
        <v>25</v>
      </c>
      <c r="K1579" s="3" t="s">
        <v>765</v>
      </c>
      <c r="L1579" s="4" t="str">
        <f t="shared" si="136"/>
        <v>RL1206FR-070R051L</v>
      </c>
      <c r="M1579" s="3" t="s">
        <v>378</v>
      </c>
      <c r="N1579" s="4" t="s">
        <v>1671</v>
      </c>
      <c r="O1579" t="str">
        <f t="shared" ca="1" si="134"/>
        <v>C:\Altium Libraries\Passives Library\DataSheet\LOW OHMIC CHIP RESISTORS (Yageo).pdf</v>
      </c>
      <c r="P1579" s="5" t="str">
        <f t="shared" si="137"/>
        <v>LOW OHMIC CHIP RESISTORS  RES1206 51m±1% 200V 250mW</v>
      </c>
    </row>
    <row r="1580" spans="1:16" x14ac:dyDescent="0.3">
      <c r="A1580" s="4" t="s">
        <v>1867</v>
      </c>
      <c r="B1580" s="3" t="s">
        <v>1853</v>
      </c>
      <c r="C1580" s="3" t="s">
        <v>1675</v>
      </c>
      <c r="D1580" s="45" t="s">
        <v>1669</v>
      </c>
      <c r="E1580" s="3" t="s">
        <v>763</v>
      </c>
      <c r="F1580" t="s">
        <v>1854</v>
      </c>
      <c r="G1580" s="4" t="str">
        <f t="shared" si="135"/>
        <v>RES1206 56m±1%</v>
      </c>
      <c r="H1580" s="3" t="s">
        <v>23</v>
      </c>
      <c r="I1580" s="3" t="s">
        <v>24</v>
      </c>
      <c r="J1580" s="3" t="s">
        <v>25</v>
      </c>
      <c r="K1580" s="3" t="s">
        <v>765</v>
      </c>
      <c r="L1580" s="4" t="str">
        <f t="shared" si="136"/>
        <v>RL1206FR-070R056L</v>
      </c>
      <c r="M1580" s="3" t="s">
        <v>378</v>
      </c>
      <c r="N1580" s="4" t="s">
        <v>1671</v>
      </c>
      <c r="O1580" t="str">
        <f t="shared" ca="1" si="134"/>
        <v>C:\Altium Libraries\Passives Library\DataSheet\LOW OHMIC CHIP RESISTORS (Yageo).pdf</v>
      </c>
      <c r="P1580" s="5" t="str">
        <f t="shared" si="137"/>
        <v>LOW OHMIC CHIP RESISTORS  RES1206 56m±1% 200V 250mW</v>
      </c>
    </row>
    <row r="1581" spans="1:16" x14ac:dyDescent="0.3">
      <c r="A1581" s="4" t="s">
        <v>1868</v>
      </c>
      <c r="B1581" s="3" t="s">
        <v>1853</v>
      </c>
      <c r="C1581" s="3" t="s">
        <v>1677</v>
      </c>
      <c r="D1581" s="45" t="s">
        <v>1669</v>
      </c>
      <c r="E1581" s="3" t="s">
        <v>763</v>
      </c>
      <c r="F1581" t="s">
        <v>1854</v>
      </c>
      <c r="G1581" s="4" t="str">
        <f t="shared" si="135"/>
        <v>RES1206 60m±1%</v>
      </c>
      <c r="H1581" s="3" t="s">
        <v>23</v>
      </c>
      <c r="I1581" s="3" t="s">
        <v>24</v>
      </c>
      <c r="J1581" s="3" t="s">
        <v>25</v>
      </c>
      <c r="K1581" s="3" t="s">
        <v>765</v>
      </c>
      <c r="L1581" s="4" t="str">
        <f t="shared" si="136"/>
        <v>RL1206FR-070R06L</v>
      </c>
      <c r="M1581" s="3" t="s">
        <v>378</v>
      </c>
      <c r="N1581" s="4" t="s">
        <v>1671</v>
      </c>
      <c r="O1581" t="str">
        <f t="shared" ca="1" si="134"/>
        <v>C:\Altium Libraries\Passives Library\DataSheet\LOW OHMIC CHIP RESISTORS (Yageo).pdf</v>
      </c>
      <c r="P1581" s="5" t="str">
        <f t="shared" si="137"/>
        <v>LOW OHMIC CHIP RESISTORS  RES1206 60m±1% 200V 250mW</v>
      </c>
    </row>
    <row r="1582" spans="1:16" x14ac:dyDescent="0.3">
      <c r="A1582" s="4" t="s">
        <v>1869</v>
      </c>
      <c r="B1582" s="3" t="s">
        <v>1853</v>
      </c>
      <c r="C1582" s="3" t="s">
        <v>1679</v>
      </c>
      <c r="D1582" s="45" t="s">
        <v>1669</v>
      </c>
      <c r="E1582" s="3" t="s">
        <v>763</v>
      </c>
      <c r="F1582" t="s">
        <v>1854</v>
      </c>
      <c r="G1582" s="4" t="str">
        <f t="shared" si="135"/>
        <v>RES1206 62m±1%</v>
      </c>
      <c r="H1582" s="3" t="s">
        <v>23</v>
      </c>
      <c r="I1582" s="3" t="s">
        <v>24</v>
      </c>
      <c r="J1582" s="3" t="s">
        <v>25</v>
      </c>
      <c r="K1582" s="3" t="s">
        <v>765</v>
      </c>
      <c r="L1582" s="4" t="str">
        <f t="shared" si="136"/>
        <v>RL1206FR-070R062L</v>
      </c>
      <c r="M1582" s="3" t="s">
        <v>378</v>
      </c>
      <c r="N1582" s="4" t="s">
        <v>1671</v>
      </c>
      <c r="O1582" t="str">
        <f t="shared" ca="1" si="134"/>
        <v>C:\Altium Libraries\Passives Library\DataSheet\LOW OHMIC CHIP RESISTORS (Yageo).pdf</v>
      </c>
      <c r="P1582" s="5" t="str">
        <f t="shared" si="137"/>
        <v>LOW OHMIC CHIP RESISTORS  RES1206 62m±1% 200V 250mW</v>
      </c>
    </row>
    <row r="1583" spans="1:16" x14ac:dyDescent="0.3">
      <c r="A1583" s="4" t="s">
        <v>1870</v>
      </c>
      <c r="B1583" s="3" t="s">
        <v>1853</v>
      </c>
      <c r="C1583" s="3" t="s">
        <v>1681</v>
      </c>
      <c r="D1583" s="45" t="s">
        <v>1669</v>
      </c>
      <c r="E1583" s="3" t="s">
        <v>763</v>
      </c>
      <c r="F1583" t="s">
        <v>1854</v>
      </c>
      <c r="G1583" s="4" t="str">
        <f t="shared" si="135"/>
        <v>RES1206 68m±1%</v>
      </c>
      <c r="H1583" s="3" t="s">
        <v>23</v>
      </c>
      <c r="I1583" s="3" t="s">
        <v>24</v>
      </c>
      <c r="J1583" s="3" t="s">
        <v>25</v>
      </c>
      <c r="K1583" s="3" t="s">
        <v>765</v>
      </c>
      <c r="L1583" s="4" t="str">
        <f t="shared" si="136"/>
        <v>RL1206FR-070R068L</v>
      </c>
      <c r="M1583" s="3" t="s">
        <v>378</v>
      </c>
      <c r="N1583" s="4" t="s">
        <v>1671</v>
      </c>
      <c r="O1583" t="str">
        <f t="shared" ca="1" si="134"/>
        <v>C:\Altium Libraries\Passives Library\DataSheet\LOW OHMIC CHIP RESISTORS (Yageo).pdf</v>
      </c>
      <c r="P1583" s="5" t="str">
        <f t="shared" si="137"/>
        <v>LOW OHMIC CHIP RESISTORS  RES1206 68m±1% 200V 250mW</v>
      </c>
    </row>
    <row r="1584" spans="1:16" x14ac:dyDescent="0.3">
      <c r="A1584" s="4" t="s">
        <v>1871</v>
      </c>
      <c r="B1584" s="3" t="s">
        <v>1853</v>
      </c>
      <c r="C1584" s="3" t="s">
        <v>1683</v>
      </c>
      <c r="D1584" s="45" t="s">
        <v>1669</v>
      </c>
      <c r="E1584" s="3" t="s">
        <v>763</v>
      </c>
      <c r="F1584" t="s">
        <v>1854</v>
      </c>
      <c r="G1584" s="4" t="str">
        <f t="shared" si="135"/>
        <v>RES1206 75m±1%</v>
      </c>
      <c r="H1584" s="3" t="s">
        <v>23</v>
      </c>
      <c r="I1584" s="3" t="s">
        <v>24</v>
      </c>
      <c r="J1584" s="3" t="s">
        <v>25</v>
      </c>
      <c r="K1584" s="3" t="s">
        <v>765</v>
      </c>
      <c r="L1584" s="4" t="str">
        <f t="shared" si="136"/>
        <v>RL1206FR-070R075L</v>
      </c>
      <c r="M1584" s="3" t="s">
        <v>378</v>
      </c>
      <c r="N1584" s="4" t="s">
        <v>1671</v>
      </c>
      <c r="O1584" t="str">
        <f t="shared" ca="1" si="134"/>
        <v>C:\Altium Libraries\Passives Library\DataSheet\LOW OHMIC CHIP RESISTORS (Yageo).pdf</v>
      </c>
      <c r="P1584" s="5" t="str">
        <f t="shared" si="137"/>
        <v>LOW OHMIC CHIP RESISTORS  RES1206 75m±1% 200V 250mW</v>
      </c>
    </row>
    <row r="1585" spans="1:16" x14ac:dyDescent="0.3">
      <c r="A1585" s="4" t="s">
        <v>1872</v>
      </c>
      <c r="B1585" s="3" t="s">
        <v>1853</v>
      </c>
      <c r="C1585" s="3" t="s">
        <v>1685</v>
      </c>
      <c r="D1585" s="45" t="s">
        <v>1669</v>
      </c>
      <c r="E1585" s="3" t="s">
        <v>763</v>
      </c>
      <c r="F1585" t="s">
        <v>1854</v>
      </c>
      <c r="G1585" s="4" t="str">
        <f t="shared" si="135"/>
        <v>RES1206 82m±1%</v>
      </c>
      <c r="H1585" s="3" t="s">
        <v>23</v>
      </c>
      <c r="I1585" s="3" t="s">
        <v>24</v>
      </c>
      <c r="J1585" s="3" t="s">
        <v>25</v>
      </c>
      <c r="K1585" s="3" t="s">
        <v>765</v>
      </c>
      <c r="L1585" s="4" t="str">
        <f t="shared" si="136"/>
        <v>RL1206FR-070R082L</v>
      </c>
      <c r="M1585" s="3" t="s">
        <v>378</v>
      </c>
      <c r="N1585" s="4" t="s">
        <v>1671</v>
      </c>
      <c r="O1585" t="str">
        <f t="shared" ca="1" si="134"/>
        <v>C:\Altium Libraries\Passives Library\DataSheet\LOW OHMIC CHIP RESISTORS (Yageo).pdf</v>
      </c>
      <c r="P1585" s="5" t="str">
        <f t="shared" si="137"/>
        <v>LOW OHMIC CHIP RESISTORS  RES1206 82m±1% 200V 250mW</v>
      </c>
    </row>
    <row r="1586" spans="1:16" x14ac:dyDescent="0.3">
      <c r="A1586" s="4" t="s">
        <v>1873</v>
      </c>
      <c r="B1586" s="3" t="s">
        <v>1853</v>
      </c>
      <c r="C1586" s="3" t="s">
        <v>1687</v>
      </c>
      <c r="D1586" s="45" t="s">
        <v>1669</v>
      </c>
      <c r="E1586" s="3" t="s">
        <v>763</v>
      </c>
      <c r="F1586" t="s">
        <v>1854</v>
      </c>
      <c r="G1586" s="4" t="str">
        <f t="shared" si="135"/>
        <v>RES1206 91m±1%</v>
      </c>
      <c r="H1586" s="3" t="s">
        <v>23</v>
      </c>
      <c r="I1586" s="3" t="s">
        <v>24</v>
      </c>
      <c r="J1586" s="3" t="s">
        <v>25</v>
      </c>
      <c r="K1586" s="3" t="s">
        <v>765</v>
      </c>
      <c r="L1586" s="4" t="str">
        <f t="shared" si="136"/>
        <v>RL1206FR-070R091L</v>
      </c>
      <c r="M1586" s="3" t="s">
        <v>378</v>
      </c>
      <c r="N1586" s="4" t="s">
        <v>1671</v>
      </c>
      <c r="O1586" t="str">
        <f t="shared" ca="1" si="134"/>
        <v>C:\Altium Libraries\Passives Library\DataSheet\LOW OHMIC CHIP RESISTORS (Yageo).pdf</v>
      </c>
      <c r="P1586" s="5" t="str">
        <f t="shared" si="137"/>
        <v>LOW OHMIC CHIP RESISTORS  RES1206 91m±1% 200V 250mW</v>
      </c>
    </row>
    <row r="1587" spans="1:16" x14ac:dyDescent="0.3">
      <c r="A1587" s="4" t="s">
        <v>1874</v>
      </c>
      <c r="B1587" s="3" t="s">
        <v>1853</v>
      </c>
      <c r="C1587" s="3" t="s">
        <v>1689</v>
      </c>
      <c r="D1587" s="45" t="s">
        <v>1669</v>
      </c>
      <c r="E1587" s="3" t="s">
        <v>763</v>
      </c>
      <c r="F1587" t="s">
        <v>1854</v>
      </c>
      <c r="G1587" s="4" t="str">
        <f t="shared" si="135"/>
        <v>RES1206 100m±1%</v>
      </c>
      <c r="H1587" s="3" t="s">
        <v>23</v>
      </c>
      <c r="I1587" s="3" t="s">
        <v>24</v>
      </c>
      <c r="J1587" s="3" t="s">
        <v>25</v>
      </c>
      <c r="K1587" s="3" t="s">
        <v>765</v>
      </c>
      <c r="L1587" s="4" t="str">
        <f>CONCATENATE("RL",MID(B1587,1,4),"FR","-","07","0R",IF((MID(C1587,2,1))&gt;"0",MID(C1587,1,2),MID(C1587,1,1)),"L")</f>
        <v>RL1206FR-070R1L</v>
      </c>
      <c r="M1587" s="3" t="s">
        <v>378</v>
      </c>
      <c r="N1587" s="4" t="s">
        <v>1671</v>
      </c>
      <c r="O1587" t="str">
        <f t="shared" ca="1" si="134"/>
        <v>C:\Altium Libraries\Passives Library\DataSheet\LOW OHMIC CHIP RESISTORS (Yageo).pdf</v>
      </c>
      <c r="P1587" s="5" t="str">
        <f t="shared" si="137"/>
        <v>LOW OHMIC CHIP RESISTORS  RES1206 100m±1% 200V 250mW</v>
      </c>
    </row>
    <row r="1588" spans="1:16" x14ac:dyDescent="0.3">
      <c r="A1588" s="4" t="s">
        <v>1875</v>
      </c>
      <c r="B1588" s="3" t="s">
        <v>1853</v>
      </c>
      <c r="C1588" s="3" t="s">
        <v>1691</v>
      </c>
      <c r="D1588" s="45" t="s">
        <v>1669</v>
      </c>
      <c r="E1588" s="3" t="s">
        <v>763</v>
      </c>
      <c r="F1588" t="s">
        <v>1854</v>
      </c>
      <c r="G1588" s="4" t="str">
        <f t="shared" si="135"/>
        <v>RES1206 110m±1%</v>
      </c>
      <c r="H1588" s="3" t="s">
        <v>23</v>
      </c>
      <c r="I1588" s="3" t="s">
        <v>24</v>
      </c>
      <c r="J1588" s="3" t="s">
        <v>25</v>
      </c>
      <c r="K1588" s="3" t="s">
        <v>765</v>
      </c>
      <c r="L1588" s="4" t="str">
        <f t="shared" ref="L1588:L1613" si="138">CONCATENATE("RL",MID(B1588,1,4),"FR","-","07","0R",IF((MID(C1588,2,1))&gt;"0",MID(C1588,1,2),MID(C1588,1,1)),"L")</f>
        <v>RL1206FR-070R11L</v>
      </c>
      <c r="M1588" s="3" t="s">
        <v>378</v>
      </c>
      <c r="N1588" s="4" t="s">
        <v>1671</v>
      </c>
      <c r="O1588" t="str">
        <f t="shared" ca="1" si="134"/>
        <v>C:\Altium Libraries\Passives Library\DataSheet\LOW OHMIC CHIP RESISTORS (Yageo).pdf</v>
      </c>
      <c r="P1588" s="5" t="str">
        <f t="shared" si="137"/>
        <v>LOW OHMIC CHIP RESISTORS  RES1206 110m±1% 200V 250mW</v>
      </c>
    </row>
    <row r="1589" spans="1:16" x14ac:dyDescent="0.3">
      <c r="A1589" s="4" t="s">
        <v>1876</v>
      </c>
      <c r="B1589" s="3" t="s">
        <v>1853</v>
      </c>
      <c r="C1589" s="3" t="s">
        <v>1693</v>
      </c>
      <c r="D1589" s="45" t="s">
        <v>1669</v>
      </c>
      <c r="E1589" s="3" t="s">
        <v>763</v>
      </c>
      <c r="F1589" t="s">
        <v>1854</v>
      </c>
      <c r="G1589" s="4" t="str">
        <f t="shared" si="135"/>
        <v>RES1206 120m±1%</v>
      </c>
      <c r="H1589" s="3" t="s">
        <v>23</v>
      </c>
      <c r="I1589" s="3" t="s">
        <v>24</v>
      </c>
      <c r="J1589" s="3" t="s">
        <v>25</v>
      </c>
      <c r="K1589" s="3" t="s">
        <v>765</v>
      </c>
      <c r="L1589" s="4" t="str">
        <f t="shared" si="138"/>
        <v>RL1206FR-070R12L</v>
      </c>
      <c r="M1589" s="3" t="s">
        <v>378</v>
      </c>
      <c r="N1589" s="4" t="s">
        <v>1671</v>
      </c>
      <c r="O1589" t="str">
        <f t="shared" ca="1" si="134"/>
        <v>C:\Altium Libraries\Passives Library\DataSheet\LOW OHMIC CHIP RESISTORS (Yageo).pdf</v>
      </c>
      <c r="P1589" s="5" t="str">
        <f t="shared" si="137"/>
        <v>LOW OHMIC CHIP RESISTORS  RES1206 120m±1% 200V 250mW</v>
      </c>
    </row>
    <row r="1590" spans="1:16" x14ac:dyDescent="0.3">
      <c r="A1590" s="4" t="s">
        <v>1877</v>
      </c>
      <c r="B1590" s="3" t="s">
        <v>1853</v>
      </c>
      <c r="C1590" s="3" t="s">
        <v>1695</v>
      </c>
      <c r="D1590" s="45" t="s">
        <v>1669</v>
      </c>
      <c r="E1590" s="3" t="s">
        <v>763</v>
      </c>
      <c r="F1590" t="s">
        <v>1854</v>
      </c>
      <c r="G1590" s="4" t="str">
        <f t="shared" si="135"/>
        <v>RES1206 130m±1%</v>
      </c>
      <c r="H1590" s="3" t="s">
        <v>23</v>
      </c>
      <c r="I1590" s="3" t="s">
        <v>24</v>
      </c>
      <c r="J1590" s="3" t="s">
        <v>25</v>
      </c>
      <c r="K1590" s="3" t="s">
        <v>765</v>
      </c>
      <c r="L1590" s="4" t="str">
        <f t="shared" si="138"/>
        <v>RL1206FR-070R13L</v>
      </c>
      <c r="M1590" s="3" t="s">
        <v>378</v>
      </c>
      <c r="N1590" s="4" t="s">
        <v>1671</v>
      </c>
      <c r="O1590" t="str">
        <f t="shared" ca="1" si="134"/>
        <v>C:\Altium Libraries\Passives Library\DataSheet\LOW OHMIC CHIP RESISTORS (Yageo).pdf</v>
      </c>
      <c r="P1590" s="5" t="str">
        <f t="shared" si="137"/>
        <v>LOW OHMIC CHIP RESISTORS  RES1206 130m±1% 200V 250mW</v>
      </c>
    </row>
    <row r="1591" spans="1:16" x14ac:dyDescent="0.3">
      <c r="A1591" s="4" t="s">
        <v>1878</v>
      </c>
      <c r="B1591" s="3" t="s">
        <v>1853</v>
      </c>
      <c r="C1591" s="3" t="s">
        <v>1697</v>
      </c>
      <c r="D1591" s="45" t="s">
        <v>1669</v>
      </c>
      <c r="E1591" s="3" t="s">
        <v>763</v>
      </c>
      <c r="F1591" t="s">
        <v>1854</v>
      </c>
      <c r="G1591" s="4" t="str">
        <f t="shared" si="135"/>
        <v>RES1206 150m±1%</v>
      </c>
      <c r="H1591" s="3" t="s">
        <v>23</v>
      </c>
      <c r="I1591" s="3" t="s">
        <v>24</v>
      </c>
      <c r="J1591" s="3" t="s">
        <v>25</v>
      </c>
      <c r="K1591" s="3" t="s">
        <v>765</v>
      </c>
      <c r="L1591" s="4" t="str">
        <f t="shared" si="138"/>
        <v>RL1206FR-070R15L</v>
      </c>
      <c r="M1591" s="3" t="s">
        <v>378</v>
      </c>
      <c r="N1591" s="4" t="s">
        <v>1671</v>
      </c>
      <c r="O1591" t="str">
        <f t="shared" ca="1" si="134"/>
        <v>C:\Altium Libraries\Passives Library\DataSheet\LOW OHMIC CHIP RESISTORS (Yageo).pdf</v>
      </c>
      <c r="P1591" s="5" t="str">
        <f t="shared" si="137"/>
        <v>LOW OHMIC CHIP RESISTORS  RES1206 150m±1% 200V 250mW</v>
      </c>
    </row>
    <row r="1592" spans="1:16" x14ac:dyDescent="0.3">
      <c r="A1592" s="4" t="s">
        <v>1879</v>
      </c>
      <c r="B1592" s="3" t="s">
        <v>1853</v>
      </c>
      <c r="C1592" s="3" t="s">
        <v>1699</v>
      </c>
      <c r="D1592" s="45" t="s">
        <v>1669</v>
      </c>
      <c r="E1592" s="3" t="s">
        <v>763</v>
      </c>
      <c r="F1592" t="s">
        <v>1854</v>
      </c>
      <c r="G1592" s="4" t="str">
        <f t="shared" si="135"/>
        <v>RES1206 160m±1%</v>
      </c>
      <c r="H1592" s="3" t="s">
        <v>23</v>
      </c>
      <c r="I1592" s="3" t="s">
        <v>24</v>
      </c>
      <c r="J1592" s="3" t="s">
        <v>25</v>
      </c>
      <c r="K1592" s="3" t="s">
        <v>765</v>
      </c>
      <c r="L1592" s="4" t="str">
        <f t="shared" si="138"/>
        <v>RL1206FR-070R16L</v>
      </c>
      <c r="M1592" s="3" t="s">
        <v>378</v>
      </c>
      <c r="N1592" s="4" t="s">
        <v>1671</v>
      </c>
      <c r="O1592" t="str">
        <f t="shared" ca="1" si="134"/>
        <v>C:\Altium Libraries\Passives Library\DataSheet\LOW OHMIC CHIP RESISTORS (Yageo).pdf</v>
      </c>
      <c r="P1592" s="5" t="str">
        <f t="shared" si="137"/>
        <v>LOW OHMIC CHIP RESISTORS  RES1206 160m±1% 200V 250mW</v>
      </c>
    </row>
    <row r="1593" spans="1:16" x14ac:dyDescent="0.3">
      <c r="A1593" s="4" t="s">
        <v>1880</v>
      </c>
      <c r="B1593" s="3" t="s">
        <v>1853</v>
      </c>
      <c r="C1593" s="3" t="s">
        <v>1701</v>
      </c>
      <c r="D1593" s="45" t="s">
        <v>1669</v>
      </c>
      <c r="E1593" s="3" t="s">
        <v>763</v>
      </c>
      <c r="F1593" t="s">
        <v>1854</v>
      </c>
      <c r="G1593" s="4" t="str">
        <f t="shared" si="135"/>
        <v>RES1206 180m±1%</v>
      </c>
      <c r="H1593" s="3" t="s">
        <v>23</v>
      </c>
      <c r="I1593" s="3" t="s">
        <v>24</v>
      </c>
      <c r="J1593" s="3" t="s">
        <v>25</v>
      </c>
      <c r="K1593" s="3" t="s">
        <v>765</v>
      </c>
      <c r="L1593" s="4" t="str">
        <f t="shared" si="138"/>
        <v>RL1206FR-070R18L</v>
      </c>
      <c r="M1593" s="3" t="s">
        <v>378</v>
      </c>
      <c r="N1593" s="4" t="s">
        <v>1671</v>
      </c>
      <c r="O1593" t="str">
        <f t="shared" ca="1" si="134"/>
        <v>C:\Altium Libraries\Passives Library\DataSheet\LOW OHMIC CHIP RESISTORS (Yageo).pdf</v>
      </c>
      <c r="P1593" s="5" t="str">
        <f t="shared" si="137"/>
        <v>LOW OHMIC CHIP RESISTORS  RES1206 180m±1% 200V 250mW</v>
      </c>
    </row>
    <row r="1594" spans="1:16" x14ac:dyDescent="0.3">
      <c r="A1594" s="4" t="s">
        <v>1881</v>
      </c>
      <c r="B1594" s="3" t="s">
        <v>1853</v>
      </c>
      <c r="C1594" s="3" t="s">
        <v>1703</v>
      </c>
      <c r="D1594" s="45" t="s">
        <v>1669</v>
      </c>
      <c r="E1594" s="3" t="s">
        <v>763</v>
      </c>
      <c r="F1594" t="s">
        <v>1854</v>
      </c>
      <c r="G1594" s="4" t="str">
        <f t="shared" si="135"/>
        <v>RES1206 200m±1%</v>
      </c>
      <c r="H1594" s="3" t="s">
        <v>23</v>
      </c>
      <c r="I1594" s="3" t="s">
        <v>24</v>
      </c>
      <c r="J1594" s="3" t="s">
        <v>25</v>
      </c>
      <c r="K1594" s="3" t="s">
        <v>765</v>
      </c>
      <c r="L1594" s="4" t="str">
        <f t="shared" si="138"/>
        <v>RL1206FR-070R2L</v>
      </c>
      <c r="M1594" s="3" t="s">
        <v>378</v>
      </c>
      <c r="N1594" s="4" t="s">
        <v>1671</v>
      </c>
      <c r="O1594" t="str">
        <f t="shared" ca="1" si="134"/>
        <v>C:\Altium Libraries\Passives Library\DataSheet\LOW OHMIC CHIP RESISTORS (Yageo).pdf</v>
      </c>
      <c r="P1594" s="5" t="str">
        <f t="shared" si="137"/>
        <v>LOW OHMIC CHIP RESISTORS  RES1206 200m±1% 200V 250mW</v>
      </c>
    </row>
    <row r="1595" spans="1:16" x14ac:dyDescent="0.3">
      <c r="A1595" s="4" t="s">
        <v>1882</v>
      </c>
      <c r="B1595" s="3" t="s">
        <v>1853</v>
      </c>
      <c r="C1595" s="3" t="s">
        <v>1705</v>
      </c>
      <c r="D1595" s="45" t="s">
        <v>1669</v>
      </c>
      <c r="E1595" s="3" t="s">
        <v>763</v>
      </c>
      <c r="F1595" t="s">
        <v>1854</v>
      </c>
      <c r="G1595" s="4" t="str">
        <f t="shared" si="135"/>
        <v>RES1206 220m±1%</v>
      </c>
      <c r="H1595" s="3" t="s">
        <v>23</v>
      </c>
      <c r="I1595" s="3" t="s">
        <v>24</v>
      </c>
      <c r="J1595" s="3" t="s">
        <v>25</v>
      </c>
      <c r="K1595" s="3" t="s">
        <v>765</v>
      </c>
      <c r="L1595" s="4" t="str">
        <f t="shared" si="138"/>
        <v>RL1206FR-070R22L</v>
      </c>
      <c r="M1595" s="3" t="s">
        <v>378</v>
      </c>
      <c r="N1595" s="4" t="s">
        <v>1671</v>
      </c>
      <c r="O1595" t="str">
        <f t="shared" ca="1" si="134"/>
        <v>C:\Altium Libraries\Passives Library\DataSheet\LOW OHMIC CHIP RESISTORS (Yageo).pdf</v>
      </c>
      <c r="P1595" s="5" t="str">
        <f t="shared" si="137"/>
        <v>LOW OHMIC CHIP RESISTORS  RES1206 220m±1% 200V 250mW</v>
      </c>
    </row>
    <row r="1596" spans="1:16" x14ac:dyDescent="0.3">
      <c r="A1596" s="4" t="s">
        <v>1883</v>
      </c>
      <c r="B1596" s="3" t="s">
        <v>1853</v>
      </c>
      <c r="C1596" s="3" t="s">
        <v>1707</v>
      </c>
      <c r="D1596" s="45" t="s">
        <v>1669</v>
      </c>
      <c r="E1596" s="3" t="s">
        <v>763</v>
      </c>
      <c r="F1596" t="s">
        <v>1854</v>
      </c>
      <c r="G1596" s="4" t="str">
        <f t="shared" si="135"/>
        <v>RES1206 240m±1%</v>
      </c>
      <c r="H1596" s="3" t="s">
        <v>23</v>
      </c>
      <c r="I1596" s="3" t="s">
        <v>24</v>
      </c>
      <c r="J1596" s="3" t="s">
        <v>25</v>
      </c>
      <c r="K1596" s="3" t="s">
        <v>765</v>
      </c>
      <c r="L1596" s="4" t="str">
        <f t="shared" si="138"/>
        <v>RL1206FR-070R24L</v>
      </c>
      <c r="M1596" s="3" t="s">
        <v>378</v>
      </c>
      <c r="N1596" s="4" t="s">
        <v>1671</v>
      </c>
      <c r="O1596" t="str">
        <f t="shared" ca="1" si="134"/>
        <v>C:\Altium Libraries\Passives Library\DataSheet\LOW OHMIC CHIP RESISTORS (Yageo).pdf</v>
      </c>
      <c r="P1596" s="5" t="str">
        <f t="shared" si="137"/>
        <v>LOW OHMIC CHIP RESISTORS  RES1206 240m±1% 200V 250mW</v>
      </c>
    </row>
    <row r="1597" spans="1:16" x14ac:dyDescent="0.3">
      <c r="A1597" s="4" t="s">
        <v>1884</v>
      </c>
      <c r="B1597" s="3" t="s">
        <v>1853</v>
      </c>
      <c r="C1597" s="3" t="s">
        <v>1709</v>
      </c>
      <c r="D1597" s="45" t="s">
        <v>1669</v>
      </c>
      <c r="E1597" s="3" t="s">
        <v>763</v>
      </c>
      <c r="F1597" t="s">
        <v>1854</v>
      </c>
      <c r="G1597" s="4" t="str">
        <f t="shared" si="135"/>
        <v>RES1206 250m±1%</v>
      </c>
      <c r="H1597" s="3" t="s">
        <v>23</v>
      </c>
      <c r="I1597" s="3" t="s">
        <v>24</v>
      </c>
      <c r="J1597" s="3" t="s">
        <v>25</v>
      </c>
      <c r="K1597" s="3" t="s">
        <v>765</v>
      </c>
      <c r="L1597" s="4" t="str">
        <f t="shared" si="138"/>
        <v>RL1206FR-070R25L</v>
      </c>
      <c r="M1597" s="3" t="s">
        <v>378</v>
      </c>
      <c r="N1597" s="4" t="s">
        <v>1671</v>
      </c>
      <c r="O1597" t="str">
        <f t="shared" ca="1" si="134"/>
        <v>C:\Altium Libraries\Passives Library\DataSheet\LOW OHMIC CHIP RESISTORS (Yageo).pdf</v>
      </c>
      <c r="P1597" s="5" t="str">
        <f t="shared" si="137"/>
        <v>LOW OHMIC CHIP RESISTORS  RES1206 250m±1% 200V 250mW</v>
      </c>
    </row>
    <row r="1598" spans="1:16" x14ac:dyDescent="0.3">
      <c r="A1598" s="4" t="s">
        <v>1885</v>
      </c>
      <c r="B1598" s="3" t="s">
        <v>1853</v>
      </c>
      <c r="C1598" s="3" t="s">
        <v>1711</v>
      </c>
      <c r="D1598" s="45" t="s">
        <v>1669</v>
      </c>
      <c r="E1598" s="3" t="s">
        <v>763</v>
      </c>
      <c r="F1598" t="s">
        <v>1854</v>
      </c>
      <c r="G1598" s="4" t="str">
        <f t="shared" si="135"/>
        <v>RES1206 270m±1%</v>
      </c>
      <c r="H1598" s="3" t="s">
        <v>23</v>
      </c>
      <c r="I1598" s="3" t="s">
        <v>24</v>
      </c>
      <c r="J1598" s="3" t="s">
        <v>25</v>
      </c>
      <c r="K1598" s="3" t="s">
        <v>765</v>
      </c>
      <c r="L1598" s="4" t="str">
        <f t="shared" si="138"/>
        <v>RL1206FR-070R27L</v>
      </c>
      <c r="M1598" s="3" t="s">
        <v>378</v>
      </c>
      <c r="N1598" s="4" t="s">
        <v>1671</v>
      </c>
      <c r="O1598" t="str">
        <f t="shared" ca="1" si="134"/>
        <v>C:\Altium Libraries\Passives Library\DataSheet\LOW OHMIC CHIP RESISTORS (Yageo).pdf</v>
      </c>
      <c r="P1598" s="5" t="str">
        <f t="shared" si="137"/>
        <v>LOW OHMIC CHIP RESISTORS  RES1206 270m±1% 200V 250mW</v>
      </c>
    </row>
    <row r="1599" spans="1:16" x14ac:dyDescent="0.3">
      <c r="A1599" s="4" t="s">
        <v>1886</v>
      </c>
      <c r="B1599" s="3" t="s">
        <v>1853</v>
      </c>
      <c r="C1599" s="3" t="s">
        <v>1713</v>
      </c>
      <c r="D1599" s="45" t="s">
        <v>1669</v>
      </c>
      <c r="E1599" s="3" t="s">
        <v>763</v>
      </c>
      <c r="F1599" t="s">
        <v>1854</v>
      </c>
      <c r="G1599" s="4" t="str">
        <f t="shared" si="135"/>
        <v>RES1206 300m±1%</v>
      </c>
      <c r="H1599" s="3" t="s">
        <v>23</v>
      </c>
      <c r="I1599" s="3" t="s">
        <v>24</v>
      </c>
      <c r="J1599" s="3" t="s">
        <v>25</v>
      </c>
      <c r="K1599" s="3" t="s">
        <v>765</v>
      </c>
      <c r="L1599" s="4" t="str">
        <f t="shared" si="138"/>
        <v>RL1206FR-070R3L</v>
      </c>
      <c r="M1599" s="3" t="s">
        <v>378</v>
      </c>
      <c r="N1599" s="4" t="s">
        <v>1671</v>
      </c>
      <c r="O1599" t="str">
        <f t="shared" ca="1" si="134"/>
        <v>C:\Altium Libraries\Passives Library\DataSheet\LOW OHMIC CHIP RESISTORS (Yageo).pdf</v>
      </c>
      <c r="P1599" s="5" t="str">
        <f t="shared" si="137"/>
        <v>LOW OHMIC CHIP RESISTORS  RES1206 300m±1% 200V 250mW</v>
      </c>
    </row>
    <row r="1600" spans="1:16" x14ac:dyDescent="0.3">
      <c r="A1600" s="4" t="s">
        <v>1887</v>
      </c>
      <c r="B1600" s="3" t="s">
        <v>1853</v>
      </c>
      <c r="C1600" s="3" t="s">
        <v>1715</v>
      </c>
      <c r="D1600" s="45" t="s">
        <v>1669</v>
      </c>
      <c r="E1600" s="3" t="s">
        <v>763</v>
      </c>
      <c r="F1600" t="s">
        <v>1854</v>
      </c>
      <c r="G1600" s="4" t="str">
        <f t="shared" si="135"/>
        <v>RES1206 330m±1%</v>
      </c>
      <c r="H1600" s="3" t="s">
        <v>23</v>
      </c>
      <c r="I1600" s="3" t="s">
        <v>24</v>
      </c>
      <c r="J1600" s="3" t="s">
        <v>25</v>
      </c>
      <c r="K1600" s="3" t="s">
        <v>765</v>
      </c>
      <c r="L1600" s="4" t="str">
        <f t="shared" si="138"/>
        <v>RL1206FR-070R33L</v>
      </c>
      <c r="M1600" s="3" t="s">
        <v>378</v>
      </c>
      <c r="N1600" s="4" t="s">
        <v>1671</v>
      </c>
      <c r="O1600" t="str">
        <f t="shared" ca="1" si="134"/>
        <v>C:\Altium Libraries\Passives Library\DataSheet\LOW OHMIC CHIP RESISTORS (Yageo).pdf</v>
      </c>
      <c r="P1600" s="5" t="str">
        <f t="shared" si="137"/>
        <v>LOW OHMIC CHIP RESISTORS  RES1206 330m±1% 200V 250mW</v>
      </c>
    </row>
    <row r="1601" spans="1:16" x14ac:dyDescent="0.3">
      <c r="A1601" s="4" t="s">
        <v>1888</v>
      </c>
      <c r="B1601" s="3" t="s">
        <v>1853</v>
      </c>
      <c r="C1601" s="3" t="s">
        <v>1717</v>
      </c>
      <c r="D1601" s="45" t="s">
        <v>1669</v>
      </c>
      <c r="E1601" s="3" t="s">
        <v>763</v>
      </c>
      <c r="F1601" t="s">
        <v>1854</v>
      </c>
      <c r="G1601" s="4" t="str">
        <f t="shared" si="135"/>
        <v>RES1206 360m±1%</v>
      </c>
      <c r="H1601" s="3" t="s">
        <v>23</v>
      </c>
      <c r="I1601" s="3" t="s">
        <v>24</v>
      </c>
      <c r="J1601" s="3" t="s">
        <v>25</v>
      </c>
      <c r="K1601" s="3" t="s">
        <v>765</v>
      </c>
      <c r="L1601" s="4" t="str">
        <f t="shared" si="138"/>
        <v>RL1206FR-070R36L</v>
      </c>
      <c r="M1601" s="3" t="s">
        <v>378</v>
      </c>
      <c r="N1601" s="4" t="s">
        <v>1671</v>
      </c>
      <c r="O1601" t="str">
        <f t="shared" ca="1" si="134"/>
        <v>C:\Altium Libraries\Passives Library\DataSheet\LOW OHMIC CHIP RESISTORS (Yageo).pdf</v>
      </c>
      <c r="P1601" s="5" t="str">
        <f t="shared" si="137"/>
        <v>LOW OHMIC CHIP RESISTORS  RES1206 360m±1% 200V 250mW</v>
      </c>
    </row>
    <row r="1602" spans="1:16" x14ac:dyDescent="0.3">
      <c r="A1602" s="4" t="s">
        <v>1889</v>
      </c>
      <c r="B1602" s="3" t="s">
        <v>1853</v>
      </c>
      <c r="C1602" s="3" t="s">
        <v>1719</v>
      </c>
      <c r="D1602" s="45" t="s">
        <v>1669</v>
      </c>
      <c r="E1602" s="3" t="s">
        <v>763</v>
      </c>
      <c r="F1602" t="s">
        <v>1854</v>
      </c>
      <c r="G1602" s="4" t="str">
        <f t="shared" si="135"/>
        <v>RES1206 390m±1%</v>
      </c>
      <c r="H1602" s="3" t="s">
        <v>23</v>
      </c>
      <c r="I1602" s="3" t="s">
        <v>24</v>
      </c>
      <c r="J1602" s="3" t="s">
        <v>25</v>
      </c>
      <c r="K1602" s="3" t="s">
        <v>765</v>
      </c>
      <c r="L1602" s="4" t="str">
        <f t="shared" si="138"/>
        <v>RL1206FR-070R39L</v>
      </c>
      <c r="M1602" s="3" t="s">
        <v>378</v>
      </c>
      <c r="N1602" s="4" t="s">
        <v>1671</v>
      </c>
      <c r="O1602" t="str">
        <f t="shared" ca="1" si="134"/>
        <v>C:\Altium Libraries\Passives Library\DataSheet\LOW OHMIC CHIP RESISTORS (Yageo).pdf</v>
      </c>
      <c r="P1602" s="5" t="str">
        <f t="shared" si="137"/>
        <v>LOW OHMIC CHIP RESISTORS  RES1206 390m±1% 200V 250mW</v>
      </c>
    </row>
    <row r="1603" spans="1:16" x14ac:dyDescent="0.3">
      <c r="A1603" s="4" t="s">
        <v>1890</v>
      </c>
      <c r="B1603" s="3" t="s">
        <v>1853</v>
      </c>
      <c r="C1603" s="3" t="s">
        <v>1721</v>
      </c>
      <c r="D1603" s="45" t="s">
        <v>1669</v>
      </c>
      <c r="E1603" s="3" t="s">
        <v>763</v>
      </c>
      <c r="F1603" t="s">
        <v>1854</v>
      </c>
      <c r="G1603" s="4" t="str">
        <f t="shared" si="135"/>
        <v>RES1206 400m±1%</v>
      </c>
      <c r="H1603" s="3" t="s">
        <v>23</v>
      </c>
      <c r="I1603" s="3" t="s">
        <v>24</v>
      </c>
      <c r="J1603" s="3" t="s">
        <v>25</v>
      </c>
      <c r="K1603" s="3" t="s">
        <v>765</v>
      </c>
      <c r="L1603" s="4" t="str">
        <f t="shared" si="138"/>
        <v>RL1206FR-070R4L</v>
      </c>
      <c r="M1603" s="3" t="s">
        <v>378</v>
      </c>
      <c r="N1603" s="4" t="s">
        <v>1671</v>
      </c>
      <c r="O1603" t="str">
        <f t="shared" ca="1" si="134"/>
        <v>C:\Altium Libraries\Passives Library\DataSheet\LOW OHMIC CHIP RESISTORS (Yageo).pdf</v>
      </c>
      <c r="P1603" s="5" t="str">
        <f t="shared" si="137"/>
        <v>LOW OHMIC CHIP RESISTORS  RES1206 400m±1% 200V 250mW</v>
      </c>
    </row>
    <row r="1604" spans="1:16" x14ac:dyDescent="0.3">
      <c r="A1604" s="4" t="s">
        <v>1891</v>
      </c>
      <c r="B1604" s="3" t="s">
        <v>1853</v>
      </c>
      <c r="C1604" s="3" t="s">
        <v>1723</v>
      </c>
      <c r="D1604" s="45" t="s">
        <v>1669</v>
      </c>
      <c r="E1604" s="3" t="s">
        <v>763</v>
      </c>
      <c r="F1604" t="s">
        <v>1854</v>
      </c>
      <c r="G1604" s="4" t="str">
        <f t="shared" si="135"/>
        <v>RES1206 430m±1%</v>
      </c>
      <c r="H1604" s="3" t="s">
        <v>23</v>
      </c>
      <c r="I1604" s="3" t="s">
        <v>24</v>
      </c>
      <c r="J1604" s="3" t="s">
        <v>25</v>
      </c>
      <c r="K1604" s="3" t="s">
        <v>765</v>
      </c>
      <c r="L1604" s="4" t="str">
        <f t="shared" si="138"/>
        <v>RL1206FR-070R43L</v>
      </c>
      <c r="M1604" s="3" t="s">
        <v>378</v>
      </c>
      <c r="N1604" s="4" t="s">
        <v>1671</v>
      </c>
      <c r="O1604" t="str">
        <f t="shared" ca="1" si="134"/>
        <v>C:\Altium Libraries\Passives Library\DataSheet\LOW OHMIC CHIP RESISTORS (Yageo).pdf</v>
      </c>
      <c r="P1604" s="5" t="str">
        <f t="shared" si="137"/>
        <v>LOW OHMIC CHIP RESISTORS  RES1206 430m±1% 200V 250mW</v>
      </c>
    </row>
    <row r="1605" spans="1:16" x14ac:dyDescent="0.3">
      <c r="A1605" s="4" t="s">
        <v>1892</v>
      </c>
      <c r="B1605" s="3" t="s">
        <v>1853</v>
      </c>
      <c r="C1605" s="3" t="s">
        <v>1725</v>
      </c>
      <c r="D1605" s="45" t="s">
        <v>1669</v>
      </c>
      <c r="E1605" s="3" t="s">
        <v>763</v>
      </c>
      <c r="F1605" t="s">
        <v>1854</v>
      </c>
      <c r="G1605" s="4" t="str">
        <f t="shared" si="135"/>
        <v>RES1206 470m±1%</v>
      </c>
      <c r="H1605" s="3" t="s">
        <v>23</v>
      </c>
      <c r="I1605" s="3" t="s">
        <v>24</v>
      </c>
      <c r="J1605" s="3" t="s">
        <v>25</v>
      </c>
      <c r="K1605" s="3" t="s">
        <v>765</v>
      </c>
      <c r="L1605" s="4" t="str">
        <f t="shared" si="138"/>
        <v>RL1206FR-070R47L</v>
      </c>
      <c r="M1605" s="3" t="s">
        <v>378</v>
      </c>
      <c r="N1605" s="4" t="s">
        <v>1671</v>
      </c>
      <c r="O1605" t="str">
        <f t="shared" ca="1" si="134"/>
        <v>C:\Altium Libraries\Passives Library\DataSheet\LOW OHMIC CHIP RESISTORS (Yageo).pdf</v>
      </c>
      <c r="P1605" s="5" t="str">
        <f t="shared" si="137"/>
        <v>LOW OHMIC CHIP RESISTORS  RES1206 470m±1% 200V 250mW</v>
      </c>
    </row>
    <row r="1606" spans="1:16" x14ac:dyDescent="0.3">
      <c r="A1606" s="4" t="s">
        <v>1893</v>
      </c>
      <c r="B1606" s="3" t="s">
        <v>1853</v>
      </c>
      <c r="C1606" s="3" t="s">
        <v>1727</v>
      </c>
      <c r="D1606" s="45" t="s">
        <v>1669</v>
      </c>
      <c r="E1606" s="3" t="s">
        <v>763</v>
      </c>
      <c r="F1606" t="s">
        <v>1854</v>
      </c>
      <c r="G1606" s="4" t="str">
        <f t="shared" si="135"/>
        <v>RES1206 500m±1%</v>
      </c>
      <c r="H1606" s="3" t="s">
        <v>23</v>
      </c>
      <c r="I1606" s="3" t="s">
        <v>24</v>
      </c>
      <c r="J1606" s="3" t="s">
        <v>25</v>
      </c>
      <c r="K1606" s="3" t="s">
        <v>765</v>
      </c>
      <c r="L1606" s="4" t="str">
        <f t="shared" si="138"/>
        <v>RL1206FR-070R5L</v>
      </c>
      <c r="M1606" s="3" t="s">
        <v>378</v>
      </c>
      <c r="N1606" s="4" t="s">
        <v>1671</v>
      </c>
      <c r="O1606" t="str">
        <f t="shared" ca="1" si="134"/>
        <v>C:\Altium Libraries\Passives Library\DataSheet\LOW OHMIC CHIP RESISTORS (Yageo).pdf</v>
      </c>
      <c r="P1606" s="5" t="str">
        <f t="shared" si="137"/>
        <v>LOW OHMIC CHIP RESISTORS  RES1206 500m±1% 200V 250mW</v>
      </c>
    </row>
    <row r="1607" spans="1:16" x14ac:dyDescent="0.3">
      <c r="A1607" s="4" t="s">
        <v>1894</v>
      </c>
      <c r="B1607" s="3" t="s">
        <v>1853</v>
      </c>
      <c r="C1607" s="3" t="s">
        <v>1729</v>
      </c>
      <c r="D1607" s="45" t="s">
        <v>1669</v>
      </c>
      <c r="E1607" s="3" t="s">
        <v>763</v>
      </c>
      <c r="F1607" t="s">
        <v>1854</v>
      </c>
      <c r="G1607" s="4" t="str">
        <f t="shared" si="135"/>
        <v>RES1206 510m±1%</v>
      </c>
      <c r="H1607" s="3" t="s">
        <v>23</v>
      </c>
      <c r="I1607" s="3" t="s">
        <v>24</v>
      </c>
      <c r="J1607" s="3" t="s">
        <v>25</v>
      </c>
      <c r="K1607" s="3" t="s">
        <v>765</v>
      </c>
      <c r="L1607" s="4" t="str">
        <f t="shared" si="138"/>
        <v>RL1206FR-070R51L</v>
      </c>
      <c r="M1607" s="3" t="s">
        <v>378</v>
      </c>
      <c r="N1607" s="4" t="s">
        <v>1671</v>
      </c>
      <c r="O1607" t="str">
        <f t="shared" ca="1" si="134"/>
        <v>C:\Altium Libraries\Passives Library\DataSheet\LOW OHMIC CHIP RESISTORS (Yageo).pdf</v>
      </c>
      <c r="P1607" s="5" t="str">
        <f t="shared" si="137"/>
        <v>LOW OHMIC CHIP RESISTORS  RES1206 510m±1% 200V 250mW</v>
      </c>
    </row>
    <row r="1608" spans="1:16" x14ac:dyDescent="0.3">
      <c r="A1608" s="4" t="s">
        <v>1895</v>
      </c>
      <c r="B1608" s="3" t="s">
        <v>1853</v>
      </c>
      <c r="C1608" s="3" t="s">
        <v>1731</v>
      </c>
      <c r="D1608" s="45" t="s">
        <v>1669</v>
      </c>
      <c r="E1608" s="3" t="s">
        <v>763</v>
      </c>
      <c r="F1608" t="s">
        <v>1854</v>
      </c>
      <c r="G1608" s="4" t="str">
        <f t="shared" si="135"/>
        <v>RES1206 560m±1%</v>
      </c>
      <c r="H1608" s="3" t="s">
        <v>23</v>
      </c>
      <c r="I1608" s="3" t="s">
        <v>24</v>
      </c>
      <c r="J1608" s="3" t="s">
        <v>25</v>
      </c>
      <c r="K1608" s="3" t="s">
        <v>765</v>
      </c>
      <c r="L1608" s="4" t="str">
        <f t="shared" si="138"/>
        <v>RL1206FR-070R56L</v>
      </c>
      <c r="M1608" s="3" t="s">
        <v>378</v>
      </c>
      <c r="N1608" s="4" t="s">
        <v>1671</v>
      </c>
      <c r="O1608" t="str">
        <f t="shared" ca="1" si="134"/>
        <v>C:\Altium Libraries\Passives Library\DataSheet\LOW OHMIC CHIP RESISTORS (Yageo).pdf</v>
      </c>
      <c r="P1608" s="5" t="str">
        <f t="shared" si="137"/>
        <v>LOW OHMIC CHIP RESISTORS  RES1206 560m±1% 200V 250mW</v>
      </c>
    </row>
    <row r="1609" spans="1:16" x14ac:dyDescent="0.3">
      <c r="A1609" s="4" t="s">
        <v>1896</v>
      </c>
      <c r="B1609" s="3" t="s">
        <v>1853</v>
      </c>
      <c r="C1609" s="3" t="s">
        <v>1733</v>
      </c>
      <c r="D1609" s="45" t="s">
        <v>1669</v>
      </c>
      <c r="E1609" s="3" t="s">
        <v>763</v>
      </c>
      <c r="F1609" t="s">
        <v>1854</v>
      </c>
      <c r="G1609" s="4" t="str">
        <f t="shared" si="135"/>
        <v>RES1206 620m±1%</v>
      </c>
      <c r="H1609" s="3" t="s">
        <v>23</v>
      </c>
      <c r="I1609" s="3" t="s">
        <v>24</v>
      </c>
      <c r="J1609" s="3" t="s">
        <v>25</v>
      </c>
      <c r="K1609" s="3" t="s">
        <v>765</v>
      </c>
      <c r="L1609" s="4" t="str">
        <f t="shared" si="138"/>
        <v>RL1206FR-070R62L</v>
      </c>
      <c r="M1609" s="3" t="s">
        <v>378</v>
      </c>
      <c r="N1609" s="4" t="s">
        <v>1671</v>
      </c>
      <c r="O1609" t="str">
        <f t="shared" ca="1" si="134"/>
        <v>C:\Altium Libraries\Passives Library\DataSheet\LOW OHMIC CHIP RESISTORS (Yageo).pdf</v>
      </c>
      <c r="P1609" s="5" t="str">
        <f t="shared" si="137"/>
        <v>LOW OHMIC CHIP RESISTORS  RES1206 620m±1% 200V 250mW</v>
      </c>
    </row>
    <row r="1610" spans="1:16" x14ac:dyDescent="0.3">
      <c r="A1610" s="4" t="s">
        <v>1897</v>
      </c>
      <c r="B1610" s="3" t="s">
        <v>1853</v>
      </c>
      <c r="C1610" s="3" t="s">
        <v>1735</v>
      </c>
      <c r="D1610" s="45" t="s">
        <v>1669</v>
      </c>
      <c r="E1610" s="3" t="s">
        <v>763</v>
      </c>
      <c r="F1610" t="s">
        <v>1854</v>
      </c>
      <c r="G1610" s="4" t="str">
        <f t="shared" si="135"/>
        <v>RES1206 680m±1%</v>
      </c>
      <c r="H1610" s="3" t="s">
        <v>23</v>
      </c>
      <c r="I1610" s="3" t="s">
        <v>24</v>
      </c>
      <c r="J1610" s="3" t="s">
        <v>25</v>
      </c>
      <c r="K1610" s="3" t="s">
        <v>765</v>
      </c>
      <c r="L1610" s="4" t="str">
        <f t="shared" si="138"/>
        <v>RL1206FR-070R68L</v>
      </c>
      <c r="M1610" s="3" t="s">
        <v>378</v>
      </c>
      <c r="N1610" s="4" t="s">
        <v>1671</v>
      </c>
      <c r="O1610" t="str">
        <f t="shared" ca="1" si="134"/>
        <v>C:\Altium Libraries\Passives Library\DataSheet\LOW OHMIC CHIP RESISTORS (Yageo).pdf</v>
      </c>
      <c r="P1610" s="5" t="str">
        <f t="shared" si="137"/>
        <v>LOW OHMIC CHIP RESISTORS  RES1206 680m±1% 200V 250mW</v>
      </c>
    </row>
    <row r="1611" spans="1:16" x14ac:dyDescent="0.3">
      <c r="A1611" s="4" t="s">
        <v>1898</v>
      </c>
      <c r="B1611" s="3" t="s">
        <v>1853</v>
      </c>
      <c r="C1611" s="3" t="s">
        <v>1737</v>
      </c>
      <c r="D1611" s="45" t="s">
        <v>1669</v>
      </c>
      <c r="E1611" s="3" t="s">
        <v>763</v>
      </c>
      <c r="F1611" t="s">
        <v>1854</v>
      </c>
      <c r="G1611" s="4" t="str">
        <f t="shared" si="135"/>
        <v>RES1206 750m±1%</v>
      </c>
      <c r="H1611" s="3" t="s">
        <v>23</v>
      </c>
      <c r="I1611" s="3" t="s">
        <v>24</v>
      </c>
      <c r="J1611" s="3" t="s">
        <v>25</v>
      </c>
      <c r="K1611" s="3" t="s">
        <v>765</v>
      </c>
      <c r="L1611" s="4" t="str">
        <f t="shared" si="138"/>
        <v>RL1206FR-070R75L</v>
      </c>
      <c r="M1611" s="3" t="s">
        <v>378</v>
      </c>
      <c r="N1611" s="4" t="s">
        <v>1671</v>
      </c>
      <c r="O1611" t="str">
        <f t="shared" ca="1" si="134"/>
        <v>C:\Altium Libraries\Passives Library\DataSheet\LOW OHMIC CHIP RESISTORS (Yageo).pdf</v>
      </c>
      <c r="P1611" s="5" t="str">
        <f t="shared" si="137"/>
        <v>LOW OHMIC CHIP RESISTORS  RES1206 750m±1% 200V 250mW</v>
      </c>
    </row>
    <row r="1612" spans="1:16" x14ac:dyDescent="0.3">
      <c r="A1612" s="4" t="s">
        <v>1899</v>
      </c>
      <c r="B1612" s="3" t="s">
        <v>1853</v>
      </c>
      <c r="C1612" s="3" t="s">
        <v>1739</v>
      </c>
      <c r="D1612" s="45" t="s">
        <v>1669</v>
      </c>
      <c r="E1612" s="3" t="s">
        <v>763</v>
      </c>
      <c r="F1612" t="s">
        <v>1854</v>
      </c>
      <c r="G1612" s="4" t="str">
        <f t="shared" si="135"/>
        <v>RES1206 820m±1%</v>
      </c>
      <c r="H1612" s="3" t="s">
        <v>23</v>
      </c>
      <c r="I1612" s="3" t="s">
        <v>24</v>
      </c>
      <c r="J1612" s="3" t="s">
        <v>25</v>
      </c>
      <c r="K1612" s="3" t="s">
        <v>765</v>
      </c>
      <c r="L1612" s="4" t="str">
        <f t="shared" si="138"/>
        <v>RL1206FR-070R82L</v>
      </c>
      <c r="M1612" s="3" t="s">
        <v>378</v>
      </c>
      <c r="N1612" s="4" t="s">
        <v>1671</v>
      </c>
      <c r="O1612" t="str">
        <f t="shared" ca="1" si="134"/>
        <v>C:\Altium Libraries\Passives Library\DataSheet\LOW OHMIC CHIP RESISTORS (Yageo).pdf</v>
      </c>
      <c r="P1612" s="5" t="str">
        <f t="shared" si="137"/>
        <v>LOW OHMIC CHIP RESISTORS  RES1206 820m±1% 200V 250mW</v>
      </c>
    </row>
    <row r="1613" spans="1:16" x14ac:dyDescent="0.3">
      <c r="A1613" s="4" t="s">
        <v>1900</v>
      </c>
      <c r="B1613" s="3" t="s">
        <v>1853</v>
      </c>
      <c r="C1613" s="3" t="s">
        <v>1741</v>
      </c>
      <c r="D1613" s="45" t="s">
        <v>1669</v>
      </c>
      <c r="E1613" s="3" t="s">
        <v>763</v>
      </c>
      <c r="F1613" t="s">
        <v>1854</v>
      </c>
      <c r="G1613" s="4" t="str">
        <f>CONCATENATE(K1613," ",C1613,D1613)</f>
        <v>RES1206 910m±1%</v>
      </c>
      <c r="H1613" s="3" t="s">
        <v>23</v>
      </c>
      <c r="I1613" s="3" t="s">
        <v>24</v>
      </c>
      <c r="J1613" s="3" t="s">
        <v>25</v>
      </c>
      <c r="K1613" s="3" t="s">
        <v>765</v>
      </c>
      <c r="L1613" s="4" t="str">
        <f t="shared" si="138"/>
        <v>RL1206FR-070R91L</v>
      </c>
      <c r="M1613" s="3" t="s">
        <v>378</v>
      </c>
      <c r="N1613" s="4" t="s">
        <v>1671</v>
      </c>
      <c r="O1613" t="str">
        <f t="shared" ca="1" si="134"/>
        <v>C:\Altium Libraries\Passives Library\DataSheet\LOW OHMIC CHIP RESISTORS (Yageo).pdf</v>
      </c>
      <c r="P1613" s="5" t="str">
        <f t="shared" si="137"/>
        <v>LOW OHMIC CHIP RESISTORS  RES1206 910m±1% 200V 250mW</v>
      </c>
    </row>
    <row r="1614" spans="1:16" x14ac:dyDescent="0.3">
      <c r="A1614" s="9"/>
      <c r="B1614" s="10"/>
      <c r="C1614" s="10"/>
      <c r="D1614" s="10"/>
      <c r="E1614" s="10"/>
      <c r="F1614" s="10"/>
      <c r="G1614" s="9"/>
      <c r="H1614" s="10"/>
      <c r="I1614" s="8"/>
      <c r="J1614" s="7"/>
      <c r="K1614" s="7"/>
      <c r="L1614" s="9"/>
      <c r="M1614" s="10"/>
      <c r="N1614" s="7"/>
      <c r="O1614" s="7"/>
      <c r="P1614" s="10"/>
    </row>
    <row r="1615" spans="1:16" x14ac:dyDescent="0.3">
      <c r="A1615" s="4" t="s">
        <v>1901</v>
      </c>
      <c r="B1615" s="3" t="s">
        <v>1902</v>
      </c>
      <c r="C1615" s="3" t="s">
        <v>1744</v>
      </c>
      <c r="D1615" s="45" t="s">
        <v>1669</v>
      </c>
      <c r="E1615" s="3" t="s">
        <v>763</v>
      </c>
      <c r="F1615" t="s">
        <v>1903</v>
      </c>
      <c r="G1615" s="4" t="str">
        <f>CONCATENATE(K1615," ",C1615,D1615)</f>
        <v>RES1210 10m±1%</v>
      </c>
      <c r="H1615" s="3" t="s">
        <v>23</v>
      </c>
      <c r="I1615" s="3" t="s">
        <v>24</v>
      </c>
      <c r="J1615" s="3" t="s">
        <v>25</v>
      </c>
      <c r="K1615" s="3" t="s">
        <v>946</v>
      </c>
      <c r="L1615" s="4" t="str">
        <f>CONCATENATE("RL",MID(B1615,1,4),"FR","-","07","0R0",IF((MID(C1615,2,1))&gt;"0",MID(C1615,1,2),MID(C1615,1,1)),"L")</f>
        <v>RL1210FR-070R01L</v>
      </c>
      <c r="M1615" s="3" t="s">
        <v>378</v>
      </c>
      <c r="N1615" s="4" t="s">
        <v>1671</v>
      </c>
      <c r="O1615" t="str">
        <f t="shared" ca="1" si="134"/>
        <v>C:\Altium Libraries\Passives Library\DataSheet\LOW OHMIC CHIP RESISTORS (Yageo).pdf</v>
      </c>
      <c r="P1615" s="5" t="str">
        <f t="shared" ref="P1615:P1661" si="139">CONCATENATE(N1615," ",K1615," ",C1615,D1615," ",E1615," ",F1615)</f>
        <v>LOW OHMIC CHIP RESISTORS  RES1210 10m±1% 200V 500mW</v>
      </c>
    </row>
    <row r="1616" spans="1:16" x14ac:dyDescent="0.3">
      <c r="A1616" s="4" t="s">
        <v>1904</v>
      </c>
      <c r="B1616" s="3" t="s">
        <v>1902</v>
      </c>
      <c r="C1616" s="3" t="s">
        <v>1747</v>
      </c>
      <c r="D1616" s="45" t="s">
        <v>1669</v>
      </c>
      <c r="E1616" s="3" t="s">
        <v>763</v>
      </c>
      <c r="F1616" t="s">
        <v>1903</v>
      </c>
      <c r="G1616" s="4" t="str">
        <f t="shared" ref="G1616:G1635" si="140">CONCATENATE(K1616," ",C1616,D1616)</f>
        <v>RES1210 11m±1%</v>
      </c>
      <c r="H1616" s="3" t="s">
        <v>23</v>
      </c>
      <c r="I1616" s="3" t="s">
        <v>24</v>
      </c>
      <c r="J1616" s="3" t="s">
        <v>25</v>
      </c>
      <c r="K1616" s="3" t="s">
        <v>946</v>
      </c>
      <c r="L1616" s="4" t="str">
        <f t="shared" ref="L1616:L1634" si="141">CONCATENATE("RL",MID(B1616,1,4),"FR","-","07","0R0",IF((MID(C1616,2,1))&gt;"0",MID(C1616,1,2),MID(C1616,1,1)),"L")</f>
        <v>RL1210FR-070R011L</v>
      </c>
      <c r="M1616" s="3" t="s">
        <v>378</v>
      </c>
      <c r="N1616" s="4" t="s">
        <v>1671</v>
      </c>
      <c r="O1616" t="str">
        <f t="shared" ca="1" si="134"/>
        <v>C:\Altium Libraries\Passives Library\DataSheet\LOW OHMIC CHIP RESISTORS (Yageo).pdf</v>
      </c>
      <c r="P1616" s="5" t="str">
        <f t="shared" si="139"/>
        <v>LOW OHMIC CHIP RESISTORS  RES1210 11m±1% 200V 500mW</v>
      </c>
    </row>
    <row r="1617" spans="1:16" x14ac:dyDescent="0.3">
      <c r="A1617" s="4" t="s">
        <v>1905</v>
      </c>
      <c r="B1617" s="3" t="s">
        <v>1902</v>
      </c>
      <c r="C1617" s="3" t="s">
        <v>1749</v>
      </c>
      <c r="D1617" s="45" t="s">
        <v>1669</v>
      </c>
      <c r="E1617" s="3" t="s">
        <v>763</v>
      </c>
      <c r="F1617" t="s">
        <v>1903</v>
      </c>
      <c r="G1617" s="4" t="str">
        <f t="shared" si="140"/>
        <v>RES1210 12m±1%</v>
      </c>
      <c r="H1617" s="3" t="s">
        <v>23</v>
      </c>
      <c r="I1617" s="3" t="s">
        <v>24</v>
      </c>
      <c r="J1617" s="3" t="s">
        <v>25</v>
      </c>
      <c r="K1617" s="3" t="s">
        <v>946</v>
      </c>
      <c r="L1617" s="4" t="str">
        <f t="shared" si="141"/>
        <v>RL1210FR-070R012L</v>
      </c>
      <c r="M1617" s="3" t="s">
        <v>378</v>
      </c>
      <c r="N1617" s="4" t="s">
        <v>1671</v>
      </c>
      <c r="O1617" t="str">
        <f t="shared" ca="1" si="134"/>
        <v>C:\Altium Libraries\Passives Library\DataSheet\LOW OHMIC CHIP RESISTORS (Yageo).pdf</v>
      </c>
      <c r="P1617" s="5" t="str">
        <f t="shared" si="139"/>
        <v>LOW OHMIC CHIP RESISTORS  RES1210 12m±1% 200V 500mW</v>
      </c>
    </row>
    <row r="1618" spans="1:16" x14ac:dyDescent="0.3">
      <c r="A1618" s="4" t="s">
        <v>1906</v>
      </c>
      <c r="B1618" s="3" t="s">
        <v>1902</v>
      </c>
      <c r="C1618" s="3" t="s">
        <v>1751</v>
      </c>
      <c r="D1618" s="45" t="s">
        <v>1669</v>
      </c>
      <c r="E1618" s="3" t="s">
        <v>763</v>
      </c>
      <c r="F1618" t="s">
        <v>1903</v>
      </c>
      <c r="G1618" s="4" t="str">
        <f t="shared" si="140"/>
        <v>RES1210 13m±1%</v>
      </c>
      <c r="H1618" s="3" t="s">
        <v>23</v>
      </c>
      <c r="I1618" s="3" t="s">
        <v>24</v>
      </c>
      <c r="J1618" s="3" t="s">
        <v>25</v>
      </c>
      <c r="K1618" s="3" t="s">
        <v>946</v>
      </c>
      <c r="L1618" s="4" t="str">
        <f t="shared" si="141"/>
        <v>RL1210FR-070R013L</v>
      </c>
      <c r="M1618" s="3" t="s">
        <v>378</v>
      </c>
      <c r="N1618" s="4" t="s">
        <v>1671</v>
      </c>
      <c r="O1618" t="str">
        <f t="shared" ca="1" si="134"/>
        <v>C:\Altium Libraries\Passives Library\DataSheet\LOW OHMIC CHIP RESISTORS (Yageo).pdf</v>
      </c>
      <c r="P1618" s="5" t="str">
        <f t="shared" si="139"/>
        <v>LOW OHMIC CHIP RESISTORS  RES1210 13m±1% 200V 500mW</v>
      </c>
    </row>
    <row r="1619" spans="1:16" x14ac:dyDescent="0.3">
      <c r="A1619" s="4" t="s">
        <v>1907</v>
      </c>
      <c r="B1619" s="3" t="s">
        <v>1902</v>
      </c>
      <c r="C1619" s="3" t="s">
        <v>1753</v>
      </c>
      <c r="D1619" s="45" t="s">
        <v>1669</v>
      </c>
      <c r="E1619" s="3" t="s">
        <v>763</v>
      </c>
      <c r="F1619" t="s">
        <v>1903</v>
      </c>
      <c r="G1619" s="4" t="str">
        <f t="shared" si="140"/>
        <v>RES1210 15m±1%</v>
      </c>
      <c r="H1619" s="3" t="s">
        <v>23</v>
      </c>
      <c r="I1619" s="3" t="s">
        <v>24</v>
      </c>
      <c r="J1619" s="3" t="s">
        <v>25</v>
      </c>
      <c r="K1619" s="3" t="s">
        <v>946</v>
      </c>
      <c r="L1619" s="4" t="str">
        <f t="shared" si="141"/>
        <v>RL1210FR-070R015L</v>
      </c>
      <c r="M1619" s="3" t="s">
        <v>378</v>
      </c>
      <c r="N1619" s="4" t="s">
        <v>1671</v>
      </c>
      <c r="O1619" t="str">
        <f t="shared" ca="1" si="134"/>
        <v>C:\Altium Libraries\Passives Library\DataSheet\LOW OHMIC CHIP RESISTORS (Yageo).pdf</v>
      </c>
      <c r="P1619" s="5" t="str">
        <f t="shared" si="139"/>
        <v>LOW OHMIC CHIP RESISTORS  RES1210 15m±1% 200V 500mW</v>
      </c>
    </row>
    <row r="1620" spans="1:16" x14ac:dyDescent="0.3">
      <c r="A1620" s="4" t="s">
        <v>1908</v>
      </c>
      <c r="B1620" s="3" t="s">
        <v>1902</v>
      </c>
      <c r="C1620" s="3" t="s">
        <v>1755</v>
      </c>
      <c r="D1620" s="45" t="s">
        <v>1669</v>
      </c>
      <c r="E1620" s="3" t="s">
        <v>763</v>
      </c>
      <c r="F1620" t="s">
        <v>1903</v>
      </c>
      <c r="G1620" s="4" t="str">
        <f t="shared" si="140"/>
        <v>RES1210 16m±1%</v>
      </c>
      <c r="H1620" s="3" t="s">
        <v>23</v>
      </c>
      <c r="I1620" s="3" t="s">
        <v>24</v>
      </c>
      <c r="J1620" s="3" t="s">
        <v>25</v>
      </c>
      <c r="K1620" s="3" t="s">
        <v>946</v>
      </c>
      <c r="L1620" s="4" t="str">
        <f t="shared" si="141"/>
        <v>RL1210FR-070R016L</v>
      </c>
      <c r="M1620" s="3" t="s">
        <v>378</v>
      </c>
      <c r="N1620" s="4" t="s">
        <v>1671</v>
      </c>
      <c r="O1620" t="str">
        <f t="shared" ca="1" si="134"/>
        <v>C:\Altium Libraries\Passives Library\DataSheet\LOW OHMIC CHIP RESISTORS (Yageo).pdf</v>
      </c>
      <c r="P1620" s="5" t="str">
        <f t="shared" si="139"/>
        <v>LOW OHMIC CHIP RESISTORS  RES1210 16m±1% 200V 500mW</v>
      </c>
    </row>
    <row r="1621" spans="1:16" x14ac:dyDescent="0.3">
      <c r="A1621" s="4" t="s">
        <v>1909</v>
      </c>
      <c r="B1621" s="3" t="s">
        <v>1902</v>
      </c>
      <c r="C1621" s="3" t="s">
        <v>1757</v>
      </c>
      <c r="D1621" s="45" t="s">
        <v>1669</v>
      </c>
      <c r="E1621" s="3" t="s">
        <v>763</v>
      </c>
      <c r="F1621" t="s">
        <v>1903</v>
      </c>
      <c r="G1621" s="4" t="str">
        <f t="shared" si="140"/>
        <v>RES1210 18m±1%</v>
      </c>
      <c r="H1621" s="3" t="s">
        <v>23</v>
      </c>
      <c r="I1621" s="3" t="s">
        <v>24</v>
      </c>
      <c r="J1621" s="3" t="s">
        <v>25</v>
      </c>
      <c r="K1621" s="3" t="s">
        <v>946</v>
      </c>
      <c r="L1621" s="4" t="str">
        <f t="shared" si="141"/>
        <v>RL1210FR-070R018L</v>
      </c>
      <c r="M1621" s="3" t="s">
        <v>378</v>
      </c>
      <c r="N1621" s="4" t="s">
        <v>1671</v>
      </c>
      <c r="O1621" t="str">
        <f t="shared" ca="1" si="134"/>
        <v>C:\Altium Libraries\Passives Library\DataSheet\LOW OHMIC CHIP RESISTORS (Yageo).pdf</v>
      </c>
      <c r="P1621" s="5" t="str">
        <f t="shared" si="139"/>
        <v>LOW OHMIC CHIP RESISTORS  RES1210 18m±1% 200V 500mW</v>
      </c>
    </row>
    <row r="1622" spans="1:16" x14ac:dyDescent="0.3">
      <c r="A1622" s="4" t="s">
        <v>1910</v>
      </c>
      <c r="B1622" s="3" t="s">
        <v>1902</v>
      </c>
      <c r="C1622" s="3" t="s">
        <v>1759</v>
      </c>
      <c r="D1622" s="45" t="s">
        <v>1669</v>
      </c>
      <c r="E1622" s="3" t="s">
        <v>763</v>
      </c>
      <c r="F1622" t="s">
        <v>1903</v>
      </c>
      <c r="G1622" s="4" t="str">
        <f t="shared" si="140"/>
        <v>RES1210 20m±1%</v>
      </c>
      <c r="H1622" s="3" t="s">
        <v>23</v>
      </c>
      <c r="I1622" s="3" t="s">
        <v>24</v>
      </c>
      <c r="J1622" s="3" t="s">
        <v>25</v>
      </c>
      <c r="K1622" s="3" t="s">
        <v>946</v>
      </c>
      <c r="L1622" s="4" t="str">
        <f t="shared" si="141"/>
        <v>RL1210FR-070R02L</v>
      </c>
      <c r="M1622" s="3" t="s">
        <v>378</v>
      </c>
      <c r="N1622" s="4" t="s">
        <v>1671</v>
      </c>
      <c r="O1622" t="str">
        <f t="shared" ca="1" si="134"/>
        <v>C:\Altium Libraries\Passives Library\DataSheet\LOW OHMIC CHIP RESISTORS (Yageo).pdf</v>
      </c>
      <c r="P1622" s="5" t="str">
        <f t="shared" si="139"/>
        <v>LOW OHMIC CHIP RESISTORS  RES1210 20m±1% 200V 500mW</v>
      </c>
    </row>
    <row r="1623" spans="1:16" x14ac:dyDescent="0.3">
      <c r="A1623" s="4" t="s">
        <v>1911</v>
      </c>
      <c r="B1623" s="3" t="s">
        <v>1902</v>
      </c>
      <c r="C1623" s="3" t="s">
        <v>1761</v>
      </c>
      <c r="D1623" s="45" t="s">
        <v>1669</v>
      </c>
      <c r="E1623" s="3" t="s">
        <v>763</v>
      </c>
      <c r="F1623" t="s">
        <v>1903</v>
      </c>
      <c r="G1623" s="4" t="str">
        <f t="shared" si="140"/>
        <v>RES1210 22m±1%</v>
      </c>
      <c r="H1623" s="3" t="s">
        <v>23</v>
      </c>
      <c r="I1623" s="3" t="s">
        <v>24</v>
      </c>
      <c r="J1623" s="3" t="s">
        <v>25</v>
      </c>
      <c r="K1623" s="3" t="s">
        <v>946</v>
      </c>
      <c r="L1623" s="4" t="str">
        <f t="shared" si="141"/>
        <v>RL1210FR-070R022L</v>
      </c>
      <c r="M1623" s="3" t="s">
        <v>378</v>
      </c>
      <c r="N1623" s="4" t="s">
        <v>1671</v>
      </c>
      <c r="O1623" t="str">
        <f t="shared" ca="1" si="134"/>
        <v>C:\Altium Libraries\Passives Library\DataSheet\LOW OHMIC CHIP RESISTORS (Yageo).pdf</v>
      </c>
      <c r="P1623" s="5" t="str">
        <f t="shared" si="139"/>
        <v>LOW OHMIC CHIP RESISTORS  RES1210 22m±1% 200V 500mW</v>
      </c>
    </row>
    <row r="1624" spans="1:16" x14ac:dyDescent="0.3">
      <c r="A1624" s="4" t="s">
        <v>1912</v>
      </c>
      <c r="B1624" s="3" t="s">
        <v>1902</v>
      </c>
      <c r="C1624" s="3" t="s">
        <v>1763</v>
      </c>
      <c r="D1624" s="45" t="s">
        <v>1669</v>
      </c>
      <c r="E1624" s="3" t="s">
        <v>763</v>
      </c>
      <c r="F1624" t="s">
        <v>1903</v>
      </c>
      <c r="G1624" s="4" t="str">
        <f t="shared" si="140"/>
        <v>RES1210 25m±1%</v>
      </c>
      <c r="H1624" s="3" t="s">
        <v>23</v>
      </c>
      <c r="I1624" s="3" t="s">
        <v>24</v>
      </c>
      <c r="J1624" s="3" t="s">
        <v>25</v>
      </c>
      <c r="K1624" s="3" t="s">
        <v>946</v>
      </c>
      <c r="L1624" s="4" t="str">
        <f t="shared" si="141"/>
        <v>RL1210FR-070R025L</v>
      </c>
      <c r="M1624" s="3" t="s">
        <v>378</v>
      </c>
      <c r="N1624" s="4" t="s">
        <v>1671</v>
      </c>
      <c r="O1624" t="str">
        <f t="shared" ca="1" si="134"/>
        <v>C:\Altium Libraries\Passives Library\DataSheet\LOW OHMIC CHIP RESISTORS (Yageo).pdf</v>
      </c>
      <c r="P1624" s="5" t="str">
        <f t="shared" si="139"/>
        <v>LOW OHMIC CHIP RESISTORS  RES1210 25m±1% 200V 500mW</v>
      </c>
    </row>
    <row r="1625" spans="1:16" x14ac:dyDescent="0.3">
      <c r="A1625" s="4" t="s">
        <v>1913</v>
      </c>
      <c r="B1625" s="3" t="s">
        <v>1902</v>
      </c>
      <c r="C1625" s="3" t="s">
        <v>1765</v>
      </c>
      <c r="D1625" s="45" t="s">
        <v>1669</v>
      </c>
      <c r="E1625" s="3" t="s">
        <v>763</v>
      </c>
      <c r="F1625" t="s">
        <v>1903</v>
      </c>
      <c r="G1625" s="4" t="str">
        <f t="shared" si="140"/>
        <v>RES1210 40m±1%</v>
      </c>
      <c r="H1625" s="3" t="s">
        <v>23</v>
      </c>
      <c r="I1625" s="3" t="s">
        <v>24</v>
      </c>
      <c r="J1625" s="3" t="s">
        <v>25</v>
      </c>
      <c r="K1625" s="3" t="s">
        <v>946</v>
      </c>
      <c r="L1625" s="4" t="str">
        <f t="shared" si="141"/>
        <v>RL1210FR-070R04L</v>
      </c>
      <c r="M1625" s="3" t="s">
        <v>378</v>
      </c>
      <c r="N1625" s="4" t="s">
        <v>1671</v>
      </c>
      <c r="O1625" t="str">
        <f t="shared" ca="1" si="134"/>
        <v>C:\Altium Libraries\Passives Library\DataSheet\LOW OHMIC CHIP RESISTORS (Yageo).pdf</v>
      </c>
      <c r="P1625" s="5" t="str">
        <f t="shared" si="139"/>
        <v>LOW OHMIC CHIP RESISTORS  RES1210 40m±1% 200V 500mW</v>
      </c>
    </row>
    <row r="1626" spans="1:16" x14ac:dyDescent="0.3">
      <c r="A1626" s="4" t="s">
        <v>1914</v>
      </c>
      <c r="B1626" s="3" t="s">
        <v>1902</v>
      </c>
      <c r="C1626" s="3" t="s">
        <v>1668</v>
      </c>
      <c r="D1626" s="45" t="s">
        <v>1669</v>
      </c>
      <c r="E1626" s="3" t="s">
        <v>763</v>
      </c>
      <c r="F1626" t="s">
        <v>1903</v>
      </c>
      <c r="G1626" s="4" t="str">
        <f t="shared" si="140"/>
        <v>RES1210 50m±1%</v>
      </c>
      <c r="H1626" s="3" t="s">
        <v>23</v>
      </c>
      <c r="I1626" s="3" t="s">
        <v>24</v>
      </c>
      <c r="J1626" s="3" t="s">
        <v>25</v>
      </c>
      <c r="K1626" s="3" t="s">
        <v>946</v>
      </c>
      <c r="L1626" s="4" t="str">
        <f t="shared" si="141"/>
        <v>RL1210FR-070R05L</v>
      </c>
      <c r="M1626" s="3" t="s">
        <v>378</v>
      </c>
      <c r="N1626" s="4" t="s">
        <v>1671</v>
      </c>
      <c r="O1626" t="str">
        <f t="shared" ca="1" si="134"/>
        <v>C:\Altium Libraries\Passives Library\DataSheet\LOW OHMIC CHIP RESISTORS (Yageo).pdf</v>
      </c>
      <c r="P1626" s="5" t="str">
        <f t="shared" si="139"/>
        <v>LOW OHMIC CHIP RESISTORS  RES1210 50m±1% 200V 500mW</v>
      </c>
    </row>
    <row r="1627" spans="1:16" x14ac:dyDescent="0.3">
      <c r="A1627" s="4" t="s">
        <v>1915</v>
      </c>
      <c r="B1627" s="3" t="s">
        <v>1902</v>
      </c>
      <c r="C1627" s="3" t="s">
        <v>1673</v>
      </c>
      <c r="D1627" s="45" t="s">
        <v>1669</v>
      </c>
      <c r="E1627" s="3" t="s">
        <v>763</v>
      </c>
      <c r="F1627" t="s">
        <v>1903</v>
      </c>
      <c r="G1627" s="4" t="str">
        <f t="shared" si="140"/>
        <v>RES1210 51m±1%</v>
      </c>
      <c r="H1627" s="3" t="s">
        <v>23</v>
      </c>
      <c r="I1627" s="3" t="s">
        <v>24</v>
      </c>
      <c r="J1627" s="3" t="s">
        <v>25</v>
      </c>
      <c r="K1627" s="3" t="s">
        <v>946</v>
      </c>
      <c r="L1627" s="4" t="str">
        <f t="shared" si="141"/>
        <v>RL1210FR-070R051L</v>
      </c>
      <c r="M1627" s="3" t="s">
        <v>378</v>
      </c>
      <c r="N1627" s="4" t="s">
        <v>1671</v>
      </c>
      <c r="O1627" t="str">
        <f t="shared" ref="O1627:O1690" ca="1" si="142">CONCATENATE(LEFT(CELL("имяфайла"), FIND("[",CELL("имяфайла"))-1),"DataSheet\LOW OHMIC CHIP RESISTORS (Yageo).pdf")</f>
        <v>C:\Altium Libraries\Passives Library\DataSheet\LOW OHMIC CHIP RESISTORS (Yageo).pdf</v>
      </c>
      <c r="P1627" s="5" t="str">
        <f t="shared" si="139"/>
        <v>LOW OHMIC CHIP RESISTORS  RES1210 51m±1% 200V 500mW</v>
      </c>
    </row>
    <row r="1628" spans="1:16" x14ac:dyDescent="0.3">
      <c r="A1628" s="4" t="s">
        <v>1916</v>
      </c>
      <c r="B1628" s="3" t="s">
        <v>1902</v>
      </c>
      <c r="C1628" s="3" t="s">
        <v>1675</v>
      </c>
      <c r="D1628" s="45" t="s">
        <v>1669</v>
      </c>
      <c r="E1628" s="3" t="s">
        <v>763</v>
      </c>
      <c r="F1628" t="s">
        <v>1903</v>
      </c>
      <c r="G1628" s="4" t="str">
        <f t="shared" si="140"/>
        <v>RES1210 56m±1%</v>
      </c>
      <c r="H1628" s="3" t="s">
        <v>23</v>
      </c>
      <c r="I1628" s="3" t="s">
        <v>24</v>
      </c>
      <c r="J1628" s="3" t="s">
        <v>25</v>
      </c>
      <c r="K1628" s="3" t="s">
        <v>946</v>
      </c>
      <c r="L1628" s="4" t="str">
        <f t="shared" si="141"/>
        <v>RL1210FR-070R056L</v>
      </c>
      <c r="M1628" s="3" t="s">
        <v>378</v>
      </c>
      <c r="N1628" s="4" t="s">
        <v>1671</v>
      </c>
      <c r="O1628" t="str">
        <f t="shared" ca="1" si="142"/>
        <v>C:\Altium Libraries\Passives Library\DataSheet\LOW OHMIC CHIP RESISTORS (Yageo).pdf</v>
      </c>
      <c r="P1628" s="5" t="str">
        <f t="shared" si="139"/>
        <v>LOW OHMIC CHIP RESISTORS  RES1210 56m±1% 200V 500mW</v>
      </c>
    </row>
    <row r="1629" spans="1:16" x14ac:dyDescent="0.3">
      <c r="A1629" s="4" t="s">
        <v>1917</v>
      </c>
      <c r="B1629" s="3" t="s">
        <v>1902</v>
      </c>
      <c r="C1629" s="3" t="s">
        <v>1677</v>
      </c>
      <c r="D1629" s="45" t="s">
        <v>1669</v>
      </c>
      <c r="E1629" s="3" t="s">
        <v>763</v>
      </c>
      <c r="F1629" t="s">
        <v>1903</v>
      </c>
      <c r="G1629" s="4" t="str">
        <f t="shared" si="140"/>
        <v>RES1210 60m±1%</v>
      </c>
      <c r="H1629" s="3" t="s">
        <v>23</v>
      </c>
      <c r="I1629" s="3" t="s">
        <v>24</v>
      </c>
      <c r="J1629" s="3" t="s">
        <v>25</v>
      </c>
      <c r="K1629" s="3" t="s">
        <v>946</v>
      </c>
      <c r="L1629" s="4" t="str">
        <f t="shared" si="141"/>
        <v>RL1210FR-070R06L</v>
      </c>
      <c r="M1629" s="3" t="s">
        <v>378</v>
      </c>
      <c r="N1629" s="4" t="s">
        <v>1671</v>
      </c>
      <c r="O1629" t="str">
        <f t="shared" ca="1" si="142"/>
        <v>C:\Altium Libraries\Passives Library\DataSheet\LOW OHMIC CHIP RESISTORS (Yageo).pdf</v>
      </c>
      <c r="P1629" s="5" t="str">
        <f t="shared" si="139"/>
        <v>LOW OHMIC CHIP RESISTORS  RES1210 60m±1% 200V 500mW</v>
      </c>
    </row>
    <row r="1630" spans="1:16" x14ac:dyDescent="0.3">
      <c r="A1630" s="4" t="s">
        <v>1918</v>
      </c>
      <c r="B1630" s="3" t="s">
        <v>1902</v>
      </c>
      <c r="C1630" s="3" t="s">
        <v>1679</v>
      </c>
      <c r="D1630" s="45" t="s">
        <v>1669</v>
      </c>
      <c r="E1630" s="3" t="s">
        <v>763</v>
      </c>
      <c r="F1630" t="s">
        <v>1903</v>
      </c>
      <c r="G1630" s="4" t="str">
        <f t="shared" si="140"/>
        <v>RES1210 62m±1%</v>
      </c>
      <c r="H1630" s="3" t="s">
        <v>23</v>
      </c>
      <c r="I1630" s="3" t="s">
        <v>24</v>
      </c>
      <c r="J1630" s="3" t="s">
        <v>25</v>
      </c>
      <c r="K1630" s="3" t="s">
        <v>946</v>
      </c>
      <c r="L1630" s="4" t="str">
        <f t="shared" si="141"/>
        <v>RL1210FR-070R062L</v>
      </c>
      <c r="M1630" s="3" t="s">
        <v>378</v>
      </c>
      <c r="N1630" s="4" t="s">
        <v>1671</v>
      </c>
      <c r="O1630" t="str">
        <f t="shared" ca="1" si="142"/>
        <v>C:\Altium Libraries\Passives Library\DataSheet\LOW OHMIC CHIP RESISTORS (Yageo).pdf</v>
      </c>
      <c r="P1630" s="5" t="str">
        <f t="shared" si="139"/>
        <v>LOW OHMIC CHIP RESISTORS  RES1210 62m±1% 200V 500mW</v>
      </c>
    </row>
    <row r="1631" spans="1:16" x14ac:dyDescent="0.3">
      <c r="A1631" s="4" t="s">
        <v>1919</v>
      </c>
      <c r="B1631" s="3" t="s">
        <v>1902</v>
      </c>
      <c r="C1631" s="3" t="s">
        <v>1681</v>
      </c>
      <c r="D1631" s="45" t="s">
        <v>1669</v>
      </c>
      <c r="E1631" s="3" t="s">
        <v>763</v>
      </c>
      <c r="F1631" t="s">
        <v>1903</v>
      </c>
      <c r="G1631" s="4" t="str">
        <f t="shared" si="140"/>
        <v>RES1210 68m±1%</v>
      </c>
      <c r="H1631" s="3" t="s">
        <v>23</v>
      </c>
      <c r="I1631" s="3" t="s">
        <v>24</v>
      </c>
      <c r="J1631" s="3" t="s">
        <v>25</v>
      </c>
      <c r="K1631" s="3" t="s">
        <v>946</v>
      </c>
      <c r="L1631" s="4" t="str">
        <f t="shared" si="141"/>
        <v>RL1210FR-070R068L</v>
      </c>
      <c r="M1631" s="3" t="s">
        <v>378</v>
      </c>
      <c r="N1631" s="4" t="s">
        <v>1671</v>
      </c>
      <c r="O1631" t="str">
        <f t="shared" ca="1" si="142"/>
        <v>C:\Altium Libraries\Passives Library\DataSheet\LOW OHMIC CHIP RESISTORS (Yageo).pdf</v>
      </c>
      <c r="P1631" s="5" t="str">
        <f t="shared" si="139"/>
        <v>LOW OHMIC CHIP RESISTORS  RES1210 68m±1% 200V 500mW</v>
      </c>
    </row>
    <row r="1632" spans="1:16" x14ac:dyDescent="0.3">
      <c r="A1632" s="4" t="s">
        <v>1920</v>
      </c>
      <c r="B1632" s="3" t="s">
        <v>1902</v>
      </c>
      <c r="C1632" s="3" t="s">
        <v>1683</v>
      </c>
      <c r="D1632" s="45" t="s">
        <v>1669</v>
      </c>
      <c r="E1632" s="3" t="s">
        <v>763</v>
      </c>
      <c r="F1632" t="s">
        <v>1903</v>
      </c>
      <c r="G1632" s="4" t="str">
        <f t="shared" si="140"/>
        <v>RES1210 75m±1%</v>
      </c>
      <c r="H1632" s="3" t="s">
        <v>23</v>
      </c>
      <c r="I1632" s="3" t="s">
        <v>24</v>
      </c>
      <c r="J1632" s="3" t="s">
        <v>25</v>
      </c>
      <c r="K1632" s="3" t="s">
        <v>946</v>
      </c>
      <c r="L1632" s="4" t="str">
        <f t="shared" si="141"/>
        <v>RL1210FR-070R075L</v>
      </c>
      <c r="M1632" s="3" t="s">
        <v>378</v>
      </c>
      <c r="N1632" s="4" t="s">
        <v>1671</v>
      </c>
      <c r="O1632" t="str">
        <f t="shared" ca="1" si="142"/>
        <v>C:\Altium Libraries\Passives Library\DataSheet\LOW OHMIC CHIP RESISTORS (Yageo).pdf</v>
      </c>
      <c r="P1632" s="5" t="str">
        <f t="shared" si="139"/>
        <v>LOW OHMIC CHIP RESISTORS  RES1210 75m±1% 200V 500mW</v>
      </c>
    </row>
    <row r="1633" spans="1:16" x14ac:dyDescent="0.3">
      <c r="A1633" s="4" t="s">
        <v>1921</v>
      </c>
      <c r="B1633" s="3" t="s">
        <v>1902</v>
      </c>
      <c r="C1633" s="3" t="s">
        <v>1685</v>
      </c>
      <c r="D1633" s="45" t="s">
        <v>1669</v>
      </c>
      <c r="E1633" s="3" t="s">
        <v>763</v>
      </c>
      <c r="F1633" t="s">
        <v>1903</v>
      </c>
      <c r="G1633" s="4" t="str">
        <f t="shared" si="140"/>
        <v>RES1210 82m±1%</v>
      </c>
      <c r="H1633" s="3" t="s">
        <v>23</v>
      </c>
      <c r="I1633" s="3" t="s">
        <v>24</v>
      </c>
      <c r="J1633" s="3" t="s">
        <v>25</v>
      </c>
      <c r="K1633" s="3" t="s">
        <v>946</v>
      </c>
      <c r="L1633" s="4" t="str">
        <f t="shared" si="141"/>
        <v>RL1210FR-070R082L</v>
      </c>
      <c r="M1633" s="3" t="s">
        <v>378</v>
      </c>
      <c r="N1633" s="4" t="s">
        <v>1671</v>
      </c>
      <c r="O1633" t="str">
        <f t="shared" ca="1" si="142"/>
        <v>C:\Altium Libraries\Passives Library\DataSheet\LOW OHMIC CHIP RESISTORS (Yageo).pdf</v>
      </c>
      <c r="P1633" s="5" t="str">
        <f t="shared" si="139"/>
        <v>LOW OHMIC CHIP RESISTORS  RES1210 82m±1% 200V 500mW</v>
      </c>
    </row>
    <row r="1634" spans="1:16" x14ac:dyDescent="0.3">
      <c r="A1634" s="4" t="s">
        <v>1922</v>
      </c>
      <c r="B1634" s="3" t="s">
        <v>1902</v>
      </c>
      <c r="C1634" s="3" t="s">
        <v>1687</v>
      </c>
      <c r="D1634" s="45" t="s">
        <v>1669</v>
      </c>
      <c r="E1634" s="3" t="s">
        <v>763</v>
      </c>
      <c r="F1634" t="s">
        <v>1903</v>
      </c>
      <c r="G1634" s="4" t="str">
        <f t="shared" si="140"/>
        <v>RES1210 91m±1%</v>
      </c>
      <c r="H1634" s="3" t="s">
        <v>23</v>
      </c>
      <c r="I1634" s="3" t="s">
        <v>24</v>
      </c>
      <c r="J1634" s="3" t="s">
        <v>25</v>
      </c>
      <c r="K1634" s="3" t="s">
        <v>946</v>
      </c>
      <c r="L1634" s="4" t="str">
        <f t="shared" si="141"/>
        <v>RL1210FR-070R091L</v>
      </c>
      <c r="M1634" s="3" t="s">
        <v>378</v>
      </c>
      <c r="N1634" s="4" t="s">
        <v>1671</v>
      </c>
      <c r="O1634" t="str">
        <f t="shared" ca="1" si="142"/>
        <v>C:\Altium Libraries\Passives Library\DataSheet\LOW OHMIC CHIP RESISTORS (Yageo).pdf</v>
      </c>
      <c r="P1634" s="5" t="str">
        <f t="shared" si="139"/>
        <v>LOW OHMIC CHIP RESISTORS  RES1210 91m±1% 200V 500mW</v>
      </c>
    </row>
    <row r="1635" spans="1:16" x14ac:dyDescent="0.3">
      <c r="A1635" s="4" t="s">
        <v>1923</v>
      </c>
      <c r="B1635" s="3" t="s">
        <v>1902</v>
      </c>
      <c r="C1635" s="3" t="s">
        <v>1689</v>
      </c>
      <c r="D1635" s="45" t="s">
        <v>1669</v>
      </c>
      <c r="E1635" s="3" t="s">
        <v>763</v>
      </c>
      <c r="F1635" t="s">
        <v>1903</v>
      </c>
      <c r="G1635" s="4" t="str">
        <f t="shared" si="140"/>
        <v>RES1210 100m±1%</v>
      </c>
      <c r="H1635" s="3" t="s">
        <v>23</v>
      </c>
      <c r="I1635" s="3" t="s">
        <v>24</v>
      </c>
      <c r="J1635" s="3" t="s">
        <v>25</v>
      </c>
      <c r="K1635" s="3" t="s">
        <v>946</v>
      </c>
      <c r="L1635" s="4" t="str">
        <f>CONCATENATE("RL",MID(B1635,1,4),"FR","-","07","0R",IF((MID(C1635,2,1))&gt;"0",MID(C1635,1,2),MID(C1635,1,1)),"L")</f>
        <v>RL1210FR-070R1L</v>
      </c>
      <c r="M1635" s="3" t="s">
        <v>378</v>
      </c>
      <c r="N1635" s="4" t="s">
        <v>1671</v>
      </c>
      <c r="O1635" t="str">
        <f t="shared" ca="1" si="142"/>
        <v>C:\Altium Libraries\Passives Library\DataSheet\LOW OHMIC CHIP RESISTORS (Yageo).pdf</v>
      </c>
      <c r="P1635" s="5" t="str">
        <f t="shared" si="139"/>
        <v>LOW OHMIC CHIP RESISTORS  RES1210 100m±1% 200V 500mW</v>
      </c>
    </row>
    <row r="1636" spans="1:16" x14ac:dyDescent="0.3">
      <c r="A1636" s="4" t="s">
        <v>1924</v>
      </c>
      <c r="B1636" s="3" t="s">
        <v>1902</v>
      </c>
      <c r="C1636" s="3" t="s">
        <v>1691</v>
      </c>
      <c r="D1636" s="45" t="s">
        <v>1669</v>
      </c>
      <c r="E1636" s="3" t="s">
        <v>763</v>
      </c>
      <c r="F1636" t="s">
        <v>1903</v>
      </c>
      <c r="G1636" s="4" t="str">
        <f t="shared" ref="G1636:G1658" si="143">CONCATENATE(K1636," ",C1636,D1636)</f>
        <v>RES1210 110m±1%</v>
      </c>
      <c r="H1636" s="3" t="s">
        <v>23</v>
      </c>
      <c r="I1636" s="3" t="s">
        <v>24</v>
      </c>
      <c r="J1636" s="3" t="s">
        <v>25</v>
      </c>
      <c r="K1636" s="3" t="s">
        <v>946</v>
      </c>
      <c r="L1636" s="4" t="str">
        <f t="shared" ref="L1636:L1661" si="144">CONCATENATE("RL",MID(B1636,1,4),"FR","-","07","0R",IF((MID(C1636,2,1))&gt;"0",MID(C1636,1,2),MID(C1636,1,1)),"L")</f>
        <v>RL1210FR-070R11L</v>
      </c>
      <c r="M1636" s="3" t="s">
        <v>378</v>
      </c>
      <c r="N1636" s="4" t="s">
        <v>1671</v>
      </c>
      <c r="O1636" t="str">
        <f t="shared" ca="1" si="142"/>
        <v>C:\Altium Libraries\Passives Library\DataSheet\LOW OHMIC CHIP RESISTORS (Yageo).pdf</v>
      </c>
      <c r="P1636" s="5" t="str">
        <f t="shared" si="139"/>
        <v>LOW OHMIC CHIP RESISTORS  RES1210 110m±1% 200V 500mW</v>
      </c>
    </row>
    <row r="1637" spans="1:16" x14ac:dyDescent="0.3">
      <c r="A1637" s="4" t="s">
        <v>1925</v>
      </c>
      <c r="B1637" s="3" t="s">
        <v>1902</v>
      </c>
      <c r="C1637" s="3" t="s">
        <v>1693</v>
      </c>
      <c r="D1637" s="45" t="s">
        <v>1669</v>
      </c>
      <c r="E1637" s="3" t="s">
        <v>763</v>
      </c>
      <c r="F1637" t="s">
        <v>1903</v>
      </c>
      <c r="G1637" s="4" t="str">
        <f t="shared" si="143"/>
        <v>RES1210 120m±1%</v>
      </c>
      <c r="H1637" s="3" t="s">
        <v>23</v>
      </c>
      <c r="I1637" s="3" t="s">
        <v>24</v>
      </c>
      <c r="J1637" s="3" t="s">
        <v>25</v>
      </c>
      <c r="K1637" s="3" t="s">
        <v>946</v>
      </c>
      <c r="L1637" s="4" t="str">
        <f t="shared" si="144"/>
        <v>RL1210FR-070R12L</v>
      </c>
      <c r="M1637" s="3" t="s">
        <v>378</v>
      </c>
      <c r="N1637" s="4" t="s">
        <v>1671</v>
      </c>
      <c r="O1637" t="str">
        <f t="shared" ca="1" si="142"/>
        <v>C:\Altium Libraries\Passives Library\DataSheet\LOW OHMIC CHIP RESISTORS (Yageo).pdf</v>
      </c>
      <c r="P1637" s="5" t="str">
        <f t="shared" si="139"/>
        <v>LOW OHMIC CHIP RESISTORS  RES1210 120m±1% 200V 500mW</v>
      </c>
    </row>
    <row r="1638" spans="1:16" x14ac:dyDescent="0.3">
      <c r="A1638" s="4" t="s">
        <v>1926</v>
      </c>
      <c r="B1638" s="3" t="s">
        <v>1902</v>
      </c>
      <c r="C1638" s="3" t="s">
        <v>1695</v>
      </c>
      <c r="D1638" s="45" t="s">
        <v>1669</v>
      </c>
      <c r="E1638" s="3" t="s">
        <v>763</v>
      </c>
      <c r="F1638" t="s">
        <v>1903</v>
      </c>
      <c r="G1638" s="4" t="str">
        <f t="shared" si="143"/>
        <v>RES1210 130m±1%</v>
      </c>
      <c r="H1638" s="3" t="s">
        <v>23</v>
      </c>
      <c r="I1638" s="3" t="s">
        <v>24</v>
      </c>
      <c r="J1638" s="3" t="s">
        <v>25</v>
      </c>
      <c r="K1638" s="3" t="s">
        <v>946</v>
      </c>
      <c r="L1638" s="4" t="str">
        <f t="shared" si="144"/>
        <v>RL1210FR-070R13L</v>
      </c>
      <c r="M1638" s="3" t="s">
        <v>378</v>
      </c>
      <c r="N1638" s="4" t="s">
        <v>1671</v>
      </c>
      <c r="O1638" t="str">
        <f t="shared" ca="1" si="142"/>
        <v>C:\Altium Libraries\Passives Library\DataSheet\LOW OHMIC CHIP RESISTORS (Yageo).pdf</v>
      </c>
      <c r="P1638" s="5" t="str">
        <f t="shared" si="139"/>
        <v>LOW OHMIC CHIP RESISTORS  RES1210 130m±1% 200V 500mW</v>
      </c>
    </row>
    <row r="1639" spans="1:16" x14ac:dyDescent="0.3">
      <c r="A1639" s="4" t="s">
        <v>1927</v>
      </c>
      <c r="B1639" s="3" t="s">
        <v>1902</v>
      </c>
      <c r="C1639" s="3" t="s">
        <v>1697</v>
      </c>
      <c r="D1639" s="45" t="s">
        <v>1669</v>
      </c>
      <c r="E1639" s="3" t="s">
        <v>763</v>
      </c>
      <c r="F1639" t="s">
        <v>1903</v>
      </c>
      <c r="G1639" s="4" t="str">
        <f t="shared" si="143"/>
        <v>RES1210 150m±1%</v>
      </c>
      <c r="H1639" s="3" t="s">
        <v>23</v>
      </c>
      <c r="I1639" s="3" t="s">
        <v>24</v>
      </c>
      <c r="J1639" s="3" t="s">
        <v>25</v>
      </c>
      <c r="K1639" s="3" t="s">
        <v>946</v>
      </c>
      <c r="L1639" s="4" t="str">
        <f t="shared" si="144"/>
        <v>RL1210FR-070R15L</v>
      </c>
      <c r="M1639" s="3" t="s">
        <v>378</v>
      </c>
      <c r="N1639" s="4" t="s">
        <v>1671</v>
      </c>
      <c r="O1639" t="str">
        <f t="shared" ca="1" si="142"/>
        <v>C:\Altium Libraries\Passives Library\DataSheet\LOW OHMIC CHIP RESISTORS (Yageo).pdf</v>
      </c>
      <c r="P1639" s="5" t="str">
        <f t="shared" si="139"/>
        <v>LOW OHMIC CHIP RESISTORS  RES1210 150m±1% 200V 500mW</v>
      </c>
    </row>
    <row r="1640" spans="1:16" x14ac:dyDescent="0.3">
      <c r="A1640" s="4" t="s">
        <v>1928</v>
      </c>
      <c r="B1640" s="3" t="s">
        <v>1902</v>
      </c>
      <c r="C1640" s="3" t="s">
        <v>1699</v>
      </c>
      <c r="D1640" s="45" t="s">
        <v>1669</v>
      </c>
      <c r="E1640" s="3" t="s">
        <v>763</v>
      </c>
      <c r="F1640" t="s">
        <v>1903</v>
      </c>
      <c r="G1640" s="4" t="str">
        <f t="shared" si="143"/>
        <v>RES1210 160m±1%</v>
      </c>
      <c r="H1640" s="3" t="s">
        <v>23</v>
      </c>
      <c r="I1640" s="3" t="s">
        <v>24</v>
      </c>
      <c r="J1640" s="3" t="s">
        <v>25</v>
      </c>
      <c r="K1640" s="3" t="s">
        <v>946</v>
      </c>
      <c r="L1640" s="4" t="str">
        <f t="shared" si="144"/>
        <v>RL1210FR-070R16L</v>
      </c>
      <c r="M1640" s="3" t="s">
        <v>378</v>
      </c>
      <c r="N1640" s="4" t="s">
        <v>1671</v>
      </c>
      <c r="O1640" t="str">
        <f t="shared" ca="1" si="142"/>
        <v>C:\Altium Libraries\Passives Library\DataSheet\LOW OHMIC CHIP RESISTORS (Yageo).pdf</v>
      </c>
      <c r="P1640" s="5" t="str">
        <f t="shared" si="139"/>
        <v>LOW OHMIC CHIP RESISTORS  RES1210 160m±1% 200V 500mW</v>
      </c>
    </row>
    <row r="1641" spans="1:16" x14ac:dyDescent="0.3">
      <c r="A1641" s="4" t="s">
        <v>1929</v>
      </c>
      <c r="B1641" s="3" t="s">
        <v>1902</v>
      </c>
      <c r="C1641" s="3" t="s">
        <v>1701</v>
      </c>
      <c r="D1641" s="45" t="s">
        <v>1669</v>
      </c>
      <c r="E1641" s="3" t="s">
        <v>763</v>
      </c>
      <c r="F1641" t="s">
        <v>1903</v>
      </c>
      <c r="G1641" s="4" t="str">
        <f t="shared" si="143"/>
        <v>RES1210 180m±1%</v>
      </c>
      <c r="H1641" s="3" t="s">
        <v>23</v>
      </c>
      <c r="I1641" s="3" t="s">
        <v>24</v>
      </c>
      <c r="J1641" s="3" t="s">
        <v>25</v>
      </c>
      <c r="K1641" s="3" t="s">
        <v>946</v>
      </c>
      <c r="L1641" s="4" t="str">
        <f t="shared" si="144"/>
        <v>RL1210FR-070R18L</v>
      </c>
      <c r="M1641" s="3" t="s">
        <v>378</v>
      </c>
      <c r="N1641" s="4" t="s">
        <v>1671</v>
      </c>
      <c r="O1641" t="str">
        <f t="shared" ca="1" si="142"/>
        <v>C:\Altium Libraries\Passives Library\DataSheet\LOW OHMIC CHIP RESISTORS (Yageo).pdf</v>
      </c>
      <c r="P1641" s="5" t="str">
        <f t="shared" si="139"/>
        <v>LOW OHMIC CHIP RESISTORS  RES1210 180m±1% 200V 500mW</v>
      </c>
    </row>
    <row r="1642" spans="1:16" x14ac:dyDescent="0.3">
      <c r="A1642" s="4" t="s">
        <v>1930</v>
      </c>
      <c r="B1642" s="3" t="s">
        <v>1902</v>
      </c>
      <c r="C1642" s="3" t="s">
        <v>1703</v>
      </c>
      <c r="D1642" s="45" t="s">
        <v>1669</v>
      </c>
      <c r="E1642" s="3" t="s">
        <v>763</v>
      </c>
      <c r="F1642" t="s">
        <v>1903</v>
      </c>
      <c r="G1642" s="4" t="str">
        <f t="shared" si="143"/>
        <v>RES1210 200m±1%</v>
      </c>
      <c r="H1642" s="3" t="s">
        <v>23</v>
      </c>
      <c r="I1642" s="3" t="s">
        <v>24</v>
      </c>
      <c r="J1642" s="3" t="s">
        <v>25</v>
      </c>
      <c r="K1642" s="3" t="s">
        <v>946</v>
      </c>
      <c r="L1642" s="4" t="str">
        <f t="shared" si="144"/>
        <v>RL1210FR-070R2L</v>
      </c>
      <c r="M1642" s="3" t="s">
        <v>378</v>
      </c>
      <c r="N1642" s="4" t="s">
        <v>1671</v>
      </c>
      <c r="O1642" t="str">
        <f t="shared" ca="1" si="142"/>
        <v>C:\Altium Libraries\Passives Library\DataSheet\LOW OHMIC CHIP RESISTORS (Yageo).pdf</v>
      </c>
      <c r="P1642" s="5" t="str">
        <f t="shared" si="139"/>
        <v>LOW OHMIC CHIP RESISTORS  RES1210 200m±1% 200V 500mW</v>
      </c>
    </row>
    <row r="1643" spans="1:16" x14ac:dyDescent="0.3">
      <c r="A1643" s="4" t="s">
        <v>1931</v>
      </c>
      <c r="B1643" s="3" t="s">
        <v>1902</v>
      </c>
      <c r="C1643" s="3" t="s">
        <v>1705</v>
      </c>
      <c r="D1643" s="45" t="s">
        <v>1669</v>
      </c>
      <c r="E1643" s="3" t="s">
        <v>763</v>
      </c>
      <c r="F1643" t="s">
        <v>1903</v>
      </c>
      <c r="G1643" s="4" t="str">
        <f t="shared" si="143"/>
        <v>RES1210 220m±1%</v>
      </c>
      <c r="H1643" s="3" t="s">
        <v>23</v>
      </c>
      <c r="I1643" s="3" t="s">
        <v>24</v>
      </c>
      <c r="J1643" s="3" t="s">
        <v>25</v>
      </c>
      <c r="K1643" s="3" t="s">
        <v>946</v>
      </c>
      <c r="L1643" s="4" t="str">
        <f t="shared" si="144"/>
        <v>RL1210FR-070R22L</v>
      </c>
      <c r="M1643" s="3" t="s">
        <v>378</v>
      </c>
      <c r="N1643" s="4" t="s">
        <v>1671</v>
      </c>
      <c r="O1643" t="str">
        <f t="shared" ca="1" si="142"/>
        <v>C:\Altium Libraries\Passives Library\DataSheet\LOW OHMIC CHIP RESISTORS (Yageo).pdf</v>
      </c>
      <c r="P1643" s="5" t="str">
        <f t="shared" si="139"/>
        <v>LOW OHMIC CHIP RESISTORS  RES1210 220m±1% 200V 500mW</v>
      </c>
    </row>
    <row r="1644" spans="1:16" x14ac:dyDescent="0.3">
      <c r="A1644" s="4" t="s">
        <v>1932</v>
      </c>
      <c r="B1644" s="3" t="s">
        <v>1902</v>
      </c>
      <c r="C1644" s="3" t="s">
        <v>1707</v>
      </c>
      <c r="D1644" s="45" t="s">
        <v>1669</v>
      </c>
      <c r="E1644" s="3" t="s">
        <v>763</v>
      </c>
      <c r="F1644" t="s">
        <v>1903</v>
      </c>
      <c r="G1644" s="4" t="str">
        <f t="shared" si="143"/>
        <v>RES1210 240m±1%</v>
      </c>
      <c r="H1644" s="3" t="s">
        <v>23</v>
      </c>
      <c r="I1644" s="3" t="s">
        <v>24</v>
      </c>
      <c r="J1644" s="3" t="s">
        <v>25</v>
      </c>
      <c r="K1644" s="3" t="s">
        <v>946</v>
      </c>
      <c r="L1644" s="4" t="str">
        <f t="shared" si="144"/>
        <v>RL1210FR-070R24L</v>
      </c>
      <c r="M1644" s="3" t="s">
        <v>378</v>
      </c>
      <c r="N1644" s="4" t="s">
        <v>1671</v>
      </c>
      <c r="O1644" t="str">
        <f t="shared" ca="1" si="142"/>
        <v>C:\Altium Libraries\Passives Library\DataSheet\LOW OHMIC CHIP RESISTORS (Yageo).pdf</v>
      </c>
      <c r="P1644" s="5" t="str">
        <f t="shared" si="139"/>
        <v>LOW OHMIC CHIP RESISTORS  RES1210 240m±1% 200V 500mW</v>
      </c>
    </row>
    <row r="1645" spans="1:16" x14ac:dyDescent="0.3">
      <c r="A1645" s="4" t="s">
        <v>1933</v>
      </c>
      <c r="B1645" s="3" t="s">
        <v>1902</v>
      </c>
      <c r="C1645" s="3" t="s">
        <v>1709</v>
      </c>
      <c r="D1645" s="45" t="s">
        <v>1669</v>
      </c>
      <c r="E1645" s="3" t="s">
        <v>763</v>
      </c>
      <c r="F1645" t="s">
        <v>1903</v>
      </c>
      <c r="G1645" s="4" t="str">
        <f t="shared" si="143"/>
        <v>RES1210 250m±1%</v>
      </c>
      <c r="H1645" s="3" t="s">
        <v>23</v>
      </c>
      <c r="I1645" s="3" t="s">
        <v>24</v>
      </c>
      <c r="J1645" s="3" t="s">
        <v>25</v>
      </c>
      <c r="K1645" s="3" t="s">
        <v>946</v>
      </c>
      <c r="L1645" s="4" t="str">
        <f t="shared" si="144"/>
        <v>RL1210FR-070R25L</v>
      </c>
      <c r="M1645" s="3" t="s">
        <v>378</v>
      </c>
      <c r="N1645" s="4" t="s">
        <v>1671</v>
      </c>
      <c r="O1645" t="str">
        <f t="shared" ca="1" si="142"/>
        <v>C:\Altium Libraries\Passives Library\DataSheet\LOW OHMIC CHIP RESISTORS (Yageo).pdf</v>
      </c>
      <c r="P1645" s="5" t="str">
        <f t="shared" si="139"/>
        <v>LOW OHMIC CHIP RESISTORS  RES1210 250m±1% 200V 500mW</v>
      </c>
    </row>
    <row r="1646" spans="1:16" x14ac:dyDescent="0.3">
      <c r="A1646" s="4" t="s">
        <v>1934</v>
      </c>
      <c r="B1646" s="3" t="s">
        <v>1902</v>
      </c>
      <c r="C1646" s="3" t="s">
        <v>1711</v>
      </c>
      <c r="D1646" s="45" t="s">
        <v>1669</v>
      </c>
      <c r="E1646" s="3" t="s">
        <v>763</v>
      </c>
      <c r="F1646" t="s">
        <v>1903</v>
      </c>
      <c r="G1646" s="4" t="str">
        <f t="shared" si="143"/>
        <v>RES1210 270m±1%</v>
      </c>
      <c r="H1646" s="3" t="s">
        <v>23</v>
      </c>
      <c r="I1646" s="3" t="s">
        <v>24</v>
      </c>
      <c r="J1646" s="3" t="s">
        <v>25</v>
      </c>
      <c r="K1646" s="3" t="s">
        <v>946</v>
      </c>
      <c r="L1646" s="4" t="str">
        <f t="shared" si="144"/>
        <v>RL1210FR-070R27L</v>
      </c>
      <c r="M1646" s="3" t="s">
        <v>378</v>
      </c>
      <c r="N1646" s="4" t="s">
        <v>1671</v>
      </c>
      <c r="O1646" t="str">
        <f t="shared" ca="1" si="142"/>
        <v>C:\Altium Libraries\Passives Library\DataSheet\LOW OHMIC CHIP RESISTORS (Yageo).pdf</v>
      </c>
      <c r="P1646" s="5" t="str">
        <f t="shared" si="139"/>
        <v>LOW OHMIC CHIP RESISTORS  RES1210 270m±1% 200V 500mW</v>
      </c>
    </row>
    <row r="1647" spans="1:16" x14ac:dyDescent="0.3">
      <c r="A1647" s="4" t="s">
        <v>1935</v>
      </c>
      <c r="B1647" s="3" t="s">
        <v>1902</v>
      </c>
      <c r="C1647" s="3" t="s">
        <v>1713</v>
      </c>
      <c r="D1647" s="45" t="s">
        <v>1669</v>
      </c>
      <c r="E1647" s="3" t="s">
        <v>763</v>
      </c>
      <c r="F1647" t="s">
        <v>1903</v>
      </c>
      <c r="G1647" s="4" t="str">
        <f t="shared" si="143"/>
        <v>RES1210 300m±1%</v>
      </c>
      <c r="H1647" s="3" t="s">
        <v>23</v>
      </c>
      <c r="I1647" s="3" t="s">
        <v>24</v>
      </c>
      <c r="J1647" s="3" t="s">
        <v>25</v>
      </c>
      <c r="K1647" s="3" t="s">
        <v>946</v>
      </c>
      <c r="L1647" s="4" t="str">
        <f t="shared" si="144"/>
        <v>RL1210FR-070R3L</v>
      </c>
      <c r="M1647" s="3" t="s">
        <v>378</v>
      </c>
      <c r="N1647" s="4" t="s">
        <v>1671</v>
      </c>
      <c r="O1647" t="str">
        <f t="shared" ca="1" si="142"/>
        <v>C:\Altium Libraries\Passives Library\DataSheet\LOW OHMIC CHIP RESISTORS (Yageo).pdf</v>
      </c>
      <c r="P1647" s="5" t="str">
        <f t="shared" si="139"/>
        <v>LOW OHMIC CHIP RESISTORS  RES1210 300m±1% 200V 500mW</v>
      </c>
    </row>
    <row r="1648" spans="1:16" x14ac:dyDescent="0.3">
      <c r="A1648" s="4" t="s">
        <v>1936</v>
      </c>
      <c r="B1648" s="3" t="s">
        <v>1902</v>
      </c>
      <c r="C1648" s="3" t="s">
        <v>1715</v>
      </c>
      <c r="D1648" s="45" t="s">
        <v>1669</v>
      </c>
      <c r="E1648" s="3" t="s">
        <v>763</v>
      </c>
      <c r="F1648" t="s">
        <v>1903</v>
      </c>
      <c r="G1648" s="4" t="str">
        <f t="shared" si="143"/>
        <v>RES1210 330m±1%</v>
      </c>
      <c r="H1648" s="3" t="s">
        <v>23</v>
      </c>
      <c r="I1648" s="3" t="s">
        <v>24</v>
      </c>
      <c r="J1648" s="3" t="s">
        <v>25</v>
      </c>
      <c r="K1648" s="3" t="s">
        <v>946</v>
      </c>
      <c r="L1648" s="4" t="str">
        <f t="shared" si="144"/>
        <v>RL1210FR-070R33L</v>
      </c>
      <c r="M1648" s="3" t="s">
        <v>378</v>
      </c>
      <c r="N1648" s="4" t="s">
        <v>1671</v>
      </c>
      <c r="O1648" t="str">
        <f t="shared" ca="1" si="142"/>
        <v>C:\Altium Libraries\Passives Library\DataSheet\LOW OHMIC CHIP RESISTORS (Yageo).pdf</v>
      </c>
      <c r="P1648" s="5" t="str">
        <f t="shared" si="139"/>
        <v>LOW OHMIC CHIP RESISTORS  RES1210 330m±1% 200V 500mW</v>
      </c>
    </row>
    <row r="1649" spans="1:16" x14ac:dyDescent="0.3">
      <c r="A1649" s="4" t="s">
        <v>1937</v>
      </c>
      <c r="B1649" s="3" t="s">
        <v>1902</v>
      </c>
      <c r="C1649" s="3" t="s">
        <v>1717</v>
      </c>
      <c r="D1649" s="45" t="s">
        <v>1669</v>
      </c>
      <c r="E1649" s="3" t="s">
        <v>763</v>
      </c>
      <c r="F1649" t="s">
        <v>1903</v>
      </c>
      <c r="G1649" s="4" t="str">
        <f t="shared" si="143"/>
        <v>RES1210 360m±1%</v>
      </c>
      <c r="H1649" s="3" t="s">
        <v>23</v>
      </c>
      <c r="I1649" s="3" t="s">
        <v>24</v>
      </c>
      <c r="J1649" s="3" t="s">
        <v>25</v>
      </c>
      <c r="K1649" s="3" t="s">
        <v>946</v>
      </c>
      <c r="L1649" s="4" t="str">
        <f t="shared" si="144"/>
        <v>RL1210FR-070R36L</v>
      </c>
      <c r="M1649" s="3" t="s">
        <v>378</v>
      </c>
      <c r="N1649" s="4" t="s">
        <v>1671</v>
      </c>
      <c r="O1649" t="str">
        <f t="shared" ca="1" si="142"/>
        <v>C:\Altium Libraries\Passives Library\DataSheet\LOW OHMIC CHIP RESISTORS (Yageo).pdf</v>
      </c>
      <c r="P1649" s="5" t="str">
        <f t="shared" si="139"/>
        <v>LOW OHMIC CHIP RESISTORS  RES1210 360m±1% 200V 500mW</v>
      </c>
    </row>
    <row r="1650" spans="1:16" x14ac:dyDescent="0.3">
      <c r="A1650" s="4" t="s">
        <v>1938</v>
      </c>
      <c r="B1650" s="3" t="s">
        <v>1902</v>
      </c>
      <c r="C1650" s="3" t="s">
        <v>1719</v>
      </c>
      <c r="D1650" s="45" t="s">
        <v>1669</v>
      </c>
      <c r="E1650" s="3" t="s">
        <v>763</v>
      </c>
      <c r="F1650" t="s">
        <v>1903</v>
      </c>
      <c r="G1650" s="4" t="str">
        <f t="shared" si="143"/>
        <v>RES1210 390m±1%</v>
      </c>
      <c r="H1650" s="3" t="s">
        <v>23</v>
      </c>
      <c r="I1650" s="3" t="s">
        <v>24</v>
      </c>
      <c r="J1650" s="3" t="s">
        <v>25</v>
      </c>
      <c r="K1650" s="3" t="s">
        <v>946</v>
      </c>
      <c r="L1650" s="4" t="str">
        <f t="shared" si="144"/>
        <v>RL1210FR-070R39L</v>
      </c>
      <c r="M1650" s="3" t="s">
        <v>378</v>
      </c>
      <c r="N1650" s="4" t="s">
        <v>1671</v>
      </c>
      <c r="O1650" t="str">
        <f t="shared" ca="1" si="142"/>
        <v>C:\Altium Libraries\Passives Library\DataSheet\LOW OHMIC CHIP RESISTORS (Yageo).pdf</v>
      </c>
      <c r="P1650" s="5" t="str">
        <f t="shared" si="139"/>
        <v>LOW OHMIC CHIP RESISTORS  RES1210 390m±1% 200V 500mW</v>
      </c>
    </row>
    <row r="1651" spans="1:16" x14ac:dyDescent="0.3">
      <c r="A1651" s="4" t="s">
        <v>1939</v>
      </c>
      <c r="B1651" s="3" t="s">
        <v>1902</v>
      </c>
      <c r="C1651" s="3" t="s">
        <v>1721</v>
      </c>
      <c r="D1651" s="45" t="s">
        <v>1669</v>
      </c>
      <c r="E1651" s="3" t="s">
        <v>763</v>
      </c>
      <c r="F1651" t="s">
        <v>1903</v>
      </c>
      <c r="G1651" s="4" t="str">
        <f t="shared" si="143"/>
        <v>RES1210 400m±1%</v>
      </c>
      <c r="H1651" s="3" t="s">
        <v>23</v>
      </c>
      <c r="I1651" s="3" t="s">
        <v>24</v>
      </c>
      <c r="J1651" s="3" t="s">
        <v>25</v>
      </c>
      <c r="K1651" s="3" t="s">
        <v>946</v>
      </c>
      <c r="L1651" s="4" t="str">
        <f t="shared" si="144"/>
        <v>RL1210FR-070R4L</v>
      </c>
      <c r="M1651" s="3" t="s">
        <v>378</v>
      </c>
      <c r="N1651" s="4" t="s">
        <v>1671</v>
      </c>
      <c r="O1651" t="str">
        <f t="shared" ca="1" si="142"/>
        <v>C:\Altium Libraries\Passives Library\DataSheet\LOW OHMIC CHIP RESISTORS (Yageo).pdf</v>
      </c>
      <c r="P1651" s="5" t="str">
        <f t="shared" si="139"/>
        <v>LOW OHMIC CHIP RESISTORS  RES1210 400m±1% 200V 500mW</v>
      </c>
    </row>
    <row r="1652" spans="1:16" x14ac:dyDescent="0.3">
      <c r="A1652" s="4" t="s">
        <v>1940</v>
      </c>
      <c r="B1652" s="3" t="s">
        <v>1902</v>
      </c>
      <c r="C1652" s="3" t="s">
        <v>1723</v>
      </c>
      <c r="D1652" s="45" t="s">
        <v>1669</v>
      </c>
      <c r="E1652" s="3" t="s">
        <v>763</v>
      </c>
      <c r="F1652" t="s">
        <v>1903</v>
      </c>
      <c r="G1652" s="4" t="str">
        <f t="shared" si="143"/>
        <v>RES1210 430m±1%</v>
      </c>
      <c r="H1652" s="3" t="s">
        <v>23</v>
      </c>
      <c r="I1652" s="3" t="s">
        <v>24</v>
      </c>
      <c r="J1652" s="3" t="s">
        <v>25</v>
      </c>
      <c r="K1652" s="3" t="s">
        <v>946</v>
      </c>
      <c r="L1652" s="4" t="str">
        <f t="shared" si="144"/>
        <v>RL1210FR-070R43L</v>
      </c>
      <c r="M1652" s="3" t="s">
        <v>378</v>
      </c>
      <c r="N1652" s="4" t="s">
        <v>1671</v>
      </c>
      <c r="O1652" t="str">
        <f t="shared" ca="1" si="142"/>
        <v>C:\Altium Libraries\Passives Library\DataSheet\LOW OHMIC CHIP RESISTORS (Yageo).pdf</v>
      </c>
      <c r="P1652" s="5" t="str">
        <f t="shared" si="139"/>
        <v>LOW OHMIC CHIP RESISTORS  RES1210 430m±1% 200V 500mW</v>
      </c>
    </row>
    <row r="1653" spans="1:16" x14ac:dyDescent="0.3">
      <c r="A1653" s="4" t="s">
        <v>1941</v>
      </c>
      <c r="B1653" s="3" t="s">
        <v>1902</v>
      </c>
      <c r="C1653" s="3" t="s">
        <v>1725</v>
      </c>
      <c r="D1653" s="45" t="s">
        <v>1669</v>
      </c>
      <c r="E1653" s="3" t="s">
        <v>763</v>
      </c>
      <c r="F1653" t="s">
        <v>1903</v>
      </c>
      <c r="G1653" s="4" t="str">
        <f t="shared" si="143"/>
        <v>RES1210 470m±1%</v>
      </c>
      <c r="H1653" s="3" t="s">
        <v>23</v>
      </c>
      <c r="I1653" s="3" t="s">
        <v>24</v>
      </c>
      <c r="J1653" s="3" t="s">
        <v>25</v>
      </c>
      <c r="K1653" s="3" t="s">
        <v>946</v>
      </c>
      <c r="L1653" s="4" t="str">
        <f t="shared" si="144"/>
        <v>RL1210FR-070R47L</v>
      </c>
      <c r="M1653" s="3" t="s">
        <v>378</v>
      </c>
      <c r="N1653" s="4" t="s">
        <v>1671</v>
      </c>
      <c r="O1653" t="str">
        <f t="shared" ca="1" si="142"/>
        <v>C:\Altium Libraries\Passives Library\DataSheet\LOW OHMIC CHIP RESISTORS (Yageo).pdf</v>
      </c>
      <c r="P1653" s="5" t="str">
        <f t="shared" si="139"/>
        <v>LOW OHMIC CHIP RESISTORS  RES1210 470m±1% 200V 500mW</v>
      </c>
    </row>
    <row r="1654" spans="1:16" x14ac:dyDescent="0.3">
      <c r="A1654" s="4" t="s">
        <v>1942</v>
      </c>
      <c r="B1654" s="3" t="s">
        <v>1902</v>
      </c>
      <c r="C1654" s="3" t="s">
        <v>1727</v>
      </c>
      <c r="D1654" s="45" t="s">
        <v>1669</v>
      </c>
      <c r="E1654" s="3" t="s">
        <v>763</v>
      </c>
      <c r="F1654" t="s">
        <v>1903</v>
      </c>
      <c r="G1654" s="4" t="str">
        <f t="shared" si="143"/>
        <v>RES1210 500m±1%</v>
      </c>
      <c r="H1654" s="3" t="s">
        <v>23</v>
      </c>
      <c r="I1654" s="3" t="s">
        <v>24</v>
      </c>
      <c r="J1654" s="3" t="s">
        <v>25</v>
      </c>
      <c r="K1654" s="3" t="s">
        <v>946</v>
      </c>
      <c r="L1654" s="4" t="str">
        <f t="shared" si="144"/>
        <v>RL1210FR-070R5L</v>
      </c>
      <c r="M1654" s="3" t="s">
        <v>378</v>
      </c>
      <c r="N1654" s="4" t="s">
        <v>1671</v>
      </c>
      <c r="O1654" t="str">
        <f t="shared" ca="1" si="142"/>
        <v>C:\Altium Libraries\Passives Library\DataSheet\LOW OHMIC CHIP RESISTORS (Yageo).pdf</v>
      </c>
      <c r="P1654" s="5" t="str">
        <f t="shared" si="139"/>
        <v>LOW OHMIC CHIP RESISTORS  RES1210 500m±1% 200V 500mW</v>
      </c>
    </row>
    <row r="1655" spans="1:16" x14ac:dyDescent="0.3">
      <c r="A1655" s="4" t="s">
        <v>1943</v>
      </c>
      <c r="B1655" s="3" t="s">
        <v>1902</v>
      </c>
      <c r="C1655" s="3" t="s">
        <v>1729</v>
      </c>
      <c r="D1655" s="45" t="s">
        <v>1669</v>
      </c>
      <c r="E1655" s="3" t="s">
        <v>763</v>
      </c>
      <c r="F1655" t="s">
        <v>1903</v>
      </c>
      <c r="G1655" s="4" t="str">
        <f t="shared" si="143"/>
        <v>RES1210 510m±1%</v>
      </c>
      <c r="H1655" s="3" t="s">
        <v>23</v>
      </c>
      <c r="I1655" s="3" t="s">
        <v>24</v>
      </c>
      <c r="J1655" s="3" t="s">
        <v>25</v>
      </c>
      <c r="K1655" s="3" t="s">
        <v>946</v>
      </c>
      <c r="L1655" s="4" t="str">
        <f t="shared" si="144"/>
        <v>RL1210FR-070R51L</v>
      </c>
      <c r="M1655" s="3" t="s">
        <v>378</v>
      </c>
      <c r="N1655" s="4" t="s">
        <v>1671</v>
      </c>
      <c r="O1655" t="str">
        <f t="shared" ca="1" si="142"/>
        <v>C:\Altium Libraries\Passives Library\DataSheet\LOW OHMIC CHIP RESISTORS (Yageo).pdf</v>
      </c>
      <c r="P1655" s="5" t="str">
        <f t="shared" si="139"/>
        <v>LOW OHMIC CHIP RESISTORS  RES1210 510m±1% 200V 500mW</v>
      </c>
    </row>
    <row r="1656" spans="1:16" x14ac:dyDescent="0.3">
      <c r="A1656" s="4" t="s">
        <v>1944</v>
      </c>
      <c r="B1656" s="3" t="s">
        <v>1902</v>
      </c>
      <c r="C1656" s="3" t="s">
        <v>1731</v>
      </c>
      <c r="D1656" s="45" t="s">
        <v>1669</v>
      </c>
      <c r="E1656" s="3" t="s">
        <v>763</v>
      </c>
      <c r="F1656" t="s">
        <v>1903</v>
      </c>
      <c r="G1656" s="4" t="str">
        <f t="shared" si="143"/>
        <v>RES1210 560m±1%</v>
      </c>
      <c r="H1656" s="3" t="s">
        <v>23</v>
      </c>
      <c r="I1656" s="3" t="s">
        <v>24</v>
      </c>
      <c r="J1656" s="3" t="s">
        <v>25</v>
      </c>
      <c r="K1656" s="3" t="s">
        <v>946</v>
      </c>
      <c r="L1656" s="4" t="str">
        <f t="shared" si="144"/>
        <v>RL1210FR-070R56L</v>
      </c>
      <c r="M1656" s="3" t="s">
        <v>378</v>
      </c>
      <c r="N1656" s="4" t="s">
        <v>1671</v>
      </c>
      <c r="O1656" t="str">
        <f t="shared" ca="1" si="142"/>
        <v>C:\Altium Libraries\Passives Library\DataSheet\LOW OHMIC CHIP RESISTORS (Yageo).pdf</v>
      </c>
      <c r="P1656" s="5" t="str">
        <f t="shared" si="139"/>
        <v>LOW OHMIC CHIP RESISTORS  RES1210 560m±1% 200V 500mW</v>
      </c>
    </row>
    <row r="1657" spans="1:16" x14ac:dyDescent="0.3">
      <c r="A1657" s="4" t="s">
        <v>1945</v>
      </c>
      <c r="B1657" s="3" t="s">
        <v>1902</v>
      </c>
      <c r="C1657" s="3" t="s">
        <v>1733</v>
      </c>
      <c r="D1657" s="45" t="s">
        <v>1669</v>
      </c>
      <c r="E1657" s="3" t="s">
        <v>763</v>
      </c>
      <c r="F1657" t="s">
        <v>1903</v>
      </c>
      <c r="G1657" s="4" t="str">
        <f t="shared" si="143"/>
        <v>RES1210 620m±1%</v>
      </c>
      <c r="H1657" s="3" t="s">
        <v>23</v>
      </c>
      <c r="I1657" s="3" t="s">
        <v>24</v>
      </c>
      <c r="J1657" s="3" t="s">
        <v>25</v>
      </c>
      <c r="K1657" s="3" t="s">
        <v>946</v>
      </c>
      <c r="L1657" s="4" t="str">
        <f t="shared" si="144"/>
        <v>RL1210FR-070R62L</v>
      </c>
      <c r="M1657" s="3" t="s">
        <v>378</v>
      </c>
      <c r="N1657" s="4" t="s">
        <v>1671</v>
      </c>
      <c r="O1657" t="str">
        <f t="shared" ca="1" si="142"/>
        <v>C:\Altium Libraries\Passives Library\DataSheet\LOW OHMIC CHIP RESISTORS (Yageo).pdf</v>
      </c>
      <c r="P1657" s="5" t="str">
        <f t="shared" si="139"/>
        <v>LOW OHMIC CHIP RESISTORS  RES1210 620m±1% 200V 500mW</v>
      </c>
    </row>
    <row r="1658" spans="1:16" x14ac:dyDescent="0.3">
      <c r="A1658" s="4" t="s">
        <v>1946</v>
      </c>
      <c r="B1658" s="3" t="s">
        <v>1902</v>
      </c>
      <c r="C1658" s="3" t="s">
        <v>1735</v>
      </c>
      <c r="D1658" s="45" t="s">
        <v>1669</v>
      </c>
      <c r="E1658" s="3" t="s">
        <v>763</v>
      </c>
      <c r="F1658" t="s">
        <v>1903</v>
      </c>
      <c r="G1658" s="4" t="str">
        <f t="shared" si="143"/>
        <v>RES1210 680m±1%</v>
      </c>
      <c r="H1658" s="3" t="s">
        <v>23</v>
      </c>
      <c r="I1658" s="3" t="s">
        <v>24</v>
      </c>
      <c r="J1658" s="3" t="s">
        <v>25</v>
      </c>
      <c r="K1658" s="3" t="s">
        <v>946</v>
      </c>
      <c r="L1658" s="4" t="str">
        <f t="shared" si="144"/>
        <v>RL1210FR-070R68L</v>
      </c>
      <c r="M1658" s="3" t="s">
        <v>378</v>
      </c>
      <c r="N1658" s="4" t="s">
        <v>1671</v>
      </c>
      <c r="O1658" t="str">
        <f t="shared" ca="1" si="142"/>
        <v>C:\Altium Libraries\Passives Library\DataSheet\LOW OHMIC CHIP RESISTORS (Yageo).pdf</v>
      </c>
      <c r="P1658" s="5" t="str">
        <f t="shared" si="139"/>
        <v>LOW OHMIC CHIP RESISTORS  RES1210 680m±1% 200V 500mW</v>
      </c>
    </row>
    <row r="1659" spans="1:16" x14ac:dyDescent="0.3">
      <c r="A1659" s="4" t="s">
        <v>1947</v>
      </c>
      <c r="B1659" s="3" t="s">
        <v>1902</v>
      </c>
      <c r="C1659" s="3" t="s">
        <v>1737</v>
      </c>
      <c r="D1659" s="45" t="s">
        <v>1669</v>
      </c>
      <c r="E1659" s="3" t="s">
        <v>763</v>
      </c>
      <c r="F1659" t="s">
        <v>1903</v>
      </c>
      <c r="G1659" s="4" t="str">
        <f>CONCATENATE(K1659," ",C1659,D1659)</f>
        <v>RES1210 750m±1%</v>
      </c>
      <c r="H1659" s="3" t="s">
        <v>23</v>
      </c>
      <c r="I1659" s="3" t="s">
        <v>24</v>
      </c>
      <c r="J1659" s="3" t="s">
        <v>25</v>
      </c>
      <c r="K1659" s="3" t="s">
        <v>946</v>
      </c>
      <c r="L1659" s="4" t="str">
        <f t="shared" si="144"/>
        <v>RL1210FR-070R75L</v>
      </c>
      <c r="M1659" s="3" t="s">
        <v>378</v>
      </c>
      <c r="N1659" s="4" t="s">
        <v>1671</v>
      </c>
      <c r="O1659" t="str">
        <f t="shared" ca="1" si="142"/>
        <v>C:\Altium Libraries\Passives Library\DataSheet\LOW OHMIC CHIP RESISTORS (Yageo).pdf</v>
      </c>
      <c r="P1659" s="5" t="str">
        <f t="shared" si="139"/>
        <v>LOW OHMIC CHIP RESISTORS  RES1210 750m±1% 200V 500mW</v>
      </c>
    </row>
    <row r="1660" spans="1:16" x14ac:dyDescent="0.3">
      <c r="A1660" s="4" t="s">
        <v>1948</v>
      </c>
      <c r="B1660" s="3" t="s">
        <v>1902</v>
      </c>
      <c r="C1660" s="3" t="s">
        <v>1739</v>
      </c>
      <c r="D1660" s="45" t="s">
        <v>1669</v>
      </c>
      <c r="E1660" s="3" t="s">
        <v>763</v>
      </c>
      <c r="F1660" t="s">
        <v>1903</v>
      </c>
      <c r="G1660" s="4" t="str">
        <f>CONCATENATE(K1660," ",C1660,D1660)</f>
        <v>RES1210 820m±1%</v>
      </c>
      <c r="H1660" s="3" t="s">
        <v>23</v>
      </c>
      <c r="I1660" s="3" t="s">
        <v>24</v>
      </c>
      <c r="J1660" s="3" t="s">
        <v>25</v>
      </c>
      <c r="K1660" s="3" t="s">
        <v>946</v>
      </c>
      <c r="L1660" s="4" t="str">
        <f t="shared" si="144"/>
        <v>RL1210FR-070R82L</v>
      </c>
      <c r="M1660" s="3" t="s">
        <v>378</v>
      </c>
      <c r="N1660" s="4" t="s">
        <v>1671</v>
      </c>
      <c r="O1660" t="str">
        <f t="shared" ca="1" si="142"/>
        <v>C:\Altium Libraries\Passives Library\DataSheet\LOW OHMIC CHIP RESISTORS (Yageo).pdf</v>
      </c>
      <c r="P1660" s="5" t="str">
        <f t="shared" si="139"/>
        <v>LOW OHMIC CHIP RESISTORS  RES1210 820m±1% 200V 500mW</v>
      </c>
    </row>
    <row r="1661" spans="1:16" x14ac:dyDescent="0.3">
      <c r="A1661" s="4" t="s">
        <v>1949</v>
      </c>
      <c r="B1661" s="3" t="s">
        <v>1902</v>
      </c>
      <c r="C1661" s="3" t="s">
        <v>1741</v>
      </c>
      <c r="D1661" s="45" t="s">
        <v>1669</v>
      </c>
      <c r="E1661" s="3" t="s">
        <v>763</v>
      </c>
      <c r="F1661" t="s">
        <v>1903</v>
      </c>
      <c r="G1661" s="4" t="str">
        <f>CONCATENATE(K1661," ",C1661,D1661)</f>
        <v>RES1210 910m±1%</v>
      </c>
      <c r="H1661" s="3" t="s">
        <v>23</v>
      </c>
      <c r="I1661" s="3" t="s">
        <v>24</v>
      </c>
      <c r="J1661" s="3" t="s">
        <v>25</v>
      </c>
      <c r="K1661" s="3" t="s">
        <v>946</v>
      </c>
      <c r="L1661" s="4" t="str">
        <f t="shared" si="144"/>
        <v>RL1210FR-070R91L</v>
      </c>
      <c r="M1661" s="3" t="s">
        <v>378</v>
      </c>
      <c r="N1661" s="4" t="s">
        <v>1671</v>
      </c>
      <c r="O1661" t="str">
        <f t="shared" ca="1" si="142"/>
        <v>C:\Altium Libraries\Passives Library\DataSheet\LOW OHMIC CHIP RESISTORS (Yageo).pdf</v>
      </c>
      <c r="P1661" s="5" t="str">
        <f t="shared" si="139"/>
        <v>LOW OHMIC CHIP RESISTORS  RES1210 910m±1% 200V 500mW</v>
      </c>
    </row>
    <row r="1662" spans="1:16" x14ac:dyDescent="0.3">
      <c r="A1662" s="9"/>
      <c r="B1662" s="10"/>
      <c r="C1662" s="10"/>
      <c r="D1662" s="10"/>
      <c r="E1662" s="10"/>
      <c r="F1662" s="10"/>
      <c r="G1662" s="9"/>
      <c r="H1662" s="10"/>
      <c r="I1662" s="8"/>
      <c r="J1662" s="7"/>
      <c r="K1662" s="7"/>
      <c r="L1662" s="9"/>
      <c r="M1662" s="10"/>
      <c r="N1662" s="7"/>
      <c r="O1662" s="7"/>
      <c r="P1662" s="10"/>
    </row>
    <row r="1663" spans="1:16" x14ac:dyDescent="0.3">
      <c r="A1663" s="4" t="s">
        <v>1950</v>
      </c>
      <c r="B1663" s="3" t="s">
        <v>1951</v>
      </c>
      <c r="C1663" s="3" t="s">
        <v>1744</v>
      </c>
      <c r="D1663" s="45" t="s">
        <v>1669</v>
      </c>
      <c r="E1663" s="3" t="s">
        <v>763</v>
      </c>
      <c r="F1663" s="4" t="s">
        <v>1952</v>
      </c>
      <c r="G1663" s="4" t="str">
        <f>CONCATENATE(K1663," ",C1663,D1663)</f>
        <v>RES1218 10m±1%</v>
      </c>
      <c r="H1663" s="3" t="s">
        <v>23</v>
      </c>
      <c r="I1663" s="3" t="s">
        <v>24</v>
      </c>
      <c r="J1663" s="3" t="s">
        <v>25</v>
      </c>
      <c r="K1663" s="3" t="s">
        <v>1127</v>
      </c>
      <c r="L1663" s="4" t="str">
        <f>CONCATENATE("RL1218FK","-","07","0R0",IF((MID(C1663,2,1))&gt;"0",MID(C1663,1,2),MID(C1663,1,1)),"L")</f>
        <v>RL1218FK-070R01L</v>
      </c>
      <c r="M1663" s="3" t="s">
        <v>378</v>
      </c>
      <c r="N1663" s="4" t="s">
        <v>1671</v>
      </c>
      <c r="O1663" t="str">
        <f t="shared" ca="1" si="142"/>
        <v>C:\Altium Libraries\Passives Library\DataSheet\LOW OHMIC CHIP RESISTORS (Yageo).pdf</v>
      </c>
      <c r="P1663" s="5" t="str">
        <f t="shared" ref="P1663:P1709" si="145">CONCATENATE(N1663," ",K1663," ",C1663,D1663," ",E1663," ",F1663)</f>
        <v>LOW OHMIC CHIP RESISTORS  RES1218 10m±1% 200V 1W</v>
      </c>
    </row>
    <row r="1664" spans="1:16" x14ac:dyDescent="0.3">
      <c r="A1664" s="4" t="s">
        <v>1953</v>
      </c>
      <c r="B1664" s="3" t="s">
        <v>1951</v>
      </c>
      <c r="C1664" s="3" t="s">
        <v>1747</v>
      </c>
      <c r="D1664" s="45" t="s">
        <v>1669</v>
      </c>
      <c r="E1664" s="3" t="s">
        <v>763</v>
      </c>
      <c r="F1664" s="4" t="s">
        <v>1952</v>
      </c>
      <c r="G1664" s="4" t="str">
        <f t="shared" ref="G1664:G1709" si="146">CONCATENATE(K1664," ",C1664,D1664)</f>
        <v>RES1218 11m±1%</v>
      </c>
      <c r="H1664" s="3" t="s">
        <v>23</v>
      </c>
      <c r="I1664" s="3" t="s">
        <v>24</v>
      </c>
      <c r="J1664" s="3" t="s">
        <v>25</v>
      </c>
      <c r="K1664" s="3" t="s">
        <v>1127</v>
      </c>
      <c r="L1664" s="4" t="str">
        <f t="shared" ref="L1664:L1682" si="147">CONCATENATE("RL1218FK","-","07","0R0",IF((MID(C1664,2,1))&gt;"0",MID(C1664,1,2),MID(C1664,1,1)),"L")</f>
        <v>RL1218FK-070R011L</v>
      </c>
      <c r="M1664" s="3" t="s">
        <v>378</v>
      </c>
      <c r="N1664" s="4" t="s">
        <v>1671</v>
      </c>
      <c r="O1664" t="str">
        <f t="shared" ca="1" si="142"/>
        <v>C:\Altium Libraries\Passives Library\DataSheet\LOW OHMIC CHIP RESISTORS (Yageo).pdf</v>
      </c>
      <c r="P1664" s="5" t="str">
        <f t="shared" si="145"/>
        <v>LOW OHMIC CHIP RESISTORS  RES1218 11m±1% 200V 1W</v>
      </c>
    </row>
    <row r="1665" spans="1:16" x14ac:dyDescent="0.3">
      <c r="A1665" s="4" t="s">
        <v>1954</v>
      </c>
      <c r="B1665" s="3" t="s">
        <v>1951</v>
      </c>
      <c r="C1665" s="3" t="s">
        <v>1749</v>
      </c>
      <c r="D1665" s="45" t="s">
        <v>1669</v>
      </c>
      <c r="E1665" s="3" t="s">
        <v>763</v>
      </c>
      <c r="F1665" s="4" t="s">
        <v>1952</v>
      </c>
      <c r="G1665" s="4" t="str">
        <f t="shared" si="146"/>
        <v>RES1218 12m±1%</v>
      </c>
      <c r="H1665" s="3" t="s">
        <v>23</v>
      </c>
      <c r="I1665" s="3" t="s">
        <v>24</v>
      </c>
      <c r="J1665" s="3" t="s">
        <v>25</v>
      </c>
      <c r="K1665" s="3" t="s">
        <v>1127</v>
      </c>
      <c r="L1665" s="4" t="str">
        <f t="shared" si="147"/>
        <v>RL1218FK-070R012L</v>
      </c>
      <c r="M1665" s="3" t="s">
        <v>378</v>
      </c>
      <c r="N1665" s="4" t="s">
        <v>1671</v>
      </c>
      <c r="O1665" t="str">
        <f t="shared" ca="1" si="142"/>
        <v>C:\Altium Libraries\Passives Library\DataSheet\LOW OHMIC CHIP RESISTORS (Yageo).pdf</v>
      </c>
      <c r="P1665" s="5" t="str">
        <f t="shared" si="145"/>
        <v>LOW OHMIC CHIP RESISTORS  RES1218 12m±1% 200V 1W</v>
      </c>
    </row>
    <row r="1666" spans="1:16" x14ac:dyDescent="0.3">
      <c r="A1666" s="4" t="s">
        <v>1955</v>
      </c>
      <c r="B1666" s="3" t="s">
        <v>1951</v>
      </c>
      <c r="C1666" s="3" t="s">
        <v>1751</v>
      </c>
      <c r="D1666" s="45" t="s">
        <v>1669</v>
      </c>
      <c r="E1666" s="3" t="s">
        <v>763</v>
      </c>
      <c r="F1666" s="4" t="s">
        <v>1952</v>
      </c>
      <c r="G1666" s="4" t="str">
        <f t="shared" si="146"/>
        <v>RES1218 13m±1%</v>
      </c>
      <c r="H1666" s="3" t="s">
        <v>23</v>
      </c>
      <c r="I1666" s="3" t="s">
        <v>24</v>
      </c>
      <c r="J1666" s="3" t="s">
        <v>25</v>
      </c>
      <c r="K1666" s="3" t="s">
        <v>1127</v>
      </c>
      <c r="L1666" s="4" t="str">
        <f t="shared" si="147"/>
        <v>RL1218FK-070R013L</v>
      </c>
      <c r="M1666" s="3" t="s">
        <v>378</v>
      </c>
      <c r="N1666" s="4" t="s">
        <v>1671</v>
      </c>
      <c r="O1666" t="str">
        <f t="shared" ca="1" si="142"/>
        <v>C:\Altium Libraries\Passives Library\DataSheet\LOW OHMIC CHIP RESISTORS (Yageo).pdf</v>
      </c>
      <c r="P1666" s="5" t="str">
        <f t="shared" si="145"/>
        <v>LOW OHMIC CHIP RESISTORS  RES1218 13m±1% 200V 1W</v>
      </c>
    </row>
    <row r="1667" spans="1:16" x14ac:dyDescent="0.3">
      <c r="A1667" s="4" t="s">
        <v>1956</v>
      </c>
      <c r="B1667" s="3" t="s">
        <v>1951</v>
      </c>
      <c r="C1667" s="3" t="s">
        <v>1753</v>
      </c>
      <c r="D1667" s="45" t="s">
        <v>1669</v>
      </c>
      <c r="E1667" s="3" t="s">
        <v>763</v>
      </c>
      <c r="F1667" s="4" t="s">
        <v>1952</v>
      </c>
      <c r="G1667" s="4" t="str">
        <f t="shared" si="146"/>
        <v>RES1218 15m±1%</v>
      </c>
      <c r="H1667" s="3" t="s">
        <v>23</v>
      </c>
      <c r="I1667" s="3" t="s">
        <v>24</v>
      </c>
      <c r="J1667" s="3" t="s">
        <v>25</v>
      </c>
      <c r="K1667" s="3" t="s">
        <v>1127</v>
      </c>
      <c r="L1667" s="4" t="str">
        <f t="shared" si="147"/>
        <v>RL1218FK-070R015L</v>
      </c>
      <c r="M1667" s="3" t="s">
        <v>378</v>
      </c>
      <c r="N1667" s="4" t="s">
        <v>1671</v>
      </c>
      <c r="O1667" t="str">
        <f t="shared" ca="1" si="142"/>
        <v>C:\Altium Libraries\Passives Library\DataSheet\LOW OHMIC CHIP RESISTORS (Yageo).pdf</v>
      </c>
      <c r="P1667" s="5" t="str">
        <f t="shared" si="145"/>
        <v>LOW OHMIC CHIP RESISTORS  RES1218 15m±1% 200V 1W</v>
      </c>
    </row>
    <row r="1668" spans="1:16" x14ac:dyDescent="0.3">
      <c r="A1668" s="4" t="s">
        <v>1957</v>
      </c>
      <c r="B1668" s="3" t="s">
        <v>1951</v>
      </c>
      <c r="C1668" s="3" t="s">
        <v>1755</v>
      </c>
      <c r="D1668" s="45" t="s">
        <v>1669</v>
      </c>
      <c r="E1668" s="3" t="s">
        <v>763</v>
      </c>
      <c r="F1668" s="4" t="s">
        <v>1952</v>
      </c>
      <c r="G1668" s="4" t="str">
        <f t="shared" si="146"/>
        <v>RES1218 16m±1%</v>
      </c>
      <c r="H1668" s="3" t="s">
        <v>23</v>
      </c>
      <c r="I1668" s="3" t="s">
        <v>24</v>
      </c>
      <c r="J1668" s="3" t="s">
        <v>25</v>
      </c>
      <c r="K1668" s="3" t="s">
        <v>1127</v>
      </c>
      <c r="L1668" s="4" t="str">
        <f t="shared" si="147"/>
        <v>RL1218FK-070R016L</v>
      </c>
      <c r="M1668" s="3" t="s">
        <v>378</v>
      </c>
      <c r="N1668" s="4" t="s">
        <v>1671</v>
      </c>
      <c r="O1668" t="str">
        <f t="shared" ca="1" si="142"/>
        <v>C:\Altium Libraries\Passives Library\DataSheet\LOW OHMIC CHIP RESISTORS (Yageo).pdf</v>
      </c>
      <c r="P1668" s="5" t="str">
        <f t="shared" si="145"/>
        <v>LOW OHMIC CHIP RESISTORS  RES1218 16m±1% 200V 1W</v>
      </c>
    </row>
    <row r="1669" spans="1:16" x14ac:dyDescent="0.3">
      <c r="A1669" s="4" t="s">
        <v>1958</v>
      </c>
      <c r="B1669" s="3" t="s">
        <v>1951</v>
      </c>
      <c r="C1669" s="3" t="s">
        <v>1757</v>
      </c>
      <c r="D1669" s="45" t="s">
        <v>1669</v>
      </c>
      <c r="E1669" s="3" t="s">
        <v>763</v>
      </c>
      <c r="F1669" s="4" t="s">
        <v>1952</v>
      </c>
      <c r="G1669" s="4" t="str">
        <f t="shared" si="146"/>
        <v>RES1218 18m±1%</v>
      </c>
      <c r="H1669" s="3" t="s">
        <v>23</v>
      </c>
      <c r="I1669" s="3" t="s">
        <v>24</v>
      </c>
      <c r="J1669" s="3" t="s">
        <v>25</v>
      </c>
      <c r="K1669" s="3" t="s">
        <v>1127</v>
      </c>
      <c r="L1669" s="4" t="str">
        <f t="shared" si="147"/>
        <v>RL1218FK-070R018L</v>
      </c>
      <c r="M1669" s="3" t="s">
        <v>378</v>
      </c>
      <c r="N1669" s="4" t="s">
        <v>1671</v>
      </c>
      <c r="O1669" t="str">
        <f t="shared" ca="1" si="142"/>
        <v>C:\Altium Libraries\Passives Library\DataSheet\LOW OHMIC CHIP RESISTORS (Yageo).pdf</v>
      </c>
      <c r="P1669" s="5" t="str">
        <f t="shared" si="145"/>
        <v>LOW OHMIC CHIP RESISTORS  RES1218 18m±1% 200V 1W</v>
      </c>
    </row>
    <row r="1670" spans="1:16" x14ac:dyDescent="0.3">
      <c r="A1670" s="4" t="s">
        <v>1959</v>
      </c>
      <c r="B1670" s="3" t="s">
        <v>1951</v>
      </c>
      <c r="C1670" s="3" t="s">
        <v>1759</v>
      </c>
      <c r="D1670" s="45" t="s">
        <v>1669</v>
      </c>
      <c r="E1670" s="3" t="s">
        <v>763</v>
      </c>
      <c r="F1670" s="4" t="s">
        <v>1952</v>
      </c>
      <c r="G1670" s="4" t="str">
        <f t="shared" si="146"/>
        <v>RES1218 20m±1%</v>
      </c>
      <c r="H1670" s="3" t="s">
        <v>23</v>
      </c>
      <c r="I1670" s="3" t="s">
        <v>24</v>
      </c>
      <c r="J1670" s="3" t="s">
        <v>25</v>
      </c>
      <c r="K1670" s="3" t="s">
        <v>1127</v>
      </c>
      <c r="L1670" s="4" t="str">
        <f t="shared" si="147"/>
        <v>RL1218FK-070R02L</v>
      </c>
      <c r="M1670" s="3" t="s">
        <v>378</v>
      </c>
      <c r="N1670" s="4" t="s">
        <v>1671</v>
      </c>
      <c r="O1670" t="str">
        <f t="shared" ca="1" si="142"/>
        <v>C:\Altium Libraries\Passives Library\DataSheet\LOW OHMIC CHIP RESISTORS (Yageo).pdf</v>
      </c>
      <c r="P1670" s="5" t="str">
        <f t="shared" si="145"/>
        <v>LOW OHMIC CHIP RESISTORS  RES1218 20m±1% 200V 1W</v>
      </c>
    </row>
    <row r="1671" spans="1:16" x14ac:dyDescent="0.3">
      <c r="A1671" s="4" t="s">
        <v>1960</v>
      </c>
      <c r="B1671" s="3" t="s">
        <v>1951</v>
      </c>
      <c r="C1671" s="3" t="s">
        <v>1761</v>
      </c>
      <c r="D1671" s="45" t="s">
        <v>1669</v>
      </c>
      <c r="E1671" s="3" t="s">
        <v>763</v>
      </c>
      <c r="F1671" s="4" t="s">
        <v>1952</v>
      </c>
      <c r="G1671" s="4" t="str">
        <f t="shared" si="146"/>
        <v>RES1218 22m±1%</v>
      </c>
      <c r="H1671" s="3" t="s">
        <v>23</v>
      </c>
      <c r="I1671" s="3" t="s">
        <v>24</v>
      </c>
      <c r="J1671" s="3" t="s">
        <v>25</v>
      </c>
      <c r="K1671" s="3" t="s">
        <v>1127</v>
      </c>
      <c r="L1671" s="4" t="str">
        <f t="shared" si="147"/>
        <v>RL1218FK-070R022L</v>
      </c>
      <c r="M1671" s="3" t="s">
        <v>378</v>
      </c>
      <c r="N1671" s="4" t="s">
        <v>1671</v>
      </c>
      <c r="O1671" t="str">
        <f t="shared" ca="1" si="142"/>
        <v>C:\Altium Libraries\Passives Library\DataSheet\LOW OHMIC CHIP RESISTORS (Yageo).pdf</v>
      </c>
      <c r="P1671" s="5" t="str">
        <f t="shared" si="145"/>
        <v>LOW OHMIC CHIP RESISTORS  RES1218 22m±1% 200V 1W</v>
      </c>
    </row>
    <row r="1672" spans="1:16" x14ac:dyDescent="0.3">
      <c r="A1672" s="4" t="s">
        <v>1961</v>
      </c>
      <c r="B1672" s="3" t="s">
        <v>1951</v>
      </c>
      <c r="C1672" s="3" t="s">
        <v>1763</v>
      </c>
      <c r="D1672" s="45" t="s">
        <v>1669</v>
      </c>
      <c r="E1672" s="3" t="s">
        <v>763</v>
      </c>
      <c r="F1672" s="4" t="s">
        <v>1952</v>
      </c>
      <c r="G1672" s="4" t="str">
        <f t="shared" si="146"/>
        <v>RES1218 25m±1%</v>
      </c>
      <c r="H1672" s="3" t="s">
        <v>23</v>
      </c>
      <c r="I1672" s="3" t="s">
        <v>24</v>
      </c>
      <c r="J1672" s="3" t="s">
        <v>25</v>
      </c>
      <c r="K1672" s="3" t="s">
        <v>1127</v>
      </c>
      <c r="L1672" s="4" t="str">
        <f t="shared" si="147"/>
        <v>RL1218FK-070R025L</v>
      </c>
      <c r="M1672" s="3" t="s">
        <v>378</v>
      </c>
      <c r="N1672" s="4" t="s">
        <v>1671</v>
      </c>
      <c r="O1672" t="str">
        <f t="shared" ca="1" si="142"/>
        <v>C:\Altium Libraries\Passives Library\DataSheet\LOW OHMIC CHIP RESISTORS (Yageo).pdf</v>
      </c>
      <c r="P1672" s="5" t="str">
        <f t="shared" si="145"/>
        <v>LOW OHMIC CHIP RESISTORS  RES1218 25m±1% 200V 1W</v>
      </c>
    </row>
    <row r="1673" spans="1:16" x14ac:dyDescent="0.3">
      <c r="A1673" s="4" t="s">
        <v>1962</v>
      </c>
      <c r="B1673" s="3" t="s">
        <v>1951</v>
      </c>
      <c r="C1673" s="3" t="s">
        <v>1765</v>
      </c>
      <c r="D1673" s="45" t="s">
        <v>1669</v>
      </c>
      <c r="E1673" s="3" t="s">
        <v>763</v>
      </c>
      <c r="F1673" s="4" t="s">
        <v>1952</v>
      </c>
      <c r="G1673" s="4" t="str">
        <f t="shared" si="146"/>
        <v>RES1218 40m±1%</v>
      </c>
      <c r="H1673" s="3" t="s">
        <v>23</v>
      </c>
      <c r="I1673" s="3" t="s">
        <v>24</v>
      </c>
      <c r="J1673" s="3" t="s">
        <v>25</v>
      </c>
      <c r="K1673" s="3" t="s">
        <v>1127</v>
      </c>
      <c r="L1673" s="4" t="str">
        <f t="shared" si="147"/>
        <v>RL1218FK-070R04L</v>
      </c>
      <c r="M1673" s="3" t="s">
        <v>378</v>
      </c>
      <c r="N1673" s="4" t="s">
        <v>1671</v>
      </c>
      <c r="O1673" t="str">
        <f t="shared" ca="1" si="142"/>
        <v>C:\Altium Libraries\Passives Library\DataSheet\LOW OHMIC CHIP RESISTORS (Yageo).pdf</v>
      </c>
      <c r="P1673" s="5" t="str">
        <f t="shared" si="145"/>
        <v>LOW OHMIC CHIP RESISTORS  RES1218 40m±1% 200V 1W</v>
      </c>
    </row>
    <row r="1674" spans="1:16" x14ac:dyDescent="0.3">
      <c r="A1674" s="4" t="s">
        <v>1963</v>
      </c>
      <c r="B1674" s="3" t="s">
        <v>1951</v>
      </c>
      <c r="C1674" s="3" t="s">
        <v>1668</v>
      </c>
      <c r="D1674" s="45" t="s">
        <v>1669</v>
      </c>
      <c r="E1674" s="3" t="s">
        <v>763</v>
      </c>
      <c r="F1674" s="4" t="s">
        <v>1952</v>
      </c>
      <c r="G1674" s="4" t="str">
        <f t="shared" si="146"/>
        <v>RES1218 50m±1%</v>
      </c>
      <c r="H1674" s="3" t="s">
        <v>23</v>
      </c>
      <c r="I1674" s="3" t="s">
        <v>24</v>
      </c>
      <c r="J1674" s="3" t="s">
        <v>25</v>
      </c>
      <c r="K1674" s="3" t="s">
        <v>1127</v>
      </c>
      <c r="L1674" s="4" t="str">
        <f t="shared" si="147"/>
        <v>RL1218FK-070R05L</v>
      </c>
      <c r="M1674" s="3" t="s">
        <v>378</v>
      </c>
      <c r="N1674" s="4" t="s">
        <v>1671</v>
      </c>
      <c r="O1674" t="str">
        <f t="shared" ca="1" si="142"/>
        <v>C:\Altium Libraries\Passives Library\DataSheet\LOW OHMIC CHIP RESISTORS (Yageo).pdf</v>
      </c>
      <c r="P1674" s="5" t="str">
        <f t="shared" si="145"/>
        <v>LOW OHMIC CHIP RESISTORS  RES1218 50m±1% 200V 1W</v>
      </c>
    </row>
    <row r="1675" spans="1:16" x14ac:dyDescent="0.3">
      <c r="A1675" s="4" t="s">
        <v>1964</v>
      </c>
      <c r="B1675" s="3" t="s">
        <v>1951</v>
      </c>
      <c r="C1675" s="3" t="s">
        <v>1673</v>
      </c>
      <c r="D1675" s="45" t="s">
        <v>1669</v>
      </c>
      <c r="E1675" s="3" t="s">
        <v>763</v>
      </c>
      <c r="F1675" s="4" t="s">
        <v>1952</v>
      </c>
      <c r="G1675" s="4" t="str">
        <f t="shared" si="146"/>
        <v>RES1218 51m±1%</v>
      </c>
      <c r="H1675" s="3" t="s">
        <v>23</v>
      </c>
      <c r="I1675" s="3" t="s">
        <v>24</v>
      </c>
      <c r="J1675" s="3" t="s">
        <v>25</v>
      </c>
      <c r="K1675" s="3" t="s">
        <v>1127</v>
      </c>
      <c r="L1675" s="4" t="str">
        <f t="shared" si="147"/>
        <v>RL1218FK-070R051L</v>
      </c>
      <c r="M1675" s="3" t="s">
        <v>378</v>
      </c>
      <c r="N1675" s="4" t="s">
        <v>1671</v>
      </c>
      <c r="O1675" t="str">
        <f t="shared" ca="1" si="142"/>
        <v>C:\Altium Libraries\Passives Library\DataSheet\LOW OHMIC CHIP RESISTORS (Yageo).pdf</v>
      </c>
      <c r="P1675" s="5" t="str">
        <f t="shared" si="145"/>
        <v>LOW OHMIC CHIP RESISTORS  RES1218 51m±1% 200V 1W</v>
      </c>
    </row>
    <row r="1676" spans="1:16" x14ac:dyDescent="0.3">
      <c r="A1676" s="4" t="s">
        <v>1965</v>
      </c>
      <c r="B1676" s="3" t="s">
        <v>1951</v>
      </c>
      <c r="C1676" s="3" t="s">
        <v>1675</v>
      </c>
      <c r="D1676" s="45" t="s">
        <v>1669</v>
      </c>
      <c r="E1676" s="3" t="s">
        <v>763</v>
      </c>
      <c r="F1676" s="4" t="s">
        <v>1952</v>
      </c>
      <c r="G1676" s="4" t="str">
        <f t="shared" si="146"/>
        <v>RES1218 56m±1%</v>
      </c>
      <c r="H1676" s="3" t="s">
        <v>23</v>
      </c>
      <c r="I1676" s="3" t="s">
        <v>24</v>
      </c>
      <c r="J1676" s="3" t="s">
        <v>25</v>
      </c>
      <c r="K1676" s="3" t="s">
        <v>1127</v>
      </c>
      <c r="L1676" s="4" t="str">
        <f t="shared" si="147"/>
        <v>RL1218FK-070R056L</v>
      </c>
      <c r="M1676" s="3" t="s">
        <v>378</v>
      </c>
      <c r="N1676" s="4" t="s">
        <v>1671</v>
      </c>
      <c r="O1676" t="str">
        <f t="shared" ca="1" si="142"/>
        <v>C:\Altium Libraries\Passives Library\DataSheet\LOW OHMIC CHIP RESISTORS (Yageo).pdf</v>
      </c>
      <c r="P1676" s="5" t="str">
        <f t="shared" si="145"/>
        <v>LOW OHMIC CHIP RESISTORS  RES1218 56m±1% 200V 1W</v>
      </c>
    </row>
    <row r="1677" spans="1:16" x14ac:dyDescent="0.3">
      <c r="A1677" s="4" t="s">
        <v>1966</v>
      </c>
      <c r="B1677" s="3" t="s">
        <v>1951</v>
      </c>
      <c r="C1677" s="3" t="s">
        <v>1677</v>
      </c>
      <c r="D1677" s="45" t="s">
        <v>1669</v>
      </c>
      <c r="E1677" s="3" t="s">
        <v>763</v>
      </c>
      <c r="F1677" s="4" t="s">
        <v>1952</v>
      </c>
      <c r="G1677" s="4" t="str">
        <f t="shared" si="146"/>
        <v>RES1218 60m±1%</v>
      </c>
      <c r="H1677" s="3" t="s">
        <v>23</v>
      </c>
      <c r="I1677" s="3" t="s">
        <v>24</v>
      </c>
      <c r="J1677" s="3" t="s">
        <v>25</v>
      </c>
      <c r="K1677" s="3" t="s">
        <v>1127</v>
      </c>
      <c r="L1677" s="4" t="str">
        <f t="shared" si="147"/>
        <v>RL1218FK-070R06L</v>
      </c>
      <c r="M1677" s="3" t="s">
        <v>378</v>
      </c>
      <c r="N1677" s="4" t="s">
        <v>1671</v>
      </c>
      <c r="O1677" t="str">
        <f t="shared" ca="1" si="142"/>
        <v>C:\Altium Libraries\Passives Library\DataSheet\LOW OHMIC CHIP RESISTORS (Yageo).pdf</v>
      </c>
      <c r="P1677" s="5" t="str">
        <f t="shared" si="145"/>
        <v>LOW OHMIC CHIP RESISTORS  RES1218 60m±1% 200V 1W</v>
      </c>
    </row>
    <row r="1678" spans="1:16" x14ac:dyDescent="0.3">
      <c r="A1678" s="4" t="s">
        <v>1967</v>
      </c>
      <c r="B1678" s="3" t="s">
        <v>1951</v>
      </c>
      <c r="C1678" s="3" t="s">
        <v>1679</v>
      </c>
      <c r="D1678" s="45" t="s">
        <v>1669</v>
      </c>
      <c r="E1678" s="3" t="s">
        <v>763</v>
      </c>
      <c r="F1678" s="4" t="s">
        <v>1952</v>
      </c>
      <c r="G1678" s="4" t="str">
        <f t="shared" si="146"/>
        <v>RES1218 62m±1%</v>
      </c>
      <c r="H1678" s="3" t="s">
        <v>23</v>
      </c>
      <c r="I1678" s="3" t="s">
        <v>24</v>
      </c>
      <c r="J1678" s="3" t="s">
        <v>25</v>
      </c>
      <c r="K1678" s="3" t="s">
        <v>1127</v>
      </c>
      <c r="L1678" s="4" t="str">
        <f t="shared" si="147"/>
        <v>RL1218FK-070R062L</v>
      </c>
      <c r="M1678" s="3" t="s">
        <v>378</v>
      </c>
      <c r="N1678" s="4" t="s">
        <v>1671</v>
      </c>
      <c r="O1678" t="str">
        <f t="shared" ca="1" si="142"/>
        <v>C:\Altium Libraries\Passives Library\DataSheet\LOW OHMIC CHIP RESISTORS (Yageo).pdf</v>
      </c>
      <c r="P1678" s="5" t="str">
        <f t="shared" si="145"/>
        <v>LOW OHMIC CHIP RESISTORS  RES1218 62m±1% 200V 1W</v>
      </c>
    </row>
    <row r="1679" spans="1:16" x14ac:dyDescent="0.3">
      <c r="A1679" s="4" t="s">
        <v>1968</v>
      </c>
      <c r="B1679" s="3" t="s">
        <v>1951</v>
      </c>
      <c r="C1679" s="3" t="s">
        <v>1681</v>
      </c>
      <c r="D1679" s="45" t="s">
        <v>1669</v>
      </c>
      <c r="E1679" s="3" t="s">
        <v>763</v>
      </c>
      <c r="F1679" s="4" t="s">
        <v>1952</v>
      </c>
      <c r="G1679" s="4" t="str">
        <f t="shared" si="146"/>
        <v>RES1218 68m±1%</v>
      </c>
      <c r="H1679" s="3" t="s">
        <v>23</v>
      </c>
      <c r="I1679" s="3" t="s">
        <v>24</v>
      </c>
      <c r="J1679" s="3" t="s">
        <v>25</v>
      </c>
      <c r="K1679" s="3" t="s">
        <v>1127</v>
      </c>
      <c r="L1679" s="4" t="str">
        <f t="shared" si="147"/>
        <v>RL1218FK-070R068L</v>
      </c>
      <c r="M1679" s="3" t="s">
        <v>378</v>
      </c>
      <c r="N1679" s="4" t="s">
        <v>1671</v>
      </c>
      <c r="O1679" t="str">
        <f t="shared" ca="1" si="142"/>
        <v>C:\Altium Libraries\Passives Library\DataSheet\LOW OHMIC CHIP RESISTORS (Yageo).pdf</v>
      </c>
      <c r="P1679" s="5" t="str">
        <f t="shared" si="145"/>
        <v>LOW OHMIC CHIP RESISTORS  RES1218 68m±1% 200V 1W</v>
      </c>
    </row>
    <row r="1680" spans="1:16" x14ac:dyDescent="0.3">
      <c r="A1680" s="4" t="s">
        <v>1969</v>
      </c>
      <c r="B1680" s="3" t="s">
        <v>1951</v>
      </c>
      <c r="C1680" s="3" t="s">
        <v>1683</v>
      </c>
      <c r="D1680" s="45" t="s">
        <v>1669</v>
      </c>
      <c r="E1680" s="3" t="s">
        <v>763</v>
      </c>
      <c r="F1680" s="4" t="s">
        <v>1952</v>
      </c>
      <c r="G1680" s="4" t="str">
        <f t="shared" si="146"/>
        <v>RES1218 75m±1%</v>
      </c>
      <c r="H1680" s="3" t="s">
        <v>23</v>
      </c>
      <c r="I1680" s="3" t="s">
        <v>24</v>
      </c>
      <c r="J1680" s="3" t="s">
        <v>25</v>
      </c>
      <c r="K1680" s="3" t="s">
        <v>1127</v>
      </c>
      <c r="L1680" s="4" t="str">
        <f t="shared" si="147"/>
        <v>RL1218FK-070R075L</v>
      </c>
      <c r="M1680" s="3" t="s">
        <v>378</v>
      </c>
      <c r="N1680" s="4" t="s">
        <v>1671</v>
      </c>
      <c r="O1680" t="str">
        <f t="shared" ca="1" si="142"/>
        <v>C:\Altium Libraries\Passives Library\DataSheet\LOW OHMIC CHIP RESISTORS (Yageo).pdf</v>
      </c>
      <c r="P1680" s="5" t="str">
        <f t="shared" si="145"/>
        <v>LOW OHMIC CHIP RESISTORS  RES1218 75m±1% 200V 1W</v>
      </c>
    </row>
    <row r="1681" spans="1:16" x14ac:dyDescent="0.3">
      <c r="A1681" s="4" t="s">
        <v>1970</v>
      </c>
      <c r="B1681" s="3" t="s">
        <v>1951</v>
      </c>
      <c r="C1681" s="3" t="s">
        <v>1685</v>
      </c>
      <c r="D1681" s="45" t="s">
        <v>1669</v>
      </c>
      <c r="E1681" s="3" t="s">
        <v>763</v>
      </c>
      <c r="F1681" s="4" t="s">
        <v>1952</v>
      </c>
      <c r="G1681" s="4" t="str">
        <f t="shared" si="146"/>
        <v>RES1218 82m±1%</v>
      </c>
      <c r="H1681" s="3" t="s">
        <v>23</v>
      </c>
      <c r="I1681" s="3" t="s">
        <v>24</v>
      </c>
      <c r="J1681" s="3" t="s">
        <v>25</v>
      </c>
      <c r="K1681" s="3" t="s">
        <v>1127</v>
      </c>
      <c r="L1681" s="4" t="str">
        <f t="shared" si="147"/>
        <v>RL1218FK-070R082L</v>
      </c>
      <c r="M1681" s="3" t="s">
        <v>378</v>
      </c>
      <c r="N1681" s="4" t="s">
        <v>1671</v>
      </c>
      <c r="O1681" t="str">
        <f t="shared" ca="1" si="142"/>
        <v>C:\Altium Libraries\Passives Library\DataSheet\LOW OHMIC CHIP RESISTORS (Yageo).pdf</v>
      </c>
      <c r="P1681" s="5" t="str">
        <f t="shared" si="145"/>
        <v>LOW OHMIC CHIP RESISTORS  RES1218 82m±1% 200V 1W</v>
      </c>
    </row>
    <row r="1682" spans="1:16" x14ac:dyDescent="0.3">
      <c r="A1682" s="4" t="s">
        <v>1971</v>
      </c>
      <c r="B1682" s="3" t="s">
        <v>1951</v>
      </c>
      <c r="C1682" s="3" t="s">
        <v>1687</v>
      </c>
      <c r="D1682" s="45" t="s">
        <v>1669</v>
      </c>
      <c r="E1682" s="3" t="s">
        <v>763</v>
      </c>
      <c r="F1682" s="4" t="s">
        <v>1952</v>
      </c>
      <c r="G1682" s="4" t="str">
        <f t="shared" si="146"/>
        <v>RES1218 91m±1%</v>
      </c>
      <c r="H1682" s="3" t="s">
        <v>23</v>
      </c>
      <c r="I1682" s="3" t="s">
        <v>24</v>
      </c>
      <c r="J1682" s="3" t="s">
        <v>25</v>
      </c>
      <c r="K1682" s="3" t="s">
        <v>1127</v>
      </c>
      <c r="L1682" s="4" t="str">
        <f t="shared" si="147"/>
        <v>RL1218FK-070R091L</v>
      </c>
      <c r="M1682" s="3" t="s">
        <v>378</v>
      </c>
      <c r="N1682" s="4" t="s">
        <v>1671</v>
      </c>
      <c r="O1682" t="str">
        <f t="shared" ca="1" si="142"/>
        <v>C:\Altium Libraries\Passives Library\DataSheet\LOW OHMIC CHIP RESISTORS (Yageo).pdf</v>
      </c>
      <c r="P1682" s="5" t="str">
        <f t="shared" si="145"/>
        <v>LOW OHMIC CHIP RESISTORS  RES1218 91m±1% 200V 1W</v>
      </c>
    </row>
    <row r="1683" spans="1:16" x14ac:dyDescent="0.3">
      <c r="A1683" s="4" t="s">
        <v>1972</v>
      </c>
      <c r="B1683" s="3" t="s">
        <v>1951</v>
      </c>
      <c r="C1683" s="3" t="s">
        <v>1689</v>
      </c>
      <c r="D1683" s="45" t="s">
        <v>1669</v>
      </c>
      <c r="E1683" s="3" t="s">
        <v>763</v>
      </c>
      <c r="F1683" s="4" t="s">
        <v>1952</v>
      </c>
      <c r="G1683" s="4" t="str">
        <f t="shared" si="146"/>
        <v>RES1218 100m±1%</v>
      </c>
      <c r="H1683" s="3" t="s">
        <v>23</v>
      </c>
      <c r="I1683" s="3" t="s">
        <v>24</v>
      </c>
      <c r="J1683" s="3" t="s">
        <v>25</v>
      </c>
      <c r="K1683" s="3" t="s">
        <v>1127</v>
      </c>
      <c r="L1683" s="4" t="str">
        <f t="shared" ref="L1683:L1709" si="148">CONCATENATE("RL1218FK","-","07","0R",IF((MID(C1683,2,1))&gt;"0",MID(C1683,1,2),MID(C1683,1,1)),"L")</f>
        <v>RL1218FK-070R1L</v>
      </c>
      <c r="M1683" s="3" t="s">
        <v>378</v>
      </c>
      <c r="N1683" s="4" t="s">
        <v>1671</v>
      </c>
      <c r="O1683" t="str">
        <f t="shared" ca="1" si="142"/>
        <v>C:\Altium Libraries\Passives Library\DataSheet\LOW OHMIC CHIP RESISTORS (Yageo).pdf</v>
      </c>
      <c r="P1683" s="5" t="str">
        <f t="shared" si="145"/>
        <v>LOW OHMIC CHIP RESISTORS  RES1218 100m±1% 200V 1W</v>
      </c>
    </row>
    <row r="1684" spans="1:16" x14ac:dyDescent="0.3">
      <c r="A1684" s="4" t="s">
        <v>1973</v>
      </c>
      <c r="B1684" s="3" t="s">
        <v>1951</v>
      </c>
      <c r="C1684" s="3" t="s">
        <v>1691</v>
      </c>
      <c r="D1684" s="45" t="s">
        <v>1669</v>
      </c>
      <c r="E1684" s="3" t="s">
        <v>763</v>
      </c>
      <c r="F1684" s="4" t="s">
        <v>1952</v>
      </c>
      <c r="G1684" s="4" t="str">
        <f t="shared" si="146"/>
        <v>RES1218 110m±1%</v>
      </c>
      <c r="H1684" s="3" t="s">
        <v>23</v>
      </c>
      <c r="I1684" s="3" t="s">
        <v>24</v>
      </c>
      <c r="J1684" s="3" t="s">
        <v>25</v>
      </c>
      <c r="K1684" s="3" t="s">
        <v>1127</v>
      </c>
      <c r="L1684" s="4" t="str">
        <f t="shared" si="148"/>
        <v>RL1218FK-070R11L</v>
      </c>
      <c r="M1684" s="3" t="s">
        <v>378</v>
      </c>
      <c r="N1684" s="4" t="s">
        <v>1671</v>
      </c>
      <c r="O1684" t="str">
        <f t="shared" ca="1" si="142"/>
        <v>C:\Altium Libraries\Passives Library\DataSheet\LOW OHMIC CHIP RESISTORS (Yageo).pdf</v>
      </c>
      <c r="P1684" s="5" t="str">
        <f t="shared" si="145"/>
        <v>LOW OHMIC CHIP RESISTORS  RES1218 110m±1% 200V 1W</v>
      </c>
    </row>
    <row r="1685" spans="1:16" x14ac:dyDescent="0.3">
      <c r="A1685" s="4" t="s">
        <v>1974</v>
      </c>
      <c r="B1685" s="3" t="s">
        <v>1951</v>
      </c>
      <c r="C1685" s="3" t="s">
        <v>1693</v>
      </c>
      <c r="D1685" s="45" t="s">
        <v>1669</v>
      </c>
      <c r="E1685" s="3" t="s">
        <v>763</v>
      </c>
      <c r="F1685" s="4" t="s">
        <v>1952</v>
      </c>
      <c r="G1685" s="4" t="str">
        <f t="shared" si="146"/>
        <v>RES1218 120m±1%</v>
      </c>
      <c r="H1685" s="3" t="s">
        <v>23</v>
      </c>
      <c r="I1685" s="3" t="s">
        <v>24</v>
      </c>
      <c r="J1685" s="3" t="s">
        <v>25</v>
      </c>
      <c r="K1685" s="3" t="s">
        <v>1127</v>
      </c>
      <c r="L1685" s="4" t="str">
        <f t="shared" si="148"/>
        <v>RL1218FK-070R12L</v>
      </c>
      <c r="M1685" s="3" t="s">
        <v>378</v>
      </c>
      <c r="N1685" s="4" t="s">
        <v>1671</v>
      </c>
      <c r="O1685" t="str">
        <f t="shared" ca="1" si="142"/>
        <v>C:\Altium Libraries\Passives Library\DataSheet\LOW OHMIC CHIP RESISTORS (Yageo).pdf</v>
      </c>
      <c r="P1685" s="5" t="str">
        <f t="shared" si="145"/>
        <v>LOW OHMIC CHIP RESISTORS  RES1218 120m±1% 200V 1W</v>
      </c>
    </row>
    <row r="1686" spans="1:16" x14ac:dyDescent="0.3">
      <c r="A1686" s="4" t="s">
        <v>1975</v>
      </c>
      <c r="B1686" s="3" t="s">
        <v>1951</v>
      </c>
      <c r="C1686" s="3" t="s">
        <v>1695</v>
      </c>
      <c r="D1686" s="45" t="s">
        <v>1669</v>
      </c>
      <c r="E1686" s="3" t="s">
        <v>763</v>
      </c>
      <c r="F1686" s="4" t="s">
        <v>1952</v>
      </c>
      <c r="G1686" s="4" t="str">
        <f t="shared" si="146"/>
        <v>RES1218 130m±1%</v>
      </c>
      <c r="H1686" s="3" t="s">
        <v>23</v>
      </c>
      <c r="I1686" s="3" t="s">
        <v>24</v>
      </c>
      <c r="J1686" s="3" t="s">
        <v>25</v>
      </c>
      <c r="K1686" s="3" t="s">
        <v>1127</v>
      </c>
      <c r="L1686" s="4" t="str">
        <f t="shared" si="148"/>
        <v>RL1218FK-070R13L</v>
      </c>
      <c r="M1686" s="3" t="s">
        <v>378</v>
      </c>
      <c r="N1686" s="4" t="s">
        <v>1671</v>
      </c>
      <c r="O1686" t="str">
        <f t="shared" ca="1" si="142"/>
        <v>C:\Altium Libraries\Passives Library\DataSheet\LOW OHMIC CHIP RESISTORS (Yageo).pdf</v>
      </c>
      <c r="P1686" s="5" t="str">
        <f t="shared" si="145"/>
        <v>LOW OHMIC CHIP RESISTORS  RES1218 130m±1% 200V 1W</v>
      </c>
    </row>
    <row r="1687" spans="1:16" x14ac:dyDescent="0.3">
      <c r="A1687" s="4" t="s">
        <v>1976</v>
      </c>
      <c r="B1687" s="3" t="s">
        <v>1951</v>
      </c>
      <c r="C1687" s="3" t="s">
        <v>1697</v>
      </c>
      <c r="D1687" s="45" t="s">
        <v>1669</v>
      </c>
      <c r="E1687" s="3" t="s">
        <v>763</v>
      </c>
      <c r="F1687" s="4" t="s">
        <v>1952</v>
      </c>
      <c r="G1687" s="4" t="str">
        <f t="shared" si="146"/>
        <v>RES1218 150m±1%</v>
      </c>
      <c r="H1687" s="3" t="s">
        <v>23</v>
      </c>
      <c r="I1687" s="3" t="s">
        <v>24</v>
      </c>
      <c r="J1687" s="3" t="s">
        <v>25</v>
      </c>
      <c r="K1687" s="3" t="s">
        <v>1127</v>
      </c>
      <c r="L1687" s="4" t="str">
        <f t="shared" si="148"/>
        <v>RL1218FK-070R15L</v>
      </c>
      <c r="M1687" s="3" t="s">
        <v>378</v>
      </c>
      <c r="N1687" s="4" t="s">
        <v>1671</v>
      </c>
      <c r="O1687" t="str">
        <f t="shared" ca="1" si="142"/>
        <v>C:\Altium Libraries\Passives Library\DataSheet\LOW OHMIC CHIP RESISTORS (Yageo).pdf</v>
      </c>
      <c r="P1687" s="5" t="str">
        <f t="shared" si="145"/>
        <v>LOW OHMIC CHIP RESISTORS  RES1218 150m±1% 200V 1W</v>
      </c>
    </row>
    <row r="1688" spans="1:16" x14ac:dyDescent="0.3">
      <c r="A1688" s="4" t="s">
        <v>1977</v>
      </c>
      <c r="B1688" s="3" t="s">
        <v>1951</v>
      </c>
      <c r="C1688" s="3" t="s">
        <v>1699</v>
      </c>
      <c r="D1688" s="45" t="s">
        <v>1669</v>
      </c>
      <c r="E1688" s="3" t="s">
        <v>763</v>
      </c>
      <c r="F1688" s="4" t="s">
        <v>1952</v>
      </c>
      <c r="G1688" s="4" t="str">
        <f t="shared" si="146"/>
        <v>RES1218 160m±1%</v>
      </c>
      <c r="H1688" s="3" t="s">
        <v>23</v>
      </c>
      <c r="I1688" s="3" t="s">
        <v>24</v>
      </c>
      <c r="J1688" s="3" t="s">
        <v>25</v>
      </c>
      <c r="K1688" s="3" t="s">
        <v>1127</v>
      </c>
      <c r="L1688" s="4" t="str">
        <f t="shared" si="148"/>
        <v>RL1218FK-070R16L</v>
      </c>
      <c r="M1688" s="3" t="s">
        <v>378</v>
      </c>
      <c r="N1688" s="4" t="s">
        <v>1671</v>
      </c>
      <c r="O1688" t="str">
        <f t="shared" ca="1" si="142"/>
        <v>C:\Altium Libraries\Passives Library\DataSheet\LOW OHMIC CHIP RESISTORS (Yageo).pdf</v>
      </c>
      <c r="P1688" s="5" t="str">
        <f t="shared" si="145"/>
        <v>LOW OHMIC CHIP RESISTORS  RES1218 160m±1% 200V 1W</v>
      </c>
    </row>
    <row r="1689" spans="1:16" x14ac:dyDescent="0.3">
      <c r="A1689" s="4" t="s">
        <v>1978</v>
      </c>
      <c r="B1689" s="3" t="s">
        <v>1951</v>
      </c>
      <c r="C1689" s="3" t="s">
        <v>1701</v>
      </c>
      <c r="D1689" s="45" t="s">
        <v>1669</v>
      </c>
      <c r="E1689" s="3" t="s">
        <v>763</v>
      </c>
      <c r="F1689" s="4" t="s">
        <v>1952</v>
      </c>
      <c r="G1689" s="4" t="str">
        <f t="shared" si="146"/>
        <v>RES1218 180m±1%</v>
      </c>
      <c r="H1689" s="3" t="s">
        <v>23</v>
      </c>
      <c r="I1689" s="3" t="s">
        <v>24</v>
      </c>
      <c r="J1689" s="3" t="s">
        <v>25</v>
      </c>
      <c r="K1689" s="3" t="s">
        <v>1127</v>
      </c>
      <c r="L1689" s="4" t="str">
        <f t="shared" si="148"/>
        <v>RL1218FK-070R18L</v>
      </c>
      <c r="M1689" s="3" t="s">
        <v>378</v>
      </c>
      <c r="N1689" s="4" t="s">
        <v>1671</v>
      </c>
      <c r="O1689" t="str">
        <f t="shared" ca="1" si="142"/>
        <v>C:\Altium Libraries\Passives Library\DataSheet\LOW OHMIC CHIP RESISTORS (Yageo).pdf</v>
      </c>
      <c r="P1689" s="5" t="str">
        <f t="shared" si="145"/>
        <v>LOW OHMIC CHIP RESISTORS  RES1218 180m±1% 200V 1W</v>
      </c>
    </row>
    <row r="1690" spans="1:16" x14ac:dyDescent="0.3">
      <c r="A1690" s="4" t="s">
        <v>1979</v>
      </c>
      <c r="B1690" s="3" t="s">
        <v>1951</v>
      </c>
      <c r="C1690" s="3" t="s">
        <v>1703</v>
      </c>
      <c r="D1690" s="45" t="s">
        <v>1669</v>
      </c>
      <c r="E1690" s="3" t="s">
        <v>763</v>
      </c>
      <c r="F1690" s="4" t="s">
        <v>1952</v>
      </c>
      <c r="G1690" s="4" t="str">
        <f t="shared" si="146"/>
        <v>RES1218 200m±1%</v>
      </c>
      <c r="H1690" s="3" t="s">
        <v>23</v>
      </c>
      <c r="I1690" s="3" t="s">
        <v>24</v>
      </c>
      <c r="J1690" s="3" t="s">
        <v>25</v>
      </c>
      <c r="K1690" s="3" t="s">
        <v>1127</v>
      </c>
      <c r="L1690" s="4" t="str">
        <f t="shared" si="148"/>
        <v>RL1218FK-070R2L</v>
      </c>
      <c r="M1690" s="3" t="s">
        <v>378</v>
      </c>
      <c r="N1690" s="4" t="s">
        <v>1671</v>
      </c>
      <c r="O1690" t="str">
        <f t="shared" ca="1" si="142"/>
        <v>C:\Altium Libraries\Passives Library\DataSheet\LOW OHMIC CHIP RESISTORS (Yageo).pdf</v>
      </c>
      <c r="P1690" s="5" t="str">
        <f t="shared" si="145"/>
        <v>LOW OHMIC CHIP RESISTORS  RES1218 200m±1% 200V 1W</v>
      </c>
    </row>
    <row r="1691" spans="1:16" x14ac:dyDescent="0.3">
      <c r="A1691" s="4" t="s">
        <v>1980</v>
      </c>
      <c r="B1691" s="3" t="s">
        <v>1951</v>
      </c>
      <c r="C1691" s="3" t="s">
        <v>1705</v>
      </c>
      <c r="D1691" s="45" t="s">
        <v>1669</v>
      </c>
      <c r="E1691" s="3" t="s">
        <v>763</v>
      </c>
      <c r="F1691" s="4" t="s">
        <v>1952</v>
      </c>
      <c r="G1691" s="4" t="str">
        <f t="shared" si="146"/>
        <v>RES1218 220m±1%</v>
      </c>
      <c r="H1691" s="3" t="s">
        <v>23</v>
      </c>
      <c r="I1691" s="3" t="s">
        <v>24</v>
      </c>
      <c r="J1691" s="3" t="s">
        <v>25</v>
      </c>
      <c r="K1691" s="3" t="s">
        <v>1127</v>
      </c>
      <c r="L1691" s="4" t="str">
        <f t="shared" si="148"/>
        <v>RL1218FK-070R22L</v>
      </c>
      <c r="M1691" s="3" t="s">
        <v>378</v>
      </c>
      <c r="N1691" s="4" t="s">
        <v>1671</v>
      </c>
      <c r="O1691" t="str">
        <f t="shared" ref="O1691:O1754" ca="1" si="149">CONCATENATE(LEFT(CELL("имяфайла"), FIND("[",CELL("имяфайла"))-1),"DataSheet\LOW OHMIC CHIP RESISTORS (Yageo).pdf")</f>
        <v>C:\Altium Libraries\Passives Library\DataSheet\LOW OHMIC CHIP RESISTORS (Yageo).pdf</v>
      </c>
      <c r="P1691" s="5" t="str">
        <f t="shared" si="145"/>
        <v>LOW OHMIC CHIP RESISTORS  RES1218 220m±1% 200V 1W</v>
      </c>
    </row>
    <row r="1692" spans="1:16" x14ac:dyDescent="0.3">
      <c r="A1692" s="4" t="s">
        <v>1981</v>
      </c>
      <c r="B1692" s="3" t="s">
        <v>1951</v>
      </c>
      <c r="C1692" s="3" t="s">
        <v>1707</v>
      </c>
      <c r="D1692" s="45" t="s">
        <v>1669</v>
      </c>
      <c r="E1692" s="3" t="s">
        <v>763</v>
      </c>
      <c r="F1692" s="4" t="s">
        <v>1952</v>
      </c>
      <c r="G1692" s="4" t="str">
        <f t="shared" si="146"/>
        <v>RES1218 240m±1%</v>
      </c>
      <c r="H1692" s="3" t="s">
        <v>23</v>
      </c>
      <c r="I1692" s="3" t="s">
        <v>24</v>
      </c>
      <c r="J1692" s="3" t="s">
        <v>25</v>
      </c>
      <c r="K1692" s="3" t="s">
        <v>1127</v>
      </c>
      <c r="L1692" s="4" t="str">
        <f t="shared" si="148"/>
        <v>RL1218FK-070R24L</v>
      </c>
      <c r="M1692" s="3" t="s">
        <v>378</v>
      </c>
      <c r="N1692" s="4" t="s">
        <v>1671</v>
      </c>
      <c r="O1692" t="str">
        <f t="shared" ca="1" si="149"/>
        <v>C:\Altium Libraries\Passives Library\DataSheet\LOW OHMIC CHIP RESISTORS (Yageo).pdf</v>
      </c>
      <c r="P1692" s="5" t="str">
        <f t="shared" si="145"/>
        <v>LOW OHMIC CHIP RESISTORS  RES1218 240m±1% 200V 1W</v>
      </c>
    </row>
    <row r="1693" spans="1:16" x14ac:dyDescent="0.3">
      <c r="A1693" s="4" t="s">
        <v>1982</v>
      </c>
      <c r="B1693" s="3" t="s">
        <v>1951</v>
      </c>
      <c r="C1693" s="3" t="s">
        <v>1709</v>
      </c>
      <c r="D1693" s="45" t="s">
        <v>1669</v>
      </c>
      <c r="E1693" s="3" t="s">
        <v>763</v>
      </c>
      <c r="F1693" s="4" t="s">
        <v>1952</v>
      </c>
      <c r="G1693" s="4" t="str">
        <f t="shared" si="146"/>
        <v>RES1218 250m±1%</v>
      </c>
      <c r="H1693" s="3" t="s">
        <v>23</v>
      </c>
      <c r="I1693" s="3" t="s">
        <v>24</v>
      </c>
      <c r="J1693" s="3" t="s">
        <v>25</v>
      </c>
      <c r="K1693" s="3" t="s">
        <v>1127</v>
      </c>
      <c r="L1693" s="4" t="str">
        <f t="shared" si="148"/>
        <v>RL1218FK-070R25L</v>
      </c>
      <c r="M1693" s="3" t="s">
        <v>378</v>
      </c>
      <c r="N1693" s="4" t="s">
        <v>1671</v>
      </c>
      <c r="O1693" t="str">
        <f t="shared" ca="1" si="149"/>
        <v>C:\Altium Libraries\Passives Library\DataSheet\LOW OHMIC CHIP RESISTORS (Yageo).pdf</v>
      </c>
      <c r="P1693" s="5" t="str">
        <f t="shared" si="145"/>
        <v>LOW OHMIC CHIP RESISTORS  RES1218 250m±1% 200V 1W</v>
      </c>
    </row>
    <row r="1694" spans="1:16" x14ac:dyDescent="0.3">
      <c r="A1694" s="4" t="s">
        <v>1983</v>
      </c>
      <c r="B1694" s="3" t="s">
        <v>1951</v>
      </c>
      <c r="C1694" s="3" t="s">
        <v>1711</v>
      </c>
      <c r="D1694" s="45" t="s">
        <v>1669</v>
      </c>
      <c r="E1694" s="3" t="s">
        <v>763</v>
      </c>
      <c r="F1694" s="4" t="s">
        <v>1952</v>
      </c>
      <c r="G1694" s="4" t="str">
        <f t="shared" si="146"/>
        <v>RES1218 270m±1%</v>
      </c>
      <c r="H1694" s="3" t="s">
        <v>23</v>
      </c>
      <c r="I1694" s="3" t="s">
        <v>24</v>
      </c>
      <c r="J1694" s="3" t="s">
        <v>25</v>
      </c>
      <c r="K1694" s="3" t="s">
        <v>1127</v>
      </c>
      <c r="L1694" s="4" t="str">
        <f t="shared" si="148"/>
        <v>RL1218FK-070R27L</v>
      </c>
      <c r="M1694" s="3" t="s">
        <v>378</v>
      </c>
      <c r="N1694" s="4" t="s">
        <v>1671</v>
      </c>
      <c r="O1694" t="str">
        <f t="shared" ca="1" si="149"/>
        <v>C:\Altium Libraries\Passives Library\DataSheet\LOW OHMIC CHIP RESISTORS (Yageo).pdf</v>
      </c>
      <c r="P1694" s="5" t="str">
        <f t="shared" si="145"/>
        <v>LOW OHMIC CHIP RESISTORS  RES1218 270m±1% 200V 1W</v>
      </c>
    </row>
    <row r="1695" spans="1:16" x14ac:dyDescent="0.3">
      <c r="A1695" s="4" t="s">
        <v>1984</v>
      </c>
      <c r="B1695" s="3" t="s">
        <v>1951</v>
      </c>
      <c r="C1695" s="3" t="s">
        <v>1713</v>
      </c>
      <c r="D1695" s="45" t="s">
        <v>1669</v>
      </c>
      <c r="E1695" s="3" t="s">
        <v>763</v>
      </c>
      <c r="F1695" s="4" t="s">
        <v>1952</v>
      </c>
      <c r="G1695" s="4" t="str">
        <f t="shared" si="146"/>
        <v>RES1218 300m±1%</v>
      </c>
      <c r="H1695" s="3" t="s">
        <v>23</v>
      </c>
      <c r="I1695" s="3" t="s">
        <v>24</v>
      </c>
      <c r="J1695" s="3" t="s">
        <v>25</v>
      </c>
      <c r="K1695" s="3" t="s">
        <v>1127</v>
      </c>
      <c r="L1695" s="4" t="str">
        <f t="shared" si="148"/>
        <v>RL1218FK-070R3L</v>
      </c>
      <c r="M1695" s="3" t="s">
        <v>378</v>
      </c>
      <c r="N1695" s="4" t="s">
        <v>1671</v>
      </c>
      <c r="O1695" t="str">
        <f t="shared" ca="1" si="149"/>
        <v>C:\Altium Libraries\Passives Library\DataSheet\LOW OHMIC CHIP RESISTORS (Yageo).pdf</v>
      </c>
      <c r="P1695" s="5" t="str">
        <f t="shared" si="145"/>
        <v>LOW OHMIC CHIP RESISTORS  RES1218 300m±1% 200V 1W</v>
      </c>
    </row>
    <row r="1696" spans="1:16" x14ac:dyDescent="0.3">
      <c r="A1696" s="4" t="s">
        <v>1985</v>
      </c>
      <c r="B1696" s="3" t="s">
        <v>1951</v>
      </c>
      <c r="C1696" s="3" t="s">
        <v>1715</v>
      </c>
      <c r="D1696" s="45" t="s">
        <v>1669</v>
      </c>
      <c r="E1696" s="3" t="s">
        <v>763</v>
      </c>
      <c r="F1696" s="4" t="s">
        <v>1952</v>
      </c>
      <c r="G1696" s="4" t="str">
        <f t="shared" si="146"/>
        <v>RES1218 330m±1%</v>
      </c>
      <c r="H1696" s="3" t="s">
        <v>23</v>
      </c>
      <c r="I1696" s="3" t="s">
        <v>24</v>
      </c>
      <c r="J1696" s="3" t="s">
        <v>25</v>
      </c>
      <c r="K1696" s="3" t="s">
        <v>1127</v>
      </c>
      <c r="L1696" s="4" t="str">
        <f t="shared" si="148"/>
        <v>RL1218FK-070R33L</v>
      </c>
      <c r="M1696" s="3" t="s">
        <v>378</v>
      </c>
      <c r="N1696" s="4" t="s">
        <v>1671</v>
      </c>
      <c r="O1696" t="str">
        <f t="shared" ca="1" si="149"/>
        <v>C:\Altium Libraries\Passives Library\DataSheet\LOW OHMIC CHIP RESISTORS (Yageo).pdf</v>
      </c>
      <c r="P1696" s="5" t="str">
        <f t="shared" si="145"/>
        <v>LOW OHMIC CHIP RESISTORS  RES1218 330m±1% 200V 1W</v>
      </c>
    </row>
    <row r="1697" spans="1:16" x14ac:dyDescent="0.3">
      <c r="A1697" s="4" t="s">
        <v>1986</v>
      </c>
      <c r="B1697" s="3" t="s">
        <v>1951</v>
      </c>
      <c r="C1697" s="3" t="s">
        <v>1717</v>
      </c>
      <c r="D1697" s="45" t="s">
        <v>1669</v>
      </c>
      <c r="E1697" s="3" t="s">
        <v>763</v>
      </c>
      <c r="F1697" s="4" t="s">
        <v>1952</v>
      </c>
      <c r="G1697" s="4" t="str">
        <f t="shared" si="146"/>
        <v>RES1218 360m±1%</v>
      </c>
      <c r="H1697" s="3" t="s">
        <v>23</v>
      </c>
      <c r="I1697" s="3" t="s">
        <v>24</v>
      </c>
      <c r="J1697" s="3" t="s">
        <v>25</v>
      </c>
      <c r="K1697" s="3" t="s">
        <v>1127</v>
      </c>
      <c r="L1697" s="4" t="str">
        <f t="shared" si="148"/>
        <v>RL1218FK-070R36L</v>
      </c>
      <c r="M1697" s="3" t="s">
        <v>378</v>
      </c>
      <c r="N1697" s="4" t="s">
        <v>1671</v>
      </c>
      <c r="O1697" t="str">
        <f t="shared" ca="1" si="149"/>
        <v>C:\Altium Libraries\Passives Library\DataSheet\LOW OHMIC CHIP RESISTORS (Yageo).pdf</v>
      </c>
      <c r="P1697" s="5" t="str">
        <f t="shared" si="145"/>
        <v>LOW OHMIC CHIP RESISTORS  RES1218 360m±1% 200V 1W</v>
      </c>
    </row>
    <row r="1698" spans="1:16" x14ac:dyDescent="0.3">
      <c r="A1698" s="4" t="s">
        <v>1987</v>
      </c>
      <c r="B1698" s="3" t="s">
        <v>1951</v>
      </c>
      <c r="C1698" s="3" t="s">
        <v>1719</v>
      </c>
      <c r="D1698" s="45" t="s">
        <v>1669</v>
      </c>
      <c r="E1698" s="3" t="s">
        <v>763</v>
      </c>
      <c r="F1698" s="4" t="s">
        <v>1952</v>
      </c>
      <c r="G1698" s="4" t="str">
        <f t="shared" si="146"/>
        <v>RES1218 390m±1%</v>
      </c>
      <c r="H1698" s="3" t="s">
        <v>23</v>
      </c>
      <c r="I1698" s="3" t="s">
        <v>24</v>
      </c>
      <c r="J1698" s="3" t="s">
        <v>25</v>
      </c>
      <c r="K1698" s="3" t="s">
        <v>1127</v>
      </c>
      <c r="L1698" s="4" t="str">
        <f t="shared" si="148"/>
        <v>RL1218FK-070R39L</v>
      </c>
      <c r="M1698" s="3" t="s">
        <v>378</v>
      </c>
      <c r="N1698" s="4" t="s">
        <v>1671</v>
      </c>
      <c r="O1698" t="str">
        <f t="shared" ca="1" si="149"/>
        <v>C:\Altium Libraries\Passives Library\DataSheet\LOW OHMIC CHIP RESISTORS (Yageo).pdf</v>
      </c>
      <c r="P1698" s="5" t="str">
        <f t="shared" si="145"/>
        <v>LOW OHMIC CHIP RESISTORS  RES1218 390m±1% 200V 1W</v>
      </c>
    </row>
    <row r="1699" spans="1:16" x14ac:dyDescent="0.3">
      <c r="A1699" s="4" t="s">
        <v>1988</v>
      </c>
      <c r="B1699" s="3" t="s">
        <v>1951</v>
      </c>
      <c r="C1699" s="3" t="s">
        <v>1721</v>
      </c>
      <c r="D1699" s="45" t="s">
        <v>1669</v>
      </c>
      <c r="E1699" s="3" t="s">
        <v>763</v>
      </c>
      <c r="F1699" s="4" t="s">
        <v>1952</v>
      </c>
      <c r="G1699" s="4" t="str">
        <f t="shared" si="146"/>
        <v>RES1218 400m±1%</v>
      </c>
      <c r="H1699" s="3" t="s">
        <v>23</v>
      </c>
      <c r="I1699" s="3" t="s">
        <v>24</v>
      </c>
      <c r="J1699" s="3" t="s">
        <v>25</v>
      </c>
      <c r="K1699" s="3" t="s">
        <v>1127</v>
      </c>
      <c r="L1699" s="4" t="str">
        <f t="shared" si="148"/>
        <v>RL1218FK-070R4L</v>
      </c>
      <c r="M1699" s="3" t="s">
        <v>378</v>
      </c>
      <c r="N1699" s="4" t="s">
        <v>1671</v>
      </c>
      <c r="O1699" t="str">
        <f t="shared" ca="1" si="149"/>
        <v>C:\Altium Libraries\Passives Library\DataSheet\LOW OHMIC CHIP RESISTORS (Yageo).pdf</v>
      </c>
      <c r="P1699" s="5" t="str">
        <f t="shared" si="145"/>
        <v>LOW OHMIC CHIP RESISTORS  RES1218 400m±1% 200V 1W</v>
      </c>
    </row>
    <row r="1700" spans="1:16" x14ac:dyDescent="0.3">
      <c r="A1700" s="4" t="s">
        <v>1989</v>
      </c>
      <c r="B1700" s="3" t="s">
        <v>1951</v>
      </c>
      <c r="C1700" s="3" t="s">
        <v>1723</v>
      </c>
      <c r="D1700" s="45" t="s">
        <v>1669</v>
      </c>
      <c r="E1700" s="3" t="s">
        <v>763</v>
      </c>
      <c r="F1700" s="4" t="s">
        <v>1952</v>
      </c>
      <c r="G1700" s="4" t="str">
        <f t="shared" si="146"/>
        <v>RES1218 430m±1%</v>
      </c>
      <c r="H1700" s="3" t="s">
        <v>23</v>
      </c>
      <c r="I1700" s="3" t="s">
        <v>24</v>
      </c>
      <c r="J1700" s="3" t="s">
        <v>25</v>
      </c>
      <c r="K1700" s="3" t="s">
        <v>1127</v>
      </c>
      <c r="L1700" s="4" t="str">
        <f t="shared" si="148"/>
        <v>RL1218FK-070R43L</v>
      </c>
      <c r="M1700" s="3" t="s">
        <v>378</v>
      </c>
      <c r="N1700" s="4" t="s">
        <v>1671</v>
      </c>
      <c r="O1700" t="str">
        <f t="shared" ca="1" si="149"/>
        <v>C:\Altium Libraries\Passives Library\DataSheet\LOW OHMIC CHIP RESISTORS (Yageo).pdf</v>
      </c>
      <c r="P1700" s="5" t="str">
        <f t="shared" si="145"/>
        <v>LOW OHMIC CHIP RESISTORS  RES1218 430m±1% 200V 1W</v>
      </c>
    </row>
    <row r="1701" spans="1:16" x14ac:dyDescent="0.3">
      <c r="A1701" s="4" t="s">
        <v>1990</v>
      </c>
      <c r="B1701" s="3" t="s">
        <v>1951</v>
      </c>
      <c r="C1701" s="3" t="s">
        <v>1725</v>
      </c>
      <c r="D1701" s="45" t="s">
        <v>1669</v>
      </c>
      <c r="E1701" s="3" t="s">
        <v>763</v>
      </c>
      <c r="F1701" s="4" t="s">
        <v>1952</v>
      </c>
      <c r="G1701" s="4" t="str">
        <f t="shared" si="146"/>
        <v>RES1218 470m±1%</v>
      </c>
      <c r="H1701" s="3" t="s">
        <v>23</v>
      </c>
      <c r="I1701" s="3" t="s">
        <v>24</v>
      </c>
      <c r="J1701" s="3" t="s">
        <v>25</v>
      </c>
      <c r="K1701" s="3" t="s">
        <v>1127</v>
      </c>
      <c r="L1701" s="4" t="str">
        <f t="shared" si="148"/>
        <v>RL1218FK-070R47L</v>
      </c>
      <c r="M1701" s="3" t="s">
        <v>378</v>
      </c>
      <c r="N1701" s="4" t="s">
        <v>1671</v>
      </c>
      <c r="O1701" t="str">
        <f t="shared" ca="1" si="149"/>
        <v>C:\Altium Libraries\Passives Library\DataSheet\LOW OHMIC CHIP RESISTORS (Yageo).pdf</v>
      </c>
      <c r="P1701" s="5" t="str">
        <f t="shared" si="145"/>
        <v>LOW OHMIC CHIP RESISTORS  RES1218 470m±1% 200V 1W</v>
      </c>
    </row>
    <row r="1702" spans="1:16" x14ac:dyDescent="0.3">
      <c r="A1702" s="4" t="s">
        <v>1991</v>
      </c>
      <c r="B1702" s="3" t="s">
        <v>1951</v>
      </c>
      <c r="C1702" s="3" t="s">
        <v>1727</v>
      </c>
      <c r="D1702" s="45" t="s">
        <v>1669</v>
      </c>
      <c r="E1702" s="3" t="s">
        <v>763</v>
      </c>
      <c r="F1702" s="4" t="s">
        <v>1952</v>
      </c>
      <c r="G1702" s="4" t="str">
        <f t="shared" si="146"/>
        <v>RES1218 500m±1%</v>
      </c>
      <c r="H1702" s="3" t="s">
        <v>23</v>
      </c>
      <c r="I1702" s="3" t="s">
        <v>24</v>
      </c>
      <c r="J1702" s="3" t="s">
        <v>25</v>
      </c>
      <c r="K1702" s="3" t="s">
        <v>1127</v>
      </c>
      <c r="L1702" s="4" t="str">
        <f t="shared" si="148"/>
        <v>RL1218FK-070R5L</v>
      </c>
      <c r="M1702" s="3" t="s">
        <v>378</v>
      </c>
      <c r="N1702" s="4" t="s">
        <v>1671</v>
      </c>
      <c r="O1702" t="str">
        <f t="shared" ca="1" si="149"/>
        <v>C:\Altium Libraries\Passives Library\DataSheet\LOW OHMIC CHIP RESISTORS (Yageo).pdf</v>
      </c>
      <c r="P1702" s="5" t="str">
        <f t="shared" si="145"/>
        <v>LOW OHMIC CHIP RESISTORS  RES1218 500m±1% 200V 1W</v>
      </c>
    </row>
    <row r="1703" spans="1:16" x14ac:dyDescent="0.3">
      <c r="A1703" s="4" t="s">
        <v>1992</v>
      </c>
      <c r="B1703" s="3" t="s">
        <v>1951</v>
      </c>
      <c r="C1703" s="3" t="s">
        <v>1729</v>
      </c>
      <c r="D1703" s="45" t="s">
        <v>1669</v>
      </c>
      <c r="E1703" s="3" t="s">
        <v>763</v>
      </c>
      <c r="F1703" s="4" t="s">
        <v>1952</v>
      </c>
      <c r="G1703" s="4" t="str">
        <f t="shared" si="146"/>
        <v>RES1218 510m±1%</v>
      </c>
      <c r="H1703" s="3" t="s">
        <v>23</v>
      </c>
      <c r="I1703" s="3" t="s">
        <v>24</v>
      </c>
      <c r="J1703" s="3" t="s">
        <v>25</v>
      </c>
      <c r="K1703" s="3" t="s">
        <v>1127</v>
      </c>
      <c r="L1703" s="4" t="str">
        <f t="shared" si="148"/>
        <v>RL1218FK-070R51L</v>
      </c>
      <c r="M1703" s="3" t="s">
        <v>378</v>
      </c>
      <c r="N1703" s="4" t="s">
        <v>1671</v>
      </c>
      <c r="O1703" t="str">
        <f t="shared" ca="1" si="149"/>
        <v>C:\Altium Libraries\Passives Library\DataSheet\LOW OHMIC CHIP RESISTORS (Yageo).pdf</v>
      </c>
      <c r="P1703" s="5" t="str">
        <f t="shared" si="145"/>
        <v>LOW OHMIC CHIP RESISTORS  RES1218 510m±1% 200V 1W</v>
      </c>
    </row>
    <row r="1704" spans="1:16" x14ac:dyDescent="0.3">
      <c r="A1704" s="4" t="s">
        <v>1993</v>
      </c>
      <c r="B1704" s="3" t="s">
        <v>1951</v>
      </c>
      <c r="C1704" s="3" t="s">
        <v>1731</v>
      </c>
      <c r="D1704" s="45" t="s">
        <v>1669</v>
      </c>
      <c r="E1704" s="3" t="s">
        <v>763</v>
      </c>
      <c r="F1704" s="4" t="s">
        <v>1952</v>
      </c>
      <c r="G1704" s="4" t="str">
        <f t="shared" si="146"/>
        <v>RES1218 560m±1%</v>
      </c>
      <c r="H1704" s="3" t="s">
        <v>23</v>
      </c>
      <c r="I1704" s="3" t="s">
        <v>24</v>
      </c>
      <c r="J1704" s="3" t="s">
        <v>25</v>
      </c>
      <c r="K1704" s="3" t="s">
        <v>1127</v>
      </c>
      <c r="L1704" s="4" t="str">
        <f t="shared" si="148"/>
        <v>RL1218FK-070R56L</v>
      </c>
      <c r="M1704" s="3" t="s">
        <v>378</v>
      </c>
      <c r="N1704" s="4" t="s">
        <v>1671</v>
      </c>
      <c r="O1704" t="str">
        <f t="shared" ca="1" si="149"/>
        <v>C:\Altium Libraries\Passives Library\DataSheet\LOW OHMIC CHIP RESISTORS (Yageo).pdf</v>
      </c>
      <c r="P1704" s="5" t="str">
        <f t="shared" si="145"/>
        <v>LOW OHMIC CHIP RESISTORS  RES1218 560m±1% 200V 1W</v>
      </c>
    </row>
    <row r="1705" spans="1:16" x14ac:dyDescent="0.3">
      <c r="A1705" s="4" t="s">
        <v>1994</v>
      </c>
      <c r="B1705" s="3" t="s">
        <v>1951</v>
      </c>
      <c r="C1705" s="3" t="s">
        <v>1733</v>
      </c>
      <c r="D1705" s="45" t="s">
        <v>1669</v>
      </c>
      <c r="E1705" s="3" t="s">
        <v>763</v>
      </c>
      <c r="F1705" s="4" t="s">
        <v>1952</v>
      </c>
      <c r="G1705" s="4" t="str">
        <f t="shared" si="146"/>
        <v>RES1218 620m±1%</v>
      </c>
      <c r="H1705" s="3" t="s">
        <v>23</v>
      </c>
      <c r="I1705" s="3" t="s">
        <v>24</v>
      </c>
      <c r="J1705" s="3" t="s">
        <v>25</v>
      </c>
      <c r="K1705" s="3" t="s">
        <v>1127</v>
      </c>
      <c r="L1705" s="4" t="str">
        <f t="shared" si="148"/>
        <v>RL1218FK-070R62L</v>
      </c>
      <c r="M1705" s="3" t="s">
        <v>378</v>
      </c>
      <c r="N1705" s="4" t="s">
        <v>1671</v>
      </c>
      <c r="O1705" t="str">
        <f t="shared" ca="1" si="149"/>
        <v>C:\Altium Libraries\Passives Library\DataSheet\LOW OHMIC CHIP RESISTORS (Yageo).pdf</v>
      </c>
      <c r="P1705" s="5" t="str">
        <f t="shared" si="145"/>
        <v>LOW OHMIC CHIP RESISTORS  RES1218 620m±1% 200V 1W</v>
      </c>
    </row>
    <row r="1706" spans="1:16" x14ac:dyDescent="0.3">
      <c r="A1706" s="4" t="s">
        <v>1995</v>
      </c>
      <c r="B1706" s="3" t="s">
        <v>1951</v>
      </c>
      <c r="C1706" s="3" t="s">
        <v>1735</v>
      </c>
      <c r="D1706" s="45" t="s">
        <v>1669</v>
      </c>
      <c r="E1706" s="3" t="s">
        <v>763</v>
      </c>
      <c r="F1706" s="4" t="s">
        <v>1952</v>
      </c>
      <c r="G1706" s="4" t="str">
        <f t="shared" si="146"/>
        <v>RES1218 680m±1%</v>
      </c>
      <c r="H1706" s="3" t="s">
        <v>23</v>
      </c>
      <c r="I1706" s="3" t="s">
        <v>24</v>
      </c>
      <c r="J1706" s="3" t="s">
        <v>25</v>
      </c>
      <c r="K1706" s="3" t="s">
        <v>1127</v>
      </c>
      <c r="L1706" s="4" t="str">
        <f t="shared" si="148"/>
        <v>RL1218FK-070R68L</v>
      </c>
      <c r="M1706" s="3" t="s">
        <v>378</v>
      </c>
      <c r="N1706" s="4" t="s">
        <v>1671</v>
      </c>
      <c r="O1706" t="str">
        <f t="shared" ca="1" si="149"/>
        <v>C:\Altium Libraries\Passives Library\DataSheet\LOW OHMIC CHIP RESISTORS (Yageo).pdf</v>
      </c>
      <c r="P1706" s="5" t="str">
        <f t="shared" si="145"/>
        <v>LOW OHMIC CHIP RESISTORS  RES1218 680m±1% 200V 1W</v>
      </c>
    </row>
    <row r="1707" spans="1:16" x14ac:dyDescent="0.3">
      <c r="A1707" s="4" t="s">
        <v>1996</v>
      </c>
      <c r="B1707" s="3" t="s">
        <v>1951</v>
      </c>
      <c r="C1707" s="3" t="s">
        <v>1737</v>
      </c>
      <c r="D1707" s="45" t="s">
        <v>1669</v>
      </c>
      <c r="E1707" s="3" t="s">
        <v>763</v>
      </c>
      <c r="F1707" s="4" t="s">
        <v>1952</v>
      </c>
      <c r="G1707" s="4" t="str">
        <f t="shared" si="146"/>
        <v>RES1218 750m±1%</v>
      </c>
      <c r="H1707" s="3" t="s">
        <v>23</v>
      </c>
      <c r="I1707" s="3" t="s">
        <v>24</v>
      </c>
      <c r="J1707" s="3" t="s">
        <v>25</v>
      </c>
      <c r="K1707" s="3" t="s">
        <v>1127</v>
      </c>
      <c r="L1707" s="4" t="str">
        <f t="shared" si="148"/>
        <v>RL1218FK-070R75L</v>
      </c>
      <c r="M1707" s="3" t="s">
        <v>378</v>
      </c>
      <c r="N1707" s="4" t="s">
        <v>1671</v>
      </c>
      <c r="O1707" t="str">
        <f t="shared" ca="1" si="149"/>
        <v>C:\Altium Libraries\Passives Library\DataSheet\LOW OHMIC CHIP RESISTORS (Yageo).pdf</v>
      </c>
      <c r="P1707" s="5" t="str">
        <f t="shared" si="145"/>
        <v>LOW OHMIC CHIP RESISTORS  RES1218 750m±1% 200V 1W</v>
      </c>
    </row>
    <row r="1708" spans="1:16" x14ac:dyDescent="0.3">
      <c r="A1708" s="4" t="s">
        <v>1997</v>
      </c>
      <c r="B1708" s="3" t="s">
        <v>1951</v>
      </c>
      <c r="C1708" s="3" t="s">
        <v>1739</v>
      </c>
      <c r="D1708" s="45" t="s">
        <v>1669</v>
      </c>
      <c r="E1708" s="3" t="s">
        <v>763</v>
      </c>
      <c r="F1708" s="4" t="s">
        <v>1952</v>
      </c>
      <c r="G1708" s="4" t="str">
        <f t="shared" si="146"/>
        <v>RES1218 820m±1%</v>
      </c>
      <c r="H1708" s="3" t="s">
        <v>23</v>
      </c>
      <c r="I1708" s="3" t="s">
        <v>24</v>
      </c>
      <c r="J1708" s="3" t="s">
        <v>25</v>
      </c>
      <c r="K1708" s="3" t="s">
        <v>1127</v>
      </c>
      <c r="L1708" s="4" t="str">
        <f t="shared" si="148"/>
        <v>RL1218FK-070R82L</v>
      </c>
      <c r="M1708" s="3" t="s">
        <v>378</v>
      </c>
      <c r="N1708" s="4" t="s">
        <v>1671</v>
      </c>
      <c r="O1708" t="str">
        <f t="shared" ca="1" si="149"/>
        <v>C:\Altium Libraries\Passives Library\DataSheet\LOW OHMIC CHIP RESISTORS (Yageo).pdf</v>
      </c>
      <c r="P1708" s="5" t="str">
        <f t="shared" si="145"/>
        <v>LOW OHMIC CHIP RESISTORS  RES1218 820m±1% 200V 1W</v>
      </c>
    </row>
    <row r="1709" spans="1:16" x14ac:dyDescent="0.3">
      <c r="A1709" s="4" t="s">
        <v>1998</v>
      </c>
      <c r="B1709" s="3" t="s">
        <v>1951</v>
      </c>
      <c r="C1709" s="3" t="s">
        <v>1741</v>
      </c>
      <c r="D1709" s="45" t="s">
        <v>1669</v>
      </c>
      <c r="E1709" s="3" t="s">
        <v>763</v>
      </c>
      <c r="F1709" s="4" t="s">
        <v>1952</v>
      </c>
      <c r="G1709" s="4" t="str">
        <f t="shared" si="146"/>
        <v>RES1218 910m±1%</v>
      </c>
      <c r="H1709" s="3" t="s">
        <v>23</v>
      </c>
      <c r="I1709" s="3" t="s">
        <v>24</v>
      </c>
      <c r="J1709" s="3" t="s">
        <v>25</v>
      </c>
      <c r="K1709" s="3" t="s">
        <v>1127</v>
      </c>
      <c r="L1709" s="4" t="str">
        <f t="shared" si="148"/>
        <v>RL1218FK-070R91L</v>
      </c>
      <c r="M1709" s="3" t="s">
        <v>378</v>
      </c>
      <c r="N1709" s="4" t="s">
        <v>1671</v>
      </c>
      <c r="O1709" t="str">
        <f t="shared" ca="1" si="149"/>
        <v>C:\Altium Libraries\Passives Library\DataSheet\LOW OHMIC CHIP RESISTORS (Yageo).pdf</v>
      </c>
      <c r="P1709" s="5" t="str">
        <f t="shared" si="145"/>
        <v>LOW OHMIC CHIP RESISTORS  RES1218 910m±1% 200V 1W</v>
      </c>
    </row>
    <row r="1710" spans="1:16" x14ac:dyDescent="0.3">
      <c r="A1710" s="9"/>
      <c r="B1710" s="10"/>
      <c r="C1710" s="10"/>
      <c r="D1710" s="10"/>
      <c r="E1710" s="10"/>
      <c r="F1710" s="10"/>
      <c r="G1710" s="9"/>
      <c r="H1710" s="10"/>
      <c r="I1710" s="8"/>
      <c r="J1710" s="7"/>
      <c r="K1710" s="7"/>
      <c r="L1710" s="9"/>
      <c r="M1710" s="10"/>
      <c r="N1710" s="7"/>
      <c r="O1710" s="7"/>
      <c r="P1710" s="10"/>
    </row>
    <row r="1711" spans="1:16" x14ac:dyDescent="0.3">
      <c r="A1711" s="4" t="s">
        <v>1999</v>
      </c>
      <c r="B1711" s="3" t="s">
        <v>2000</v>
      </c>
      <c r="C1711" s="3" t="s">
        <v>1744</v>
      </c>
      <c r="D1711" s="45" t="s">
        <v>1669</v>
      </c>
      <c r="E1711" s="3" t="s">
        <v>763</v>
      </c>
      <c r="F1711" s="4" t="s">
        <v>1307</v>
      </c>
      <c r="G1711" s="4" t="str">
        <f>CONCATENATE(K1711," ",C1711,D1711)</f>
        <v>RES2010 10m±1%</v>
      </c>
      <c r="H1711" s="3" t="s">
        <v>23</v>
      </c>
      <c r="I1711" s="3" t="s">
        <v>24</v>
      </c>
      <c r="J1711" s="3" t="s">
        <v>25</v>
      </c>
      <c r="K1711" s="3" t="s">
        <v>1308</v>
      </c>
      <c r="L1711" s="4" t="str">
        <f>CONCATENATE("RL",MID(B1711,1,4),"FK","-","07","0R0",IF((MID(C1711,2,1))&gt;"0",MID(C1711,1,2),MID(C1711,1,1)),"L")</f>
        <v>RL2010FK-070R01L</v>
      </c>
      <c r="M1711" s="3" t="s">
        <v>378</v>
      </c>
      <c r="N1711" s="4" t="s">
        <v>1671</v>
      </c>
      <c r="O1711" t="str">
        <f t="shared" ca="1" si="149"/>
        <v>C:\Altium Libraries\Passives Library\DataSheet\LOW OHMIC CHIP RESISTORS (Yageo).pdf</v>
      </c>
      <c r="P1711" s="5" t="str">
        <f t="shared" ref="P1711:P1757" si="150">CONCATENATE(N1711," ",K1711," ",C1711,D1711," ",E1711," ",F1711)</f>
        <v>LOW OHMIC CHIP RESISTORS  RES2010 10m±1% 200V 0.75W</v>
      </c>
    </row>
    <row r="1712" spans="1:16" x14ac:dyDescent="0.3">
      <c r="A1712" s="4" t="s">
        <v>2001</v>
      </c>
      <c r="B1712" s="3" t="s">
        <v>2000</v>
      </c>
      <c r="C1712" s="3" t="s">
        <v>1747</v>
      </c>
      <c r="D1712" s="45" t="s">
        <v>1669</v>
      </c>
      <c r="E1712" s="3" t="s">
        <v>763</v>
      </c>
      <c r="F1712" s="4" t="s">
        <v>1307</v>
      </c>
      <c r="G1712" s="4" t="str">
        <f t="shared" ref="G1712:G1757" si="151">CONCATENATE(K1712," ",C1712,D1712)</f>
        <v>RES2010 11m±1%</v>
      </c>
      <c r="H1712" s="3" t="s">
        <v>23</v>
      </c>
      <c r="I1712" s="3" t="s">
        <v>24</v>
      </c>
      <c r="J1712" s="3" t="s">
        <v>25</v>
      </c>
      <c r="K1712" s="3" t="s">
        <v>1308</v>
      </c>
      <c r="L1712" s="4" t="str">
        <f t="shared" ref="L1712:L1730" si="152">CONCATENATE("RL",MID(B1712,1,4),"FK","-","07","0R0",IF((MID(C1712,2,1))&gt;"0",MID(C1712,1,2),MID(C1712,1,1)),"L")</f>
        <v>RL2010FK-070R011L</v>
      </c>
      <c r="M1712" s="3" t="s">
        <v>378</v>
      </c>
      <c r="N1712" s="4" t="s">
        <v>1671</v>
      </c>
      <c r="O1712" t="str">
        <f t="shared" ca="1" si="149"/>
        <v>C:\Altium Libraries\Passives Library\DataSheet\LOW OHMIC CHIP RESISTORS (Yageo).pdf</v>
      </c>
      <c r="P1712" s="5" t="str">
        <f t="shared" si="150"/>
        <v>LOW OHMIC CHIP RESISTORS  RES2010 11m±1% 200V 0.75W</v>
      </c>
    </row>
    <row r="1713" spans="1:16" x14ac:dyDescent="0.3">
      <c r="A1713" s="4" t="s">
        <v>2002</v>
      </c>
      <c r="B1713" s="3" t="s">
        <v>2000</v>
      </c>
      <c r="C1713" s="3" t="s">
        <v>1749</v>
      </c>
      <c r="D1713" s="45" t="s">
        <v>1669</v>
      </c>
      <c r="E1713" s="3" t="s">
        <v>763</v>
      </c>
      <c r="F1713" s="4" t="s">
        <v>1307</v>
      </c>
      <c r="G1713" s="4" t="str">
        <f t="shared" si="151"/>
        <v>RES2010 12m±1%</v>
      </c>
      <c r="H1713" s="3" t="s">
        <v>23</v>
      </c>
      <c r="I1713" s="3" t="s">
        <v>24</v>
      </c>
      <c r="J1713" s="3" t="s">
        <v>25</v>
      </c>
      <c r="K1713" s="3" t="s">
        <v>1308</v>
      </c>
      <c r="L1713" s="4" t="str">
        <f t="shared" si="152"/>
        <v>RL2010FK-070R012L</v>
      </c>
      <c r="M1713" s="3" t="s">
        <v>378</v>
      </c>
      <c r="N1713" s="4" t="s">
        <v>1671</v>
      </c>
      <c r="O1713" t="str">
        <f t="shared" ca="1" si="149"/>
        <v>C:\Altium Libraries\Passives Library\DataSheet\LOW OHMIC CHIP RESISTORS (Yageo).pdf</v>
      </c>
      <c r="P1713" s="5" t="str">
        <f t="shared" si="150"/>
        <v>LOW OHMIC CHIP RESISTORS  RES2010 12m±1% 200V 0.75W</v>
      </c>
    </row>
    <row r="1714" spans="1:16" x14ac:dyDescent="0.3">
      <c r="A1714" s="4" t="s">
        <v>2003</v>
      </c>
      <c r="B1714" s="3" t="s">
        <v>2000</v>
      </c>
      <c r="C1714" s="3" t="s">
        <v>1751</v>
      </c>
      <c r="D1714" s="45" t="s">
        <v>1669</v>
      </c>
      <c r="E1714" s="3" t="s">
        <v>763</v>
      </c>
      <c r="F1714" s="4" t="s">
        <v>1307</v>
      </c>
      <c r="G1714" s="4" t="str">
        <f t="shared" si="151"/>
        <v>RES2010 13m±1%</v>
      </c>
      <c r="H1714" s="3" t="s">
        <v>23</v>
      </c>
      <c r="I1714" s="3" t="s">
        <v>24</v>
      </c>
      <c r="J1714" s="3" t="s">
        <v>25</v>
      </c>
      <c r="K1714" s="3" t="s">
        <v>1308</v>
      </c>
      <c r="L1714" s="4" t="str">
        <f t="shared" si="152"/>
        <v>RL2010FK-070R013L</v>
      </c>
      <c r="M1714" s="3" t="s">
        <v>378</v>
      </c>
      <c r="N1714" s="4" t="s">
        <v>1671</v>
      </c>
      <c r="O1714" t="str">
        <f t="shared" ca="1" si="149"/>
        <v>C:\Altium Libraries\Passives Library\DataSheet\LOW OHMIC CHIP RESISTORS (Yageo).pdf</v>
      </c>
      <c r="P1714" s="5" t="str">
        <f t="shared" si="150"/>
        <v>LOW OHMIC CHIP RESISTORS  RES2010 13m±1% 200V 0.75W</v>
      </c>
    </row>
    <row r="1715" spans="1:16" x14ac:dyDescent="0.3">
      <c r="A1715" s="4" t="s">
        <v>2004</v>
      </c>
      <c r="B1715" s="3" t="s">
        <v>2000</v>
      </c>
      <c r="C1715" s="3" t="s">
        <v>1753</v>
      </c>
      <c r="D1715" s="45" t="s">
        <v>1669</v>
      </c>
      <c r="E1715" s="3" t="s">
        <v>763</v>
      </c>
      <c r="F1715" s="4" t="s">
        <v>1307</v>
      </c>
      <c r="G1715" s="4" t="str">
        <f t="shared" si="151"/>
        <v>RES2010 15m±1%</v>
      </c>
      <c r="H1715" s="3" t="s">
        <v>23</v>
      </c>
      <c r="I1715" s="3" t="s">
        <v>24</v>
      </c>
      <c r="J1715" s="3" t="s">
        <v>25</v>
      </c>
      <c r="K1715" s="3" t="s">
        <v>1308</v>
      </c>
      <c r="L1715" s="4" t="str">
        <f t="shared" si="152"/>
        <v>RL2010FK-070R015L</v>
      </c>
      <c r="M1715" s="3" t="s">
        <v>378</v>
      </c>
      <c r="N1715" s="4" t="s">
        <v>1671</v>
      </c>
      <c r="O1715" t="str">
        <f t="shared" ca="1" si="149"/>
        <v>C:\Altium Libraries\Passives Library\DataSheet\LOW OHMIC CHIP RESISTORS (Yageo).pdf</v>
      </c>
      <c r="P1715" s="5" t="str">
        <f t="shared" si="150"/>
        <v>LOW OHMIC CHIP RESISTORS  RES2010 15m±1% 200V 0.75W</v>
      </c>
    </row>
    <row r="1716" spans="1:16" x14ac:dyDescent="0.3">
      <c r="A1716" s="4" t="s">
        <v>2005</v>
      </c>
      <c r="B1716" s="3" t="s">
        <v>2000</v>
      </c>
      <c r="C1716" s="3" t="s">
        <v>1755</v>
      </c>
      <c r="D1716" s="45" t="s">
        <v>1669</v>
      </c>
      <c r="E1716" s="3" t="s">
        <v>763</v>
      </c>
      <c r="F1716" s="4" t="s">
        <v>1307</v>
      </c>
      <c r="G1716" s="4" t="str">
        <f t="shared" si="151"/>
        <v>RES2010 16m±1%</v>
      </c>
      <c r="H1716" s="3" t="s">
        <v>23</v>
      </c>
      <c r="I1716" s="3" t="s">
        <v>24</v>
      </c>
      <c r="J1716" s="3" t="s">
        <v>25</v>
      </c>
      <c r="K1716" s="3" t="s">
        <v>1308</v>
      </c>
      <c r="L1716" s="4" t="str">
        <f t="shared" si="152"/>
        <v>RL2010FK-070R016L</v>
      </c>
      <c r="M1716" s="3" t="s">
        <v>378</v>
      </c>
      <c r="N1716" s="4" t="s">
        <v>1671</v>
      </c>
      <c r="O1716" t="str">
        <f t="shared" ca="1" si="149"/>
        <v>C:\Altium Libraries\Passives Library\DataSheet\LOW OHMIC CHIP RESISTORS (Yageo).pdf</v>
      </c>
      <c r="P1716" s="5" t="str">
        <f t="shared" si="150"/>
        <v>LOW OHMIC CHIP RESISTORS  RES2010 16m±1% 200V 0.75W</v>
      </c>
    </row>
    <row r="1717" spans="1:16" x14ac:dyDescent="0.3">
      <c r="A1717" s="4" t="s">
        <v>2006</v>
      </c>
      <c r="B1717" s="3" t="s">
        <v>2000</v>
      </c>
      <c r="C1717" s="3" t="s">
        <v>1757</v>
      </c>
      <c r="D1717" s="45" t="s">
        <v>1669</v>
      </c>
      <c r="E1717" s="3" t="s">
        <v>763</v>
      </c>
      <c r="F1717" s="4" t="s">
        <v>1307</v>
      </c>
      <c r="G1717" s="4" t="str">
        <f t="shared" si="151"/>
        <v>RES2010 18m±1%</v>
      </c>
      <c r="H1717" s="3" t="s">
        <v>23</v>
      </c>
      <c r="I1717" s="3" t="s">
        <v>24</v>
      </c>
      <c r="J1717" s="3" t="s">
        <v>25</v>
      </c>
      <c r="K1717" s="3" t="s">
        <v>1308</v>
      </c>
      <c r="L1717" s="4" t="str">
        <f t="shared" si="152"/>
        <v>RL2010FK-070R018L</v>
      </c>
      <c r="M1717" s="3" t="s">
        <v>378</v>
      </c>
      <c r="N1717" s="4" t="s">
        <v>1671</v>
      </c>
      <c r="O1717" t="str">
        <f t="shared" ca="1" si="149"/>
        <v>C:\Altium Libraries\Passives Library\DataSheet\LOW OHMIC CHIP RESISTORS (Yageo).pdf</v>
      </c>
      <c r="P1717" s="5" t="str">
        <f t="shared" si="150"/>
        <v>LOW OHMIC CHIP RESISTORS  RES2010 18m±1% 200V 0.75W</v>
      </c>
    </row>
    <row r="1718" spans="1:16" x14ac:dyDescent="0.3">
      <c r="A1718" s="4" t="s">
        <v>2007</v>
      </c>
      <c r="B1718" s="3" t="s">
        <v>2000</v>
      </c>
      <c r="C1718" s="3" t="s">
        <v>1759</v>
      </c>
      <c r="D1718" s="45" t="s">
        <v>1669</v>
      </c>
      <c r="E1718" s="3" t="s">
        <v>763</v>
      </c>
      <c r="F1718" s="4" t="s">
        <v>1307</v>
      </c>
      <c r="G1718" s="4" t="str">
        <f t="shared" si="151"/>
        <v>RES2010 20m±1%</v>
      </c>
      <c r="H1718" s="3" t="s">
        <v>23</v>
      </c>
      <c r="I1718" s="3" t="s">
        <v>24</v>
      </c>
      <c r="J1718" s="3" t="s">
        <v>25</v>
      </c>
      <c r="K1718" s="3" t="s">
        <v>1308</v>
      </c>
      <c r="L1718" s="4" t="str">
        <f t="shared" si="152"/>
        <v>RL2010FK-070R02L</v>
      </c>
      <c r="M1718" s="3" t="s">
        <v>378</v>
      </c>
      <c r="N1718" s="4" t="s">
        <v>1671</v>
      </c>
      <c r="O1718" t="str">
        <f t="shared" ca="1" si="149"/>
        <v>C:\Altium Libraries\Passives Library\DataSheet\LOW OHMIC CHIP RESISTORS (Yageo).pdf</v>
      </c>
      <c r="P1718" s="5" t="str">
        <f t="shared" si="150"/>
        <v>LOW OHMIC CHIP RESISTORS  RES2010 20m±1% 200V 0.75W</v>
      </c>
    </row>
    <row r="1719" spans="1:16" x14ac:dyDescent="0.3">
      <c r="A1719" s="4" t="s">
        <v>2008</v>
      </c>
      <c r="B1719" s="3" t="s">
        <v>2000</v>
      </c>
      <c r="C1719" s="3" t="s">
        <v>1761</v>
      </c>
      <c r="D1719" s="45" t="s">
        <v>1669</v>
      </c>
      <c r="E1719" s="3" t="s">
        <v>763</v>
      </c>
      <c r="F1719" s="4" t="s">
        <v>1307</v>
      </c>
      <c r="G1719" s="4" t="str">
        <f t="shared" si="151"/>
        <v>RES2010 22m±1%</v>
      </c>
      <c r="H1719" s="3" t="s">
        <v>23</v>
      </c>
      <c r="I1719" s="3" t="s">
        <v>24</v>
      </c>
      <c r="J1719" s="3" t="s">
        <v>25</v>
      </c>
      <c r="K1719" s="3" t="s">
        <v>1308</v>
      </c>
      <c r="L1719" s="4" t="str">
        <f t="shared" si="152"/>
        <v>RL2010FK-070R022L</v>
      </c>
      <c r="M1719" s="3" t="s">
        <v>378</v>
      </c>
      <c r="N1719" s="4" t="s">
        <v>1671</v>
      </c>
      <c r="O1719" t="str">
        <f t="shared" ca="1" si="149"/>
        <v>C:\Altium Libraries\Passives Library\DataSheet\LOW OHMIC CHIP RESISTORS (Yageo).pdf</v>
      </c>
      <c r="P1719" s="5" t="str">
        <f t="shared" si="150"/>
        <v>LOW OHMIC CHIP RESISTORS  RES2010 22m±1% 200V 0.75W</v>
      </c>
    </row>
    <row r="1720" spans="1:16" x14ac:dyDescent="0.3">
      <c r="A1720" s="4" t="s">
        <v>2009</v>
      </c>
      <c r="B1720" s="3" t="s">
        <v>2000</v>
      </c>
      <c r="C1720" s="3" t="s">
        <v>1763</v>
      </c>
      <c r="D1720" s="45" t="s">
        <v>1669</v>
      </c>
      <c r="E1720" s="3" t="s">
        <v>763</v>
      </c>
      <c r="F1720" s="4" t="s">
        <v>1307</v>
      </c>
      <c r="G1720" s="4" t="str">
        <f t="shared" si="151"/>
        <v>RES2010 25m±1%</v>
      </c>
      <c r="H1720" s="3" t="s">
        <v>23</v>
      </c>
      <c r="I1720" s="3" t="s">
        <v>24</v>
      </c>
      <c r="J1720" s="3" t="s">
        <v>25</v>
      </c>
      <c r="K1720" s="3" t="s">
        <v>1308</v>
      </c>
      <c r="L1720" s="4" t="str">
        <f t="shared" si="152"/>
        <v>RL2010FK-070R025L</v>
      </c>
      <c r="M1720" s="3" t="s">
        <v>378</v>
      </c>
      <c r="N1720" s="4" t="s">
        <v>1671</v>
      </c>
      <c r="O1720" t="str">
        <f t="shared" ca="1" si="149"/>
        <v>C:\Altium Libraries\Passives Library\DataSheet\LOW OHMIC CHIP RESISTORS (Yageo).pdf</v>
      </c>
      <c r="P1720" s="5" t="str">
        <f t="shared" si="150"/>
        <v>LOW OHMIC CHIP RESISTORS  RES2010 25m±1% 200V 0.75W</v>
      </c>
    </row>
    <row r="1721" spans="1:16" x14ac:dyDescent="0.3">
      <c r="A1721" s="4" t="s">
        <v>2010</v>
      </c>
      <c r="B1721" s="3" t="s">
        <v>2000</v>
      </c>
      <c r="C1721" s="3" t="s">
        <v>1765</v>
      </c>
      <c r="D1721" s="45" t="s">
        <v>1669</v>
      </c>
      <c r="E1721" s="3" t="s">
        <v>763</v>
      </c>
      <c r="F1721" s="4" t="s">
        <v>1307</v>
      </c>
      <c r="G1721" s="4" t="str">
        <f t="shared" si="151"/>
        <v>RES2010 40m±1%</v>
      </c>
      <c r="H1721" s="3" t="s">
        <v>23</v>
      </c>
      <c r="I1721" s="3" t="s">
        <v>24</v>
      </c>
      <c r="J1721" s="3" t="s">
        <v>25</v>
      </c>
      <c r="K1721" s="3" t="s">
        <v>1308</v>
      </c>
      <c r="L1721" s="4" t="str">
        <f t="shared" si="152"/>
        <v>RL2010FK-070R04L</v>
      </c>
      <c r="M1721" s="3" t="s">
        <v>378</v>
      </c>
      <c r="N1721" s="4" t="s">
        <v>1671</v>
      </c>
      <c r="O1721" t="str">
        <f t="shared" ca="1" si="149"/>
        <v>C:\Altium Libraries\Passives Library\DataSheet\LOW OHMIC CHIP RESISTORS (Yageo).pdf</v>
      </c>
      <c r="P1721" s="5" t="str">
        <f t="shared" si="150"/>
        <v>LOW OHMIC CHIP RESISTORS  RES2010 40m±1% 200V 0.75W</v>
      </c>
    </row>
    <row r="1722" spans="1:16" x14ac:dyDescent="0.3">
      <c r="A1722" s="4" t="s">
        <v>2011</v>
      </c>
      <c r="B1722" s="3" t="s">
        <v>2000</v>
      </c>
      <c r="C1722" s="3" t="s">
        <v>1668</v>
      </c>
      <c r="D1722" s="45" t="s">
        <v>1669</v>
      </c>
      <c r="E1722" s="3" t="s">
        <v>763</v>
      </c>
      <c r="F1722" s="4" t="s">
        <v>1307</v>
      </c>
      <c r="G1722" s="4" t="str">
        <f t="shared" si="151"/>
        <v>RES2010 50m±1%</v>
      </c>
      <c r="H1722" s="3" t="s">
        <v>23</v>
      </c>
      <c r="I1722" s="3" t="s">
        <v>24</v>
      </c>
      <c r="J1722" s="3" t="s">
        <v>25</v>
      </c>
      <c r="K1722" s="3" t="s">
        <v>1308</v>
      </c>
      <c r="L1722" s="4" t="str">
        <f t="shared" si="152"/>
        <v>RL2010FK-070R05L</v>
      </c>
      <c r="M1722" s="3" t="s">
        <v>378</v>
      </c>
      <c r="N1722" s="4" t="s">
        <v>1671</v>
      </c>
      <c r="O1722" t="str">
        <f t="shared" ca="1" si="149"/>
        <v>C:\Altium Libraries\Passives Library\DataSheet\LOW OHMIC CHIP RESISTORS (Yageo).pdf</v>
      </c>
      <c r="P1722" s="5" t="str">
        <f t="shared" si="150"/>
        <v>LOW OHMIC CHIP RESISTORS  RES2010 50m±1% 200V 0.75W</v>
      </c>
    </row>
    <row r="1723" spans="1:16" x14ac:dyDescent="0.3">
      <c r="A1723" s="4" t="s">
        <v>2012</v>
      </c>
      <c r="B1723" s="3" t="s">
        <v>2000</v>
      </c>
      <c r="C1723" s="3" t="s">
        <v>1673</v>
      </c>
      <c r="D1723" s="45" t="s">
        <v>1669</v>
      </c>
      <c r="E1723" s="3" t="s">
        <v>763</v>
      </c>
      <c r="F1723" s="4" t="s">
        <v>1307</v>
      </c>
      <c r="G1723" s="4" t="str">
        <f t="shared" si="151"/>
        <v>RES2010 51m±1%</v>
      </c>
      <c r="H1723" s="3" t="s">
        <v>23</v>
      </c>
      <c r="I1723" s="3" t="s">
        <v>24</v>
      </c>
      <c r="J1723" s="3" t="s">
        <v>25</v>
      </c>
      <c r="K1723" s="3" t="s">
        <v>1308</v>
      </c>
      <c r="L1723" s="4" t="str">
        <f t="shared" si="152"/>
        <v>RL2010FK-070R051L</v>
      </c>
      <c r="M1723" s="3" t="s">
        <v>378</v>
      </c>
      <c r="N1723" s="4" t="s">
        <v>1671</v>
      </c>
      <c r="O1723" t="str">
        <f t="shared" ca="1" si="149"/>
        <v>C:\Altium Libraries\Passives Library\DataSheet\LOW OHMIC CHIP RESISTORS (Yageo).pdf</v>
      </c>
      <c r="P1723" s="5" t="str">
        <f t="shared" si="150"/>
        <v>LOW OHMIC CHIP RESISTORS  RES2010 51m±1% 200V 0.75W</v>
      </c>
    </row>
    <row r="1724" spans="1:16" x14ac:dyDescent="0.3">
      <c r="A1724" s="4" t="s">
        <v>2013</v>
      </c>
      <c r="B1724" s="3" t="s">
        <v>2000</v>
      </c>
      <c r="C1724" s="3" t="s">
        <v>1675</v>
      </c>
      <c r="D1724" s="45" t="s">
        <v>1669</v>
      </c>
      <c r="E1724" s="3" t="s">
        <v>763</v>
      </c>
      <c r="F1724" s="4" t="s">
        <v>1307</v>
      </c>
      <c r="G1724" s="4" t="str">
        <f t="shared" si="151"/>
        <v>RES2010 56m±1%</v>
      </c>
      <c r="H1724" s="3" t="s">
        <v>23</v>
      </c>
      <c r="I1724" s="3" t="s">
        <v>24</v>
      </c>
      <c r="J1724" s="3" t="s">
        <v>25</v>
      </c>
      <c r="K1724" s="3" t="s">
        <v>1308</v>
      </c>
      <c r="L1724" s="4" t="str">
        <f t="shared" si="152"/>
        <v>RL2010FK-070R056L</v>
      </c>
      <c r="M1724" s="3" t="s">
        <v>378</v>
      </c>
      <c r="N1724" s="4" t="s">
        <v>1671</v>
      </c>
      <c r="O1724" t="str">
        <f t="shared" ca="1" si="149"/>
        <v>C:\Altium Libraries\Passives Library\DataSheet\LOW OHMIC CHIP RESISTORS (Yageo).pdf</v>
      </c>
      <c r="P1724" s="5" t="str">
        <f t="shared" si="150"/>
        <v>LOW OHMIC CHIP RESISTORS  RES2010 56m±1% 200V 0.75W</v>
      </c>
    </row>
    <row r="1725" spans="1:16" x14ac:dyDescent="0.3">
      <c r="A1725" s="4" t="s">
        <v>2014</v>
      </c>
      <c r="B1725" s="3" t="s">
        <v>2000</v>
      </c>
      <c r="C1725" s="3" t="s">
        <v>1677</v>
      </c>
      <c r="D1725" s="45" t="s">
        <v>1669</v>
      </c>
      <c r="E1725" s="3" t="s">
        <v>763</v>
      </c>
      <c r="F1725" s="4" t="s">
        <v>1307</v>
      </c>
      <c r="G1725" s="4" t="str">
        <f t="shared" si="151"/>
        <v>RES2010 60m±1%</v>
      </c>
      <c r="H1725" s="3" t="s">
        <v>23</v>
      </c>
      <c r="I1725" s="3" t="s">
        <v>24</v>
      </c>
      <c r="J1725" s="3" t="s">
        <v>25</v>
      </c>
      <c r="K1725" s="3" t="s">
        <v>1308</v>
      </c>
      <c r="L1725" s="4" t="str">
        <f t="shared" si="152"/>
        <v>RL2010FK-070R06L</v>
      </c>
      <c r="M1725" s="3" t="s">
        <v>378</v>
      </c>
      <c r="N1725" s="4" t="s">
        <v>1671</v>
      </c>
      <c r="O1725" t="str">
        <f t="shared" ca="1" si="149"/>
        <v>C:\Altium Libraries\Passives Library\DataSheet\LOW OHMIC CHIP RESISTORS (Yageo).pdf</v>
      </c>
      <c r="P1725" s="5" t="str">
        <f t="shared" si="150"/>
        <v>LOW OHMIC CHIP RESISTORS  RES2010 60m±1% 200V 0.75W</v>
      </c>
    </row>
    <row r="1726" spans="1:16" x14ac:dyDescent="0.3">
      <c r="A1726" s="4" t="s">
        <v>2015</v>
      </c>
      <c r="B1726" s="3" t="s">
        <v>2000</v>
      </c>
      <c r="C1726" s="3" t="s">
        <v>1679</v>
      </c>
      <c r="D1726" s="45" t="s">
        <v>1669</v>
      </c>
      <c r="E1726" s="3" t="s">
        <v>763</v>
      </c>
      <c r="F1726" s="4" t="s">
        <v>1307</v>
      </c>
      <c r="G1726" s="4" t="str">
        <f t="shared" si="151"/>
        <v>RES2010 62m±1%</v>
      </c>
      <c r="H1726" s="3" t="s">
        <v>23</v>
      </c>
      <c r="I1726" s="3" t="s">
        <v>24</v>
      </c>
      <c r="J1726" s="3" t="s">
        <v>25</v>
      </c>
      <c r="K1726" s="3" t="s">
        <v>1308</v>
      </c>
      <c r="L1726" s="4" t="str">
        <f t="shared" si="152"/>
        <v>RL2010FK-070R062L</v>
      </c>
      <c r="M1726" s="3" t="s">
        <v>378</v>
      </c>
      <c r="N1726" s="4" t="s">
        <v>1671</v>
      </c>
      <c r="O1726" t="str">
        <f t="shared" ca="1" si="149"/>
        <v>C:\Altium Libraries\Passives Library\DataSheet\LOW OHMIC CHIP RESISTORS (Yageo).pdf</v>
      </c>
      <c r="P1726" s="5" t="str">
        <f t="shared" si="150"/>
        <v>LOW OHMIC CHIP RESISTORS  RES2010 62m±1% 200V 0.75W</v>
      </c>
    </row>
    <row r="1727" spans="1:16" x14ac:dyDescent="0.3">
      <c r="A1727" s="4" t="s">
        <v>2016</v>
      </c>
      <c r="B1727" s="3" t="s">
        <v>2000</v>
      </c>
      <c r="C1727" s="3" t="s">
        <v>1681</v>
      </c>
      <c r="D1727" s="45" t="s">
        <v>1669</v>
      </c>
      <c r="E1727" s="3" t="s">
        <v>763</v>
      </c>
      <c r="F1727" s="4" t="s">
        <v>1307</v>
      </c>
      <c r="G1727" s="4" t="str">
        <f t="shared" si="151"/>
        <v>RES2010 68m±1%</v>
      </c>
      <c r="H1727" s="3" t="s">
        <v>23</v>
      </c>
      <c r="I1727" s="3" t="s">
        <v>24</v>
      </c>
      <c r="J1727" s="3" t="s">
        <v>25</v>
      </c>
      <c r="K1727" s="3" t="s">
        <v>1308</v>
      </c>
      <c r="L1727" s="4" t="str">
        <f t="shared" si="152"/>
        <v>RL2010FK-070R068L</v>
      </c>
      <c r="M1727" s="3" t="s">
        <v>378</v>
      </c>
      <c r="N1727" s="4" t="s">
        <v>1671</v>
      </c>
      <c r="O1727" t="str">
        <f t="shared" ca="1" si="149"/>
        <v>C:\Altium Libraries\Passives Library\DataSheet\LOW OHMIC CHIP RESISTORS (Yageo).pdf</v>
      </c>
      <c r="P1727" s="5" t="str">
        <f t="shared" si="150"/>
        <v>LOW OHMIC CHIP RESISTORS  RES2010 68m±1% 200V 0.75W</v>
      </c>
    </row>
    <row r="1728" spans="1:16" x14ac:dyDescent="0.3">
      <c r="A1728" s="4" t="s">
        <v>2017</v>
      </c>
      <c r="B1728" s="3" t="s">
        <v>2000</v>
      </c>
      <c r="C1728" s="3" t="s">
        <v>1683</v>
      </c>
      <c r="D1728" s="45" t="s">
        <v>1669</v>
      </c>
      <c r="E1728" s="3" t="s">
        <v>763</v>
      </c>
      <c r="F1728" s="4" t="s">
        <v>1307</v>
      </c>
      <c r="G1728" s="4" t="str">
        <f t="shared" si="151"/>
        <v>RES2010 75m±1%</v>
      </c>
      <c r="H1728" s="3" t="s">
        <v>23</v>
      </c>
      <c r="I1728" s="3" t="s">
        <v>24</v>
      </c>
      <c r="J1728" s="3" t="s">
        <v>25</v>
      </c>
      <c r="K1728" s="3" t="s">
        <v>1308</v>
      </c>
      <c r="L1728" s="4" t="str">
        <f t="shared" si="152"/>
        <v>RL2010FK-070R075L</v>
      </c>
      <c r="M1728" s="3" t="s">
        <v>378</v>
      </c>
      <c r="N1728" s="4" t="s">
        <v>1671</v>
      </c>
      <c r="O1728" t="str">
        <f t="shared" ca="1" si="149"/>
        <v>C:\Altium Libraries\Passives Library\DataSheet\LOW OHMIC CHIP RESISTORS (Yageo).pdf</v>
      </c>
      <c r="P1728" s="5" t="str">
        <f t="shared" si="150"/>
        <v>LOW OHMIC CHIP RESISTORS  RES2010 75m±1% 200V 0.75W</v>
      </c>
    </row>
    <row r="1729" spans="1:16" x14ac:dyDescent="0.3">
      <c r="A1729" s="4" t="s">
        <v>2018</v>
      </c>
      <c r="B1729" s="3" t="s">
        <v>2000</v>
      </c>
      <c r="C1729" s="3" t="s">
        <v>1685</v>
      </c>
      <c r="D1729" s="45" t="s">
        <v>1669</v>
      </c>
      <c r="E1729" s="3" t="s">
        <v>763</v>
      </c>
      <c r="F1729" s="4" t="s">
        <v>1307</v>
      </c>
      <c r="G1729" s="4" t="str">
        <f t="shared" si="151"/>
        <v>RES2010 82m±1%</v>
      </c>
      <c r="H1729" s="3" t="s">
        <v>23</v>
      </c>
      <c r="I1729" s="3" t="s">
        <v>24</v>
      </c>
      <c r="J1729" s="3" t="s">
        <v>25</v>
      </c>
      <c r="K1729" s="3" t="s">
        <v>1308</v>
      </c>
      <c r="L1729" s="4" t="str">
        <f t="shared" si="152"/>
        <v>RL2010FK-070R082L</v>
      </c>
      <c r="M1729" s="3" t="s">
        <v>378</v>
      </c>
      <c r="N1729" s="4" t="s">
        <v>1671</v>
      </c>
      <c r="O1729" t="str">
        <f t="shared" ca="1" si="149"/>
        <v>C:\Altium Libraries\Passives Library\DataSheet\LOW OHMIC CHIP RESISTORS (Yageo).pdf</v>
      </c>
      <c r="P1729" s="5" t="str">
        <f t="shared" si="150"/>
        <v>LOW OHMIC CHIP RESISTORS  RES2010 82m±1% 200V 0.75W</v>
      </c>
    </row>
    <row r="1730" spans="1:16" x14ac:dyDescent="0.3">
      <c r="A1730" s="4" t="s">
        <v>2019</v>
      </c>
      <c r="B1730" s="3" t="s">
        <v>2000</v>
      </c>
      <c r="C1730" s="3" t="s">
        <v>1687</v>
      </c>
      <c r="D1730" s="45" t="s">
        <v>1669</v>
      </c>
      <c r="E1730" s="3" t="s">
        <v>763</v>
      </c>
      <c r="F1730" s="4" t="s">
        <v>1307</v>
      </c>
      <c r="G1730" s="4" t="str">
        <f t="shared" si="151"/>
        <v>RES2010 91m±1%</v>
      </c>
      <c r="H1730" s="3" t="s">
        <v>23</v>
      </c>
      <c r="I1730" s="3" t="s">
        <v>24</v>
      </c>
      <c r="J1730" s="3" t="s">
        <v>25</v>
      </c>
      <c r="K1730" s="3" t="s">
        <v>1308</v>
      </c>
      <c r="L1730" s="4" t="str">
        <f t="shared" si="152"/>
        <v>RL2010FK-070R091L</v>
      </c>
      <c r="M1730" s="3" t="s">
        <v>378</v>
      </c>
      <c r="N1730" s="4" t="s">
        <v>1671</v>
      </c>
      <c r="O1730" t="str">
        <f t="shared" ca="1" si="149"/>
        <v>C:\Altium Libraries\Passives Library\DataSheet\LOW OHMIC CHIP RESISTORS (Yageo).pdf</v>
      </c>
      <c r="P1730" s="5" t="str">
        <f t="shared" si="150"/>
        <v>LOW OHMIC CHIP RESISTORS  RES2010 91m±1% 200V 0.75W</v>
      </c>
    </row>
    <row r="1731" spans="1:16" x14ac:dyDescent="0.3">
      <c r="A1731" s="4" t="s">
        <v>2020</v>
      </c>
      <c r="B1731" s="3" t="s">
        <v>2000</v>
      </c>
      <c r="C1731" s="3" t="s">
        <v>1689</v>
      </c>
      <c r="D1731" s="45" t="s">
        <v>1669</v>
      </c>
      <c r="E1731" s="3" t="s">
        <v>763</v>
      </c>
      <c r="F1731" s="4" t="s">
        <v>1307</v>
      </c>
      <c r="G1731" s="4" t="str">
        <f t="shared" si="151"/>
        <v>RES2010 100m±1%</v>
      </c>
      <c r="H1731" s="3" t="s">
        <v>23</v>
      </c>
      <c r="I1731" s="3" t="s">
        <v>24</v>
      </c>
      <c r="J1731" s="3" t="s">
        <v>25</v>
      </c>
      <c r="K1731" s="3" t="s">
        <v>1308</v>
      </c>
      <c r="L1731" s="4" t="str">
        <f>CONCATENATE("RL",MID(B1731,1,4),"FK","-","07","0R",IF((MID(C1731,2,1))&gt;"0",MID(C1731,1,2),MID(C1731,1,1)),"L")</f>
        <v>RL2010FK-070R1L</v>
      </c>
      <c r="M1731" s="3" t="s">
        <v>378</v>
      </c>
      <c r="N1731" s="4" t="s">
        <v>1671</v>
      </c>
      <c r="O1731" t="str">
        <f t="shared" ca="1" si="149"/>
        <v>C:\Altium Libraries\Passives Library\DataSheet\LOW OHMIC CHIP RESISTORS (Yageo).pdf</v>
      </c>
      <c r="P1731" s="5" t="str">
        <f t="shared" si="150"/>
        <v>LOW OHMIC CHIP RESISTORS  RES2010 100m±1% 200V 0.75W</v>
      </c>
    </row>
    <row r="1732" spans="1:16" x14ac:dyDescent="0.3">
      <c r="A1732" s="4" t="s">
        <v>2021</v>
      </c>
      <c r="B1732" s="3" t="s">
        <v>2000</v>
      </c>
      <c r="C1732" s="3" t="s">
        <v>1691</v>
      </c>
      <c r="D1732" s="45" t="s">
        <v>1669</v>
      </c>
      <c r="E1732" s="3" t="s">
        <v>763</v>
      </c>
      <c r="F1732" s="4" t="s">
        <v>1307</v>
      </c>
      <c r="G1732" s="4" t="str">
        <f t="shared" si="151"/>
        <v>RES2010 110m±1%</v>
      </c>
      <c r="H1732" s="3" t="s">
        <v>23</v>
      </c>
      <c r="I1732" s="3" t="s">
        <v>24</v>
      </c>
      <c r="J1732" s="3" t="s">
        <v>25</v>
      </c>
      <c r="K1732" s="3" t="s">
        <v>1308</v>
      </c>
      <c r="L1732" s="4" t="str">
        <f t="shared" ref="L1732:L1757" si="153">CONCATENATE("RL",MID(B1732,1,4),"FK","-","07","0R",IF((MID(C1732,2,1))&gt;"0",MID(C1732,1,2),MID(C1732,1,1)),"L")</f>
        <v>RL2010FK-070R11L</v>
      </c>
      <c r="M1732" s="3" t="s">
        <v>378</v>
      </c>
      <c r="N1732" s="4" t="s">
        <v>1671</v>
      </c>
      <c r="O1732" t="str">
        <f t="shared" ca="1" si="149"/>
        <v>C:\Altium Libraries\Passives Library\DataSheet\LOW OHMIC CHIP RESISTORS (Yageo).pdf</v>
      </c>
      <c r="P1732" s="5" t="str">
        <f t="shared" si="150"/>
        <v>LOW OHMIC CHIP RESISTORS  RES2010 110m±1% 200V 0.75W</v>
      </c>
    </row>
    <row r="1733" spans="1:16" x14ac:dyDescent="0.3">
      <c r="A1733" s="4" t="s">
        <v>2022</v>
      </c>
      <c r="B1733" s="3" t="s">
        <v>2000</v>
      </c>
      <c r="C1733" s="3" t="s">
        <v>1693</v>
      </c>
      <c r="D1733" s="45" t="s">
        <v>1669</v>
      </c>
      <c r="E1733" s="3" t="s">
        <v>763</v>
      </c>
      <c r="F1733" s="4" t="s">
        <v>1307</v>
      </c>
      <c r="G1733" s="4" t="str">
        <f t="shared" si="151"/>
        <v>RES2010 120m±1%</v>
      </c>
      <c r="H1733" s="3" t="s">
        <v>23</v>
      </c>
      <c r="I1733" s="3" t="s">
        <v>24</v>
      </c>
      <c r="J1733" s="3" t="s">
        <v>25</v>
      </c>
      <c r="K1733" s="3" t="s">
        <v>1308</v>
      </c>
      <c r="L1733" s="4" t="str">
        <f t="shared" si="153"/>
        <v>RL2010FK-070R12L</v>
      </c>
      <c r="M1733" s="3" t="s">
        <v>378</v>
      </c>
      <c r="N1733" s="4" t="s">
        <v>1671</v>
      </c>
      <c r="O1733" t="str">
        <f t="shared" ca="1" si="149"/>
        <v>C:\Altium Libraries\Passives Library\DataSheet\LOW OHMIC CHIP RESISTORS (Yageo).pdf</v>
      </c>
      <c r="P1733" s="5" t="str">
        <f t="shared" si="150"/>
        <v>LOW OHMIC CHIP RESISTORS  RES2010 120m±1% 200V 0.75W</v>
      </c>
    </row>
    <row r="1734" spans="1:16" x14ac:dyDescent="0.3">
      <c r="A1734" s="4" t="s">
        <v>2023</v>
      </c>
      <c r="B1734" s="3" t="s">
        <v>2000</v>
      </c>
      <c r="C1734" s="3" t="s">
        <v>1695</v>
      </c>
      <c r="D1734" s="45" t="s">
        <v>1669</v>
      </c>
      <c r="E1734" s="3" t="s">
        <v>763</v>
      </c>
      <c r="F1734" s="4" t="s">
        <v>1307</v>
      </c>
      <c r="G1734" s="4" t="str">
        <f t="shared" si="151"/>
        <v>RES2010 130m±1%</v>
      </c>
      <c r="H1734" s="3" t="s">
        <v>23</v>
      </c>
      <c r="I1734" s="3" t="s">
        <v>24</v>
      </c>
      <c r="J1734" s="3" t="s">
        <v>25</v>
      </c>
      <c r="K1734" s="3" t="s">
        <v>1308</v>
      </c>
      <c r="L1734" s="4" t="str">
        <f t="shared" si="153"/>
        <v>RL2010FK-070R13L</v>
      </c>
      <c r="M1734" s="3" t="s">
        <v>378</v>
      </c>
      <c r="N1734" s="4" t="s">
        <v>1671</v>
      </c>
      <c r="O1734" t="str">
        <f t="shared" ca="1" si="149"/>
        <v>C:\Altium Libraries\Passives Library\DataSheet\LOW OHMIC CHIP RESISTORS (Yageo).pdf</v>
      </c>
      <c r="P1734" s="5" t="str">
        <f t="shared" si="150"/>
        <v>LOW OHMIC CHIP RESISTORS  RES2010 130m±1% 200V 0.75W</v>
      </c>
    </row>
    <row r="1735" spans="1:16" x14ac:dyDescent="0.3">
      <c r="A1735" s="4" t="s">
        <v>2024</v>
      </c>
      <c r="B1735" s="3" t="s">
        <v>2000</v>
      </c>
      <c r="C1735" s="3" t="s">
        <v>1697</v>
      </c>
      <c r="D1735" s="45" t="s">
        <v>1669</v>
      </c>
      <c r="E1735" s="3" t="s">
        <v>763</v>
      </c>
      <c r="F1735" s="4" t="s">
        <v>1307</v>
      </c>
      <c r="G1735" s="4" t="str">
        <f t="shared" si="151"/>
        <v>RES2010 150m±1%</v>
      </c>
      <c r="H1735" s="3" t="s">
        <v>23</v>
      </c>
      <c r="I1735" s="3" t="s">
        <v>24</v>
      </c>
      <c r="J1735" s="3" t="s">
        <v>25</v>
      </c>
      <c r="K1735" s="3" t="s">
        <v>1308</v>
      </c>
      <c r="L1735" s="4" t="str">
        <f t="shared" si="153"/>
        <v>RL2010FK-070R15L</v>
      </c>
      <c r="M1735" s="3" t="s">
        <v>378</v>
      </c>
      <c r="N1735" s="4" t="s">
        <v>1671</v>
      </c>
      <c r="O1735" t="str">
        <f t="shared" ca="1" si="149"/>
        <v>C:\Altium Libraries\Passives Library\DataSheet\LOW OHMIC CHIP RESISTORS (Yageo).pdf</v>
      </c>
      <c r="P1735" s="5" t="str">
        <f t="shared" si="150"/>
        <v>LOW OHMIC CHIP RESISTORS  RES2010 150m±1% 200V 0.75W</v>
      </c>
    </row>
    <row r="1736" spans="1:16" x14ac:dyDescent="0.3">
      <c r="A1736" s="4" t="s">
        <v>2025</v>
      </c>
      <c r="B1736" s="3" t="s">
        <v>2000</v>
      </c>
      <c r="C1736" s="3" t="s">
        <v>1699</v>
      </c>
      <c r="D1736" s="45" t="s">
        <v>1669</v>
      </c>
      <c r="E1736" s="3" t="s">
        <v>763</v>
      </c>
      <c r="F1736" s="4" t="s">
        <v>1307</v>
      </c>
      <c r="G1736" s="4" t="str">
        <f t="shared" si="151"/>
        <v>RES2010 160m±1%</v>
      </c>
      <c r="H1736" s="3" t="s">
        <v>23</v>
      </c>
      <c r="I1736" s="3" t="s">
        <v>24</v>
      </c>
      <c r="J1736" s="3" t="s">
        <v>25</v>
      </c>
      <c r="K1736" s="3" t="s">
        <v>1308</v>
      </c>
      <c r="L1736" s="4" t="str">
        <f t="shared" si="153"/>
        <v>RL2010FK-070R16L</v>
      </c>
      <c r="M1736" s="3" t="s">
        <v>378</v>
      </c>
      <c r="N1736" s="4" t="s">
        <v>1671</v>
      </c>
      <c r="O1736" t="str">
        <f t="shared" ca="1" si="149"/>
        <v>C:\Altium Libraries\Passives Library\DataSheet\LOW OHMIC CHIP RESISTORS (Yageo).pdf</v>
      </c>
      <c r="P1736" s="5" t="str">
        <f t="shared" si="150"/>
        <v>LOW OHMIC CHIP RESISTORS  RES2010 160m±1% 200V 0.75W</v>
      </c>
    </row>
    <row r="1737" spans="1:16" x14ac:dyDescent="0.3">
      <c r="A1737" s="4" t="s">
        <v>2026</v>
      </c>
      <c r="B1737" s="3" t="s">
        <v>2000</v>
      </c>
      <c r="C1737" s="3" t="s">
        <v>1701</v>
      </c>
      <c r="D1737" s="45" t="s">
        <v>1669</v>
      </c>
      <c r="E1737" s="3" t="s">
        <v>763</v>
      </c>
      <c r="F1737" s="4" t="s">
        <v>1307</v>
      </c>
      <c r="G1737" s="4" t="str">
        <f t="shared" si="151"/>
        <v>RES2010 180m±1%</v>
      </c>
      <c r="H1737" s="3" t="s">
        <v>23</v>
      </c>
      <c r="I1737" s="3" t="s">
        <v>24</v>
      </c>
      <c r="J1737" s="3" t="s">
        <v>25</v>
      </c>
      <c r="K1737" s="3" t="s">
        <v>1308</v>
      </c>
      <c r="L1737" s="4" t="str">
        <f t="shared" si="153"/>
        <v>RL2010FK-070R18L</v>
      </c>
      <c r="M1737" s="3" t="s">
        <v>378</v>
      </c>
      <c r="N1737" s="4" t="s">
        <v>1671</v>
      </c>
      <c r="O1737" t="str">
        <f t="shared" ca="1" si="149"/>
        <v>C:\Altium Libraries\Passives Library\DataSheet\LOW OHMIC CHIP RESISTORS (Yageo).pdf</v>
      </c>
      <c r="P1737" s="5" t="str">
        <f t="shared" si="150"/>
        <v>LOW OHMIC CHIP RESISTORS  RES2010 180m±1% 200V 0.75W</v>
      </c>
    </row>
    <row r="1738" spans="1:16" x14ac:dyDescent="0.3">
      <c r="A1738" s="4" t="s">
        <v>2027</v>
      </c>
      <c r="B1738" s="3" t="s">
        <v>2000</v>
      </c>
      <c r="C1738" s="3" t="s">
        <v>1703</v>
      </c>
      <c r="D1738" s="45" t="s">
        <v>1669</v>
      </c>
      <c r="E1738" s="3" t="s">
        <v>763</v>
      </c>
      <c r="F1738" s="4" t="s">
        <v>1307</v>
      </c>
      <c r="G1738" s="4" t="str">
        <f t="shared" si="151"/>
        <v>RES2010 200m±1%</v>
      </c>
      <c r="H1738" s="3" t="s">
        <v>23</v>
      </c>
      <c r="I1738" s="3" t="s">
        <v>24</v>
      </c>
      <c r="J1738" s="3" t="s">
        <v>25</v>
      </c>
      <c r="K1738" s="3" t="s">
        <v>1308</v>
      </c>
      <c r="L1738" s="4" t="str">
        <f t="shared" si="153"/>
        <v>RL2010FK-070R2L</v>
      </c>
      <c r="M1738" s="3" t="s">
        <v>378</v>
      </c>
      <c r="N1738" s="4" t="s">
        <v>1671</v>
      </c>
      <c r="O1738" t="str">
        <f t="shared" ca="1" si="149"/>
        <v>C:\Altium Libraries\Passives Library\DataSheet\LOW OHMIC CHIP RESISTORS (Yageo).pdf</v>
      </c>
      <c r="P1738" s="5" t="str">
        <f t="shared" si="150"/>
        <v>LOW OHMIC CHIP RESISTORS  RES2010 200m±1% 200V 0.75W</v>
      </c>
    </row>
    <row r="1739" spans="1:16" x14ac:dyDescent="0.3">
      <c r="A1739" s="4" t="s">
        <v>2028</v>
      </c>
      <c r="B1739" s="3" t="s">
        <v>2000</v>
      </c>
      <c r="C1739" s="3" t="s">
        <v>1705</v>
      </c>
      <c r="D1739" s="45" t="s">
        <v>1669</v>
      </c>
      <c r="E1739" s="3" t="s">
        <v>763</v>
      </c>
      <c r="F1739" s="4" t="s">
        <v>1307</v>
      </c>
      <c r="G1739" s="4" t="str">
        <f t="shared" si="151"/>
        <v>RES2010 220m±1%</v>
      </c>
      <c r="H1739" s="3" t="s">
        <v>23</v>
      </c>
      <c r="I1739" s="3" t="s">
        <v>24</v>
      </c>
      <c r="J1739" s="3" t="s">
        <v>25</v>
      </c>
      <c r="K1739" s="3" t="s">
        <v>1308</v>
      </c>
      <c r="L1739" s="4" t="str">
        <f t="shared" si="153"/>
        <v>RL2010FK-070R22L</v>
      </c>
      <c r="M1739" s="3" t="s">
        <v>378</v>
      </c>
      <c r="N1739" s="4" t="s">
        <v>1671</v>
      </c>
      <c r="O1739" t="str">
        <f t="shared" ca="1" si="149"/>
        <v>C:\Altium Libraries\Passives Library\DataSheet\LOW OHMIC CHIP RESISTORS (Yageo).pdf</v>
      </c>
      <c r="P1739" s="5" t="str">
        <f t="shared" si="150"/>
        <v>LOW OHMIC CHIP RESISTORS  RES2010 220m±1% 200V 0.75W</v>
      </c>
    </row>
    <row r="1740" spans="1:16" x14ac:dyDescent="0.3">
      <c r="A1740" s="4" t="s">
        <v>2029</v>
      </c>
      <c r="B1740" s="3" t="s">
        <v>2000</v>
      </c>
      <c r="C1740" s="3" t="s">
        <v>1707</v>
      </c>
      <c r="D1740" s="45" t="s">
        <v>1669</v>
      </c>
      <c r="E1740" s="3" t="s">
        <v>763</v>
      </c>
      <c r="F1740" s="4" t="s">
        <v>1307</v>
      </c>
      <c r="G1740" s="4" t="str">
        <f t="shared" si="151"/>
        <v>RES2010 240m±1%</v>
      </c>
      <c r="H1740" s="3" t="s">
        <v>23</v>
      </c>
      <c r="I1740" s="3" t="s">
        <v>24</v>
      </c>
      <c r="J1740" s="3" t="s">
        <v>25</v>
      </c>
      <c r="K1740" s="3" t="s">
        <v>1308</v>
      </c>
      <c r="L1740" s="4" t="str">
        <f t="shared" si="153"/>
        <v>RL2010FK-070R24L</v>
      </c>
      <c r="M1740" s="3" t="s">
        <v>378</v>
      </c>
      <c r="N1740" s="4" t="s">
        <v>1671</v>
      </c>
      <c r="O1740" t="str">
        <f t="shared" ca="1" si="149"/>
        <v>C:\Altium Libraries\Passives Library\DataSheet\LOW OHMIC CHIP RESISTORS (Yageo).pdf</v>
      </c>
      <c r="P1740" s="5" t="str">
        <f t="shared" si="150"/>
        <v>LOW OHMIC CHIP RESISTORS  RES2010 240m±1% 200V 0.75W</v>
      </c>
    </row>
    <row r="1741" spans="1:16" x14ac:dyDescent="0.3">
      <c r="A1741" s="4" t="s">
        <v>2030</v>
      </c>
      <c r="B1741" s="3" t="s">
        <v>2000</v>
      </c>
      <c r="C1741" s="3" t="s">
        <v>1709</v>
      </c>
      <c r="D1741" s="45" t="s">
        <v>1669</v>
      </c>
      <c r="E1741" s="3" t="s">
        <v>763</v>
      </c>
      <c r="F1741" s="4" t="s">
        <v>1307</v>
      </c>
      <c r="G1741" s="4" t="str">
        <f t="shared" si="151"/>
        <v>RES2010 250m±1%</v>
      </c>
      <c r="H1741" s="3" t="s">
        <v>23</v>
      </c>
      <c r="I1741" s="3" t="s">
        <v>24</v>
      </c>
      <c r="J1741" s="3" t="s">
        <v>25</v>
      </c>
      <c r="K1741" s="3" t="s">
        <v>1308</v>
      </c>
      <c r="L1741" s="4" t="str">
        <f t="shared" si="153"/>
        <v>RL2010FK-070R25L</v>
      </c>
      <c r="M1741" s="3" t="s">
        <v>378</v>
      </c>
      <c r="N1741" s="4" t="s">
        <v>1671</v>
      </c>
      <c r="O1741" t="str">
        <f t="shared" ca="1" si="149"/>
        <v>C:\Altium Libraries\Passives Library\DataSheet\LOW OHMIC CHIP RESISTORS (Yageo).pdf</v>
      </c>
      <c r="P1741" s="5" t="str">
        <f t="shared" si="150"/>
        <v>LOW OHMIC CHIP RESISTORS  RES2010 250m±1% 200V 0.75W</v>
      </c>
    </row>
    <row r="1742" spans="1:16" x14ac:dyDescent="0.3">
      <c r="A1742" s="4" t="s">
        <v>2031</v>
      </c>
      <c r="B1742" s="3" t="s">
        <v>2000</v>
      </c>
      <c r="C1742" s="3" t="s">
        <v>1711</v>
      </c>
      <c r="D1742" s="45" t="s">
        <v>1669</v>
      </c>
      <c r="E1742" s="3" t="s">
        <v>763</v>
      </c>
      <c r="F1742" s="4" t="s">
        <v>1307</v>
      </c>
      <c r="G1742" s="4" t="str">
        <f t="shared" si="151"/>
        <v>RES2010 270m±1%</v>
      </c>
      <c r="H1742" s="3" t="s">
        <v>23</v>
      </c>
      <c r="I1742" s="3" t="s">
        <v>24</v>
      </c>
      <c r="J1742" s="3" t="s">
        <v>25</v>
      </c>
      <c r="K1742" s="3" t="s">
        <v>1308</v>
      </c>
      <c r="L1742" s="4" t="str">
        <f t="shared" si="153"/>
        <v>RL2010FK-070R27L</v>
      </c>
      <c r="M1742" s="3" t="s">
        <v>378</v>
      </c>
      <c r="N1742" s="4" t="s">
        <v>1671</v>
      </c>
      <c r="O1742" t="str">
        <f t="shared" ca="1" si="149"/>
        <v>C:\Altium Libraries\Passives Library\DataSheet\LOW OHMIC CHIP RESISTORS (Yageo).pdf</v>
      </c>
      <c r="P1742" s="5" t="str">
        <f t="shared" si="150"/>
        <v>LOW OHMIC CHIP RESISTORS  RES2010 270m±1% 200V 0.75W</v>
      </c>
    </row>
    <row r="1743" spans="1:16" x14ac:dyDescent="0.3">
      <c r="A1743" s="4" t="s">
        <v>2032</v>
      </c>
      <c r="B1743" s="3" t="s">
        <v>2000</v>
      </c>
      <c r="C1743" s="3" t="s">
        <v>1713</v>
      </c>
      <c r="D1743" s="45" t="s">
        <v>1669</v>
      </c>
      <c r="E1743" s="3" t="s">
        <v>763</v>
      </c>
      <c r="F1743" s="4" t="s">
        <v>1307</v>
      </c>
      <c r="G1743" s="4" t="str">
        <f t="shared" si="151"/>
        <v>RES2010 300m±1%</v>
      </c>
      <c r="H1743" s="3" t="s">
        <v>23</v>
      </c>
      <c r="I1743" s="3" t="s">
        <v>24</v>
      </c>
      <c r="J1743" s="3" t="s">
        <v>25</v>
      </c>
      <c r="K1743" s="3" t="s">
        <v>1308</v>
      </c>
      <c r="L1743" s="4" t="str">
        <f t="shared" si="153"/>
        <v>RL2010FK-070R3L</v>
      </c>
      <c r="M1743" s="3" t="s">
        <v>378</v>
      </c>
      <c r="N1743" s="4" t="s">
        <v>1671</v>
      </c>
      <c r="O1743" t="str">
        <f t="shared" ca="1" si="149"/>
        <v>C:\Altium Libraries\Passives Library\DataSheet\LOW OHMIC CHIP RESISTORS (Yageo).pdf</v>
      </c>
      <c r="P1743" s="5" t="str">
        <f t="shared" si="150"/>
        <v>LOW OHMIC CHIP RESISTORS  RES2010 300m±1% 200V 0.75W</v>
      </c>
    </row>
    <row r="1744" spans="1:16" x14ac:dyDescent="0.3">
      <c r="A1744" s="4" t="s">
        <v>2033</v>
      </c>
      <c r="B1744" s="3" t="s">
        <v>2000</v>
      </c>
      <c r="C1744" s="3" t="s">
        <v>1715</v>
      </c>
      <c r="D1744" s="45" t="s">
        <v>1669</v>
      </c>
      <c r="E1744" s="3" t="s">
        <v>763</v>
      </c>
      <c r="F1744" s="4" t="s">
        <v>1307</v>
      </c>
      <c r="G1744" s="4" t="str">
        <f t="shared" si="151"/>
        <v>RES2010 330m±1%</v>
      </c>
      <c r="H1744" s="3" t="s">
        <v>23</v>
      </c>
      <c r="I1744" s="3" t="s">
        <v>24</v>
      </c>
      <c r="J1744" s="3" t="s">
        <v>25</v>
      </c>
      <c r="K1744" s="3" t="s">
        <v>1308</v>
      </c>
      <c r="L1744" s="4" t="str">
        <f t="shared" si="153"/>
        <v>RL2010FK-070R33L</v>
      </c>
      <c r="M1744" s="3" t="s">
        <v>378</v>
      </c>
      <c r="N1744" s="4" t="s">
        <v>1671</v>
      </c>
      <c r="O1744" t="str">
        <f t="shared" ca="1" si="149"/>
        <v>C:\Altium Libraries\Passives Library\DataSheet\LOW OHMIC CHIP RESISTORS (Yageo).pdf</v>
      </c>
      <c r="P1744" s="5" t="str">
        <f t="shared" si="150"/>
        <v>LOW OHMIC CHIP RESISTORS  RES2010 330m±1% 200V 0.75W</v>
      </c>
    </row>
    <row r="1745" spans="1:16" x14ac:dyDescent="0.3">
      <c r="A1745" s="4" t="s">
        <v>2034</v>
      </c>
      <c r="B1745" s="3" t="s">
        <v>2000</v>
      </c>
      <c r="C1745" s="3" t="s">
        <v>1717</v>
      </c>
      <c r="D1745" s="45" t="s">
        <v>1669</v>
      </c>
      <c r="E1745" s="3" t="s">
        <v>763</v>
      </c>
      <c r="F1745" s="4" t="s">
        <v>1307</v>
      </c>
      <c r="G1745" s="4" t="str">
        <f t="shared" si="151"/>
        <v>RES2010 360m±1%</v>
      </c>
      <c r="H1745" s="3" t="s">
        <v>23</v>
      </c>
      <c r="I1745" s="3" t="s">
        <v>24</v>
      </c>
      <c r="J1745" s="3" t="s">
        <v>25</v>
      </c>
      <c r="K1745" s="3" t="s">
        <v>1308</v>
      </c>
      <c r="L1745" s="4" t="str">
        <f t="shared" si="153"/>
        <v>RL2010FK-070R36L</v>
      </c>
      <c r="M1745" s="3" t="s">
        <v>378</v>
      </c>
      <c r="N1745" s="4" t="s">
        <v>1671</v>
      </c>
      <c r="O1745" t="str">
        <f t="shared" ca="1" si="149"/>
        <v>C:\Altium Libraries\Passives Library\DataSheet\LOW OHMIC CHIP RESISTORS (Yageo).pdf</v>
      </c>
      <c r="P1745" s="5" t="str">
        <f t="shared" si="150"/>
        <v>LOW OHMIC CHIP RESISTORS  RES2010 360m±1% 200V 0.75W</v>
      </c>
    </row>
    <row r="1746" spans="1:16" x14ac:dyDescent="0.3">
      <c r="A1746" s="4" t="s">
        <v>2035</v>
      </c>
      <c r="B1746" s="3" t="s">
        <v>2000</v>
      </c>
      <c r="C1746" s="3" t="s">
        <v>1719</v>
      </c>
      <c r="D1746" s="45" t="s">
        <v>1669</v>
      </c>
      <c r="E1746" s="3" t="s">
        <v>763</v>
      </c>
      <c r="F1746" s="4" t="s">
        <v>1307</v>
      </c>
      <c r="G1746" s="4" t="str">
        <f t="shared" si="151"/>
        <v>RES2010 390m±1%</v>
      </c>
      <c r="H1746" s="3" t="s">
        <v>23</v>
      </c>
      <c r="I1746" s="3" t="s">
        <v>24</v>
      </c>
      <c r="J1746" s="3" t="s">
        <v>25</v>
      </c>
      <c r="K1746" s="3" t="s">
        <v>1308</v>
      </c>
      <c r="L1746" s="4" t="str">
        <f t="shared" si="153"/>
        <v>RL2010FK-070R39L</v>
      </c>
      <c r="M1746" s="3" t="s">
        <v>378</v>
      </c>
      <c r="N1746" s="4" t="s">
        <v>1671</v>
      </c>
      <c r="O1746" t="str">
        <f t="shared" ca="1" si="149"/>
        <v>C:\Altium Libraries\Passives Library\DataSheet\LOW OHMIC CHIP RESISTORS (Yageo).pdf</v>
      </c>
      <c r="P1746" s="5" t="str">
        <f t="shared" si="150"/>
        <v>LOW OHMIC CHIP RESISTORS  RES2010 390m±1% 200V 0.75W</v>
      </c>
    </row>
    <row r="1747" spans="1:16" x14ac:dyDescent="0.3">
      <c r="A1747" s="4" t="s">
        <v>2036</v>
      </c>
      <c r="B1747" s="3" t="s">
        <v>2000</v>
      </c>
      <c r="C1747" s="3" t="s">
        <v>1721</v>
      </c>
      <c r="D1747" s="45" t="s">
        <v>1669</v>
      </c>
      <c r="E1747" s="3" t="s">
        <v>763</v>
      </c>
      <c r="F1747" s="4" t="s">
        <v>1307</v>
      </c>
      <c r="G1747" s="4" t="str">
        <f t="shared" si="151"/>
        <v>RES2010 400m±1%</v>
      </c>
      <c r="H1747" s="3" t="s">
        <v>23</v>
      </c>
      <c r="I1747" s="3" t="s">
        <v>24</v>
      </c>
      <c r="J1747" s="3" t="s">
        <v>25</v>
      </c>
      <c r="K1747" s="3" t="s">
        <v>1308</v>
      </c>
      <c r="L1747" s="4" t="str">
        <f t="shared" si="153"/>
        <v>RL2010FK-070R4L</v>
      </c>
      <c r="M1747" s="3" t="s">
        <v>378</v>
      </c>
      <c r="N1747" s="4" t="s">
        <v>1671</v>
      </c>
      <c r="O1747" t="str">
        <f t="shared" ca="1" si="149"/>
        <v>C:\Altium Libraries\Passives Library\DataSheet\LOW OHMIC CHIP RESISTORS (Yageo).pdf</v>
      </c>
      <c r="P1747" s="5" t="str">
        <f t="shared" si="150"/>
        <v>LOW OHMIC CHIP RESISTORS  RES2010 400m±1% 200V 0.75W</v>
      </c>
    </row>
    <row r="1748" spans="1:16" x14ac:dyDescent="0.3">
      <c r="A1748" s="4" t="s">
        <v>2037</v>
      </c>
      <c r="B1748" s="3" t="s">
        <v>2000</v>
      </c>
      <c r="C1748" s="3" t="s">
        <v>1723</v>
      </c>
      <c r="D1748" s="45" t="s">
        <v>1669</v>
      </c>
      <c r="E1748" s="3" t="s">
        <v>763</v>
      </c>
      <c r="F1748" s="4" t="s">
        <v>1307</v>
      </c>
      <c r="G1748" s="4" t="str">
        <f t="shared" si="151"/>
        <v>RES2010 430m±1%</v>
      </c>
      <c r="H1748" s="3" t="s">
        <v>23</v>
      </c>
      <c r="I1748" s="3" t="s">
        <v>24</v>
      </c>
      <c r="J1748" s="3" t="s">
        <v>25</v>
      </c>
      <c r="K1748" s="3" t="s">
        <v>1308</v>
      </c>
      <c r="L1748" s="4" t="str">
        <f t="shared" si="153"/>
        <v>RL2010FK-070R43L</v>
      </c>
      <c r="M1748" s="3" t="s">
        <v>378</v>
      </c>
      <c r="N1748" s="4" t="s">
        <v>1671</v>
      </c>
      <c r="O1748" t="str">
        <f t="shared" ca="1" si="149"/>
        <v>C:\Altium Libraries\Passives Library\DataSheet\LOW OHMIC CHIP RESISTORS (Yageo).pdf</v>
      </c>
      <c r="P1748" s="5" t="str">
        <f t="shared" si="150"/>
        <v>LOW OHMIC CHIP RESISTORS  RES2010 430m±1% 200V 0.75W</v>
      </c>
    </row>
    <row r="1749" spans="1:16" x14ac:dyDescent="0.3">
      <c r="A1749" s="4" t="s">
        <v>2038</v>
      </c>
      <c r="B1749" s="3" t="s">
        <v>2000</v>
      </c>
      <c r="C1749" s="3" t="s">
        <v>1725</v>
      </c>
      <c r="D1749" s="45" t="s">
        <v>1669</v>
      </c>
      <c r="E1749" s="3" t="s">
        <v>763</v>
      </c>
      <c r="F1749" s="4" t="s">
        <v>1307</v>
      </c>
      <c r="G1749" s="4" t="str">
        <f t="shared" si="151"/>
        <v>RES2010 470m±1%</v>
      </c>
      <c r="H1749" s="3" t="s">
        <v>23</v>
      </c>
      <c r="I1749" s="3" t="s">
        <v>24</v>
      </c>
      <c r="J1749" s="3" t="s">
        <v>25</v>
      </c>
      <c r="K1749" s="3" t="s">
        <v>1308</v>
      </c>
      <c r="L1749" s="4" t="str">
        <f t="shared" si="153"/>
        <v>RL2010FK-070R47L</v>
      </c>
      <c r="M1749" s="3" t="s">
        <v>378</v>
      </c>
      <c r="N1749" s="4" t="s">
        <v>1671</v>
      </c>
      <c r="O1749" t="str">
        <f t="shared" ca="1" si="149"/>
        <v>C:\Altium Libraries\Passives Library\DataSheet\LOW OHMIC CHIP RESISTORS (Yageo).pdf</v>
      </c>
      <c r="P1749" s="5" t="str">
        <f t="shared" si="150"/>
        <v>LOW OHMIC CHIP RESISTORS  RES2010 470m±1% 200V 0.75W</v>
      </c>
    </row>
    <row r="1750" spans="1:16" x14ac:dyDescent="0.3">
      <c r="A1750" s="4" t="s">
        <v>2039</v>
      </c>
      <c r="B1750" s="3" t="s">
        <v>2000</v>
      </c>
      <c r="C1750" s="3" t="s">
        <v>1727</v>
      </c>
      <c r="D1750" s="45" t="s">
        <v>1669</v>
      </c>
      <c r="E1750" s="3" t="s">
        <v>763</v>
      </c>
      <c r="F1750" s="4" t="s">
        <v>1307</v>
      </c>
      <c r="G1750" s="4" t="str">
        <f t="shared" si="151"/>
        <v>RES2010 500m±1%</v>
      </c>
      <c r="H1750" s="3" t="s">
        <v>23</v>
      </c>
      <c r="I1750" s="3" t="s">
        <v>24</v>
      </c>
      <c r="J1750" s="3" t="s">
        <v>25</v>
      </c>
      <c r="K1750" s="3" t="s">
        <v>1308</v>
      </c>
      <c r="L1750" s="4" t="str">
        <f t="shared" si="153"/>
        <v>RL2010FK-070R5L</v>
      </c>
      <c r="M1750" s="3" t="s">
        <v>378</v>
      </c>
      <c r="N1750" s="4" t="s">
        <v>1671</v>
      </c>
      <c r="O1750" t="str">
        <f t="shared" ca="1" si="149"/>
        <v>C:\Altium Libraries\Passives Library\DataSheet\LOW OHMIC CHIP RESISTORS (Yageo).pdf</v>
      </c>
      <c r="P1750" s="5" t="str">
        <f t="shared" si="150"/>
        <v>LOW OHMIC CHIP RESISTORS  RES2010 500m±1% 200V 0.75W</v>
      </c>
    </row>
    <row r="1751" spans="1:16" x14ac:dyDescent="0.3">
      <c r="A1751" s="4" t="s">
        <v>2040</v>
      </c>
      <c r="B1751" s="3" t="s">
        <v>2000</v>
      </c>
      <c r="C1751" s="3" t="s">
        <v>1729</v>
      </c>
      <c r="D1751" s="45" t="s">
        <v>1669</v>
      </c>
      <c r="E1751" s="3" t="s">
        <v>763</v>
      </c>
      <c r="F1751" s="4" t="s">
        <v>1307</v>
      </c>
      <c r="G1751" s="4" t="str">
        <f t="shared" si="151"/>
        <v>RES2010 510m±1%</v>
      </c>
      <c r="H1751" s="3" t="s">
        <v>23</v>
      </c>
      <c r="I1751" s="3" t="s">
        <v>24</v>
      </c>
      <c r="J1751" s="3" t="s">
        <v>25</v>
      </c>
      <c r="K1751" s="3" t="s">
        <v>1308</v>
      </c>
      <c r="L1751" s="4" t="str">
        <f t="shared" si="153"/>
        <v>RL2010FK-070R51L</v>
      </c>
      <c r="M1751" s="3" t="s">
        <v>378</v>
      </c>
      <c r="N1751" s="4" t="s">
        <v>1671</v>
      </c>
      <c r="O1751" t="str">
        <f t="shared" ca="1" si="149"/>
        <v>C:\Altium Libraries\Passives Library\DataSheet\LOW OHMIC CHIP RESISTORS (Yageo).pdf</v>
      </c>
      <c r="P1751" s="5" t="str">
        <f t="shared" si="150"/>
        <v>LOW OHMIC CHIP RESISTORS  RES2010 510m±1% 200V 0.75W</v>
      </c>
    </row>
    <row r="1752" spans="1:16" x14ac:dyDescent="0.3">
      <c r="A1752" s="4" t="s">
        <v>2041</v>
      </c>
      <c r="B1752" s="3" t="s">
        <v>2000</v>
      </c>
      <c r="C1752" s="3" t="s">
        <v>1731</v>
      </c>
      <c r="D1752" s="45" t="s">
        <v>1669</v>
      </c>
      <c r="E1752" s="3" t="s">
        <v>763</v>
      </c>
      <c r="F1752" s="4" t="s">
        <v>1307</v>
      </c>
      <c r="G1752" s="4" t="str">
        <f t="shared" si="151"/>
        <v>RES2010 560m±1%</v>
      </c>
      <c r="H1752" s="3" t="s">
        <v>23</v>
      </c>
      <c r="I1752" s="3" t="s">
        <v>24</v>
      </c>
      <c r="J1752" s="3" t="s">
        <v>25</v>
      </c>
      <c r="K1752" s="3" t="s">
        <v>1308</v>
      </c>
      <c r="L1752" s="4" t="str">
        <f t="shared" si="153"/>
        <v>RL2010FK-070R56L</v>
      </c>
      <c r="M1752" s="3" t="s">
        <v>378</v>
      </c>
      <c r="N1752" s="4" t="s">
        <v>1671</v>
      </c>
      <c r="O1752" t="str">
        <f t="shared" ca="1" si="149"/>
        <v>C:\Altium Libraries\Passives Library\DataSheet\LOW OHMIC CHIP RESISTORS (Yageo).pdf</v>
      </c>
      <c r="P1752" s="5" t="str">
        <f t="shared" si="150"/>
        <v>LOW OHMIC CHIP RESISTORS  RES2010 560m±1% 200V 0.75W</v>
      </c>
    </row>
    <row r="1753" spans="1:16" x14ac:dyDescent="0.3">
      <c r="A1753" s="4" t="s">
        <v>2042</v>
      </c>
      <c r="B1753" s="3" t="s">
        <v>2000</v>
      </c>
      <c r="C1753" s="3" t="s">
        <v>1733</v>
      </c>
      <c r="D1753" s="45" t="s">
        <v>1669</v>
      </c>
      <c r="E1753" s="3" t="s">
        <v>763</v>
      </c>
      <c r="F1753" s="4" t="s">
        <v>1307</v>
      </c>
      <c r="G1753" s="4" t="str">
        <f t="shared" si="151"/>
        <v>RES2010 620m±1%</v>
      </c>
      <c r="H1753" s="3" t="s">
        <v>23</v>
      </c>
      <c r="I1753" s="3" t="s">
        <v>24</v>
      </c>
      <c r="J1753" s="3" t="s">
        <v>25</v>
      </c>
      <c r="K1753" s="3" t="s">
        <v>1308</v>
      </c>
      <c r="L1753" s="4" t="str">
        <f t="shared" si="153"/>
        <v>RL2010FK-070R62L</v>
      </c>
      <c r="M1753" s="3" t="s">
        <v>378</v>
      </c>
      <c r="N1753" s="4" t="s">
        <v>1671</v>
      </c>
      <c r="O1753" t="str">
        <f t="shared" ca="1" si="149"/>
        <v>C:\Altium Libraries\Passives Library\DataSheet\LOW OHMIC CHIP RESISTORS (Yageo).pdf</v>
      </c>
      <c r="P1753" s="5" t="str">
        <f t="shared" si="150"/>
        <v>LOW OHMIC CHIP RESISTORS  RES2010 620m±1% 200V 0.75W</v>
      </c>
    </row>
    <row r="1754" spans="1:16" x14ac:dyDescent="0.3">
      <c r="A1754" s="4" t="s">
        <v>2043</v>
      </c>
      <c r="B1754" s="3" t="s">
        <v>2000</v>
      </c>
      <c r="C1754" s="3" t="s">
        <v>1735</v>
      </c>
      <c r="D1754" s="45" t="s">
        <v>1669</v>
      </c>
      <c r="E1754" s="3" t="s">
        <v>763</v>
      </c>
      <c r="F1754" s="4" t="s">
        <v>1307</v>
      </c>
      <c r="G1754" s="4" t="str">
        <f t="shared" si="151"/>
        <v>RES2010 680m±1%</v>
      </c>
      <c r="H1754" s="3" t="s">
        <v>23</v>
      </c>
      <c r="I1754" s="3" t="s">
        <v>24</v>
      </c>
      <c r="J1754" s="3" t="s">
        <v>25</v>
      </c>
      <c r="K1754" s="3" t="s">
        <v>1308</v>
      </c>
      <c r="L1754" s="4" t="str">
        <f t="shared" si="153"/>
        <v>RL2010FK-070R68L</v>
      </c>
      <c r="M1754" s="3" t="s">
        <v>378</v>
      </c>
      <c r="N1754" s="4" t="s">
        <v>1671</v>
      </c>
      <c r="O1754" t="str">
        <f t="shared" ca="1" si="149"/>
        <v>C:\Altium Libraries\Passives Library\DataSheet\LOW OHMIC CHIP RESISTORS (Yageo).pdf</v>
      </c>
      <c r="P1754" s="5" t="str">
        <f t="shared" si="150"/>
        <v>LOW OHMIC CHIP RESISTORS  RES2010 680m±1% 200V 0.75W</v>
      </c>
    </row>
    <row r="1755" spans="1:16" x14ac:dyDescent="0.3">
      <c r="A1755" s="4" t="s">
        <v>2044</v>
      </c>
      <c r="B1755" s="3" t="s">
        <v>2000</v>
      </c>
      <c r="C1755" s="3" t="s">
        <v>1737</v>
      </c>
      <c r="D1755" s="45" t="s">
        <v>1669</v>
      </c>
      <c r="E1755" s="3" t="s">
        <v>763</v>
      </c>
      <c r="F1755" s="4" t="s">
        <v>1307</v>
      </c>
      <c r="G1755" s="4" t="str">
        <f t="shared" si="151"/>
        <v>RES2010 750m±1%</v>
      </c>
      <c r="H1755" s="3" t="s">
        <v>23</v>
      </c>
      <c r="I1755" s="3" t="s">
        <v>24</v>
      </c>
      <c r="J1755" s="3" t="s">
        <v>25</v>
      </c>
      <c r="K1755" s="3" t="s">
        <v>1308</v>
      </c>
      <c r="L1755" s="4" t="str">
        <f t="shared" si="153"/>
        <v>RL2010FK-070R75L</v>
      </c>
      <c r="M1755" s="3" t="s">
        <v>378</v>
      </c>
      <c r="N1755" s="4" t="s">
        <v>1671</v>
      </c>
      <c r="O1755" t="str">
        <f t="shared" ref="O1755:O1805" ca="1" si="154">CONCATENATE(LEFT(CELL("имяфайла"), FIND("[",CELL("имяфайла"))-1),"DataSheet\LOW OHMIC CHIP RESISTORS (Yageo).pdf")</f>
        <v>C:\Altium Libraries\Passives Library\DataSheet\LOW OHMIC CHIP RESISTORS (Yageo).pdf</v>
      </c>
      <c r="P1755" s="5" t="str">
        <f t="shared" si="150"/>
        <v>LOW OHMIC CHIP RESISTORS  RES2010 750m±1% 200V 0.75W</v>
      </c>
    </row>
    <row r="1756" spans="1:16" x14ac:dyDescent="0.3">
      <c r="A1756" s="4" t="s">
        <v>2045</v>
      </c>
      <c r="B1756" s="3" t="s">
        <v>2000</v>
      </c>
      <c r="C1756" s="3" t="s">
        <v>1739</v>
      </c>
      <c r="D1756" s="45" t="s">
        <v>1669</v>
      </c>
      <c r="E1756" s="3" t="s">
        <v>763</v>
      </c>
      <c r="F1756" s="4" t="s">
        <v>1307</v>
      </c>
      <c r="G1756" s="4" t="str">
        <f t="shared" si="151"/>
        <v>RES2010 820m±1%</v>
      </c>
      <c r="H1756" s="3" t="s">
        <v>23</v>
      </c>
      <c r="I1756" s="3" t="s">
        <v>24</v>
      </c>
      <c r="J1756" s="3" t="s">
        <v>25</v>
      </c>
      <c r="K1756" s="3" t="s">
        <v>1308</v>
      </c>
      <c r="L1756" s="4" t="str">
        <f t="shared" si="153"/>
        <v>RL2010FK-070R82L</v>
      </c>
      <c r="M1756" s="3" t="s">
        <v>378</v>
      </c>
      <c r="N1756" s="4" t="s">
        <v>1671</v>
      </c>
      <c r="O1756" t="str">
        <f t="shared" ca="1" si="154"/>
        <v>C:\Altium Libraries\Passives Library\DataSheet\LOW OHMIC CHIP RESISTORS (Yageo).pdf</v>
      </c>
      <c r="P1756" s="5" t="str">
        <f t="shared" si="150"/>
        <v>LOW OHMIC CHIP RESISTORS  RES2010 820m±1% 200V 0.75W</v>
      </c>
    </row>
    <row r="1757" spans="1:16" x14ac:dyDescent="0.3">
      <c r="A1757" s="4" t="s">
        <v>2046</v>
      </c>
      <c r="B1757" s="3" t="s">
        <v>2000</v>
      </c>
      <c r="C1757" s="3" t="s">
        <v>1741</v>
      </c>
      <c r="D1757" s="45" t="s">
        <v>1669</v>
      </c>
      <c r="E1757" s="3" t="s">
        <v>763</v>
      </c>
      <c r="F1757" s="4" t="s">
        <v>1307</v>
      </c>
      <c r="G1757" s="4" t="str">
        <f t="shared" si="151"/>
        <v>RES2010 910m±1%</v>
      </c>
      <c r="H1757" s="3" t="s">
        <v>23</v>
      </c>
      <c r="I1757" s="3" t="s">
        <v>24</v>
      </c>
      <c r="J1757" s="3" t="s">
        <v>25</v>
      </c>
      <c r="K1757" s="3" t="s">
        <v>1308</v>
      </c>
      <c r="L1757" s="4" t="str">
        <f t="shared" si="153"/>
        <v>RL2010FK-070R91L</v>
      </c>
      <c r="M1757" s="3" t="s">
        <v>378</v>
      </c>
      <c r="N1757" s="4" t="s">
        <v>1671</v>
      </c>
      <c r="O1757" t="str">
        <f t="shared" ca="1" si="154"/>
        <v>C:\Altium Libraries\Passives Library\DataSheet\LOW OHMIC CHIP RESISTORS (Yageo).pdf</v>
      </c>
      <c r="P1757" s="5" t="str">
        <f t="shared" si="150"/>
        <v>LOW OHMIC CHIP RESISTORS  RES2010 910m±1% 200V 0.75W</v>
      </c>
    </row>
    <row r="1758" spans="1:16" x14ac:dyDescent="0.3">
      <c r="A1758" s="9"/>
      <c r="B1758" s="10"/>
      <c r="C1758" s="10"/>
      <c r="D1758" s="10"/>
      <c r="E1758" s="10"/>
      <c r="F1758" s="10"/>
      <c r="G1758" s="9"/>
      <c r="H1758" s="10"/>
      <c r="I1758" s="8"/>
      <c r="J1758" s="7"/>
      <c r="K1758" s="7"/>
      <c r="L1758" s="9"/>
      <c r="M1758" s="10"/>
      <c r="N1758" s="7"/>
      <c r="O1758" s="7"/>
      <c r="P1758" s="10"/>
    </row>
    <row r="1759" spans="1:16" x14ac:dyDescent="0.3">
      <c r="A1759" s="4" t="s">
        <v>2047</v>
      </c>
      <c r="B1759" s="3" t="s">
        <v>2048</v>
      </c>
      <c r="C1759" s="3" t="s">
        <v>1744</v>
      </c>
      <c r="D1759" s="45" t="s">
        <v>1669</v>
      </c>
      <c r="E1759" s="3" t="s">
        <v>763</v>
      </c>
      <c r="F1759" s="4" t="s">
        <v>1952</v>
      </c>
      <c r="G1759" s="4" t="str">
        <f>CONCATENATE(K1759," ",C1759,D1759)</f>
        <v>RES2512 10m±1%</v>
      </c>
      <c r="H1759" s="3" t="s">
        <v>23</v>
      </c>
      <c r="I1759" s="3" t="s">
        <v>24</v>
      </c>
      <c r="J1759" s="3" t="s">
        <v>25</v>
      </c>
      <c r="K1759" s="3" t="s">
        <v>1488</v>
      </c>
      <c r="L1759" s="4" t="str">
        <f>CONCATENATE("RL",MID(B1759,1,4),"FK","-","07","0R0",IF((MID(C1759,2,1))&gt;"0",MID(C1759,1,2),MID(C1759,1,1)),"L")</f>
        <v>RL2512FK-070R01L</v>
      </c>
      <c r="M1759" s="3" t="s">
        <v>378</v>
      </c>
      <c r="N1759" s="4" t="s">
        <v>1671</v>
      </c>
      <c r="O1759" t="str">
        <f t="shared" ca="1" si="154"/>
        <v>C:\Altium Libraries\Passives Library\DataSheet\LOW OHMIC CHIP RESISTORS (Yageo).pdf</v>
      </c>
      <c r="P1759" s="5" t="str">
        <f t="shared" ref="P1759:P1805" si="155">CONCATENATE(N1759," ",K1759," ",C1759,D1759," ",E1759," ",F1759)</f>
        <v>LOW OHMIC CHIP RESISTORS  RES2512 10m±1% 200V 1W</v>
      </c>
    </row>
    <row r="1760" spans="1:16" x14ac:dyDescent="0.3">
      <c r="A1760" s="4" t="s">
        <v>2049</v>
      </c>
      <c r="B1760" s="3" t="s">
        <v>2048</v>
      </c>
      <c r="C1760" s="3" t="s">
        <v>1747</v>
      </c>
      <c r="D1760" s="45" t="s">
        <v>1669</v>
      </c>
      <c r="E1760" s="3" t="s">
        <v>763</v>
      </c>
      <c r="F1760" s="4" t="s">
        <v>1952</v>
      </c>
      <c r="G1760" s="4" t="str">
        <f t="shared" ref="G1760:G1805" si="156">CONCATENATE(K1760," ",C1760,D1760)</f>
        <v>RES2512 11m±1%</v>
      </c>
      <c r="H1760" s="3" t="s">
        <v>23</v>
      </c>
      <c r="I1760" s="3" t="s">
        <v>24</v>
      </c>
      <c r="J1760" s="3" t="s">
        <v>25</v>
      </c>
      <c r="K1760" s="3" t="s">
        <v>1488</v>
      </c>
      <c r="L1760" s="4" t="str">
        <f t="shared" ref="L1760:L1778" si="157">CONCATENATE("RL",MID(B1760,1,4),"FK","-","07","0R0",IF((MID(C1760,2,1))&gt;"0",MID(C1760,1,2),MID(C1760,1,1)),"L")</f>
        <v>RL2512FK-070R011L</v>
      </c>
      <c r="M1760" s="3" t="s">
        <v>378</v>
      </c>
      <c r="N1760" s="4" t="s">
        <v>1671</v>
      </c>
      <c r="O1760" t="str">
        <f t="shared" ca="1" si="154"/>
        <v>C:\Altium Libraries\Passives Library\DataSheet\LOW OHMIC CHIP RESISTORS (Yageo).pdf</v>
      </c>
      <c r="P1760" s="5" t="str">
        <f t="shared" si="155"/>
        <v>LOW OHMIC CHIP RESISTORS  RES2512 11m±1% 200V 1W</v>
      </c>
    </row>
    <row r="1761" spans="1:16" x14ac:dyDescent="0.3">
      <c r="A1761" s="4" t="s">
        <v>2050</v>
      </c>
      <c r="B1761" s="3" t="s">
        <v>2048</v>
      </c>
      <c r="C1761" s="3" t="s">
        <v>1749</v>
      </c>
      <c r="D1761" s="45" t="s">
        <v>1669</v>
      </c>
      <c r="E1761" s="3" t="s">
        <v>763</v>
      </c>
      <c r="F1761" s="4" t="s">
        <v>1952</v>
      </c>
      <c r="G1761" s="4" t="str">
        <f t="shared" si="156"/>
        <v>RES2512 12m±1%</v>
      </c>
      <c r="H1761" s="3" t="s">
        <v>23</v>
      </c>
      <c r="I1761" s="3" t="s">
        <v>24</v>
      </c>
      <c r="J1761" s="3" t="s">
        <v>25</v>
      </c>
      <c r="K1761" s="3" t="s">
        <v>1488</v>
      </c>
      <c r="L1761" s="4" t="str">
        <f t="shared" si="157"/>
        <v>RL2512FK-070R012L</v>
      </c>
      <c r="M1761" s="3" t="s">
        <v>378</v>
      </c>
      <c r="N1761" s="4" t="s">
        <v>1671</v>
      </c>
      <c r="O1761" t="str">
        <f t="shared" ca="1" si="154"/>
        <v>C:\Altium Libraries\Passives Library\DataSheet\LOW OHMIC CHIP RESISTORS (Yageo).pdf</v>
      </c>
      <c r="P1761" s="5" t="str">
        <f t="shared" si="155"/>
        <v>LOW OHMIC CHIP RESISTORS  RES2512 12m±1% 200V 1W</v>
      </c>
    </row>
    <row r="1762" spans="1:16" x14ac:dyDescent="0.3">
      <c r="A1762" s="4" t="s">
        <v>2051</v>
      </c>
      <c r="B1762" s="3" t="s">
        <v>2048</v>
      </c>
      <c r="C1762" s="3" t="s">
        <v>1751</v>
      </c>
      <c r="D1762" s="45" t="s">
        <v>1669</v>
      </c>
      <c r="E1762" s="3" t="s">
        <v>763</v>
      </c>
      <c r="F1762" s="4" t="s">
        <v>1952</v>
      </c>
      <c r="G1762" s="4" t="str">
        <f t="shared" si="156"/>
        <v>RES2512 13m±1%</v>
      </c>
      <c r="H1762" s="3" t="s">
        <v>23</v>
      </c>
      <c r="I1762" s="3" t="s">
        <v>24</v>
      </c>
      <c r="J1762" s="3" t="s">
        <v>25</v>
      </c>
      <c r="K1762" s="3" t="s">
        <v>1488</v>
      </c>
      <c r="L1762" s="4" t="str">
        <f t="shared" si="157"/>
        <v>RL2512FK-070R013L</v>
      </c>
      <c r="M1762" s="3" t="s">
        <v>378</v>
      </c>
      <c r="N1762" s="4" t="s">
        <v>1671</v>
      </c>
      <c r="O1762" t="str">
        <f t="shared" ca="1" si="154"/>
        <v>C:\Altium Libraries\Passives Library\DataSheet\LOW OHMIC CHIP RESISTORS (Yageo).pdf</v>
      </c>
      <c r="P1762" s="5" t="str">
        <f t="shared" si="155"/>
        <v>LOW OHMIC CHIP RESISTORS  RES2512 13m±1% 200V 1W</v>
      </c>
    </row>
    <row r="1763" spans="1:16" x14ac:dyDescent="0.3">
      <c r="A1763" s="4" t="s">
        <v>2052</v>
      </c>
      <c r="B1763" s="3" t="s">
        <v>2048</v>
      </c>
      <c r="C1763" s="3" t="s">
        <v>1753</v>
      </c>
      <c r="D1763" s="45" t="s">
        <v>1669</v>
      </c>
      <c r="E1763" s="3" t="s">
        <v>763</v>
      </c>
      <c r="F1763" s="4" t="s">
        <v>1952</v>
      </c>
      <c r="G1763" s="4" t="str">
        <f t="shared" si="156"/>
        <v>RES2512 15m±1%</v>
      </c>
      <c r="H1763" s="3" t="s">
        <v>23</v>
      </c>
      <c r="I1763" s="3" t="s">
        <v>24</v>
      </c>
      <c r="J1763" s="3" t="s">
        <v>25</v>
      </c>
      <c r="K1763" s="3" t="s">
        <v>1488</v>
      </c>
      <c r="L1763" s="4" t="str">
        <f t="shared" si="157"/>
        <v>RL2512FK-070R015L</v>
      </c>
      <c r="M1763" s="3" t="s">
        <v>378</v>
      </c>
      <c r="N1763" s="4" t="s">
        <v>1671</v>
      </c>
      <c r="O1763" t="str">
        <f t="shared" ca="1" si="154"/>
        <v>C:\Altium Libraries\Passives Library\DataSheet\LOW OHMIC CHIP RESISTORS (Yageo).pdf</v>
      </c>
      <c r="P1763" s="5" t="str">
        <f t="shared" si="155"/>
        <v>LOW OHMIC CHIP RESISTORS  RES2512 15m±1% 200V 1W</v>
      </c>
    </row>
    <row r="1764" spans="1:16" x14ac:dyDescent="0.3">
      <c r="A1764" s="4" t="s">
        <v>2053</v>
      </c>
      <c r="B1764" s="3" t="s">
        <v>2048</v>
      </c>
      <c r="C1764" s="3" t="s">
        <v>1755</v>
      </c>
      <c r="D1764" s="45" t="s">
        <v>1669</v>
      </c>
      <c r="E1764" s="3" t="s">
        <v>763</v>
      </c>
      <c r="F1764" s="4" t="s">
        <v>1952</v>
      </c>
      <c r="G1764" s="4" t="str">
        <f t="shared" si="156"/>
        <v>RES2512 16m±1%</v>
      </c>
      <c r="H1764" s="3" t="s">
        <v>23</v>
      </c>
      <c r="I1764" s="3" t="s">
        <v>24</v>
      </c>
      <c r="J1764" s="3" t="s">
        <v>25</v>
      </c>
      <c r="K1764" s="3" t="s">
        <v>1488</v>
      </c>
      <c r="L1764" s="4" t="str">
        <f t="shared" si="157"/>
        <v>RL2512FK-070R016L</v>
      </c>
      <c r="M1764" s="3" t="s">
        <v>378</v>
      </c>
      <c r="N1764" s="4" t="s">
        <v>1671</v>
      </c>
      <c r="O1764" t="str">
        <f t="shared" ca="1" si="154"/>
        <v>C:\Altium Libraries\Passives Library\DataSheet\LOW OHMIC CHIP RESISTORS (Yageo).pdf</v>
      </c>
      <c r="P1764" s="5" t="str">
        <f t="shared" si="155"/>
        <v>LOW OHMIC CHIP RESISTORS  RES2512 16m±1% 200V 1W</v>
      </c>
    </row>
    <row r="1765" spans="1:16" x14ac:dyDescent="0.3">
      <c r="A1765" s="4" t="s">
        <v>2054</v>
      </c>
      <c r="B1765" s="3" t="s">
        <v>2048</v>
      </c>
      <c r="C1765" s="3" t="s">
        <v>1757</v>
      </c>
      <c r="D1765" s="45" t="s">
        <v>1669</v>
      </c>
      <c r="E1765" s="3" t="s">
        <v>763</v>
      </c>
      <c r="F1765" s="4" t="s">
        <v>1952</v>
      </c>
      <c r="G1765" s="4" t="str">
        <f t="shared" si="156"/>
        <v>RES2512 18m±1%</v>
      </c>
      <c r="H1765" s="3" t="s">
        <v>23</v>
      </c>
      <c r="I1765" s="3" t="s">
        <v>24</v>
      </c>
      <c r="J1765" s="3" t="s">
        <v>25</v>
      </c>
      <c r="K1765" s="3" t="s">
        <v>1488</v>
      </c>
      <c r="L1765" s="4" t="str">
        <f t="shared" si="157"/>
        <v>RL2512FK-070R018L</v>
      </c>
      <c r="M1765" s="3" t="s">
        <v>378</v>
      </c>
      <c r="N1765" s="4" t="s">
        <v>1671</v>
      </c>
      <c r="O1765" t="str">
        <f t="shared" ca="1" si="154"/>
        <v>C:\Altium Libraries\Passives Library\DataSheet\LOW OHMIC CHIP RESISTORS (Yageo).pdf</v>
      </c>
      <c r="P1765" s="5" t="str">
        <f t="shared" si="155"/>
        <v>LOW OHMIC CHIP RESISTORS  RES2512 18m±1% 200V 1W</v>
      </c>
    </row>
    <row r="1766" spans="1:16" x14ac:dyDescent="0.3">
      <c r="A1766" s="4" t="s">
        <v>2055</v>
      </c>
      <c r="B1766" s="3" t="s">
        <v>2048</v>
      </c>
      <c r="C1766" s="3" t="s">
        <v>1759</v>
      </c>
      <c r="D1766" s="45" t="s">
        <v>1669</v>
      </c>
      <c r="E1766" s="3" t="s">
        <v>763</v>
      </c>
      <c r="F1766" s="4" t="s">
        <v>1952</v>
      </c>
      <c r="G1766" s="4" t="str">
        <f t="shared" si="156"/>
        <v>RES2512 20m±1%</v>
      </c>
      <c r="H1766" s="3" t="s">
        <v>23</v>
      </c>
      <c r="I1766" s="3" t="s">
        <v>24</v>
      </c>
      <c r="J1766" s="3" t="s">
        <v>25</v>
      </c>
      <c r="K1766" s="3" t="s">
        <v>1488</v>
      </c>
      <c r="L1766" s="4" t="str">
        <f t="shared" si="157"/>
        <v>RL2512FK-070R02L</v>
      </c>
      <c r="M1766" s="3" t="s">
        <v>378</v>
      </c>
      <c r="N1766" s="4" t="s">
        <v>1671</v>
      </c>
      <c r="O1766" t="str">
        <f t="shared" ca="1" si="154"/>
        <v>C:\Altium Libraries\Passives Library\DataSheet\LOW OHMIC CHIP RESISTORS (Yageo).pdf</v>
      </c>
      <c r="P1766" s="5" t="str">
        <f t="shared" si="155"/>
        <v>LOW OHMIC CHIP RESISTORS  RES2512 20m±1% 200V 1W</v>
      </c>
    </row>
    <row r="1767" spans="1:16" x14ac:dyDescent="0.3">
      <c r="A1767" s="4" t="s">
        <v>2056</v>
      </c>
      <c r="B1767" s="3" t="s">
        <v>2048</v>
      </c>
      <c r="C1767" s="3" t="s">
        <v>1761</v>
      </c>
      <c r="D1767" s="45" t="s">
        <v>1669</v>
      </c>
      <c r="E1767" s="3" t="s">
        <v>763</v>
      </c>
      <c r="F1767" s="4" t="s">
        <v>1952</v>
      </c>
      <c r="G1767" s="4" t="str">
        <f t="shared" si="156"/>
        <v>RES2512 22m±1%</v>
      </c>
      <c r="H1767" s="3" t="s">
        <v>23</v>
      </c>
      <c r="I1767" s="3" t="s">
        <v>24</v>
      </c>
      <c r="J1767" s="3" t="s">
        <v>25</v>
      </c>
      <c r="K1767" s="3" t="s">
        <v>1488</v>
      </c>
      <c r="L1767" s="4" t="str">
        <f t="shared" si="157"/>
        <v>RL2512FK-070R022L</v>
      </c>
      <c r="M1767" s="3" t="s">
        <v>378</v>
      </c>
      <c r="N1767" s="4" t="s">
        <v>1671</v>
      </c>
      <c r="O1767" t="str">
        <f t="shared" ca="1" si="154"/>
        <v>C:\Altium Libraries\Passives Library\DataSheet\LOW OHMIC CHIP RESISTORS (Yageo).pdf</v>
      </c>
      <c r="P1767" s="5" t="str">
        <f t="shared" si="155"/>
        <v>LOW OHMIC CHIP RESISTORS  RES2512 22m±1% 200V 1W</v>
      </c>
    </row>
    <row r="1768" spans="1:16" x14ac:dyDescent="0.3">
      <c r="A1768" s="4" t="s">
        <v>2057</v>
      </c>
      <c r="B1768" s="3" t="s">
        <v>2048</v>
      </c>
      <c r="C1768" s="3" t="s">
        <v>1763</v>
      </c>
      <c r="D1768" s="45" t="s">
        <v>1669</v>
      </c>
      <c r="E1768" s="3" t="s">
        <v>763</v>
      </c>
      <c r="F1768" s="4" t="s">
        <v>1952</v>
      </c>
      <c r="G1768" s="4" t="str">
        <f t="shared" si="156"/>
        <v>RES2512 25m±1%</v>
      </c>
      <c r="H1768" s="3" t="s">
        <v>23</v>
      </c>
      <c r="I1768" s="3" t="s">
        <v>24</v>
      </c>
      <c r="J1768" s="3" t="s">
        <v>25</v>
      </c>
      <c r="K1768" s="3" t="s">
        <v>1488</v>
      </c>
      <c r="L1768" s="4" t="str">
        <f t="shared" si="157"/>
        <v>RL2512FK-070R025L</v>
      </c>
      <c r="M1768" s="3" t="s">
        <v>378</v>
      </c>
      <c r="N1768" s="4" t="s">
        <v>1671</v>
      </c>
      <c r="O1768" t="str">
        <f t="shared" ca="1" si="154"/>
        <v>C:\Altium Libraries\Passives Library\DataSheet\LOW OHMIC CHIP RESISTORS (Yageo).pdf</v>
      </c>
      <c r="P1768" s="5" t="str">
        <f t="shared" si="155"/>
        <v>LOW OHMIC CHIP RESISTORS  RES2512 25m±1% 200V 1W</v>
      </c>
    </row>
    <row r="1769" spans="1:16" x14ac:dyDescent="0.3">
      <c r="A1769" s="4" t="s">
        <v>2058</v>
      </c>
      <c r="B1769" s="3" t="s">
        <v>2048</v>
      </c>
      <c r="C1769" s="3" t="s">
        <v>1765</v>
      </c>
      <c r="D1769" s="45" t="s">
        <v>1669</v>
      </c>
      <c r="E1769" s="3" t="s">
        <v>763</v>
      </c>
      <c r="F1769" s="4" t="s">
        <v>1952</v>
      </c>
      <c r="G1769" s="4" t="str">
        <f t="shared" si="156"/>
        <v>RES2512 40m±1%</v>
      </c>
      <c r="H1769" s="3" t="s">
        <v>23</v>
      </c>
      <c r="I1769" s="3" t="s">
        <v>24</v>
      </c>
      <c r="J1769" s="3" t="s">
        <v>25</v>
      </c>
      <c r="K1769" s="3" t="s">
        <v>1488</v>
      </c>
      <c r="L1769" s="4" t="str">
        <f t="shared" si="157"/>
        <v>RL2512FK-070R04L</v>
      </c>
      <c r="M1769" s="3" t="s">
        <v>378</v>
      </c>
      <c r="N1769" s="4" t="s">
        <v>1671</v>
      </c>
      <c r="O1769" t="str">
        <f t="shared" ca="1" si="154"/>
        <v>C:\Altium Libraries\Passives Library\DataSheet\LOW OHMIC CHIP RESISTORS (Yageo).pdf</v>
      </c>
      <c r="P1769" s="5" t="str">
        <f t="shared" si="155"/>
        <v>LOW OHMIC CHIP RESISTORS  RES2512 40m±1% 200V 1W</v>
      </c>
    </row>
    <row r="1770" spans="1:16" x14ac:dyDescent="0.3">
      <c r="A1770" s="4" t="s">
        <v>2059</v>
      </c>
      <c r="B1770" s="3" t="s">
        <v>2048</v>
      </c>
      <c r="C1770" s="3" t="s">
        <v>1668</v>
      </c>
      <c r="D1770" s="45" t="s">
        <v>1669</v>
      </c>
      <c r="E1770" s="3" t="s">
        <v>763</v>
      </c>
      <c r="F1770" s="4" t="s">
        <v>1952</v>
      </c>
      <c r="G1770" s="4" t="str">
        <f t="shared" si="156"/>
        <v>RES2512 50m±1%</v>
      </c>
      <c r="H1770" s="3" t="s">
        <v>23</v>
      </c>
      <c r="I1770" s="3" t="s">
        <v>24</v>
      </c>
      <c r="J1770" s="3" t="s">
        <v>25</v>
      </c>
      <c r="K1770" s="3" t="s">
        <v>1488</v>
      </c>
      <c r="L1770" s="4" t="str">
        <f t="shared" si="157"/>
        <v>RL2512FK-070R05L</v>
      </c>
      <c r="M1770" s="3" t="s">
        <v>378</v>
      </c>
      <c r="N1770" s="4" t="s">
        <v>1671</v>
      </c>
      <c r="O1770" t="str">
        <f t="shared" ca="1" si="154"/>
        <v>C:\Altium Libraries\Passives Library\DataSheet\LOW OHMIC CHIP RESISTORS (Yageo).pdf</v>
      </c>
      <c r="P1770" s="5" t="str">
        <f t="shared" si="155"/>
        <v>LOW OHMIC CHIP RESISTORS  RES2512 50m±1% 200V 1W</v>
      </c>
    </row>
    <row r="1771" spans="1:16" x14ac:dyDescent="0.3">
      <c r="A1771" s="4" t="s">
        <v>2060</v>
      </c>
      <c r="B1771" s="3" t="s">
        <v>2048</v>
      </c>
      <c r="C1771" s="3" t="s">
        <v>1673</v>
      </c>
      <c r="D1771" s="45" t="s">
        <v>1669</v>
      </c>
      <c r="E1771" s="3" t="s">
        <v>763</v>
      </c>
      <c r="F1771" s="4" t="s">
        <v>1952</v>
      </c>
      <c r="G1771" s="4" t="str">
        <f t="shared" si="156"/>
        <v>RES2512 51m±1%</v>
      </c>
      <c r="H1771" s="3" t="s">
        <v>23</v>
      </c>
      <c r="I1771" s="3" t="s">
        <v>24</v>
      </c>
      <c r="J1771" s="3" t="s">
        <v>25</v>
      </c>
      <c r="K1771" s="3" t="s">
        <v>1488</v>
      </c>
      <c r="L1771" s="4" t="str">
        <f t="shared" si="157"/>
        <v>RL2512FK-070R051L</v>
      </c>
      <c r="M1771" s="3" t="s">
        <v>378</v>
      </c>
      <c r="N1771" s="4" t="s">
        <v>1671</v>
      </c>
      <c r="O1771" t="str">
        <f t="shared" ca="1" si="154"/>
        <v>C:\Altium Libraries\Passives Library\DataSheet\LOW OHMIC CHIP RESISTORS (Yageo).pdf</v>
      </c>
      <c r="P1771" s="5" t="str">
        <f t="shared" si="155"/>
        <v>LOW OHMIC CHIP RESISTORS  RES2512 51m±1% 200V 1W</v>
      </c>
    </row>
    <row r="1772" spans="1:16" x14ac:dyDescent="0.3">
      <c r="A1772" s="4" t="s">
        <v>2061</v>
      </c>
      <c r="B1772" s="3" t="s">
        <v>2048</v>
      </c>
      <c r="C1772" s="3" t="s">
        <v>1675</v>
      </c>
      <c r="D1772" s="45" t="s">
        <v>1669</v>
      </c>
      <c r="E1772" s="3" t="s">
        <v>763</v>
      </c>
      <c r="F1772" s="4" t="s">
        <v>1952</v>
      </c>
      <c r="G1772" s="4" t="str">
        <f t="shared" si="156"/>
        <v>RES2512 56m±1%</v>
      </c>
      <c r="H1772" s="3" t="s">
        <v>23</v>
      </c>
      <c r="I1772" s="3" t="s">
        <v>24</v>
      </c>
      <c r="J1772" s="3" t="s">
        <v>25</v>
      </c>
      <c r="K1772" s="3" t="s">
        <v>1488</v>
      </c>
      <c r="L1772" s="4" t="str">
        <f t="shared" si="157"/>
        <v>RL2512FK-070R056L</v>
      </c>
      <c r="M1772" s="3" t="s">
        <v>378</v>
      </c>
      <c r="N1772" s="4" t="s">
        <v>1671</v>
      </c>
      <c r="O1772" t="str">
        <f t="shared" ca="1" si="154"/>
        <v>C:\Altium Libraries\Passives Library\DataSheet\LOW OHMIC CHIP RESISTORS (Yageo).pdf</v>
      </c>
      <c r="P1772" s="5" t="str">
        <f t="shared" si="155"/>
        <v>LOW OHMIC CHIP RESISTORS  RES2512 56m±1% 200V 1W</v>
      </c>
    </row>
    <row r="1773" spans="1:16" x14ac:dyDescent="0.3">
      <c r="A1773" s="4" t="s">
        <v>2062</v>
      </c>
      <c r="B1773" s="3" t="s">
        <v>2048</v>
      </c>
      <c r="C1773" s="3" t="s">
        <v>1677</v>
      </c>
      <c r="D1773" s="45" t="s">
        <v>1669</v>
      </c>
      <c r="E1773" s="3" t="s">
        <v>763</v>
      </c>
      <c r="F1773" s="4" t="s">
        <v>1952</v>
      </c>
      <c r="G1773" s="4" t="str">
        <f t="shared" si="156"/>
        <v>RES2512 60m±1%</v>
      </c>
      <c r="H1773" s="3" t="s">
        <v>23</v>
      </c>
      <c r="I1773" s="3" t="s">
        <v>24</v>
      </c>
      <c r="J1773" s="3" t="s">
        <v>25</v>
      </c>
      <c r="K1773" s="3" t="s">
        <v>1488</v>
      </c>
      <c r="L1773" s="4" t="str">
        <f t="shared" si="157"/>
        <v>RL2512FK-070R06L</v>
      </c>
      <c r="M1773" s="3" t="s">
        <v>378</v>
      </c>
      <c r="N1773" s="4" t="s">
        <v>1671</v>
      </c>
      <c r="O1773" t="str">
        <f t="shared" ca="1" si="154"/>
        <v>C:\Altium Libraries\Passives Library\DataSheet\LOW OHMIC CHIP RESISTORS (Yageo).pdf</v>
      </c>
      <c r="P1773" s="5" t="str">
        <f t="shared" si="155"/>
        <v>LOW OHMIC CHIP RESISTORS  RES2512 60m±1% 200V 1W</v>
      </c>
    </row>
    <row r="1774" spans="1:16" x14ac:dyDescent="0.3">
      <c r="A1774" s="4" t="s">
        <v>2063</v>
      </c>
      <c r="B1774" s="3" t="s">
        <v>2048</v>
      </c>
      <c r="C1774" s="3" t="s">
        <v>1679</v>
      </c>
      <c r="D1774" s="45" t="s">
        <v>1669</v>
      </c>
      <c r="E1774" s="3" t="s">
        <v>763</v>
      </c>
      <c r="F1774" s="4" t="s">
        <v>1952</v>
      </c>
      <c r="G1774" s="4" t="str">
        <f t="shared" si="156"/>
        <v>RES2512 62m±1%</v>
      </c>
      <c r="H1774" s="3" t="s">
        <v>23</v>
      </c>
      <c r="I1774" s="3" t="s">
        <v>24</v>
      </c>
      <c r="J1774" s="3" t="s">
        <v>25</v>
      </c>
      <c r="K1774" s="3" t="s">
        <v>1488</v>
      </c>
      <c r="L1774" s="4" t="str">
        <f t="shared" si="157"/>
        <v>RL2512FK-070R062L</v>
      </c>
      <c r="M1774" s="3" t="s">
        <v>378</v>
      </c>
      <c r="N1774" s="4" t="s">
        <v>1671</v>
      </c>
      <c r="O1774" t="str">
        <f t="shared" ca="1" si="154"/>
        <v>C:\Altium Libraries\Passives Library\DataSheet\LOW OHMIC CHIP RESISTORS (Yageo).pdf</v>
      </c>
      <c r="P1774" s="5" t="str">
        <f t="shared" si="155"/>
        <v>LOW OHMIC CHIP RESISTORS  RES2512 62m±1% 200V 1W</v>
      </c>
    </row>
    <row r="1775" spans="1:16" x14ac:dyDescent="0.3">
      <c r="A1775" s="4" t="s">
        <v>2064</v>
      </c>
      <c r="B1775" s="3" t="s">
        <v>2048</v>
      </c>
      <c r="C1775" s="3" t="s">
        <v>1681</v>
      </c>
      <c r="D1775" s="45" t="s">
        <v>1669</v>
      </c>
      <c r="E1775" s="3" t="s">
        <v>763</v>
      </c>
      <c r="F1775" s="4" t="s">
        <v>1952</v>
      </c>
      <c r="G1775" s="4" t="str">
        <f t="shared" si="156"/>
        <v>RES2512 68m±1%</v>
      </c>
      <c r="H1775" s="3" t="s">
        <v>23</v>
      </c>
      <c r="I1775" s="3" t="s">
        <v>24</v>
      </c>
      <c r="J1775" s="3" t="s">
        <v>25</v>
      </c>
      <c r="K1775" s="3" t="s">
        <v>1488</v>
      </c>
      <c r="L1775" s="4" t="str">
        <f t="shared" si="157"/>
        <v>RL2512FK-070R068L</v>
      </c>
      <c r="M1775" s="3" t="s">
        <v>378</v>
      </c>
      <c r="N1775" s="4" t="s">
        <v>1671</v>
      </c>
      <c r="O1775" t="str">
        <f t="shared" ca="1" si="154"/>
        <v>C:\Altium Libraries\Passives Library\DataSheet\LOW OHMIC CHIP RESISTORS (Yageo).pdf</v>
      </c>
      <c r="P1775" s="5" t="str">
        <f t="shared" si="155"/>
        <v>LOW OHMIC CHIP RESISTORS  RES2512 68m±1% 200V 1W</v>
      </c>
    </row>
    <row r="1776" spans="1:16" x14ac:dyDescent="0.3">
      <c r="A1776" s="4" t="s">
        <v>2065</v>
      </c>
      <c r="B1776" s="3" t="s">
        <v>2048</v>
      </c>
      <c r="C1776" s="3" t="s">
        <v>1683</v>
      </c>
      <c r="D1776" s="45" t="s">
        <v>1669</v>
      </c>
      <c r="E1776" s="3" t="s">
        <v>763</v>
      </c>
      <c r="F1776" s="4" t="s">
        <v>1952</v>
      </c>
      <c r="G1776" s="4" t="str">
        <f t="shared" si="156"/>
        <v>RES2512 75m±1%</v>
      </c>
      <c r="H1776" s="3" t="s">
        <v>23</v>
      </c>
      <c r="I1776" s="3" t="s">
        <v>24</v>
      </c>
      <c r="J1776" s="3" t="s">
        <v>25</v>
      </c>
      <c r="K1776" s="3" t="s">
        <v>1488</v>
      </c>
      <c r="L1776" s="4" t="str">
        <f t="shared" si="157"/>
        <v>RL2512FK-070R075L</v>
      </c>
      <c r="M1776" s="3" t="s">
        <v>378</v>
      </c>
      <c r="N1776" s="4" t="s">
        <v>1671</v>
      </c>
      <c r="O1776" t="str">
        <f t="shared" ca="1" si="154"/>
        <v>C:\Altium Libraries\Passives Library\DataSheet\LOW OHMIC CHIP RESISTORS (Yageo).pdf</v>
      </c>
      <c r="P1776" s="5" t="str">
        <f t="shared" si="155"/>
        <v>LOW OHMIC CHIP RESISTORS  RES2512 75m±1% 200V 1W</v>
      </c>
    </row>
    <row r="1777" spans="1:16" x14ac:dyDescent="0.3">
      <c r="A1777" s="4" t="s">
        <v>2066</v>
      </c>
      <c r="B1777" s="3" t="s">
        <v>2048</v>
      </c>
      <c r="C1777" s="3" t="s">
        <v>1685</v>
      </c>
      <c r="D1777" s="45" t="s">
        <v>1669</v>
      </c>
      <c r="E1777" s="3" t="s">
        <v>763</v>
      </c>
      <c r="F1777" s="4" t="s">
        <v>1952</v>
      </c>
      <c r="G1777" s="4" t="str">
        <f t="shared" si="156"/>
        <v>RES2512 82m±1%</v>
      </c>
      <c r="H1777" s="3" t="s">
        <v>23</v>
      </c>
      <c r="I1777" s="3" t="s">
        <v>24</v>
      </c>
      <c r="J1777" s="3" t="s">
        <v>25</v>
      </c>
      <c r="K1777" s="3" t="s">
        <v>1488</v>
      </c>
      <c r="L1777" s="4" t="str">
        <f t="shared" si="157"/>
        <v>RL2512FK-070R082L</v>
      </c>
      <c r="M1777" s="3" t="s">
        <v>378</v>
      </c>
      <c r="N1777" s="4" t="s">
        <v>1671</v>
      </c>
      <c r="O1777" t="str">
        <f t="shared" ca="1" si="154"/>
        <v>C:\Altium Libraries\Passives Library\DataSheet\LOW OHMIC CHIP RESISTORS (Yageo).pdf</v>
      </c>
      <c r="P1777" s="5" t="str">
        <f t="shared" si="155"/>
        <v>LOW OHMIC CHIP RESISTORS  RES2512 82m±1% 200V 1W</v>
      </c>
    </row>
    <row r="1778" spans="1:16" x14ac:dyDescent="0.3">
      <c r="A1778" s="4" t="s">
        <v>2067</v>
      </c>
      <c r="B1778" s="3" t="s">
        <v>2048</v>
      </c>
      <c r="C1778" s="3" t="s">
        <v>1687</v>
      </c>
      <c r="D1778" s="45" t="s">
        <v>1669</v>
      </c>
      <c r="E1778" s="3" t="s">
        <v>763</v>
      </c>
      <c r="F1778" s="4" t="s">
        <v>1952</v>
      </c>
      <c r="G1778" s="4" t="str">
        <f t="shared" si="156"/>
        <v>RES2512 91m±1%</v>
      </c>
      <c r="H1778" s="3" t="s">
        <v>23</v>
      </c>
      <c r="I1778" s="3" t="s">
        <v>24</v>
      </c>
      <c r="J1778" s="3" t="s">
        <v>25</v>
      </c>
      <c r="K1778" s="3" t="s">
        <v>1488</v>
      </c>
      <c r="L1778" s="4" t="str">
        <f t="shared" si="157"/>
        <v>RL2512FK-070R091L</v>
      </c>
      <c r="M1778" s="3" t="s">
        <v>378</v>
      </c>
      <c r="N1778" s="4" t="s">
        <v>1671</v>
      </c>
      <c r="O1778" t="str">
        <f t="shared" ca="1" si="154"/>
        <v>C:\Altium Libraries\Passives Library\DataSheet\LOW OHMIC CHIP RESISTORS (Yageo).pdf</v>
      </c>
      <c r="P1778" s="5" t="str">
        <f t="shared" si="155"/>
        <v>LOW OHMIC CHIP RESISTORS  RES2512 91m±1% 200V 1W</v>
      </c>
    </row>
    <row r="1779" spans="1:16" x14ac:dyDescent="0.3">
      <c r="A1779" s="4" t="s">
        <v>2068</v>
      </c>
      <c r="B1779" s="3" t="s">
        <v>2048</v>
      </c>
      <c r="C1779" s="3" t="s">
        <v>1689</v>
      </c>
      <c r="D1779" s="45" t="s">
        <v>1669</v>
      </c>
      <c r="E1779" s="3" t="s">
        <v>763</v>
      </c>
      <c r="F1779" s="4" t="s">
        <v>1952</v>
      </c>
      <c r="G1779" s="4" t="str">
        <f t="shared" si="156"/>
        <v>RES2512 100m±1%</v>
      </c>
      <c r="H1779" s="3" t="s">
        <v>23</v>
      </c>
      <c r="I1779" s="3" t="s">
        <v>24</v>
      </c>
      <c r="J1779" s="3" t="s">
        <v>25</v>
      </c>
      <c r="K1779" s="3" t="s">
        <v>1488</v>
      </c>
      <c r="L1779" s="4" t="str">
        <f>CONCATENATE("RL",MID(B1779,1,4),"FK","-","07","0R",IF((MID(C1779,2,1))&gt;"0",MID(C1779,1,2),MID(C1779,1,1)),"L")</f>
        <v>RL2512FK-070R1L</v>
      </c>
      <c r="M1779" s="3" t="s">
        <v>378</v>
      </c>
      <c r="N1779" s="4" t="s">
        <v>1671</v>
      </c>
      <c r="O1779" t="str">
        <f t="shared" ca="1" si="154"/>
        <v>C:\Altium Libraries\Passives Library\DataSheet\LOW OHMIC CHIP RESISTORS (Yageo).pdf</v>
      </c>
      <c r="P1779" s="5" t="str">
        <f t="shared" si="155"/>
        <v>LOW OHMIC CHIP RESISTORS  RES2512 100m±1% 200V 1W</v>
      </c>
    </row>
    <row r="1780" spans="1:16" x14ac:dyDescent="0.3">
      <c r="A1780" s="4" t="s">
        <v>2069</v>
      </c>
      <c r="B1780" s="3" t="s">
        <v>2048</v>
      </c>
      <c r="C1780" s="3" t="s">
        <v>1691</v>
      </c>
      <c r="D1780" s="45" t="s">
        <v>1669</v>
      </c>
      <c r="E1780" s="3" t="s">
        <v>763</v>
      </c>
      <c r="F1780" s="4" t="s">
        <v>1952</v>
      </c>
      <c r="G1780" s="4" t="str">
        <f t="shared" si="156"/>
        <v>RES2512 110m±1%</v>
      </c>
      <c r="H1780" s="3" t="s">
        <v>23</v>
      </c>
      <c r="I1780" s="3" t="s">
        <v>24</v>
      </c>
      <c r="J1780" s="3" t="s">
        <v>25</v>
      </c>
      <c r="K1780" s="3" t="s">
        <v>1488</v>
      </c>
      <c r="L1780" s="4" t="str">
        <f t="shared" ref="L1780:L1805" si="158">CONCATENATE("RL",MID(B1780,1,4),"FK","-","07","0R",IF((MID(C1780,2,1))&gt;"0",MID(C1780,1,2),MID(C1780,1,1)),"L")</f>
        <v>RL2512FK-070R11L</v>
      </c>
      <c r="M1780" s="3" t="s">
        <v>378</v>
      </c>
      <c r="N1780" s="4" t="s">
        <v>1671</v>
      </c>
      <c r="O1780" t="str">
        <f t="shared" ca="1" si="154"/>
        <v>C:\Altium Libraries\Passives Library\DataSheet\LOW OHMIC CHIP RESISTORS (Yageo).pdf</v>
      </c>
      <c r="P1780" s="5" t="str">
        <f t="shared" si="155"/>
        <v>LOW OHMIC CHIP RESISTORS  RES2512 110m±1% 200V 1W</v>
      </c>
    </row>
    <row r="1781" spans="1:16" x14ac:dyDescent="0.3">
      <c r="A1781" s="4" t="s">
        <v>2070</v>
      </c>
      <c r="B1781" s="3" t="s">
        <v>2048</v>
      </c>
      <c r="C1781" s="3" t="s">
        <v>1693</v>
      </c>
      <c r="D1781" s="45" t="s">
        <v>1669</v>
      </c>
      <c r="E1781" s="3" t="s">
        <v>763</v>
      </c>
      <c r="F1781" s="4" t="s">
        <v>1952</v>
      </c>
      <c r="G1781" s="4" t="str">
        <f t="shared" si="156"/>
        <v>RES2512 120m±1%</v>
      </c>
      <c r="H1781" s="3" t="s">
        <v>23</v>
      </c>
      <c r="I1781" s="3" t="s">
        <v>24</v>
      </c>
      <c r="J1781" s="3" t="s">
        <v>25</v>
      </c>
      <c r="K1781" s="3" t="s">
        <v>1488</v>
      </c>
      <c r="L1781" s="4" t="str">
        <f t="shared" si="158"/>
        <v>RL2512FK-070R12L</v>
      </c>
      <c r="M1781" s="3" t="s">
        <v>378</v>
      </c>
      <c r="N1781" s="4" t="s">
        <v>1671</v>
      </c>
      <c r="O1781" t="str">
        <f t="shared" ca="1" si="154"/>
        <v>C:\Altium Libraries\Passives Library\DataSheet\LOW OHMIC CHIP RESISTORS (Yageo).pdf</v>
      </c>
      <c r="P1781" s="5" t="str">
        <f t="shared" si="155"/>
        <v>LOW OHMIC CHIP RESISTORS  RES2512 120m±1% 200V 1W</v>
      </c>
    </row>
    <row r="1782" spans="1:16" x14ac:dyDescent="0.3">
      <c r="A1782" s="4" t="s">
        <v>2071</v>
      </c>
      <c r="B1782" s="3" t="s">
        <v>2048</v>
      </c>
      <c r="C1782" s="3" t="s">
        <v>1695</v>
      </c>
      <c r="D1782" s="45" t="s">
        <v>1669</v>
      </c>
      <c r="E1782" s="3" t="s">
        <v>763</v>
      </c>
      <c r="F1782" s="4" t="s">
        <v>1952</v>
      </c>
      <c r="G1782" s="4" t="str">
        <f t="shared" si="156"/>
        <v>RES2512 130m±1%</v>
      </c>
      <c r="H1782" s="3" t="s">
        <v>23</v>
      </c>
      <c r="I1782" s="3" t="s">
        <v>24</v>
      </c>
      <c r="J1782" s="3" t="s">
        <v>25</v>
      </c>
      <c r="K1782" s="3" t="s">
        <v>1488</v>
      </c>
      <c r="L1782" s="4" t="str">
        <f t="shared" si="158"/>
        <v>RL2512FK-070R13L</v>
      </c>
      <c r="M1782" s="3" t="s">
        <v>378</v>
      </c>
      <c r="N1782" s="4" t="s">
        <v>1671</v>
      </c>
      <c r="O1782" t="str">
        <f t="shared" ca="1" si="154"/>
        <v>C:\Altium Libraries\Passives Library\DataSheet\LOW OHMIC CHIP RESISTORS (Yageo).pdf</v>
      </c>
      <c r="P1782" s="5" t="str">
        <f t="shared" si="155"/>
        <v>LOW OHMIC CHIP RESISTORS  RES2512 130m±1% 200V 1W</v>
      </c>
    </row>
    <row r="1783" spans="1:16" x14ac:dyDescent="0.3">
      <c r="A1783" s="4" t="s">
        <v>2072</v>
      </c>
      <c r="B1783" s="3" t="s">
        <v>2048</v>
      </c>
      <c r="C1783" s="3" t="s">
        <v>1697</v>
      </c>
      <c r="D1783" s="45" t="s">
        <v>1669</v>
      </c>
      <c r="E1783" s="3" t="s">
        <v>763</v>
      </c>
      <c r="F1783" s="4" t="s">
        <v>1952</v>
      </c>
      <c r="G1783" s="4" t="str">
        <f t="shared" si="156"/>
        <v>RES2512 150m±1%</v>
      </c>
      <c r="H1783" s="3" t="s">
        <v>23</v>
      </c>
      <c r="I1783" s="3" t="s">
        <v>24</v>
      </c>
      <c r="J1783" s="3" t="s">
        <v>25</v>
      </c>
      <c r="K1783" s="3" t="s">
        <v>1488</v>
      </c>
      <c r="L1783" s="4" t="str">
        <f t="shared" si="158"/>
        <v>RL2512FK-070R15L</v>
      </c>
      <c r="M1783" s="3" t="s">
        <v>378</v>
      </c>
      <c r="N1783" s="4" t="s">
        <v>1671</v>
      </c>
      <c r="O1783" t="str">
        <f t="shared" ca="1" si="154"/>
        <v>C:\Altium Libraries\Passives Library\DataSheet\LOW OHMIC CHIP RESISTORS (Yageo).pdf</v>
      </c>
      <c r="P1783" s="5" t="str">
        <f t="shared" si="155"/>
        <v>LOW OHMIC CHIP RESISTORS  RES2512 150m±1% 200V 1W</v>
      </c>
    </row>
    <row r="1784" spans="1:16" x14ac:dyDescent="0.3">
      <c r="A1784" s="4" t="s">
        <v>2073</v>
      </c>
      <c r="B1784" s="3" t="s">
        <v>2048</v>
      </c>
      <c r="C1784" s="3" t="s">
        <v>1699</v>
      </c>
      <c r="D1784" s="45" t="s">
        <v>1669</v>
      </c>
      <c r="E1784" s="3" t="s">
        <v>763</v>
      </c>
      <c r="F1784" s="4" t="s">
        <v>1952</v>
      </c>
      <c r="G1784" s="4" t="str">
        <f t="shared" si="156"/>
        <v>RES2512 160m±1%</v>
      </c>
      <c r="H1784" s="3" t="s">
        <v>23</v>
      </c>
      <c r="I1784" s="3" t="s">
        <v>24</v>
      </c>
      <c r="J1784" s="3" t="s">
        <v>25</v>
      </c>
      <c r="K1784" s="3" t="s">
        <v>1488</v>
      </c>
      <c r="L1784" s="4" t="str">
        <f t="shared" si="158"/>
        <v>RL2512FK-070R16L</v>
      </c>
      <c r="M1784" s="3" t="s">
        <v>378</v>
      </c>
      <c r="N1784" s="4" t="s">
        <v>1671</v>
      </c>
      <c r="O1784" t="str">
        <f t="shared" ca="1" si="154"/>
        <v>C:\Altium Libraries\Passives Library\DataSheet\LOW OHMIC CHIP RESISTORS (Yageo).pdf</v>
      </c>
      <c r="P1784" s="5" t="str">
        <f t="shared" si="155"/>
        <v>LOW OHMIC CHIP RESISTORS  RES2512 160m±1% 200V 1W</v>
      </c>
    </row>
    <row r="1785" spans="1:16" x14ac:dyDescent="0.3">
      <c r="A1785" s="4" t="s">
        <v>2074</v>
      </c>
      <c r="B1785" s="3" t="s">
        <v>2048</v>
      </c>
      <c r="C1785" s="3" t="s">
        <v>1701</v>
      </c>
      <c r="D1785" s="45" t="s">
        <v>1669</v>
      </c>
      <c r="E1785" s="3" t="s">
        <v>763</v>
      </c>
      <c r="F1785" s="4" t="s">
        <v>1952</v>
      </c>
      <c r="G1785" s="4" t="str">
        <f t="shared" si="156"/>
        <v>RES2512 180m±1%</v>
      </c>
      <c r="H1785" s="3" t="s">
        <v>23</v>
      </c>
      <c r="I1785" s="3" t="s">
        <v>24</v>
      </c>
      <c r="J1785" s="3" t="s">
        <v>25</v>
      </c>
      <c r="K1785" s="3" t="s">
        <v>1488</v>
      </c>
      <c r="L1785" s="4" t="str">
        <f t="shared" si="158"/>
        <v>RL2512FK-070R18L</v>
      </c>
      <c r="M1785" s="3" t="s">
        <v>378</v>
      </c>
      <c r="N1785" s="4" t="s">
        <v>1671</v>
      </c>
      <c r="O1785" t="str">
        <f t="shared" ca="1" si="154"/>
        <v>C:\Altium Libraries\Passives Library\DataSheet\LOW OHMIC CHIP RESISTORS (Yageo).pdf</v>
      </c>
      <c r="P1785" s="5" t="str">
        <f t="shared" si="155"/>
        <v>LOW OHMIC CHIP RESISTORS  RES2512 180m±1% 200V 1W</v>
      </c>
    </row>
    <row r="1786" spans="1:16" x14ac:dyDescent="0.3">
      <c r="A1786" s="4" t="s">
        <v>2075</v>
      </c>
      <c r="B1786" s="3" t="s">
        <v>2048</v>
      </c>
      <c r="C1786" s="3" t="s">
        <v>1703</v>
      </c>
      <c r="D1786" s="45" t="s">
        <v>1669</v>
      </c>
      <c r="E1786" s="3" t="s">
        <v>763</v>
      </c>
      <c r="F1786" s="4" t="s">
        <v>1952</v>
      </c>
      <c r="G1786" s="4" t="str">
        <f t="shared" si="156"/>
        <v>RES2512 200m±1%</v>
      </c>
      <c r="H1786" s="3" t="s">
        <v>23</v>
      </c>
      <c r="I1786" s="3" t="s">
        <v>24</v>
      </c>
      <c r="J1786" s="3" t="s">
        <v>25</v>
      </c>
      <c r="K1786" s="3" t="s">
        <v>1488</v>
      </c>
      <c r="L1786" s="4" t="str">
        <f t="shared" si="158"/>
        <v>RL2512FK-070R2L</v>
      </c>
      <c r="M1786" s="3" t="s">
        <v>378</v>
      </c>
      <c r="N1786" s="4" t="s">
        <v>1671</v>
      </c>
      <c r="O1786" t="str">
        <f t="shared" ca="1" si="154"/>
        <v>C:\Altium Libraries\Passives Library\DataSheet\LOW OHMIC CHIP RESISTORS (Yageo).pdf</v>
      </c>
      <c r="P1786" s="5" t="str">
        <f t="shared" si="155"/>
        <v>LOW OHMIC CHIP RESISTORS  RES2512 200m±1% 200V 1W</v>
      </c>
    </row>
    <row r="1787" spans="1:16" x14ac:dyDescent="0.3">
      <c r="A1787" s="4" t="s">
        <v>2076</v>
      </c>
      <c r="B1787" s="3" t="s">
        <v>2048</v>
      </c>
      <c r="C1787" s="3" t="s">
        <v>1705</v>
      </c>
      <c r="D1787" s="45" t="s">
        <v>1669</v>
      </c>
      <c r="E1787" s="3" t="s">
        <v>763</v>
      </c>
      <c r="F1787" s="4" t="s">
        <v>1952</v>
      </c>
      <c r="G1787" s="4" t="str">
        <f t="shared" si="156"/>
        <v>RES2512 220m±1%</v>
      </c>
      <c r="H1787" s="3" t="s">
        <v>23</v>
      </c>
      <c r="I1787" s="3" t="s">
        <v>24</v>
      </c>
      <c r="J1787" s="3" t="s">
        <v>25</v>
      </c>
      <c r="K1787" s="3" t="s">
        <v>1488</v>
      </c>
      <c r="L1787" s="4" t="str">
        <f t="shared" si="158"/>
        <v>RL2512FK-070R22L</v>
      </c>
      <c r="M1787" s="3" t="s">
        <v>378</v>
      </c>
      <c r="N1787" s="4" t="s">
        <v>1671</v>
      </c>
      <c r="O1787" t="str">
        <f t="shared" ca="1" si="154"/>
        <v>C:\Altium Libraries\Passives Library\DataSheet\LOW OHMIC CHIP RESISTORS (Yageo).pdf</v>
      </c>
      <c r="P1787" s="5" t="str">
        <f t="shared" si="155"/>
        <v>LOW OHMIC CHIP RESISTORS  RES2512 220m±1% 200V 1W</v>
      </c>
    </row>
    <row r="1788" spans="1:16" x14ac:dyDescent="0.3">
      <c r="A1788" s="4" t="s">
        <v>2077</v>
      </c>
      <c r="B1788" s="3" t="s">
        <v>2048</v>
      </c>
      <c r="C1788" s="3" t="s">
        <v>1707</v>
      </c>
      <c r="D1788" s="45" t="s">
        <v>1669</v>
      </c>
      <c r="E1788" s="3" t="s">
        <v>763</v>
      </c>
      <c r="F1788" s="4" t="s">
        <v>1952</v>
      </c>
      <c r="G1788" s="4" t="str">
        <f t="shared" si="156"/>
        <v>RES2512 240m±1%</v>
      </c>
      <c r="H1788" s="3" t="s">
        <v>23</v>
      </c>
      <c r="I1788" s="3" t="s">
        <v>24</v>
      </c>
      <c r="J1788" s="3" t="s">
        <v>25</v>
      </c>
      <c r="K1788" s="3" t="s">
        <v>1488</v>
      </c>
      <c r="L1788" s="4" t="str">
        <f t="shared" si="158"/>
        <v>RL2512FK-070R24L</v>
      </c>
      <c r="M1788" s="3" t="s">
        <v>378</v>
      </c>
      <c r="N1788" s="4" t="s">
        <v>1671</v>
      </c>
      <c r="O1788" t="str">
        <f t="shared" ca="1" si="154"/>
        <v>C:\Altium Libraries\Passives Library\DataSheet\LOW OHMIC CHIP RESISTORS (Yageo).pdf</v>
      </c>
      <c r="P1788" s="5" t="str">
        <f t="shared" si="155"/>
        <v>LOW OHMIC CHIP RESISTORS  RES2512 240m±1% 200V 1W</v>
      </c>
    </row>
    <row r="1789" spans="1:16" x14ac:dyDescent="0.3">
      <c r="A1789" s="4" t="s">
        <v>2078</v>
      </c>
      <c r="B1789" s="3" t="s">
        <v>2048</v>
      </c>
      <c r="C1789" s="3" t="s">
        <v>1709</v>
      </c>
      <c r="D1789" s="45" t="s">
        <v>1669</v>
      </c>
      <c r="E1789" s="3" t="s">
        <v>763</v>
      </c>
      <c r="F1789" s="4" t="s">
        <v>1952</v>
      </c>
      <c r="G1789" s="4" t="str">
        <f t="shared" si="156"/>
        <v>RES2512 250m±1%</v>
      </c>
      <c r="H1789" s="3" t="s">
        <v>23</v>
      </c>
      <c r="I1789" s="3" t="s">
        <v>24</v>
      </c>
      <c r="J1789" s="3" t="s">
        <v>25</v>
      </c>
      <c r="K1789" s="3" t="s">
        <v>1488</v>
      </c>
      <c r="L1789" s="4" t="str">
        <f t="shared" si="158"/>
        <v>RL2512FK-070R25L</v>
      </c>
      <c r="M1789" s="3" t="s">
        <v>378</v>
      </c>
      <c r="N1789" s="4" t="s">
        <v>1671</v>
      </c>
      <c r="O1789" t="str">
        <f t="shared" ca="1" si="154"/>
        <v>C:\Altium Libraries\Passives Library\DataSheet\LOW OHMIC CHIP RESISTORS (Yageo).pdf</v>
      </c>
      <c r="P1789" s="5" t="str">
        <f t="shared" si="155"/>
        <v>LOW OHMIC CHIP RESISTORS  RES2512 250m±1% 200V 1W</v>
      </c>
    </row>
    <row r="1790" spans="1:16" x14ac:dyDescent="0.3">
      <c r="A1790" s="4" t="s">
        <v>2079</v>
      </c>
      <c r="B1790" s="3" t="s">
        <v>2048</v>
      </c>
      <c r="C1790" s="3" t="s">
        <v>1711</v>
      </c>
      <c r="D1790" s="45" t="s">
        <v>1669</v>
      </c>
      <c r="E1790" s="3" t="s">
        <v>763</v>
      </c>
      <c r="F1790" s="4" t="s">
        <v>1952</v>
      </c>
      <c r="G1790" s="4" t="str">
        <f t="shared" si="156"/>
        <v>RES2512 270m±1%</v>
      </c>
      <c r="H1790" s="3" t="s">
        <v>23</v>
      </c>
      <c r="I1790" s="3" t="s">
        <v>24</v>
      </c>
      <c r="J1790" s="3" t="s">
        <v>25</v>
      </c>
      <c r="K1790" s="3" t="s">
        <v>1488</v>
      </c>
      <c r="L1790" s="4" t="str">
        <f t="shared" si="158"/>
        <v>RL2512FK-070R27L</v>
      </c>
      <c r="M1790" s="3" t="s">
        <v>378</v>
      </c>
      <c r="N1790" s="4" t="s">
        <v>1671</v>
      </c>
      <c r="O1790" t="str">
        <f t="shared" ca="1" si="154"/>
        <v>C:\Altium Libraries\Passives Library\DataSheet\LOW OHMIC CHIP RESISTORS (Yageo).pdf</v>
      </c>
      <c r="P1790" s="5" t="str">
        <f t="shared" si="155"/>
        <v>LOW OHMIC CHIP RESISTORS  RES2512 270m±1% 200V 1W</v>
      </c>
    </row>
    <row r="1791" spans="1:16" x14ac:dyDescent="0.3">
      <c r="A1791" s="4" t="s">
        <v>2080</v>
      </c>
      <c r="B1791" s="3" t="s">
        <v>2048</v>
      </c>
      <c r="C1791" s="3" t="s">
        <v>1713</v>
      </c>
      <c r="D1791" s="45" t="s">
        <v>1669</v>
      </c>
      <c r="E1791" s="3" t="s">
        <v>763</v>
      </c>
      <c r="F1791" s="4" t="s">
        <v>1952</v>
      </c>
      <c r="G1791" s="4" t="str">
        <f t="shared" si="156"/>
        <v>RES2512 300m±1%</v>
      </c>
      <c r="H1791" s="3" t="s">
        <v>23</v>
      </c>
      <c r="I1791" s="3" t="s">
        <v>24</v>
      </c>
      <c r="J1791" s="3" t="s">
        <v>25</v>
      </c>
      <c r="K1791" s="3" t="s">
        <v>1488</v>
      </c>
      <c r="L1791" s="4" t="str">
        <f t="shared" si="158"/>
        <v>RL2512FK-070R3L</v>
      </c>
      <c r="M1791" s="3" t="s">
        <v>378</v>
      </c>
      <c r="N1791" s="4" t="s">
        <v>1671</v>
      </c>
      <c r="O1791" t="str">
        <f t="shared" ca="1" si="154"/>
        <v>C:\Altium Libraries\Passives Library\DataSheet\LOW OHMIC CHIP RESISTORS (Yageo).pdf</v>
      </c>
      <c r="P1791" s="5" t="str">
        <f t="shared" si="155"/>
        <v>LOW OHMIC CHIP RESISTORS  RES2512 300m±1% 200V 1W</v>
      </c>
    </row>
    <row r="1792" spans="1:16" x14ac:dyDescent="0.3">
      <c r="A1792" s="4" t="s">
        <v>2081</v>
      </c>
      <c r="B1792" s="3" t="s">
        <v>2048</v>
      </c>
      <c r="C1792" s="3" t="s">
        <v>1715</v>
      </c>
      <c r="D1792" s="45" t="s">
        <v>1669</v>
      </c>
      <c r="E1792" s="3" t="s">
        <v>763</v>
      </c>
      <c r="F1792" s="4" t="s">
        <v>1952</v>
      </c>
      <c r="G1792" s="4" t="str">
        <f t="shared" si="156"/>
        <v>RES2512 330m±1%</v>
      </c>
      <c r="H1792" s="3" t="s">
        <v>23</v>
      </c>
      <c r="I1792" s="3" t="s">
        <v>24</v>
      </c>
      <c r="J1792" s="3" t="s">
        <v>25</v>
      </c>
      <c r="K1792" s="3" t="s">
        <v>1488</v>
      </c>
      <c r="L1792" s="4" t="str">
        <f t="shared" si="158"/>
        <v>RL2512FK-070R33L</v>
      </c>
      <c r="M1792" s="3" t="s">
        <v>378</v>
      </c>
      <c r="N1792" s="4" t="s">
        <v>1671</v>
      </c>
      <c r="O1792" t="str">
        <f t="shared" ca="1" si="154"/>
        <v>C:\Altium Libraries\Passives Library\DataSheet\LOW OHMIC CHIP RESISTORS (Yageo).pdf</v>
      </c>
      <c r="P1792" s="5" t="str">
        <f t="shared" si="155"/>
        <v>LOW OHMIC CHIP RESISTORS  RES2512 330m±1% 200V 1W</v>
      </c>
    </row>
    <row r="1793" spans="1:16" x14ac:dyDescent="0.3">
      <c r="A1793" s="4" t="s">
        <v>2082</v>
      </c>
      <c r="B1793" s="3" t="s">
        <v>2048</v>
      </c>
      <c r="C1793" s="3" t="s">
        <v>1717</v>
      </c>
      <c r="D1793" s="45" t="s">
        <v>1669</v>
      </c>
      <c r="E1793" s="3" t="s">
        <v>763</v>
      </c>
      <c r="F1793" s="4" t="s">
        <v>1952</v>
      </c>
      <c r="G1793" s="4" t="str">
        <f t="shared" si="156"/>
        <v>RES2512 360m±1%</v>
      </c>
      <c r="H1793" s="3" t="s">
        <v>23</v>
      </c>
      <c r="I1793" s="3" t="s">
        <v>24</v>
      </c>
      <c r="J1793" s="3" t="s">
        <v>25</v>
      </c>
      <c r="K1793" s="3" t="s">
        <v>1488</v>
      </c>
      <c r="L1793" s="4" t="str">
        <f t="shared" si="158"/>
        <v>RL2512FK-070R36L</v>
      </c>
      <c r="M1793" s="3" t="s">
        <v>378</v>
      </c>
      <c r="N1793" s="4" t="s">
        <v>1671</v>
      </c>
      <c r="O1793" t="str">
        <f t="shared" ca="1" si="154"/>
        <v>C:\Altium Libraries\Passives Library\DataSheet\LOW OHMIC CHIP RESISTORS (Yageo).pdf</v>
      </c>
      <c r="P1793" s="5" t="str">
        <f t="shared" si="155"/>
        <v>LOW OHMIC CHIP RESISTORS  RES2512 360m±1% 200V 1W</v>
      </c>
    </row>
    <row r="1794" spans="1:16" x14ac:dyDescent="0.3">
      <c r="A1794" s="4" t="s">
        <v>2083</v>
      </c>
      <c r="B1794" s="3" t="s">
        <v>2048</v>
      </c>
      <c r="C1794" s="3" t="s">
        <v>1719</v>
      </c>
      <c r="D1794" s="45" t="s">
        <v>1669</v>
      </c>
      <c r="E1794" s="3" t="s">
        <v>763</v>
      </c>
      <c r="F1794" s="4" t="s">
        <v>1952</v>
      </c>
      <c r="G1794" s="4" t="str">
        <f t="shared" si="156"/>
        <v>RES2512 390m±1%</v>
      </c>
      <c r="H1794" s="3" t="s">
        <v>23</v>
      </c>
      <c r="I1794" s="3" t="s">
        <v>24</v>
      </c>
      <c r="J1794" s="3" t="s">
        <v>25</v>
      </c>
      <c r="K1794" s="3" t="s">
        <v>1488</v>
      </c>
      <c r="L1794" s="4" t="str">
        <f t="shared" si="158"/>
        <v>RL2512FK-070R39L</v>
      </c>
      <c r="M1794" s="3" t="s">
        <v>378</v>
      </c>
      <c r="N1794" s="4" t="s">
        <v>1671</v>
      </c>
      <c r="O1794" t="str">
        <f t="shared" ca="1" si="154"/>
        <v>C:\Altium Libraries\Passives Library\DataSheet\LOW OHMIC CHIP RESISTORS (Yageo).pdf</v>
      </c>
      <c r="P1794" s="5" t="str">
        <f t="shared" si="155"/>
        <v>LOW OHMIC CHIP RESISTORS  RES2512 390m±1% 200V 1W</v>
      </c>
    </row>
    <row r="1795" spans="1:16" x14ac:dyDescent="0.3">
      <c r="A1795" s="4" t="s">
        <v>2084</v>
      </c>
      <c r="B1795" s="3" t="s">
        <v>2048</v>
      </c>
      <c r="C1795" s="3" t="s">
        <v>1721</v>
      </c>
      <c r="D1795" s="45" t="s">
        <v>1669</v>
      </c>
      <c r="E1795" s="3" t="s">
        <v>763</v>
      </c>
      <c r="F1795" s="4" t="s">
        <v>1952</v>
      </c>
      <c r="G1795" s="4" t="str">
        <f t="shared" si="156"/>
        <v>RES2512 400m±1%</v>
      </c>
      <c r="H1795" s="3" t="s">
        <v>23</v>
      </c>
      <c r="I1795" s="3" t="s">
        <v>24</v>
      </c>
      <c r="J1795" s="3" t="s">
        <v>25</v>
      </c>
      <c r="K1795" s="3" t="s">
        <v>1488</v>
      </c>
      <c r="L1795" s="4" t="str">
        <f t="shared" si="158"/>
        <v>RL2512FK-070R4L</v>
      </c>
      <c r="M1795" s="3" t="s">
        <v>378</v>
      </c>
      <c r="N1795" s="4" t="s">
        <v>1671</v>
      </c>
      <c r="O1795" t="str">
        <f t="shared" ca="1" si="154"/>
        <v>C:\Altium Libraries\Passives Library\DataSheet\LOW OHMIC CHIP RESISTORS (Yageo).pdf</v>
      </c>
      <c r="P1795" s="5" t="str">
        <f t="shared" si="155"/>
        <v>LOW OHMIC CHIP RESISTORS  RES2512 400m±1% 200V 1W</v>
      </c>
    </row>
    <row r="1796" spans="1:16" x14ac:dyDescent="0.3">
      <c r="A1796" s="4" t="s">
        <v>2085</v>
      </c>
      <c r="B1796" s="3" t="s">
        <v>2048</v>
      </c>
      <c r="C1796" s="3" t="s">
        <v>1723</v>
      </c>
      <c r="D1796" s="45" t="s">
        <v>1669</v>
      </c>
      <c r="E1796" s="3" t="s">
        <v>763</v>
      </c>
      <c r="F1796" s="4" t="s">
        <v>1952</v>
      </c>
      <c r="G1796" s="4" t="str">
        <f t="shared" si="156"/>
        <v>RES2512 430m±1%</v>
      </c>
      <c r="H1796" s="3" t="s">
        <v>23</v>
      </c>
      <c r="I1796" s="3" t="s">
        <v>24</v>
      </c>
      <c r="J1796" s="3" t="s">
        <v>25</v>
      </c>
      <c r="K1796" s="3" t="s">
        <v>1488</v>
      </c>
      <c r="L1796" s="4" t="str">
        <f t="shared" si="158"/>
        <v>RL2512FK-070R43L</v>
      </c>
      <c r="M1796" s="3" t="s">
        <v>378</v>
      </c>
      <c r="N1796" s="4" t="s">
        <v>1671</v>
      </c>
      <c r="O1796" t="str">
        <f t="shared" ca="1" si="154"/>
        <v>C:\Altium Libraries\Passives Library\DataSheet\LOW OHMIC CHIP RESISTORS (Yageo).pdf</v>
      </c>
      <c r="P1796" s="5" t="str">
        <f t="shared" si="155"/>
        <v>LOW OHMIC CHIP RESISTORS  RES2512 430m±1% 200V 1W</v>
      </c>
    </row>
    <row r="1797" spans="1:16" x14ac:dyDescent="0.3">
      <c r="A1797" s="4" t="s">
        <v>2086</v>
      </c>
      <c r="B1797" s="3" t="s">
        <v>2048</v>
      </c>
      <c r="C1797" s="3" t="s">
        <v>1725</v>
      </c>
      <c r="D1797" s="45" t="s">
        <v>1669</v>
      </c>
      <c r="E1797" s="3" t="s">
        <v>763</v>
      </c>
      <c r="F1797" s="4" t="s">
        <v>1952</v>
      </c>
      <c r="G1797" s="4" t="str">
        <f t="shared" si="156"/>
        <v>RES2512 470m±1%</v>
      </c>
      <c r="H1797" s="3" t="s">
        <v>23</v>
      </c>
      <c r="I1797" s="3" t="s">
        <v>24</v>
      </c>
      <c r="J1797" s="3" t="s">
        <v>25</v>
      </c>
      <c r="K1797" s="3" t="s">
        <v>1488</v>
      </c>
      <c r="L1797" s="4" t="str">
        <f t="shared" si="158"/>
        <v>RL2512FK-070R47L</v>
      </c>
      <c r="M1797" s="3" t="s">
        <v>378</v>
      </c>
      <c r="N1797" s="4" t="s">
        <v>1671</v>
      </c>
      <c r="O1797" t="str">
        <f t="shared" ca="1" si="154"/>
        <v>C:\Altium Libraries\Passives Library\DataSheet\LOW OHMIC CHIP RESISTORS (Yageo).pdf</v>
      </c>
      <c r="P1797" s="5" t="str">
        <f t="shared" si="155"/>
        <v>LOW OHMIC CHIP RESISTORS  RES2512 470m±1% 200V 1W</v>
      </c>
    </row>
    <row r="1798" spans="1:16" x14ac:dyDescent="0.3">
      <c r="A1798" s="4" t="s">
        <v>2087</v>
      </c>
      <c r="B1798" s="3" t="s">
        <v>2048</v>
      </c>
      <c r="C1798" s="3" t="s">
        <v>1727</v>
      </c>
      <c r="D1798" s="45" t="s">
        <v>1669</v>
      </c>
      <c r="E1798" s="3" t="s">
        <v>763</v>
      </c>
      <c r="F1798" s="4" t="s">
        <v>1952</v>
      </c>
      <c r="G1798" s="4" t="str">
        <f t="shared" si="156"/>
        <v>RES2512 500m±1%</v>
      </c>
      <c r="H1798" s="3" t="s">
        <v>23</v>
      </c>
      <c r="I1798" s="3" t="s">
        <v>24</v>
      </c>
      <c r="J1798" s="3" t="s">
        <v>25</v>
      </c>
      <c r="K1798" s="3" t="s">
        <v>1488</v>
      </c>
      <c r="L1798" s="4" t="str">
        <f t="shared" si="158"/>
        <v>RL2512FK-070R5L</v>
      </c>
      <c r="M1798" s="3" t="s">
        <v>378</v>
      </c>
      <c r="N1798" s="4" t="s">
        <v>1671</v>
      </c>
      <c r="O1798" t="str">
        <f t="shared" ca="1" si="154"/>
        <v>C:\Altium Libraries\Passives Library\DataSheet\LOW OHMIC CHIP RESISTORS (Yageo).pdf</v>
      </c>
      <c r="P1798" s="5" t="str">
        <f t="shared" si="155"/>
        <v>LOW OHMIC CHIP RESISTORS  RES2512 500m±1% 200V 1W</v>
      </c>
    </row>
    <row r="1799" spans="1:16" x14ac:dyDescent="0.3">
      <c r="A1799" s="4" t="s">
        <v>2088</v>
      </c>
      <c r="B1799" s="3" t="s">
        <v>2048</v>
      </c>
      <c r="C1799" s="3" t="s">
        <v>1729</v>
      </c>
      <c r="D1799" s="45" t="s">
        <v>1669</v>
      </c>
      <c r="E1799" s="3" t="s">
        <v>763</v>
      </c>
      <c r="F1799" s="4" t="s">
        <v>1952</v>
      </c>
      <c r="G1799" s="4" t="str">
        <f t="shared" si="156"/>
        <v>RES2512 510m±1%</v>
      </c>
      <c r="H1799" s="3" t="s">
        <v>23</v>
      </c>
      <c r="I1799" s="3" t="s">
        <v>24</v>
      </c>
      <c r="J1799" s="3" t="s">
        <v>25</v>
      </c>
      <c r="K1799" s="3" t="s">
        <v>1488</v>
      </c>
      <c r="L1799" s="4" t="str">
        <f t="shared" si="158"/>
        <v>RL2512FK-070R51L</v>
      </c>
      <c r="M1799" s="3" t="s">
        <v>378</v>
      </c>
      <c r="N1799" s="4" t="s">
        <v>1671</v>
      </c>
      <c r="O1799" t="str">
        <f t="shared" ca="1" si="154"/>
        <v>C:\Altium Libraries\Passives Library\DataSheet\LOW OHMIC CHIP RESISTORS (Yageo).pdf</v>
      </c>
      <c r="P1799" s="5" t="str">
        <f t="shared" si="155"/>
        <v>LOW OHMIC CHIP RESISTORS  RES2512 510m±1% 200V 1W</v>
      </c>
    </row>
    <row r="1800" spans="1:16" x14ac:dyDescent="0.3">
      <c r="A1800" s="4" t="s">
        <v>2089</v>
      </c>
      <c r="B1800" s="3" t="s">
        <v>2048</v>
      </c>
      <c r="C1800" s="3" t="s">
        <v>1731</v>
      </c>
      <c r="D1800" s="45" t="s">
        <v>1669</v>
      </c>
      <c r="E1800" s="3" t="s">
        <v>763</v>
      </c>
      <c r="F1800" s="4" t="s">
        <v>1952</v>
      </c>
      <c r="G1800" s="4" t="str">
        <f t="shared" si="156"/>
        <v>RES2512 560m±1%</v>
      </c>
      <c r="H1800" s="3" t="s">
        <v>23</v>
      </c>
      <c r="I1800" s="3" t="s">
        <v>24</v>
      </c>
      <c r="J1800" s="3" t="s">
        <v>25</v>
      </c>
      <c r="K1800" s="3" t="s">
        <v>1488</v>
      </c>
      <c r="L1800" s="4" t="str">
        <f t="shared" si="158"/>
        <v>RL2512FK-070R56L</v>
      </c>
      <c r="M1800" s="3" t="s">
        <v>378</v>
      </c>
      <c r="N1800" s="4" t="s">
        <v>1671</v>
      </c>
      <c r="O1800" t="str">
        <f t="shared" ca="1" si="154"/>
        <v>C:\Altium Libraries\Passives Library\DataSheet\LOW OHMIC CHIP RESISTORS (Yageo).pdf</v>
      </c>
      <c r="P1800" s="5" t="str">
        <f t="shared" si="155"/>
        <v>LOW OHMIC CHIP RESISTORS  RES2512 560m±1% 200V 1W</v>
      </c>
    </row>
    <row r="1801" spans="1:16" x14ac:dyDescent="0.3">
      <c r="A1801" s="4" t="s">
        <v>2090</v>
      </c>
      <c r="B1801" s="3" t="s">
        <v>2048</v>
      </c>
      <c r="C1801" s="3" t="s">
        <v>1733</v>
      </c>
      <c r="D1801" s="45" t="s">
        <v>1669</v>
      </c>
      <c r="E1801" s="3" t="s">
        <v>763</v>
      </c>
      <c r="F1801" s="4" t="s">
        <v>1952</v>
      </c>
      <c r="G1801" s="4" t="str">
        <f t="shared" si="156"/>
        <v>RES2512 620m±1%</v>
      </c>
      <c r="H1801" s="3" t="s">
        <v>23</v>
      </c>
      <c r="I1801" s="3" t="s">
        <v>24</v>
      </c>
      <c r="J1801" s="3" t="s">
        <v>25</v>
      </c>
      <c r="K1801" s="3" t="s">
        <v>1488</v>
      </c>
      <c r="L1801" s="4" t="str">
        <f t="shared" si="158"/>
        <v>RL2512FK-070R62L</v>
      </c>
      <c r="M1801" s="3" t="s">
        <v>378</v>
      </c>
      <c r="N1801" s="4" t="s">
        <v>1671</v>
      </c>
      <c r="O1801" t="str">
        <f t="shared" ca="1" si="154"/>
        <v>C:\Altium Libraries\Passives Library\DataSheet\LOW OHMIC CHIP RESISTORS (Yageo).pdf</v>
      </c>
      <c r="P1801" s="5" t="str">
        <f t="shared" si="155"/>
        <v>LOW OHMIC CHIP RESISTORS  RES2512 620m±1% 200V 1W</v>
      </c>
    </row>
    <row r="1802" spans="1:16" x14ac:dyDescent="0.3">
      <c r="A1802" s="4" t="s">
        <v>2091</v>
      </c>
      <c r="B1802" s="3" t="s">
        <v>2048</v>
      </c>
      <c r="C1802" s="3" t="s">
        <v>1735</v>
      </c>
      <c r="D1802" s="45" t="s">
        <v>1669</v>
      </c>
      <c r="E1802" s="3" t="s">
        <v>763</v>
      </c>
      <c r="F1802" s="4" t="s">
        <v>1952</v>
      </c>
      <c r="G1802" s="4" t="str">
        <f t="shared" si="156"/>
        <v>RES2512 680m±1%</v>
      </c>
      <c r="H1802" s="3" t="s">
        <v>23</v>
      </c>
      <c r="I1802" s="3" t="s">
        <v>24</v>
      </c>
      <c r="J1802" s="3" t="s">
        <v>25</v>
      </c>
      <c r="K1802" s="3" t="s">
        <v>1488</v>
      </c>
      <c r="L1802" s="4" t="str">
        <f t="shared" si="158"/>
        <v>RL2512FK-070R68L</v>
      </c>
      <c r="M1802" s="3" t="s">
        <v>378</v>
      </c>
      <c r="N1802" s="4" t="s">
        <v>1671</v>
      </c>
      <c r="O1802" t="str">
        <f t="shared" ca="1" si="154"/>
        <v>C:\Altium Libraries\Passives Library\DataSheet\LOW OHMIC CHIP RESISTORS (Yageo).pdf</v>
      </c>
      <c r="P1802" s="5" t="str">
        <f t="shared" si="155"/>
        <v>LOW OHMIC CHIP RESISTORS  RES2512 680m±1% 200V 1W</v>
      </c>
    </row>
    <row r="1803" spans="1:16" x14ac:dyDescent="0.3">
      <c r="A1803" s="4" t="s">
        <v>2092</v>
      </c>
      <c r="B1803" s="3" t="s">
        <v>2048</v>
      </c>
      <c r="C1803" s="3" t="s">
        <v>1737</v>
      </c>
      <c r="D1803" s="45" t="s">
        <v>1669</v>
      </c>
      <c r="E1803" s="3" t="s">
        <v>763</v>
      </c>
      <c r="F1803" s="4" t="s">
        <v>1952</v>
      </c>
      <c r="G1803" s="4" t="str">
        <f t="shared" si="156"/>
        <v>RES2512 750m±1%</v>
      </c>
      <c r="H1803" s="3" t="s">
        <v>23</v>
      </c>
      <c r="I1803" s="3" t="s">
        <v>24</v>
      </c>
      <c r="J1803" s="3" t="s">
        <v>25</v>
      </c>
      <c r="K1803" s="3" t="s">
        <v>1488</v>
      </c>
      <c r="L1803" s="4" t="str">
        <f t="shared" si="158"/>
        <v>RL2512FK-070R75L</v>
      </c>
      <c r="M1803" s="3" t="s">
        <v>378</v>
      </c>
      <c r="N1803" s="4" t="s">
        <v>1671</v>
      </c>
      <c r="O1803" t="str">
        <f t="shared" ca="1" si="154"/>
        <v>C:\Altium Libraries\Passives Library\DataSheet\LOW OHMIC CHIP RESISTORS (Yageo).pdf</v>
      </c>
      <c r="P1803" s="5" t="str">
        <f t="shared" si="155"/>
        <v>LOW OHMIC CHIP RESISTORS  RES2512 750m±1% 200V 1W</v>
      </c>
    </row>
    <row r="1804" spans="1:16" x14ac:dyDescent="0.3">
      <c r="A1804" s="4" t="s">
        <v>2093</v>
      </c>
      <c r="B1804" s="3" t="s">
        <v>2048</v>
      </c>
      <c r="C1804" s="3" t="s">
        <v>1739</v>
      </c>
      <c r="D1804" s="45" t="s">
        <v>1669</v>
      </c>
      <c r="E1804" s="3" t="s">
        <v>763</v>
      </c>
      <c r="F1804" s="4" t="s">
        <v>1952</v>
      </c>
      <c r="G1804" s="4" t="str">
        <f t="shared" si="156"/>
        <v>RES2512 820m±1%</v>
      </c>
      <c r="H1804" s="3" t="s">
        <v>23</v>
      </c>
      <c r="I1804" s="3" t="s">
        <v>24</v>
      </c>
      <c r="J1804" s="3" t="s">
        <v>25</v>
      </c>
      <c r="K1804" s="3" t="s">
        <v>1488</v>
      </c>
      <c r="L1804" s="4" t="str">
        <f t="shared" si="158"/>
        <v>RL2512FK-070R82L</v>
      </c>
      <c r="M1804" s="3" t="s">
        <v>378</v>
      </c>
      <c r="N1804" s="4" t="s">
        <v>1671</v>
      </c>
      <c r="O1804" t="str">
        <f t="shared" ca="1" si="154"/>
        <v>C:\Altium Libraries\Passives Library\DataSheet\LOW OHMIC CHIP RESISTORS (Yageo).pdf</v>
      </c>
      <c r="P1804" s="5" t="str">
        <f t="shared" si="155"/>
        <v>LOW OHMIC CHIP RESISTORS  RES2512 820m±1% 200V 1W</v>
      </c>
    </row>
    <row r="1805" spans="1:16" x14ac:dyDescent="0.3">
      <c r="A1805" s="4" t="s">
        <v>2094</v>
      </c>
      <c r="B1805" s="3" t="s">
        <v>2048</v>
      </c>
      <c r="C1805" s="3" t="s">
        <v>1741</v>
      </c>
      <c r="D1805" s="45" t="s">
        <v>1669</v>
      </c>
      <c r="E1805" s="3" t="s">
        <v>763</v>
      </c>
      <c r="F1805" s="4" t="s">
        <v>1952</v>
      </c>
      <c r="G1805" s="4" t="str">
        <f t="shared" si="156"/>
        <v>RES2512 910m±1%</v>
      </c>
      <c r="H1805" s="3" t="s">
        <v>23</v>
      </c>
      <c r="I1805" s="3" t="s">
        <v>24</v>
      </c>
      <c r="J1805" s="3" t="s">
        <v>25</v>
      </c>
      <c r="K1805" s="3" t="s">
        <v>1488</v>
      </c>
      <c r="L1805" s="4" t="str">
        <f t="shared" si="158"/>
        <v>RL2512FK-070R91L</v>
      </c>
      <c r="M1805" s="3" t="s">
        <v>378</v>
      </c>
      <c r="N1805" s="4" t="s">
        <v>1671</v>
      </c>
      <c r="O1805" t="str">
        <f t="shared" ca="1" si="154"/>
        <v>C:\Altium Libraries\Passives Library\DataSheet\LOW OHMIC CHIP RESISTORS (Yageo).pdf</v>
      </c>
      <c r="P1805" s="5" t="str">
        <f t="shared" si="155"/>
        <v>LOW OHMIC CHIP RESISTORS  RES2512 910m±1% 200V 1W</v>
      </c>
    </row>
    <row r="1806" spans="1:16" x14ac:dyDescent="0.3">
      <c r="A1806" s="16"/>
      <c r="B1806" s="18"/>
      <c r="C1806" s="18"/>
      <c r="D1806" s="18"/>
      <c r="E1806" s="18"/>
      <c r="F1806" s="18"/>
      <c r="G1806" s="16"/>
      <c r="H1806" s="18"/>
      <c r="I1806" s="13"/>
      <c r="J1806" s="12"/>
      <c r="K1806" s="12"/>
      <c r="L1806" s="16"/>
      <c r="M1806" s="18"/>
      <c r="N1806" s="12"/>
      <c r="O1806" s="18"/>
      <c r="P1806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76"/>
  <sheetViews>
    <sheetView zoomScale="70" zoomScaleNormal="70" workbookViewId="0"/>
  </sheetViews>
  <sheetFormatPr defaultRowHeight="14.4" x14ac:dyDescent="0.3"/>
  <cols>
    <col min="2" max="2" width="18.5546875" bestFit="1" customWidth="1"/>
    <col min="3" max="3" width="6.21875" bestFit="1" customWidth="1"/>
    <col min="4" max="4" width="9.6640625" bestFit="1" customWidth="1"/>
    <col min="5" max="5" width="8.33203125" bestFit="1" customWidth="1"/>
    <col min="6" max="6" width="8.88671875" bestFit="1" customWidth="1"/>
    <col min="7" max="7" width="17.44140625" bestFit="1" customWidth="1"/>
    <col min="8" max="8" width="21.109375" bestFit="1" customWidth="1"/>
    <col min="9" max="9" width="10.44140625" bestFit="1" customWidth="1"/>
    <col min="10" max="10" width="20.77734375" bestFit="1" customWidth="1"/>
    <col min="11" max="11" width="12.6640625" bestFit="1" customWidth="1"/>
    <col min="12" max="12" width="18.21875" bestFit="1" customWidth="1"/>
    <col min="13" max="13" width="12.33203125" bestFit="1" customWidth="1"/>
    <col min="14" max="14" width="32.5546875" customWidth="1"/>
    <col min="15" max="15" width="87.21875" bestFit="1" customWidth="1"/>
    <col min="16" max="16" width="61.44140625" bestFit="1" customWidth="1"/>
  </cols>
  <sheetData>
    <row r="1" spans="1:16" x14ac:dyDescent="0.3">
      <c r="A1" s="15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372</v>
      </c>
      <c r="L1" s="15" t="s">
        <v>12</v>
      </c>
      <c r="M1" s="14" t="s">
        <v>13</v>
      </c>
      <c r="N1" s="14" t="s">
        <v>14</v>
      </c>
      <c r="O1" s="14" t="s">
        <v>15</v>
      </c>
      <c r="P1" s="14" t="s">
        <v>16</v>
      </c>
    </row>
    <row r="2" spans="1:16" x14ac:dyDescent="0.3">
      <c r="A2" s="4" t="s">
        <v>17</v>
      </c>
      <c r="B2" s="3" t="s">
        <v>373</v>
      </c>
      <c r="C2" s="40" t="s">
        <v>374</v>
      </c>
      <c r="D2" s="45" t="s">
        <v>1669</v>
      </c>
      <c r="E2" s="3" t="s">
        <v>375</v>
      </c>
      <c r="F2" s="3" t="s">
        <v>376</v>
      </c>
      <c r="G2" s="4" t="str">
        <f>CONCATENATE(K2," ",C2,D2)</f>
        <v>RES0402 0R±1%</v>
      </c>
      <c r="H2" s="3" t="s">
        <v>23</v>
      </c>
      <c r="I2" s="3" t="s">
        <v>24</v>
      </c>
      <c r="J2" s="3" t="s">
        <v>25</v>
      </c>
      <c r="K2" s="3" t="s">
        <v>377</v>
      </c>
      <c r="L2" s="4" t="str">
        <f>CONCATENATE("RC0402FR-07",C2,"L")</f>
        <v>RC0402FR-070RL</v>
      </c>
      <c r="M2" s="3" t="s">
        <v>378</v>
      </c>
      <c r="N2" t="s">
        <v>379</v>
      </c>
      <c r="O2" s="4" t="str">
        <f ca="1">CONCATENATE(LEFT(CELL("имяфайла"), FIND("[",CELL("имяфайла"))-1),"DataSheet\GENERAL PURPOSE CHIP RESISTORS (Yageo).pdf")</f>
        <v>C:\Altium Libraries\Passives Library\DataSheet\GENERAL PURPOSE CHIP RESISTORS (Yageo).pdf</v>
      </c>
      <c r="P2" s="4" t="str">
        <f>CONCATENATE(N2," ",K2," ",C2,D2," ",E2," ",F2)</f>
        <v>GENERAL PURPOSE CHIP RESISTORS RES0402 0R±1% 50V 0.0625W</v>
      </c>
    </row>
    <row r="3" spans="1:16" x14ac:dyDescent="0.3">
      <c r="A3" s="4" t="s">
        <v>30</v>
      </c>
      <c r="B3" s="3" t="s">
        <v>373</v>
      </c>
      <c r="C3" s="40" t="s">
        <v>2095</v>
      </c>
      <c r="D3" s="45" t="s">
        <v>1669</v>
      </c>
      <c r="E3" s="3" t="s">
        <v>375</v>
      </c>
      <c r="F3" s="3" t="s">
        <v>376</v>
      </c>
      <c r="G3" s="4" t="str">
        <f t="shared" ref="G3:G66" si="0">CONCATENATE(K3," ",C3,D3)</f>
        <v>RES0402 1R±1%</v>
      </c>
      <c r="H3" s="3" t="s">
        <v>23</v>
      </c>
      <c r="I3" s="3" t="s">
        <v>24</v>
      </c>
      <c r="J3" s="3" t="s">
        <v>25</v>
      </c>
      <c r="K3" s="3" t="s">
        <v>377</v>
      </c>
      <c r="L3" s="4" t="str">
        <f t="shared" ref="L3:L66" si="1">CONCATENATE("RC0402FR-07",C3,"L")</f>
        <v>RC0402FR-071RL</v>
      </c>
      <c r="M3" s="3" t="s">
        <v>378</v>
      </c>
      <c r="N3" t="s">
        <v>379</v>
      </c>
      <c r="O3" s="4" t="str">
        <f t="shared" ref="O3:O66" ca="1" si="2">CONCATENATE(LEFT(CELL("имяфайла"), FIND("[",CELL("имяфайла"))-1),"DataSheet\GENERAL PURPOSE CHIP RESISTORS (Yageo).pdf")</f>
        <v>C:\Altium Libraries\Passives Library\DataSheet\GENERAL PURPOSE CHIP RESISTORS (Yageo).pdf</v>
      </c>
      <c r="P3" s="4" t="str">
        <f t="shared" ref="P3:P66" si="3">CONCATENATE(N3," ",K3," ",C3,D3," ",E3," ",F3)</f>
        <v>GENERAL PURPOSE CHIP RESISTORS RES0402 1R±1% 50V 0.0625W</v>
      </c>
    </row>
    <row r="4" spans="1:16" x14ac:dyDescent="0.3">
      <c r="A4" s="4" t="s">
        <v>32</v>
      </c>
      <c r="B4" s="3" t="s">
        <v>373</v>
      </c>
      <c r="C4" s="40" t="s">
        <v>2096</v>
      </c>
      <c r="D4" s="45" t="s">
        <v>1669</v>
      </c>
      <c r="E4" s="3" t="s">
        <v>375</v>
      </c>
      <c r="F4" s="3" t="s">
        <v>376</v>
      </c>
      <c r="G4" s="4" t="str">
        <f t="shared" si="0"/>
        <v>RES0402 1R02±1%</v>
      </c>
      <c r="H4" s="3" t="s">
        <v>23</v>
      </c>
      <c r="I4" s="3" t="s">
        <v>24</v>
      </c>
      <c r="J4" s="3" t="s">
        <v>25</v>
      </c>
      <c r="K4" s="3" t="s">
        <v>377</v>
      </c>
      <c r="L4" s="4" t="str">
        <f t="shared" si="1"/>
        <v>RC0402FR-071R02L</v>
      </c>
      <c r="M4" s="3" t="s">
        <v>378</v>
      </c>
      <c r="N4" t="s">
        <v>379</v>
      </c>
      <c r="O4" s="4" t="str">
        <f t="shared" ca="1" si="2"/>
        <v>C:\Altium Libraries\Passives Library\DataSheet\GENERAL PURPOSE CHIP RESISTORS (Yageo).pdf</v>
      </c>
      <c r="P4" s="4" t="str">
        <f t="shared" si="3"/>
        <v>GENERAL PURPOSE CHIP RESISTORS RES0402 1R02±1% 50V 0.0625W</v>
      </c>
    </row>
    <row r="5" spans="1:16" x14ac:dyDescent="0.3">
      <c r="A5" s="4" t="s">
        <v>34</v>
      </c>
      <c r="B5" s="3" t="s">
        <v>373</v>
      </c>
      <c r="C5" s="40" t="s">
        <v>2097</v>
      </c>
      <c r="D5" s="45" t="s">
        <v>1669</v>
      </c>
      <c r="E5" s="3" t="s">
        <v>375</v>
      </c>
      <c r="F5" s="3" t="s">
        <v>376</v>
      </c>
      <c r="G5" s="4" t="str">
        <f t="shared" si="0"/>
        <v>RES0402 1R05±1%</v>
      </c>
      <c r="H5" s="3" t="s">
        <v>23</v>
      </c>
      <c r="I5" s="3" t="s">
        <v>24</v>
      </c>
      <c r="J5" s="3" t="s">
        <v>25</v>
      </c>
      <c r="K5" s="3" t="s">
        <v>377</v>
      </c>
      <c r="L5" s="4" t="str">
        <f t="shared" si="1"/>
        <v>RC0402FR-071R05L</v>
      </c>
      <c r="M5" s="3" t="s">
        <v>378</v>
      </c>
      <c r="N5" t="s">
        <v>379</v>
      </c>
      <c r="O5" s="4" t="str">
        <f t="shared" ca="1" si="2"/>
        <v>C:\Altium Libraries\Passives Library\DataSheet\GENERAL PURPOSE CHIP RESISTORS (Yageo).pdf</v>
      </c>
      <c r="P5" s="4" t="str">
        <f t="shared" si="3"/>
        <v>GENERAL PURPOSE CHIP RESISTORS RES0402 1R05±1% 50V 0.0625W</v>
      </c>
    </row>
    <row r="6" spans="1:16" x14ac:dyDescent="0.3">
      <c r="A6" s="4" t="s">
        <v>36</v>
      </c>
      <c r="B6" s="3" t="s">
        <v>373</v>
      </c>
      <c r="C6" s="40" t="s">
        <v>2098</v>
      </c>
      <c r="D6" s="45" t="s">
        <v>1669</v>
      </c>
      <c r="E6" s="3" t="s">
        <v>375</v>
      </c>
      <c r="F6" s="3" t="s">
        <v>376</v>
      </c>
      <c r="G6" s="4" t="str">
        <f t="shared" si="0"/>
        <v>RES0402 1R07±1%</v>
      </c>
      <c r="H6" s="3" t="s">
        <v>23</v>
      </c>
      <c r="I6" s="3" t="s">
        <v>24</v>
      </c>
      <c r="J6" s="3" t="s">
        <v>25</v>
      </c>
      <c r="K6" s="3" t="s">
        <v>377</v>
      </c>
      <c r="L6" s="4" t="str">
        <f t="shared" si="1"/>
        <v>RC0402FR-071R07L</v>
      </c>
      <c r="M6" s="3" t="s">
        <v>378</v>
      </c>
      <c r="N6" t="s">
        <v>379</v>
      </c>
      <c r="O6" s="4" t="str">
        <f t="shared" ca="1" si="2"/>
        <v>C:\Altium Libraries\Passives Library\DataSheet\GENERAL PURPOSE CHIP RESISTORS (Yageo).pdf</v>
      </c>
      <c r="P6" s="4" t="str">
        <f t="shared" si="3"/>
        <v>GENERAL PURPOSE CHIP RESISTORS RES0402 1R07±1% 50V 0.0625W</v>
      </c>
    </row>
    <row r="7" spans="1:16" x14ac:dyDescent="0.3">
      <c r="A7" s="4" t="s">
        <v>38</v>
      </c>
      <c r="B7" s="3" t="s">
        <v>373</v>
      </c>
      <c r="C7" s="40" t="s">
        <v>31</v>
      </c>
      <c r="D7" s="45" t="s">
        <v>1669</v>
      </c>
      <c r="E7" s="3" t="s">
        <v>375</v>
      </c>
      <c r="F7" s="3" t="s">
        <v>376</v>
      </c>
      <c r="G7" s="4" t="str">
        <f t="shared" si="0"/>
        <v>RES0402 1R1±1%</v>
      </c>
      <c r="H7" s="3" t="s">
        <v>23</v>
      </c>
      <c r="I7" s="3" t="s">
        <v>24</v>
      </c>
      <c r="J7" s="3" t="s">
        <v>25</v>
      </c>
      <c r="K7" s="3" t="s">
        <v>377</v>
      </c>
      <c r="L7" s="4" t="str">
        <f t="shared" si="1"/>
        <v>RC0402FR-071R1L</v>
      </c>
      <c r="M7" s="3" t="s">
        <v>378</v>
      </c>
      <c r="N7" t="s">
        <v>379</v>
      </c>
      <c r="O7" s="4" t="str">
        <f t="shared" ca="1" si="2"/>
        <v>C:\Altium Libraries\Passives Library\DataSheet\GENERAL PURPOSE CHIP RESISTORS (Yageo).pdf</v>
      </c>
      <c r="P7" s="4" t="str">
        <f t="shared" si="3"/>
        <v>GENERAL PURPOSE CHIP RESISTORS RES0402 1R1±1% 50V 0.0625W</v>
      </c>
    </row>
    <row r="8" spans="1:16" x14ac:dyDescent="0.3">
      <c r="A8" s="4" t="s">
        <v>40</v>
      </c>
      <c r="B8" s="3" t="s">
        <v>373</v>
      </c>
      <c r="C8" s="40" t="s">
        <v>2099</v>
      </c>
      <c r="D8" s="45" t="s">
        <v>1669</v>
      </c>
      <c r="E8" s="3" t="s">
        <v>375</v>
      </c>
      <c r="F8" s="3" t="s">
        <v>376</v>
      </c>
      <c r="G8" s="4" t="str">
        <f t="shared" si="0"/>
        <v>RES0402 1R13±1%</v>
      </c>
      <c r="H8" s="3" t="s">
        <v>23</v>
      </c>
      <c r="I8" s="3" t="s">
        <v>24</v>
      </c>
      <c r="J8" s="3" t="s">
        <v>25</v>
      </c>
      <c r="K8" s="3" t="s">
        <v>377</v>
      </c>
      <c r="L8" s="4" t="str">
        <f t="shared" si="1"/>
        <v>RC0402FR-071R13L</v>
      </c>
      <c r="M8" s="3" t="s">
        <v>378</v>
      </c>
      <c r="N8" t="s">
        <v>379</v>
      </c>
      <c r="O8" s="4" t="str">
        <f t="shared" ca="1" si="2"/>
        <v>C:\Altium Libraries\Passives Library\DataSheet\GENERAL PURPOSE CHIP RESISTORS (Yageo).pdf</v>
      </c>
      <c r="P8" s="4" t="str">
        <f t="shared" si="3"/>
        <v>GENERAL PURPOSE CHIP RESISTORS RES0402 1R13±1% 50V 0.0625W</v>
      </c>
    </row>
    <row r="9" spans="1:16" x14ac:dyDescent="0.3">
      <c r="A9" s="4" t="s">
        <v>42</v>
      </c>
      <c r="B9" s="3" t="s">
        <v>373</v>
      </c>
      <c r="C9" s="40" t="s">
        <v>2100</v>
      </c>
      <c r="D9" s="45" t="s">
        <v>1669</v>
      </c>
      <c r="E9" s="3" t="s">
        <v>375</v>
      </c>
      <c r="F9" s="3" t="s">
        <v>376</v>
      </c>
      <c r="G9" s="4" t="str">
        <f t="shared" si="0"/>
        <v>RES0402 1R15±1%</v>
      </c>
      <c r="H9" s="3" t="s">
        <v>23</v>
      </c>
      <c r="I9" s="3" t="s">
        <v>24</v>
      </c>
      <c r="J9" s="3" t="s">
        <v>25</v>
      </c>
      <c r="K9" s="3" t="s">
        <v>377</v>
      </c>
      <c r="L9" s="4" t="str">
        <f t="shared" si="1"/>
        <v>RC0402FR-071R15L</v>
      </c>
      <c r="M9" s="3" t="s">
        <v>378</v>
      </c>
      <c r="N9" t="s">
        <v>379</v>
      </c>
      <c r="O9" s="4" t="str">
        <f t="shared" ca="1" si="2"/>
        <v>C:\Altium Libraries\Passives Library\DataSheet\GENERAL PURPOSE CHIP RESISTORS (Yageo).pdf</v>
      </c>
      <c r="P9" s="4" t="str">
        <f t="shared" si="3"/>
        <v>GENERAL PURPOSE CHIP RESISTORS RES0402 1R15±1% 50V 0.0625W</v>
      </c>
    </row>
    <row r="10" spans="1:16" x14ac:dyDescent="0.3">
      <c r="A10" s="4" t="s">
        <v>44</v>
      </c>
      <c r="B10" s="3" t="s">
        <v>373</v>
      </c>
      <c r="C10" s="40" t="s">
        <v>2101</v>
      </c>
      <c r="D10" s="45" t="s">
        <v>1669</v>
      </c>
      <c r="E10" s="3" t="s">
        <v>375</v>
      </c>
      <c r="F10" s="3" t="s">
        <v>376</v>
      </c>
      <c r="G10" s="4" t="str">
        <f t="shared" si="0"/>
        <v>RES0402 1R18±1%</v>
      </c>
      <c r="H10" s="3" t="s">
        <v>23</v>
      </c>
      <c r="I10" s="3" t="s">
        <v>24</v>
      </c>
      <c r="J10" s="3" t="s">
        <v>25</v>
      </c>
      <c r="K10" s="3" t="s">
        <v>377</v>
      </c>
      <c r="L10" s="4" t="str">
        <f t="shared" si="1"/>
        <v>RC0402FR-071R18L</v>
      </c>
      <c r="M10" s="3" t="s">
        <v>378</v>
      </c>
      <c r="N10" t="s">
        <v>379</v>
      </c>
      <c r="O10" s="4" t="str">
        <f t="shared" ca="1" si="2"/>
        <v>C:\Altium Libraries\Passives Library\DataSheet\GENERAL PURPOSE CHIP RESISTORS (Yageo).pdf</v>
      </c>
      <c r="P10" s="4" t="str">
        <f t="shared" si="3"/>
        <v>GENERAL PURPOSE CHIP RESISTORS RES0402 1R18±1% 50V 0.0625W</v>
      </c>
    </row>
    <row r="11" spans="1:16" x14ac:dyDescent="0.3">
      <c r="A11" s="4" t="s">
        <v>46</v>
      </c>
      <c r="B11" s="3" t="s">
        <v>373</v>
      </c>
      <c r="C11" s="40" t="s">
        <v>2102</v>
      </c>
      <c r="D11" s="45" t="s">
        <v>1669</v>
      </c>
      <c r="E11" s="3" t="s">
        <v>375</v>
      </c>
      <c r="F11" s="3" t="s">
        <v>376</v>
      </c>
      <c r="G11" s="4" t="str">
        <f t="shared" si="0"/>
        <v>RES0402 1R21±1%</v>
      </c>
      <c r="H11" s="3" t="s">
        <v>23</v>
      </c>
      <c r="I11" s="3" t="s">
        <v>24</v>
      </c>
      <c r="J11" s="3" t="s">
        <v>25</v>
      </c>
      <c r="K11" s="3" t="s">
        <v>377</v>
      </c>
      <c r="L11" s="4" t="str">
        <f t="shared" si="1"/>
        <v>RC0402FR-071R21L</v>
      </c>
      <c r="M11" s="3" t="s">
        <v>378</v>
      </c>
      <c r="N11" t="s">
        <v>379</v>
      </c>
      <c r="O11" s="4" t="str">
        <f t="shared" ca="1" si="2"/>
        <v>C:\Altium Libraries\Passives Library\DataSheet\GENERAL PURPOSE CHIP RESISTORS (Yageo).pdf</v>
      </c>
      <c r="P11" s="4" t="str">
        <f t="shared" si="3"/>
        <v>GENERAL PURPOSE CHIP RESISTORS RES0402 1R21±1% 50V 0.0625W</v>
      </c>
    </row>
    <row r="12" spans="1:16" x14ac:dyDescent="0.3">
      <c r="A12" s="4" t="s">
        <v>48</v>
      </c>
      <c r="B12" s="3" t="s">
        <v>373</v>
      </c>
      <c r="C12" s="40" t="s">
        <v>2103</v>
      </c>
      <c r="D12" s="45" t="s">
        <v>1669</v>
      </c>
      <c r="E12" s="3" t="s">
        <v>375</v>
      </c>
      <c r="F12" s="3" t="s">
        <v>376</v>
      </c>
      <c r="G12" s="4" t="str">
        <f t="shared" si="0"/>
        <v>RES0402 1R24±1%</v>
      </c>
      <c r="H12" s="3" t="s">
        <v>23</v>
      </c>
      <c r="I12" s="3" t="s">
        <v>24</v>
      </c>
      <c r="J12" s="3" t="s">
        <v>25</v>
      </c>
      <c r="K12" s="3" t="s">
        <v>377</v>
      </c>
      <c r="L12" s="4" t="str">
        <f t="shared" si="1"/>
        <v>RC0402FR-071R24L</v>
      </c>
      <c r="M12" s="3" t="s">
        <v>378</v>
      </c>
      <c r="N12" t="s">
        <v>379</v>
      </c>
      <c r="O12" s="4" t="str">
        <f t="shared" ca="1" si="2"/>
        <v>C:\Altium Libraries\Passives Library\DataSheet\GENERAL PURPOSE CHIP RESISTORS (Yageo).pdf</v>
      </c>
      <c r="P12" s="4" t="str">
        <f t="shared" si="3"/>
        <v>GENERAL PURPOSE CHIP RESISTORS RES0402 1R24±1% 50V 0.0625W</v>
      </c>
    </row>
    <row r="13" spans="1:16" x14ac:dyDescent="0.3">
      <c r="A13" s="4" t="s">
        <v>50</v>
      </c>
      <c r="B13" s="3" t="s">
        <v>373</v>
      </c>
      <c r="C13" s="40" t="s">
        <v>2104</v>
      </c>
      <c r="D13" s="45" t="s">
        <v>1669</v>
      </c>
      <c r="E13" s="3" t="s">
        <v>375</v>
      </c>
      <c r="F13" s="3" t="s">
        <v>376</v>
      </c>
      <c r="G13" s="4" t="str">
        <f t="shared" si="0"/>
        <v>RES0402 1R27±1%</v>
      </c>
      <c r="H13" s="3" t="s">
        <v>23</v>
      </c>
      <c r="I13" s="3" t="s">
        <v>24</v>
      </c>
      <c r="J13" s="3" t="s">
        <v>25</v>
      </c>
      <c r="K13" s="3" t="s">
        <v>377</v>
      </c>
      <c r="L13" s="4" t="str">
        <f t="shared" si="1"/>
        <v>RC0402FR-071R27L</v>
      </c>
      <c r="M13" s="3" t="s">
        <v>378</v>
      </c>
      <c r="N13" t="s">
        <v>379</v>
      </c>
      <c r="O13" s="4" t="str">
        <f t="shared" ca="1" si="2"/>
        <v>C:\Altium Libraries\Passives Library\DataSheet\GENERAL PURPOSE CHIP RESISTORS (Yageo).pdf</v>
      </c>
      <c r="P13" s="4" t="str">
        <f t="shared" si="3"/>
        <v>GENERAL PURPOSE CHIP RESISTORS RES0402 1R27±1% 50V 0.0625W</v>
      </c>
    </row>
    <row r="14" spans="1:16" x14ac:dyDescent="0.3">
      <c r="A14" s="4" t="s">
        <v>52</v>
      </c>
      <c r="B14" s="3" t="s">
        <v>373</v>
      </c>
      <c r="C14" s="40" t="s">
        <v>35</v>
      </c>
      <c r="D14" s="45" t="s">
        <v>1669</v>
      </c>
      <c r="E14" s="3" t="s">
        <v>375</v>
      </c>
      <c r="F14" s="3" t="s">
        <v>376</v>
      </c>
      <c r="G14" s="4" t="str">
        <f t="shared" si="0"/>
        <v>RES0402 1R3±1%</v>
      </c>
      <c r="H14" s="3" t="s">
        <v>23</v>
      </c>
      <c r="I14" s="3" t="s">
        <v>24</v>
      </c>
      <c r="J14" s="3" t="s">
        <v>25</v>
      </c>
      <c r="K14" s="3" t="s">
        <v>377</v>
      </c>
      <c r="L14" s="4" t="str">
        <f t="shared" si="1"/>
        <v>RC0402FR-071R3L</v>
      </c>
      <c r="M14" s="3" t="s">
        <v>378</v>
      </c>
      <c r="N14" t="s">
        <v>379</v>
      </c>
      <c r="O14" s="4" t="str">
        <f t="shared" ca="1" si="2"/>
        <v>C:\Altium Libraries\Passives Library\DataSheet\GENERAL PURPOSE CHIP RESISTORS (Yageo).pdf</v>
      </c>
      <c r="P14" s="4" t="str">
        <f t="shared" si="3"/>
        <v>GENERAL PURPOSE CHIP RESISTORS RES0402 1R3±1% 50V 0.0625W</v>
      </c>
    </row>
    <row r="15" spans="1:16" x14ac:dyDescent="0.3">
      <c r="A15" s="4" t="s">
        <v>54</v>
      </c>
      <c r="B15" s="3" t="s">
        <v>373</v>
      </c>
      <c r="C15" s="40" t="s">
        <v>2105</v>
      </c>
      <c r="D15" s="45" t="s">
        <v>1669</v>
      </c>
      <c r="E15" s="3" t="s">
        <v>375</v>
      </c>
      <c r="F15" s="3" t="s">
        <v>376</v>
      </c>
      <c r="G15" s="4" t="str">
        <f t="shared" si="0"/>
        <v>RES0402 1R33±1%</v>
      </c>
      <c r="H15" s="3" t="s">
        <v>23</v>
      </c>
      <c r="I15" s="3" t="s">
        <v>24</v>
      </c>
      <c r="J15" s="3" t="s">
        <v>25</v>
      </c>
      <c r="K15" s="3" t="s">
        <v>377</v>
      </c>
      <c r="L15" s="4" t="str">
        <f t="shared" si="1"/>
        <v>RC0402FR-071R33L</v>
      </c>
      <c r="M15" s="3" t="s">
        <v>378</v>
      </c>
      <c r="N15" t="s">
        <v>379</v>
      </c>
      <c r="O15" s="4" t="str">
        <f t="shared" ca="1" si="2"/>
        <v>C:\Altium Libraries\Passives Library\DataSheet\GENERAL PURPOSE CHIP RESISTORS (Yageo).pdf</v>
      </c>
      <c r="P15" s="4" t="str">
        <f t="shared" si="3"/>
        <v>GENERAL PURPOSE CHIP RESISTORS RES0402 1R33±1% 50V 0.0625W</v>
      </c>
    </row>
    <row r="16" spans="1:16" x14ac:dyDescent="0.3">
      <c r="A16" s="4" t="s">
        <v>56</v>
      </c>
      <c r="B16" s="3" t="s">
        <v>373</v>
      </c>
      <c r="C16" s="40" t="s">
        <v>2106</v>
      </c>
      <c r="D16" s="45" t="s">
        <v>1669</v>
      </c>
      <c r="E16" s="3" t="s">
        <v>375</v>
      </c>
      <c r="F16" s="3" t="s">
        <v>376</v>
      </c>
      <c r="G16" s="4" t="str">
        <f t="shared" si="0"/>
        <v>RES0402 1R37±1%</v>
      </c>
      <c r="H16" s="3" t="s">
        <v>23</v>
      </c>
      <c r="I16" s="3" t="s">
        <v>24</v>
      </c>
      <c r="J16" s="3" t="s">
        <v>25</v>
      </c>
      <c r="K16" s="3" t="s">
        <v>377</v>
      </c>
      <c r="L16" s="4" t="str">
        <f t="shared" si="1"/>
        <v>RC0402FR-071R37L</v>
      </c>
      <c r="M16" s="3" t="s">
        <v>378</v>
      </c>
      <c r="N16" t="s">
        <v>379</v>
      </c>
      <c r="O16" s="4" t="str">
        <f t="shared" ca="1" si="2"/>
        <v>C:\Altium Libraries\Passives Library\DataSheet\GENERAL PURPOSE CHIP RESISTORS (Yageo).pdf</v>
      </c>
      <c r="P16" s="4" t="str">
        <f t="shared" si="3"/>
        <v>GENERAL PURPOSE CHIP RESISTORS RES0402 1R37±1% 50V 0.0625W</v>
      </c>
    </row>
    <row r="17" spans="1:16" x14ac:dyDescent="0.3">
      <c r="A17" s="4" t="s">
        <v>58</v>
      </c>
      <c r="B17" s="3" t="s">
        <v>373</v>
      </c>
      <c r="C17" s="40" t="s">
        <v>2107</v>
      </c>
      <c r="D17" s="45" t="s">
        <v>1669</v>
      </c>
      <c r="E17" s="3" t="s">
        <v>375</v>
      </c>
      <c r="F17" s="3" t="s">
        <v>376</v>
      </c>
      <c r="G17" s="4" t="str">
        <f t="shared" si="0"/>
        <v>RES0402 1R4±1%</v>
      </c>
      <c r="H17" s="3" t="s">
        <v>23</v>
      </c>
      <c r="I17" s="3" t="s">
        <v>24</v>
      </c>
      <c r="J17" s="3" t="s">
        <v>25</v>
      </c>
      <c r="K17" s="3" t="s">
        <v>377</v>
      </c>
      <c r="L17" s="4" t="str">
        <f t="shared" si="1"/>
        <v>RC0402FR-071R4L</v>
      </c>
      <c r="M17" s="3" t="s">
        <v>378</v>
      </c>
      <c r="N17" t="s">
        <v>379</v>
      </c>
      <c r="O17" s="4" t="str">
        <f t="shared" ca="1" si="2"/>
        <v>C:\Altium Libraries\Passives Library\DataSheet\GENERAL PURPOSE CHIP RESISTORS (Yageo).pdf</v>
      </c>
      <c r="P17" s="4" t="str">
        <f t="shared" si="3"/>
        <v>GENERAL PURPOSE CHIP RESISTORS RES0402 1R4±1% 50V 0.0625W</v>
      </c>
    </row>
    <row r="18" spans="1:16" x14ac:dyDescent="0.3">
      <c r="A18" s="4" t="s">
        <v>60</v>
      </c>
      <c r="B18" s="3" t="s">
        <v>373</v>
      </c>
      <c r="C18" s="40" t="s">
        <v>2108</v>
      </c>
      <c r="D18" s="45" t="s">
        <v>1669</v>
      </c>
      <c r="E18" s="3" t="s">
        <v>375</v>
      </c>
      <c r="F18" s="3" t="s">
        <v>376</v>
      </c>
      <c r="G18" s="4" t="str">
        <f t="shared" si="0"/>
        <v>RES0402 1R43±1%</v>
      </c>
      <c r="H18" s="3" t="s">
        <v>23</v>
      </c>
      <c r="I18" s="3" t="s">
        <v>24</v>
      </c>
      <c r="J18" s="3" t="s">
        <v>25</v>
      </c>
      <c r="K18" s="3" t="s">
        <v>377</v>
      </c>
      <c r="L18" s="4" t="str">
        <f t="shared" si="1"/>
        <v>RC0402FR-071R43L</v>
      </c>
      <c r="M18" s="3" t="s">
        <v>378</v>
      </c>
      <c r="N18" t="s">
        <v>379</v>
      </c>
      <c r="O18" s="4" t="str">
        <f t="shared" ca="1" si="2"/>
        <v>C:\Altium Libraries\Passives Library\DataSheet\GENERAL PURPOSE CHIP RESISTORS (Yageo).pdf</v>
      </c>
      <c r="P18" s="4" t="str">
        <f t="shared" si="3"/>
        <v>GENERAL PURPOSE CHIP RESISTORS RES0402 1R43±1% 50V 0.0625W</v>
      </c>
    </row>
    <row r="19" spans="1:16" x14ac:dyDescent="0.3">
      <c r="A19" s="4" t="s">
        <v>62</v>
      </c>
      <c r="B19" s="3" t="s">
        <v>373</v>
      </c>
      <c r="C19" s="40" t="s">
        <v>2109</v>
      </c>
      <c r="D19" s="45" t="s">
        <v>1669</v>
      </c>
      <c r="E19" s="3" t="s">
        <v>375</v>
      </c>
      <c r="F19" s="3" t="s">
        <v>376</v>
      </c>
      <c r="G19" s="4" t="str">
        <f t="shared" si="0"/>
        <v>RES0402 1R47±1%</v>
      </c>
      <c r="H19" s="3" t="s">
        <v>23</v>
      </c>
      <c r="I19" s="3" t="s">
        <v>24</v>
      </c>
      <c r="J19" s="3" t="s">
        <v>25</v>
      </c>
      <c r="K19" s="3" t="s">
        <v>377</v>
      </c>
      <c r="L19" s="4" t="str">
        <f t="shared" si="1"/>
        <v>RC0402FR-071R47L</v>
      </c>
      <c r="M19" s="3" t="s">
        <v>378</v>
      </c>
      <c r="N19" t="s">
        <v>379</v>
      </c>
      <c r="O19" s="4" t="str">
        <f t="shared" ca="1" si="2"/>
        <v>C:\Altium Libraries\Passives Library\DataSheet\GENERAL PURPOSE CHIP RESISTORS (Yageo).pdf</v>
      </c>
      <c r="P19" s="4" t="str">
        <f t="shared" si="3"/>
        <v>GENERAL PURPOSE CHIP RESISTORS RES0402 1R47±1% 50V 0.0625W</v>
      </c>
    </row>
    <row r="20" spans="1:16" x14ac:dyDescent="0.3">
      <c r="A20" s="4" t="s">
        <v>64</v>
      </c>
      <c r="B20" s="3" t="s">
        <v>373</v>
      </c>
      <c r="C20" s="40" t="s">
        <v>37</v>
      </c>
      <c r="D20" s="45" t="s">
        <v>1669</v>
      </c>
      <c r="E20" s="3" t="s">
        <v>375</v>
      </c>
      <c r="F20" s="3" t="s">
        <v>376</v>
      </c>
      <c r="G20" s="4" t="str">
        <f t="shared" si="0"/>
        <v>RES0402 1R5±1%</v>
      </c>
      <c r="H20" s="3" t="s">
        <v>23</v>
      </c>
      <c r="I20" s="3" t="s">
        <v>24</v>
      </c>
      <c r="J20" s="3" t="s">
        <v>25</v>
      </c>
      <c r="K20" s="3" t="s">
        <v>377</v>
      </c>
      <c r="L20" s="4" t="str">
        <f t="shared" si="1"/>
        <v>RC0402FR-071R5L</v>
      </c>
      <c r="M20" s="3" t="s">
        <v>378</v>
      </c>
      <c r="N20" t="s">
        <v>379</v>
      </c>
      <c r="O20" s="4" t="str">
        <f t="shared" ca="1" si="2"/>
        <v>C:\Altium Libraries\Passives Library\DataSheet\GENERAL PURPOSE CHIP RESISTORS (Yageo).pdf</v>
      </c>
      <c r="P20" s="4" t="str">
        <f t="shared" si="3"/>
        <v>GENERAL PURPOSE CHIP RESISTORS RES0402 1R5±1% 50V 0.0625W</v>
      </c>
    </row>
    <row r="21" spans="1:16" x14ac:dyDescent="0.3">
      <c r="A21" s="4" t="s">
        <v>66</v>
      </c>
      <c r="B21" s="3" t="s">
        <v>373</v>
      </c>
      <c r="C21" s="40" t="s">
        <v>2110</v>
      </c>
      <c r="D21" s="45" t="s">
        <v>1669</v>
      </c>
      <c r="E21" s="3" t="s">
        <v>375</v>
      </c>
      <c r="F21" s="3" t="s">
        <v>376</v>
      </c>
      <c r="G21" s="4" t="str">
        <f t="shared" si="0"/>
        <v>RES0402 1R54±1%</v>
      </c>
      <c r="H21" s="3" t="s">
        <v>23</v>
      </c>
      <c r="I21" s="3" t="s">
        <v>24</v>
      </c>
      <c r="J21" s="3" t="s">
        <v>25</v>
      </c>
      <c r="K21" s="3" t="s">
        <v>377</v>
      </c>
      <c r="L21" s="4" t="str">
        <f t="shared" si="1"/>
        <v>RC0402FR-071R54L</v>
      </c>
      <c r="M21" s="3" t="s">
        <v>378</v>
      </c>
      <c r="N21" t="s">
        <v>379</v>
      </c>
      <c r="O21" s="4" t="str">
        <f t="shared" ca="1" si="2"/>
        <v>C:\Altium Libraries\Passives Library\DataSheet\GENERAL PURPOSE CHIP RESISTORS (Yageo).pdf</v>
      </c>
      <c r="P21" s="4" t="str">
        <f t="shared" si="3"/>
        <v>GENERAL PURPOSE CHIP RESISTORS RES0402 1R54±1% 50V 0.0625W</v>
      </c>
    </row>
    <row r="22" spans="1:16" x14ac:dyDescent="0.3">
      <c r="A22" s="4" t="s">
        <v>68</v>
      </c>
      <c r="B22" s="3" t="s">
        <v>373</v>
      </c>
      <c r="C22" s="40" t="s">
        <v>2111</v>
      </c>
      <c r="D22" s="45" t="s">
        <v>1669</v>
      </c>
      <c r="E22" s="3" t="s">
        <v>375</v>
      </c>
      <c r="F22" s="3" t="s">
        <v>376</v>
      </c>
      <c r="G22" s="4" t="str">
        <f t="shared" si="0"/>
        <v>RES0402 1R58±1%</v>
      </c>
      <c r="H22" s="3" t="s">
        <v>23</v>
      </c>
      <c r="I22" s="3" t="s">
        <v>24</v>
      </c>
      <c r="J22" s="3" t="s">
        <v>25</v>
      </c>
      <c r="K22" s="3" t="s">
        <v>377</v>
      </c>
      <c r="L22" s="4" t="str">
        <f t="shared" si="1"/>
        <v>RC0402FR-071R58L</v>
      </c>
      <c r="M22" s="3" t="s">
        <v>378</v>
      </c>
      <c r="N22" t="s">
        <v>379</v>
      </c>
      <c r="O22" s="4" t="str">
        <f t="shared" ca="1" si="2"/>
        <v>C:\Altium Libraries\Passives Library\DataSheet\GENERAL PURPOSE CHIP RESISTORS (Yageo).pdf</v>
      </c>
      <c r="P22" s="4" t="str">
        <f t="shared" si="3"/>
        <v>GENERAL PURPOSE CHIP RESISTORS RES0402 1R58±1% 50V 0.0625W</v>
      </c>
    </row>
    <row r="23" spans="1:16" x14ac:dyDescent="0.3">
      <c r="A23" s="4" t="s">
        <v>70</v>
      </c>
      <c r="B23" s="3" t="s">
        <v>373</v>
      </c>
      <c r="C23" s="40" t="s">
        <v>2112</v>
      </c>
      <c r="D23" s="45" t="s">
        <v>1669</v>
      </c>
      <c r="E23" s="3" t="s">
        <v>375</v>
      </c>
      <c r="F23" s="3" t="s">
        <v>376</v>
      </c>
      <c r="G23" s="4" t="str">
        <f t="shared" si="0"/>
        <v>RES0402 1R62±1%</v>
      </c>
      <c r="H23" s="3" t="s">
        <v>23</v>
      </c>
      <c r="I23" s="3" t="s">
        <v>24</v>
      </c>
      <c r="J23" s="3" t="s">
        <v>25</v>
      </c>
      <c r="K23" s="3" t="s">
        <v>377</v>
      </c>
      <c r="L23" s="4" t="str">
        <f t="shared" si="1"/>
        <v>RC0402FR-071R62L</v>
      </c>
      <c r="M23" s="3" t="s">
        <v>378</v>
      </c>
      <c r="N23" t="s">
        <v>379</v>
      </c>
      <c r="O23" s="4" t="str">
        <f t="shared" ca="1" si="2"/>
        <v>C:\Altium Libraries\Passives Library\DataSheet\GENERAL PURPOSE CHIP RESISTORS (Yageo).pdf</v>
      </c>
      <c r="P23" s="4" t="str">
        <f t="shared" si="3"/>
        <v>GENERAL PURPOSE CHIP RESISTORS RES0402 1R62±1% 50V 0.0625W</v>
      </c>
    </row>
    <row r="24" spans="1:16" x14ac:dyDescent="0.3">
      <c r="A24" s="4" t="s">
        <v>72</v>
      </c>
      <c r="B24" s="3" t="s">
        <v>373</v>
      </c>
      <c r="C24" s="40" t="s">
        <v>2113</v>
      </c>
      <c r="D24" s="45" t="s">
        <v>1669</v>
      </c>
      <c r="E24" s="3" t="s">
        <v>375</v>
      </c>
      <c r="F24" s="3" t="s">
        <v>376</v>
      </c>
      <c r="G24" s="4" t="str">
        <f t="shared" si="0"/>
        <v>RES0402 1R65±1%</v>
      </c>
      <c r="H24" s="3" t="s">
        <v>23</v>
      </c>
      <c r="I24" s="3" t="s">
        <v>24</v>
      </c>
      <c r="J24" s="3" t="s">
        <v>25</v>
      </c>
      <c r="K24" s="3" t="s">
        <v>377</v>
      </c>
      <c r="L24" s="4" t="str">
        <f t="shared" si="1"/>
        <v>RC0402FR-071R65L</v>
      </c>
      <c r="M24" s="3" t="s">
        <v>378</v>
      </c>
      <c r="N24" t="s">
        <v>379</v>
      </c>
      <c r="O24" s="4" t="str">
        <f t="shared" ca="1" si="2"/>
        <v>C:\Altium Libraries\Passives Library\DataSheet\GENERAL PURPOSE CHIP RESISTORS (Yageo).pdf</v>
      </c>
      <c r="P24" s="4" t="str">
        <f t="shared" si="3"/>
        <v>GENERAL PURPOSE CHIP RESISTORS RES0402 1R65±1% 50V 0.0625W</v>
      </c>
    </row>
    <row r="25" spans="1:16" x14ac:dyDescent="0.3">
      <c r="A25" s="4" t="s">
        <v>74</v>
      </c>
      <c r="B25" s="3" t="s">
        <v>373</v>
      </c>
      <c r="C25" s="40" t="s">
        <v>2114</v>
      </c>
      <c r="D25" s="45" t="s">
        <v>1669</v>
      </c>
      <c r="E25" s="3" t="s">
        <v>375</v>
      </c>
      <c r="F25" s="3" t="s">
        <v>376</v>
      </c>
      <c r="G25" s="4" t="str">
        <f t="shared" si="0"/>
        <v>RES0402 1R69±1%</v>
      </c>
      <c r="H25" s="3" t="s">
        <v>23</v>
      </c>
      <c r="I25" s="3" t="s">
        <v>24</v>
      </c>
      <c r="J25" s="3" t="s">
        <v>25</v>
      </c>
      <c r="K25" s="3" t="s">
        <v>377</v>
      </c>
      <c r="L25" s="4" t="str">
        <f t="shared" si="1"/>
        <v>RC0402FR-071R69L</v>
      </c>
      <c r="M25" s="3" t="s">
        <v>378</v>
      </c>
      <c r="N25" t="s">
        <v>379</v>
      </c>
      <c r="O25" s="4" t="str">
        <f t="shared" ca="1" si="2"/>
        <v>C:\Altium Libraries\Passives Library\DataSheet\GENERAL PURPOSE CHIP RESISTORS (Yageo).pdf</v>
      </c>
      <c r="P25" s="4" t="str">
        <f t="shared" si="3"/>
        <v>GENERAL PURPOSE CHIP RESISTORS RES0402 1R69±1% 50V 0.0625W</v>
      </c>
    </row>
    <row r="26" spans="1:16" x14ac:dyDescent="0.3">
      <c r="A26" s="4" t="s">
        <v>76</v>
      </c>
      <c r="B26" s="3" t="s">
        <v>373</v>
      </c>
      <c r="C26" s="40" t="s">
        <v>2115</v>
      </c>
      <c r="D26" s="45" t="s">
        <v>1669</v>
      </c>
      <c r="E26" s="3" t="s">
        <v>375</v>
      </c>
      <c r="F26" s="3" t="s">
        <v>376</v>
      </c>
      <c r="G26" s="4" t="str">
        <f t="shared" si="0"/>
        <v>RES0402 1R74±1%</v>
      </c>
      <c r="H26" s="3" t="s">
        <v>23</v>
      </c>
      <c r="I26" s="3" t="s">
        <v>24</v>
      </c>
      <c r="J26" s="3" t="s">
        <v>25</v>
      </c>
      <c r="K26" s="3" t="s">
        <v>377</v>
      </c>
      <c r="L26" s="4" t="str">
        <f t="shared" si="1"/>
        <v>RC0402FR-071R74L</v>
      </c>
      <c r="M26" s="3" t="s">
        <v>378</v>
      </c>
      <c r="N26" t="s">
        <v>379</v>
      </c>
      <c r="O26" s="4" t="str">
        <f t="shared" ca="1" si="2"/>
        <v>C:\Altium Libraries\Passives Library\DataSheet\GENERAL PURPOSE CHIP RESISTORS (Yageo).pdf</v>
      </c>
      <c r="P26" s="4" t="str">
        <f t="shared" si="3"/>
        <v>GENERAL PURPOSE CHIP RESISTORS RES0402 1R74±1% 50V 0.0625W</v>
      </c>
    </row>
    <row r="27" spans="1:16" x14ac:dyDescent="0.3">
      <c r="A27" s="4" t="s">
        <v>78</v>
      </c>
      <c r="B27" s="3" t="s">
        <v>373</v>
      </c>
      <c r="C27" s="40" t="s">
        <v>2116</v>
      </c>
      <c r="D27" s="45" t="s">
        <v>1669</v>
      </c>
      <c r="E27" s="3" t="s">
        <v>375</v>
      </c>
      <c r="F27" s="3" t="s">
        <v>376</v>
      </c>
      <c r="G27" s="4" t="str">
        <f t="shared" si="0"/>
        <v>RES0402 1R78±1%</v>
      </c>
      <c r="H27" s="3" t="s">
        <v>23</v>
      </c>
      <c r="I27" s="3" t="s">
        <v>24</v>
      </c>
      <c r="J27" s="3" t="s">
        <v>25</v>
      </c>
      <c r="K27" s="3" t="s">
        <v>377</v>
      </c>
      <c r="L27" s="4" t="str">
        <f t="shared" si="1"/>
        <v>RC0402FR-071R78L</v>
      </c>
      <c r="M27" s="3" t="s">
        <v>378</v>
      </c>
      <c r="N27" t="s">
        <v>379</v>
      </c>
      <c r="O27" s="4" t="str">
        <f t="shared" ca="1" si="2"/>
        <v>C:\Altium Libraries\Passives Library\DataSheet\GENERAL PURPOSE CHIP RESISTORS (Yageo).pdf</v>
      </c>
      <c r="P27" s="4" t="str">
        <f t="shared" si="3"/>
        <v>GENERAL PURPOSE CHIP RESISTORS RES0402 1R78±1% 50V 0.0625W</v>
      </c>
    </row>
    <row r="28" spans="1:16" x14ac:dyDescent="0.3">
      <c r="A28" s="4" t="s">
        <v>80</v>
      </c>
      <c r="B28" s="3" t="s">
        <v>373</v>
      </c>
      <c r="C28" s="40" t="s">
        <v>2117</v>
      </c>
      <c r="D28" s="45" t="s">
        <v>1669</v>
      </c>
      <c r="E28" s="3" t="s">
        <v>375</v>
      </c>
      <c r="F28" s="3" t="s">
        <v>376</v>
      </c>
      <c r="G28" s="4" t="str">
        <f t="shared" si="0"/>
        <v>RES0402 1R82±1%</v>
      </c>
      <c r="H28" s="3" t="s">
        <v>23</v>
      </c>
      <c r="I28" s="3" t="s">
        <v>24</v>
      </c>
      <c r="J28" s="3" t="s">
        <v>25</v>
      </c>
      <c r="K28" s="3" t="s">
        <v>377</v>
      </c>
      <c r="L28" s="4" t="str">
        <f t="shared" si="1"/>
        <v>RC0402FR-071R82L</v>
      </c>
      <c r="M28" s="3" t="s">
        <v>378</v>
      </c>
      <c r="N28" t="s">
        <v>379</v>
      </c>
      <c r="O28" s="4" t="str">
        <f t="shared" ca="1" si="2"/>
        <v>C:\Altium Libraries\Passives Library\DataSheet\GENERAL PURPOSE CHIP RESISTORS (Yageo).pdf</v>
      </c>
      <c r="P28" s="4" t="str">
        <f t="shared" si="3"/>
        <v>GENERAL PURPOSE CHIP RESISTORS RES0402 1R82±1% 50V 0.0625W</v>
      </c>
    </row>
    <row r="29" spans="1:16" x14ac:dyDescent="0.3">
      <c r="A29" s="4" t="s">
        <v>82</v>
      </c>
      <c r="B29" s="3" t="s">
        <v>373</v>
      </c>
      <c r="C29" s="40" t="s">
        <v>2118</v>
      </c>
      <c r="D29" s="45" t="s">
        <v>1669</v>
      </c>
      <c r="E29" s="3" t="s">
        <v>375</v>
      </c>
      <c r="F29" s="3" t="s">
        <v>376</v>
      </c>
      <c r="G29" s="4" t="str">
        <f t="shared" si="0"/>
        <v>RES0402 1R87±1%</v>
      </c>
      <c r="H29" s="3" t="s">
        <v>23</v>
      </c>
      <c r="I29" s="3" t="s">
        <v>24</v>
      </c>
      <c r="J29" s="3" t="s">
        <v>25</v>
      </c>
      <c r="K29" s="3" t="s">
        <v>377</v>
      </c>
      <c r="L29" s="4" t="str">
        <f t="shared" si="1"/>
        <v>RC0402FR-071R87L</v>
      </c>
      <c r="M29" s="3" t="s">
        <v>378</v>
      </c>
      <c r="N29" t="s">
        <v>379</v>
      </c>
      <c r="O29" s="4" t="str">
        <f t="shared" ca="1" si="2"/>
        <v>C:\Altium Libraries\Passives Library\DataSheet\GENERAL PURPOSE CHIP RESISTORS (Yageo).pdf</v>
      </c>
      <c r="P29" s="4" t="str">
        <f t="shared" si="3"/>
        <v>GENERAL PURPOSE CHIP RESISTORS RES0402 1R87±1% 50V 0.0625W</v>
      </c>
    </row>
    <row r="30" spans="1:16" x14ac:dyDescent="0.3">
      <c r="A30" s="4" t="s">
        <v>84</v>
      </c>
      <c r="B30" s="3" t="s">
        <v>373</v>
      </c>
      <c r="C30" s="40" t="s">
        <v>2119</v>
      </c>
      <c r="D30" s="45" t="s">
        <v>1669</v>
      </c>
      <c r="E30" s="3" t="s">
        <v>375</v>
      </c>
      <c r="F30" s="3" t="s">
        <v>376</v>
      </c>
      <c r="G30" s="4" t="str">
        <f t="shared" si="0"/>
        <v>RES0402 1R91±1%</v>
      </c>
      <c r="H30" s="3" t="s">
        <v>23</v>
      </c>
      <c r="I30" s="3" t="s">
        <v>24</v>
      </c>
      <c r="J30" s="3" t="s">
        <v>25</v>
      </c>
      <c r="K30" s="3" t="s">
        <v>377</v>
      </c>
      <c r="L30" s="4" t="str">
        <f t="shared" si="1"/>
        <v>RC0402FR-071R91L</v>
      </c>
      <c r="M30" s="3" t="s">
        <v>378</v>
      </c>
      <c r="N30" t="s">
        <v>379</v>
      </c>
      <c r="O30" s="4" t="str">
        <f t="shared" ca="1" si="2"/>
        <v>C:\Altium Libraries\Passives Library\DataSheet\GENERAL PURPOSE CHIP RESISTORS (Yageo).pdf</v>
      </c>
      <c r="P30" s="4" t="str">
        <f t="shared" si="3"/>
        <v>GENERAL PURPOSE CHIP RESISTORS RES0402 1R91±1% 50V 0.0625W</v>
      </c>
    </row>
    <row r="31" spans="1:16" x14ac:dyDescent="0.3">
      <c r="A31" s="4" t="s">
        <v>86</v>
      </c>
      <c r="B31" s="3" t="s">
        <v>373</v>
      </c>
      <c r="C31" s="40" t="s">
        <v>2120</v>
      </c>
      <c r="D31" s="45" t="s">
        <v>1669</v>
      </c>
      <c r="E31" s="3" t="s">
        <v>375</v>
      </c>
      <c r="F31" s="3" t="s">
        <v>376</v>
      </c>
      <c r="G31" s="4" t="str">
        <f t="shared" si="0"/>
        <v>RES0402 1R96±1%</v>
      </c>
      <c r="H31" s="3" t="s">
        <v>23</v>
      </c>
      <c r="I31" s="3" t="s">
        <v>24</v>
      </c>
      <c r="J31" s="3" t="s">
        <v>25</v>
      </c>
      <c r="K31" s="3" t="s">
        <v>377</v>
      </c>
      <c r="L31" s="4" t="str">
        <f t="shared" si="1"/>
        <v>RC0402FR-071R96L</v>
      </c>
      <c r="M31" s="3" t="s">
        <v>378</v>
      </c>
      <c r="N31" t="s">
        <v>379</v>
      </c>
      <c r="O31" s="4" t="str">
        <f t="shared" ca="1" si="2"/>
        <v>C:\Altium Libraries\Passives Library\DataSheet\GENERAL PURPOSE CHIP RESISTORS (Yageo).pdf</v>
      </c>
      <c r="P31" s="4" t="str">
        <f t="shared" si="3"/>
        <v>GENERAL PURPOSE CHIP RESISTORS RES0402 1R96±1% 50V 0.0625W</v>
      </c>
    </row>
    <row r="32" spans="1:16" x14ac:dyDescent="0.3">
      <c r="A32" s="4" t="s">
        <v>88</v>
      </c>
      <c r="B32" s="3" t="s">
        <v>373</v>
      </c>
      <c r="C32" s="40" t="s">
        <v>2121</v>
      </c>
      <c r="D32" s="45" t="s">
        <v>1669</v>
      </c>
      <c r="E32" s="3" t="s">
        <v>375</v>
      </c>
      <c r="F32" s="3" t="s">
        <v>376</v>
      </c>
      <c r="G32" s="4" t="str">
        <f t="shared" si="0"/>
        <v>RES0402 2R±1%</v>
      </c>
      <c r="H32" s="3" t="s">
        <v>23</v>
      </c>
      <c r="I32" s="3" t="s">
        <v>24</v>
      </c>
      <c r="J32" s="3" t="s">
        <v>25</v>
      </c>
      <c r="K32" s="3" t="s">
        <v>377</v>
      </c>
      <c r="L32" s="4" t="str">
        <f t="shared" si="1"/>
        <v>RC0402FR-072RL</v>
      </c>
      <c r="M32" s="3" t="s">
        <v>378</v>
      </c>
      <c r="N32" t="s">
        <v>379</v>
      </c>
      <c r="O32" s="4" t="str">
        <f t="shared" ca="1" si="2"/>
        <v>C:\Altium Libraries\Passives Library\DataSheet\GENERAL PURPOSE CHIP RESISTORS (Yageo).pdf</v>
      </c>
      <c r="P32" s="4" t="str">
        <f t="shared" si="3"/>
        <v>GENERAL PURPOSE CHIP RESISTORS RES0402 2R±1% 50V 0.0625W</v>
      </c>
    </row>
    <row r="33" spans="1:16" x14ac:dyDescent="0.3">
      <c r="A33" s="4" t="s">
        <v>90</v>
      </c>
      <c r="B33" s="3" t="s">
        <v>373</v>
      </c>
      <c r="C33" s="40" t="s">
        <v>2122</v>
      </c>
      <c r="D33" s="45" t="s">
        <v>1669</v>
      </c>
      <c r="E33" s="3" t="s">
        <v>375</v>
      </c>
      <c r="F33" s="3" t="s">
        <v>376</v>
      </c>
      <c r="G33" s="4" t="str">
        <f t="shared" si="0"/>
        <v>RES0402 2R05±1%</v>
      </c>
      <c r="H33" s="3" t="s">
        <v>23</v>
      </c>
      <c r="I33" s="3" t="s">
        <v>24</v>
      </c>
      <c r="J33" s="3" t="s">
        <v>25</v>
      </c>
      <c r="K33" s="3" t="s">
        <v>377</v>
      </c>
      <c r="L33" s="4" t="str">
        <f t="shared" si="1"/>
        <v>RC0402FR-072R05L</v>
      </c>
      <c r="M33" s="3" t="s">
        <v>378</v>
      </c>
      <c r="N33" t="s">
        <v>379</v>
      </c>
      <c r="O33" s="4" t="str">
        <f t="shared" ca="1" si="2"/>
        <v>C:\Altium Libraries\Passives Library\DataSheet\GENERAL PURPOSE CHIP RESISTORS (Yageo).pdf</v>
      </c>
      <c r="P33" s="4" t="str">
        <f t="shared" si="3"/>
        <v>GENERAL PURPOSE CHIP RESISTORS RES0402 2R05±1% 50V 0.0625W</v>
      </c>
    </row>
    <row r="34" spans="1:16" x14ac:dyDescent="0.3">
      <c r="A34" s="4" t="s">
        <v>92</v>
      </c>
      <c r="B34" s="3" t="s">
        <v>373</v>
      </c>
      <c r="C34" s="40" t="s">
        <v>2123</v>
      </c>
      <c r="D34" s="45" t="s">
        <v>1669</v>
      </c>
      <c r="E34" s="3" t="s">
        <v>375</v>
      </c>
      <c r="F34" s="3" t="s">
        <v>376</v>
      </c>
      <c r="G34" s="4" t="str">
        <f t="shared" si="0"/>
        <v>RES0402 2R1±1%</v>
      </c>
      <c r="H34" s="3" t="s">
        <v>23</v>
      </c>
      <c r="I34" s="3" t="s">
        <v>24</v>
      </c>
      <c r="J34" s="3" t="s">
        <v>25</v>
      </c>
      <c r="K34" s="3" t="s">
        <v>377</v>
      </c>
      <c r="L34" s="4" t="str">
        <f t="shared" si="1"/>
        <v>RC0402FR-072R1L</v>
      </c>
      <c r="M34" s="3" t="s">
        <v>378</v>
      </c>
      <c r="N34" t="s">
        <v>379</v>
      </c>
      <c r="O34" s="4" t="str">
        <f t="shared" ca="1" si="2"/>
        <v>C:\Altium Libraries\Passives Library\DataSheet\GENERAL PURPOSE CHIP RESISTORS (Yageo).pdf</v>
      </c>
      <c r="P34" s="4" t="str">
        <f t="shared" si="3"/>
        <v>GENERAL PURPOSE CHIP RESISTORS RES0402 2R1±1% 50V 0.0625W</v>
      </c>
    </row>
    <row r="35" spans="1:16" x14ac:dyDescent="0.3">
      <c r="A35" s="4" t="s">
        <v>94</v>
      </c>
      <c r="B35" s="3" t="s">
        <v>373</v>
      </c>
      <c r="C35" s="40" t="s">
        <v>2124</v>
      </c>
      <c r="D35" s="45" t="s">
        <v>1669</v>
      </c>
      <c r="E35" s="3" t="s">
        <v>375</v>
      </c>
      <c r="F35" s="3" t="s">
        <v>376</v>
      </c>
      <c r="G35" s="4" t="str">
        <f t="shared" si="0"/>
        <v>RES0402 2R15±1%</v>
      </c>
      <c r="H35" s="3" t="s">
        <v>23</v>
      </c>
      <c r="I35" s="3" t="s">
        <v>24</v>
      </c>
      <c r="J35" s="3" t="s">
        <v>25</v>
      </c>
      <c r="K35" s="3" t="s">
        <v>377</v>
      </c>
      <c r="L35" s="4" t="str">
        <f t="shared" si="1"/>
        <v>RC0402FR-072R15L</v>
      </c>
      <c r="M35" s="3" t="s">
        <v>378</v>
      </c>
      <c r="N35" t="s">
        <v>379</v>
      </c>
      <c r="O35" s="4" t="str">
        <f t="shared" ca="1" si="2"/>
        <v>C:\Altium Libraries\Passives Library\DataSheet\GENERAL PURPOSE CHIP RESISTORS (Yageo).pdf</v>
      </c>
      <c r="P35" s="4" t="str">
        <f t="shared" si="3"/>
        <v>GENERAL PURPOSE CHIP RESISTORS RES0402 2R15±1% 50V 0.0625W</v>
      </c>
    </row>
    <row r="36" spans="1:16" x14ac:dyDescent="0.3">
      <c r="A36" s="4" t="s">
        <v>96</v>
      </c>
      <c r="B36" s="3" t="s">
        <v>373</v>
      </c>
      <c r="C36" s="40" t="s">
        <v>2125</v>
      </c>
      <c r="D36" s="45" t="s">
        <v>1669</v>
      </c>
      <c r="E36" s="3" t="s">
        <v>375</v>
      </c>
      <c r="F36" s="3" t="s">
        <v>376</v>
      </c>
      <c r="G36" s="4" t="str">
        <f t="shared" si="0"/>
        <v>RES0402 2R21±1%</v>
      </c>
      <c r="H36" s="3" t="s">
        <v>23</v>
      </c>
      <c r="I36" s="3" t="s">
        <v>24</v>
      </c>
      <c r="J36" s="3" t="s">
        <v>25</v>
      </c>
      <c r="K36" s="3" t="s">
        <v>377</v>
      </c>
      <c r="L36" s="4" t="str">
        <f t="shared" si="1"/>
        <v>RC0402FR-072R21L</v>
      </c>
      <c r="M36" s="3" t="s">
        <v>378</v>
      </c>
      <c r="N36" t="s">
        <v>379</v>
      </c>
      <c r="O36" s="4" t="str">
        <f t="shared" ca="1" si="2"/>
        <v>C:\Altium Libraries\Passives Library\DataSheet\GENERAL PURPOSE CHIP RESISTORS (Yageo).pdf</v>
      </c>
      <c r="P36" s="4" t="str">
        <f t="shared" si="3"/>
        <v>GENERAL PURPOSE CHIP RESISTORS RES0402 2R21±1% 50V 0.0625W</v>
      </c>
    </row>
    <row r="37" spans="1:16" x14ac:dyDescent="0.3">
      <c r="A37" s="4" t="s">
        <v>98</v>
      </c>
      <c r="B37" s="3" t="s">
        <v>373</v>
      </c>
      <c r="C37" s="40" t="s">
        <v>2126</v>
      </c>
      <c r="D37" s="45" t="s">
        <v>1669</v>
      </c>
      <c r="E37" s="3" t="s">
        <v>375</v>
      </c>
      <c r="F37" s="3" t="s">
        <v>376</v>
      </c>
      <c r="G37" s="4" t="str">
        <f t="shared" si="0"/>
        <v>RES0402 2R26±1%</v>
      </c>
      <c r="H37" s="3" t="s">
        <v>23</v>
      </c>
      <c r="I37" s="3" t="s">
        <v>24</v>
      </c>
      <c r="J37" s="3" t="s">
        <v>25</v>
      </c>
      <c r="K37" s="3" t="s">
        <v>377</v>
      </c>
      <c r="L37" s="4" t="str">
        <f t="shared" si="1"/>
        <v>RC0402FR-072R26L</v>
      </c>
      <c r="M37" s="3" t="s">
        <v>378</v>
      </c>
      <c r="N37" t="s">
        <v>379</v>
      </c>
      <c r="O37" s="4" t="str">
        <f t="shared" ca="1" si="2"/>
        <v>C:\Altium Libraries\Passives Library\DataSheet\GENERAL PURPOSE CHIP RESISTORS (Yageo).pdf</v>
      </c>
      <c r="P37" s="4" t="str">
        <f t="shared" si="3"/>
        <v>GENERAL PURPOSE CHIP RESISTORS RES0402 2R26±1% 50V 0.0625W</v>
      </c>
    </row>
    <row r="38" spans="1:16" x14ac:dyDescent="0.3">
      <c r="A38" s="4" t="s">
        <v>100</v>
      </c>
      <c r="B38" s="3" t="s">
        <v>373</v>
      </c>
      <c r="C38" s="40" t="s">
        <v>2127</v>
      </c>
      <c r="D38" s="45" t="s">
        <v>1669</v>
      </c>
      <c r="E38" s="3" t="s">
        <v>375</v>
      </c>
      <c r="F38" s="3" t="s">
        <v>376</v>
      </c>
      <c r="G38" s="4" t="str">
        <f t="shared" si="0"/>
        <v>RES0402 2R32±1%</v>
      </c>
      <c r="H38" s="3" t="s">
        <v>23</v>
      </c>
      <c r="I38" s="3" t="s">
        <v>24</v>
      </c>
      <c r="J38" s="3" t="s">
        <v>25</v>
      </c>
      <c r="K38" s="3" t="s">
        <v>377</v>
      </c>
      <c r="L38" s="4" t="str">
        <f t="shared" si="1"/>
        <v>RC0402FR-072R32L</v>
      </c>
      <c r="M38" s="3" t="s">
        <v>378</v>
      </c>
      <c r="N38" t="s">
        <v>379</v>
      </c>
      <c r="O38" s="4" t="str">
        <f t="shared" ca="1" si="2"/>
        <v>C:\Altium Libraries\Passives Library\DataSheet\GENERAL PURPOSE CHIP RESISTORS (Yageo).pdf</v>
      </c>
      <c r="P38" s="4" t="str">
        <f t="shared" si="3"/>
        <v>GENERAL PURPOSE CHIP RESISTORS RES0402 2R32±1% 50V 0.0625W</v>
      </c>
    </row>
    <row r="39" spans="1:16" x14ac:dyDescent="0.3">
      <c r="A39" s="4" t="s">
        <v>102</v>
      </c>
      <c r="B39" s="3" t="s">
        <v>373</v>
      </c>
      <c r="C39" s="40" t="s">
        <v>2128</v>
      </c>
      <c r="D39" s="45" t="s">
        <v>1669</v>
      </c>
      <c r="E39" s="3" t="s">
        <v>375</v>
      </c>
      <c r="F39" s="3" t="s">
        <v>376</v>
      </c>
      <c r="G39" s="4" t="str">
        <f t="shared" si="0"/>
        <v>RES0402 2R37±1%</v>
      </c>
      <c r="H39" s="3" t="s">
        <v>23</v>
      </c>
      <c r="I39" s="3" t="s">
        <v>24</v>
      </c>
      <c r="J39" s="3" t="s">
        <v>25</v>
      </c>
      <c r="K39" s="3" t="s">
        <v>377</v>
      </c>
      <c r="L39" s="4" t="str">
        <f t="shared" si="1"/>
        <v>RC0402FR-072R37L</v>
      </c>
      <c r="M39" s="3" t="s">
        <v>378</v>
      </c>
      <c r="N39" t="s">
        <v>379</v>
      </c>
      <c r="O39" s="4" t="str">
        <f t="shared" ca="1" si="2"/>
        <v>C:\Altium Libraries\Passives Library\DataSheet\GENERAL PURPOSE CHIP RESISTORS (Yageo).pdf</v>
      </c>
      <c r="P39" s="4" t="str">
        <f t="shared" si="3"/>
        <v>GENERAL PURPOSE CHIP RESISTORS RES0402 2R37±1% 50V 0.0625W</v>
      </c>
    </row>
    <row r="40" spans="1:16" x14ac:dyDescent="0.3">
      <c r="A40" s="4" t="s">
        <v>104</v>
      </c>
      <c r="B40" s="3" t="s">
        <v>373</v>
      </c>
      <c r="C40" s="40" t="s">
        <v>2129</v>
      </c>
      <c r="D40" s="45" t="s">
        <v>1669</v>
      </c>
      <c r="E40" s="3" t="s">
        <v>375</v>
      </c>
      <c r="F40" s="3" t="s">
        <v>376</v>
      </c>
      <c r="G40" s="4" t="str">
        <f t="shared" si="0"/>
        <v>RES0402 2R43±1%</v>
      </c>
      <c r="H40" s="3" t="s">
        <v>23</v>
      </c>
      <c r="I40" s="3" t="s">
        <v>24</v>
      </c>
      <c r="J40" s="3" t="s">
        <v>25</v>
      </c>
      <c r="K40" s="3" t="s">
        <v>377</v>
      </c>
      <c r="L40" s="4" t="str">
        <f t="shared" si="1"/>
        <v>RC0402FR-072R43L</v>
      </c>
      <c r="M40" s="3" t="s">
        <v>378</v>
      </c>
      <c r="N40" t="s">
        <v>379</v>
      </c>
      <c r="O40" s="4" t="str">
        <f t="shared" ca="1" si="2"/>
        <v>C:\Altium Libraries\Passives Library\DataSheet\GENERAL PURPOSE CHIP RESISTORS (Yageo).pdf</v>
      </c>
      <c r="P40" s="4" t="str">
        <f t="shared" si="3"/>
        <v>GENERAL PURPOSE CHIP RESISTORS RES0402 2R43±1% 50V 0.0625W</v>
      </c>
    </row>
    <row r="41" spans="1:16" x14ac:dyDescent="0.3">
      <c r="A41" s="4" t="s">
        <v>106</v>
      </c>
      <c r="B41" s="3" t="s">
        <v>373</v>
      </c>
      <c r="C41" s="40" t="s">
        <v>2130</v>
      </c>
      <c r="D41" s="45" t="s">
        <v>1669</v>
      </c>
      <c r="E41" s="3" t="s">
        <v>375</v>
      </c>
      <c r="F41" s="3" t="s">
        <v>376</v>
      </c>
      <c r="G41" s="4" t="str">
        <f t="shared" si="0"/>
        <v>RES0402 2R49±1%</v>
      </c>
      <c r="H41" s="3" t="s">
        <v>23</v>
      </c>
      <c r="I41" s="3" t="s">
        <v>24</v>
      </c>
      <c r="J41" s="3" t="s">
        <v>25</v>
      </c>
      <c r="K41" s="3" t="s">
        <v>377</v>
      </c>
      <c r="L41" s="4" t="str">
        <f t="shared" si="1"/>
        <v>RC0402FR-072R49L</v>
      </c>
      <c r="M41" s="3" t="s">
        <v>378</v>
      </c>
      <c r="N41" t="s">
        <v>379</v>
      </c>
      <c r="O41" s="4" t="str">
        <f t="shared" ca="1" si="2"/>
        <v>C:\Altium Libraries\Passives Library\DataSheet\GENERAL PURPOSE CHIP RESISTORS (Yageo).pdf</v>
      </c>
      <c r="P41" s="4" t="str">
        <f t="shared" si="3"/>
        <v>GENERAL PURPOSE CHIP RESISTORS RES0402 2R49±1% 50V 0.0625W</v>
      </c>
    </row>
    <row r="42" spans="1:16" x14ac:dyDescent="0.3">
      <c r="A42" s="4" t="s">
        <v>108</v>
      </c>
      <c r="B42" s="3" t="s">
        <v>373</v>
      </c>
      <c r="C42" s="40" t="s">
        <v>2131</v>
      </c>
      <c r="D42" s="45" t="s">
        <v>1669</v>
      </c>
      <c r="E42" s="3" t="s">
        <v>375</v>
      </c>
      <c r="F42" s="3" t="s">
        <v>376</v>
      </c>
      <c r="G42" s="4" t="str">
        <f t="shared" si="0"/>
        <v>RES0402 2R55±1%</v>
      </c>
      <c r="H42" s="3" t="s">
        <v>23</v>
      </c>
      <c r="I42" s="3" t="s">
        <v>24</v>
      </c>
      <c r="J42" s="3" t="s">
        <v>25</v>
      </c>
      <c r="K42" s="3" t="s">
        <v>377</v>
      </c>
      <c r="L42" s="4" t="str">
        <f t="shared" si="1"/>
        <v>RC0402FR-072R55L</v>
      </c>
      <c r="M42" s="3" t="s">
        <v>378</v>
      </c>
      <c r="N42" t="s">
        <v>379</v>
      </c>
      <c r="O42" s="4" t="str">
        <f t="shared" ca="1" si="2"/>
        <v>C:\Altium Libraries\Passives Library\DataSheet\GENERAL PURPOSE CHIP RESISTORS (Yageo).pdf</v>
      </c>
      <c r="P42" s="4" t="str">
        <f t="shared" si="3"/>
        <v>GENERAL PURPOSE CHIP RESISTORS RES0402 2R55±1% 50V 0.0625W</v>
      </c>
    </row>
    <row r="43" spans="1:16" x14ac:dyDescent="0.3">
      <c r="A43" s="4" t="s">
        <v>110</v>
      </c>
      <c r="B43" s="3" t="s">
        <v>373</v>
      </c>
      <c r="C43" s="40" t="s">
        <v>2132</v>
      </c>
      <c r="D43" s="45" t="s">
        <v>1669</v>
      </c>
      <c r="E43" s="3" t="s">
        <v>375</v>
      </c>
      <c r="F43" s="3" t="s">
        <v>376</v>
      </c>
      <c r="G43" s="4" t="str">
        <f t="shared" si="0"/>
        <v>RES0402 2R61±1%</v>
      </c>
      <c r="H43" s="3" t="s">
        <v>23</v>
      </c>
      <c r="I43" s="3" t="s">
        <v>24</v>
      </c>
      <c r="J43" s="3" t="s">
        <v>25</v>
      </c>
      <c r="K43" s="3" t="s">
        <v>377</v>
      </c>
      <c r="L43" s="4" t="str">
        <f t="shared" si="1"/>
        <v>RC0402FR-072R61L</v>
      </c>
      <c r="M43" s="3" t="s">
        <v>378</v>
      </c>
      <c r="N43" t="s">
        <v>379</v>
      </c>
      <c r="O43" s="4" t="str">
        <f t="shared" ca="1" si="2"/>
        <v>C:\Altium Libraries\Passives Library\DataSheet\GENERAL PURPOSE CHIP RESISTORS (Yageo).pdf</v>
      </c>
      <c r="P43" s="4" t="str">
        <f t="shared" si="3"/>
        <v>GENERAL PURPOSE CHIP RESISTORS RES0402 2R61±1% 50V 0.0625W</v>
      </c>
    </row>
    <row r="44" spans="1:16" x14ac:dyDescent="0.3">
      <c r="A44" s="4" t="s">
        <v>112</v>
      </c>
      <c r="B44" s="3" t="s">
        <v>373</v>
      </c>
      <c r="C44" s="40" t="s">
        <v>2133</v>
      </c>
      <c r="D44" s="45" t="s">
        <v>1669</v>
      </c>
      <c r="E44" s="3" t="s">
        <v>375</v>
      </c>
      <c r="F44" s="3" t="s">
        <v>376</v>
      </c>
      <c r="G44" s="4" t="str">
        <f t="shared" si="0"/>
        <v>RES0402 2R67±1%</v>
      </c>
      <c r="H44" s="3" t="s">
        <v>23</v>
      </c>
      <c r="I44" s="3" t="s">
        <v>24</v>
      </c>
      <c r="J44" s="3" t="s">
        <v>25</v>
      </c>
      <c r="K44" s="3" t="s">
        <v>377</v>
      </c>
      <c r="L44" s="4" t="str">
        <f t="shared" si="1"/>
        <v>RC0402FR-072R67L</v>
      </c>
      <c r="M44" s="3" t="s">
        <v>378</v>
      </c>
      <c r="N44" t="s">
        <v>379</v>
      </c>
      <c r="O44" s="4" t="str">
        <f t="shared" ca="1" si="2"/>
        <v>C:\Altium Libraries\Passives Library\DataSheet\GENERAL PURPOSE CHIP RESISTORS (Yageo).pdf</v>
      </c>
      <c r="P44" s="4" t="str">
        <f t="shared" si="3"/>
        <v>GENERAL PURPOSE CHIP RESISTORS RES0402 2R67±1% 50V 0.0625W</v>
      </c>
    </row>
    <row r="45" spans="1:16" x14ac:dyDescent="0.3">
      <c r="A45" s="4" t="s">
        <v>114</v>
      </c>
      <c r="B45" s="3" t="s">
        <v>373</v>
      </c>
      <c r="C45" s="40" t="s">
        <v>2134</v>
      </c>
      <c r="D45" s="45" t="s">
        <v>1669</v>
      </c>
      <c r="E45" s="3" t="s">
        <v>375</v>
      </c>
      <c r="F45" s="3" t="s">
        <v>376</v>
      </c>
      <c r="G45" s="4" t="str">
        <f t="shared" si="0"/>
        <v>RES0402 2R74±1%</v>
      </c>
      <c r="H45" s="3" t="s">
        <v>23</v>
      </c>
      <c r="I45" s="3" t="s">
        <v>24</v>
      </c>
      <c r="J45" s="3" t="s">
        <v>25</v>
      </c>
      <c r="K45" s="3" t="s">
        <v>377</v>
      </c>
      <c r="L45" s="4" t="str">
        <f t="shared" si="1"/>
        <v>RC0402FR-072R74L</v>
      </c>
      <c r="M45" s="3" t="s">
        <v>378</v>
      </c>
      <c r="N45" t="s">
        <v>379</v>
      </c>
      <c r="O45" s="4" t="str">
        <f t="shared" ca="1" si="2"/>
        <v>C:\Altium Libraries\Passives Library\DataSheet\GENERAL PURPOSE CHIP RESISTORS (Yageo).pdf</v>
      </c>
      <c r="P45" s="4" t="str">
        <f t="shared" si="3"/>
        <v>GENERAL PURPOSE CHIP RESISTORS RES0402 2R74±1% 50V 0.0625W</v>
      </c>
    </row>
    <row r="46" spans="1:16" x14ac:dyDescent="0.3">
      <c r="A46" s="4" t="s">
        <v>116</v>
      </c>
      <c r="B46" s="3" t="s">
        <v>373</v>
      </c>
      <c r="C46" s="40" t="s">
        <v>2135</v>
      </c>
      <c r="D46" s="45" t="s">
        <v>1669</v>
      </c>
      <c r="E46" s="3" t="s">
        <v>375</v>
      </c>
      <c r="F46" s="3" t="s">
        <v>376</v>
      </c>
      <c r="G46" s="4" t="str">
        <f t="shared" si="0"/>
        <v>RES0402 2R8±1%</v>
      </c>
      <c r="H46" s="3" t="s">
        <v>23</v>
      </c>
      <c r="I46" s="3" t="s">
        <v>24</v>
      </c>
      <c r="J46" s="3" t="s">
        <v>25</v>
      </c>
      <c r="K46" s="3" t="s">
        <v>377</v>
      </c>
      <c r="L46" s="4" t="str">
        <f t="shared" si="1"/>
        <v>RC0402FR-072R8L</v>
      </c>
      <c r="M46" s="3" t="s">
        <v>378</v>
      </c>
      <c r="N46" t="s">
        <v>379</v>
      </c>
      <c r="O46" s="4" t="str">
        <f t="shared" ca="1" si="2"/>
        <v>C:\Altium Libraries\Passives Library\DataSheet\GENERAL PURPOSE CHIP RESISTORS (Yageo).pdf</v>
      </c>
      <c r="P46" s="4" t="str">
        <f t="shared" si="3"/>
        <v>GENERAL PURPOSE CHIP RESISTORS RES0402 2R8±1% 50V 0.0625W</v>
      </c>
    </row>
    <row r="47" spans="1:16" x14ac:dyDescent="0.3">
      <c r="A47" s="4" t="s">
        <v>118</v>
      </c>
      <c r="B47" s="3" t="s">
        <v>373</v>
      </c>
      <c r="C47" s="40" t="s">
        <v>2136</v>
      </c>
      <c r="D47" s="45" t="s">
        <v>1669</v>
      </c>
      <c r="E47" s="3" t="s">
        <v>375</v>
      </c>
      <c r="F47" s="3" t="s">
        <v>376</v>
      </c>
      <c r="G47" s="4" t="str">
        <f t="shared" si="0"/>
        <v>RES0402 2R87±1%</v>
      </c>
      <c r="H47" s="3" t="s">
        <v>23</v>
      </c>
      <c r="I47" s="3" t="s">
        <v>24</v>
      </c>
      <c r="J47" s="3" t="s">
        <v>25</v>
      </c>
      <c r="K47" s="3" t="s">
        <v>377</v>
      </c>
      <c r="L47" s="4" t="str">
        <f t="shared" si="1"/>
        <v>RC0402FR-072R87L</v>
      </c>
      <c r="M47" s="3" t="s">
        <v>378</v>
      </c>
      <c r="N47" t="s">
        <v>379</v>
      </c>
      <c r="O47" s="4" t="str">
        <f t="shared" ca="1" si="2"/>
        <v>C:\Altium Libraries\Passives Library\DataSheet\GENERAL PURPOSE CHIP RESISTORS (Yageo).pdf</v>
      </c>
      <c r="P47" s="4" t="str">
        <f t="shared" si="3"/>
        <v>GENERAL PURPOSE CHIP RESISTORS RES0402 2R87±1% 50V 0.0625W</v>
      </c>
    </row>
    <row r="48" spans="1:16" x14ac:dyDescent="0.3">
      <c r="A48" s="4" t="s">
        <v>120</v>
      </c>
      <c r="B48" s="3" t="s">
        <v>373</v>
      </c>
      <c r="C48" s="40" t="s">
        <v>2137</v>
      </c>
      <c r="D48" s="45" t="s">
        <v>1669</v>
      </c>
      <c r="E48" s="3" t="s">
        <v>375</v>
      </c>
      <c r="F48" s="3" t="s">
        <v>376</v>
      </c>
      <c r="G48" s="4" t="str">
        <f t="shared" si="0"/>
        <v>RES0402 2R94±1%</v>
      </c>
      <c r="H48" s="3" t="s">
        <v>23</v>
      </c>
      <c r="I48" s="3" t="s">
        <v>24</v>
      </c>
      <c r="J48" s="3" t="s">
        <v>25</v>
      </c>
      <c r="K48" s="3" t="s">
        <v>377</v>
      </c>
      <c r="L48" s="4" t="str">
        <f t="shared" si="1"/>
        <v>RC0402FR-072R94L</v>
      </c>
      <c r="M48" s="3" t="s">
        <v>378</v>
      </c>
      <c r="N48" t="s">
        <v>379</v>
      </c>
      <c r="O48" s="4" t="str">
        <f t="shared" ca="1" si="2"/>
        <v>C:\Altium Libraries\Passives Library\DataSheet\GENERAL PURPOSE CHIP RESISTORS (Yageo).pdf</v>
      </c>
      <c r="P48" s="4" t="str">
        <f t="shared" si="3"/>
        <v>GENERAL PURPOSE CHIP RESISTORS RES0402 2R94±1% 50V 0.0625W</v>
      </c>
    </row>
    <row r="49" spans="1:16" x14ac:dyDescent="0.3">
      <c r="A49" s="4" t="s">
        <v>122</v>
      </c>
      <c r="B49" s="3" t="s">
        <v>373</v>
      </c>
      <c r="C49" s="40" t="s">
        <v>2138</v>
      </c>
      <c r="D49" s="45" t="s">
        <v>1669</v>
      </c>
      <c r="E49" s="3" t="s">
        <v>375</v>
      </c>
      <c r="F49" s="3" t="s">
        <v>376</v>
      </c>
      <c r="G49" s="4" t="str">
        <f t="shared" si="0"/>
        <v>RES0402 3R01±1%</v>
      </c>
      <c r="H49" s="3" t="s">
        <v>23</v>
      </c>
      <c r="I49" s="3" t="s">
        <v>24</v>
      </c>
      <c r="J49" s="3" t="s">
        <v>25</v>
      </c>
      <c r="K49" s="3" t="s">
        <v>377</v>
      </c>
      <c r="L49" s="4" t="str">
        <f t="shared" si="1"/>
        <v>RC0402FR-073R01L</v>
      </c>
      <c r="M49" s="3" t="s">
        <v>378</v>
      </c>
      <c r="N49" t="s">
        <v>379</v>
      </c>
      <c r="O49" s="4" t="str">
        <f t="shared" ca="1" si="2"/>
        <v>C:\Altium Libraries\Passives Library\DataSheet\GENERAL PURPOSE CHIP RESISTORS (Yageo).pdf</v>
      </c>
      <c r="P49" s="4" t="str">
        <f t="shared" si="3"/>
        <v>GENERAL PURPOSE CHIP RESISTORS RES0402 3R01±1% 50V 0.0625W</v>
      </c>
    </row>
    <row r="50" spans="1:16" x14ac:dyDescent="0.3">
      <c r="A50" s="4" t="s">
        <v>124</v>
      </c>
      <c r="B50" s="3" t="s">
        <v>373</v>
      </c>
      <c r="C50" s="40" t="s">
        <v>2139</v>
      </c>
      <c r="D50" s="45" t="s">
        <v>1669</v>
      </c>
      <c r="E50" s="3" t="s">
        <v>375</v>
      </c>
      <c r="F50" s="3" t="s">
        <v>376</v>
      </c>
      <c r="G50" s="4" t="str">
        <f t="shared" si="0"/>
        <v>RES0402 3R09±1%</v>
      </c>
      <c r="H50" s="3" t="s">
        <v>23</v>
      </c>
      <c r="I50" s="3" t="s">
        <v>24</v>
      </c>
      <c r="J50" s="3" t="s">
        <v>25</v>
      </c>
      <c r="K50" s="3" t="s">
        <v>377</v>
      </c>
      <c r="L50" s="4" t="str">
        <f t="shared" si="1"/>
        <v>RC0402FR-073R09L</v>
      </c>
      <c r="M50" s="3" t="s">
        <v>378</v>
      </c>
      <c r="N50" t="s">
        <v>379</v>
      </c>
      <c r="O50" s="4" t="str">
        <f t="shared" ca="1" si="2"/>
        <v>C:\Altium Libraries\Passives Library\DataSheet\GENERAL PURPOSE CHIP RESISTORS (Yageo).pdf</v>
      </c>
      <c r="P50" s="4" t="str">
        <f t="shared" si="3"/>
        <v>GENERAL PURPOSE CHIP RESISTORS RES0402 3R09±1% 50V 0.0625W</v>
      </c>
    </row>
    <row r="51" spans="1:16" x14ac:dyDescent="0.3">
      <c r="A51" s="4" t="s">
        <v>126</v>
      </c>
      <c r="B51" s="3" t="s">
        <v>373</v>
      </c>
      <c r="C51" s="40" t="s">
        <v>2140</v>
      </c>
      <c r="D51" s="45" t="s">
        <v>1669</v>
      </c>
      <c r="E51" s="3" t="s">
        <v>375</v>
      </c>
      <c r="F51" s="3" t="s">
        <v>376</v>
      </c>
      <c r="G51" s="4" t="str">
        <f t="shared" si="0"/>
        <v>RES0402 3R16±1%</v>
      </c>
      <c r="H51" s="3" t="s">
        <v>23</v>
      </c>
      <c r="I51" s="3" t="s">
        <v>24</v>
      </c>
      <c r="J51" s="3" t="s">
        <v>25</v>
      </c>
      <c r="K51" s="3" t="s">
        <v>377</v>
      </c>
      <c r="L51" s="4" t="str">
        <f t="shared" si="1"/>
        <v>RC0402FR-073R16L</v>
      </c>
      <c r="M51" s="3" t="s">
        <v>378</v>
      </c>
      <c r="N51" t="s">
        <v>379</v>
      </c>
      <c r="O51" s="4" t="str">
        <f t="shared" ca="1" si="2"/>
        <v>C:\Altium Libraries\Passives Library\DataSheet\GENERAL PURPOSE CHIP RESISTORS (Yageo).pdf</v>
      </c>
      <c r="P51" s="4" t="str">
        <f t="shared" si="3"/>
        <v>GENERAL PURPOSE CHIP RESISTORS RES0402 3R16±1% 50V 0.0625W</v>
      </c>
    </row>
    <row r="52" spans="1:16" x14ac:dyDescent="0.3">
      <c r="A52" s="4" t="s">
        <v>128</v>
      </c>
      <c r="B52" s="3" t="s">
        <v>373</v>
      </c>
      <c r="C52" s="40" t="s">
        <v>2141</v>
      </c>
      <c r="D52" s="45" t="s">
        <v>1669</v>
      </c>
      <c r="E52" s="3" t="s">
        <v>375</v>
      </c>
      <c r="F52" s="3" t="s">
        <v>376</v>
      </c>
      <c r="G52" s="4" t="str">
        <f t="shared" si="0"/>
        <v>RES0402 3R24±1%</v>
      </c>
      <c r="H52" s="3" t="s">
        <v>23</v>
      </c>
      <c r="I52" s="3" t="s">
        <v>24</v>
      </c>
      <c r="J52" s="3" t="s">
        <v>25</v>
      </c>
      <c r="K52" s="3" t="s">
        <v>377</v>
      </c>
      <c r="L52" s="4" t="str">
        <f t="shared" si="1"/>
        <v>RC0402FR-073R24L</v>
      </c>
      <c r="M52" s="3" t="s">
        <v>378</v>
      </c>
      <c r="N52" t="s">
        <v>379</v>
      </c>
      <c r="O52" s="4" t="str">
        <f t="shared" ca="1" si="2"/>
        <v>C:\Altium Libraries\Passives Library\DataSheet\GENERAL PURPOSE CHIP RESISTORS (Yageo).pdf</v>
      </c>
      <c r="P52" s="4" t="str">
        <f t="shared" si="3"/>
        <v>GENERAL PURPOSE CHIP RESISTORS RES0402 3R24±1% 50V 0.0625W</v>
      </c>
    </row>
    <row r="53" spans="1:16" x14ac:dyDescent="0.3">
      <c r="A53" s="4" t="s">
        <v>130</v>
      </c>
      <c r="B53" s="3" t="s">
        <v>373</v>
      </c>
      <c r="C53" s="40" t="s">
        <v>2142</v>
      </c>
      <c r="D53" s="45" t="s">
        <v>1669</v>
      </c>
      <c r="E53" s="3" t="s">
        <v>375</v>
      </c>
      <c r="F53" s="3" t="s">
        <v>376</v>
      </c>
      <c r="G53" s="4" t="str">
        <f t="shared" si="0"/>
        <v>RES0402 3R32±1%</v>
      </c>
      <c r="H53" s="3" t="s">
        <v>23</v>
      </c>
      <c r="I53" s="3" t="s">
        <v>24</v>
      </c>
      <c r="J53" s="3" t="s">
        <v>25</v>
      </c>
      <c r="K53" s="3" t="s">
        <v>377</v>
      </c>
      <c r="L53" s="4" t="str">
        <f t="shared" si="1"/>
        <v>RC0402FR-073R32L</v>
      </c>
      <c r="M53" s="3" t="s">
        <v>378</v>
      </c>
      <c r="N53" t="s">
        <v>379</v>
      </c>
      <c r="O53" s="4" t="str">
        <f t="shared" ca="1" si="2"/>
        <v>C:\Altium Libraries\Passives Library\DataSheet\GENERAL PURPOSE CHIP RESISTORS (Yageo).pdf</v>
      </c>
      <c r="P53" s="4" t="str">
        <f t="shared" si="3"/>
        <v>GENERAL PURPOSE CHIP RESISTORS RES0402 3R32±1% 50V 0.0625W</v>
      </c>
    </row>
    <row r="54" spans="1:16" x14ac:dyDescent="0.3">
      <c r="A54" s="4" t="s">
        <v>132</v>
      </c>
      <c r="B54" s="3" t="s">
        <v>373</v>
      </c>
      <c r="C54" s="40" t="s">
        <v>2143</v>
      </c>
      <c r="D54" s="45" t="s">
        <v>1669</v>
      </c>
      <c r="E54" s="3" t="s">
        <v>375</v>
      </c>
      <c r="F54" s="3" t="s">
        <v>376</v>
      </c>
      <c r="G54" s="4" t="str">
        <f t="shared" si="0"/>
        <v>RES0402 3R4±1%</v>
      </c>
      <c r="H54" s="3" t="s">
        <v>23</v>
      </c>
      <c r="I54" s="3" t="s">
        <v>24</v>
      </c>
      <c r="J54" s="3" t="s">
        <v>25</v>
      </c>
      <c r="K54" s="3" t="s">
        <v>377</v>
      </c>
      <c r="L54" s="4" t="str">
        <f t="shared" si="1"/>
        <v>RC0402FR-073R4L</v>
      </c>
      <c r="M54" s="3" t="s">
        <v>378</v>
      </c>
      <c r="N54" t="s">
        <v>379</v>
      </c>
      <c r="O54" s="4" t="str">
        <f t="shared" ca="1" si="2"/>
        <v>C:\Altium Libraries\Passives Library\DataSheet\GENERAL PURPOSE CHIP RESISTORS (Yageo).pdf</v>
      </c>
      <c r="P54" s="4" t="str">
        <f t="shared" si="3"/>
        <v>GENERAL PURPOSE CHIP RESISTORS RES0402 3R4±1% 50V 0.0625W</v>
      </c>
    </row>
    <row r="55" spans="1:16" x14ac:dyDescent="0.3">
      <c r="A55" s="4" t="s">
        <v>134</v>
      </c>
      <c r="B55" s="3" t="s">
        <v>373</v>
      </c>
      <c r="C55" s="40" t="s">
        <v>2144</v>
      </c>
      <c r="D55" s="45" t="s">
        <v>1669</v>
      </c>
      <c r="E55" s="3" t="s">
        <v>375</v>
      </c>
      <c r="F55" s="3" t="s">
        <v>376</v>
      </c>
      <c r="G55" s="4" t="str">
        <f t="shared" si="0"/>
        <v>RES0402 3R48±1%</v>
      </c>
      <c r="H55" s="3" t="s">
        <v>23</v>
      </c>
      <c r="I55" s="3" t="s">
        <v>24</v>
      </c>
      <c r="J55" s="3" t="s">
        <v>25</v>
      </c>
      <c r="K55" s="3" t="s">
        <v>377</v>
      </c>
      <c r="L55" s="4" t="str">
        <f t="shared" si="1"/>
        <v>RC0402FR-073R48L</v>
      </c>
      <c r="M55" s="3" t="s">
        <v>378</v>
      </c>
      <c r="N55" t="s">
        <v>379</v>
      </c>
      <c r="O55" s="4" t="str">
        <f t="shared" ca="1" si="2"/>
        <v>C:\Altium Libraries\Passives Library\DataSheet\GENERAL PURPOSE CHIP RESISTORS (Yageo).pdf</v>
      </c>
      <c r="P55" s="4" t="str">
        <f t="shared" si="3"/>
        <v>GENERAL PURPOSE CHIP RESISTORS RES0402 3R48±1% 50V 0.0625W</v>
      </c>
    </row>
    <row r="56" spans="1:16" x14ac:dyDescent="0.3">
      <c r="A56" s="4" t="s">
        <v>136</v>
      </c>
      <c r="B56" s="3" t="s">
        <v>373</v>
      </c>
      <c r="C56" s="40" t="s">
        <v>2145</v>
      </c>
      <c r="D56" s="45" t="s">
        <v>1669</v>
      </c>
      <c r="E56" s="3" t="s">
        <v>375</v>
      </c>
      <c r="F56" s="3" t="s">
        <v>376</v>
      </c>
      <c r="G56" s="4" t="str">
        <f t="shared" si="0"/>
        <v>RES0402 3R57±1%</v>
      </c>
      <c r="H56" s="3" t="s">
        <v>23</v>
      </c>
      <c r="I56" s="3" t="s">
        <v>24</v>
      </c>
      <c r="J56" s="3" t="s">
        <v>25</v>
      </c>
      <c r="K56" s="3" t="s">
        <v>377</v>
      </c>
      <c r="L56" s="4" t="str">
        <f t="shared" si="1"/>
        <v>RC0402FR-073R57L</v>
      </c>
      <c r="M56" s="3" t="s">
        <v>378</v>
      </c>
      <c r="N56" t="s">
        <v>379</v>
      </c>
      <c r="O56" s="4" t="str">
        <f t="shared" ca="1" si="2"/>
        <v>C:\Altium Libraries\Passives Library\DataSheet\GENERAL PURPOSE CHIP RESISTORS (Yageo).pdf</v>
      </c>
      <c r="P56" s="4" t="str">
        <f t="shared" si="3"/>
        <v>GENERAL PURPOSE CHIP RESISTORS RES0402 3R57±1% 50V 0.0625W</v>
      </c>
    </row>
    <row r="57" spans="1:16" x14ac:dyDescent="0.3">
      <c r="A57" s="4" t="s">
        <v>138</v>
      </c>
      <c r="B57" s="3" t="s">
        <v>373</v>
      </c>
      <c r="C57" s="40" t="s">
        <v>2146</v>
      </c>
      <c r="D57" s="45" t="s">
        <v>1669</v>
      </c>
      <c r="E57" s="3" t="s">
        <v>375</v>
      </c>
      <c r="F57" s="3" t="s">
        <v>376</v>
      </c>
      <c r="G57" s="4" t="str">
        <f t="shared" si="0"/>
        <v>RES0402 3R65±1%</v>
      </c>
      <c r="H57" s="3" t="s">
        <v>23</v>
      </c>
      <c r="I57" s="3" t="s">
        <v>24</v>
      </c>
      <c r="J57" s="3" t="s">
        <v>25</v>
      </c>
      <c r="K57" s="3" t="s">
        <v>377</v>
      </c>
      <c r="L57" s="4" t="str">
        <f t="shared" si="1"/>
        <v>RC0402FR-073R65L</v>
      </c>
      <c r="M57" s="3" t="s">
        <v>378</v>
      </c>
      <c r="N57" t="s">
        <v>379</v>
      </c>
      <c r="O57" s="4" t="str">
        <f t="shared" ca="1" si="2"/>
        <v>C:\Altium Libraries\Passives Library\DataSheet\GENERAL PURPOSE CHIP RESISTORS (Yageo).pdf</v>
      </c>
      <c r="P57" s="4" t="str">
        <f t="shared" si="3"/>
        <v>GENERAL PURPOSE CHIP RESISTORS RES0402 3R65±1% 50V 0.0625W</v>
      </c>
    </row>
    <row r="58" spans="1:16" x14ac:dyDescent="0.3">
      <c r="A58" s="4" t="s">
        <v>140</v>
      </c>
      <c r="B58" s="3" t="s">
        <v>373</v>
      </c>
      <c r="C58" s="40" t="s">
        <v>2147</v>
      </c>
      <c r="D58" s="45" t="s">
        <v>1669</v>
      </c>
      <c r="E58" s="3" t="s">
        <v>375</v>
      </c>
      <c r="F58" s="3" t="s">
        <v>376</v>
      </c>
      <c r="G58" s="4" t="str">
        <f t="shared" si="0"/>
        <v>RES0402 3R74±1%</v>
      </c>
      <c r="H58" s="3" t="s">
        <v>23</v>
      </c>
      <c r="I58" s="3" t="s">
        <v>24</v>
      </c>
      <c r="J58" s="3" t="s">
        <v>25</v>
      </c>
      <c r="K58" s="3" t="s">
        <v>377</v>
      </c>
      <c r="L58" s="4" t="str">
        <f t="shared" si="1"/>
        <v>RC0402FR-073R74L</v>
      </c>
      <c r="M58" s="3" t="s">
        <v>378</v>
      </c>
      <c r="N58" t="s">
        <v>379</v>
      </c>
      <c r="O58" s="4" t="str">
        <f t="shared" ca="1" si="2"/>
        <v>C:\Altium Libraries\Passives Library\DataSheet\GENERAL PURPOSE CHIP RESISTORS (Yageo).pdf</v>
      </c>
      <c r="P58" s="4" t="str">
        <f t="shared" si="3"/>
        <v>GENERAL PURPOSE CHIP RESISTORS RES0402 3R74±1% 50V 0.0625W</v>
      </c>
    </row>
    <row r="59" spans="1:16" x14ac:dyDescent="0.3">
      <c r="A59" s="4" t="s">
        <v>142</v>
      </c>
      <c r="B59" s="3" t="s">
        <v>373</v>
      </c>
      <c r="C59" s="40" t="s">
        <v>2148</v>
      </c>
      <c r="D59" s="45" t="s">
        <v>1669</v>
      </c>
      <c r="E59" s="3" t="s">
        <v>375</v>
      </c>
      <c r="F59" s="3" t="s">
        <v>376</v>
      </c>
      <c r="G59" s="4" t="str">
        <f t="shared" si="0"/>
        <v>RES0402 3R83±1%</v>
      </c>
      <c r="H59" s="3" t="s">
        <v>23</v>
      </c>
      <c r="I59" s="3" t="s">
        <v>24</v>
      </c>
      <c r="J59" s="3" t="s">
        <v>25</v>
      </c>
      <c r="K59" s="3" t="s">
        <v>377</v>
      </c>
      <c r="L59" s="4" t="str">
        <f t="shared" si="1"/>
        <v>RC0402FR-073R83L</v>
      </c>
      <c r="M59" s="3" t="s">
        <v>378</v>
      </c>
      <c r="N59" t="s">
        <v>379</v>
      </c>
      <c r="O59" s="4" t="str">
        <f t="shared" ca="1" si="2"/>
        <v>C:\Altium Libraries\Passives Library\DataSheet\GENERAL PURPOSE CHIP RESISTORS (Yageo).pdf</v>
      </c>
      <c r="P59" s="4" t="str">
        <f t="shared" si="3"/>
        <v>GENERAL PURPOSE CHIP RESISTORS RES0402 3R83±1% 50V 0.0625W</v>
      </c>
    </row>
    <row r="60" spans="1:16" x14ac:dyDescent="0.3">
      <c r="A60" s="4" t="s">
        <v>144</v>
      </c>
      <c r="B60" s="3" t="s">
        <v>373</v>
      </c>
      <c r="C60" s="40" t="s">
        <v>2149</v>
      </c>
      <c r="D60" s="45" t="s">
        <v>1669</v>
      </c>
      <c r="E60" s="3" t="s">
        <v>375</v>
      </c>
      <c r="F60" s="3" t="s">
        <v>376</v>
      </c>
      <c r="G60" s="4" t="str">
        <f t="shared" si="0"/>
        <v>RES0402 3R92±1%</v>
      </c>
      <c r="H60" s="3" t="s">
        <v>23</v>
      </c>
      <c r="I60" s="3" t="s">
        <v>24</v>
      </c>
      <c r="J60" s="3" t="s">
        <v>25</v>
      </c>
      <c r="K60" s="3" t="s">
        <v>377</v>
      </c>
      <c r="L60" s="4" t="str">
        <f t="shared" si="1"/>
        <v>RC0402FR-073R92L</v>
      </c>
      <c r="M60" s="3" t="s">
        <v>378</v>
      </c>
      <c r="N60" t="s">
        <v>379</v>
      </c>
      <c r="O60" s="4" t="str">
        <f t="shared" ca="1" si="2"/>
        <v>C:\Altium Libraries\Passives Library\DataSheet\GENERAL PURPOSE CHIP RESISTORS (Yageo).pdf</v>
      </c>
      <c r="P60" s="4" t="str">
        <f t="shared" si="3"/>
        <v>GENERAL PURPOSE CHIP RESISTORS RES0402 3R92±1% 50V 0.0625W</v>
      </c>
    </row>
    <row r="61" spans="1:16" x14ac:dyDescent="0.3">
      <c r="A61" s="4" t="s">
        <v>146</v>
      </c>
      <c r="B61" s="3" t="s">
        <v>373</v>
      </c>
      <c r="C61" s="40" t="s">
        <v>2150</v>
      </c>
      <c r="D61" s="45" t="s">
        <v>1669</v>
      </c>
      <c r="E61" s="3" t="s">
        <v>375</v>
      </c>
      <c r="F61" s="3" t="s">
        <v>376</v>
      </c>
      <c r="G61" s="4" t="str">
        <f t="shared" si="0"/>
        <v>RES0402 4R02±1%</v>
      </c>
      <c r="H61" s="3" t="s">
        <v>23</v>
      </c>
      <c r="I61" s="3" t="s">
        <v>24</v>
      </c>
      <c r="J61" s="3" t="s">
        <v>25</v>
      </c>
      <c r="K61" s="3" t="s">
        <v>377</v>
      </c>
      <c r="L61" s="4" t="str">
        <f t="shared" si="1"/>
        <v>RC0402FR-074R02L</v>
      </c>
      <c r="M61" s="3" t="s">
        <v>378</v>
      </c>
      <c r="N61" t="s">
        <v>379</v>
      </c>
      <c r="O61" s="4" t="str">
        <f t="shared" ca="1" si="2"/>
        <v>C:\Altium Libraries\Passives Library\DataSheet\GENERAL PURPOSE CHIP RESISTORS (Yageo).pdf</v>
      </c>
      <c r="P61" s="4" t="str">
        <f t="shared" si="3"/>
        <v>GENERAL PURPOSE CHIP RESISTORS RES0402 4R02±1% 50V 0.0625W</v>
      </c>
    </row>
    <row r="62" spans="1:16" x14ac:dyDescent="0.3">
      <c r="A62" s="4" t="s">
        <v>148</v>
      </c>
      <c r="B62" s="3" t="s">
        <v>373</v>
      </c>
      <c r="C62" s="40" t="s">
        <v>2151</v>
      </c>
      <c r="D62" s="45" t="s">
        <v>1669</v>
      </c>
      <c r="E62" s="3" t="s">
        <v>375</v>
      </c>
      <c r="F62" s="3" t="s">
        <v>376</v>
      </c>
      <c r="G62" s="4" t="str">
        <f t="shared" si="0"/>
        <v>RES0402 4R12±1%</v>
      </c>
      <c r="H62" s="3" t="s">
        <v>23</v>
      </c>
      <c r="I62" s="3" t="s">
        <v>24</v>
      </c>
      <c r="J62" s="3" t="s">
        <v>25</v>
      </c>
      <c r="K62" s="3" t="s">
        <v>377</v>
      </c>
      <c r="L62" s="4" t="str">
        <f t="shared" si="1"/>
        <v>RC0402FR-074R12L</v>
      </c>
      <c r="M62" s="3" t="s">
        <v>378</v>
      </c>
      <c r="N62" t="s">
        <v>379</v>
      </c>
      <c r="O62" s="4" t="str">
        <f t="shared" ca="1" si="2"/>
        <v>C:\Altium Libraries\Passives Library\DataSheet\GENERAL PURPOSE CHIP RESISTORS (Yageo).pdf</v>
      </c>
      <c r="P62" s="4" t="str">
        <f t="shared" si="3"/>
        <v>GENERAL PURPOSE CHIP RESISTORS RES0402 4R12±1% 50V 0.0625W</v>
      </c>
    </row>
    <row r="63" spans="1:16" x14ac:dyDescent="0.3">
      <c r="A63" s="4" t="s">
        <v>150</v>
      </c>
      <c r="B63" s="3" t="s">
        <v>373</v>
      </c>
      <c r="C63" s="40" t="s">
        <v>2152</v>
      </c>
      <c r="D63" s="45" t="s">
        <v>1669</v>
      </c>
      <c r="E63" s="3" t="s">
        <v>375</v>
      </c>
      <c r="F63" s="3" t="s">
        <v>376</v>
      </c>
      <c r="G63" s="4" t="str">
        <f t="shared" si="0"/>
        <v>RES0402 4R22±1%</v>
      </c>
      <c r="H63" s="3" t="s">
        <v>23</v>
      </c>
      <c r="I63" s="3" t="s">
        <v>24</v>
      </c>
      <c r="J63" s="3" t="s">
        <v>25</v>
      </c>
      <c r="K63" s="3" t="s">
        <v>377</v>
      </c>
      <c r="L63" s="4" t="str">
        <f t="shared" si="1"/>
        <v>RC0402FR-074R22L</v>
      </c>
      <c r="M63" s="3" t="s">
        <v>378</v>
      </c>
      <c r="N63" t="s">
        <v>379</v>
      </c>
      <c r="O63" s="4" t="str">
        <f t="shared" ca="1" si="2"/>
        <v>C:\Altium Libraries\Passives Library\DataSheet\GENERAL PURPOSE CHIP RESISTORS (Yageo).pdf</v>
      </c>
      <c r="P63" s="4" t="str">
        <f t="shared" si="3"/>
        <v>GENERAL PURPOSE CHIP RESISTORS RES0402 4R22±1% 50V 0.0625W</v>
      </c>
    </row>
    <row r="64" spans="1:16" x14ac:dyDescent="0.3">
      <c r="A64" s="4" t="s">
        <v>152</v>
      </c>
      <c r="B64" s="3" t="s">
        <v>373</v>
      </c>
      <c r="C64" s="40" t="s">
        <v>2153</v>
      </c>
      <c r="D64" s="45" t="s">
        <v>1669</v>
      </c>
      <c r="E64" s="3" t="s">
        <v>375</v>
      </c>
      <c r="F64" s="3" t="s">
        <v>376</v>
      </c>
      <c r="G64" s="4" t="str">
        <f t="shared" si="0"/>
        <v>RES0402 4R32±1%</v>
      </c>
      <c r="H64" s="3" t="s">
        <v>23</v>
      </c>
      <c r="I64" s="3" t="s">
        <v>24</v>
      </c>
      <c r="J64" s="3" t="s">
        <v>25</v>
      </c>
      <c r="K64" s="3" t="s">
        <v>377</v>
      </c>
      <c r="L64" s="4" t="str">
        <f t="shared" si="1"/>
        <v>RC0402FR-074R32L</v>
      </c>
      <c r="M64" s="3" t="s">
        <v>378</v>
      </c>
      <c r="N64" t="s">
        <v>379</v>
      </c>
      <c r="O64" s="4" t="str">
        <f t="shared" ca="1" si="2"/>
        <v>C:\Altium Libraries\Passives Library\DataSheet\GENERAL PURPOSE CHIP RESISTORS (Yageo).pdf</v>
      </c>
      <c r="P64" s="4" t="str">
        <f t="shared" si="3"/>
        <v>GENERAL PURPOSE CHIP RESISTORS RES0402 4R32±1% 50V 0.0625W</v>
      </c>
    </row>
    <row r="65" spans="1:16" x14ac:dyDescent="0.3">
      <c r="A65" s="4" t="s">
        <v>154</v>
      </c>
      <c r="B65" s="3" t="s">
        <v>373</v>
      </c>
      <c r="C65" s="40" t="s">
        <v>2154</v>
      </c>
      <c r="D65" s="45" t="s">
        <v>1669</v>
      </c>
      <c r="E65" s="3" t="s">
        <v>375</v>
      </c>
      <c r="F65" s="3" t="s">
        <v>376</v>
      </c>
      <c r="G65" s="4" t="str">
        <f t="shared" si="0"/>
        <v>RES0402 4R42±1%</v>
      </c>
      <c r="H65" s="3" t="s">
        <v>23</v>
      </c>
      <c r="I65" s="3" t="s">
        <v>24</v>
      </c>
      <c r="J65" s="3" t="s">
        <v>25</v>
      </c>
      <c r="K65" s="3" t="s">
        <v>377</v>
      </c>
      <c r="L65" s="4" t="str">
        <f t="shared" si="1"/>
        <v>RC0402FR-074R42L</v>
      </c>
      <c r="M65" s="3" t="s">
        <v>378</v>
      </c>
      <c r="N65" t="s">
        <v>379</v>
      </c>
      <c r="O65" s="4" t="str">
        <f t="shared" ca="1" si="2"/>
        <v>C:\Altium Libraries\Passives Library\DataSheet\GENERAL PURPOSE CHIP RESISTORS (Yageo).pdf</v>
      </c>
      <c r="P65" s="4" t="str">
        <f t="shared" si="3"/>
        <v>GENERAL PURPOSE CHIP RESISTORS RES0402 4R42±1% 50V 0.0625W</v>
      </c>
    </row>
    <row r="66" spans="1:16" x14ac:dyDescent="0.3">
      <c r="A66" s="4" t="s">
        <v>156</v>
      </c>
      <c r="B66" s="3" t="s">
        <v>373</v>
      </c>
      <c r="C66" s="40" t="s">
        <v>2155</v>
      </c>
      <c r="D66" s="45" t="s">
        <v>1669</v>
      </c>
      <c r="E66" s="3" t="s">
        <v>375</v>
      </c>
      <c r="F66" s="3" t="s">
        <v>376</v>
      </c>
      <c r="G66" s="4" t="str">
        <f t="shared" si="0"/>
        <v>RES0402 4R53±1%</v>
      </c>
      <c r="H66" s="3" t="s">
        <v>23</v>
      </c>
      <c r="I66" s="3" t="s">
        <v>24</v>
      </c>
      <c r="J66" s="3" t="s">
        <v>25</v>
      </c>
      <c r="K66" s="3" t="s">
        <v>377</v>
      </c>
      <c r="L66" s="4" t="str">
        <f t="shared" si="1"/>
        <v>RC0402FR-074R53L</v>
      </c>
      <c r="M66" s="3" t="s">
        <v>378</v>
      </c>
      <c r="N66" t="s">
        <v>379</v>
      </c>
      <c r="O66" s="4" t="str">
        <f t="shared" ca="1" si="2"/>
        <v>C:\Altium Libraries\Passives Library\DataSheet\GENERAL PURPOSE CHIP RESISTORS (Yageo).pdf</v>
      </c>
      <c r="P66" s="4" t="str">
        <f t="shared" si="3"/>
        <v>GENERAL PURPOSE CHIP RESISTORS RES0402 4R53±1% 50V 0.0625W</v>
      </c>
    </row>
    <row r="67" spans="1:16" x14ac:dyDescent="0.3">
      <c r="A67" s="4" t="s">
        <v>158</v>
      </c>
      <c r="B67" s="3" t="s">
        <v>373</v>
      </c>
      <c r="C67" s="40" t="s">
        <v>2156</v>
      </c>
      <c r="D67" s="45" t="s">
        <v>1669</v>
      </c>
      <c r="E67" s="3" t="s">
        <v>375</v>
      </c>
      <c r="F67" s="3" t="s">
        <v>376</v>
      </c>
      <c r="G67" s="4" t="str">
        <f t="shared" ref="G67:G130" si="4">CONCATENATE(K67," ",C67,D67)</f>
        <v>RES0402 4R64±1%</v>
      </c>
      <c r="H67" s="3" t="s">
        <v>23</v>
      </c>
      <c r="I67" s="3" t="s">
        <v>24</v>
      </c>
      <c r="J67" s="3" t="s">
        <v>25</v>
      </c>
      <c r="K67" s="3" t="s">
        <v>377</v>
      </c>
      <c r="L67" s="4" t="str">
        <f t="shared" ref="L67:L130" si="5">CONCATENATE("RC0402FR-07",C67,"L")</f>
        <v>RC0402FR-074R64L</v>
      </c>
      <c r="M67" s="3" t="s">
        <v>378</v>
      </c>
      <c r="N67" t="s">
        <v>379</v>
      </c>
      <c r="O67" s="4" t="str">
        <f t="shared" ref="O67:O130" ca="1" si="6">CONCATENATE(LEFT(CELL("имяфайла"), FIND("[",CELL("имяфайла"))-1),"DataSheet\GENERAL PURPOSE CHIP RESISTORS (Yageo).pdf")</f>
        <v>C:\Altium Libraries\Passives Library\DataSheet\GENERAL PURPOSE CHIP RESISTORS (Yageo).pdf</v>
      </c>
      <c r="P67" s="4" t="str">
        <f t="shared" ref="P67:P130" si="7">CONCATENATE(N67," ",K67," ",C67,D67," ",E67," ",F67)</f>
        <v>GENERAL PURPOSE CHIP RESISTORS RES0402 4R64±1% 50V 0.0625W</v>
      </c>
    </row>
    <row r="68" spans="1:16" x14ac:dyDescent="0.3">
      <c r="A68" s="4" t="s">
        <v>160</v>
      </c>
      <c r="B68" s="3" t="s">
        <v>373</v>
      </c>
      <c r="C68" s="40" t="s">
        <v>2157</v>
      </c>
      <c r="D68" s="45" t="s">
        <v>1669</v>
      </c>
      <c r="E68" s="3" t="s">
        <v>375</v>
      </c>
      <c r="F68" s="3" t="s">
        <v>376</v>
      </c>
      <c r="G68" s="4" t="str">
        <f t="shared" si="4"/>
        <v>RES0402 4R75±1%</v>
      </c>
      <c r="H68" s="3" t="s">
        <v>23</v>
      </c>
      <c r="I68" s="3" t="s">
        <v>24</v>
      </c>
      <c r="J68" s="3" t="s">
        <v>25</v>
      </c>
      <c r="K68" s="3" t="s">
        <v>377</v>
      </c>
      <c r="L68" s="4" t="str">
        <f t="shared" si="5"/>
        <v>RC0402FR-074R75L</v>
      </c>
      <c r="M68" s="3" t="s">
        <v>378</v>
      </c>
      <c r="N68" t="s">
        <v>379</v>
      </c>
      <c r="O68" s="4" t="str">
        <f t="shared" ca="1" si="6"/>
        <v>C:\Altium Libraries\Passives Library\DataSheet\GENERAL PURPOSE CHIP RESISTORS (Yageo).pdf</v>
      </c>
      <c r="P68" s="4" t="str">
        <f t="shared" si="7"/>
        <v>GENERAL PURPOSE CHIP RESISTORS RES0402 4R75±1% 50V 0.0625W</v>
      </c>
    </row>
    <row r="69" spans="1:16" x14ac:dyDescent="0.3">
      <c r="A69" s="4" t="s">
        <v>162</v>
      </c>
      <c r="B69" s="3" t="s">
        <v>373</v>
      </c>
      <c r="C69" s="40" t="s">
        <v>2158</v>
      </c>
      <c r="D69" s="45" t="s">
        <v>1669</v>
      </c>
      <c r="E69" s="3" t="s">
        <v>375</v>
      </c>
      <c r="F69" s="3" t="s">
        <v>376</v>
      </c>
      <c r="G69" s="4" t="str">
        <f t="shared" si="4"/>
        <v>RES0402 4R87±1%</v>
      </c>
      <c r="H69" s="3" t="s">
        <v>23</v>
      </c>
      <c r="I69" s="3" t="s">
        <v>24</v>
      </c>
      <c r="J69" s="3" t="s">
        <v>25</v>
      </c>
      <c r="K69" s="3" t="s">
        <v>377</v>
      </c>
      <c r="L69" s="4" t="str">
        <f t="shared" si="5"/>
        <v>RC0402FR-074R87L</v>
      </c>
      <c r="M69" s="3" t="s">
        <v>378</v>
      </c>
      <c r="N69" t="s">
        <v>379</v>
      </c>
      <c r="O69" s="4" t="str">
        <f t="shared" ca="1" si="6"/>
        <v>C:\Altium Libraries\Passives Library\DataSheet\GENERAL PURPOSE CHIP RESISTORS (Yageo).pdf</v>
      </c>
      <c r="P69" s="4" t="str">
        <f t="shared" si="7"/>
        <v>GENERAL PURPOSE CHIP RESISTORS RES0402 4R87±1% 50V 0.0625W</v>
      </c>
    </row>
    <row r="70" spans="1:16" x14ac:dyDescent="0.3">
      <c r="A70" s="4" t="s">
        <v>164</v>
      </c>
      <c r="B70" s="3" t="s">
        <v>373</v>
      </c>
      <c r="C70" s="40" t="s">
        <v>2159</v>
      </c>
      <c r="D70" s="45" t="s">
        <v>1669</v>
      </c>
      <c r="E70" s="3" t="s">
        <v>375</v>
      </c>
      <c r="F70" s="3" t="s">
        <v>376</v>
      </c>
      <c r="G70" s="4" t="str">
        <f t="shared" si="4"/>
        <v>RES0402 4R99±1%</v>
      </c>
      <c r="H70" s="3" t="s">
        <v>23</v>
      </c>
      <c r="I70" s="3" t="s">
        <v>24</v>
      </c>
      <c r="J70" s="3" t="s">
        <v>25</v>
      </c>
      <c r="K70" s="3" t="s">
        <v>377</v>
      </c>
      <c r="L70" s="4" t="str">
        <f t="shared" si="5"/>
        <v>RC0402FR-074R99L</v>
      </c>
      <c r="M70" s="3" t="s">
        <v>378</v>
      </c>
      <c r="N70" t="s">
        <v>379</v>
      </c>
      <c r="O70" s="4" t="str">
        <f t="shared" ca="1" si="6"/>
        <v>C:\Altium Libraries\Passives Library\DataSheet\GENERAL PURPOSE CHIP RESISTORS (Yageo).pdf</v>
      </c>
      <c r="P70" s="4" t="str">
        <f t="shared" si="7"/>
        <v>GENERAL PURPOSE CHIP RESISTORS RES0402 4R99±1% 50V 0.0625W</v>
      </c>
    </row>
    <row r="71" spans="1:16" x14ac:dyDescent="0.3">
      <c r="A71" s="4" t="s">
        <v>166</v>
      </c>
      <c r="B71" s="3" t="s">
        <v>373</v>
      </c>
      <c r="C71" s="40" t="s">
        <v>2160</v>
      </c>
      <c r="D71" s="45" t="s">
        <v>1669</v>
      </c>
      <c r="E71" s="3" t="s">
        <v>375</v>
      </c>
      <c r="F71" s="3" t="s">
        <v>376</v>
      </c>
      <c r="G71" s="4" t="str">
        <f t="shared" si="4"/>
        <v>RES0402 5R11±1%</v>
      </c>
      <c r="H71" s="3" t="s">
        <v>23</v>
      </c>
      <c r="I71" s="3" t="s">
        <v>24</v>
      </c>
      <c r="J71" s="3" t="s">
        <v>25</v>
      </c>
      <c r="K71" s="3" t="s">
        <v>377</v>
      </c>
      <c r="L71" s="4" t="str">
        <f t="shared" si="5"/>
        <v>RC0402FR-075R11L</v>
      </c>
      <c r="M71" s="3" t="s">
        <v>378</v>
      </c>
      <c r="N71" t="s">
        <v>379</v>
      </c>
      <c r="O71" s="4" t="str">
        <f t="shared" ca="1" si="6"/>
        <v>C:\Altium Libraries\Passives Library\DataSheet\GENERAL PURPOSE CHIP RESISTORS (Yageo).pdf</v>
      </c>
      <c r="P71" s="4" t="str">
        <f t="shared" si="7"/>
        <v>GENERAL PURPOSE CHIP RESISTORS RES0402 5R11±1% 50V 0.0625W</v>
      </c>
    </row>
    <row r="72" spans="1:16" x14ac:dyDescent="0.3">
      <c r="A72" s="4" t="s">
        <v>168</v>
      </c>
      <c r="B72" s="3" t="s">
        <v>373</v>
      </c>
      <c r="C72" s="40" t="s">
        <v>2161</v>
      </c>
      <c r="D72" s="45" t="s">
        <v>1669</v>
      </c>
      <c r="E72" s="3" t="s">
        <v>375</v>
      </c>
      <c r="F72" s="3" t="s">
        <v>376</v>
      </c>
      <c r="G72" s="4" t="str">
        <f t="shared" si="4"/>
        <v>RES0402 5R23±1%</v>
      </c>
      <c r="H72" s="3" t="s">
        <v>23</v>
      </c>
      <c r="I72" s="3" t="s">
        <v>24</v>
      </c>
      <c r="J72" s="3" t="s">
        <v>25</v>
      </c>
      <c r="K72" s="3" t="s">
        <v>377</v>
      </c>
      <c r="L72" s="4" t="str">
        <f t="shared" si="5"/>
        <v>RC0402FR-075R23L</v>
      </c>
      <c r="M72" s="3" t="s">
        <v>378</v>
      </c>
      <c r="N72" t="s">
        <v>379</v>
      </c>
      <c r="O72" s="4" t="str">
        <f t="shared" ca="1" si="6"/>
        <v>C:\Altium Libraries\Passives Library\DataSheet\GENERAL PURPOSE CHIP RESISTORS (Yageo).pdf</v>
      </c>
      <c r="P72" s="4" t="str">
        <f t="shared" si="7"/>
        <v>GENERAL PURPOSE CHIP RESISTORS RES0402 5R23±1% 50V 0.0625W</v>
      </c>
    </row>
    <row r="73" spans="1:16" x14ac:dyDescent="0.3">
      <c r="A73" s="4" t="s">
        <v>170</v>
      </c>
      <c r="B73" s="3" t="s">
        <v>373</v>
      </c>
      <c r="C73" s="40" t="s">
        <v>2162</v>
      </c>
      <c r="D73" s="45" t="s">
        <v>1669</v>
      </c>
      <c r="E73" s="3" t="s">
        <v>375</v>
      </c>
      <c r="F73" s="3" t="s">
        <v>376</v>
      </c>
      <c r="G73" s="4" t="str">
        <f t="shared" si="4"/>
        <v>RES0402 5R36±1%</v>
      </c>
      <c r="H73" s="3" t="s">
        <v>23</v>
      </c>
      <c r="I73" s="3" t="s">
        <v>24</v>
      </c>
      <c r="J73" s="3" t="s">
        <v>25</v>
      </c>
      <c r="K73" s="3" t="s">
        <v>377</v>
      </c>
      <c r="L73" s="4" t="str">
        <f t="shared" si="5"/>
        <v>RC0402FR-075R36L</v>
      </c>
      <c r="M73" s="3" t="s">
        <v>378</v>
      </c>
      <c r="N73" t="s">
        <v>379</v>
      </c>
      <c r="O73" s="4" t="str">
        <f t="shared" ca="1" si="6"/>
        <v>C:\Altium Libraries\Passives Library\DataSheet\GENERAL PURPOSE CHIP RESISTORS (Yageo).pdf</v>
      </c>
      <c r="P73" s="4" t="str">
        <f t="shared" si="7"/>
        <v>GENERAL PURPOSE CHIP RESISTORS RES0402 5R36±1% 50V 0.0625W</v>
      </c>
    </row>
    <row r="74" spans="1:16" x14ac:dyDescent="0.3">
      <c r="A74" s="4" t="s">
        <v>172</v>
      </c>
      <c r="B74" s="3" t="s">
        <v>373</v>
      </c>
      <c r="C74" s="40" t="s">
        <v>2163</v>
      </c>
      <c r="D74" s="45" t="s">
        <v>1669</v>
      </c>
      <c r="E74" s="3" t="s">
        <v>375</v>
      </c>
      <c r="F74" s="3" t="s">
        <v>376</v>
      </c>
      <c r="G74" s="4" t="str">
        <f t="shared" si="4"/>
        <v>RES0402 5R49±1%</v>
      </c>
      <c r="H74" s="3" t="s">
        <v>23</v>
      </c>
      <c r="I74" s="3" t="s">
        <v>24</v>
      </c>
      <c r="J74" s="3" t="s">
        <v>25</v>
      </c>
      <c r="K74" s="3" t="s">
        <v>377</v>
      </c>
      <c r="L74" s="4" t="str">
        <f t="shared" si="5"/>
        <v>RC0402FR-075R49L</v>
      </c>
      <c r="M74" s="3" t="s">
        <v>378</v>
      </c>
      <c r="N74" t="s">
        <v>379</v>
      </c>
      <c r="O74" s="4" t="str">
        <f t="shared" ca="1" si="6"/>
        <v>C:\Altium Libraries\Passives Library\DataSheet\GENERAL PURPOSE CHIP RESISTORS (Yageo).pdf</v>
      </c>
      <c r="P74" s="4" t="str">
        <f t="shared" si="7"/>
        <v>GENERAL PURPOSE CHIP RESISTORS RES0402 5R49±1% 50V 0.0625W</v>
      </c>
    </row>
    <row r="75" spans="1:16" x14ac:dyDescent="0.3">
      <c r="A75" s="4" t="s">
        <v>175</v>
      </c>
      <c r="B75" s="3" t="s">
        <v>373</v>
      </c>
      <c r="C75" s="40" t="s">
        <v>2164</v>
      </c>
      <c r="D75" s="45" t="s">
        <v>1669</v>
      </c>
      <c r="E75" s="3" t="s">
        <v>375</v>
      </c>
      <c r="F75" s="3" t="s">
        <v>376</v>
      </c>
      <c r="G75" s="4" t="str">
        <f t="shared" si="4"/>
        <v>RES0402 5R62±1%</v>
      </c>
      <c r="H75" s="3" t="s">
        <v>23</v>
      </c>
      <c r="I75" s="3" t="s">
        <v>24</v>
      </c>
      <c r="J75" s="3" t="s">
        <v>25</v>
      </c>
      <c r="K75" s="3" t="s">
        <v>377</v>
      </c>
      <c r="L75" s="4" t="str">
        <f t="shared" si="5"/>
        <v>RC0402FR-075R62L</v>
      </c>
      <c r="M75" s="3" t="s">
        <v>378</v>
      </c>
      <c r="N75" t="s">
        <v>379</v>
      </c>
      <c r="O75" s="4" t="str">
        <f t="shared" ca="1" si="6"/>
        <v>C:\Altium Libraries\Passives Library\DataSheet\GENERAL PURPOSE CHIP RESISTORS (Yageo).pdf</v>
      </c>
      <c r="P75" s="4" t="str">
        <f t="shared" si="7"/>
        <v>GENERAL PURPOSE CHIP RESISTORS RES0402 5R62±1% 50V 0.0625W</v>
      </c>
    </row>
    <row r="76" spans="1:16" x14ac:dyDescent="0.3">
      <c r="A76" s="4" t="s">
        <v>177</v>
      </c>
      <c r="B76" s="3" t="s">
        <v>373</v>
      </c>
      <c r="C76" s="40" t="s">
        <v>2165</v>
      </c>
      <c r="D76" s="45" t="s">
        <v>1669</v>
      </c>
      <c r="E76" s="3" t="s">
        <v>375</v>
      </c>
      <c r="F76" s="3" t="s">
        <v>376</v>
      </c>
      <c r="G76" s="4" t="str">
        <f t="shared" si="4"/>
        <v>RES0402 5R76±1%</v>
      </c>
      <c r="H76" s="3" t="s">
        <v>23</v>
      </c>
      <c r="I76" s="3" t="s">
        <v>24</v>
      </c>
      <c r="J76" s="3" t="s">
        <v>25</v>
      </c>
      <c r="K76" s="3" t="s">
        <v>377</v>
      </c>
      <c r="L76" s="4" t="str">
        <f t="shared" si="5"/>
        <v>RC0402FR-075R76L</v>
      </c>
      <c r="M76" s="3" t="s">
        <v>378</v>
      </c>
      <c r="N76" t="s">
        <v>379</v>
      </c>
      <c r="O76" s="4" t="str">
        <f t="shared" ca="1" si="6"/>
        <v>C:\Altium Libraries\Passives Library\DataSheet\GENERAL PURPOSE CHIP RESISTORS (Yageo).pdf</v>
      </c>
      <c r="P76" s="4" t="str">
        <f t="shared" si="7"/>
        <v>GENERAL PURPOSE CHIP RESISTORS RES0402 5R76±1% 50V 0.0625W</v>
      </c>
    </row>
    <row r="77" spans="1:16" x14ac:dyDescent="0.3">
      <c r="A77" s="4" t="s">
        <v>179</v>
      </c>
      <c r="B77" s="3" t="s">
        <v>373</v>
      </c>
      <c r="C77" s="40" t="s">
        <v>2166</v>
      </c>
      <c r="D77" s="45" t="s">
        <v>1669</v>
      </c>
      <c r="E77" s="3" t="s">
        <v>375</v>
      </c>
      <c r="F77" s="3" t="s">
        <v>376</v>
      </c>
      <c r="G77" s="4" t="str">
        <f t="shared" si="4"/>
        <v>RES0402 5R9±1%</v>
      </c>
      <c r="H77" s="3" t="s">
        <v>23</v>
      </c>
      <c r="I77" s="3" t="s">
        <v>24</v>
      </c>
      <c r="J77" s="3" t="s">
        <v>25</v>
      </c>
      <c r="K77" s="3" t="s">
        <v>377</v>
      </c>
      <c r="L77" s="4" t="str">
        <f t="shared" si="5"/>
        <v>RC0402FR-075R9L</v>
      </c>
      <c r="M77" s="3" t="s">
        <v>378</v>
      </c>
      <c r="N77" t="s">
        <v>379</v>
      </c>
      <c r="O77" s="4" t="str">
        <f t="shared" ca="1" si="6"/>
        <v>C:\Altium Libraries\Passives Library\DataSheet\GENERAL PURPOSE CHIP RESISTORS (Yageo).pdf</v>
      </c>
      <c r="P77" s="4" t="str">
        <f t="shared" si="7"/>
        <v>GENERAL PURPOSE CHIP RESISTORS RES0402 5R9±1% 50V 0.0625W</v>
      </c>
    </row>
    <row r="78" spans="1:16" x14ac:dyDescent="0.3">
      <c r="A78" s="4" t="s">
        <v>181</v>
      </c>
      <c r="B78" s="3" t="s">
        <v>373</v>
      </c>
      <c r="C78" s="40" t="s">
        <v>2167</v>
      </c>
      <c r="D78" s="45" t="s">
        <v>1669</v>
      </c>
      <c r="E78" s="3" t="s">
        <v>375</v>
      </c>
      <c r="F78" s="3" t="s">
        <v>376</v>
      </c>
      <c r="G78" s="4" t="str">
        <f t="shared" si="4"/>
        <v>RES0402 6R04±1%</v>
      </c>
      <c r="H78" s="3" t="s">
        <v>23</v>
      </c>
      <c r="I78" s="3" t="s">
        <v>24</v>
      </c>
      <c r="J78" s="3" t="s">
        <v>25</v>
      </c>
      <c r="K78" s="3" t="s">
        <v>377</v>
      </c>
      <c r="L78" s="4" t="str">
        <f t="shared" si="5"/>
        <v>RC0402FR-076R04L</v>
      </c>
      <c r="M78" s="3" t="s">
        <v>378</v>
      </c>
      <c r="N78" t="s">
        <v>379</v>
      </c>
      <c r="O78" s="4" t="str">
        <f t="shared" ca="1" si="6"/>
        <v>C:\Altium Libraries\Passives Library\DataSheet\GENERAL PURPOSE CHIP RESISTORS (Yageo).pdf</v>
      </c>
      <c r="P78" s="4" t="str">
        <f t="shared" si="7"/>
        <v>GENERAL PURPOSE CHIP RESISTORS RES0402 6R04±1% 50V 0.0625W</v>
      </c>
    </row>
    <row r="79" spans="1:16" x14ac:dyDescent="0.3">
      <c r="A79" s="4" t="s">
        <v>183</v>
      </c>
      <c r="B79" s="3" t="s">
        <v>373</v>
      </c>
      <c r="C79" s="40" t="s">
        <v>2168</v>
      </c>
      <c r="D79" s="45" t="s">
        <v>1669</v>
      </c>
      <c r="E79" s="3" t="s">
        <v>375</v>
      </c>
      <c r="F79" s="3" t="s">
        <v>376</v>
      </c>
      <c r="G79" s="4" t="str">
        <f t="shared" si="4"/>
        <v>RES0402 6R19±1%</v>
      </c>
      <c r="H79" s="3" t="s">
        <v>23</v>
      </c>
      <c r="I79" s="3" t="s">
        <v>24</v>
      </c>
      <c r="J79" s="3" t="s">
        <v>25</v>
      </c>
      <c r="K79" s="3" t="s">
        <v>377</v>
      </c>
      <c r="L79" s="4" t="str">
        <f t="shared" si="5"/>
        <v>RC0402FR-076R19L</v>
      </c>
      <c r="M79" s="3" t="s">
        <v>378</v>
      </c>
      <c r="N79" t="s">
        <v>379</v>
      </c>
      <c r="O79" s="4" t="str">
        <f t="shared" ca="1" si="6"/>
        <v>C:\Altium Libraries\Passives Library\DataSheet\GENERAL PURPOSE CHIP RESISTORS (Yageo).pdf</v>
      </c>
      <c r="P79" s="4" t="str">
        <f t="shared" si="7"/>
        <v>GENERAL PURPOSE CHIP RESISTORS RES0402 6R19±1% 50V 0.0625W</v>
      </c>
    </row>
    <row r="80" spans="1:16" x14ac:dyDescent="0.3">
      <c r="A80" s="4" t="s">
        <v>185</v>
      </c>
      <c r="B80" s="3" t="s">
        <v>373</v>
      </c>
      <c r="C80" s="40" t="s">
        <v>2169</v>
      </c>
      <c r="D80" s="45" t="s">
        <v>1669</v>
      </c>
      <c r="E80" s="3" t="s">
        <v>375</v>
      </c>
      <c r="F80" s="3" t="s">
        <v>376</v>
      </c>
      <c r="G80" s="4" t="str">
        <f t="shared" si="4"/>
        <v>RES0402 6R34±1%</v>
      </c>
      <c r="H80" s="3" t="s">
        <v>23</v>
      </c>
      <c r="I80" s="3" t="s">
        <v>24</v>
      </c>
      <c r="J80" s="3" t="s">
        <v>25</v>
      </c>
      <c r="K80" s="3" t="s">
        <v>377</v>
      </c>
      <c r="L80" s="4" t="str">
        <f t="shared" si="5"/>
        <v>RC0402FR-076R34L</v>
      </c>
      <c r="M80" s="3" t="s">
        <v>378</v>
      </c>
      <c r="N80" t="s">
        <v>379</v>
      </c>
      <c r="O80" s="4" t="str">
        <f t="shared" ca="1" si="6"/>
        <v>C:\Altium Libraries\Passives Library\DataSheet\GENERAL PURPOSE CHIP RESISTORS (Yageo).pdf</v>
      </c>
      <c r="P80" s="4" t="str">
        <f t="shared" si="7"/>
        <v>GENERAL PURPOSE CHIP RESISTORS RES0402 6R34±1% 50V 0.0625W</v>
      </c>
    </row>
    <row r="81" spans="1:16" x14ac:dyDescent="0.3">
      <c r="A81" s="4" t="s">
        <v>187</v>
      </c>
      <c r="B81" s="3" t="s">
        <v>373</v>
      </c>
      <c r="C81" s="40" t="s">
        <v>2170</v>
      </c>
      <c r="D81" s="45" t="s">
        <v>1669</v>
      </c>
      <c r="E81" s="3" t="s">
        <v>375</v>
      </c>
      <c r="F81" s="3" t="s">
        <v>376</v>
      </c>
      <c r="G81" s="4" t="str">
        <f t="shared" si="4"/>
        <v>RES0402 6R49±1%</v>
      </c>
      <c r="H81" s="3" t="s">
        <v>23</v>
      </c>
      <c r="I81" s="3" t="s">
        <v>24</v>
      </c>
      <c r="J81" s="3" t="s">
        <v>25</v>
      </c>
      <c r="K81" s="3" t="s">
        <v>377</v>
      </c>
      <c r="L81" s="4" t="str">
        <f t="shared" si="5"/>
        <v>RC0402FR-076R49L</v>
      </c>
      <c r="M81" s="3" t="s">
        <v>378</v>
      </c>
      <c r="N81" t="s">
        <v>379</v>
      </c>
      <c r="O81" s="4" t="str">
        <f t="shared" ca="1" si="6"/>
        <v>C:\Altium Libraries\Passives Library\DataSheet\GENERAL PURPOSE CHIP RESISTORS (Yageo).pdf</v>
      </c>
      <c r="P81" s="4" t="str">
        <f t="shared" si="7"/>
        <v>GENERAL PURPOSE CHIP RESISTORS RES0402 6R49±1% 50V 0.0625W</v>
      </c>
    </row>
    <row r="82" spans="1:16" x14ac:dyDescent="0.3">
      <c r="A82" s="4" t="s">
        <v>190</v>
      </c>
      <c r="B82" s="3" t="s">
        <v>373</v>
      </c>
      <c r="C82" s="40" t="s">
        <v>2171</v>
      </c>
      <c r="D82" s="45" t="s">
        <v>1669</v>
      </c>
      <c r="E82" s="3" t="s">
        <v>375</v>
      </c>
      <c r="F82" s="3" t="s">
        <v>376</v>
      </c>
      <c r="G82" s="4" t="str">
        <f t="shared" si="4"/>
        <v>RES0402 6R65±1%</v>
      </c>
      <c r="H82" s="3" t="s">
        <v>23</v>
      </c>
      <c r="I82" s="3" t="s">
        <v>24</v>
      </c>
      <c r="J82" s="3" t="s">
        <v>25</v>
      </c>
      <c r="K82" s="3" t="s">
        <v>377</v>
      </c>
      <c r="L82" s="4" t="str">
        <f t="shared" si="5"/>
        <v>RC0402FR-076R65L</v>
      </c>
      <c r="M82" s="3" t="s">
        <v>378</v>
      </c>
      <c r="N82" t="s">
        <v>379</v>
      </c>
      <c r="O82" s="4" t="str">
        <f t="shared" ca="1" si="6"/>
        <v>C:\Altium Libraries\Passives Library\DataSheet\GENERAL PURPOSE CHIP RESISTORS (Yageo).pdf</v>
      </c>
      <c r="P82" s="4" t="str">
        <f t="shared" si="7"/>
        <v>GENERAL PURPOSE CHIP RESISTORS RES0402 6R65±1% 50V 0.0625W</v>
      </c>
    </row>
    <row r="83" spans="1:16" x14ac:dyDescent="0.3">
      <c r="A83" s="4" t="s">
        <v>192</v>
      </c>
      <c r="B83" s="3" t="s">
        <v>373</v>
      </c>
      <c r="C83" s="40" t="s">
        <v>2172</v>
      </c>
      <c r="D83" s="45" t="s">
        <v>1669</v>
      </c>
      <c r="E83" s="3" t="s">
        <v>375</v>
      </c>
      <c r="F83" s="3" t="s">
        <v>376</v>
      </c>
      <c r="G83" s="4" t="str">
        <f t="shared" si="4"/>
        <v>RES0402 6R81±1%</v>
      </c>
      <c r="H83" s="3" t="s">
        <v>23</v>
      </c>
      <c r="I83" s="3" t="s">
        <v>24</v>
      </c>
      <c r="J83" s="3" t="s">
        <v>25</v>
      </c>
      <c r="K83" s="3" t="s">
        <v>377</v>
      </c>
      <c r="L83" s="4" t="str">
        <f t="shared" si="5"/>
        <v>RC0402FR-076R81L</v>
      </c>
      <c r="M83" s="3" t="s">
        <v>378</v>
      </c>
      <c r="N83" t="s">
        <v>379</v>
      </c>
      <c r="O83" s="4" t="str">
        <f t="shared" ca="1" si="6"/>
        <v>C:\Altium Libraries\Passives Library\DataSheet\GENERAL PURPOSE CHIP RESISTORS (Yageo).pdf</v>
      </c>
      <c r="P83" s="4" t="str">
        <f t="shared" si="7"/>
        <v>GENERAL PURPOSE CHIP RESISTORS RES0402 6R81±1% 50V 0.0625W</v>
      </c>
    </row>
    <row r="84" spans="1:16" x14ac:dyDescent="0.3">
      <c r="A84" s="4" t="s">
        <v>194</v>
      </c>
      <c r="B84" s="3" t="s">
        <v>373</v>
      </c>
      <c r="C84" s="40" t="s">
        <v>2173</v>
      </c>
      <c r="D84" s="45" t="s">
        <v>1669</v>
      </c>
      <c r="E84" s="3" t="s">
        <v>375</v>
      </c>
      <c r="F84" s="3" t="s">
        <v>376</v>
      </c>
      <c r="G84" s="4" t="str">
        <f t="shared" si="4"/>
        <v>RES0402 6R98±1%</v>
      </c>
      <c r="H84" s="3" t="s">
        <v>23</v>
      </c>
      <c r="I84" s="3" t="s">
        <v>24</v>
      </c>
      <c r="J84" s="3" t="s">
        <v>25</v>
      </c>
      <c r="K84" s="3" t="s">
        <v>377</v>
      </c>
      <c r="L84" s="4" t="str">
        <f t="shared" si="5"/>
        <v>RC0402FR-076R98L</v>
      </c>
      <c r="M84" s="3" t="s">
        <v>378</v>
      </c>
      <c r="N84" t="s">
        <v>379</v>
      </c>
      <c r="O84" s="4" t="str">
        <f t="shared" ca="1" si="6"/>
        <v>C:\Altium Libraries\Passives Library\DataSheet\GENERAL PURPOSE CHIP RESISTORS (Yageo).pdf</v>
      </c>
      <c r="P84" s="4" t="str">
        <f t="shared" si="7"/>
        <v>GENERAL PURPOSE CHIP RESISTORS RES0402 6R98±1% 50V 0.0625W</v>
      </c>
    </row>
    <row r="85" spans="1:16" x14ac:dyDescent="0.3">
      <c r="A85" s="4" t="s">
        <v>196</v>
      </c>
      <c r="B85" s="3" t="s">
        <v>373</v>
      </c>
      <c r="C85" s="40" t="s">
        <v>2174</v>
      </c>
      <c r="D85" s="45" t="s">
        <v>1669</v>
      </c>
      <c r="E85" s="3" t="s">
        <v>375</v>
      </c>
      <c r="F85" s="3" t="s">
        <v>376</v>
      </c>
      <c r="G85" s="4" t="str">
        <f t="shared" si="4"/>
        <v>RES0402 7R15±1%</v>
      </c>
      <c r="H85" s="3" t="s">
        <v>23</v>
      </c>
      <c r="I85" s="3" t="s">
        <v>24</v>
      </c>
      <c r="J85" s="3" t="s">
        <v>25</v>
      </c>
      <c r="K85" s="3" t="s">
        <v>377</v>
      </c>
      <c r="L85" s="4" t="str">
        <f t="shared" si="5"/>
        <v>RC0402FR-077R15L</v>
      </c>
      <c r="M85" s="3" t="s">
        <v>378</v>
      </c>
      <c r="N85" t="s">
        <v>379</v>
      </c>
      <c r="O85" s="4" t="str">
        <f t="shared" ca="1" si="6"/>
        <v>C:\Altium Libraries\Passives Library\DataSheet\GENERAL PURPOSE CHIP RESISTORS (Yageo).pdf</v>
      </c>
      <c r="P85" s="4" t="str">
        <f t="shared" si="7"/>
        <v>GENERAL PURPOSE CHIP RESISTORS RES0402 7R15±1% 50V 0.0625W</v>
      </c>
    </row>
    <row r="86" spans="1:16" x14ac:dyDescent="0.3">
      <c r="A86" s="4" t="s">
        <v>199</v>
      </c>
      <c r="B86" s="3" t="s">
        <v>373</v>
      </c>
      <c r="C86" s="40" t="s">
        <v>2175</v>
      </c>
      <c r="D86" s="45" t="s">
        <v>1669</v>
      </c>
      <c r="E86" s="3" t="s">
        <v>375</v>
      </c>
      <c r="F86" s="3" t="s">
        <v>376</v>
      </c>
      <c r="G86" s="4" t="str">
        <f t="shared" si="4"/>
        <v>RES0402 7R32±1%</v>
      </c>
      <c r="H86" s="3" t="s">
        <v>23</v>
      </c>
      <c r="I86" s="3" t="s">
        <v>24</v>
      </c>
      <c r="J86" s="3" t="s">
        <v>25</v>
      </c>
      <c r="K86" s="3" t="s">
        <v>377</v>
      </c>
      <c r="L86" s="4" t="str">
        <f t="shared" si="5"/>
        <v>RC0402FR-077R32L</v>
      </c>
      <c r="M86" s="3" t="s">
        <v>378</v>
      </c>
      <c r="N86" t="s">
        <v>379</v>
      </c>
      <c r="O86" s="4" t="str">
        <f t="shared" ca="1" si="6"/>
        <v>C:\Altium Libraries\Passives Library\DataSheet\GENERAL PURPOSE CHIP RESISTORS (Yageo).pdf</v>
      </c>
      <c r="P86" s="4" t="str">
        <f t="shared" si="7"/>
        <v>GENERAL PURPOSE CHIP RESISTORS RES0402 7R32±1% 50V 0.0625W</v>
      </c>
    </row>
    <row r="87" spans="1:16" x14ac:dyDescent="0.3">
      <c r="A87" s="4" t="s">
        <v>201</v>
      </c>
      <c r="B87" s="3" t="s">
        <v>373</v>
      </c>
      <c r="C87" s="40" t="s">
        <v>71</v>
      </c>
      <c r="D87" s="45" t="s">
        <v>1669</v>
      </c>
      <c r="E87" s="3" t="s">
        <v>375</v>
      </c>
      <c r="F87" s="3" t="s">
        <v>376</v>
      </c>
      <c r="G87" s="4" t="str">
        <f t="shared" si="4"/>
        <v>RES0402 7R5±1%</v>
      </c>
      <c r="H87" s="3" t="s">
        <v>23</v>
      </c>
      <c r="I87" s="3" t="s">
        <v>24</v>
      </c>
      <c r="J87" s="3" t="s">
        <v>25</v>
      </c>
      <c r="K87" s="3" t="s">
        <v>377</v>
      </c>
      <c r="L87" s="4" t="str">
        <f t="shared" si="5"/>
        <v>RC0402FR-077R5L</v>
      </c>
      <c r="M87" s="3" t="s">
        <v>378</v>
      </c>
      <c r="N87" t="s">
        <v>379</v>
      </c>
      <c r="O87" s="4" t="str">
        <f t="shared" ca="1" si="6"/>
        <v>C:\Altium Libraries\Passives Library\DataSheet\GENERAL PURPOSE CHIP RESISTORS (Yageo).pdf</v>
      </c>
      <c r="P87" s="4" t="str">
        <f t="shared" si="7"/>
        <v>GENERAL PURPOSE CHIP RESISTORS RES0402 7R5±1% 50V 0.0625W</v>
      </c>
    </row>
    <row r="88" spans="1:16" x14ac:dyDescent="0.3">
      <c r="A88" s="4" t="s">
        <v>203</v>
      </c>
      <c r="B88" s="3" t="s">
        <v>373</v>
      </c>
      <c r="C88" s="40" t="s">
        <v>2176</v>
      </c>
      <c r="D88" s="45" t="s">
        <v>1669</v>
      </c>
      <c r="E88" s="3" t="s">
        <v>375</v>
      </c>
      <c r="F88" s="3" t="s">
        <v>376</v>
      </c>
      <c r="G88" s="4" t="str">
        <f t="shared" si="4"/>
        <v>RES0402 7R68±1%</v>
      </c>
      <c r="H88" s="3" t="s">
        <v>23</v>
      </c>
      <c r="I88" s="3" t="s">
        <v>24</v>
      </c>
      <c r="J88" s="3" t="s">
        <v>25</v>
      </c>
      <c r="K88" s="3" t="s">
        <v>377</v>
      </c>
      <c r="L88" s="4" t="str">
        <f t="shared" si="5"/>
        <v>RC0402FR-077R68L</v>
      </c>
      <c r="M88" s="3" t="s">
        <v>378</v>
      </c>
      <c r="N88" t="s">
        <v>379</v>
      </c>
      <c r="O88" s="4" t="str">
        <f t="shared" ca="1" si="6"/>
        <v>C:\Altium Libraries\Passives Library\DataSheet\GENERAL PURPOSE CHIP RESISTORS (Yageo).pdf</v>
      </c>
      <c r="P88" s="4" t="str">
        <f t="shared" si="7"/>
        <v>GENERAL PURPOSE CHIP RESISTORS RES0402 7R68±1% 50V 0.0625W</v>
      </c>
    </row>
    <row r="89" spans="1:16" x14ac:dyDescent="0.3">
      <c r="A89" s="4" t="s">
        <v>205</v>
      </c>
      <c r="B89" s="3" t="s">
        <v>373</v>
      </c>
      <c r="C89" s="40" t="s">
        <v>2177</v>
      </c>
      <c r="D89" s="45" t="s">
        <v>1669</v>
      </c>
      <c r="E89" s="3" t="s">
        <v>375</v>
      </c>
      <c r="F89" s="3" t="s">
        <v>376</v>
      </c>
      <c r="G89" s="4" t="str">
        <f t="shared" si="4"/>
        <v>RES0402 7R87±1%</v>
      </c>
      <c r="H89" s="3" t="s">
        <v>23</v>
      </c>
      <c r="I89" s="3" t="s">
        <v>24</v>
      </c>
      <c r="J89" s="3" t="s">
        <v>25</v>
      </c>
      <c r="K89" s="3" t="s">
        <v>377</v>
      </c>
      <c r="L89" s="4" t="str">
        <f t="shared" si="5"/>
        <v>RC0402FR-077R87L</v>
      </c>
      <c r="M89" s="3" t="s">
        <v>378</v>
      </c>
      <c r="N89" t="s">
        <v>379</v>
      </c>
      <c r="O89" s="4" t="str">
        <f t="shared" ca="1" si="6"/>
        <v>C:\Altium Libraries\Passives Library\DataSheet\GENERAL PURPOSE CHIP RESISTORS (Yageo).pdf</v>
      </c>
      <c r="P89" s="4" t="str">
        <f t="shared" si="7"/>
        <v>GENERAL PURPOSE CHIP RESISTORS RES0402 7R87±1% 50V 0.0625W</v>
      </c>
    </row>
    <row r="90" spans="1:16" x14ac:dyDescent="0.3">
      <c r="A90" s="4" t="s">
        <v>207</v>
      </c>
      <c r="B90" s="3" t="s">
        <v>373</v>
      </c>
      <c r="C90" s="40" t="s">
        <v>2178</v>
      </c>
      <c r="D90" s="45" t="s">
        <v>1669</v>
      </c>
      <c r="E90" s="3" t="s">
        <v>375</v>
      </c>
      <c r="F90" s="3" t="s">
        <v>376</v>
      </c>
      <c r="G90" s="4" t="str">
        <f t="shared" si="4"/>
        <v>RES0402 8R06±1%</v>
      </c>
      <c r="H90" s="3" t="s">
        <v>23</v>
      </c>
      <c r="I90" s="3" t="s">
        <v>24</v>
      </c>
      <c r="J90" s="3" t="s">
        <v>25</v>
      </c>
      <c r="K90" s="3" t="s">
        <v>377</v>
      </c>
      <c r="L90" s="4" t="str">
        <f t="shared" si="5"/>
        <v>RC0402FR-078R06L</v>
      </c>
      <c r="M90" s="3" t="s">
        <v>378</v>
      </c>
      <c r="N90" t="s">
        <v>379</v>
      </c>
      <c r="O90" s="4" t="str">
        <f t="shared" ca="1" si="6"/>
        <v>C:\Altium Libraries\Passives Library\DataSheet\GENERAL PURPOSE CHIP RESISTORS (Yageo).pdf</v>
      </c>
      <c r="P90" s="4" t="str">
        <f t="shared" si="7"/>
        <v>GENERAL PURPOSE CHIP RESISTORS RES0402 8R06±1% 50V 0.0625W</v>
      </c>
    </row>
    <row r="91" spans="1:16" x14ac:dyDescent="0.3">
      <c r="A91" s="4" t="s">
        <v>209</v>
      </c>
      <c r="B91" s="3" t="s">
        <v>373</v>
      </c>
      <c r="C91" s="40" t="s">
        <v>2179</v>
      </c>
      <c r="D91" s="45" t="s">
        <v>1669</v>
      </c>
      <c r="E91" s="3" t="s">
        <v>375</v>
      </c>
      <c r="F91" s="3" t="s">
        <v>376</v>
      </c>
      <c r="G91" s="4" t="str">
        <f t="shared" si="4"/>
        <v>RES0402 8R25±1%</v>
      </c>
      <c r="H91" s="3" t="s">
        <v>23</v>
      </c>
      <c r="I91" s="3" t="s">
        <v>24</v>
      </c>
      <c r="J91" s="3" t="s">
        <v>25</v>
      </c>
      <c r="K91" s="3" t="s">
        <v>377</v>
      </c>
      <c r="L91" s="4" t="str">
        <f t="shared" si="5"/>
        <v>RC0402FR-078R25L</v>
      </c>
      <c r="M91" s="3" t="s">
        <v>378</v>
      </c>
      <c r="N91" t="s">
        <v>379</v>
      </c>
      <c r="O91" s="4" t="str">
        <f t="shared" ca="1" si="6"/>
        <v>C:\Altium Libraries\Passives Library\DataSheet\GENERAL PURPOSE CHIP RESISTORS (Yageo).pdf</v>
      </c>
      <c r="P91" s="4" t="str">
        <f t="shared" si="7"/>
        <v>GENERAL PURPOSE CHIP RESISTORS RES0402 8R25±1% 50V 0.0625W</v>
      </c>
    </row>
    <row r="92" spans="1:16" x14ac:dyDescent="0.3">
      <c r="A92" s="4" t="s">
        <v>211</v>
      </c>
      <c r="B92" s="3" t="s">
        <v>373</v>
      </c>
      <c r="C92" s="40" t="s">
        <v>2180</v>
      </c>
      <c r="D92" s="45" t="s">
        <v>1669</v>
      </c>
      <c r="E92" s="3" t="s">
        <v>375</v>
      </c>
      <c r="F92" s="3" t="s">
        <v>376</v>
      </c>
      <c r="G92" s="4" t="str">
        <f t="shared" si="4"/>
        <v>RES0402 8R45±1%</v>
      </c>
      <c r="H92" s="3" t="s">
        <v>23</v>
      </c>
      <c r="I92" s="3" t="s">
        <v>24</v>
      </c>
      <c r="J92" s="3" t="s">
        <v>25</v>
      </c>
      <c r="K92" s="3" t="s">
        <v>377</v>
      </c>
      <c r="L92" s="4" t="str">
        <f t="shared" si="5"/>
        <v>RC0402FR-078R45L</v>
      </c>
      <c r="M92" s="3" t="s">
        <v>378</v>
      </c>
      <c r="N92" t="s">
        <v>379</v>
      </c>
      <c r="O92" s="4" t="str">
        <f t="shared" ca="1" si="6"/>
        <v>C:\Altium Libraries\Passives Library\DataSheet\GENERAL PURPOSE CHIP RESISTORS (Yageo).pdf</v>
      </c>
      <c r="P92" s="4" t="str">
        <f t="shared" si="7"/>
        <v>GENERAL PURPOSE CHIP RESISTORS RES0402 8R45±1% 50V 0.0625W</v>
      </c>
    </row>
    <row r="93" spans="1:16" x14ac:dyDescent="0.3">
      <c r="A93" s="4" t="s">
        <v>213</v>
      </c>
      <c r="B93" s="3" t="s">
        <v>373</v>
      </c>
      <c r="C93" s="40" t="s">
        <v>2181</v>
      </c>
      <c r="D93" s="45" t="s">
        <v>1669</v>
      </c>
      <c r="E93" s="3" t="s">
        <v>375</v>
      </c>
      <c r="F93" s="3" t="s">
        <v>376</v>
      </c>
      <c r="G93" s="4" t="str">
        <f t="shared" si="4"/>
        <v>RES0402 8R66±1%</v>
      </c>
      <c r="H93" s="3" t="s">
        <v>23</v>
      </c>
      <c r="I93" s="3" t="s">
        <v>24</v>
      </c>
      <c r="J93" s="3" t="s">
        <v>25</v>
      </c>
      <c r="K93" s="3" t="s">
        <v>377</v>
      </c>
      <c r="L93" s="4" t="str">
        <f t="shared" si="5"/>
        <v>RC0402FR-078R66L</v>
      </c>
      <c r="M93" s="3" t="s">
        <v>378</v>
      </c>
      <c r="N93" t="s">
        <v>379</v>
      </c>
      <c r="O93" s="4" t="str">
        <f t="shared" ca="1" si="6"/>
        <v>C:\Altium Libraries\Passives Library\DataSheet\GENERAL PURPOSE CHIP RESISTORS (Yageo).pdf</v>
      </c>
      <c r="P93" s="4" t="str">
        <f t="shared" si="7"/>
        <v>GENERAL PURPOSE CHIP RESISTORS RES0402 8R66±1% 50V 0.0625W</v>
      </c>
    </row>
    <row r="94" spans="1:16" x14ac:dyDescent="0.3">
      <c r="A94" s="4" t="s">
        <v>215</v>
      </c>
      <c r="B94" s="3" t="s">
        <v>373</v>
      </c>
      <c r="C94" s="40" t="s">
        <v>2182</v>
      </c>
      <c r="D94" s="45" t="s">
        <v>1669</v>
      </c>
      <c r="E94" s="3" t="s">
        <v>375</v>
      </c>
      <c r="F94" s="3" t="s">
        <v>376</v>
      </c>
      <c r="G94" s="4" t="str">
        <f t="shared" si="4"/>
        <v>RES0402 8R87±1%</v>
      </c>
      <c r="H94" s="3" t="s">
        <v>23</v>
      </c>
      <c r="I94" s="3" t="s">
        <v>24</v>
      </c>
      <c r="J94" s="3" t="s">
        <v>25</v>
      </c>
      <c r="K94" s="3" t="s">
        <v>377</v>
      </c>
      <c r="L94" s="4" t="str">
        <f t="shared" si="5"/>
        <v>RC0402FR-078R87L</v>
      </c>
      <c r="M94" s="3" t="s">
        <v>378</v>
      </c>
      <c r="N94" t="s">
        <v>379</v>
      </c>
      <c r="O94" s="4" t="str">
        <f t="shared" ca="1" si="6"/>
        <v>C:\Altium Libraries\Passives Library\DataSheet\GENERAL PURPOSE CHIP RESISTORS (Yageo).pdf</v>
      </c>
      <c r="P94" s="4" t="str">
        <f t="shared" si="7"/>
        <v>GENERAL PURPOSE CHIP RESISTORS RES0402 8R87±1% 50V 0.0625W</v>
      </c>
    </row>
    <row r="95" spans="1:16" x14ac:dyDescent="0.3">
      <c r="A95" s="4" t="s">
        <v>217</v>
      </c>
      <c r="B95" s="3" t="s">
        <v>373</v>
      </c>
      <c r="C95" s="40" t="s">
        <v>2183</v>
      </c>
      <c r="D95" s="45" t="s">
        <v>1669</v>
      </c>
      <c r="E95" s="3" t="s">
        <v>375</v>
      </c>
      <c r="F95" s="3" t="s">
        <v>376</v>
      </c>
      <c r="G95" s="4" t="str">
        <f t="shared" si="4"/>
        <v>RES0402 9R09±1%</v>
      </c>
      <c r="H95" s="3" t="s">
        <v>23</v>
      </c>
      <c r="I95" s="3" t="s">
        <v>24</v>
      </c>
      <c r="J95" s="3" t="s">
        <v>25</v>
      </c>
      <c r="K95" s="3" t="s">
        <v>377</v>
      </c>
      <c r="L95" s="4" t="str">
        <f t="shared" si="5"/>
        <v>RC0402FR-079R09L</v>
      </c>
      <c r="M95" s="3" t="s">
        <v>378</v>
      </c>
      <c r="N95" t="s">
        <v>379</v>
      </c>
      <c r="O95" s="4" t="str">
        <f t="shared" ca="1" si="6"/>
        <v>C:\Altium Libraries\Passives Library\DataSheet\GENERAL PURPOSE CHIP RESISTORS (Yageo).pdf</v>
      </c>
      <c r="P95" s="4" t="str">
        <f t="shared" si="7"/>
        <v>GENERAL PURPOSE CHIP RESISTORS RES0402 9R09±1% 50V 0.0625W</v>
      </c>
    </row>
    <row r="96" spans="1:16" x14ac:dyDescent="0.3">
      <c r="A96" s="4" t="s">
        <v>219</v>
      </c>
      <c r="B96" s="3" t="s">
        <v>373</v>
      </c>
      <c r="C96" s="40" t="s">
        <v>2184</v>
      </c>
      <c r="D96" s="45" t="s">
        <v>1669</v>
      </c>
      <c r="E96" s="3" t="s">
        <v>375</v>
      </c>
      <c r="F96" s="3" t="s">
        <v>376</v>
      </c>
      <c r="G96" s="4" t="str">
        <f t="shared" si="4"/>
        <v>RES0402 9R31±1%</v>
      </c>
      <c r="H96" s="3" t="s">
        <v>23</v>
      </c>
      <c r="I96" s="3" t="s">
        <v>24</v>
      </c>
      <c r="J96" s="3" t="s">
        <v>25</v>
      </c>
      <c r="K96" s="3" t="s">
        <v>377</v>
      </c>
      <c r="L96" s="4" t="str">
        <f t="shared" si="5"/>
        <v>RC0402FR-079R31L</v>
      </c>
      <c r="M96" s="3" t="s">
        <v>378</v>
      </c>
      <c r="N96" t="s">
        <v>379</v>
      </c>
      <c r="O96" s="4" t="str">
        <f t="shared" ca="1" si="6"/>
        <v>C:\Altium Libraries\Passives Library\DataSheet\GENERAL PURPOSE CHIP RESISTORS (Yageo).pdf</v>
      </c>
      <c r="P96" s="4" t="str">
        <f t="shared" si="7"/>
        <v>GENERAL PURPOSE CHIP RESISTORS RES0402 9R31±1% 50V 0.0625W</v>
      </c>
    </row>
    <row r="97" spans="1:16" x14ac:dyDescent="0.3">
      <c r="A97" s="4" t="s">
        <v>221</v>
      </c>
      <c r="B97" s="3" t="s">
        <v>373</v>
      </c>
      <c r="C97" s="40" t="s">
        <v>2185</v>
      </c>
      <c r="D97" s="45" t="s">
        <v>1669</v>
      </c>
      <c r="E97" s="3" t="s">
        <v>375</v>
      </c>
      <c r="F97" s="3" t="s">
        <v>376</v>
      </c>
      <c r="G97" s="4" t="str">
        <f t="shared" si="4"/>
        <v>RES0402 9R53±1%</v>
      </c>
      <c r="H97" s="3" t="s">
        <v>23</v>
      </c>
      <c r="I97" s="3" t="s">
        <v>24</v>
      </c>
      <c r="J97" s="3" t="s">
        <v>25</v>
      </c>
      <c r="K97" s="3" t="s">
        <v>377</v>
      </c>
      <c r="L97" s="4" t="str">
        <f t="shared" si="5"/>
        <v>RC0402FR-079R53L</v>
      </c>
      <c r="M97" s="3" t="s">
        <v>378</v>
      </c>
      <c r="N97" t="s">
        <v>379</v>
      </c>
      <c r="O97" s="4" t="str">
        <f t="shared" ca="1" si="6"/>
        <v>C:\Altium Libraries\Passives Library\DataSheet\GENERAL PURPOSE CHIP RESISTORS (Yageo).pdf</v>
      </c>
      <c r="P97" s="4" t="str">
        <f t="shared" si="7"/>
        <v>GENERAL PURPOSE CHIP RESISTORS RES0402 9R53±1% 50V 0.0625W</v>
      </c>
    </row>
    <row r="98" spans="1:16" x14ac:dyDescent="0.3">
      <c r="A98" s="4" t="s">
        <v>223</v>
      </c>
      <c r="B98" s="3" t="s">
        <v>373</v>
      </c>
      <c r="C98" s="40" t="s">
        <v>2186</v>
      </c>
      <c r="D98" s="45" t="s">
        <v>1669</v>
      </c>
      <c r="E98" s="3" t="s">
        <v>375</v>
      </c>
      <c r="F98" s="3" t="s">
        <v>376</v>
      </c>
      <c r="G98" s="4" t="str">
        <f t="shared" si="4"/>
        <v>RES0402 9R76±1%</v>
      </c>
      <c r="H98" s="3" t="s">
        <v>23</v>
      </c>
      <c r="I98" s="3" t="s">
        <v>24</v>
      </c>
      <c r="J98" s="3" t="s">
        <v>25</v>
      </c>
      <c r="K98" s="3" t="s">
        <v>377</v>
      </c>
      <c r="L98" s="4" t="str">
        <f t="shared" si="5"/>
        <v>RC0402FR-079R76L</v>
      </c>
      <c r="M98" s="3" t="s">
        <v>378</v>
      </c>
      <c r="N98" t="s">
        <v>379</v>
      </c>
      <c r="O98" s="4" t="str">
        <f t="shared" ca="1" si="6"/>
        <v>C:\Altium Libraries\Passives Library\DataSheet\GENERAL PURPOSE CHIP RESISTORS (Yageo).pdf</v>
      </c>
      <c r="P98" s="4" t="str">
        <f t="shared" si="7"/>
        <v>GENERAL PURPOSE CHIP RESISTORS RES0402 9R76±1% 50V 0.0625W</v>
      </c>
    </row>
    <row r="99" spans="1:16" x14ac:dyDescent="0.3">
      <c r="A99" s="4" t="s">
        <v>225</v>
      </c>
      <c r="B99" s="3" t="s">
        <v>373</v>
      </c>
      <c r="C99" s="3" t="s">
        <v>77</v>
      </c>
      <c r="D99" s="45" t="s">
        <v>1669</v>
      </c>
      <c r="E99" s="3" t="s">
        <v>375</v>
      </c>
      <c r="F99" s="3" t="s">
        <v>376</v>
      </c>
      <c r="G99" s="4" t="str">
        <f t="shared" si="4"/>
        <v>RES0402 10R±1%</v>
      </c>
      <c r="H99" s="3" t="s">
        <v>23</v>
      </c>
      <c r="I99" s="3" t="s">
        <v>24</v>
      </c>
      <c r="J99" s="3" t="s">
        <v>25</v>
      </c>
      <c r="K99" s="3" t="s">
        <v>377</v>
      </c>
      <c r="L99" s="4" t="str">
        <f t="shared" si="5"/>
        <v>RC0402FR-0710RL</v>
      </c>
      <c r="M99" s="3" t="s">
        <v>378</v>
      </c>
      <c r="N99" t="s">
        <v>379</v>
      </c>
      <c r="O99" s="4" t="str">
        <f t="shared" ca="1" si="6"/>
        <v>C:\Altium Libraries\Passives Library\DataSheet\GENERAL PURPOSE CHIP RESISTORS (Yageo).pdf</v>
      </c>
      <c r="P99" s="4" t="str">
        <f t="shared" si="7"/>
        <v>GENERAL PURPOSE CHIP RESISTORS RES0402 10R±1% 50V 0.0625W</v>
      </c>
    </row>
    <row r="100" spans="1:16" x14ac:dyDescent="0.3">
      <c r="A100" s="4" t="s">
        <v>227</v>
      </c>
      <c r="B100" s="3" t="s">
        <v>373</v>
      </c>
      <c r="C100" s="3" t="s">
        <v>2187</v>
      </c>
      <c r="D100" s="45" t="s">
        <v>1669</v>
      </c>
      <c r="E100" s="3" t="s">
        <v>375</v>
      </c>
      <c r="F100" s="3" t="s">
        <v>376</v>
      </c>
      <c r="G100" s="4" t="str">
        <f t="shared" si="4"/>
        <v>RES0402 10R2±1%</v>
      </c>
      <c r="H100" s="3" t="s">
        <v>23</v>
      </c>
      <c r="I100" s="3" t="s">
        <v>24</v>
      </c>
      <c r="J100" s="3" t="s">
        <v>25</v>
      </c>
      <c r="K100" s="3" t="s">
        <v>377</v>
      </c>
      <c r="L100" s="4" t="str">
        <f t="shared" si="5"/>
        <v>RC0402FR-0710R2L</v>
      </c>
      <c r="M100" s="3" t="s">
        <v>378</v>
      </c>
      <c r="N100" t="s">
        <v>379</v>
      </c>
      <c r="O100" s="4" t="str">
        <f t="shared" ca="1" si="6"/>
        <v>C:\Altium Libraries\Passives Library\DataSheet\GENERAL PURPOSE CHIP RESISTORS (Yageo).pdf</v>
      </c>
      <c r="P100" s="4" t="str">
        <f t="shared" si="7"/>
        <v>GENERAL PURPOSE CHIP RESISTORS RES0402 10R2±1% 50V 0.0625W</v>
      </c>
    </row>
    <row r="101" spans="1:16" x14ac:dyDescent="0.3">
      <c r="A101" s="4" t="s">
        <v>229</v>
      </c>
      <c r="B101" s="3" t="s">
        <v>373</v>
      </c>
      <c r="C101" s="3" t="s">
        <v>2188</v>
      </c>
      <c r="D101" s="45" t="s">
        <v>1669</v>
      </c>
      <c r="E101" s="3" t="s">
        <v>375</v>
      </c>
      <c r="F101" s="3" t="s">
        <v>376</v>
      </c>
      <c r="G101" s="4" t="str">
        <f t="shared" si="4"/>
        <v>RES0402 10R5±1%</v>
      </c>
      <c r="H101" s="3" t="s">
        <v>23</v>
      </c>
      <c r="I101" s="3" t="s">
        <v>24</v>
      </c>
      <c r="J101" s="3" t="s">
        <v>25</v>
      </c>
      <c r="K101" s="3" t="s">
        <v>377</v>
      </c>
      <c r="L101" s="4" t="str">
        <f t="shared" si="5"/>
        <v>RC0402FR-0710R5L</v>
      </c>
      <c r="M101" s="3" t="s">
        <v>378</v>
      </c>
      <c r="N101" t="s">
        <v>379</v>
      </c>
      <c r="O101" s="4" t="str">
        <f t="shared" ca="1" si="6"/>
        <v>C:\Altium Libraries\Passives Library\DataSheet\GENERAL PURPOSE CHIP RESISTORS (Yageo).pdf</v>
      </c>
      <c r="P101" s="4" t="str">
        <f t="shared" si="7"/>
        <v>GENERAL PURPOSE CHIP RESISTORS RES0402 10R5±1% 50V 0.0625W</v>
      </c>
    </row>
    <row r="102" spans="1:16" x14ac:dyDescent="0.3">
      <c r="A102" s="4" t="s">
        <v>231</v>
      </c>
      <c r="B102" s="3" t="s">
        <v>373</v>
      </c>
      <c r="C102" s="3" t="s">
        <v>2189</v>
      </c>
      <c r="D102" s="45" t="s">
        <v>1669</v>
      </c>
      <c r="E102" s="3" t="s">
        <v>375</v>
      </c>
      <c r="F102" s="3" t="s">
        <v>376</v>
      </c>
      <c r="G102" s="4" t="str">
        <f t="shared" si="4"/>
        <v>RES0402 10R7±1%</v>
      </c>
      <c r="H102" s="3" t="s">
        <v>23</v>
      </c>
      <c r="I102" s="3" t="s">
        <v>24</v>
      </c>
      <c r="J102" s="3" t="s">
        <v>25</v>
      </c>
      <c r="K102" s="3" t="s">
        <v>377</v>
      </c>
      <c r="L102" s="4" t="str">
        <f t="shared" si="5"/>
        <v>RC0402FR-0710R7L</v>
      </c>
      <c r="M102" s="3" t="s">
        <v>378</v>
      </c>
      <c r="N102" t="s">
        <v>379</v>
      </c>
      <c r="O102" s="4" t="str">
        <f t="shared" ca="1" si="6"/>
        <v>C:\Altium Libraries\Passives Library\DataSheet\GENERAL PURPOSE CHIP RESISTORS (Yageo).pdf</v>
      </c>
      <c r="P102" s="4" t="str">
        <f t="shared" si="7"/>
        <v>GENERAL PURPOSE CHIP RESISTORS RES0402 10R7±1% 50V 0.0625W</v>
      </c>
    </row>
    <row r="103" spans="1:16" x14ac:dyDescent="0.3">
      <c r="A103" s="4" t="s">
        <v>233</v>
      </c>
      <c r="B103" s="3" t="s">
        <v>373</v>
      </c>
      <c r="C103" s="3" t="s">
        <v>79</v>
      </c>
      <c r="D103" s="45" t="s">
        <v>1669</v>
      </c>
      <c r="E103" s="3" t="s">
        <v>375</v>
      </c>
      <c r="F103" s="3" t="s">
        <v>376</v>
      </c>
      <c r="G103" s="4" t="str">
        <f t="shared" si="4"/>
        <v>RES0402 11R±1%</v>
      </c>
      <c r="H103" s="3" t="s">
        <v>23</v>
      </c>
      <c r="I103" s="3" t="s">
        <v>24</v>
      </c>
      <c r="J103" s="3" t="s">
        <v>25</v>
      </c>
      <c r="K103" s="3" t="s">
        <v>377</v>
      </c>
      <c r="L103" s="4" t="str">
        <f t="shared" si="5"/>
        <v>RC0402FR-0711RL</v>
      </c>
      <c r="M103" s="3" t="s">
        <v>378</v>
      </c>
      <c r="N103" t="s">
        <v>379</v>
      </c>
      <c r="O103" s="4" t="str">
        <f t="shared" ca="1" si="6"/>
        <v>C:\Altium Libraries\Passives Library\DataSheet\GENERAL PURPOSE CHIP RESISTORS (Yageo).pdf</v>
      </c>
      <c r="P103" s="4" t="str">
        <f t="shared" si="7"/>
        <v>GENERAL PURPOSE CHIP RESISTORS RES0402 11R±1% 50V 0.0625W</v>
      </c>
    </row>
    <row r="104" spans="1:16" x14ac:dyDescent="0.3">
      <c r="A104" s="4" t="s">
        <v>235</v>
      </c>
      <c r="B104" s="3" t="s">
        <v>373</v>
      </c>
      <c r="C104" s="3" t="s">
        <v>2190</v>
      </c>
      <c r="D104" s="45" t="s">
        <v>1669</v>
      </c>
      <c r="E104" s="3" t="s">
        <v>375</v>
      </c>
      <c r="F104" s="3" t="s">
        <v>376</v>
      </c>
      <c r="G104" s="4" t="str">
        <f t="shared" si="4"/>
        <v>RES0402 11R3±1%</v>
      </c>
      <c r="H104" s="3" t="s">
        <v>23</v>
      </c>
      <c r="I104" s="3" t="s">
        <v>24</v>
      </c>
      <c r="J104" s="3" t="s">
        <v>25</v>
      </c>
      <c r="K104" s="3" t="s">
        <v>377</v>
      </c>
      <c r="L104" s="4" t="str">
        <f t="shared" si="5"/>
        <v>RC0402FR-0711R3L</v>
      </c>
      <c r="M104" s="3" t="s">
        <v>378</v>
      </c>
      <c r="N104" t="s">
        <v>379</v>
      </c>
      <c r="O104" s="4" t="str">
        <f t="shared" ca="1" si="6"/>
        <v>C:\Altium Libraries\Passives Library\DataSheet\GENERAL PURPOSE CHIP RESISTORS (Yageo).pdf</v>
      </c>
      <c r="P104" s="4" t="str">
        <f t="shared" si="7"/>
        <v>GENERAL PURPOSE CHIP RESISTORS RES0402 11R3±1% 50V 0.0625W</v>
      </c>
    </row>
    <row r="105" spans="1:16" x14ac:dyDescent="0.3">
      <c r="A105" s="4" t="s">
        <v>237</v>
      </c>
      <c r="B105" s="3" t="s">
        <v>373</v>
      </c>
      <c r="C105" s="3" t="s">
        <v>2191</v>
      </c>
      <c r="D105" s="45" t="s">
        <v>1669</v>
      </c>
      <c r="E105" s="3" t="s">
        <v>375</v>
      </c>
      <c r="F105" s="3" t="s">
        <v>376</v>
      </c>
      <c r="G105" s="4" t="str">
        <f t="shared" si="4"/>
        <v>RES0402 11R5±1%</v>
      </c>
      <c r="H105" s="3" t="s">
        <v>23</v>
      </c>
      <c r="I105" s="3" t="s">
        <v>24</v>
      </c>
      <c r="J105" s="3" t="s">
        <v>25</v>
      </c>
      <c r="K105" s="3" t="s">
        <v>377</v>
      </c>
      <c r="L105" s="4" t="str">
        <f t="shared" si="5"/>
        <v>RC0402FR-0711R5L</v>
      </c>
      <c r="M105" s="3" t="s">
        <v>378</v>
      </c>
      <c r="N105" t="s">
        <v>379</v>
      </c>
      <c r="O105" s="4" t="str">
        <f t="shared" ca="1" si="6"/>
        <v>C:\Altium Libraries\Passives Library\DataSheet\GENERAL PURPOSE CHIP RESISTORS (Yageo).pdf</v>
      </c>
      <c r="P105" s="4" t="str">
        <f t="shared" si="7"/>
        <v>GENERAL PURPOSE CHIP RESISTORS RES0402 11R5±1% 50V 0.0625W</v>
      </c>
    </row>
    <row r="106" spans="1:16" x14ac:dyDescent="0.3">
      <c r="A106" s="4" t="s">
        <v>239</v>
      </c>
      <c r="B106" s="3" t="s">
        <v>373</v>
      </c>
      <c r="C106" s="3" t="s">
        <v>2192</v>
      </c>
      <c r="D106" s="45" t="s">
        <v>1669</v>
      </c>
      <c r="E106" s="3" t="s">
        <v>375</v>
      </c>
      <c r="F106" s="3" t="s">
        <v>376</v>
      </c>
      <c r="G106" s="4" t="str">
        <f t="shared" si="4"/>
        <v>RES0402 11R8±1%</v>
      </c>
      <c r="H106" s="3" t="s">
        <v>23</v>
      </c>
      <c r="I106" s="3" t="s">
        <v>24</v>
      </c>
      <c r="J106" s="3" t="s">
        <v>25</v>
      </c>
      <c r="K106" s="3" t="s">
        <v>377</v>
      </c>
      <c r="L106" s="4" t="str">
        <f t="shared" si="5"/>
        <v>RC0402FR-0711R8L</v>
      </c>
      <c r="M106" s="3" t="s">
        <v>378</v>
      </c>
      <c r="N106" t="s">
        <v>379</v>
      </c>
      <c r="O106" s="4" t="str">
        <f t="shared" ca="1" si="6"/>
        <v>C:\Altium Libraries\Passives Library\DataSheet\GENERAL PURPOSE CHIP RESISTORS (Yageo).pdf</v>
      </c>
      <c r="P106" s="4" t="str">
        <f t="shared" si="7"/>
        <v>GENERAL PURPOSE CHIP RESISTORS RES0402 11R8±1% 50V 0.0625W</v>
      </c>
    </row>
    <row r="107" spans="1:16" x14ac:dyDescent="0.3">
      <c r="A107" s="4" t="s">
        <v>241</v>
      </c>
      <c r="B107" s="3" t="s">
        <v>373</v>
      </c>
      <c r="C107" s="3" t="s">
        <v>2193</v>
      </c>
      <c r="D107" s="45" t="s">
        <v>1669</v>
      </c>
      <c r="E107" s="3" t="s">
        <v>375</v>
      </c>
      <c r="F107" s="3" t="s">
        <v>376</v>
      </c>
      <c r="G107" s="4" t="str">
        <f t="shared" si="4"/>
        <v>RES0402 12R1±1%</v>
      </c>
      <c r="H107" s="3" t="s">
        <v>23</v>
      </c>
      <c r="I107" s="3" t="s">
        <v>24</v>
      </c>
      <c r="J107" s="3" t="s">
        <v>25</v>
      </c>
      <c r="K107" s="3" t="s">
        <v>377</v>
      </c>
      <c r="L107" s="4" t="str">
        <f t="shared" si="5"/>
        <v>RC0402FR-0712R1L</v>
      </c>
      <c r="M107" s="3" t="s">
        <v>378</v>
      </c>
      <c r="N107" t="s">
        <v>379</v>
      </c>
      <c r="O107" s="4" t="str">
        <f t="shared" ca="1" si="6"/>
        <v>C:\Altium Libraries\Passives Library\DataSheet\GENERAL PURPOSE CHIP RESISTORS (Yageo).pdf</v>
      </c>
      <c r="P107" s="4" t="str">
        <f t="shared" si="7"/>
        <v>GENERAL PURPOSE CHIP RESISTORS RES0402 12R1±1% 50V 0.0625W</v>
      </c>
    </row>
    <row r="108" spans="1:16" x14ac:dyDescent="0.3">
      <c r="A108" s="4" t="s">
        <v>243</v>
      </c>
      <c r="B108" s="3" t="s">
        <v>373</v>
      </c>
      <c r="C108" s="3" t="s">
        <v>2194</v>
      </c>
      <c r="D108" s="45" t="s">
        <v>1669</v>
      </c>
      <c r="E108" s="3" t="s">
        <v>375</v>
      </c>
      <c r="F108" s="3" t="s">
        <v>376</v>
      </c>
      <c r="G108" s="4" t="str">
        <f t="shared" si="4"/>
        <v>RES0402 12R4±1%</v>
      </c>
      <c r="H108" s="3" t="s">
        <v>23</v>
      </c>
      <c r="I108" s="3" t="s">
        <v>24</v>
      </c>
      <c r="J108" s="3" t="s">
        <v>25</v>
      </c>
      <c r="K108" s="3" t="s">
        <v>377</v>
      </c>
      <c r="L108" s="4" t="str">
        <f t="shared" si="5"/>
        <v>RC0402FR-0712R4L</v>
      </c>
      <c r="M108" s="3" t="s">
        <v>378</v>
      </c>
      <c r="N108" t="s">
        <v>379</v>
      </c>
      <c r="O108" s="4" t="str">
        <f t="shared" ca="1" si="6"/>
        <v>C:\Altium Libraries\Passives Library\DataSheet\GENERAL PURPOSE CHIP RESISTORS (Yageo).pdf</v>
      </c>
      <c r="P108" s="4" t="str">
        <f t="shared" si="7"/>
        <v>GENERAL PURPOSE CHIP RESISTORS RES0402 12R4±1% 50V 0.0625W</v>
      </c>
    </row>
    <row r="109" spans="1:16" x14ac:dyDescent="0.3">
      <c r="A109" s="4" t="s">
        <v>245</v>
      </c>
      <c r="B109" s="3" t="s">
        <v>373</v>
      </c>
      <c r="C109" s="3" t="s">
        <v>2195</v>
      </c>
      <c r="D109" s="45" t="s">
        <v>1669</v>
      </c>
      <c r="E109" s="3" t="s">
        <v>375</v>
      </c>
      <c r="F109" s="3" t="s">
        <v>376</v>
      </c>
      <c r="G109" s="4" t="str">
        <f t="shared" si="4"/>
        <v>RES0402 12R7±1%</v>
      </c>
      <c r="H109" s="3" t="s">
        <v>23</v>
      </c>
      <c r="I109" s="3" t="s">
        <v>24</v>
      </c>
      <c r="J109" s="3" t="s">
        <v>25</v>
      </c>
      <c r="K109" s="3" t="s">
        <v>377</v>
      </c>
      <c r="L109" s="4" t="str">
        <f t="shared" si="5"/>
        <v>RC0402FR-0712R7L</v>
      </c>
      <c r="M109" s="3" t="s">
        <v>378</v>
      </c>
      <c r="N109" t="s">
        <v>379</v>
      </c>
      <c r="O109" s="4" t="str">
        <f t="shared" ca="1" si="6"/>
        <v>C:\Altium Libraries\Passives Library\DataSheet\GENERAL PURPOSE CHIP RESISTORS (Yageo).pdf</v>
      </c>
      <c r="P109" s="4" t="str">
        <f t="shared" si="7"/>
        <v>GENERAL PURPOSE CHIP RESISTORS RES0402 12R7±1% 50V 0.0625W</v>
      </c>
    </row>
    <row r="110" spans="1:16" x14ac:dyDescent="0.3">
      <c r="A110" s="4" t="s">
        <v>247</v>
      </c>
      <c r="B110" s="3" t="s">
        <v>373</v>
      </c>
      <c r="C110" s="3" t="s">
        <v>83</v>
      </c>
      <c r="D110" s="45" t="s">
        <v>1669</v>
      </c>
      <c r="E110" s="3" t="s">
        <v>375</v>
      </c>
      <c r="F110" s="3" t="s">
        <v>376</v>
      </c>
      <c r="G110" s="4" t="str">
        <f t="shared" si="4"/>
        <v>RES0402 13R±1%</v>
      </c>
      <c r="H110" s="3" t="s">
        <v>23</v>
      </c>
      <c r="I110" s="3" t="s">
        <v>24</v>
      </c>
      <c r="J110" s="3" t="s">
        <v>25</v>
      </c>
      <c r="K110" s="3" t="s">
        <v>377</v>
      </c>
      <c r="L110" s="4" t="str">
        <f t="shared" si="5"/>
        <v>RC0402FR-0713RL</v>
      </c>
      <c r="M110" s="3" t="s">
        <v>378</v>
      </c>
      <c r="N110" t="s">
        <v>379</v>
      </c>
      <c r="O110" s="4" t="str">
        <f t="shared" ca="1" si="6"/>
        <v>C:\Altium Libraries\Passives Library\DataSheet\GENERAL PURPOSE CHIP RESISTORS (Yageo).pdf</v>
      </c>
      <c r="P110" s="4" t="str">
        <f t="shared" si="7"/>
        <v>GENERAL PURPOSE CHIP RESISTORS RES0402 13R±1% 50V 0.0625W</v>
      </c>
    </row>
    <row r="111" spans="1:16" x14ac:dyDescent="0.3">
      <c r="A111" s="4" t="s">
        <v>249</v>
      </c>
      <c r="B111" s="3" t="s">
        <v>373</v>
      </c>
      <c r="C111" s="3" t="s">
        <v>2196</v>
      </c>
      <c r="D111" s="45" t="s">
        <v>1669</v>
      </c>
      <c r="E111" s="3" t="s">
        <v>375</v>
      </c>
      <c r="F111" s="3" t="s">
        <v>376</v>
      </c>
      <c r="G111" s="4" t="str">
        <f t="shared" si="4"/>
        <v>RES0402 13R3±1%</v>
      </c>
      <c r="H111" s="3" t="s">
        <v>23</v>
      </c>
      <c r="I111" s="3" t="s">
        <v>24</v>
      </c>
      <c r="J111" s="3" t="s">
        <v>25</v>
      </c>
      <c r="K111" s="3" t="s">
        <v>377</v>
      </c>
      <c r="L111" s="4" t="str">
        <f t="shared" si="5"/>
        <v>RC0402FR-0713R3L</v>
      </c>
      <c r="M111" s="3" t="s">
        <v>378</v>
      </c>
      <c r="N111" t="s">
        <v>379</v>
      </c>
      <c r="O111" s="4" t="str">
        <f t="shared" ca="1" si="6"/>
        <v>C:\Altium Libraries\Passives Library\DataSheet\GENERAL PURPOSE CHIP RESISTORS (Yageo).pdf</v>
      </c>
      <c r="P111" s="4" t="str">
        <f t="shared" si="7"/>
        <v>GENERAL PURPOSE CHIP RESISTORS RES0402 13R3±1% 50V 0.0625W</v>
      </c>
    </row>
    <row r="112" spans="1:16" x14ac:dyDescent="0.3">
      <c r="A112" s="4" t="s">
        <v>251</v>
      </c>
      <c r="B112" s="3" t="s">
        <v>373</v>
      </c>
      <c r="C112" s="3" t="s">
        <v>2197</v>
      </c>
      <c r="D112" s="45" t="s">
        <v>1669</v>
      </c>
      <c r="E112" s="3" t="s">
        <v>375</v>
      </c>
      <c r="F112" s="3" t="s">
        <v>376</v>
      </c>
      <c r="G112" s="4" t="str">
        <f t="shared" si="4"/>
        <v>RES0402 13R7±1%</v>
      </c>
      <c r="H112" s="3" t="s">
        <v>23</v>
      </c>
      <c r="I112" s="3" t="s">
        <v>24</v>
      </c>
      <c r="J112" s="3" t="s">
        <v>25</v>
      </c>
      <c r="K112" s="3" t="s">
        <v>377</v>
      </c>
      <c r="L112" s="4" t="str">
        <f t="shared" si="5"/>
        <v>RC0402FR-0713R7L</v>
      </c>
      <c r="M112" s="3" t="s">
        <v>378</v>
      </c>
      <c r="N112" t="s">
        <v>379</v>
      </c>
      <c r="O112" s="4" t="str">
        <f t="shared" ca="1" si="6"/>
        <v>C:\Altium Libraries\Passives Library\DataSheet\GENERAL PURPOSE CHIP RESISTORS (Yageo).pdf</v>
      </c>
      <c r="P112" s="4" t="str">
        <f t="shared" si="7"/>
        <v>GENERAL PURPOSE CHIP RESISTORS RES0402 13R7±1% 50V 0.0625W</v>
      </c>
    </row>
    <row r="113" spans="1:16" x14ac:dyDescent="0.3">
      <c r="A113" s="4" t="s">
        <v>253</v>
      </c>
      <c r="B113" s="3" t="s">
        <v>373</v>
      </c>
      <c r="C113" s="3" t="s">
        <v>2198</v>
      </c>
      <c r="D113" s="45" t="s">
        <v>1669</v>
      </c>
      <c r="E113" s="3" t="s">
        <v>375</v>
      </c>
      <c r="F113" s="3" t="s">
        <v>376</v>
      </c>
      <c r="G113" s="4" t="str">
        <f t="shared" si="4"/>
        <v>RES0402 14R±1%</v>
      </c>
      <c r="H113" s="3" t="s">
        <v>23</v>
      </c>
      <c r="I113" s="3" t="s">
        <v>24</v>
      </c>
      <c r="J113" s="3" t="s">
        <v>25</v>
      </c>
      <c r="K113" s="3" t="s">
        <v>377</v>
      </c>
      <c r="L113" s="4" t="str">
        <f t="shared" si="5"/>
        <v>RC0402FR-0714RL</v>
      </c>
      <c r="M113" s="3" t="s">
        <v>378</v>
      </c>
      <c r="N113" t="s">
        <v>379</v>
      </c>
      <c r="O113" s="4" t="str">
        <f t="shared" ca="1" si="6"/>
        <v>C:\Altium Libraries\Passives Library\DataSheet\GENERAL PURPOSE CHIP RESISTORS (Yageo).pdf</v>
      </c>
      <c r="P113" s="4" t="str">
        <f t="shared" si="7"/>
        <v>GENERAL PURPOSE CHIP RESISTORS RES0402 14R±1% 50V 0.0625W</v>
      </c>
    </row>
    <row r="114" spans="1:16" x14ac:dyDescent="0.3">
      <c r="A114" s="4" t="s">
        <v>255</v>
      </c>
      <c r="B114" s="3" t="s">
        <v>373</v>
      </c>
      <c r="C114" s="3" t="s">
        <v>2199</v>
      </c>
      <c r="D114" s="45" t="s">
        <v>1669</v>
      </c>
      <c r="E114" s="3" t="s">
        <v>375</v>
      </c>
      <c r="F114" s="3" t="s">
        <v>376</v>
      </c>
      <c r="G114" s="4" t="str">
        <f t="shared" si="4"/>
        <v>RES0402 14R3±1%</v>
      </c>
      <c r="H114" s="3" t="s">
        <v>23</v>
      </c>
      <c r="I114" s="3" t="s">
        <v>24</v>
      </c>
      <c r="J114" s="3" t="s">
        <v>25</v>
      </c>
      <c r="K114" s="3" t="s">
        <v>377</v>
      </c>
      <c r="L114" s="4" t="str">
        <f t="shared" si="5"/>
        <v>RC0402FR-0714R3L</v>
      </c>
      <c r="M114" s="3" t="s">
        <v>378</v>
      </c>
      <c r="N114" t="s">
        <v>379</v>
      </c>
      <c r="O114" s="4" t="str">
        <f t="shared" ca="1" si="6"/>
        <v>C:\Altium Libraries\Passives Library\DataSheet\GENERAL PURPOSE CHIP RESISTORS (Yageo).pdf</v>
      </c>
      <c r="P114" s="4" t="str">
        <f t="shared" si="7"/>
        <v>GENERAL PURPOSE CHIP RESISTORS RES0402 14R3±1% 50V 0.0625W</v>
      </c>
    </row>
    <row r="115" spans="1:16" x14ac:dyDescent="0.3">
      <c r="A115" s="4" t="s">
        <v>257</v>
      </c>
      <c r="B115" s="3" t="s">
        <v>373</v>
      </c>
      <c r="C115" s="3" t="s">
        <v>2200</v>
      </c>
      <c r="D115" s="45" t="s">
        <v>1669</v>
      </c>
      <c r="E115" s="3" t="s">
        <v>375</v>
      </c>
      <c r="F115" s="3" t="s">
        <v>376</v>
      </c>
      <c r="G115" s="4" t="str">
        <f t="shared" si="4"/>
        <v>RES0402 14R7±1%</v>
      </c>
      <c r="H115" s="3" t="s">
        <v>23</v>
      </c>
      <c r="I115" s="3" t="s">
        <v>24</v>
      </c>
      <c r="J115" s="3" t="s">
        <v>25</v>
      </c>
      <c r="K115" s="3" t="s">
        <v>377</v>
      </c>
      <c r="L115" s="4" t="str">
        <f t="shared" si="5"/>
        <v>RC0402FR-0714R7L</v>
      </c>
      <c r="M115" s="3" t="s">
        <v>378</v>
      </c>
      <c r="N115" t="s">
        <v>379</v>
      </c>
      <c r="O115" s="4" t="str">
        <f t="shared" ca="1" si="6"/>
        <v>C:\Altium Libraries\Passives Library\DataSheet\GENERAL PURPOSE CHIP RESISTORS (Yageo).pdf</v>
      </c>
      <c r="P115" s="4" t="str">
        <f t="shared" si="7"/>
        <v>GENERAL PURPOSE CHIP RESISTORS RES0402 14R7±1% 50V 0.0625W</v>
      </c>
    </row>
    <row r="116" spans="1:16" x14ac:dyDescent="0.3">
      <c r="A116" s="4" t="s">
        <v>259</v>
      </c>
      <c r="B116" s="3" t="s">
        <v>373</v>
      </c>
      <c r="C116" s="3" t="s">
        <v>85</v>
      </c>
      <c r="D116" s="45" t="s">
        <v>1669</v>
      </c>
      <c r="E116" s="3" t="s">
        <v>375</v>
      </c>
      <c r="F116" s="3" t="s">
        <v>376</v>
      </c>
      <c r="G116" s="4" t="str">
        <f t="shared" si="4"/>
        <v>RES0402 15R±1%</v>
      </c>
      <c r="H116" s="3" t="s">
        <v>23</v>
      </c>
      <c r="I116" s="3" t="s">
        <v>24</v>
      </c>
      <c r="J116" s="3" t="s">
        <v>25</v>
      </c>
      <c r="K116" s="3" t="s">
        <v>377</v>
      </c>
      <c r="L116" s="4" t="str">
        <f t="shared" si="5"/>
        <v>RC0402FR-0715RL</v>
      </c>
      <c r="M116" s="3" t="s">
        <v>378</v>
      </c>
      <c r="N116" t="s">
        <v>379</v>
      </c>
      <c r="O116" s="4" t="str">
        <f t="shared" ca="1" si="6"/>
        <v>C:\Altium Libraries\Passives Library\DataSheet\GENERAL PURPOSE CHIP RESISTORS (Yageo).pdf</v>
      </c>
      <c r="P116" s="4" t="str">
        <f t="shared" si="7"/>
        <v>GENERAL PURPOSE CHIP RESISTORS RES0402 15R±1% 50V 0.0625W</v>
      </c>
    </row>
    <row r="117" spans="1:16" x14ac:dyDescent="0.3">
      <c r="A117" s="4" t="s">
        <v>261</v>
      </c>
      <c r="B117" s="3" t="s">
        <v>373</v>
      </c>
      <c r="C117" s="3" t="s">
        <v>2201</v>
      </c>
      <c r="D117" s="45" t="s">
        <v>1669</v>
      </c>
      <c r="E117" s="3" t="s">
        <v>375</v>
      </c>
      <c r="F117" s="3" t="s">
        <v>376</v>
      </c>
      <c r="G117" s="4" t="str">
        <f t="shared" si="4"/>
        <v>RES0402 15R4±1%</v>
      </c>
      <c r="H117" s="3" t="s">
        <v>23</v>
      </c>
      <c r="I117" s="3" t="s">
        <v>24</v>
      </c>
      <c r="J117" s="3" t="s">
        <v>25</v>
      </c>
      <c r="K117" s="3" t="s">
        <v>377</v>
      </c>
      <c r="L117" s="4" t="str">
        <f t="shared" si="5"/>
        <v>RC0402FR-0715R4L</v>
      </c>
      <c r="M117" s="3" t="s">
        <v>378</v>
      </c>
      <c r="N117" t="s">
        <v>379</v>
      </c>
      <c r="O117" s="4" t="str">
        <f t="shared" ca="1" si="6"/>
        <v>C:\Altium Libraries\Passives Library\DataSheet\GENERAL PURPOSE CHIP RESISTORS (Yageo).pdf</v>
      </c>
      <c r="P117" s="4" t="str">
        <f t="shared" si="7"/>
        <v>GENERAL PURPOSE CHIP RESISTORS RES0402 15R4±1% 50V 0.0625W</v>
      </c>
    </row>
    <row r="118" spans="1:16" x14ac:dyDescent="0.3">
      <c r="A118" s="4" t="s">
        <v>263</v>
      </c>
      <c r="B118" s="3" t="s">
        <v>373</v>
      </c>
      <c r="C118" s="3" t="s">
        <v>2202</v>
      </c>
      <c r="D118" s="45" t="s">
        <v>1669</v>
      </c>
      <c r="E118" s="3" t="s">
        <v>375</v>
      </c>
      <c r="F118" s="3" t="s">
        <v>376</v>
      </c>
      <c r="G118" s="4" t="str">
        <f t="shared" si="4"/>
        <v>RES0402 15R8±1%</v>
      </c>
      <c r="H118" s="3" t="s">
        <v>23</v>
      </c>
      <c r="I118" s="3" t="s">
        <v>24</v>
      </c>
      <c r="J118" s="3" t="s">
        <v>25</v>
      </c>
      <c r="K118" s="3" t="s">
        <v>377</v>
      </c>
      <c r="L118" s="4" t="str">
        <f t="shared" si="5"/>
        <v>RC0402FR-0715R8L</v>
      </c>
      <c r="M118" s="3" t="s">
        <v>378</v>
      </c>
      <c r="N118" t="s">
        <v>379</v>
      </c>
      <c r="O118" s="4" t="str">
        <f t="shared" ca="1" si="6"/>
        <v>C:\Altium Libraries\Passives Library\DataSheet\GENERAL PURPOSE CHIP RESISTORS (Yageo).pdf</v>
      </c>
      <c r="P118" s="4" t="str">
        <f t="shared" si="7"/>
        <v>GENERAL PURPOSE CHIP RESISTORS RES0402 15R8±1% 50V 0.0625W</v>
      </c>
    </row>
    <row r="119" spans="1:16" x14ac:dyDescent="0.3">
      <c r="A119" s="4" t="s">
        <v>265</v>
      </c>
      <c r="B119" s="3" t="s">
        <v>373</v>
      </c>
      <c r="C119" s="3" t="s">
        <v>2203</v>
      </c>
      <c r="D119" s="45" t="s">
        <v>1669</v>
      </c>
      <c r="E119" s="3" t="s">
        <v>375</v>
      </c>
      <c r="F119" s="3" t="s">
        <v>376</v>
      </c>
      <c r="G119" s="4" t="str">
        <f t="shared" si="4"/>
        <v>RES0402 16R2±1%</v>
      </c>
      <c r="H119" s="3" t="s">
        <v>23</v>
      </c>
      <c r="I119" s="3" t="s">
        <v>24</v>
      </c>
      <c r="J119" s="3" t="s">
        <v>25</v>
      </c>
      <c r="K119" s="3" t="s">
        <v>377</v>
      </c>
      <c r="L119" s="4" t="str">
        <f t="shared" si="5"/>
        <v>RC0402FR-0716R2L</v>
      </c>
      <c r="M119" s="3" t="s">
        <v>378</v>
      </c>
      <c r="N119" t="s">
        <v>379</v>
      </c>
      <c r="O119" s="4" t="str">
        <f t="shared" ca="1" si="6"/>
        <v>C:\Altium Libraries\Passives Library\DataSheet\GENERAL PURPOSE CHIP RESISTORS (Yageo).pdf</v>
      </c>
      <c r="P119" s="4" t="str">
        <f t="shared" si="7"/>
        <v>GENERAL PURPOSE CHIP RESISTORS RES0402 16R2±1% 50V 0.0625W</v>
      </c>
    </row>
    <row r="120" spans="1:16" x14ac:dyDescent="0.3">
      <c r="A120" s="4" t="s">
        <v>267</v>
      </c>
      <c r="B120" s="3" t="s">
        <v>373</v>
      </c>
      <c r="C120" s="3" t="s">
        <v>2204</v>
      </c>
      <c r="D120" s="45" t="s">
        <v>1669</v>
      </c>
      <c r="E120" s="3" t="s">
        <v>375</v>
      </c>
      <c r="F120" s="3" t="s">
        <v>376</v>
      </c>
      <c r="G120" s="4" t="str">
        <f t="shared" si="4"/>
        <v>RES0402 16R5±1%</v>
      </c>
      <c r="H120" s="3" t="s">
        <v>23</v>
      </c>
      <c r="I120" s="3" t="s">
        <v>24</v>
      </c>
      <c r="J120" s="3" t="s">
        <v>25</v>
      </c>
      <c r="K120" s="3" t="s">
        <v>377</v>
      </c>
      <c r="L120" s="4" t="str">
        <f t="shared" si="5"/>
        <v>RC0402FR-0716R5L</v>
      </c>
      <c r="M120" s="3" t="s">
        <v>378</v>
      </c>
      <c r="N120" t="s">
        <v>379</v>
      </c>
      <c r="O120" s="4" t="str">
        <f t="shared" ca="1" si="6"/>
        <v>C:\Altium Libraries\Passives Library\DataSheet\GENERAL PURPOSE CHIP RESISTORS (Yageo).pdf</v>
      </c>
      <c r="P120" s="4" t="str">
        <f t="shared" si="7"/>
        <v>GENERAL PURPOSE CHIP RESISTORS RES0402 16R5±1% 50V 0.0625W</v>
      </c>
    </row>
    <row r="121" spans="1:16" x14ac:dyDescent="0.3">
      <c r="A121" s="4" t="s">
        <v>269</v>
      </c>
      <c r="B121" s="3" t="s">
        <v>373</v>
      </c>
      <c r="C121" s="3" t="s">
        <v>2205</v>
      </c>
      <c r="D121" s="45" t="s">
        <v>1669</v>
      </c>
      <c r="E121" s="3" t="s">
        <v>375</v>
      </c>
      <c r="F121" s="3" t="s">
        <v>376</v>
      </c>
      <c r="G121" s="4" t="str">
        <f t="shared" si="4"/>
        <v>RES0402 16R9±1%</v>
      </c>
      <c r="H121" s="3" t="s">
        <v>23</v>
      </c>
      <c r="I121" s="3" t="s">
        <v>24</v>
      </c>
      <c r="J121" s="3" t="s">
        <v>25</v>
      </c>
      <c r="K121" s="3" t="s">
        <v>377</v>
      </c>
      <c r="L121" s="4" t="str">
        <f t="shared" si="5"/>
        <v>RC0402FR-0716R9L</v>
      </c>
      <c r="M121" s="3" t="s">
        <v>378</v>
      </c>
      <c r="N121" t="s">
        <v>379</v>
      </c>
      <c r="O121" s="4" t="str">
        <f t="shared" ca="1" si="6"/>
        <v>C:\Altium Libraries\Passives Library\DataSheet\GENERAL PURPOSE CHIP RESISTORS (Yageo).pdf</v>
      </c>
      <c r="P121" s="4" t="str">
        <f t="shared" si="7"/>
        <v>GENERAL PURPOSE CHIP RESISTORS RES0402 16R9±1% 50V 0.0625W</v>
      </c>
    </row>
    <row r="122" spans="1:16" x14ac:dyDescent="0.3">
      <c r="A122" s="4" t="s">
        <v>271</v>
      </c>
      <c r="B122" s="3" t="s">
        <v>373</v>
      </c>
      <c r="C122" s="3" t="s">
        <v>2206</v>
      </c>
      <c r="D122" s="45" t="s">
        <v>1669</v>
      </c>
      <c r="E122" s="3" t="s">
        <v>375</v>
      </c>
      <c r="F122" s="3" t="s">
        <v>376</v>
      </c>
      <c r="G122" s="4" t="str">
        <f t="shared" si="4"/>
        <v>RES0402 17R4±1%</v>
      </c>
      <c r="H122" s="3" t="s">
        <v>23</v>
      </c>
      <c r="I122" s="3" t="s">
        <v>24</v>
      </c>
      <c r="J122" s="3" t="s">
        <v>25</v>
      </c>
      <c r="K122" s="3" t="s">
        <v>377</v>
      </c>
      <c r="L122" s="4" t="str">
        <f t="shared" si="5"/>
        <v>RC0402FR-0717R4L</v>
      </c>
      <c r="M122" s="3" t="s">
        <v>378</v>
      </c>
      <c r="N122" t="s">
        <v>379</v>
      </c>
      <c r="O122" s="4" t="str">
        <f t="shared" ca="1" si="6"/>
        <v>C:\Altium Libraries\Passives Library\DataSheet\GENERAL PURPOSE CHIP RESISTORS (Yageo).pdf</v>
      </c>
      <c r="P122" s="4" t="str">
        <f t="shared" si="7"/>
        <v>GENERAL PURPOSE CHIP RESISTORS RES0402 17R4±1% 50V 0.0625W</v>
      </c>
    </row>
    <row r="123" spans="1:16" x14ac:dyDescent="0.3">
      <c r="A123" s="4" t="s">
        <v>273</v>
      </c>
      <c r="B123" s="3" t="s">
        <v>373</v>
      </c>
      <c r="C123" s="3" t="s">
        <v>2207</v>
      </c>
      <c r="D123" s="45" t="s">
        <v>1669</v>
      </c>
      <c r="E123" s="3" t="s">
        <v>375</v>
      </c>
      <c r="F123" s="3" t="s">
        <v>376</v>
      </c>
      <c r="G123" s="4" t="str">
        <f t="shared" si="4"/>
        <v>RES0402 17R8±1%</v>
      </c>
      <c r="H123" s="3" t="s">
        <v>23</v>
      </c>
      <c r="I123" s="3" t="s">
        <v>24</v>
      </c>
      <c r="J123" s="3" t="s">
        <v>25</v>
      </c>
      <c r="K123" s="3" t="s">
        <v>377</v>
      </c>
      <c r="L123" s="4" t="str">
        <f t="shared" si="5"/>
        <v>RC0402FR-0717R8L</v>
      </c>
      <c r="M123" s="3" t="s">
        <v>378</v>
      </c>
      <c r="N123" t="s">
        <v>379</v>
      </c>
      <c r="O123" s="4" t="str">
        <f t="shared" ca="1" si="6"/>
        <v>C:\Altium Libraries\Passives Library\DataSheet\GENERAL PURPOSE CHIP RESISTORS (Yageo).pdf</v>
      </c>
      <c r="P123" s="4" t="str">
        <f t="shared" si="7"/>
        <v>GENERAL PURPOSE CHIP RESISTORS RES0402 17R8±1% 50V 0.0625W</v>
      </c>
    </row>
    <row r="124" spans="1:16" x14ac:dyDescent="0.3">
      <c r="A124" s="4" t="s">
        <v>275</v>
      </c>
      <c r="B124" s="3" t="s">
        <v>373</v>
      </c>
      <c r="C124" s="3" t="s">
        <v>2208</v>
      </c>
      <c r="D124" s="45" t="s">
        <v>1669</v>
      </c>
      <c r="E124" s="3" t="s">
        <v>375</v>
      </c>
      <c r="F124" s="3" t="s">
        <v>376</v>
      </c>
      <c r="G124" s="4" t="str">
        <f t="shared" si="4"/>
        <v>RES0402 18R2±1%</v>
      </c>
      <c r="H124" s="3" t="s">
        <v>23</v>
      </c>
      <c r="I124" s="3" t="s">
        <v>24</v>
      </c>
      <c r="J124" s="3" t="s">
        <v>25</v>
      </c>
      <c r="K124" s="3" t="s">
        <v>377</v>
      </c>
      <c r="L124" s="4" t="str">
        <f t="shared" si="5"/>
        <v>RC0402FR-0718R2L</v>
      </c>
      <c r="M124" s="3" t="s">
        <v>378</v>
      </c>
      <c r="N124" t="s">
        <v>379</v>
      </c>
      <c r="O124" s="4" t="str">
        <f t="shared" ca="1" si="6"/>
        <v>C:\Altium Libraries\Passives Library\DataSheet\GENERAL PURPOSE CHIP RESISTORS (Yageo).pdf</v>
      </c>
      <c r="P124" s="4" t="str">
        <f t="shared" si="7"/>
        <v>GENERAL PURPOSE CHIP RESISTORS RES0402 18R2±1% 50V 0.0625W</v>
      </c>
    </row>
    <row r="125" spans="1:16" x14ac:dyDescent="0.3">
      <c r="A125" s="4" t="s">
        <v>277</v>
      </c>
      <c r="B125" s="3" t="s">
        <v>373</v>
      </c>
      <c r="C125" s="3" t="s">
        <v>2209</v>
      </c>
      <c r="D125" s="45" t="s">
        <v>1669</v>
      </c>
      <c r="E125" s="3" t="s">
        <v>375</v>
      </c>
      <c r="F125" s="3" t="s">
        <v>376</v>
      </c>
      <c r="G125" s="4" t="str">
        <f t="shared" si="4"/>
        <v>RES0402 18R7±1%</v>
      </c>
      <c r="H125" s="3" t="s">
        <v>23</v>
      </c>
      <c r="I125" s="3" t="s">
        <v>24</v>
      </c>
      <c r="J125" s="3" t="s">
        <v>25</v>
      </c>
      <c r="K125" s="3" t="s">
        <v>377</v>
      </c>
      <c r="L125" s="4" t="str">
        <f t="shared" si="5"/>
        <v>RC0402FR-0718R7L</v>
      </c>
      <c r="M125" s="3" t="s">
        <v>378</v>
      </c>
      <c r="N125" t="s">
        <v>379</v>
      </c>
      <c r="O125" s="4" t="str">
        <f t="shared" ca="1" si="6"/>
        <v>C:\Altium Libraries\Passives Library\DataSheet\GENERAL PURPOSE CHIP RESISTORS (Yageo).pdf</v>
      </c>
      <c r="P125" s="4" t="str">
        <f t="shared" si="7"/>
        <v>GENERAL PURPOSE CHIP RESISTORS RES0402 18R7±1% 50V 0.0625W</v>
      </c>
    </row>
    <row r="126" spans="1:16" x14ac:dyDescent="0.3">
      <c r="A126" s="4" t="s">
        <v>279</v>
      </c>
      <c r="B126" s="3" t="s">
        <v>373</v>
      </c>
      <c r="C126" s="3" t="s">
        <v>2210</v>
      </c>
      <c r="D126" s="45" t="s">
        <v>1669</v>
      </c>
      <c r="E126" s="3" t="s">
        <v>375</v>
      </c>
      <c r="F126" s="3" t="s">
        <v>376</v>
      </c>
      <c r="G126" s="4" t="str">
        <f t="shared" si="4"/>
        <v>RES0402 19R1±1%</v>
      </c>
      <c r="H126" s="3" t="s">
        <v>23</v>
      </c>
      <c r="I126" s="3" t="s">
        <v>24</v>
      </c>
      <c r="J126" s="3" t="s">
        <v>25</v>
      </c>
      <c r="K126" s="3" t="s">
        <v>377</v>
      </c>
      <c r="L126" s="4" t="str">
        <f t="shared" si="5"/>
        <v>RC0402FR-0719R1L</v>
      </c>
      <c r="M126" s="3" t="s">
        <v>378</v>
      </c>
      <c r="N126" t="s">
        <v>379</v>
      </c>
      <c r="O126" s="4" t="str">
        <f t="shared" ca="1" si="6"/>
        <v>C:\Altium Libraries\Passives Library\DataSheet\GENERAL PURPOSE CHIP RESISTORS (Yageo).pdf</v>
      </c>
      <c r="P126" s="4" t="str">
        <f t="shared" si="7"/>
        <v>GENERAL PURPOSE CHIP RESISTORS RES0402 19R1±1% 50V 0.0625W</v>
      </c>
    </row>
    <row r="127" spans="1:16" x14ac:dyDescent="0.3">
      <c r="A127" s="4" t="s">
        <v>281</v>
      </c>
      <c r="B127" s="3" t="s">
        <v>373</v>
      </c>
      <c r="C127" s="3" t="s">
        <v>2211</v>
      </c>
      <c r="D127" s="45" t="s">
        <v>1669</v>
      </c>
      <c r="E127" s="3" t="s">
        <v>375</v>
      </c>
      <c r="F127" s="3" t="s">
        <v>376</v>
      </c>
      <c r="G127" s="4" t="str">
        <f t="shared" si="4"/>
        <v>RES0402 19R6±1%</v>
      </c>
      <c r="H127" s="3" t="s">
        <v>23</v>
      </c>
      <c r="I127" s="3" t="s">
        <v>24</v>
      </c>
      <c r="J127" s="3" t="s">
        <v>25</v>
      </c>
      <c r="K127" s="3" t="s">
        <v>377</v>
      </c>
      <c r="L127" s="4" t="str">
        <f t="shared" si="5"/>
        <v>RC0402FR-0719R6L</v>
      </c>
      <c r="M127" s="3" t="s">
        <v>378</v>
      </c>
      <c r="N127" t="s">
        <v>379</v>
      </c>
      <c r="O127" s="4" t="str">
        <f t="shared" ca="1" si="6"/>
        <v>C:\Altium Libraries\Passives Library\DataSheet\GENERAL PURPOSE CHIP RESISTORS (Yageo).pdf</v>
      </c>
      <c r="P127" s="4" t="str">
        <f t="shared" si="7"/>
        <v>GENERAL PURPOSE CHIP RESISTORS RES0402 19R6±1% 50V 0.0625W</v>
      </c>
    </row>
    <row r="128" spans="1:16" x14ac:dyDescent="0.3">
      <c r="A128" s="4" t="s">
        <v>283</v>
      </c>
      <c r="B128" s="3" t="s">
        <v>373</v>
      </c>
      <c r="C128" s="3" t="s">
        <v>91</v>
      </c>
      <c r="D128" s="45" t="s">
        <v>1669</v>
      </c>
      <c r="E128" s="3" t="s">
        <v>375</v>
      </c>
      <c r="F128" s="3" t="s">
        <v>376</v>
      </c>
      <c r="G128" s="4" t="str">
        <f t="shared" si="4"/>
        <v>RES0402 20R±1%</v>
      </c>
      <c r="H128" s="3" t="s">
        <v>23</v>
      </c>
      <c r="I128" s="3" t="s">
        <v>24</v>
      </c>
      <c r="J128" s="3" t="s">
        <v>25</v>
      </c>
      <c r="K128" s="3" t="s">
        <v>377</v>
      </c>
      <c r="L128" s="4" t="str">
        <f t="shared" si="5"/>
        <v>RC0402FR-0720RL</v>
      </c>
      <c r="M128" s="3" t="s">
        <v>378</v>
      </c>
      <c r="N128" t="s">
        <v>379</v>
      </c>
      <c r="O128" s="4" t="str">
        <f t="shared" ca="1" si="6"/>
        <v>C:\Altium Libraries\Passives Library\DataSheet\GENERAL PURPOSE CHIP RESISTORS (Yageo).pdf</v>
      </c>
      <c r="P128" s="4" t="str">
        <f t="shared" si="7"/>
        <v>GENERAL PURPOSE CHIP RESISTORS RES0402 20R±1% 50V 0.0625W</v>
      </c>
    </row>
    <row r="129" spans="1:16" x14ac:dyDescent="0.3">
      <c r="A129" s="4" t="s">
        <v>285</v>
      </c>
      <c r="B129" s="3" t="s">
        <v>373</v>
      </c>
      <c r="C129" s="3" t="s">
        <v>2212</v>
      </c>
      <c r="D129" s="45" t="s">
        <v>1669</v>
      </c>
      <c r="E129" s="3" t="s">
        <v>375</v>
      </c>
      <c r="F129" s="3" t="s">
        <v>376</v>
      </c>
      <c r="G129" s="4" t="str">
        <f t="shared" si="4"/>
        <v>RES0402 20R5±1%</v>
      </c>
      <c r="H129" s="3" t="s">
        <v>23</v>
      </c>
      <c r="I129" s="3" t="s">
        <v>24</v>
      </c>
      <c r="J129" s="3" t="s">
        <v>25</v>
      </c>
      <c r="K129" s="3" t="s">
        <v>377</v>
      </c>
      <c r="L129" s="4" t="str">
        <f t="shared" si="5"/>
        <v>RC0402FR-0720R5L</v>
      </c>
      <c r="M129" s="3" t="s">
        <v>378</v>
      </c>
      <c r="N129" t="s">
        <v>379</v>
      </c>
      <c r="O129" s="4" t="str">
        <f t="shared" ca="1" si="6"/>
        <v>C:\Altium Libraries\Passives Library\DataSheet\GENERAL PURPOSE CHIP RESISTORS (Yageo).pdf</v>
      </c>
      <c r="P129" s="4" t="str">
        <f t="shared" si="7"/>
        <v>GENERAL PURPOSE CHIP RESISTORS RES0402 20R5±1% 50V 0.0625W</v>
      </c>
    </row>
    <row r="130" spans="1:16" x14ac:dyDescent="0.3">
      <c r="A130" s="4" t="s">
        <v>287</v>
      </c>
      <c r="B130" s="3" t="s">
        <v>373</v>
      </c>
      <c r="C130" s="3" t="s">
        <v>2213</v>
      </c>
      <c r="D130" s="45" t="s">
        <v>1669</v>
      </c>
      <c r="E130" s="3" t="s">
        <v>375</v>
      </c>
      <c r="F130" s="3" t="s">
        <v>376</v>
      </c>
      <c r="G130" s="4" t="str">
        <f t="shared" si="4"/>
        <v>RES0402 21R±1%</v>
      </c>
      <c r="H130" s="3" t="s">
        <v>23</v>
      </c>
      <c r="I130" s="3" t="s">
        <v>24</v>
      </c>
      <c r="J130" s="3" t="s">
        <v>25</v>
      </c>
      <c r="K130" s="3" t="s">
        <v>377</v>
      </c>
      <c r="L130" s="4" t="str">
        <f t="shared" si="5"/>
        <v>RC0402FR-0721RL</v>
      </c>
      <c r="M130" s="3" t="s">
        <v>378</v>
      </c>
      <c r="N130" t="s">
        <v>379</v>
      </c>
      <c r="O130" s="4" t="str">
        <f t="shared" ca="1" si="6"/>
        <v>C:\Altium Libraries\Passives Library\DataSheet\GENERAL PURPOSE CHIP RESISTORS (Yageo).pdf</v>
      </c>
      <c r="P130" s="4" t="str">
        <f t="shared" si="7"/>
        <v>GENERAL PURPOSE CHIP RESISTORS RES0402 21R±1% 50V 0.0625W</v>
      </c>
    </row>
    <row r="131" spans="1:16" x14ac:dyDescent="0.3">
      <c r="A131" s="4" t="s">
        <v>289</v>
      </c>
      <c r="B131" s="3" t="s">
        <v>373</v>
      </c>
      <c r="C131" s="3" t="s">
        <v>2214</v>
      </c>
      <c r="D131" s="45" t="s">
        <v>1669</v>
      </c>
      <c r="E131" s="3" t="s">
        <v>375</v>
      </c>
      <c r="F131" s="3" t="s">
        <v>376</v>
      </c>
      <c r="G131" s="4" t="str">
        <f t="shared" ref="G131:G194" si="8">CONCATENATE(K131," ",C131,D131)</f>
        <v>RES0402 21R5±1%</v>
      </c>
      <c r="H131" s="3" t="s">
        <v>23</v>
      </c>
      <c r="I131" s="3" t="s">
        <v>24</v>
      </c>
      <c r="J131" s="3" t="s">
        <v>25</v>
      </c>
      <c r="K131" s="3" t="s">
        <v>377</v>
      </c>
      <c r="L131" s="4" t="str">
        <f t="shared" ref="L131:L194" si="9">CONCATENATE("RC0402FR-07",C131,"L")</f>
        <v>RC0402FR-0721R5L</v>
      </c>
      <c r="M131" s="3" t="s">
        <v>378</v>
      </c>
      <c r="N131" t="s">
        <v>379</v>
      </c>
      <c r="O131" s="4" t="str">
        <f t="shared" ref="O131:O194" ca="1" si="10">CONCATENATE(LEFT(CELL("имяфайла"), FIND("[",CELL("имяфайла"))-1),"DataSheet\GENERAL PURPOSE CHIP RESISTORS (Yageo).pdf")</f>
        <v>C:\Altium Libraries\Passives Library\DataSheet\GENERAL PURPOSE CHIP RESISTORS (Yageo).pdf</v>
      </c>
      <c r="P131" s="4" t="str">
        <f t="shared" ref="P131:P194" si="11">CONCATENATE(N131," ",K131," ",C131,D131," ",E131," ",F131)</f>
        <v>GENERAL PURPOSE CHIP RESISTORS RES0402 21R5±1% 50V 0.0625W</v>
      </c>
    </row>
    <row r="132" spans="1:16" x14ac:dyDescent="0.3">
      <c r="A132" s="4" t="s">
        <v>291</v>
      </c>
      <c r="B132" s="3" t="s">
        <v>373</v>
      </c>
      <c r="C132" s="3" t="s">
        <v>2215</v>
      </c>
      <c r="D132" s="45" t="s">
        <v>1669</v>
      </c>
      <c r="E132" s="3" t="s">
        <v>375</v>
      </c>
      <c r="F132" s="3" t="s">
        <v>376</v>
      </c>
      <c r="G132" s="4" t="str">
        <f t="shared" si="8"/>
        <v>RES0402 22R1±1%</v>
      </c>
      <c r="H132" s="3" t="s">
        <v>23</v>
      </c>
      <c r="I132" s="3" t="s">
        <v>24</v>
      </c>
      <c r="J132" s="3" t="s">
        <v>25</v>
      </c>
      <c r="K132" s="3" t="s">
        <v>377</v>
      </c>
      <c r="L132" s="4" t="str">
        <f t="shared" si="9"/>
        <v>RC0402FR-0722R1L</v>
      </c>
      <c r="M132" s="3" t="s">
        <v>378</v>
      </c>
      <c r="N132" t="s">
        <v>379</v>
      </c>
      <c r="O132" s="4" t="str">
        <f t="shared" ca="1" si="10"/>
        <v>C:\Altium Libraries\Passives Library\DataSheet\GENERAL PURPOSE CHIP RESISTORS (Yageo).pdf</v>
      </c>
      <c r="P132" s="4" t="str">
        <f t="shared" si="11"/>
        <v>GENERAL PURPOSE CHIP RESISTORS RES0402 22R1±1% 50V 0.0625W</v>
      </c>
    </row>
    <row r="133" spans="1:16" x14ac:dyDescent="0.3">
      <c r="A133" s="4" t="s">
        <v>293</v>
      </c>
      <c r="B133" s="3" t="s">
        <v>373</v>
      </c>
      <c r="C133" s="3" t="s">
        <v>2216</v>
      </c>
      <c r="D133" s="45" t="s">
        <v>1669</v>
      </c>
      <c r="E133" s="3" t="s">
        <v>375</v>
      </c>
      <c r="F133" s="3" t="s">
        <v>376</v>
      </c>
      <c r="G133" s="4" t="str">
        <f t="shared" si="8"/>
        <v>RES0402 22R6±1%</v>
      </c>
      <c r="H133" s="3" t="s">
        <v>23</v>
      </c>
      <c r="I133" s="3" t="s">
        <v>24</v>
      </c>
      <c r="J133" s="3" t="s">
        <v>25</v>
      </c>
      <c r="K133" s="3" t="s">
        <v>377</v>
      </c>
      <c r="L133" s="4" t="str">
        <f t="shared" si="9"/>
        <v>RC0402FR-0722R6L</v>
      </c>
      <c r="M133" s="3" t="s">
        <v>378</v>
      </c>
      <c r="N133" t="s">
        <v>379</v>
      </c>
      <c r="O133" s="4" t="str">
        <f t="shared" ca="1" si="10"/>
        <v>C:\Altium Libraries\Passives Library\DataSheet\GENERAL PURPOSE CHIP RESISTORS (Yageo).pdf</v>
      </c>
      <c r="P133" s="4" t="str">
        <f t="shared" si="11"/>
        <v>GENERAL PURPOSE CHIP RESISTORS RES0402 22R6±1% 50V 0.0625W</v>
      </c>
    </row>
    <row r="134" spans="1:16" x14ac:dyDescent="0.3">
      <c r="A134" s="4" t="s">
        <v>295</v>
      </c>
      <c r="B134" s="3" t="s">
        <v>373</v>
      </c>
      <c r="C134" s="3" t="s">
        <v>2217</v>
      </c>
      <c r="D134" s="45" t="s">
        <v>1669</v>
      </c>
      <c r="E134" s="3" t="s">
        <v>375</v>
      </c>
      <c r="F134" s="3" t="s">
        <v>376</v>
      </c>
      <c r="G134" s="4" t="str">
        <f t="shared" si="8"/>
        <v>RES0402 23R2±1%</v>
      </c>
      <c r="H134" s="3" t="s">
        <v>23</v>
      </c>
      <c r="I134" s="3" t="s">
        <v>24</v>
      </c>
      <c r="J134" s="3" t="s">
        <v>25</v>
      </c>
      <c r="K134" s="3" t="s">
        <v>377</v>
      </c>
      <c r="L134" s="4" t="str">
        <f t="shared" si="9"/>
        <v>RC0402FR-0723R2L</v>
      </c>
      <c r="M134" s="3" t="s">
        <v>378</v>
      </c>
      <c r="N134" t="s">
        <v>379</v>
      </c>
      <c r="O134" s="4" t="str">
        <f t="shared" ca="1" si="10"/>
        <v>C:\Altium Libraries\Passives Library\DataSheet\GENERAL PURPOSE CHIP RESISTORS (Yageo).pdf</v>
      </c>
      <c r="P134" s="4" t="str">
        <f t="shared" si="11"/>
        <v>GENERAL PURPOSE CHIP RESISTORS RES0402 23R2±1% 50V 0.0625W</v>
      </c>
    </row>
    <row r="135" spans="1:16" x14ac:dyDescent="0.3">
      <c r="A135" s="4" t="s">
        <v>297</v>
      </c>
      <c r="B135" s="3" t="s">
        <v>373</v>
      </c>
      <c r="C135" s="3" t="s">
        <v>2218</v>
      </c>
      <c r="D135" s="45" t="s">
        <v>1669</v>
      </c>
      <c r="E135" s="3" t="s">
        <v>375</v>
      </c>
      <c r="F135" s="3" t="s">
        <v>376</v>
      </c>
      <c r="G135" s="4" t="str">
        <f t="shared" si="8"/>
        <v>RES0402 23R7±1%</v>
      </c>
      <c r="H135" s="3" t="s">
        <v>23</v>
      </c>
      <c r="I135" s="3" t="s">
        <v>24</v>
      </c>
      <c r="J135" s="3" t="s">
        <v>25</v>
      </c>
      <c r="K135" s="3" t="s">
        <v>377</v>
      </c>
      <c r="L135" s="4" t="str">
        <f t="shared" si="9"/>
        <v>RC0402FR-0723R7L</v>
      </c>
      <c r="M135" s="3" t="s">
        <v>378</v>
      </c>
      <c r="N135" t="s">
        <v>379</v>
      </c>
      <c r="O135" s="4" t="str">
        <f t="shared" ca="1" si="10"/>
        <v>C:\Altium Libraries\Passives Library\DataSheet\GENERAL PURPOSE CHIP RESISTORS (Yageo).pdf</v>
      </c>
      <c r="P135" s="4" t="str">
        <f t="shared" si="11"/>
        <v>GENERAL PURPOSE CHIP RESISTORS RES0402 23R7±1% 50V 0.0625W</v>
      </c>
    </row>
    <row r="136" spans="1:16" x14ac:dyDescent="0.3">
      <c r="A136" s="4" t="s">
        <v>299</v>
      </c>
      <c r="B136" s="3" t="s">
        <v>373</v>
      </c>
      <c r="C136" s="3" t="s">
        <v>2219</v>
      </c>
      <c r="D136" s="45" t="s">
        <v>1669</v>
      </c>
      <c r="E136" s="3" t="s">
        <v>375</v>
      </c>
      <c r="F136" s="3" t="s">
        <v>376</v>
      </c>
      <c r="G136" s="4" t="str">
        <f t="shared" si="8"/>
        <v>RES0402 24R3±1%</v>
      </c>
      <c r="H136" s="3" t="s">
        <v>23</v>
      </c>
      <c r="I136" s="3" t="s">
        <v>24</v>
      </c>
      <c r="J136" s="3" t="s">
        <v>25</v>
      </c>
      <c r="K136" s="3" t="s">
        <v>377</v>
      </c>
      <c r="L136" s="4" t="str">
        <f t="shared" si="9"/>
        <v>RC0402FR-0724R3L</v>
      </c>
      <c r="M136" s="3" t="s">
        <v>378</v>
      </c>
      <c r="N136" t="s">
        <v>379</v>
      </c>
      <c r="O136" s="4" t="str">
        <f t="shared" ca="1" si="10"/>
        <v>C:\Altium Libraries\Passives Library\DataSheet\GENERAL PURPOSE CHIP RESISTORS (Yageo).pdf</v>
      </c>
      <c r="P136" s="4" t="str">
        <f t="shared" si="11"/>
        <v>GENERAL PURPOSE CHIP RESISTORS RES0402 24R3±1% 50V 0.0625W</v>
      </c>
    </row>
    <row r="137" spans="1:16" x14ac:dyDescent="0.3">
      <c r="A137" s="4" t="s">
        <v>301</v>
      </c>
      <c r="B137" s="3" t="s">
        <v>373</v>
      </c>
      <c r="C137" s="3" t="s">
        <v>2220</v>
      </c>
      <c r="D137" s="45" t="s">
        <v>1669</v>
      </c>
      <c r="E137" s="3" t="s">
        <v>375</v>
      </c>
      <c r="F137" s="3" t="s">
        <v>376</v>
      </c>
      <c r="G137" s="4" t="str">
        <f t="shared" si="8"/>
        <v>RES0402 24R9±1%</v>
      </c>
      <c r="H137" s="3" t="s">
        <v>23</v>
      </c>
      <c r="I137" s="3" t="s">
        <v>24</v>
      </c>
      <c r="J137" s="3" t="s">
        <v>25</v>
      </c>
      <c r="K137" s="3" t="s">
        <v>377</v>
      </c>
      <c r="L137" s="4" t="str">
        <f t="shared" si="9"/>
        <v>RC0402FR-0724R9L</v>
      </c>
      <c r="M137" s="3" t="s">
        <v>378</v>
      </c>
      <c r="N137" t="s">
        <v>379</v>
      </c>
      <c r="O137" s="4" t="str">
        <f t="shared" ca="1" si="10"/>
        <v>C:\Altium Libraries\Passives Library\DataSheet\GENERAL PURPOSE CHIP RESISTORS (Yageo).pdf</v>
      </c>
      <c r="P137" s="4" t="str">
        <f t="shared" si="11"/>
        <v>GENERAL PURPOSE CHIP RESISTORS RES0402 24R9±1% 50V 0.0625W</v>
      </c>
    </row>
    <row r="138" spans="1:16" x14ac:dyDescent="0.3">
      <c r="A138" s="4" t="s">
        <v>303</v>
      </c>
      <c r="B138" s="3" t="s">
        <v>373</v>
      </c>
      <c r="C138" s="3" t="s">
        <v>2221</v>
      </c>
      <c r="D138" s="45" t="s">
        <v>1669</v>
      </c>
      <c r="E138" s="3" t="s">
        <v>375</v>
      </c>
      <c r="F138" s="3" t="s">
        <v>376</v>
      </c>
      <c r="G138" s="4" t="str">
        <f t="shared" si="8"/>
        <v>RES0402 25R5±1%</v>
      </c>
      <c r="H138" s="3" t="s">
        <v>23</v>
      </c>
      <c r="I138" s="3" t="s">
        <v>24</v>
      </c>
      <c r="J138" s="3" t="s">
        <v>25</v>
      </c>
      <c r="K138" s="3" t="s">
        <v>377</v>
      </c>
      <c r="L138" s="4" t="str">
        <f t="shared" si="9"/>
        <v>RC0402FR-0725R5L</v>
      </c>
      <c r="M138" s="3" t="s">
        <v>378</v>
      </c>
      <c r="N138" t="s">
        <v>379</v>
      </c>
      <c r="O138" s="4" t="str">
        <f t="shared" ca="1" si="10"/>
        <v>C:\Altium Libraries\Passives Library\DataSheet\GENERAL PURPOSE CHIP RESISTORS (Yageo).pdf</v>
      </c>
      <c r="P138" s="4" t="str">
        <f t="shared" si="11"/>
        <v>GENERAL PURPOSE CHIP RESISTORS RES0402 25R5±1% 50V 0.0625W</v>
      </c>
    </row>
    <row r="139" spans="1:16" x14ac:dyDescent="0.3">
      <c r="A139" s="4" t="s">
        <v>305</v>
      </c>
      <c r="B139" s="3" t="s">
        <v>373</v>
      </c>
      <c r="C139" s="3" t="s">
        <v>2222</v>
      </c>
      <c r="D139" s="45" t="s">
        <v>1669</v>
      </c>
      <c r="E139" s="3" t="s">
        <v>375</v>
      </c>
      <c r="F139" s="3" t="s">
        <v>376</v>
      </c>
      <c r="G139" s="4" t="str">
        <f t="shared" si="8"/>
        <v>RES0402 26R1±1%</v>
      </c>
      <c r="H139" s="3" t="s">
        <v>23</v>
      </c>
      <c r="I139" s="3" t="s">
        <v>24</v>
      </c>
      <c r="J139" s="3" t="s">
        <v>25</v>
      </c>
      <c r="K139" s="3" t="s">
        <v>377</v>
      </c>
      <c r="L139" s="4" t="str">
        <f t="shared" si="9"/>
        <v>RC0402FR-0726R1L</v>
      </c>
      <c r="M139" s="3" t="s">
        <v>378</v>
      </c>
      <c r="N139" t="s">
        <v>379</v>
      </c>
      <c r="O139" s="4" t="str">
        <f t="shared" ca="1" si="10"/>
        <v>C:\Altium Libraries\Passives Library\DataSheet\GENERAL PURPOSE CHIP RESISTORS (Yageo).pdf</v>
      </c>
      <c r="P139" s="4" t="str">
        <f t="shared" si="11"/>
        <v>GENERAL PURPOSE CHIP RESISTORS RES0402 26R1±1% 50V 0.0625W</v>
      </c>
    </row>
    <row r="140" spans="1:16" x14ac:dyDescent="0.3">
      <c r="A140" s="4" t="s">
        <v>307</v>
      </c>
      <c r="B140" s="3" t="s">
        <v>373</v>
      </c>
      <c r="C140" s="3" t="s">
        <v>2223</v>
      </c>
      <c r="D140" s="45" t="s">
        <v>1669</v>
      </c>
      <c r="E140" s="3" t="s">
        <v>375</v>
      </c>
      <c r="F140" s="3" t="s">
        <v>376</v>
      </c>
      <c r="G140" s="4" t="str">
        <f t="shared" si="8"/>
        <v>RES0402 26R7±1%</v>
      </c>
      <c r="H140" s="3" t="s">
        <v>23</v>
      </c>
      <c r="I140" s="3" t="s">
        <v>24</v>
      </c>
      <c r="J140" s="3" t="s">
        <v>25</v>
      </c>
      <c r="K140" s="3" t="s">
        <v>377</v>
      </c>
      <c r="L140" s="4" t="str">
        <f t="shared" si="9"/>
        <v>RC0402FR-0726R7L</v>
      </c>
      <c r="M140" s="3" t="s">
        <v>378</v>
      </c>
      <c r="N140" t="s">
        <v>379</v>
      </c>
      <c r="O140" s="4" t="str">
        <f t="shared" ca="1" si="10"/>
        <v>C:\Altium Libraries\Passives Library\DataSheet\GENERAL PURPOSE CHIP RESISTORS (Yageo).pdf</v>
      </c>
      <c r="P140" s="4" t="str">
        <f t="shared" si="11"/>
        <v>GENERAL PURPOSE CHIP RESISTORS RES0402 26R7±1% 50V 0.0625W</v>
      </c>
    </row>
    <row r="141" spans="1:16" x14ac:dyDescent="0.3">
      <c r="A141" s="4" t="s">
        <v>309</v>
      </c>
      <c r="B141" s="3" t="s">
        <v>373</v>
      </c>
      <c r="C141" s="3" t="s">
        <v>2224</v>
      </c>
      <c r="D141" s="45" t="s">
        <v>1669</v>
      </c>
      <c r="E141" s="3" t="s">
        <v>375</v>
      </c>
      <c r="F141" s="3" t="s">
        <v>376</v>
      </c>
      <c r="G141" s="4" t="str">
        <f t="shared" si="8"/>
        <v>RES0402 27R4±1%</v>
      </c>
      <c r="H141" s="3" t="s">
        <v>23</v>
      </c>
      <c r="I141" s="3" t="s">
        <v>24</v>
      </c>
      <c r="J141" s="3" t="s">
        <v>25</v>
      </c>
      <c r="K141" s="3" t="s">
        <v>377</v>
      </c>
      <c r="L141" s="4" t="str">
        <f t="shared" si="9"/>
        <v>RC0402FR-0727R4L</v>
      </c>
      <c r="M141" s="3" t="s">
        <v>378</v>
      </c>
      <c r="N141" t="s">
        <v>379</v>
      </c>
      <c r="O141" s="4" t="str">
        <f t="shared" ca="1" si="10"/>
        <v>C:\Altium Libraries\Passives Library\DataSheet\GENERAL PURPOSE CHIP RESISTORS (Yageo).pdf</v>
      </c>
      <c r="P141" s="4" t="str">
        <f t="shared" si="11"/>
        <v>GENERAL PURPOSE CHIP RESISTORS RES0402 27R4±1% 50V 0.0625W</v>
      </c>
    </row>
    <row r="142" spans="1:16" x14ac:dyDescent="0.3">
      <c r="A142" s="4" t="s">
        <v>311</v>
      </c>
      <c r="B142" s="3" t="s">
        <v>373</v>
      </c>
      <c r="C142" s="3" t="s">
        <v>2225</v>
      </c>
      <c r="D142" s="45" t="s">
        <v>1669</v>
      </c>
      <c r="E142" s="3" t="s">
        <v>375</v>
      </c>
      <c r="F142" s="3" t="s">
        <v>376</v>
      </c>
      <c r="G142" s="4" t="str">
        <f t="shared" si="8"/>
        <v>RES0402 28R±1%</v>
      </c>
      <c r="H142" s="3" t="s">
        <v>23</v>
      </c>
      <c r="I142" s="3" t="s">
        <v>24</v>
      </c>
      <c r="J142" s="3" t="s">
        <v>25</v>
      </c>
      <c r="K142" s="3" t="s">
        <v>377</v>
      </c>
      <c r="L142" s="4" t="str">
        <f t="shared" si="9"/>
        <v>RC0402FR-0728RL</v>
      </c>
      <c r="M142" s="3" t="s">
        <v>378</v>
      </c>
      <c r="N142" t="s">
        <v>379</v>
      </c>
      <c r="O142" s="4" t="str">
        <f t="shared" ca="1" si="10"/>
        <v>C:\Altium Libraries\Passives Library\DataSheet\GENERAL PURPOSE CHIP RESISTORS (Yageo).pdf</v>
      </c>
      <c r="P142" s="4" t="str">
        <f t="shared" si="11"/>
        <v>GENERAL PURPOSE CHIP RESISTORS RES0402 28R±1% 50V 0.0625W</v>
      </c>
    </row>
    <row r="143" spans="1:16" x14ac:dyDescent="0.3">
      <c r="A143" s="4" t="s">
        <v>313</v>
      </c>
      <c r="B143" s="3" t="s">
        <v>373</v>
      </c>
      <c r="C143" s="3" t="s">
        <v>2226</v>
      </c>
      <c r="D143" s="45" t="s">
        <v>1669</v>
      </c>
      <c r="E143" s="3" t="s">
        <v>375</v>
      </c>
      <c r="F143" s="3" t="s">
        <v>376</v>
      </c>
      <c r="G143" s="4" t="str">
        <f t="shared" si="8"/>
        <v>RES0402 28R7±1%</v>
      </c>
      <c r="H143" s="3" t="s">
        <v>23</v>
      </c>
      <c r="I143" s="3" t="s">
        <v>24</v>
      </c>
      <c r="J143" s="3" t="s">
        <v>25</v>
      </c>
      <c r="K143" s="3" t="s">
        <v>377</v>
      </c>
      <c r="L143" s="4" t="str">
        <f t="shared" si="9"/>
        <v>RC0402FR-0728R7L</v>
      </c>
      <c r="M143" s="3" t="s">
        <v>378</v>
      </c>
      <c r="N143" t="s">
        <v>379</v>
      </c>
      <c r="O143" s="4" t="str">
        <f t="shared" ca="1" si="10"/>
        <v>C:\Altium Libraries\Passives Library\DataSheet\GENERAL PURPOSE CHIP RESISTORS (Yageo).pdf</v>
      </c>
      <c r="P143" s="4" t="str">
        <f t="shared" si="11"/>
        <v>GENERAL PURPOSE CHIP RESISTORS RES0402 28R7±1% 50V 0.0625W</v>
      </c>
    </row>
    <row r="144" spans="1:16" x14ac:dyDescent="0.3">
      <c r="A144" s="4" t="s">
        <v>315</v>
      </c>
      <c r="B144" s="3" t="s">
        <v>373</v>
      </c>
      <c r="C144" s="3" t="s">
        <v>2227</v>
      </c>
      <c r="D144" s="45" t="s">
        <v>1669</v>
      </c>
      <c r="E144" s="3" t="s">
        <v>375</v>
      </c>
      <c r="F144" s="3" t="s">
        <v>376</v>
      </c>
      <c r="G144" s="4" t="str">
        <f t="shared" si="8"/>
        <v>RES0402 29R4±1%</v>
      </c>
      <c r="H144" s="3" t="s">
        <v>23</v>
      </c>
      <c r="I144" s="3" t="s">
        <v>24</v>
      </c>
      <c r="J144" s="3" t="s">
        <v>25</v>
      </c>
      <c r="K144" s="3" t="s">
        <v>377</v>
      </c>
      <c r="L144" s="4" t="str">
        <f t="shared" si="9"/>
        <v>RC0402FR-0729R4L</v>
      </c>
      <c r="M144" s="3" t="s">
        <v>378</v>
      </c>
      <c r="N144" t="s">
        <v>379</v>
      </c>
      <c r="O144" s="4" t="str">
        <f t="shared" ca="1" si="10"/>
        <v>C:\Altium Libraries\Passives Library\DataSheet\GENERAL PURPOSE CHIP RESISTORS (Yageo).pdf</v>
      </c>
      <c r="P144" s="4" t="str">
        <f t="shared" si="11"/>
        <v>GENERAL PURPOSE CHIP RESISTORS RES0402 29R4±1% 50V 0.0625W</v>
      </c>
    </row>
    <row r="145" spans="1:16" x14ac:dyDescent="0.3">
      <c r="A145" s="4" t="s">
        <v>317</v>
      </c>
      <c r="B145" s="3" t="s">
        <v>373</v>
      </c>
      <c r="C145" s="3" t="s">
        <v>2228</v>
      </c>
      <c r="D145" s="45" t="s">
        <v>1669</v>
      </c>
      <c r="E145" s="3" t="s">
        <v>375</v>
      </c>
      <c r="F145" s="3" t="s">
        <v>376</v>
      </c>
      <c r="G145" s="4" t="str">
        <f t="shared" si="8"/>
        <v>RES0402 30R1±1%</v>
      </c>
      <c r="H145" s="3" t="s">
        <v>23</v>
      </c>
      <c r="I145" s="3" t="s">
        <v>24</v>
      </c>
      <c r="J145" s="3" t="s">
        <v>25</v>
      </c>
      <c r="K145" s="3" t="s">
        <v>377</v>
      </c>
      <c r="L145" s="4" t="str">
        <f t="shared" si="9"/>
        <v>RC0402FR-0730R1L</v>
      </c>
      <c r="M145" s="3" t="s">
        <v>378</v>
      </c>
      <c r="N145" t="s">
        <v>379</v>
      </c>
      <c r="O145" s="4" t="str">
        <f t="shared" ca="1" si="10"/>
        <v>C:\Altium Libraries\Passives Library\DataSheet\GENERAL PURPOSE CHIP RESISTORS (Yageo).pdf</v>
      </c>
      <c r="P145" s="4" t="str">
        <f t="shared" si="11"/>
        <v>GENERAL PURPOSE CHIP RESISTORS RES0402 30R1±1% 50V 0.0625W</v>
      </c>
    </row>
    <row r="146" spans="1:16" x14ac:dyDescent="0.3">
      <c r="A146" s="4" t="s">
        <v>319</v>
      </c>
      <c r="B146" s="3" t="s">
        <v>373</v>
      </c>
      <c r="C146" s="3" t="s">
        <v>2229</v>
      </c>
      <c r="D146" s="45" t="s">
        <v>1669</v>
      </c>
      <c r="E146" s="3" t="s">
        <v>375</v>
      </c>
      <c r="F146" s="3" t="s">
        <v>376</v>
      </c>
      <c r="G146" s="4" t="str">
        <f t="shared" si="8"/>
        <v>RES0402 30R9±1%</v>
      </c>
      <c r="H146" s="3" t="s">
        <v>23</v>
      </c>
      <c r="I146" s="3" t="s">
        <v>24</v>
      </c>
      <c r="J146" s="3" t="s">
        <v>25</v>
      </c>
      <c r="K146" s="3" t="s">
        <v>377</v>
      </c>
      <c r="L146" s="4" t="str">
        <f t="shared" si="9"/>
        <v>RC0402FR-0730R9L</v>
      </c>
      <c r="M146" s="3" t="s">
        <v>378</v>
      </c>
      <c r="N146" t="s">
        <v>379</v>
      </c>
      <c r="O146" s="4" t="str">
        <f t="shared" ca="1" si="10"/>
        <v>C:\Altium Libraries\Passives Library\DataSheet\GENERAL PURPOSE CHIP RESISTORS (Yageo).pdf</v>
      </c>
      <c r="P146" s="4" t="str">
        <f t="shared" si="11"/>
        <v>GENERAL PURPOSE CHIP RESISTORS RES0402 30R9±1% 50V 0.0625W</v>
      </c>
    </row>
    <row r="147" spans="1:16" x14ac:dyDescent="0.3">
      <c r="A147" s="4" t="s">
        <v>322</v>
      </c>
      <c r="B147" s="3" t="s">
        <v>373</v>
      </c>
      <c r="C147" s="3" t="s">
        <v>2230</v>
      </c>
      <c r="D147" s="45" t="s">
        <v>1669</v>
      </c>
      <c r="E147" s="3" t="s">
        <v>375</v>
      </c>
      <c r="F147" s="3" t="s">
        <v>376</v>
      </c>
      <c r="G147" s="4" t="str">
        <f t="shared" si="8"/>
        <v>RES0402 31R6±1%</v>
      </c>
      <c r="H147" s="3" t="s">
        <v>23</v>
      </c>
      <c r="I147" s="3" t="s">
        <v>24</v>
      </c>
      <c r="J147" s="3" t="s">
        <v>25</v>
      </c>
      <c r="K147" s="3" t="s">
        <v>377</v>
      </c>
      <c r="L147" s="4" t="str">
        <f t="shared" si="9"/>
        <v>RC0402FR-0731R6L</v>
      </c>
      <c r="M147" s="3" t="s">
        <v>378</v>
      </c>
      <c r="N147" t="s">
        <v>379</v>
      </c>
      <c r="O147" s="4" t="str">
        <f t="shared" ca="1" si="10"/>
        <v>C:\Altium Libraries\Passives Library\DataSheet\GENERAL PURPOSE CHIP RESISTORS (Yageo).pdf</v>
      </c>
      <c r="P147" s="4" t="str">
        <f t="shared" si="11"/>
        <v>GENERAL PURPOSE CHIP RESISTORS RES0402 31R6±1% 50V 0.0625W</v>
      </c>
    </row>
    <row r="148" spans="1:16" x14ac:dyDescent="0.3">
      <c r="A148" s="4" t="s">
        <v>324</v>
      </c>
      <c r="B148" s="3" t="s">
        <v>373</v>
      </c>
      <c r="C148" s="3" t="s">
        <v>2231</v>
      </c>
      <c r="D148" s="45" t="s">
        <v>1669</v>
      </c>
      <c r="E148" s="3" t="s">
        <v>375</v>
      </c>
      <c r="F148" s="3" t="s">
        <v>376</v>
      </c>
      <c r="G148" s="4" t="str">
        <f t="shared" si="8"/>
        <v>RES0402 32R4±1%</v>
      </c>
      <c r="H148" s="3" t="s">
        <v>23</v>
      </c>
      <c r="I148" s="3" t="s">
        <v>24</v>
      </c>
      <c r="J148" s="3" t="s">
        <v>25</v>
      </c>
      <c r="K148" s="3" t="s">
        <v>377</v>
      </c>
      <c r="L148" s="4" t="str">
        <f t="shared" si="9"/>
        <v>RC0402FR-0732R4L</v>
      </c>
      <c r="M148" s="3" t="s">
        <v>378</v>
      </c>
      <c r="N148" t="s">
        <v>379</v>
      </c>
      <c r="O148" s="4" t="str">
        <f t="shared" ca="1" si="10"/>
        <v>C:\Altium Libraries\Passives Library\DataSheet\GENERAL PURPOSE CHIP RESISTORS (Yageo).pdf</v>
      </c>
      <c r="P148" s="4" t="str">
        <f t="shared" si="11"/>
        <v>GENERAL PURPOSE CHIP RESISTORS RES0402 32R4±1% 50V 0.0625W</v>
      </c>
    </row>
    <row r="149" spans="1:16" x14ac:dyDescent="0.3">
      <c r="A149" s="4" t="s">
        <v>326</v>
      </c>
      <c r="B149" s="3" t="s">
        <v>373</v>
      </c>
      <c r="C149" s="3" t="s">
        <v>2232</v>
      </c>
      <c r="D149" s="45" t="s">
        <v>1669</v>
      </c>
      <c r="E149" s="3" t="s">
        <v>375</v>
      </c>
      <c r="F149" s="3" t="s">
        <v>376</v>
      </c>
      <c r="G149" s="4" t="str">
        <f t="shared" si="8"/>
        <v>RES0402 33R2±1%</v>
      </c>
      <c r="H149" s="3" t="s">
        <v>23</v>
      </c>
      <c r="I149" s="3" t="s">
        <v>24</v>
      </c>
      <c r="J149" s="3" t="s">
        <v>25</v>
      </c>
      <c r="K149" s="3" t="s">
        <v>377</v>
      </c>
      <c r="L149" s="4" t="str">
        <f t="shared" si="9"/>
        <v>RC0402FR-0733R2L</v>
      </c>
      <c r="M149" s="3" t="s">
        <v>378</v>
      </c>
      <c r="N149" t="s">
        <v>379</v>
      </c>
      <c r="O149" s="4" t="str">
        <f t="shared" ca="1" si="10"/>
        <v>C:\Altium Libraries\Passives Library\DataSheet\GENERAL PURPOSE CHIP RESISTORS (Yageo).pdf</v>
      </c>
      <c r="P149" s="4" t="str">
        <f t="shared" si="11"/>
        <v>GENERAL PURPOSE CHIP RESISTORS RES0402 33R2±1% 50V 0.0625W</v>
      </c>
    </row>
    <row r="150" spans="1:16" x14ac:dyDescent="0.3">
      <c r="A150" s="4" t="s">
        <v>328</v>
      </c>
      <c r="B150" s="3" t="s">
        <v>373</v>
      </c>
      <c r="C150" s="3" t="s">
        <v>2233</v>
      </c>
      <c r="D150" s="45" t="s">
        <v>1669</v>
      </c>
      <c r="E150" s="3" t="s">
        <v>375</v>
      </c>
      <c r="F150" s="3" t="s">
        <v>376</v>
      </c>
      <c r="G150" s="4" t="str">
        <f t="shared" si="8"/>
        <v>RES0402 34R±1%</v>
      </c>
      <c r="H150" s="3" t="s">
        <v>23</v>
      </c>
      <c r="I150" s="3" t="s">
        <v>24</v>
      </c>
      <c r="J150" s="3" t="s">
        <v>25</v>
      </c>
      <c r="K150" s="3" t="s">
        <v>377</v>
      </c>
      <c r="L150" s="4" t="str">
        <f t="shared" si="9"/>
        <v>RC0402FR-0734RL</v>
      </c>
      <c r="M150" s="3" t="s">
        <v>378</v>
      </c>
      <c r="N150" t="s">
        <v>379</v>
      </c>
      <c r="O150" s="4" t="str">
        <f t="shared" ca="1" si="10"/>
        <v>C:\Altium Libraries\Passives Library\DataSheet\GENERAL PURPOSE CHIP RESISTORS (Yageo).pdf</v>
      </c>
      <c r="P150" s="4" t="str">
        <f t="shared" si="11"/>
        <v>GENERAL PURPOSE CHIP RESISTORS RES0402 34R±1% 50V 0.0625W</v>
      </c>
    </row>
    <row r="151" spans="1:16" x14ac:dyDescent="0.3">
      <c r="A151" s="4" t="s">
        <v>330</v>
      </c>
      <c r="B151" s="3" t="s">
        <v>373</v>
      </c>
      <c r="C151" s="3" t="s">
        <v>2234</v>
      </c>
      <c r="D151" s="45" t="s">
        <v>1669</v>
      </c>
      <c r="E151" s="3" t="s">
        <v>375</v>
      </c>
      <c r="F151" s="3" t="s">
        <v>376</v>
      </c>
      <c r="G151" s="4" t="str">
        <f t="shared" si="8"/>
        <v>RES0402 34R8±1%</v>
      </c>
      <c r="H151" s="3" t="s">
        <v>23</v>
      </c>
      <c r="I151" s="3" t="s">
        <v>24</v>
      </c>
      <c r="J151" s="3" t="s">
        <v>25</v>
      </c>
      <c r="K151" s="3" t="s">
        <v>377</v>
      </c>
      <c r="L151" s="4" t="str">
        <f t="shared" si="9"/>
        <v>RC0402FR-0734R8L</v>
      </c>
      <c r="M151" s="3" t="s">
        <v>378</v>
      </c>
      <c r="N151" t="s">
        <v>379</v>
      </c>
      <c r="O151" s="4" t="str">
        <f t="shared" ca="1" si="10"/>
        <v>C:\Altium Libraries\Passives Library\DataSheet\GENERAL PURPOSE CHIP RESISTORS (Yageo).pdf</v>
      </c>
      <c r="P151" s="4" t="str">
        <f t="shared" si="11"/>
        <v>GENERAL PURPOSE CHIP RESISTORS RES0402 34R8±1% 50V 0.0625W</v>
      </c>
    </row>
    <row r="152" spans="1:16" x14ac:dyDescent="0.3">
      <c r="A152" s="4" t="s">
        <v>332</v>
      </c>
      <c r="B152" s="3" t="s">
        <v>373</v>
      </c>
      <c r="C152" s="3" t="s">
        <v>2235</v>
      </c>
      <c r="D152" s="45" t="s">
        <v>1669</v>
      </c>
      <c r="E152" s="3" t="s">
        <v>375</v>
      </c>
      <c r="F152" s="3" t="s">
        <v>376</v>
      </c>
      <c r="G152" s="4" t="str">
        <f t="shared" si="8"/>
        <v>RES0402 35R7±1%</v>
      </c>
      <c r="H152" s="3" t="s">
        <v>23</v>
      </c>
      <c r="I152" s="3" t="s">
        <v>24</v>
      </c>
      <c r="J152" s="3" t="s">
        <v>25</v>
      </c>
      <c r="K152" s="3" t="s">
        <v>377</v>
      </c>
      <c r="L152" s="4" t="str">
        <f t="shared" si="9"/>
        <v>RC0402FR-0735R7L</v>
      </c>
      <c r="M152" s="3" t="s">
        <v>378</v>
      </c>
      <c r="N152" t="s">
        <v>379</v>
      </c>
      <c r="O152" s="4" t="str">
        <f t="shared" ca="1" si="10"/>
        <v>C:\Altium Libraries\Passives Library\DataSheet\GENERAL PURPOSE CHIP RESISTORS (Yageo).pdf</v>
      </c>
      <c r="P152" s="4" t="str">
        <f t="shared" si="11"/>
        <v>GENERAL PURPOSE CHIP RESISTORS RES0402 35R7±1% 50V 0.0625W</v>
      </c>
    </row>
    <row r="153" spans="1:16" x14ac:dyDescent="0.3">
      <c r="A153" s="4" t="s">
        <v>334</v>
      </c>
      <c r="B153" s="3" t="s">
        <v>373</v>
      </c>
      <c r="C153" s="3" t="s">
        <v>2236</v>
      </c>
      <c r="D153" s="45" t="s">
        <v>1669</v>
      </c>
      <c r="E153" s="3" t="s">
        <v>375</v>
      </c>
      <c r="F153" s="3" t="s">
        <v>376</v>
      </c>
      <c r="G153" s="4" t="str">
        <f t="shared" si="8"/>
        <v>RES0402 36R5±1%</v>
      </c>
      <c r="H153" s="3" t="s">
        <v>23</v>
      </c>
      <c r="I153" s="3" t="s">
        <v>24</v>
      </c>
      <c r="J153" s="3" t="s">
        <v>25</v>
      </c>
      <c r="K153" s="3" t="s">
        <v>377</v>
      </c>
      <c r="L153" s="4" t="str">
        <f t="shared" si="9"/>
        <v>RC0402FR-0736R5L</v>
      </c>
      <c r="M153" s="3" t="s">
        <v>378</v>
      </c>
      <c r="N153" t="s">
        <v>379</v>
      </c>
      <c r="O153" s="4" t="str">
        <f t="shared" ca="1" si="10"/>
        <v>C:\Altium Libraries\Passives Library\DataSheet\GENERAL PURPOSE CHIP RESISTORS (Yageo).pdf</v>
      </c>
      <c r="P153" s="4" t="str">
        <f t="shared" si="11"/>
        <v>GENERAL PURPOSE CHIP RESISTORS RES0402 36R5±1% 50V 0.0625W</v>
      </c>
    </row>
    <row r="154" spans="1:16" x14ac:dyDescent="0.3">
      <c r="A154" s="4" t="s">
        <v>336</v>
      </c>
      <c r="B154" s="3" t="s">
        <v>373</v>
      </c>
      <c r="C154" s="3" t="s">
        <v>2237</v>
      </c>
      <c r="D154" s="45" t="s">
        <v>1669</v>
      </c>
      <c r="E154" s="3" t="s">
        <v>375</v>
      </c>
      <c r="F154" s="3" t="s">
        <v>376</v>
      </c>
      <c r="G154" s="4" t="str">
        <f t="shared" si="8"/>
        <v>RES0402 37R4±1%</v>
      </c>
      <c r="H154" s="3" t="s">
        <v>23</v>
      </c>
      <c r="I154" s="3" t="s">
        <v>24</v>
      </c>
      <c r="J154" s="3" t="s">
        <v>25</v>
      </c>
      <c r="K154" s="3" t="s">
        <v>377</v>
      </c>
      <c r="L154" s="4" t="str">
        <f t="shared" si="9"/>
        <v>RC0402FR-0737R4L</v>
      </c>
      <c r="M154" s="3" t="s">
        <v>378</v>
      </c>
      <c r="N154" t="s">
        <v>379</v>
      </c>
      <c r="O154" s="4" t="str">
        <f t="shared" ca="1" si="10"/>
        <v>C:\Altium Libraries\Passives Library\DataSheet\GENERAL PURPOSE CHIP RESISTORS (Yageo).pdf</v>
      </c>
      <c r="P154" s="4" t="str">
        <f t="shared" si="11"/>
        <v>GENERAL PURPOSE CHIP RESISTORS RES0402 37R4±1% 50V 0.0625W</v>
      </c>
    </row>
    <row r="155" spans="1:16" x14ac:dyDescent="0.3">
      <c r="A155" s="4" t="s">
        <v>339</v>
      </c>
      <c r="B155" s="3" t="s">
        <v>373</v>
      </c>
      <c r="C155" s="3" t="s">
        <v>2238</v>
      </c>
      <c r="D155" s="45" t="s">
        <v>1669</v>
      </c>
      <c r="E155" s="3" t="s">
        <v>375</v>
      </c>
      <c r="F155" s="3" t="s">
        <v>376</v>
      </c>
      <c r="G155" s="4" t="str">
        <f t="shared" si="8"/>
        <v>RES0402 38R3±1%</v>
      </c>
      <c r="H155" s="3" t="s">
        <v>23</v>
      </c>
      <c r="I155" s="3" t="s">
        <v>24</v>
      </c>
      <c r="J155" s="3" t="s">
        <v>25</v>
      </c>
      <c r="K155" s="3" t="s">
        <v>377</v>
      </c>
      <c r="L155" s="4" t="str">
        <f t="shared" si="9"/>
        <v>RC0402FR-0738R3L</v>
      </c>
      <c r="M155" s="3" t="s">
        <v>378</v>
      </c>
      <c r="N155" t="s">
        <v>379</v>
      </c>
      <c r="O155" s="4" t="str">
        <f t="shared" ca="1" si="10"/>
        <v>C:\Altium Libraries\Passives Library\DataSheet\GENERAL PURPOSE CHIP RESISTORS (Yageo).pdf</v>
      </c>
      <c r="P155" s="4" t="str">
        <f t="shared" si="11"/>
        <v>GENERAL PURPOSE CHIP RESISTORS RES0402 38R3±1% 50V 0.0625W</v>
      </c>
    </row>
    <row r="156" spans="1:16" x14ac:dyDescent="0.3">
      <c r="A156" s="4" t="s">
        <v>341</v>
      </c>
      <c r="B156" s="3" t="s">
        <v>373</v>
      </c>
      <c r="C156" s="3" t="s">
        <v>2239</v>
      </c>
      <c r="D156" s="45" t="s">
        <v>1669</v>
      </c>
      <c r="E156" s="3" t="s">
        <v>375</v>
      </c>
      <c r="F156" s="3" t="s">
        <v>376</v>
      </c>
      <c r="G156" s="4" t="str">
        <f t="shared" si="8"/>
        <v>RES0402 39R2±1%</v>
      </c>
      <c r="H156" s="3" t="s">
        <v>23</v>
      </c>
      <c r="I156" s="3" t="s">
        <v>24</v>
      </c>
      <c r="J156" s="3" t="s">
        <v>25</v>
      </c>
      <c r="K156" s="3" t="s">
        <v>377</v>
      </c>
      <c r="L156" s="4" t="str">
        <f t="shared" si="9"/>
        <v>RC0402FR-0739R2L</v>
      </c>
      <c r="M156" s="3" t="s">
        <v>378</v>
      </c>
      <c r="N156" t="s">
        <v>379</v>
      </c>
      <c r="O156" s="4" t="str">
        <f t="shared" ca="1" si="10"/>
        <v>C:\Altium Libraries\Passives Library\DataSheet\GENERAL PURPOSE CHIP RESISTORS (Yageo).pdf</v>
      </c>
      <c r="P156" s="4" t="str">
        <f t="shared" si="11"/>
        <v>GENERAL PURPOSE CHIP RESISTORS RES0402 39R2±1% 50V 0.0625W</v>
      </c>
    </row>
    <row r="157" spans="1:16" x14ac:dyDescent="0.3">
      <c r="A157" s="4" t="s">
        <v>343</v>
      </c>
      <c r="B157" s="3" t="s">
        <v>373</v>
      </c>
      <c r="C157" s="3" t="s">
        <v>2240</v>
      </c>
      <c r="D157" s="45" t="s">
        <v>1669</v>
      </c>
      <c r="E157" s="3" t="s">
        <v>375</v>
      </c>
      <c r="F157" s="3" t="s">
        <v>376</v>
      </c>
      <c r="G157" s="4" t="str">
        <f t="shared" si="8"/>
        <v>RES0402 40R2±1%</v>
      </c>
      <c r="H157" s="3" t="s">
        <v>23</v>
      </c>
      <c r="I157" s="3" t="s">
        <v>24</v>
      </c>
      <c r="J157" s="3" t="s">
        <v>25</v>
      </c>
      <c r="K157" s="3" t="s">
        <v>377</v>
      </c>
      <c r="L157" s="4" t="str">
        <f t="shared" si="9"/>
        <v>RC0402FR-0740R2L</v>
      </c>
      <c r="M157" s="3" t="s">
        <v>378</v>
      </c>
      <c r="N157" t="s">
        <v>379</v>
      </c>
      <c r="O157" s="4" t="str">
        <f t="shared" ca="1" si="10"/>
        <v>C:\Altium Libraries\Passives Library\DataSheet\GENERAL PURPOSE CHIP RESISTORS (Yageo).pdf</v>
      </c>
      <c r="P157" s="4" t="str">
        <f t="shared" si="11"/>
        <v>GENERAL PURPOSE CHIP RESISTORS RES0402 40R2±1% 50V 0.0625W</v>
      </c>
    </row>
    <row r="158" spans="1:16" x14ac:dyDescent="0.3">
      <c r="A158" s="4" t="s">
        <v>346</v>
      </c>
      <c r="B158" s="3" t="s">
        <v>373</v>
      </c>
      <c r="C158" s="3" t="s">
        <v>2241</v>
      </c>
      <c r="D158" s="45" t="s">
        <v>1669</v>
      </c>
      <c r="E158" s="3" t="s">
        <v>375</v>
      </c>
      <c r="F158" s="3" t="s">
        <v>376</v>
      </c>
      <c r="G158" s="4" t="str">
        <f t="shared" si="8"/>
        <v>RES0402 41R2±1%</v>
      </c>
      <c r="H158" s="3" t="s">
        <v>23</v>
      </c>
      <c r="I158" s="3" t="s">
        <v>24</v>
      </c>
      <c r="J158" s="3" t="s">
        <v>25</v>
      </c>
      <c r="K158" s="3" t="s">
        <v>377</v>
      </c>
      <c r="L158" s="4" t="str">
        <f t="shared" si="9"/>
        <v>RC0402FR-0741R2L</v>
      </c>
      <c r="M158" s="3" t="s">
        <v>378</v>
      </c>
      <c r="N158" t="s">
        <v>379</v>
      </c>
      <c r="O158" s="4" t="str">
        <f t="shared" ca="1" si="10"/>
        <v>C:\Altium Libraries\Passives Library\DataSheet\GENERAL PURPOSE CHIP RESISTORS (Yageo).pdf</v>
      </c>
      <c r="P158" s="4" t="str">
        <f t="shared" si="11"/>
        <v>GENERAL PURPOSE CHIP RESISTORS RES0402 41R2±1% 50V 0.0625W</v>
      </c>
    </row>
    <row r="159" spans="1:16" x14ac:dyDescent="0.3">
      <c r="A159" s="4" t="s">
        <v>348</v>
      </c>
      <c r="B159" s="3" t="s">
        <v>373</v>
      </c>
      <c r="C159" s="3" t="s">
        <v>2242</v>
      </c>
      <c r="D159" s="45" t="s">
        <v>1669</v>
      </c>
      <c r="E159" s="3" t="s">
        <v>375</v>
      </c>
      <c r="F159" s="3" t="s">
        <v>376</v>
      </c>
      <c r="G159" s="4" t="str">
        <f t="shared" si="8"/>
        <v>RES0402 42R2±1%</v>
      </c>
      <c r="H159" s="3" t="s">
        <v>23</v>
      </c>
      <c r="I159" s="3" t="s">
        <v>24</v>
      </c>
      <c r="J159" s="3" t="s">
        <v>25</v>
      </c>
      <c r="K159" s="3" t="s">
        <v>377</v>
      </c>
      <c r="L159" s="4" t="str">
        <f t="shared" si="9"/>
        <v>RC0402FR-0742R2L</v>
      </c>
      <c r="M159" s="3" t="s">
        <v>378</v>
      </c>
      <c r="N159" t="s">
        <v>379</v>
      </c>
      <c r="O159" s="4" t="str">
        <f t="shared" ca="1" si="10"/>
        <v>C:\Altium Libraries\Passives Library\DataSheet\GENERAL PURPOSE CHIP RESISTORS (Yageo).pdf</v>
      </c>
      <c r="P159" s="4" t="str">
        <f t="shared" si="11"/>
        <v>GENERAL PURPOSE CHIP RESISTORS RES0402 42R2±1% 50V 0.0625W</v>
      </c>
    </row>
    <row r="160" spans="1:16" x14ac:dyDescent="0.3">
      <c r="A160" s="4" t="s">
        <v>350</v>
      </c>
      <c r="B160" s="3" t="s">
        <v>373</v>
      </c>
      <c r="C160" s="3" t="s">
        <v>2243</v>
      </c>
      <c r="D160" s="45" t="s">
        <v>1669</v>
      </c>
      <c r="E160" s="3" t="s">
        <v>375</v>
      </c>
      <c r="F160" s="3" t="s">
        <v>376</v>
      </c>
      <c r="G160" s="4" t="str">
        <f t="shared" si="8"/>
        <v>RES0402 43R2±1%</v>
      </c>
      <c r="H160" s="3" t="s">
        <v>23</v>
      </c>
      <c r="I160" s="3" t="s">
        <v>24</v>
      </c>
      <c r="J160" s="3" t="s">
        <v>25</v>
      </c>
      <c r="K160" s="3" t="s">
        <v>377</v>
      </c>
      <c r="L160" s="4" t="str">
        <f t="shared" si="9"/>
        <v>RC0402FR-0743R2L</v>
      </c>
      <c r="M160" s="3" t="s">
        <v>378</v>
      </c>
      <c r="N160" t="s">
        <v>379</v>
      </c>
      <c r="O160" s="4" t="str">
        <f t="shared" ca="1" si="10"/>
        <v>C:\Altium Libraries\Passives Library\DataSheet\GENERAL PURPOSE CHIP RESISTORS (Yageo).pdf</v>
      </c>
      <c r="P160" s="4" t="str">
        <f t="shared" si="11"/>
        <v>GENERAL PURPOSE CHIP RESISTORS RES0402 43R2±1% 50V 0.0625W</v>
      </c>
    </row>
    <row r="161" spans="1:16" x14ac:dyDescent="0.3">
      <c r="A161" s="4" t="s">
        <v>352</v>
      </c>
      <c r="B161" s="3" t="s">
        <v>373</v>
      </c>
      <c r="C161" s="3" t="s">
        <v>2244</v>
      </c>
      <c r="D161" s="45" t="s">
        <v>1669</v>
      </c>
      <c r="E161" s="3" t="s">
        <v>375</v>
      </c>
      <c r="F161" s="3" t="s">
        <v>376</v>
      </c>
      <c r="G161" s="4" t="str">
        <f t="shared" si="8"/>
        <v>RES0402 44R2±1%</v>
      </c>
      <c r="H161" s="3" t="s">
        <v>23</v>
      </c>
      <c r="I161" s="3" t="s">
        <v>24</v>
      </c>
      <c r="J161" s="3" t="s">
        <v>25</v>
      </c>
      <c r="K161" s="3" t="s">
        <v>377</v>
      </c>
      <c r="L161" s="4" t="str">
        <f t="shared" si="9"/>
        <v>RC0402FR-0744R2L</v>
      </c>
      <c r="M161" s="3" t="s">
        <v>378</v>
      </c>
      <c r="N161" t="s">
        <v>379</v>
      </c>
      <c r="O161" s="4" t="str">
        <f t="shared" ca="1" si="10"/>
        <v>C:\Altium Libraries\Passives Library\DataSheet\GENERAL PURPOSE CHIP RESISTORS (Yageo).pdf</v>
      </c>
      <c r="P161" s="4" t="str">
        <f t="shared" si="11"/>
        <v>GENERAL PURPOSE CHIP RESISTORS RES0402 44R2±1% 50V 0.0625W</v>
      </c>
    </row>
    <row r="162" spans="1:16" x14ac:dyDescent="0.3">
      <c r="A162" s="4" t="s">
        <v>354</v>
      </c>
      <c r="B162" s="3" t="s">
        <v>373</v>
      </c>
      <c r="C162" s="3" t="s">
        <v>2245</v>
      </c>
      <c r="D162" s="45" t="s">
        <v>1669</v>
      </c>
      <c r="E162" s="3" t="s">
        <v>375</v>
      </c>
      <c r="F162" s="3" t="s">
        <v>376</v>
      </c>
      <c r="G162" s="4" t="str">
        <f t="shared" si="8"/>
        <v>RES0402 45R3±1%</v>
      </c>
      <c r="H162" s="3" t="s">
        <v>23</v>
      </c>
      <c r="I162" s="3" t="s">
        <v>24</v>
      </c>
      <c r="J162" s="3" t="s">
        <v>25</v>
      </c>
      <c r="K162" s="3" t="s">
        <v>377</v>
      </c>
      <c r="L162" s="4" t="str">
        <f t="shared" si="9"/>
        <v>RC0402FR-0745R3L</v>
      </c>
      <c r="M162" s="3" t="s">
        <v>378</v>
      </c>
      <c r="N162" t="s">
        <v>379</v>
      </c>
      <c r="O162" s="4" t="str">
        <f t="shared" ca="1" si="10"/>
        <v>C:\Altium Libraries\Passives Library\DataSheet\GENERAL PURPOSE CHIP RESISTORS (Yageo).pdf</v>
      </c>
      <c r="P162" s="4" t="str">
        <f t="shared" si="11"/>
        <v>GENERAL PURPOSE CHIP RESISTORS RES0402 45R3±1% 50V 0.0625W</v>
      </c>
    </row>
    <row r="163" spans="1:16" x14ac:dyDescent="0.3">
      <c r="A163" s="4" t="s">
        <v>356</v>
      </c>
      <c r="B163" s="3" t="s">
        <v>373</v>
      </c>
      <c r="C163" s="3" t="s">
        <v>2246</v>
      </c>
      <c r="D163" s="45" t="s">
        <v>1669</v>
      </c>
      <c r="E163" s="3" t="s">
        <v>375</v>
      </c>
      <c r="F163" s="3" t="s">
        <v>376</v>
      </c>
      <c r="G163" s="4" t="str">
        <f t="shared" si="8"/>
        <v>RES0402 46R4±1%</v>
      </c>
      <c r="H163" s="3" t="s">
        <v>23</v>
      </c>
      <c r="I163" s="3" t="s">
        <v>24</v>
      </c>
      <c r="J163" s="3" t="s">
        <v>25</v>
      </c>
      <c r="K163" s="3" t="s">
        <v>377</v>
      </c>
      <c r="L163" s="4" t="str">
        <f t="shared" si="9"/>
        <v>RC0402FR-0746R4L</v>
      </c>
      <c r="M163" s="3" t="s">
        <v>378</v>
      </c>
      <c r="N163" t="s">
        <v>379</v>
      </c>
      <c r="O163" s="4" t="str">
        <f t="shared" ca="1" si="10"/>
        <v>C:\Altium Libraries\Passives Library\DataSheet\GENERAL PURPOSE CHIP RESISTORS (Yageo).pdf</v>
      </c>
      <c r="P163" s="4" t="str">
        <f t="shared" si="11"/>
        <v>GENERAL PURPOSE CHIP RESISTORS RES0402 46R4±1% 50V 0.0625W</v>
      </c>
    </row>
    <row r="164" spans="1:16" x14ac:dyDescent="0.3">
      <c r="A164" s="4" t="s">
        <v>358</v>
      </c>
      <c r="B164" s="3" t="s">
        <v>373</v>
      </c>
      <c r="C164" s="3" t="s">
        <v>2247</v>
      </c>
      <c r="D164" s="45" t="s">
        <v>1669</v>
      </c>
      <c r="E164" s="3" t="s">
        <v>375</v>
      </c>
      <c r="F164" s="3" t="s">
        <v>376</v>
      </c>
      <c r="G164" s="4" t="str">
        <f t="shared" si="8"/>
        <v>RES0402 47R5±1%</v>
      </c>
      <c r="H164" s="3" t="s">
        <v>23</v>
      </c>
      <c r="I164" s="3" t="s">
        <v>24</v>
      </c>
      <c r="J164" s="3" t="s">
        <v>25</v>
      </c>
      <c r="K164" s="3" t="s">
        <v>377</v>
      </c>
      <c r="L164" s="4" t="str">
        <f t="shared" si="9"/>
        <v>RC0402FR-0747R5L</v>
      </c>
      <c r="M164" s="3" t="s">
        <v>378</v>
      </c>
      <c r="N164" t="s">
        <v>379</v>
      </c>
      <c r="O164" s="4" t="str">
        <f t="shared" ca="1" si="10"/>
        <v>C:\Altium Libraries\Passives Library\DataSheet\GENERAL PURPOSE CHIP RESISTORS (Yageo).pdf</v>
      </c>
      <c r="P164" s="4" t="str">
        <f t="shared" si="11"/>
        <v>GENERAL PURPOSE CHIP RESISTORS RES0402 47R5±1% 50V 0.0625W</v>
      </c>
    </row>
    <row r="165" spans="1:16" x14ac:dyDescent="0.3">
      <c r="A165" s="4" t="s">
        <v>360</v>
      </c>
      <c r="B165" s="3" t="s">
        <v>373</v>
      </c>
      <c r="C165" s="3" t="s">
        <v>2248</v>
      </c>
      <c r="D165" s="45" t="s">
        <v>1669</v>
      </c>
      <c r="E165" s="3" t="s">
        <v>375</v>
      </c>
      <c r="F165" s="3" t="s">
        <v>376</v>
      </c>
      <c r="G165" s="4" t="str">
        <f t="shared" si="8"/>
        <v>RES0402 48R7±1%</v>
      </c>
      <c r="H165" s="3" t="s">
        <v>23</v>
      </c>
      <c r="I165" s="3" t="s">
        <v>24</v>
      </c>
      <c r="J165" s="3" t="s">
        <v>25</v>
      </c>
      <c r="K165" s="3" t="s">
        <v>377</v>
      </c>
      <c r="L165" s="4" t="str">
        <f t="shared" si="9"/>
        <v>RC0402FR-0748R7L</v>
      </c>
      <c r="M165" s="3" t="s">
        <v>378</v>
      </c>
      <c r="N165" t="s">
        <v>379</v>
      </c>
      <c r="O165" s="4" t="str">
        <f t="shared" ca="1" si="10"/>
        <v>C:\Altium Libraries\Passives Library\DataSheet\GENERAL PURPOSE CHIP RESISTORS (Yageo).pdf</v>
      </c>
      <c r="P165" s="4" t="str">
        <f t="shared" si="11"/>
        <v>GENERAL PURPOSE CHIP RESISTORS RES0402 48R7±1% 50V 0.0625W</v>
      </c>
    </row>
    <row r="166" spans="1:16" x14ac:dyDescent="0.3">
      <c r="A166" s="4" t="s">
        <v>362</v>
      </c>
      <c r="B166" s="3" t="s">
        <v>373</v>
      </c>
      <c r="C166" s="3" t="s">
        <v>2249</v>
      </c>
      <c r="D166" s="45" t="s">
        <v>1669</v>
      </c>
      <c r="E166" s="3" t="s">
        <v>375</v>
      </c>
      <c r="F166" s="3" t="s">
        <v>376</v>
      </c>
      <c r="G166" s="4" t="str">
        <f t="shared" si="8"/>
        <v>RES0402 49R9±1%</v>
      </c>
      <c r="H166" s="3" t="s">
        <v>23</v>
      </c>
      <c r="I166" s="3" t="s">
        <v>24</v>
      </c>
      <c r="J166" s="3" t="s">
        <v>25</v>
      </c>
      <c r="K166" s="3" t="s">
        <v>377</v>
      </c>
      <c r="L166" s="4" t="str">
        <f t="shared" si="9"/>
        <v>RC0402FR-0749R9L</v>
      </c>
      <c r="M166" s="3" t="s">
        <v>378</v>
      </c>
      <c r="N166" t="s">
        <v>379</v>
      </c>
      <c r="O166" s="4" t="str">
        <f t="shared" ca="1" si="10"/>
        <v>C:\Altium Libraries\Passives Library\DataSheet\GENERAL PURPOSE CHIP RESISTORS (Yageo).pdf</v>
      </c>
      <c r="P166" s="4" t="str">
        <f t="shared" si="11"/>
        <v>GENERAL PURPOSE CHIP RESISTORS RES0402 49R9±1% 50V 0.0625W</v>
      </c>
    </row>
    <row r="167" spans="1:16" x14ac:dyDescent="0.3">
      <c r="A167" s="4" t="s">
        <v>364</v>
      </c>
      <c r="B167" s="3" t="s">
        <v>373</v>
      </c>
      <c r="C167" s="3" t="s">
        <v>2250</v>
      </c>
      <c r="D167" s="45" t="s">
        <v>1669</v>
      </c>
      <c r="E167" s="3" t="s">
        <v>375</v>
      </c>
      <c r="F167" s="3" t="s">
        <v>376</v>
      </c>
      <c r="G167" s="4" t="str">
        <f t="shared" si="8"/>
        <v>RES0402 51R1±1%</v>
      </c>
      <c r="H167" s="3" t="s">
        <v>23</v>
      </c>
      <c r="I167" s="3" t="s">
        <v>24</v>
      </c>
      <c r="J167" s="3" t="s">
        <v>25</v>
      </c>
      <c r="K167" s="3" t="s">
        <v>377</v>
      </c>
      <c r="L167" s="4" t="str">
        <f t="shared" si="9"/>
        <v>RC0402FR-0751R1L</v>
      </c>
      <c r="M167" s="3" t="s">
        <v>378</v>
      </c>
      <c r="N167" t="s">
        <v>379</v>
      </c>
      <c r="O167" s="4" t="str">
        <f t="shared" ca="1" si="10"/>
        <v>C:\Altium Libraries\Passives Library\DataSheet\GENERAL PURPOSE CHIP RESISTORS (Yageo).pdf</v>
      </c>
      <c r="P167" s="4" t="str">
        <f t="shared" si="11"/>
        <v>GENERAL PURPOSE CHIP RESISTORS RES0402 51R1±1% 50V 0.0625W</v>
      </c>
    </row>
    <row r="168" spans="1:16" x14ac:dyDescent="0.3">
      <c r="A168" s="4" t="s">
        <v>366</v>
      </c>
      <c r="B168" s="3" t="s">
        <v>373</v>
      </c>
      <c r="C168" s="3" t="s">
        <v>2251</v>
      </c>
      <c r="D168" s="45" t="s">
        <v>1669</v>
      </c>
      <c r="E168" s="3" t="s">
        <v>375</v>
      </c>
      <c r="F168" s="3" t="s">
        <v>376</v>
      </c>
      <c r="G168" s="4" t="str">
        <f t="shared" si="8"/>
        <v>RES0402 52R3±1%</v>
      </c>
      <c r="H168" s="3" t="s">
        <v>23</v>
      </c>
      <c r="I168" s="3" t="s">
        <v>24</v>
      </c>
      <c r="J168" s="3" t="s">
        <v>25</v>
      </c>
      <c r="K168" s="3" t="s">
        <v>377</v>
      </c>
      <c r="L168" s="4" t="str">
        <f t="shared" si="9"/>
        <v>RC0402FR-0752R3L</v>
      </c>
      <c r="M168" s="3" t="s">
        <v>378</v>
      </c>
      <c r="N168" t="s">
        <v>379</v>
      </c>
      <c r="O168" s="4" t="str">
        <f t="shared" ca="1" si="10"/>
        <v>C:\Altium Libraries\Passives Library\DataSheet\GENERAL PURPOSE CHIP RESISTORS (Yageo).pdf</v>
      </c>
      <c r="P168" s="4" t="str">
        <f t="shared" si="11"/>
        <v>GENERAL PURPOSE CHIP RESISTORS RES0402 52R3±1% 50V 0.0625W</v>
      </c>
    </row>
    <row r="169" spans="1:16" x14ac:dyDescent="0.3">
      <c r="A169" s="4" t="s">
        <v>368</v>
      </c>
      <c r="B169" s="3" t="s">
        <v>373</v>
      </c>
      <c r="C169" s="3" t="s">
        <v>2252</v>
      </c>
      <c r="D169" s="45" t="s">
        <v>1669</v>
      </c>
      <c r="E169" s="3" t="s">
        <v>375</v>
      </c>
      <c r="F169" s="3" t="s">
        <v>376</v>
      </c>
      <c r="G169" s="4" t="str">
        <f t="shared" si="8"/>
        <v>RES0402 53R6±1%</v>
      </c>
      <c r="H169" s="3" t="s">
        <v>23</v>
      </c>
      <c r="I169" s="3" t="s">
        <v>24</v>
      </c>
      <c r="J169" s="3" t="s">
        <v>25</v>
      </c>
      <c r="K169" s="3" t="s">
        <v>377</v>
      </c>
      <c r="L169" s="4" t="str">
        <f t="shared" si="9"/>
        <v>RC0402FR-0753R6L</v>
      </c>
      <c r="M169" s="3" t="s">
        <v>378</v>
      </c>
      <c r="N169" t="s">
        <v>379</v>
      </c>
      <c r="O169" s="4" t="str">
        <f t="shared" ca="1" si="10"/>
        <v>C:\Altium Libraries\Passives Library\DataSheet\GENERAL PURPOSE CHIP RESISTORS (Yageo).pdf</v>
      </c>
      <c r="P169" s="4" t="str">
        <f t="shared" si="11"/>
        <v>GENERAL PURPOSE CHIP RESISTORS RES0402 53R6±1% 50V 0.0625W</v>
      </c>
    </row>
    <row r="170" spans="1:16" x14ac:dyDescent="0.3">
      <c r="A170" s="4" t="s">
        <v>370</v>
      </c>
      <c r="B170" s="3" t="s">
        <v>373</v>
      </c>
      <c r="C170" s="3" t="s">
        <v>2253</v>
      </c>
      <c r="D170" s="45" t="s">
        <v>1669</v>
      </c>
      <c r="E170" s="3" t="s">
        <v>375</v>
      </c>
      <c r="F170" s="3" t="s">
        <v>376</v>
      </c>
      <c r="G170" s="4" t="str">
        <f t="shared" si="8"/>
        <v>RES0402 54R9±1%</v>
      </c>
      <c r="H170" s="3" t="s">
        <v>23</v>
      </c>
      <c r="I170" s="3" t="s">
        <v>24</v>
      </c>
      <c r="J170" s="3" t="s">
        <v>25</v>
      </c>
      <c r="K170" s="3" t="s">
        <v>377</v>
      </c>
      <c r="L170" s="4" t="str">
        <f t="shared" si="9"/>
        <v>RC0402FR-0754R9L</v>
      </c>
      <c r="M170" s="3" t="s">
        <v>378</v>
      </c>
      <c r="N170" t="s">
        <v>379</v>
      </c>
      <c r="O170" s="4" t="str">
        <f t="shared" ca="1" si="10"/>
        <v>C:\Altium Libraries\Passives Library\DataSheet\GENERAL PURPOSE CHIP RESISTORS (Yageo).pdf</v>
      </c>
      <c r="P170" s="4" t="str">
        <f t="shared" si="11"/>
        <v>GENERAL PURPOSE CHIP RESISTORS RES0402 54R9±1% 50V 0.0625W</v>
      </c>
    </row>
    <row r="171" spans="1:16" x14ac:dyDescent="0.3">
      <c r="A171" s="4" t="s">
        <v>380</v>
      </c>
      <c r="B171" s="3" t="s">
        <v>373</v>
      </c>
      <c r="C171" s="3" t="s">
        <v>2254</v>
      </c>
      <c r="D171" s="45" t="s">
        <v>1669</v>
      </c>
      <c r="E171" s="3" t="s">
        <v>375</v>
      </c>
      <c r="F171" s="3" t="s">
        <v>376</v>
      </c>
      <c r="G171" s="4" t="str">
        <f t="shared" si="8"/>
        <v>RES0402 56R2±1%</v>
      </c>
      <c r="H171" s="3" t="s">
        <v>23</v>
      </c>
      <c r="I171" s="3" t="s">
        <v>24</v>
      </c>
      <c r="J171" s="3" t="s">
        <v>25</v>
      </c>
      <c r="K171" s="3" t="s">
        <v>377</v>
      </c>
      <c r="L171" s="4" t="str">
        <f t="shared" si="9"/>
        <v>RC0402FR-0756R2L</v>
      </c>
      <c r="M171" s="3" t="s">
        <v>378</v>
      </c>
      <c r="N171" t="s">
        <v>379</v>
      </c>
      <c r="O171" s="4" t="str">
        <f t="shared" ca="1" si="10"/>
        <v>C:\Altium Libraries\Passives Library\DataSheet\GENERAL PURPOSE CHIP RESISTORS (Yageo).pdf</v>
      </c>
      <c r="P171" s="4" t="str">
        <f t="shared" si="11"/>
        <v>GENERAL PURPOSE CHIP RESISTORS RES0402 56R2±1% 50V 0.0625W</v>
      </c>
    </row>
    <row r="172" spans="1:16" x14ac:dyDescent="0.3">
      <c r="A172" s="4" t="s">
        <v>381</v>
      </c>
      <c r="B172" s="3" t="s">
        <v>373</v>
      </c>
      <c r="C172" s="4" t="s">
        <v>2255</v>
      </c>
      <c r="D172" s="45" t="s">
        <v>1669</v>
      </c>
      <c r="E172" s="3" t="s">
        <v>375</v>
      </c>
      <c r="F172" s="3" t="s">
        <v>376</v>
      </c>
      <c r="G172" s="4" t="str">
        <f t="shared" si="8"/>
        <v>RES0402 57R6±1%</v>
      </c>
      <c r="H172" s="3" t="s">
        <v>23</v>
      </c>
      <c r="I172" s="3" t="s">
        <v>24</v>
      </c>
      <c r="J172" s="3" t="s">
        <v>25</v>
      </c>
      <c r="K172" s="3" t="s">
        <v>377</v>
      </c>
      <c r="L172" s="4" t="str">
        <f t="shared" si="9"/>
        <v>RC0402FR-0757R6L</v>
      </c>
      <c r="M172" s="3" t="s">
        <v>378</v>
      </c>
      <c r="N172" t="s">
        <v>379</v>
      </c>
      <c r="O172" s="4" t="str">
        <f t="shared" ca="1" si="10"/>
        <v>C:\Altium Libraries\Passives Library\DataSheet\GENERAL PURPOSE CHIP RESISTORS (Yageo).pdf</v>
      </c>
      <c r="P172" s="4" t="str">
        <f t="shared" si="11"/>
        <v>GENERAL PURPOSE CHIP RESISTORS RES0402 57R6±1% 50V 0.0625W</v>
      </c>
    </row>
    <row r="173" spans="1:16" x14ac:dyDescent="0.3">
      <c r="A173" s="4" t="s">
        <v>383</v>
      </c>
      <c r="B173" s="3" t="s">
        <v>373</v>
      </c>
      <c r="C173" s="4" t="s">
        <v>2256</v>
      </c>
      <c r="D173" s="45" t="s">
        <v>1669</v>
      </c>
      <c r="E173" s="3" t="s">
        <v>375</v>
      </c>
      <c r="F173" s="3" t="s">
        <v>376</v>
      </c>
      <c r="G173" s="4" t="str">
        <f t="shared" si="8"/>
        <v>RES0402 59R±1%</v>
      </c>
      <c r="H173" s="3" t="s">
        <v>23</v>
      </c>
      <c r="I173" s="3" t="s">
        <v>24</v>
      </c>
      <c r="J173" s="3" t="s">
        <v>25</v>
      </c>
      <c r="K173" s="3" t="s">
        <v>377</v>
      </c>
      <c r="L173" s="4" t="str">
        <f t="shared" si="9"/>
        <v>RC0402FR-0759RL</v>
      </c>
      <c r="M173" s="3" t="s">
        <v>378</v>
      </c>
      <c r="N173" t="s">
        <v>379</v>
      </c>
      <c r="O173" s="4" t="str">
        <f t="shared" ca="1" si="10"/>
        <v>C:\Altium Libraries\Passives Library\DataSheet\GENERAL PURPOSE CHIP RESISTORS (Yageo).pdf</v>
      </c>
      <c r="P173" s="4" t="str">
        <f t="shared" si="11"/>
        <v>GENERAL PURPOSE CHIP RESISTORS RES0402 59R±1% 50V 0.0625W</v>
      </c>
    </row>
    <row r="174" spans="1:16" x14ac:dyDescent="0.3">
      <c r="A174" s="4" t="s">
        <v>385</v>
      </c>
      <c r="B174" s="3" t="s">
        <v>373</v>
      </c>
      <c r="C174" s="4" t="s">
        <v>2257</v>
      </c>
      <c r="D174" s="45" t="s">
        <v>1669</v>
      </c>
      <c r="E174" s="3" t="s">
        <v>375</v>
      </c>
      <c r="F174" s="3" t="s">
        <v>376</v>
      </c>
      <c r="G174" s="4" t="str">
        <f t="shared" si="8"/>
        <v>RES0402 60R4±1%</v>
      </c>
      <c r="H174" s="3" t="s">
        <v>23</v>
      </c>
      <c r="I174" s="3" t="s">
        <v>24</v>
      </c>
      <c r="J174" s="3" t="s">
        <v>25</v>
      </c>
      <c r="K174" s="3" t="s">
        <v>377</v>
      </c>
      <c r="L174" s="4" t="str">
        <f t="shared" si="9"/>
        <v>RC0402FR-0760R4L</v>
      </c>
      <c r="M174" s="3" t="s">
        <v>378</v>
      </c>
      <c r="N174" t="s">
        <v>379</v>
      </c>
      <c r="O174" s="4" t="str">
        <f t="shared" ca="1" si="10"/>
        <v>C:\Altium Libraries\Passives Library\DataSheet\GENERAL PURPOSE CHIP RESISTORS (Yageo).pdf</v>
      </c>
      <c r="P174" s="4" t="str">
        <f t="shared" si="11"/>
        <v>GENERAL PURPOSE CHIP RESISTORS RES0402 60R4±1% 50V 0.0625W</v>
      </c>
    </row>
    <row r="175" spans="1:16" x14ac:dyDescent="0.3">
      <c r="A175" s="4" t="s">
        <v>387</v>
      </c>
      <c r="B175" s="3" t="s">
        <v>373</v>
      </c>
      <c r="C175" s="4" t="s">
        <v>2258</v>
      </c>
      <c r="D175" s="45" t="s">
        <v>1669</v>
      </c>
      <c r="E175" s="3" t="s">
        <v>375</v>
      </c>
      <c r="F175" s="3" t="s">
        <v>376</v>
      </c>
      <c r="G175" s="4" t="str">
        <f t="shared" si="8"/>
        <v>RES0402 61R9±1%</v>
      </c>
      <c r="H175" s="3" t="s">
        <v>23</v>
      </c>
      <c r="I175" s="3" t="s">
        <v>24</v>
      </c>
      <c r="J175" s="3" t="s">
        <v>25</v>
      </c>
      <c r="K175" s="3" t="s">
        <v>377</v>
      </c>
      <c r="L175" s="4" t="str">
        <f t="shared" si="9"/>
        <v>RC0402FR-0761R9L</v>
      </c>
      <c r="M175" s="3" t="s">
        <v>378</v>
      </c>
      <c r="N175" t="s">
        <v>379</v>
      </c>
      <c r="O175" s="4" t="str">
        <f t="shared" ca="1" si="10"/>
        <v>C:\Altium Libraries\Passives Library\DataSheet\GENERAL PURPOSE CHIP RESISTORS (Yageo).pdf</v>
      </c>
      <c r="P175" s="4" t="str">
        <f t="shared" si="11"/>
        <v>GENERAL PURPOSE CHIP RESISTORS RES0402 61R9±1% 50V 0.0625W</v>
      </c>
    </row>
    <row r="176" spans="1:16" x14ac:dyDescent="0.3">
      <c r="A176" s="4" t="s">
        <v>389</v>
      </c>
      <c r="B176" s="3" t="s">
        <v>373</v>
      </c>
      <c r="C176" s="4" t="s">
        <v>2259</v>
      </c>
      <c r="D176" s="45" t="s">
        <v>1669</v>
      </c>
      <c r="E176" s="3" t="s">
        <v>375</v>
      </c>
      <c r="F176" s="3" t="s">
        <v>376</v>
      </c>
      <c r="G176" s="4" t="str">
        <f t="shared" si="8"/>
        <v>RES0402 63R4±1%</v>
      </c>
      <c r="H176" s="3" t="s">
        <v>23</v>
      </c>
      <c r="I176" s="3" t="s">
        <v>24</v>
      </c>
      <c r="J176" s="3" t="s">
        <v>25</v>
      </c>
      <c r="K176" s="3" t="s">
        <v>377</v>
      </c>
      <c r="L176" s="4" t="str">
        <f t="shared" si="9"/>
        <v>RC0402FR-0763R4L</v>
      </c>
      <c r="M176" s="3" t="s">
        <v>378</v>
      </c>
      <c r="N176" t="s">
        <v>379</v>
      </c>
      <c r="O176" s="4" t="str">
        <f t="shared" ca="1" si="10"/>
        <v>C:\Altium Libraries\Passives Library\DataSheet\GENERAL PURPOSE CHIP RESISTORS (Yageo).pdf</v>
      </c>
      <c r="P176" s="4" t="str">
        <f t="shared" si="11"/>
        <v>GENERAL PURPOSE CHIP RESISTORS RES0402 63R4±1% 50V 0.0625W</v>
      </c>
    </row>
    <row r="177" spans="1:16" x14ac:dyDescent="0.3">
      <c r="A177" s="4" t="s">
        <v>391</v>
      </c>
      <c r="B177" s="3" t="s">
        <v>373</v>
      </c>
      <c r="C177" s="4" t="s">
        <v>2260</v>
      </c>
      <c r="D177" s="45" t="s">
        <v>1669</v>
      </c>
      <c r="E177" s="3" t="s">
        <v>375</v>
      </c>
      <c r="F177" s="3" t="s">
        <v>376</v>
      </c>
      <c r="G177" s="4" t="str">
        <f t="shared" si="8"/>
        <v>RES0402 64R9±1%</v>
      </c>
      <c r="H177" s="3" t="s">
        <v>23</v>
      </c>
      <c r="I177" s="3" t="s">
        <v>24</v>
      </c>
      <c r="J177" s="3" t="s">
        <v>25</v>
      </c>
      <c r="K177" s="3" t="s">
        <v>377</v>
      </c>
      <c r="L177" s="4" t="str">
        <f t="shared" si="9"/>
        <v>RC0402FR-0764R9L</v>
      </c>
      <c r="M177" s="3" t="s">
        <v>378</v>
      </c>
      <c r="N177" t="s">
        <v>379</v>
      </c>
      <c r="O177" s="4" t="str">
        <f t="shared" ca="1" si="10"/>
        <v>C:\Altium Libraries\Passives Library\DataSheet\GENERAL PURPOSE CHIP RESISTORS (Yageo).pdf</v>
      </c>
      <c r="P177" s="4" t="str">
        <f t="shared" si="11"/>
        <v>GENERAL PURPOSE CHIP RESISTORS RES0402 64R9±1% 50V 0.0625W</v>
      </c>
    </row>
    <row r="178" spans="1:16" x14ac:dyDescent="0.3">
      <c r="A178" s="4" t="s">
        <v>393</v>
      </c>
      <c r="B178" s="3" t="s">
        <v>373</v>
      </c>
      <c r="C178" s="4" t="s">
        <v>2261</v>
      </c>
      <c r="D178" s="45" t="s">
        <v>1669</v>
      </c>
      <c r="E178" s="3" t="s">
        <v>375</v>
      </c>
      <c r="F178" s="3" t="s">
        <v>376</v>
      </c>
      <c r="G178" s="4" t="str">
        <f t="shared" si="8"/>
        <v>RES0402 66R5±1%</v>
      </c>
      <c r="H178" s="3" t="s">
        <v>23</v>
      </c>
      <c r="I178" s="3" t="s">
        <v>24</v>
      </c>
      <c r="J178" s="3" t="s">
        <v>25</v>
      </c>
      <c r="K178" s="3" t="s">
        <v>377</v>
      </c>
      <c r="L178" s="4" t="str">
        <f t="shared" si="9"/>
        <v>RC0402FR-0766R5L</v>
      </c>
      <c r="M178" s="3" t="s">
        <v>378</v>
      </c>
      <c r="N178" t="s">
        <v>379</v>
      </c>
      <c r="O178" s="4" t="str">
        <f t="shared" ca="1" si="10"/>
        <v>C:\Altium Libraries\Passives Library\DataSheet\GENERAL PURPOSE CHIP RESISTORS (Yageo).pdf</v>
      </c>
      <c r="P178" s="4" t="str">
        <f t="shared" si="11"/>
        <v>GENERAL PURPOSE CHIP RESISTORS RES0402 66R5±1% 50V 0.0625W</v>
      </c>
    </row>
    <row r="179" spans="1:16" x14ac:dyDescent="0.3">
      <c r="A179" s="4" t="s">
        <v>395</v>
      </c>
      <c r="B179" s="3" t="s">
        <v>373</v>
      </c>
      <c r="C179" s="4" t="s">
        <v>2262</v>
      </c>
      <c r="D179" s="45" t="s">
        <v>1669</v>
      </c>
      <c r="E179" s="3" t="s">
        <v>375</v>
      </c>
      <c r="F179" s="3" t="s">
        <v>376</v>
      </c>
      <c r="G179" s="4" t="str">
        <f t="shared" si="8"/>
        <v>RES0402 68R1±1%</v>
      </c>
      <c r="H179" s="3" t="s">
        <v>23</v>
      </c>
      <c r="I179" s="3" t="s">
        <v>24</v>
      </c>
      <c r="J179" s="3" t="s">
        <v>25</v>
      </c>
      <c r="K179" s="3" t="s">
        <v>377</v>
      </c>
      <c r="L179" s="4" t="str">
        <f t="shared" si="9"/>
        <v>RC0402FR-0768R1L</v>
      </c>
      <c r="M179" s="3" t="s">
        <v>378</v>
      </c>
      <c r="N179" t="s">
        <v>379</v>
      </c>
      <c r="O179" s="4" t="str">
        <f t="shared" ca="1" si="10"/>
        <v>C:\Altium Libraries\Passives Library\DataSheet\GENERAL PURPOSE CHIP RESISTORS (Yageo).pdf</v>
      </c>
      <c r="P179" s="4" t="str">
        <f t="shared" si="11"/>
        <v>GENERAL PURPOSE CHIP RESISTORS RES0402 68R1±1% 50V 0.0625W</v>
      </c>
    </row>
    <row r="180" spans="1:16" x14ac:dyDescent="0.3">
      <c r="A180" s="4" t="s">
        <v>397</v>
      </c>
      <c r="B180" s="3" t="s">
        <v>373</v>
      </c>
      <c r="C180" s="4" t="s">
        <v>2263</v>
      </c>
      <c r="D180" s="45" t="s">
        <v>1669</v>
      </c>
      <c r="E180" s="3" t="s">
        <v>375</v>
      </c>
      <c r="F180" s="3" t="s">
        <v>376</v>
      </c>
      <c r="G180" s="4" t="str">
        <f t="shared" si="8"/>
        <v>RES0402 69R8±1%</v>
      </c>
      <c r="H180" s="3" t="s">
        <v>23</v>
      </c>
      <c r="I180" s="3" t="s">
        <v>24</v>
      </c>
      <c r="J180" s="3" t="s">
        <v>25</v>
      </c>
      <c r="K180" s="3" t="s">
        <v>377</v>
      </c>
      <c r="L180" s="4" t="str">
        <f t="shared" si="9"/>
        <v>RC0402FR-0769R8L</v>
      </c>
      <c r="M180" s="3" t="s">
        <v>378</v>
      </c>
      <c r="N180" t="s">
        <v>379</v>
      </c>
      <c r="O180" s="4" t="str">
        <f t="shared" ca="1" si="10"/>
        <v>C:\Altium Libraries\Passives Library\DataSheet\GENERAL PURPOSE CHIP RESISTORS (Yageo).pdf</v>
      </c>
      <c r="P180" s="4" t="str">
        <f t="shared" si="11"/>
        <v>GENERAL PURPOSE CHIP RESISTORS RES0402 69R8±1% 50V 0.0625W</v>
      </c>
    </row>
    <row r="181" spans="1:16" x14ac:dyDescent="0.3">
      <c r="A181" s="4" t="s">
        <v>402</v>
      </c>
      <c r="B181" s="3" t="s">
        <v>373</v>
      </c>
      <c r="C181" s="4" t="s">
        <v>2264</v>
      </c>
      <c r="D181" s="45" t="s">
        <v>1669</v>
      </c>
      <c r="E181" s="3" t="s">
        <v>375</v>
      </c>
      <c r="F181" s="3" t="s">
        <v>376</v>
      </c>
      <c r="G181" s="4" t="str">
        <f t="shared" si="8"/>
        <v>RES0402 71R5±1%</v>
      </c>
      <c r="H181" s="3" t="s">
        <v>23</v>
      </c>
      <c r="I181" s="3" t="s">
        <v>24</v>
      </c>
      <c r="J181" s="3" t="s">
        <v>25</v>
      </c>
      <c r="K181" s="3" t="s">
        <v>377</v>
      </c>
      <c r="L181" s="4" t="str">
        <f t="shared" si="9"/>
        <v>RC0402FR-0771R5L</v>
      </c>
      <c r="M181" s="3" t="s">
        <v>378</v>
      </c>
      <c r="N181" t="s">
        <v>379</v>
      </c>
      <c r="O181" s="4" t="str">
        <f t="shared" ca="1" si="10"/>
        <v>C:\Altium Libraries\Passives Library\DataSheet\GENERAL PURPOSE CHIP RESISTORS (Yageo).pdf</v>
      </c>
      <c r="P181" s="4" t="str">
        <f t="shared" si="11"/>
        <v>GENERAL PURPOSE CHIP RESISTORS RES0402 71R5±1% 50V 0.0625W</v>
      </c>
    </row>
    <row r="182" spans="1:16" x14ac:dyDescent="0.3">
      <c r="A182" s="4" t="s">
        <v>403</v>
      </c>
      <c r="B182" s="3" t="s">
        <v>373</v>
      </c>
      <c r="C182" s="4" t="s">
        <v>2265</v>
      </c>
      <c r="D182" s="45" t="s">
        <v>1669</v>
      </c>
      <c r="E182" s="3" t="s">
        <v>375</v>
      </c>
      <c r="F182" s="3" t="s">
        <v>376</v>
      </c>
      <c r="G182" s="4" t="str">
        <f t="shared" si="8"/>
        <v>RES0402 73R2±1%</v>
      </c>
      <c r="H182" s="3" t="s">
        <v>23</v>
      </c>
      <c r="I182" s="3" t="s">
        <v>24</v>
      </c>
      <c r="J182" s="3" t="s">
        <v>25</v>
      </c>
      <c r="K182" s="3" t="s">
        <v>377</v>
      </c>
      <c r="L182" s="4" t="str">
        <f t="shared" si="9"/>
        <v>RC0402FR-0773R2L</v>
      </c>
      <c r="M182" s="3" t="s">
        <v>378</v>
      </c>
      <c r="N182" t="s">
        <v>379</v>
      </c>
      <c r="O182" s="4" t="str">
        <f t="shared" ca="1" si="10"/>
        <v>C:\Altium Libraries\Passives Library\DataSheet\GENERAL PURPOSE CHIP RESISTORS (Yageo).pdf</v>
      </c>
      <c r="P182" s="4" t="str">
        <f t="shared" si="11"/>
        <v>GENERAL PURPOSE CHIP RESISTORS RES0402 73R2±1% 50V 0.0625W</v>
      </c>
    </row>
    <row r="183" spans="1:16" x14ac:dyDescent="0.3">
      <c r="A183" s="4" t="s">
        <v>404</v>
      </c>
      <c r="B183" s="3" t="s">
        <v>373</v>
      </c>
      <c r="C183" s="4" t="s">
        <v>119</v>
      </c>
      <c r="D183" s="45" t="s">
        <v>1669</v>
      </c>
      <c r="E183" s="3" t="s">
        <v>375</v>
      </c>
      <c r="F183" s="3" t="s">
        <v>376</v>
      </c>
      <c r="G183" s="4" t="str">
        <f t="shared" si="8"/>
        <v>RES0402 75R±1%</v>
      </c>
      <c r="H183" s="3" t="s">
        <v>23</v>
      </c>
      <c r="I183" s="3" t="s">
        <v>24</v>
      </c>
      <c r="J183" s="3" t="s">
        <v>25</v>
      </c>
      <c r="K183" s="3" t="s">
        <v>377</v>
      </c>
      <c r="L183" s="4" t="str">
        <f t="shared" si="9"/>
        <v>RC0402FR-0775RL</v>
      </c>
      <c r="M183" s="3" t="s">
        <v>378</v>
      </c>
      <c r="N183" t="s">
        <v>379</v>
      </c>
      <c r="O183" s="4" t="str">
        <f t="shared" ca="1" si="10"/>
        <v>C:\Altium Libraries\Passives Library\DataSheet\GENERAL PURPOSE CHIP RESISTORS (Yageo).pdf</v>
      </c>
      <c r="P183" s="4" t="str">
        <f t="shared" si="11"/>
        <v>GENERAL PURPOSE CHIP RESISTORS RES0402 75R±1% 50V 0.0625W</v>
      </c>
    </row>
    <row r="184" spans="1:16" x14ac:dyDescent="0.3">
      <c r="A184" s="4" t="s">
        <v>405</v>
      </c>
      <c r="B184" s="3" t="s">
        <v>373</v>
      </c>
      <c r="C184" s="4" t="s">
        <v>2266</v>
      </c>
      <c r="D184" s="45" t="s">
        <v>1669</v>
      </c>
      <c r="E184" s="3" t="s">
        <v>375</v>
      </c>
      <c r="F184" s="3" t="s">
        <v>376</v>
      </c>
      <c r="G184" s="4" t="str">
        <f t="shared" si="8"/>
        <v>RES0402 76R8±1%</v>
      </c>
      <c r="H184" s="3" t="s">
        <v>23</v>
      </c>
      <c r="I184" s="3" t="s">
        <v>24</v>
      </c>
      <c r="J184" s="3" t="s">
        <v>25</v>
      </c>
      <c r="K184" s="3" t="s">
        <v>377</v>
      </c>
      <c r="L184" s="4" t="str">
        <f t="shared" si="9"/>
        <v>RC0402FR-0776R8L</v>
      </c>
      <c r="M184" s="3" t="s">
        <v>378</v>
      </c>
      <c r="N184" t="s">
        <v>379</v>
      </c>
      <c r="O184" s="4" t="str">
        <f t="shared" ca="1" si="10"/>
        <v>C:\Altium Libraries\Passives Library\DataSheet\GENERAL PURPOSE CHIP RESISTORS (Yageo).pdf</v>
      </c>
      <c r="P184" s="4" t="str">
        <f t="shared" si="11"/>
        <v>GENERAL PURPOSE CHIP RESISTORS RES0402 76R8±1% 50V 0.0625W</v>
      </c>
    </row>
    <row r="185" spans="1:16" x14ac:dyDescent="0.3">
      <c r="A185" s="4" t="s">
        <v>406</v>
      </c>
      <c r="B185" s="3" t="s">
        <v>373</v>
      </c>
      <c r="C185" s="4" t="s">
        <v>2267</v>
      </c>
      <c r="D185" s="45" t="s">
        <v>1669</v>
      </c>
      <c r="E185" s="3" t="s">
        <v>375</v>
      </c>
      <c r="F185" s="3" t="s">
        <v>376</v>
      </c>
      <c r="G185" s="4" t="str">
        <f t="shared" si="8"/>
        <v>RES0402 78R7±1%</v>
      </c>
      <c r="H185" s="3" t="s">
        <v>23</v>
      </c>
      <c r="I185" s="3" t="s">
        <v>24</v>
      </c>
      <c r="J185" s="3" t="s">
        <v>25</v>
      </c>
      <c r="K185" s="3" t="s">
        <v>377</v>
      </c>
      <c r="L185" s="4" t="str">
        <f t="shared" si="9"/>
        <v>RC0402FR-0778R7L</v>
      </c>
      <c r="M185" s="3" t="s">
        <v>378</v>
      </c>
      <c r="N185" t="s">
        <v>379</v>
      </c>
      <c r="O185" s="4" t="str">
        <f t="shared" ca="1" si="10"/>
        <v>C:\Altium Libraries\Passives Library\DataSheet\GENERAL PURPOSE CHIP RESISTORS (Yageo).pdf</v>
      </c>
      <c r="P185" s="4" t="str">
        <f t="shared" si="11"/>
        <v>GENERAL PURPOSE CHIP RESISTORS RES0402 78R7±1% 50V 0.0625W</v>
      </c>
    </row>
    <row r="186" spans="1:16" x14ac:dyDescent="0.3">
      <c r="A186" s="4" t="s">
        <v>407</v>
      </c>
      <c r="B186" s="3" t="s">
        <v>373</v>
      </c>
      <c r="C186" s="4" t="s">
        <v>2268</v>
      </c>
      <c r="D186" s="45" t="s">
        <v>1669</v>
      </c>
      <c r="E186" s="3" t="s">
        <v>375</v>
      </c>
      <c r="F186" s="3" t="s">
        <v>376</v>
      </c>
      <c r="G186" s="4" t="str">
        <f t="shared" si="8"/>
        <v>RES0402 80R6±1%</v>
      </c>
      <c r="H186" s="3" t="s">
        <v>23</v>
      </c>
      <c r="I186" s="3" t="s">
        <v>24</v>
      </c>
      <c r="J186" s="3" t="s">
        <v>25</v>
      </c>
      <c r="K186" s="3" t="s">
        <v>377</v>
      </c>
      <c r="L186" s="4" t="str">
        <f t="shared" si="9"/>
        <v>RC0402FR-0780R6L</v>
      </c>
      <c r="M186" s="3" t="s">
        <v>378</v>
      </c>
      <c r="N186" t="s">
        <v>379</v>
      </c>
      <c r="O186" s="4" t="str">
        <f t="shared" ca="1" si="10"/>
        <v>C:\Altium Libraries\Passives Library\DataSheet\GENERAL PURPOSE CHIP RESISTORS (Yageo).pdf</v>
      </c>
      <c r="P186" s="4" t="str">
        <f t="shared" si="11"/>
        <v>GENERAL PURPOSE CHIP RESISTORS RES0402 80R6±1% 50V 0.0625W</v>
      </c>
    </row>
    <row r="187" spans="1:16" x14ac:dyDescent="0.3">
      <c r="A187" s="4" t="s">
        <v>408</v>
      </c>
      <c r="B187" s="3" t="s">
        <v>373</v>
      </c>
      <c r="C187" s="4" t="s">
        <v>2269</v>
      </c>
      <c r="D187" s="45" t="s">
        <v>1669</v>
      </c>
      <c r="E187" s="3" t="s">
        <v>375</v>
      </c>
      <c r="F187" s="3" t="s">
        <v>376</v>
      </c>
      <c r="G187" s="4" t="str">
        <f t="shared" si="8"/>
        <v>RES0402 82R5±1%</v>
      </c>
      <c r="H187" s="3" t="s">
        <v>23</v>
      </c>
      <c r="I187" s="3" t="s">
        <v>24</v>
      </c>
      <c r="J187" s="3" t="s">
        <v>25</v>
      </c>
      <c r="K187" s="3" t="s">
        <v>377</v>
      </c>
      <c r="L187" s="4" t="str">
        <f t="shared" si="9"/>
        <v>RC0402FR-0782R5L</v>
      </c>
      <c r="M187" s="3" t="s">
        <v>378</v>
      </c>
      <c r="N187" t="s">
        <v>379</v>
      </c>
      <c r="O187" s="4" t="str">
        <f t="shared" ca="1" si="10"/>
        <v>C:\Altium Libraries\Passives Library\DataSheet\GENERAL PURPOSE CHIP RESISTORS (Yageo).pdf</v>
      </c>
      <c r="P187" s="4" t="str">
        <f t="shared" si="11"/>
        <v>GENERAL PURPOSE CHIP RESISTORS RES0402 82R5±1% 50V 0.0625W</v>
      </c>
    </row>
    <row r="188" spans="1:16" x14ac:dyDescent="0.3">
      <c r="A188" s="4" t="s">
        <v>409</v>
      </c>
      <c r="B188" s="3" t="s">
        <v>373</v>
      </c>
      <c r="C188" s="4" t="s">
        <v>2270</v>
      </c>
      <c r="D188" s="45" t="s">
        <v>1669</v>
      </c>
      <c r="E188" s="3" t="s">
        <v>375</v>
      </c>
      <c r="F188" s="3" t="s">
        <v>376</v>
      </c>
      <c r="G188" s="4" t="str">
        <f t="shared" si="8"/>
        <v>RES0402 84R5±1%</v>
      </c>
      <c r="H188" s="3" t="s">
        <v>23</v>
      </c>
      <c r="I188" s="3" t="s">
        <v>24</v>
      </c>
      <c r="J188" s="3" t="s">
        <v>25</v>
      </c>
      <c r="K188" s="3" t="s">
        <v>377</v>
      </c>
      <c r="L188" s="4" t="str">
        <f t="shared" si="9"/>
        <v>RC0402FR-0784R5L</v>
      </c>
      <c r="M188" s="3" t="s">
        <v>378</v>
      </c>
      <c r="N188" t="s">
        <v>379</v>
      </c>
      <c r="O188" s="4" t="str">
        <f t="shared" ca="1" si="10"/>
        <v>C:\Altium Libraries\Passives Library\DataSheet\GENERAL PURPOSE CHIP RESISTORS (Yageo).pdf</v>
      </c>
      <c r="P188" s="4" t="str">
        <f t="shared" si="11"/>
        <v>GENERAL PURPOSE CHIP RESISTORS RES0402 84R5±1% 50V 0.0625W</v>
      </c>
    </row>
    <row r="189" spans="1:16" x14ac:dyDescent="0.3">
      <c r="A189" s="4" t="s">
        <v>410</v>
      </c>
      <c r="B189" s="3" t="s">
        <v>373</v>
      </c>
      <c r="C189" s="4" t="s">
        <v>2271</v>
      </c>
      <c r="D189" s="45" t="s">
        <v>1669</v>
      </c>
      <c r="E189" s="3" t="s">
        <v>375</v>
      </c>
      <c r="F189" s="3" t="s">
        <v>376</v>
      </c>
      <c r="G189" s="4" t="str">
        <f t="shared" si="8"/>
        <v>RES0402 86R6±1%</v>
      </c>
      <c r="H189" s="3" t="s">
        <v>23</v>
      </c>
      <c r="I189" s="3" t="s">
        <v>24</v>
      </c>
      <c r="J189" s="3" t="s">
        <v>25</v>
      </c>
      <c r="K189" s="3" t="s">
        <v>377</v>
      </c>
      <c r="L189" s="4" t="str">
        <f t="shared" si="9"/>
        <v>RC0402FR-0786R6L</v>
      </c>
      <c r="M189" s="3" t="s">
        <v>378</v>
      </c>
      <c r="N189" t="s">
        <v>379</v>
      </c>
      <c r="O189" s="4" t="str">
        <f t="shared" ca="1" si="10"/>
        <v>C:\Altium Libraries\Passives Library\DataSheet\GENERAL PURPOSE CHIP RESISTORS (Yageo).pdf</v>
      </c>
      <c r="P189" s="4" t="str">
        <f t="shared" si="11"/>
        <v>GENERAL PURPOSE CHIP RESISTORS RES0402 86R6±1% 50V 0.0625W</v>
      </c>
    </row>
    <row r="190" spans="1:16" x14ac:dyDescent="0.3">
      <c r="A190" s="4" t="s">
        <v>411</v>
      </c>
      <c r="B190" s="3" t="s">
        <v>373</v>
      </c>
      <c r="C190" s="4" t="s">
        <v>2272</v>
      </c>
      <c r="D190" s="45" t="s">
        <v>1669</v>
      </c>
      <c r="E190" s="3" t="s">
        <v>375</v>
      </c>
      <c r="F190" s="3" t="s">
        <v>376</v>
      </c>
      <c r="G190" s="4" t="str">
        <f t="shared" si="8"/>
        <v>RES0402 88R7±1%</v>
      </c>
      <c r="H190" s="3" t="s">
        <v>23</v>
      </c>
      <c r="I190" s="3" t="s">
        <v>24</v>
      </c>
      <c r="J190" s="3" t="s">
        <v>25</v>
      </c>
      <c r="K190" s="3" t="s">
        <v>377</v>
      </c>
      <c r="L190" s="4" t="str">
        <f t="shared" si="9"/>
        <v>RC0402FR-0788R7L</v>
      </c>
      <c r="M190" s="3" t="s">
        <v>378</v>
      </c>
      <c r="N190" t="s">
        <v>379</v>
      </c>
      <c r="O190" s="4" t="str">
        <f t="shared" ca="1" si="10"/>
        <v>C:\Altium Libraries\Passives Library\DataSheet\GENERAL PURPOSE CHIP RESISTORS (Yageo).pdf</v>
      </c>
      <c r="P190" s="4" t="str">
        <f t="shared" si="11"/>
        <v>GENERAL PURPOSE CHIP RESISTORS RES0402 88R7±1% 50V 0.0625W</v>
      </c>
    </row>
    <row r="191" spans="1:16" x14ac:dyDescent="0.3">
      <c r="A191" s="4" t="s">
        <v>412</v>
      </c>
      <c r="B191" s="3" t="s">
        <v>373</v>
      </c>
      <c r="C191" s="4" t="s">
        <v>2273</v>
      </c>
      <c r="D191" s="45" t="s">
        <v>1669</v>
      </c>
      <c r="E191" s="3" t="s">
        <v>375</v>
      </c>
      <c r="F191" s="3" t="s">
        <v>376</v>
      </c>
      <c r="G191" s="4" t="str">
        <f t="shared" si="8"/>
        <v>RES0402 90R9±1%</v>
      </c>
      <c r="H191" s="3" t="s">
        <v>23</v>
      </c>
      <c r="I191" s="3" t="s">
        <v>24</v>
      </c>
      <c r="J191" s="3" t="s">
        <v>25</v>
      </c>
      <c r="K191" s="3" t="s">
        <v>377</v>
      </c>
      <c r="L191" s="4" t="str">
        <f t="shared" si="9"/>
        <v>RC0402FR-0790R9L</v>
      </c>
      <c r="M191" s="3" t="s">
        <v>378</v>
      </c>
      <c r="N191" t="s">
        <v>379</v>
      </c>
      <c r="O191" s="4" t="str">
        <f t="shared" ca="1" si="10"/>
        <v>C:\Altium Libraries\Passives Library\DataSheet\GENERAL PURPOSE CHIP RESISTORS (Yageo).pdf</v>
      </c>
      <c r="P191" s="4" t="str">
        <f t="shared" si="11"/>
        <v>GENERAL PURPOSE CHIP RESISTORS RES0402 90R9±1% 50V 0.0625W</v>
      </c>
    </row>
    <row r="192" spans="1:16" x14ac:dyDescent="0.3">
      <c r="A192" s="4" t="s">
        <v>413</v>
      </c>
      <c r="B192" s="3" t="s">
        <v>373</v>
      </c>
      <c r="C192" s="4" t="s">
        <v>2274</v>
      </c>
      <c r="D192" s="45" t="s">
        <v>1669</v>
      </c>
      <c r="E192" s="3" t="s">
        <v>375</v>
      </c>
      <c r="F192" s="3" t="s">
        <v>376</v>
      </c>
      <c r="G192" s="4" t="str">
        <f t="shared" si="8"/>
        <v>RES0402 93R1±1%</v>
      </c>
      <c r="H192" s="3" t="s">
        <v>23</v>
      </c>
      <c r="I192" s="3" t="s">
        <v>24</v>
      </c>
      <c r="J192" s="3" t="s">
        <v>25</v>
      </c>
      <c r="K192" s="3" t="s">
        <v>377</v>
      </c>
      <c r="L192" s="4" t="str">
        <f t="shared" si="9"/>
        <v>RC0402FR-0793R1L</v>
      </c>
      <c r="M192" s="3" t="s">
        <v>378</v>
      </c>
      <c r="N192" t="s">
        <v>379</v>
      </c>
      <c r="O192" s="4" t="str">
        <f t="shared" ca="1" si="10"/>
        <v>C:\Altium Libraries\Passives Library\DataSheet\GENERAL PURPOSE CHIP RESISTORS (Yageo).pdf</v>
      </c>
      <c r="P192" s="4" t="str">
        <f t="shared" si="11"/>
        <v>GENERAL PURPOSE CHIP RESISTORS RES0402 93R1±1% 50V 0.0625W</v>
      </c>
    </row>
    <row r="193" spans="1:16" x14ac:dyDescent="0.3">
      <c r="A193" s="4" t="s">
        <v>414</v>
      </c>
      <c r="B193" s="3" t="s">
        <v>373</v>
      </c>
      <c r="C193" s="4" t="s">
        <v>2275</v>
      </c>
      <c r="D193" s="45" t="s">
        <v>1669</v>
      </c>
      <c r="E193" s="3" t="s">
        <v>375</v>
      </c>
      <c r="F193" s="3" t="s">
        <v>376</v>
      </c>
      <c r="G193" s="4" t="str">
        <f t="shared" si="8"/>
        <v>RES0402 95R3±1%</v>
      </c>
      <c r="H193" s="3" t="s">
        <v>23</v>
      </c>
      <c r="I193" s="3" t="s">
        <v>24</v>
      </c>
      <c r="J193" s="3" t="s">
        <v>25</v>
      </c>
      <c r="K193" s="3" t="s">
        <v>377</v>
      </c>
      <c r="L193" s="4" t="str">
        <f t="shared" si="9"/>
        <v>RC0402FR-0795R3L</v>
      </c>
      <c r="M193" s="3" t="s">
        <v>378</v>
      </c>
      <c r="N193" t="s">
        <v>379</v>
      </c>
      <c r="O193" s="4" t="str">
        <f t="shared" ca="1" si="10"/>
        <v>C:\Altium Libraries\Passives Library\DataSheet\GENERAL PURPOSE CHIP RESISTORS (Yageo).pdf</v>
      </c>
      <c r="P193" s="4" t="str">
        <f t="shared" si="11"/>
        <v>GENERAL PURPOSE CHIP RESISTORS RES0402 95R3±1% 50V 0.0625W</v>
      </c>
    </row>
    <row r="194" spans="1:16" x14ac:dyDescent="0.3">
      <c r="A194" s="4" t="s">
        <v>415</v>
      </c>
      <c r="B194" s="3" t="s">
        <v>373</v>
      </c>
      <c r="C194" s="4" t="s">
        <v>2276</v>
      </c>
      <c r="D194" s="45" t="s">
        <v>1669</v>
      </c>
      <c r="E194" s="3" t="s">
        <v>375</v>
      </c>
      <c r="F194" s="3" t="s">
        <v>376</v>
      </c>
      <c r="G194" s="4" t="str">
        <f t="shared" si="8"/>
        <v>RES0402 97R6±1%</v>
      </c>
      <c r="H194" s="3" t="s">
        <v>23</v>
      </c>
      <c r="I194" s="3" t="s">
        <v>24</v>
      </c>
      <c r="J194" s="3" t="s">
        <v>25</v>
      </c>
      <c r="K194" s="3" t="s">
        <v>377</v>
      </c>
      <c r="L194" s="4" t="str">
        <f t="shared" si="9"/>
        <v>RC0402FR-0797R6L</v>
      </c>
      <c r="M194" s="3" t="s">
        <v>378</v>
      </c>
      <c r="N194" t="s">
        <v>379</v>
      </c>
      <c r="O194" s="4" t="str">
        <f t="shared" ca="1" si="10"/>
        <v>C:\Altium Libraries\Passives Library\DataSheet\GENERAL PURPOSE CHIP RESISTORS (Yageo).pdf</v>
      </c>
      <c r="P194" s="4" t="str">
        <f t="shared" si="11"/>
        <v>GENERAL PURPOSE CHIP RESISTORS RES0402 97R6±1% 50V 0.0625W</v>
      </c>
    </row>
    <row r="195" spans="1:16" x14ac:dyDescent="0.3">
      <c r="A195" s="4" t="s">
        <v>416</v>
      </c>
      <c r="B195" s="3" t="s">
        <v>373</v>
      </c>
      <c r="C195" s="4" t="s">
        <v>125</v>
      </c>
      <c r="D195" s="45" t="s">
        <v>1669</v>
      </c>
      <c r="E195" s="3" t="s">
        <v>375</v>
      </c>
      <c r="F195" s="3" t="s">
        <v>376</v>
      </c>
      <c r="G195" s="4" t="str">
        <f t="shared" ref="G195:G258" si="12">CONCATENATE(K195," ",C195,D195)</f>
        <v>RES0402 100R±1%</v>
      </c>
      <c r="H195" s="3" t="s">
        <v>23</v>
      </c>
      <c r="I195" s="3" t="s">
        <v>24</v>
      </c>
      <c r="J195" s="3" t="s">
        <v>25</v>
      </c>
      <c r="K195" s="3" t="s">
        <v>377</v>
      </c>
      <c r="L195" s="4" t="str">
        <f t="shared" ref="L195:L258" si="13">CONCATENATE("RC0402FR-07",C195,"L")</f>
        <v>RC0402FR-07100RL</v>
      </c>
      <c r="M195" s="3" t="s">
        <v>378</v>
      </c>
      <c r="N195" t="s">
        <v>379</v>
      </c>
      <c r="O195" s="4" t="str">
        <f t="shared" ref="O195:O258" ca="1" si="14">CONCATENATE(LEFT(CELL("имяфайла"), FIND("[",CELL("имяфайла"))-1),"DataSheet\GENERAL PURPOSE CHIP RESISTORS (Yageo).pdf")</f>
        <v>C:\Altium Libraries\Passives Library\DataSheet\GENERAL PURPOSE CHIP RESISTORS (Yageo).pdf</v>
      </c>
      <c r="P195" s="4" t="str">
        <f t="shared" ref="P195:P258" si="15">CONCATENATE(N195," ",K195," ",C195,D195," ",E195," ",F195)</f>
        <v>GENERAL PURPOSE CHIP RESISTORS RES0402 100R±1% 50V 0.0625W</v>
      </c>
    </row>
    <row r="196" spans="1:16" x14ac:dyDescent="0.3">
      <c r="A196" s="4" t="s">
        <v>417</v>
      </c>
      <c r="B196" s="3" t="s">
        <v>373</v>
      </c>
      <c r="C196" s="4" t="s">
        <v>2277</v>
      </c>
      <c r="D196" s="45" t="s">
        <v>1669</v>
      </c>
      <c r="E196" s="3" t="s">
        <v>375</v>
      </c>
      <c r="F196" s="3" t="s">
        <v>376</v>
      </c>
      <c r="G196" s="4" t="str">
        <f t="shared" si="12"/>
        <v>RES0402 102R±1%</v>
      </c>
      <c r="H196" s="3" t="s">
        <v>23</v>
      </c>
      <c r="I196" s="3" t="s">
        <v>24</v>
      </c>
      <c r="J196" s="3" t="s">
        <v>25</v>
      </c>
      <c r="K196" s="3" t="s">
        <v>377</v>
      </c>
      <c r="L196" s="4" t="str">
        <f t="shared" si="13"/>
        <v>RC0402FR-07102RL</v>
      </c>
      <c r="M196" s="3" t="s">
        <v>378</v>
      </c>
      <c r="N196" t="s">
        <v>379</v>
      </c>
      <c r="O196" s="4" t="str">
        <f t="shared" ca="1" si="14"/>
        <v>C:\Altium Libraries\Passives Library\DataSheet\GENERAL PURPOSE CHIP RESISTORS (Yageo).pdf</v>
      </c>
      <c r="P196" s="4" t="str">
        <f t="shared" si="15"/>
        <v>GENERAL PURPOSE CHIP RESISTORS RES0402 102R±1% 50V 0.0625W</v>
      </c>
    </row>
    <row r="197" spans="1:16" x14ac:dyDescent="0.3">
      <c r="A197" s="4" t="s">
        <v>418</v>
      </c>
      <c r="B197" s="3" t="s">
        <v>373</v>
      </c>
      <c r="C197" s="4" t="s">
        <v>2278</v>
      </c>
      <c r="D197" s="45" t="s">
        <v>1669</v>
      </c>
      <c r="E197" s="3" t="s">
        <v>375</v>
      </c>
      <c r="F197" s="3" t="s">
        <v>376</v>
      </c>
      <c r="G197" s="4" t="str">
        <f t="shared" si="12"/>
        <v>RES0402 105R±1%</v>
      </c>
      <c r="H197" s="3" t="s">
        <v>23</v>
      </c>
      <c r="I197" s="3" t="s">
        <v>24</v>
      </c>
      <c r="J197" s="3" t="s">
        <v>25</v>
      </c>
      <c r="K197" s="3" t="s">
        <v>377</v>
      </c>
      <c r="L197" s="4" t="str">
        <f t="shared" si="13"/>
        <v>RC0402FR-07105RL</v>
      </c>
      <c r="M197" s="3" t="s">
        <v>378</v>
      </c>
      <c r="N197" t="s">
        <v>379</v>
      </c>
      <c r="O197" s="4" t="str">
        <f t="shared" ca="1" si="14"/>
        <v>C:\Altium Libraries\Passives Library\DataSheet\GENERAL PURPOSE CHIP RESISTORS (Yageo).pdf</v>
      </c>
      <c r="P197" s="4" t="str">
        <f t="shared" si="15"/>
        <v>GENERAL PURPOSE CHIP RESISTORS RES0402 105R±1% 50V 0.0625W</v>
      </c>
    </row>
    <row r="198" spans="1:16" x14ac:dyDescent="0.3">
      <c r="A198" s="4" t="s">
        <v>419</v>
      </c>
      <c r="B198" s="3" t="s">
        <v>373</v>
      </c>
      <c r="C198" s="4" t="s">
        <v>2279</v>
      </c>
      <c r="D198" s="45" t="s">
        <v>1669</v>
      </c>
      <c r="E198" s="3" t="s">
        <v>375</v>
      </c>
      <c r="F198" s="3" t="s">
        <v>376</v>
      </c>
      <c r="G198" s="4" t="str">
        <f t="shared" si="12"/>
        <v>RES0402 107R±1%</v>
      </c>
      <c r="H198" s="3" t="s">
        <v>23</v>
      </c>
      <c r="I198" s="3" t="s">
        <v>24</v>
      </c>
      <c r="J198" s="3" t="s">
        <v>25</v>
      </c>
      <c r="K198" s="3" t="s">
        <v>377</v>
      </c>
      <c r="L198" s="4" t="str">
        <f t="shared" si="13"/>
        <v>RC0402FR-07107RL</v>
      </c>
      <c r="M198" s="3" t="s">
        <v>378</v>
      </c>
      <c r="N198" t="s">
        <v>379</v>
      </c>
      <c r="O198" s="4" t="str">
        <f t="shared" ca="1" si="14"/>
        <v>C:\Altium Libraries\Passives Library\DataSheet\GENERAL PURPOSE CHIP RESISTORS (Yageo).pdf</v>
      </c>
      <c r="P198" s="4" t="str">
        <f t="shared" si="15"/>
        <v>GENERAL PURPOSE CHIP RESISTORS RES0402 107R±1% 50V 0.0625W</v>
      </c>
    </row>
    <row r="199" spans="1:16" x14ac:dyDescent="0.3">
      <c r="A199" s="4" t="s">
        <v>420</v>
      </c>
      <c r="B199" s="3" t="s">
        <v>373</v>
      </c>
      <c r="C199" s="4" t="s">
        <v>127</v>
      </c>
      <c r="D199" s="45" t="s">
        <v>1669</v>
      </c>
      <c r="E199" s="3" t="s">
        <v>375</v>
      </c>
      <c r="F199" s="3" t="s">
        <v>376</v>
      </c>
      <c r="G199" s="4" t="str">
        <f t="shared" si="12"/>
        <v>RES0402 110R±1%</v>
      </c>
      <c r="H199" s="3" t="s">
        <v>23</v>
      </c>
      <c r="I199" s="3" t="s">
        <v>24</v>
      </c>
      <c r="J199" s="3" t="s">
        <v>25</v>
      </c>
      <c r="K199" s="3" t="s">
        <v>377</v>
      </c>
      <c r="L199" s="4" t="str">
        <f t="shared" si="13"/>
        <v>RC0402FR-07110RL</v>
      </c>
      <c r="M199" s="3" t="s">
        <v>378</v>
      </c>
      <c r="N199" t="s">
        <v>379</v>
      </c>
      <c r="O199" s="4" t="str">
        <f t="shared" ca="1" si="14"/>
        <v>C:\Altium Libraries\Passives Library\DataSheet\GENERAL PURPOSE CHIP RESISTORS (Yageo).pdf</v>
      </c>
      <c r="P199" s="4" t="str">
        <f t="shared" si="15"/>
        <v>GENERAL PURPOSE CHIP RESISTORS RES0402 110R±1% 50V 0.0625W</v>
      </c>
    </row>
    <row r="200" spans="1:16" x14ac:dyDescent="0.3">
      <c r="A200" s="4" t="s">
        <v>421</v>
      </c>
      <c r="B200" s="3" t="s">
        <v>373</v>
      </c>
      <c r="C200" s="4" t="s">
        <v>2280</v>
      </c>
      <c r="D200" s="45" t="s">
        <v>1669</v>
      </c>
      <c r="E200" s="3" t="s">
        <v>375</v>
      </c>
      <c r="F200" s="3" t="s">
        <v>376</v>
      </c>
      <c r="G200" s="4" t="str">
        <f t="shared" si="12"/>
        <v>RES0402 113R±1%</v>
      </c>
      <c r="H200" s="3" t="s">
        <v>23</v>
      </c>
      <c r="I200" s="3" t="s">
        <v>24</v>
      </c>
      <c r="J200" s="3" t="s">
        <v>25</v>
      </c>
      <c r="K200" s="3" t="s">
        <v>377</v>
      </c>
      <c r="L200" s="4" t="str">
        <f t="shared" si="13"/>
        <v>RC0402FR-07113RL</v>
      </c>
      <c r="M200" s="3" t="s">
        <v>378</v>
      </c>
      <c r="N200" t="s">
        <v>379</v>
      </c>
      <c r="O200" s="4" t="str">
        <f t="shared" ca="1" si="14"/>
        <v>C:\Altium Libraries\Passives Library\DataSheet\GENERAL PURPOSE CHIP RESISTORS (Yageo).pdf</v>
      </c>
      <c r="P200" s="4" t="str">
        <f t="shared" si="15"/>
        <v>GENERAL PURPOSE CHIP RESISTORS RES0402 113R±1% 50V 0.0625W</v>
      </c>
    </row>
    <row r="201" spans="1:16" x14ac:dyDescent="0.3">
      <c r="A201" s="4" t="s">
        <v>422</v>
      </c>
      <c r="B201" s="3" t="s">
        <v>373</v>
      </c>
      <c r="C201" s="4" t="s">
        <v>2281</v>
      </c>
      <c r="D201" s="45" t="s">
        <v>1669</v>
      </c>
      <c r="E201" s="3" t="s">
        <v>375</v>
      </c>
      <c r="F201" s="3" t="s">
        <v>376</v>
      </c>
      <c r="G201" s="4" t="str">
        <f t="shared" si="12"/>
        <v>RES0402 115R±1%</v>
      </c>
      <c r="H201" s="3" t="s">
        <v>23</v>
      </c>
      <c r="I201" s="3" t="s">
        <v>24</v>
      </c>
      <c r="J201" s="3" t="s">
        <v>25</v>
      </c>
      <c r="K201" s="3" t="s">
        <v>377</v>
      </c>
      <c r="L201" s="4" t="str">
        <f t="shared" si="13"/>
        <v>RC0402FR-07115RL</v>
      </c>
      <c r="M201" s="3" t="s">
        <v>378</v>
      </c>
      <c r="N201" t="s">
        <v>379</v>
      </c>
      <c r="O201" s="4" t="str">
        <f t="shared" ca="1" si="14"/>
        <v>C:\Altium Libraries\Passives Library\DataSheet\GENERAL PURPOSE CHIP RESISTORS (Yageo).pdf</v>
      </c>
      <c r="P201" s="4" t="str">
        <f t="shared" si="15"/>
        <v>GENERAL PURPOSE CHIP RESISTORS RES0402 115R±1% 50V 0.0625W</v>
      </c>
    </row>
    <row r="202" spans="1:16" x14ac:dyDescent="0.3">
      <c r="A202" s="4" t="s">
        <v>423</v>
      </c>
      <c r="B202" s="3" t="s">
        <v>373</v>
      </c>
      <c r="C202" s="4" t="s">
        <v>2282</v>
      </c>
      <c r="D202" s="45" t="s">
        <v>1669</v>
      </c>
      <c r="E202" s="3" t="s">
        <v>375</v>
      </c>
      <c r="F202" s="3" t="s">
        <v>376</v>
      </c>
      <c r="G202" s="4" t="str">
        <f t="shared" si="12"/>
        <v>RES0402 118R±1%</v>
      </c>
      <c r="H202" s="3" t="s">
        <v>23</v>
      </c>
      <c r="I202" s="3" t="s">
        <v>24</v>
      </c>
      <c r="J202" s="3" t="s">
        <v>25</v>
      </c>
      <c r="K202" s="3" t="s">
        <v>377</v>
      </c>
      <c r="L202" s="4" t="str">
        <f t="shared" si="13"/>
        <v>RC0402FR-07118RL</v>
      </c>
      <c r="M202" s="3" t="s">
        <v>378</v>
      </c>
      <c r="N202" t="s">
        <v>379</v>
      </c>
      <c r="O202" s="4" t="str">
        <f t="shared" ca="1" si="14"/>
        <v>C:\Altium Libraries\Passives Library\DataSheet\GENERAL PURPOSE CHIP RESISTORS (Yageo).pdf</v>
      </c>
      <c r="P202" s="4" t="str">
        <f t="shared" si="15"/>
        <v>GENERAL PURPOSE CHIP RESISTORS RES0402 118R±1% 50V 0.0625W</v>
      </c>
    </row>
    <row r="203" spans="1:16" x14ac:dyDescent="0.3">
      <c r="A203" s="4" t="s">
        <v>424</v>
      </c>
      <c r="B203" s="3" t="s">
        <v>373</v>
      </c>
      <c r="C203" s="4" t="s">
        <v>2283</v>
      </c>
      <c r="D203" s="45" t="s">
        <v>1669</v>
      </c>
      <c r="E203" s="3" t="s">
        <v>375</v>
      </c>
      <c r="F203" s="3" t="s">
        <v>376</v>
      </c>
      <c r="G203" s="4" t="str">
        <f t="shared" si="12"/>
        <v>RES0402 121R±1%</v>
      </c>
      <c r="H203" s="3" t="s">
        <v>23</v>
      </c>
      <c r="I203" s="3" t="s">
        <v>24</v>
      </c>
      <c r="J203" s="3" t="s">
        <v>25</v>
      </c>
      <c r="K203" s="3" t="s">
        <v>377</v>
      </c>
      <c r="L203" s="4" t="str">
        <f t="shared" si="13"/>
        <v>RC0402FR-07121RL</v>
      </c>
      <c r="M203" s="3" t="s">
        <v>378</v>
      </c>
      <c r="N203" t="s">
        <v>379</v>
      </c>
      <c r="O203" s="4" t="str">
        <f t="shared" ca="1" si="14"/>
        <v>C:\Altium Libraries\Passives Library\DataSheet\GENERAL PURPOSE CHIP RESISTORS (Yageo).pdf</v>
      </c>
      <c r="P203" s="4" t="str">
        <f t="shared" si="15"/>
        <v>GENERAL PURPOSE CHIP RESISTORS RES0402 121R±1% 50V 0.0625W</v>
      </c>
    </row>
    <row r="204" spans="1:16" x14ac:dyDescent="0.3">
      <c r="A204" s="4" t="s">
        <v>425</v>
      </c>
      <c r="B204" s="3" t="s">
        <v>373</v>
      </c>
      <c r="C204" s="4" t="s">
        <v>2284</v>
      </c>
      <c r="D204" s="45" t="s">
        <v>1669</v>
      </c>
      <c r="E204" s="3" t="s">
        <v>375</v>
      </c>
      <c r="F204" s="3" t="s">
        <v>376</v>
      </c>
      <c r="G204" s="4" t="str">
        <f t="shared" si="12"/>
        <v>RES0402 124R±1%</v>
      </c>
      <c r="H204" s="3" t="s">
        <v>23</v>
      </c>
      <c r="I204" s="3" t="s">
        <v>24</v>
      </c>
      <c r="J204" s="3" t="s">
        <v>25</v>
      </c>
      <c r="K204" s="3" t="s">
        <v>377</v>
      </c>
      <c r="L204" s="4" t="str">
        <f t="shared" si="13"/>
        <v>RC0402FR-07124RL</v>
      </c>
      <c r="M204" s="3" t="s">
        <v>378</v>
      </c>
      <c r="N204" t="s">
        <v>379</v>
      </c>
      <c r="O204" s="4" t="str">
        <f t="shared" ca="1" si="14"/>
        <v>C:\Altium Libraries\Passives Library\DataSheet\GENERAL PURPOSE CHIP RESISTORS (Yageo).pdf</v>
      </c>
      <c r="P204" s="4" t="str">
        <f t="shared" si="15"/>
        <v>GENERAL PURPOSE CHIP RESISTORS RES0402 124R±1% 50V 0.0625W</v>
      </c>
    </row>
    <row r="205" spans="1:16" x14ac:dyDescent="0.3">
      <c r="A205" s="4" t="s">
        <v>426</v>
      </c>
      <c r="B205" s="3" t="s">
        <v>373</v>
      </c>
      <c r="C205" s="4" t="s">
        <v>2285</v>
      </c>
      <c r="D205" s="45" t="s">
        <v>1669</v>
      </c>
      <c r="E205" s="3" t="s">
        <v>375</v>
      </c>
      <c r="F205" s="3" t="s">
        <v>376</v>
      </c>
      <c r="G205" s="4" t="str">
        <f t="shared" si="12"/>
        <v>RES0402 127R±1%</v>
      </c>
      <c r="H205" s="3" t="s">
        <v>23</v>
      </c>
      <c r="I205" s="3" t="s">
        <v>24</v>
      </c>
      <c r="J205" s="3" t="s">
        <v>25</v>
      </c>
      <c r="K205" s="3" t="s">
        <v>377</v>
      </c>
      <c r="L205" s="4" t="str">
        <f t="shared" si="13"/>
        <v>RC0402FR-07127RL</v>
      </c>
      <c r="M205" s="3" t="s">
        <v>378</v>
      </c>
      <c r="N205" t="s">
        <v>379</v>
      </c>
      <c r="O205" s="4" t="str">
        <f t="shared" ca="1" si="14"/>
        <v>C:\Altium Libraries\Passives Library\DataSheet\GENERAL PURPOSE CHIP RESISTORS (Yageo).pdf</v>
      </c>
      <c r="P205" s="4" t="str">
        <f t="shared" si="15"/>
        <v>GENERAL PURPOSE CHIP RESISTORS RES0402 127R±1% 50V 0.0625W</v>
      </c>
    </row>
    <row r="206" spans="1:16" x14ac:dyDescent="0.3">
      <c r="A206" s="4" t="s">
        <v>427</v>
      </c>
      <c r="B206" s="3" t="s">
        <v>373</v>
      </c>
      <c r="C206" s="4" t="s">
        <v>131</v>
      </c>
      <c r="D206" s="45" t="s">
        <v>1669</v>
      </c>
      <c r="E206" s="3" t="s">
        <v>375</v>
      </c>
      <c r="F206" s="3" t="s">
        <v>376</v>
      </c>
      <c r="G206" s="4" t="str">
        <f t="shared" si="12"/>
        <v>RES0402 130R±1%</v>
      </c>
      <c r="H206" s="3" t="s">
        <v>23</v>
      </c>
      <c r="I206" s="3" t="s">
        <v>24</v>
      </c>
      <c r="J206" s="3" t="s">
        <v>25</v>
      </c>
      <c r="K206" s="3" t="s">
        <v>377</v>
      </c>
      <c r="L206" s="4" t="str">
        <f t="shared" si="13"/>
        <v>RC0402FR-07130RL</v>
      </c>
      <c r="M206" s="3" t="s">
        <v>378</v>
      </c>
      <c r="N206" t="s">
        <v>379</v>
      </c>
      <c r="O206" s="4" t="str">
        <f t="shared" ca="1" si="14"/>
        <v>C:\Altium Libraries\Passives Library\DataSheet\GENERAL PURPOSE CHIP RESISTORS (Yageo).pdf</v>
      </c>
      <c r="P206" s="4" t="str">
        <f t="shared" si="15"/>
        <v>GENERAL PURPOSE CHIP RESISTORS RES0402 130R±1% 50V 0.0625W</v>
      </c>
    </row>
    <row r="207" spans="1:16" x14ac:dyDescent="0.3">
      <c r="A207" s="4" t="s">
        <v>428</v>
      </c>
      <c r="B207" s="3" t="s">
        <v>373</v>
      </c>
      <c r="C207" s="4" t="s">
        <v>2286</v>
      </c>
      <c r="D207" s="45" t="s">
        <v>1669</v>
      </c>
      <c r="E207" s="3" t="s">
        <v>375</v>
      </c>
      <c r="F207" s="3" t="s">
        <v>376</v>
      </c>
      <c r="G207" s="4" t="str">
        <f t="shared" si="12"/>
        <v>RES0402 133R±1%</v>
      </c>
      <c r="H207" s="3" t="s">
        <v>23</v>
      </c>
      <c r="I207" s="3" t="s">
        <v>24</v>
      </c>
      <c r="J207" s="3" t="s">
        <v>25</v>
      </c>
      <c r="K207" s="3" t="s">
        <v>377</v>
      </c>
      <c r="L207" s="4" t="str">
        <f t="shared" si="13"/>
        <v>RC0402FR-07133RL</v>
      </c>
      <c r="M207" s="3" t="s">
        <v>378</v>
      </c>
      <c r="N207" t="s">
        <v>379</v>
      </c>
      <c r="O207" s="4" t="str">
        <f t="shared" ca="1" si="14"/>
        <v>C:\Altium Libraries\Passives Library\DataSheet\GENERAL PURPOSE CHIP RESISTORS (Yageo).pdf</v>
      </c>
      <c r="P207" s="4" t="str">
        <f t="shared" si="15"/>
        <v>GENERAL PURPOSE CHIP RESISTORS RES0402 133R±1% 50V 0.0625W</v>
      </c>
    </row>
    <row r="208" spans="1:16" x14ac:dyDescent="0.3">
      <c r="A208" s="4" t="s">
        <v>429</v>
      </c>
      <c r="B208" s="3" t="s">
        <v>373</v>
      </c>
      <c r="C208" s="4" t="s">
        <v>2287</v>
      </c>
      <c r="D208" s="45" t="s">
        <v>1669</v>
      </c>
      <c r="E208" s="3" t="s">
        <v>375</v>
      </c>
      <c r="F208" s="3" t="s">
        <v>376</v>
      </c>
      <c r="G208" s="4" t="str">
        <f t="shared" si="12"/>
        <v>RES0402 137R±1%</v>
      </c>
      <c r="H208" s="3" t="s">
        <v>23</v>
      </c>
      <c r="I208" s="3" t="s">
        <v>24</v>
      </c>
      <c r="J208" s="3" t="s">
        <v>25</v>
      </c>
      <c r="K208" s="3" t="s">
        <v>377</v>
      </c>
      <c r="L208" s="4" t="str">
        <f t="shared" si="13"/>
        <v>RC0402FR-07137RL</v>
      </c>
      <c r="M208" s="3" t="s">
        <v>378</v>
      </c>
      <c r="N208" t="s">
        <v>379</v>
      </c>
      <c r="O208" s="4" t="str">
        <f t="shared" ca="1" si="14"/>
        <v>C:\Altium Libraries\Passives Library\DataSheet\GENERAL PURPOSE CHIP RESISTORS (Yageo).pdf</v>
      </c>
      <c r="P208" s="4" t="str">
        <f t="shared" si="15"/>
        <v>GENERAL PURPOSE CHIP RESISTORS RES0402 137R±1% 50V 0.0625W</v>
      </c>
    </row>
    <row r="209" spans="1:16" x14ac:dyDescent="0.3">
      <c r="A209" s="4" t="s">
        <v>430</v>
      </c>
      <c r="B209" s="3" t="s">
        <v>373</v>
      </c>
      <c r="C209" s="4" t="s">
        <v>2288</v>
      </c>
      <c r="D209" s="45" t="s">
        <v>1669</v>
      </c>
      <c r="E209" s="3" t="s">
        <v>375</v>
      </c>
      <c r="F209" s="3" t="s">
        <v>376</v>
      </c>
      <c r="G209" s="4" t="str">
        <f t="shared" si="12"/>
        <v>RES0402 140R±1%</v>
      </c>
      <c r="H209" s="3" t="s">
        <v>23</v>
      </c>
      <c r="I209" s="3" t="s">
        <v>24</v>
      </c>
      <c r="J209" s="3" t="s">
        <v>25</v>
      </c>
      <c r="K209" s="3" t="s">
        <v>377</v>
      </c>
      <c r="L209" s="4" t="str">
        <f t="shared" si="13"/>
        <v>RC0402FR-07140RL</v>
      </c>
      <c r="M209" s="3" t="s">
        <v>378</v>
      </c>
      <c r="N209" t="s">
        <v>379</v>
      </c>
      <c r="O209" s="4" t="str">
        <f t="shared" ca="1" si="14"/>
        <v>C:\Altium Libraries\Passives Library\DataSheet\GENERAL PURPOSE CHIP RESISTORS (Yageo).pdf</v>
      </c>
      <c r="P209" s="4" t="str">
        <f t="shared" si="15"/>
        <v>GENERAL PURPOSE CHIP RESISTORS RES0402 140R±1% 50V 0.0625W</v>
      </c>
    </row>
    <row r="210" spans="1:16" x14ac:dyDescent="0.3">
      <c r="A210" s="4" t="s">
        <v>431</v>
      </c>
      <c r="B210" s="3" t="s">
        <v>373</v>
      </c>
      <c r="C210" s="4" t="s">
        <v>2289</v>
      </c>
      <c r="D210" s="45" t="s">
        <v>1669</v>
      </c>
      <c r="E210" s="3" t="s">
        <v>375</v>
      </c>
      <c r="F210" s="3" t="s">
        <v>376</v>
      </c>
      <c r="G210" s="4" t="str">
        <f t="shared" si="12"/>
        <v>RES0402 143R±1%</v>
      </c>
      <c r="H210" s="3" t="s">
        <v>23</v>
      </c>
      <c r="I210" s="3" t="s">
        <v>24</v>
      </c>
      <c r="J210" s="3" t="s">
        <v>25</v>
      </c>
      <c r="K210" s="3" t="s">
        <v>377</v>
      </c>
      <c r="L210" s="4" t="str">
        <f t="shared" si="13"/>
        <v>RC0402FR-07143RL</v>
      </c>
      <c r="M210" s="3" t="s">
        <v>378</v>
      </c>
      <c r="N210" t="s">
        <v>379</v>
      </c>
      <c r="O210" s="4" t="str">
        <f t="shared" ca="1" si="14"/>
        <v>C:\Altium Libraries\Passives Library\DataSheet\GENERAL PURPOSE CHIP RESISTORS (Yageo).pdf</v>
      </c>
      <c r="P210" s="4" t="str">
        <f t="shared" si="15"/>
        <v>GENERAL PURPOSE CHIP RESISTORS RES0402 143R±1% 50V 0.0625W</v>
      </c>
    </row>
    <row r="211" spans="1:16" x14ac:dyDescent="0.3">
      <c r="A211" s="4" t="s">
        <v>432</v>
      </c>
      <c r="B211" s="3" t="s">
        <v>373</v>
      </c>
      <c r="C211" s="4" t="s">
        <v>2290</v>
      </c>
      <c r="D211" s="45" t="s">
        <v>1669</v>
      </c>
      <c r="E211" s="3" t="s">
        <v>375</v>
      </c>
      <c r="F211" s="3" t="s">
        <v>376</v>
      </c>
      <c r="G211" s="4" t="str">
        <f t="shared" si="12"/>
        <v>RES0402 147R±1%</v>
      </c>
      <c r="H211" s="3" t="s">
        <v>23</v>
      </c>
      <c r="I211" s="3" t="s">
        <v>24</v>
      </c>
      <c r="J211" s="3" t="s">
        <v>25</v>
      </c>
      <c r="K211" s="3" t="s">
        <v>377</v>
      </c>
      <c r="L211" s="4" t="str">
        <f t="shared" si="13"/>
        <v>RC0402FR-07147RL</v>
      </c>
      <c r="M211" s="3" t="s">
        <v>378</v>
      </c>
      <c r="N211" t="s">
        <v>379</v>
      </c>
      <c r="O211" s="4" t="str">
        <f t="shared" ca="1" si="14"/>
        <v>C:\Altium Libraries\Passives Library\DataSheet\GENERAL PURPOSE CHIP RESISTORS (Yageo).pdf</v>
      </c>
      <c r="P211" s="4" t="str">
        <f t="shared" si="15"/>
        <v>GENERAL PURPOSE CHIP RESISTORS RES0402 147R±1% 50V 0.0625W</v>
      </c>
    </row>
    <row r="212" spans="1:16" x14ac:dyDescent="0.3">
      <c r="A212" s="4" t="s">
        <v>433</v>
      </c>
      <c r="B212" s="3" t="s">
        <v>373</v>
      </c>
      <c r="C212" s="4" t="s">
        <v>133</v>
      </c>
      <c r="D212" s="45" t="s">
        <v>1669</v>
      </c>
      <c r="E212" s="3" t="s">
        <v>375</v>
      </c>
      <c r="F212" s="3" t="s">
        <v>376</v>
      </c>
      <c r="G212" s="4" t="str">
        <f t="shared" si="12"/>
        <v>RES0402 150R±1%</v>
      </c>
      <c r="H212" s="3" t="s">
        <v>23</v>
      </c>
      <c r="I212" s="3" t="s">
        <v>24</v>
      </c>
      <c r="J212" s="3" t="s">
        <v>25</v>
      </c>
      <c r="K212" s="3" t="s">
        <v>377</v>
      </c>
      <c r="L212" s="4" t="str">
        <f t="shared" si="13"/>
        <v>RC0402FR-07150RL</v>
      </c>
      <c r="M212" s="3" t="s">
        <v>378</v>
      </c>
      <c r="N212" t="s">
        <v>379</v>
      </c>
      <c r="O212" s="4" t="str">
        <f t="shared" ca="1" si="14"/>
        <v>C:\Altium Libraries\Passives Library\DataSheet\GENERAL PURPOSE CHIP RESISTORS (Yageo).pdf</v>
      </c>
      <c r="P212" s="4" t="str">
        <f t="shared" si="15"/>
        <v>GENERAL PURPOSE CHIP RESISTORS RES0402 150R±1% 50V 0.0625W</v>
      </c>
    </row>
    <row r="213" spans="1:16" x14ac:dyDescent="0.3">
      <c r="A213" s="4" t="s">
        <v>434</v>
      </c>
      <c r="B213" s="3" t="s">
        <v>373</v>
      </c>
      <c r="C213" s="4" t="s">
        <v>2291</v>
      </c>
      <c r="D213" s="45" t="s">
        <v>1669</v>
      </c>
      <c r="E213" s="3" t="s">
        <v>375</v>
      </c>
      <c r="F213" s="3" t="s">
        <v>376</v>
      </c>
      <c r="G213" s="4" t="str">
        <f t="shared" si="12"/>
        <v>RES0402 154R±1%</v>
      </c>
      <c r="H213" s="3" t="s">
        <v>23</v>
      </c>
      <c r="I213" s="3" t="s">
        <v>24</v>
      </c>
      <c r="J213" s="3" t="s">
        <v>25</v>
      </c>
      <c r="K213" s="3" t="s">
        <v>377</v>
      </c>
      <c r="L213" s="4" t="str">
        <f t="shared" si="13"/>
        <v>RC0402FR-07154RL</v>
      </c>
      <c r="M213" s="3" t="s">
        <v>378</v>
      </c>
      <c r="N213" t="s">
        <v>379</v>
      </c>
      <c r="O213" s="4" t="str">
        <f t="shared" ca="1" si="14"/>
        <v>C:\Altium Libraries\Passives Library\DataSheet\GENERAL PURPOSE CHIP RESISTORS (Yageo).pdf</v>
      </c>
      <c r="P213" s="4" t="str">
        <f t="shared" si="15"/>
        <v>GENERAL PURPOSE CHIP RESISTORS RES0402 154R±1% 50V 0.0625W</v>
      </c>
    </row>
    <row r="214" spans="1:16" x14ac:dyDescent="0.3">
      <c r="A214" s="4" t="s">
        <v>435</v>
      </c>
      <c r="B214" s="3" t="s">
        <v>373</v>
      </c>
      <c r="C214" s="4" t="s">
        <v>2292</v>
      </c>
      <c r="D214" s="45" t="s">
        <v>1669</v>
      </c>
      <c r="E214" s="3" t="s">
        <v>375</v>
      </c>
      <c r="F214" s="3" t="s">
        <v>376</v>
      </c>
      <c r="G214" s="4" t="str">
        <f t="shared" si="12"/>
        <v>RES0402 158R±1%</v>
      </c>
      <c r="H214" s="3" t="s">
        <v>23</v>
      </c>
      <c r="I214" s="3" t="s">
        <v>24</v>
      </c>
      <c r="J214" s="3" t="s">
        <v>25</v>
      </c>
      <c r="K214" s="3" t="s">
        <v>377</v>
      </c>
      <c r="L214" s="4" t="str">
        <f t="shared" si="13"/>
        <v>RC0402FR-07158RL</v>
      </c>
      <c r="M214" s="3" t="s">
        <v>378</v>
      </c>
      <c r="N214" t="s">
        <v>379</v>
      </c>
      <c r="O214" s="4" t="str">
        <f t="shared" ca="1" si="14"/>
        <v>C:\Altium Libraries\Passives Library\DataSheet\GENERAL PURPOSE CHIP RESISTORS (Yageo).pdf</v>
      </c>
      <c r="P214" s="4" t="str">
        <f t="shared" si="15"/>
        <v>GENERAL PURPOSE CHIP RESISTORS RES0402 158R±1% 50V 0.0625W</v>
      </c>
    </row>
    <row r="215" spans="1:16" x14ac:dyDescent="0.3">
      <c r="A215" s="4" t="s">
        <v>436</v>
      </c>
      <c r="B215" s="3" t="s">
        <v>373</v>
      </c>
      <c r="C215" s="4" t="s">
        <v>2293</v>
      </c>
      <c r="D215" s="45" t="s">
        <v>1669</v>
      </c>
      <c r="E215" s="3" t="s">
        <v>375</v>
      </c>
      <c r="F215" s="3" t="s">
        <v>376</v>
      </c>
      <c r="G215" s="4" t="str">
        <f t="shared" si="12"/>
        <v>RES0402 162R±1%</v>
      </c>
      <c r="H215" s="3" t="s">
        <v>23</v>
      </c>
      <c r="I215" s="3" t="s">
        <v>24</v>
      </c>
      <c r="J215" s="3" t="s">
        <v>25</v>
      </c>
      <c r="K215" s="3" t="s">
        <v>377</v>
      </c>
      <c r="L215" s="4" t="str">
        <f t="shared" si="13"/>
        <v>RC0402FR-07162RL</v>
      </c>
      <c r="M215" s="3" t="s">
        <v>378</v>
      </c>
      <c r="N215" t="s">
        <v>379</v>
      </c>
      <c r="O215" s="4" t="str">
        <f t="shared" ca="1" si="14"/>
        <v>C:\Altium Libraries\Passives Library\DataSheet\GENERAL PURPOSE CHIP RESISTORS (Yageo).pdf</v>
      </c>
      <c r="P215" s="4" t="str">
        <f t="shared" si="15"/>
        <v>GENERAL PURPOSE CHIP RESISTORS RES0402 162R±1% 50V 0.0625W</v>
      </c>
    </row>
    <row r="216" spans="1:16" x14ac:dyDescent="0.3">
      <c r="A216" s="4" t="s">
        <v>437</v>
      </c>
      <c r="B216" s="3" t="s">
        <v>373</v>
      </c>
      <c r="C216" s="4" t="s">
        <v>2294</v>
      </c>
      <c r="D216" s="45" t="s">
        <v>1669</v>
      </c>
      <c r="E216" s="3" t="s">
        <v>375</v>
      </c>
      <c r="F216" s="3" t="s">
        <v>376</v>
      </c>
      <c r="G216" s="4" t="str">
        <f t="shared" si="12"/>
        <v>RES0402 165R±1%</v>
      </c>
      <c r="H216" s="3" t="s">
        <v>23</v>
      </c>
      <c r="I216" s="3" t="s">
        <v>24</v>
      </c>
      <c r="J216" s="3" t="s">
        <v>25</v>
      </c>
      <c r="K216" s="3" t="s">
        <v>377</v>
      </c>
      <c r="L216" s="4" t="str">
        <f t="shared" si="13"/>
        <v>RC0402FR-07165RL</v>
      </c>
      <c r="M216" s="3" t="s">
        <v>378</v>
      </c>
      <c r="N216" t="s">
        <v>379</v>
      </c>
      <c r="O216" s="4" t="str">
        <f t="shared" ca="1" si="14"/>
        <v>C:\Altium Libraries\Passives Library\DataSheet\GENERAL PURPOSE CHIP RESISTORS (Yageo).pdf</v>
      </c>
      <c r="P216" s="4" t="str">
        <f t="shared" si="15"/>
        <v>GENERAL PURPOSE CHIP RESISTORS RES0402 165R±1% 50V 0.0625W</v>
      </c>
    </row>
    <row r="217" spans="1:16" x14ac:dyDescent="0.3">
      <c r="A217" s="4" t="s">
        <v>438</v>
      </c>
      <c r="B217" s="3" t="s">
        <v>373</v>
      </c>
      <c r="C217" s="4" t="s">
        <v>2295</v>
      </c>
      <c r="D217" s="45" t="s">
        <v>1669</v>
      </c>
      <c r="E217" s="3" t="s">
        <v>375</v>
      </c>
      <c r="F217" s="3" t="s">
        <v>376</v>
      </c>
      <c r="G217" s="4" t="str">
        <f t="shared" si="12"/>
        <v>RES0402 169R±1%</v>
      </c>
      <c r="H217" s="3" t="s">
        <v>23</v>
      </c>
      <c r="I217" s="3" t="s">
        <v>24</v>
      </c>
      <c r="J217" s="3" t="s">
        <v>25</v>
      </c>
      <c r="K217" s="3" t="s">
        <v>377</v>
      </c>
      <c r="L217" s="4" t="str">
        <f t="shared" si="13"/>
        <v>RC0402FR-07169RL</v>
      </c>
      <c r="M217" s="3" t="s">
        <v>378</v>
      </c>
      <c r="N217" t="s">
        <v>379</v>
      </c>
      <c r="O217" s="4" t="str">
        <f t="shared" ca="1" si="14"/>
        <v>C:\Altium Libraries\Passives Library\DataSheet\GENERAL PURPOSE CHIP RESISTORS (Yageo).pdf</v>
      </c>
      <c r="P217" s="4" t="str">
        <f t="shared" si="15"/>
        <v>GENERAL PURPOSE CHIP RESISTORS RES0402 169R±1% 50V 0.0625W</v>
      </c>
    </row>
    <row r="218" spans="1:16" x14ac:dyDescent="0.3">
      <c r="A218" s="4" t="s">
        <v>439</v>
      </c>
      <c r="B218" s="3" t="s">
        <v>373</v>
      </c>
      <c r="C218" s="4" t="s">
        <v>2296</v>
      </c>
      <c r="D218" s="45" t="s">
        <v>1669</v>
      </c>
      <c r="E218" s="3" t="s">
        <v>375</v>
      </c>
      <c r="F218" s="3" t="s">
        <v>376</v>
      </c>
      <c r="G218" s="4" t="str">
        <f t="shared" si="12"/>
        <v>RES0402 174R±1%</v>
      </c>
      <c r="H218" s="3" t="s">
        <v>23</v>
      </c>
      <c r="I218" s="3" t="s">
        <v>24</v>
      </c>
      <c r="J218" s="3" t="s">
        <v>25</v>
      </c>
      <c r="K218" s="3" t="s">
        <v>377</v>
      </c>
      <c r="L218" s="4" t="str">
        <f t="shared" si="13"/>
        <v>RC0402FR-07174RL</v>
      </c>
      <c r="M218" s="3" t="s">
        <v>378</v>
      </c>
      <c r="N218" t="s">
        <v>379</v>
      </c>
      <c r="O218" s="4" t="str">
        <f t="shared" ca="1" si="14"/>
        <v>C:\Altium Libraries\Passives Library\DataSheet\GENERAL PURPOSE CHIP RESISTORS (Yageo).pdf</v>
      </c>
      <c r="P218" s="4" t="str">
        <f t="shared" si="15"/>
        <v>GENERAL PURPOSE CHIP RESISTORS RES0402 174R±1% 50V 0.0625W</v>
      </c>
    </row>
    <row r="219" spans="1:16" x14ac:dyDescent="0.3">
      <c r="A219" s="4" t="s">
        <v>440</v>
      </c>
      <c r="B219" s="3" t="s">
        <v>373</v>
      </c>
      <c r="C219" s="4" t="s">
        <v>2297</v>
      </c>
      <c r="D219" s="45" t="s">
        <v>1669</v>
      </c>
      <c r="E219" s="3" t="s">
        <v>375</v>
      </c>
      <c r="F219" s="3" t="s">
        <v>376</v>
      </c>
      <c r="G219" s="4" t="str">
        <f t="shared" si="12"/>
        <v>RES0402 178R±1%</v>
      </c>
      <c r="H219" s="3" t="s">
        <v>23</v>
      </c>
      <c r="I219" s="3" t="s">
        <v>24</v>
      </c>
      <c r="J219" s="3" t="s">
        <v>25</v>
      </c>
      <c r="K219" s="3" t="s">
        <v>377</v>
      </c>
      <c r="L219" s="4" t="str">
        <f t="shared" si="13"/>
        <v>RC0402FR-07178RL</v>
      </c>
      <c r="M219" s="3" t="s">
        <v>378</v>
      </c>
      <c r="N219" t="s">
        <v>379</v>
      </c>
      <c r="O219" s="4" t="str">
        <f t="shared" ca="1" si="14"/>
        <v>C:\Altium Libraries\Passives Library\DataSheet\GENERAL PURPOSE CHIP RESISTORS (Yageo).pdf</v>
      </c>
      <c r="P219" s="4" t="str">
        <f t="shared" si="15"/>
        <v>GENERAL PURPOSE CHIP RESISTORS RES0402 178R±1% 50V 0.0625W</v>
      </c>
    </row>
    <row r="220" spans="1:16" x14ac:dyDescent="0.3">
      <c r="A220" s="4" t="s">
        <v>441</v>
      </c>
      <c r="B220" s="3" t="s">
        <v>373</v>
      </c>
      <c r="C220" s="4" t="s">
        <v>2298</v>
      </c>
      <c r="D220" s="45" t="s">
        <v>1669</v>
      </c>
      <c r="E220" s="3" t="s">
        <v>375</v>
      </c>
      <c r="F220" s="3" t="s">
        <v>376</v>
      </c>
      <c r="G220" s="4" t="str">
        <f t="shared" si="12"/>
        <v>RES0402 182R±1%</v>
      </c>
      <c r="H220" s="3" t="s">
        <v>23</v>
      </c>
      <c r="I220" s="3" t="s">
        <v>24</v>
      </c>
      <c r="J220" s="3" t="s">
        <v>25</v>
      </c>
      <c r="K220" s="3" t="s">
        <v>377</v>
      </c>
      <c r="L220" s="4" t="str">
        <f t="shared" si="13"/>
        <v>RC0402FR-07182RL</v>
      </c>
      <c r="M220" s="3" t="s">
        <v>378</v>
      </c>
      <c r="N220" t="s">
        <v>379</v>
      </c>
      <c r="O220" s="4" t="str">
        <f t="shared" ca="1" si="14"/>
        <v>C:\Altium Libraries\Passives Library\DataSheet\GENERAL PURPOSE CHIP RESISTORS (Yageo).pdf</v>
      </c>
      <c r="P220" s="4" t="str">
        <f t="shared" si="15"/>
        <v>GENERAL PURPOSE CHIP RESISTORS RES0402 182R±1% 50V 0.0625W</v>
      </c>
    </row>
    <row r="221" spans="1:16" x14ac:dyDescent="0.3">
      <c r="A221" s="4" t="s">
        <v>442</v>
      </c>
      <c r="B221" s="3" t="s">
        <v>373</v>
      </c>
      <c r="C221" s="4" t="s">
        <v>2299</v>
      </c>
      <c r="D221" s="45" t="s">
        <v>1669</v>
      </c>
      <c r="E221" s="3" t="s">
        <v>375</v>
      </c>
      <c r="F221" s="3" t="s">
        <v>376</v>
      </c>
      <c r="G221" s="4" t="str">
        <f t="shared" si="12"/>
        <v>RES0402 187R±1%</v>
      </c>
      <c r="H221" s="3" t="s">
        <v>23</v>
      </c>
      <c r="I221" s="3" t="s">
        <v>24</v>
      </c>
      <c r="J221" s="3" t="s">
        <v>25</v>
      </c>
      <c r="K221" s="3" t="s">
        <v>377</v>
      </c>
      <c r="L221" s="4" t="str">
        <f t="shared" si="13"/>
        <v>RC0402FR-07187RL</v>
      </c>
      <c r="M221" s="3" t="s">
        <v>378</v>
      </c>
      <c r="N221" t="s">
        <v>379</v>
      </c>
      <c r="O221" s="4" t="str">
        <f t="shared" ca="1" si="14"/>
        <v>C:\Altium Libraries\Passives Library\DataSheet\GENERAL PURPOSE CHIP RESISTORS (Yageo).pdf</v>
      </c>
      <c r="P221" s="4" t="str">
        <f t="shared" si="15"/>
        <v>GENERAL PURPOSE CHIP RESISTORS RES0402 187R±1% 50V 0.0625W</v>
      </c>
    </row>
    <row r="222" spans="1:16" x14ac:dyDescent="0.3">
      <c r="A222" s="4" t="s">
        <v>443</v>
      </c>
      <c r="B222" s="3" t="s">
        <v>373</v>
      </c>
      <c r="C222" s="4" t="s">
        <v>2300</v>
      </c>
      <c r="D222" s="45" t="s">
        <v>1669</v>
      </c>
      <c r="E222" s="3" t="s">
        <v>375</v>
      </c>
      <c r="F222" s="3" t="s">
        <v>376</v>
      </c>
      <c r="G222" s="4" t="str">
        <f t="shared" si="12"/>
        <v>RES0402 191R±1%</v>
      </c>
      <c r="H222" s="3" t="s">
        <v>23</v>
      </c>
      <c r="I222" s="3" t="s">
        <v>24</v>
      </c>
      <c r="J222" s="3" t="s">
        <v>25</v>
      </c>
      <c r="K222" s="3" t="s">
        <v>377</v>
      </c>
      <c r="L222" s="4" t="str">
        <f t="shared" si="13"/>
        <v>RC0402FR-07191RL</v>
      </c>
      <c r="M222" s="3" t="s">
        <v>378</v>
      </c>
      <c r="N222" t="s">
        <v>379</v>
      </c>
      <c r="O222" s="4" t="str">
        <f t="shared" ca="1" si="14"/>
        <v>C:\Altium Libraries\Passives Library\DataSheet\GENERAL PURPOSE CHIP RESISTORS (Yageo).pdf</v>
      </c>
      <c r="P222" s="4" t="str">
        <f t="shared" si="15"/>
        <v>GENERAL PURPOSE CHIP RESISTORS RES0402 191R±1% 50V 0.0625W</v>
      </c>
    </row>
    <row r="223" spans="1:16" x14ac:dyDescent="0.3">
      <c r="A223" s="4" t="s">
        <v>444</v>
      </c>
      <c r="B223" s="3" t="s">
        <v>373</v>
      </c>
      <c r="C223" s="4" t="s">
        <v>2301</v>
      </c>
      <c r="D223" s="45" t="s">
        <v>1669</v>
      </c>
      <c r="E223" s="3" t="s">
        <v>375</v>
      </c>
      <c r="F223" s="3" t="s">
        <v>376</v>
      </c>
      <c r="G223" s="4" t="str">
        <f t="shared" si="12"/>
        <v>RES0402 196R±1%</v>
      </c>
      <c r="H223" s="3" t="s">
        <v>23</v>
      </c>
      <c r="I223" s="3" t="s">
        <v>24</v>
      </c>
      <c r="J223" s="3" t="s">
        <v>25</v>
      </c>
      <c r="K223" s="3" t="s">
        <v>377</v>
      </c>
      <c r="L223" s="4" t="str">
        <f t="shared" si="13"/>
        <v>RC0402FR-07196RL</v>
      </c>
      <c r="M223" s="3" t="s">
        <v>378</v>
      </c>
      <c r="N223" t="s">
        <v>379</v>
      </c>
      <c r="O223" s="4" t="str">
        <f t="shared" ca="1" si="14"/>
        <v>C:\Altium Libraries\Passives Library\DataSheet\GENERAL PURPOSE CHIP RESISTORS (Yageo).pdf</v>
      </c>
      <c r="P223" s="4" t="str">
        <f t="shared" si="15"/>
        <v>GENERAL PURPOSE CHIP RESISTORS RES0402 196R±1% 50V 0.0625W</v>
      </c>
    </row>
    <row r="224" spans="1:16" x14ac:dyDescent="0.3">
      <c r="A224" s="4" t="s">
        <v>445</v>
      </c>
      <c r="B224" s="3" t="s">
        <v>373</v>
      </c>
      <c r="C224" s="4" t="s">
        <v>139</v>
      </c>
      <c r="D224" s="45" t="s">
        <v>1669</v>
      </c>
      <c r="E224" s="3" t="s">
        <v>375</v>
      </c>
      <c r="F224" s="3" t="s">
        <v>376</v>
      </c>
      <c r="G224" s="4" t="str">
        <f t="shared" si="12"/>
        <v>RES0402 200R±1%</v>
      </c>
      <c r="H224" s="3" t="s">
        <v>23</v>
      </c>
      <c r="I224" s="3" t="s">
        <v>24</v>
      </c>
      <c r="J224" s="3" t="s">
        <v>25</v>
      </c>
      <c r="K224" s="3" t="s">
        <v>377</v>
      </c>
      <c r="L224" s="4" t="str">
        <f t="shared" si="13"/>
        <v>RC0402FR-07200RL</v>
      </c>
      <c r="M224" s="3" t="s">
        <v>378</v>
      </c>
      <c r="N224" t="s">
        <v>379</v>
      </c>
      <c r="O224" s="4" t="str">
        <f t="shared" ca="1" si="14"/>
        <v>C:\Altium Libraries\Passives Library\DataSheet\GENERAL PURPOSE CHIP RESISTORS (Yageo).pdf</v>
      </c>
      <c r="P224" s="4" t="str">
        <f t="shared" si="15"/>
        <v>GENERAL PURPOSE CHIP RESISTORS RES0402 200R±1% 50V 0.0625W</v>
      </c>
    </row>
    <row r="225" spans="1:16" x14ac:dyDescent="0.3">
      <c r="A225" s="4" t="s">
        <v>446</v>
      </c>
      <c r="B225" s="3" t="s">
        <v>373</v>
      </c>
      <c r="C225" s="4" t="s">
        <v>2302</v>
      </c>
      <c r="D225" s="45" t="s">
        <v>1669</v>
      </c>
      <c r="E225" s="3" t="s">
        <v>375</v>
      </c>
      <c r="F225" s="3" t="s">
        <v>376</v>
      </c>
      <c r="G225" s="4" t="str">
        <f t="shared" si="12"/>
        <v>RES0402 205R±1%</v>
      </c>
      <c r="H225" s="3" t="s">
        <v>23</v>
      </c>
      <c r="I225" s="3" t="s">
        <v>24</v>
      </c>
      <c r="J225" s="3" t="s">
        <v>25</v>
      </c>
      <c r="K225" s="3" t="s">
        <v>377</v>
      </c>
      <c r="L225" s="4" t="str">
        <f t="shared" si="13"/>
        <v>RC0402FR-07205RL</v>
      </c>
      <c r="M225" s="3" t="s">
        <v>378</v>
      </c>
      <c r="N225" t="s">
        <v>379</v>
      </c>
      <c r="O225" s="4" t="str">
        <f t="shared" ca="1" si="14"/>
        <v>C:\Altium Libraries\Passives Library\DataSheet\GENERAL PURPOSE CHIP RESISTORS (Yageo).pdf</v>
      </c>
      <c r="P225" s="4" t="str">
        <f t="shared" si="15"/>
        <v>GENERAL PURPOSE CHIP RESISTORS RES0402 205R±1% 50V 0.0625W</v>
      </c>
    </row>
    <row r="226" spans="1:16" x14ac:dyDescent="0.3">
      <c r="A226" s="4" t="s">
        <v>447</v>
      </c>
      <c r="B226" s="3" t="s">
        <v>373</v>
      </c>
      <c r="C226" s="4" t="s">
        <v>2303</v>
      </c>
      <c r="D226" s="45" t="s">
        <v>1669</v>
      </c>
      <c r="E226" s="3" t="s">
        <v>375</v>
      </c>
      <c r="F226" s="3" t="s">
        <v>376</v>
      </c>
      <c r="G226" s="4" t="str">
        <f t="shared" si="12"/>
        <v>RES0402 210R±1%</v>
      </c>
      <c r="H226" s="3" t="s">
        <v>23</v>
      </c>
      <c r="I226" s="3" t="s">
        <v>24</v>
      </c>
      <c r="J226" s="3" t="s">
        <v>25</v>
      </c>
      <c r="K226" s="3" t="s">
        <v>377</v>
      </c>
      <c r="L226" s="4" t="str">
        <f t="shared" si="13"/>
        <v>RC0402FR-07210RL</v>
      </c>
      <c r="M226" s="3" t="s">
        <v>378</v>
      </c>
      <c r="N226" t="s">
        <v>379</v>
      </c>
      <c r="O226" s="4" t="str">
        <f t="shared" ca="1" si="14"/>
        <v>C:\Altium Libraries\Passives Library\DataSheet\GENERAL PURPOSE CHIP RESISTORS (Yageo).pdf</v>
      </c>
      <c r="P226" s="4" t="str">
        <f t="shared" si="15"/>
        <v>GENERAL PURPOSE CHIP RESISTORS RES0402 210R±1% 50V 0.0625W</v>
      </c>
    </row>
    <row r="227" spans="1:16" x14ac:dyDescent="0.3">
      <c r="A227" s="4" t="s">
        <v>448</v>
      </c>
      <c r="B227" s="3" t="s">
        <v>373</v>
      </c>
      <c r="C227" s="4" t="s">
        <v>2304</v>
      </c>
      <c r="D227" s="45" t="s">
        <v>1669</v>
      </c>
      <c r="E227" s="3" t="s">
        <v>375</v>
      </c>
      <c r="F227" s="3" t="s">
        <v>376</v>
      </c>
      <c r="G227" s="4" t="str">
        <f t="shared" si="12"/>
        <v>RES0402 215R±1%</v>
      </c>
      <c r="H227" s="3" t="s">
        <v>23</v>
      </c>
      <c r="I227" s="3" t="s">
        <v>24</v>
      </c>
      <c r="J227" s="3" t="s">
        <v>25</v>
      </c>
      <c r="K227" s="3" t="s">
        <v>377</v>
      </c>
      <c r="L227" s="4" t="str">
        <f t="shared" si="13"/>
        <v>RC0402FR-07215RL</v>
      </c>
      <c r="M227" s="3" t="s">
        <v>378</v>
      </c>
      <c r="N227" t="s">
        <v>379</v>
      </c>
      <c r="O227" s="4" t="str">
        <f t="shared" ca="1" si="14"/>
        <v>C:\Altium Libraries\Passives Library\DataSheet\GENERAL PURPOSE CHIP RESISTORS (Yageo).pdf</v>
      </c>
      <c r="P227" s="4" t="str">
        <f t="shared" si="15"/>
        <v>GENERAL PURPOSE CHIP RESISTORS RES0402 215R±1% 50V 0.0625W</v>
      </c>
    </row>
    <row r="228" spans="1:16" x14ac:dyDescent="0.3">
      <c r="A228" s="4" t="s">
        <v>449</v>
      </c>
      <c r="B228" s="3" t="s">
        <v>373</v>
      </c>
      <c r="C228" s="4" t="s">
        <v>2305</v>
      </c>
      <c r="D228" s="45" t="s">
        <v>1669</v>
      </c>
      <c r="E228" s="3" t="s">
        <v>375</v>
      </c>
      <c r="F228" s="3" t="s">
        <v>376</v>
      </c>
      <c r="G228" s="4" t="str">
        <f t="shared" si="12"/>
        <v>RES0402 221R±1%</v>
      </c>
      <c r="H228" s="3" t="s">
        <v>23</v>
      </c>
      <c r="I228" s="3" t="s">
        <v>24</v>
      </c>
      <c r="J228" s="3" t="s">
        <v>25</v>
      </c>
      <c r="K228" s="3" t="s">
        <v>377</v>
      </c>
      <c r="L228" s="4" t="str">
        <f t="shared" si="13"/>
        <v>RC0402FR-07221RL</v>
      </c>
      <c r="M228" s="3" t="s">
        <v>378</v>
      </c>
      <c r="N228" t="s">
        <v>379</v>
      </c>
      <c r="O228" s="4" t="str">
        <f t="shared" ca="1" si="14"/>
        <v>C:\Altium Libraries\Passives Library\DataSheet\GENERAL PURPOSE CHIP RESISTORS (Yageo).pdf</v>
      </c>
      <c r="P228" s="4" t="str">
        <f t="shared" si="15"/>
        <v>GENERAL PURPOSE CHIP RESISTORS RES0402 221R±1% 50V 0.0625W</v>
      </c>
    </row>
    <row r="229" spans="1:16" x14ac:dyDescent="0.3">
      <c r="A229" s="4" t="s">
        <v>450</v>
      </c>
      <c r="B229" s="3" t="s">
        <v>373</v>
      </c>
      <c r="C229" s="4" t="s">
        <v>2306</v>
      </c>
      <c r="D229" s="45" t="s">
        <v>1669</v>
      </c>
      <c r="E229" s="3" t="s">
        <v>375</v>
      </c>
      <c r="F229" s="3" t="s">
        <v>376</v>
      </c>
      <c r="G229" s="4" t="str">
        <f t="shared" si="12"/>
        <v>RES0402 226R±1%</v>
      </c>
      <c r="H229" s="3" t="s">
        <v>23</v>
      </c>
      <c r="I229" s="3" t="s">
        <v>24</v>
      </c>
      <c r="J229" s="3" t="s">
        <v>25</v>
      </c>
      <c r="K229" s="3" t="s">
        <v>377</v>
      </c>
      <c r="L229" s="4" t="str">
        <f t="shared" si="13"/>
        <v>RC0402FR-07226RL</v>
      </c>
      <c r="M229" s="3" t="s">
        <v>378</v>
      </c>
      <c r="N229" t="s">
        <v>379</v>
      </c>
      <c r="O229" s="4" t="str">
        <f t="shared" ca="1" si="14"/>
        <v>C:\Altium Libraries\Passives Library\DataSheet\GENERAL PURPOSE CHIP RESISTORS (Yageo).pdf</v>
      </c>
      <c r="P229" s="4" t="str">
        <f t="shared" si="15"/>
        <v>GENERAL PURPOSE CHIP RESISTORS RES0402 226R±1% 50V 0.0625W</v>
      </c>
    </row>
    <row r="230" spans="1:16" x14ac:dyDescent="0.3">
      <c r="A230" s="4" t="s">
        <v>451</v>
      </c>
      <c r="B230" s="3" t="s">
        <v>373</v>
      </c>
      <c r="C230" s="4" t="s">
        <v>2307</v>
      </c>
      <c r="D230" s="45" t="s">
        <v>1669</v>
      </c>
      <c r="E230" s="3" t="s">
        <v>375</v>
      </c>
      <c r="F230" s="3" t="s">
        <v>376</v>
      </c>
      <c r="G230" s="4" t="str">
        <f t="shared" si="12"/>
        <v>RES0402 232R±1%</v>
      </c>
      <c r="H230" s="3" t="s">
        <v>23</v>
      </c>
      <c r="I230" s="3" t="s">
        <v>24</v>
      </c>
      <c r="J230" s="3" t="s">
        <v>25</v>
      </c>
      <c r="K230" s="3" t="s">
        <v>377</v>
      </c>
      <c r="L230" s="4" t="str">
        <f t="shared" si="13"/>
        <v>RC0402FR-07232RL</v>
      </c>
      <c r="M230" s="3" t="s">
        <v>378</v>
      </c>
      <c r="N230" t="s">
        <v>379</v>
      </c>
      <c r="O230" s="4" t="str">
        <f t="shared" ca="1" si="14"/>
        <v>C:\Altium Libraries\Passives Library\DataSheet\GENERAL PURPOSE CHIP RESISTORS (Yageo).pdf</v>
      </c>
      <c r="P230" s="4" t="str">
        <f t="shared" si="15"/>
        <v>GENERAL PURPOSE CHIP RESISTORS RES0402 232R±1% 50V 0.0625W</v>
      </c>
    </row>
    <row r="231" spans="1:16" x14ac:dyDescent="0.3">
      <c r="A231" s="4" t="s">
        <v>452</v>
      </c>
      <c r="B231" s="3" t="s">
        <v>373</v>
      </c>
      <c r="C231" s="4" t="s">
        <v>2308</v>
      </c>
      <c r="D231" s="45" t="s">
        <v>1669</v>
      </c>
      <c r="E231" s="3" t="s">
        <v>375</v>
      </c>
      <c r="F231" s="3" t="s">
        <v>376</v>
      </c>
      <c r="G231" s="4" t="str">
        <f t="shared" si="12"/>
        <v>RES0402 237R±1%</v>
      </c>
      <c r="H231" s="3" t="s">
        <v>23</v>
      </c>
      <c r="I231" s="3" t="s">
        <v>24</v>
      </c>
      <c r="J231" s="3" t="s">
        <v>25</v>
      </c>
      <c r="K231" s="3" t="s">
        <v>377</v>
      </c>
      <c r="L231" s="4" t="str">
        <f t="shared" si="13"/>
        <v>RC0402FR-07237RL</v>
      </c>
      <c r="M231" s="3" t="s">
        <v>378</v>
      </c>
      <c r="N231" t="s">
        <v>379</v>
      </c>
      <c r="O231" s="4" t="str">
        <f t="shared" ca="1" si="14"/>
        <v>C:\Altium Libraries\Passives Library\DataSheet\GENERAL PURPOSE CHIP RESISTORS (Yageo).pdf</v>
      </c>
      <c r="P231" s="4" t="str">
        <f t="shared" si="15"/>
        <v>GENERAL PURPOSE CHIP RESISTORS RES0402 237R±1% 50V 0.0625W</v>
      </c>
    </row>
    <row r="232" spans="1:16" x14ac:dyDescent="0.3">
      <c r="A232" s="4" t="s">
        <v>453</v>
      </c>
      <c r="B232" s="3" t="s">
        <v>373</v>
      </c>
      <c r="C232" s="4" t="s">
        <v>2309</v>
      </c>
      <c r="D232" s="45" t="s">
        <v>1669</v>
      </c>
      <c r="E232" s="3" t="s">
        <v>375</v>
      </c>
      <c r="F232" s="3" t="s">
        <v>376</v>
      </c>
      <c r="G232" s="4" t="str">
        <f t="shared" si="12"/>
        <v>RES0402 243R±1%</v>
      </c>
      <c r="H232" s="3" t="s">
        <v>23</v>
      </c>
      <c r="I232" s="3" t="s">
        <v>24</v>
      </c>
      <c r="J232" s="3" t="s">
        <v>25</v>
      </c>
      <c r="K232" s="3" t="s">
        <v>377</v>
      </c>
      <c r="L232" s="4" t="str">
        <f t="shared" si="13"/>
        <v>RC0402FR-07243RL</v>
      </c>
      <c r="M232" s="3" t="s">
        <v>378</v>
      </c>
      <c r="N232" t="s">
        <v>379</v>
      </c>
      <c r="O232" s="4" t="str">
        <f t="shared" ca="1" si="14"/>
        <v>C:\Altium Libraries\Passives Library\DataSheet\GENERAL PURPOSE CHIP RESISTORS (Yageo).pdf</v>
      </c>
      <c r="P232" s="4" t="str">
        <f t="shared" si="15"/>
        <v>GENERAL PURPOSE CHIP RESISTORS RES0402 243R±1% 50V 0.0625W</v>
      </c>
    </row>
    <row r="233" spans="1:16" x14ac:dyDescent="0.3">
      <c r="A233" s="4" t="s">
        <v>454</v>
      </c>
      <c r="B233" s="3" t="s">
        <v>373</v>
      </c>
      <c r="C233" s="4" t="s">
        <v>2310</v>
      </c>
      <c r="D233" s="45" t="s">
        <v>1669</v>
      </c>
      <c r="E233" s="3" t="s">
        <v>375</v>
      </c>
      <c r="F233" s="3" t="s">
        <v>376</v>
      </c>
      <c r="G233" s="4" t="str">
        <f t="shared" si="12"/>
        <v>RES0402 249R±1%</v>
      </c>
      <c r="H233" s="3" t="s">
        <v>23</v>
      </c>
      <c r="I233" s="3" t="s">
        <v>24</v>
      </c>
      <c r="J233" s="3" t="s">
        <v>25</v>
      </c>
      <c r="K233" s="3" t="s">
        <v>377</v>
      </c>
      <c r="L233" s="4" t="str">
        <f t="shared" si="13"/>
        <v>RC0402FR-07249RL</v>
      </c>
      <c r="M233" s="3" t="s">
        <v>378</v>
      </c>
      <c r="N233" t="s">
        <v>379</v>
      </c>
      <c r="O233" s="4" t="str">
        <f t="shared" ca="1" si="14"/>
        <v>C:\Altium Libraries\Passives Library\DataSheet\GENERAL PURPOSE CHIP RESISTORS (Yageo).pdf</v>
      </c>
      <c r="P233" s="4" t="str">
        <f t="shared" si="15"/>
        <v>GENERAL PURPOSE CHIP RESISTORS RES0402 249R±1% 50V 0.0625W</v>
      </c>
    </row>
    <row r="234" spans="1:16" x14ac:dyDescent="0.3">
      <c r="A234" s="4" t="s">
        <v>455</v>
      </c>
      <c r="B234" s="3" t="s">
        <v>373</v>
      </c>
      <c r="C234" s="4" t="s">
        <v>2311</v>
      </c>
      <c r="D234" s="45" t="s">
        <v>1669</v>
      </c>
      <c r="E234" s="3" t="s">
        <v>375</v>
      </c>
      <c r="F234" s="3" t="s">
        <v>376</v>
      </c>
      <c r="G234" s="4" t="str">
        <f t="shared" si="12"/>
        <v>RES0402 255R±1%</v>
      </c>
      <c r="H234" s="3" t="s">
        <v>23</v>
      </c>
      <c r="I234" s="3" t="s">
        <v>24</v>
      </c>
      <c r="J234" s="3" t="s">
        <v>25</v>
      </c>
      <c r="K234" s="3" t="s">
        <v>377</v>
      </c>
      <c r="L234" s="4" t="str">
        <f t="shared" si="13"/>
        <v>RC0402FR-07255RL</v>
      </c>
      <c r="M234" s="3" t="s">
        <v>378</v>
      </c>
      <c r="N234" t="s">
        <v>379</v>
      </c>
      <c r="O234" s="4" t="str">
        <f t="shared" ca="1" si="14"/>
        <v>C:\Altium Libraries\Passives Library\DataSheet\GENERAL PURPOSE CHIP RESISTORS (Yageo).pdf</v>
      </c>
      <c r="P234" s="4" t="str">
        <f t="shared" si="15"/>
        <v>GENERAL PURPOSE CHIP RESISTORS RES0402 255R±1% 50V 0.0625W</v>
      </c>
    </row>
    <row r="235" spans="1:16" x14ac:dyDescent="0.3">
      <c r="A235" s="4" t="s">
        <v>456</v>
      </c>
      <c r="B235" s="3" t="s">
        <v>373</v>
      </c>
      <c r="C235" s="4" t="s">
        <v>2312</v>
      </c>
      <c r="D235" s="45" t="s">
        <v>1669</v>
      </c>
      <c r="E235" s="3" t="s">
        <v>375</v>
      </c>
      <c r="F235" s="3" t="s">
        <v>376</v>
      </c>
      <c r="G235" s="4" t="str">
        <f t="shared" si="12"/>
        <v>RES0402 261R±1%</v>
      </c>
      <c r="H235" s="3" t="s">
        <v>23</v>
      </c>
      <c r="I235" s="3" t="s">
        <v>24</v>
      </c>
      <c r="J235" s="3" t="s">
        <v>25</v>
      </c>
      <c r="K235" s="3" t="s">
        <v>377</v>
      </c>
      <c r="L235" s="4" t="str">
        <f t="shared" si="13"/>
        <v>RC0402FR-07261RL</v>
      </c>
      <c r="M235" s="3" t="s">
        <v>378</v>
      </c>
      <c r="N235" t="s">
        <v>379</v>
      </c>
      <c r="O235" s="4" t="str">
        <f t="shared" ca="1" si="14"/>
        <v>C:\Altium Libraries\Passives Library\DataSheet\GENERAL PURPOSE CHIP RESISTORS (Yageo).pdf</v>
      </c>
      <c r="P235" s="4" t="str">
        <f t="shared" si="15"/>
        <v>GENERAL PURPOSE CHIP RESISTORS RES0402 261R±1% 50V 0.0625W</v>
      </c>
    </row>
    <row r="236" spans="1:16" x14ac:dyDescent="0.3">
      <c r="A236" s="4" t="s">
        <v>457</v>
      </c>
      <c r="B236" s="3" t="s">
        <v>373</v>
      </c>
      <c r="C236" s="4" t="s">
        <v>2313</v>
      </c>
      <c r="D236" s="45" t="s">
        <v>1669</v>
      </c>
      <c r="E236" s="3" t="s">
        <v>375</v>
      </c>
      <c r="F236" s="3" t="s">
        <v>376</v>
      </c>
      <c r="G236" s="4" t="str">
        <f t="shared" si="12"/>
        <v>RES0402 267R±1%</v>
      </c>
      <c r="H236" s="3" t="s">
        <v>23</v>
      </c>
      <c r="I236" s="3" t="s">
        <v>24</v>
      </c>
      <c r="J236" s="3" t="s">
        <v>25</v>
      </c>
      <c r="K236" s="3" t="s">
        <v>377</v>
      </c>
      <c r="L236" s="4" t="str">
        <f t="shared" si="13"/>
        <v>RC0402FR-07267RL</v>
      </c>
      <c r="M236" s="3" t="s">
        <v>378</v>
      </c>
      <c r="N236" t="s">
        <v>379</v>
      </c>
      <c r="O236" s="4" t="str">
        <f t="shared" ca="1" si="14"/>
        <v>C:\Altium Libraries\Passives Library\DataSheet\GENERAL PURPOSE CHIP RESISTORS (Yageo).pdf</v>
      </c>
      <c r="P236" s="4" t="str">
        <f t="shared" si="15"/>
        <v>GENERAL PURPOSE CHIP RESISTORS RES0402 267R±1% 50V 0.0625W</v>
      </c>
    </row>
    <row r="237" spans="1:16" x14ac:dyDescent="0.3">
      <c r="A237" s="4" t="s">
        <v>458</v>
      </c>
      <c r="B237" s="3" t="s">
        <v>373</v>
      </c>
      <c r="C237" s="4" t="s">
        <v>2314</v>
      </c>
      <c r="D237" s="45" t="s">
        <v>1669</v>
      </c>
      <c r="E237" s="3" t="s">
        <v>375</v>
      </c>
      <c r="F237" s="3" t="s">
        <v>376</v>
      </c>
      <c r="G237" s="4" t="str">
        <f t="shared" si="12"/>
        <v>RES0402 274R±1%</v>
      </c>
      <c r="H237" s="3" t="s">
        <v>23</v>
      </c>
      <c r="I237" s="3" t="s">
        <v>24</v>
      </c>
      <c r="J237" s="3" t="s">
        <v>25</v>
      </c>
      <c r="K237" s="3" t="s">
        <v>377</v>
      </c>
      <c r="L237" s="4" t="str">
        <f t="shared" si="13"/>
        <v>RC0402FR-07274RL</v>
      </c>
      <c r="M237" s="3" t="s">
        <v>378</v>
      </c>
      <c r="N237" t="s">
        <v>379</v>
      </c>
      <c r="O237" s="4" t="str">
        <f t="shared" ca="1" si="14"/>
        <v>C:\Altium Libraries\Passives Library\DataSheet\GENERAL PURPOSE CHIP RESISTORS (Yageo).pdf</v>
      </c>
      <c r="P237" s="4" t="str">
        <f t="shared" si="15"/>
        <v>GENERAL PURPOSE CHIP RESISTORS RES0402 274R±1% 50V 0.0625W</v>
      </c>
    </row>
    <row r="238" spans="1:16" x14ac:dyDescent="0.3">
      <c r="A238" s="4" t="s">
        <v>459</v>
      </c>
      <c r="B238" s="3" t="s">
        <v>373</v>
      </c>
      <c r="C238" s="4" t="s">
        <v>2315</v>
      </c>
      <c r="D238" s="45" t="s">
        <v>1669</v>
      </c>
      <c r="E238" s="3" t="s">
        <v>375</v>
      </c>
      <c r="F238" s="3" t="s">
        <v>376</v>
      </c>
      <c r="G238" s="4" t="str">
        <f t="shared" si="12"/>
        <v>RES0402 280R±1%</v>
      </c>
      <c r="H238" s="3" t="s">
        <v>23</v>
      </c>
      <c r="I238" s="3" t="s">
        <v>24</v>
      </c>
      <c r="J238" s="3" t="s">
        <v>25</v>
      </c>
      <c r="K238" s="3" t="s">
        <v>377</v>
      </c>
      <c r="L238" s="4" t="str">
        <f t="shared" si="13"/>
        <v>RC0402FR-07280RL</v>
      </c>
      <c r="M238" s="3" t="s">
        <v>378</v>
      </c>
      <c r="N238" t="s">
        <v>379</v>
      </c>
      <c r="O238" s="4" t="str">
        <f t="shared" ca="1" si="14"/>
        <v>C:\Altium Libraries\Passives Library\DataSheet\GENERAL PURPOSE CHIP RESISTORS (Yageo).pdf</v>
      </c>
      <c r="P238" s="4" t="str">
        <f t="shared" si="15"/>
        <v>GENERAL PURPOSE CHIP RESISTORS RES0402 280R±1% 50V 0.0625W</v>
      </c>
    </row>
    <row r="239" spans="1:16" x14ac:dyDescent="0.3">
      <c r="A239" s="4" t="s">
        <v>460</v>
      </c>
      <c r="B239" s="3" t="s">
        <v>373</v>
      </c>
      <c r="C239" s="4" t="s">
        <v>2316</v>
      </c>
      <c r="D239" s="45" t="s">
        <v>1669</v>
      </c>
      <c r="E239" s="3" t="s">
        <v>375</v>
      </c>
      <c r="F239" s="3" t="s">
        <v>376</v>
      </c>
      <c r="G239" s="4" t="str">
        <f t="shared" si="12"/>
        <v>RES0402 287R±1%</v>
      </c>
      <c r="H239" s="3" t="s">
        <v>23</v>
      </c>
      <c r="I239" s="3" t="s">
        <v>24</v>
      </c>
      <c r="J239" s="3" t="s">
        <v>25</v>
      </c>
      <c r="K239" s="3" t="s">
        <v>377</v>
      </c>
      <c r="L239" s="4" t="str">
        <f t="shared" si="13"/>
        <v>RC0402FR-07287RL</v>
      </c>
      <c r="M239" s="3" t="s">
        <v>378</v>
      </c>
      <c r="N239" t="s">
        <v>379</v>
      </c>
      <c r="O239" s="4" t="str">
        <f t="shared" ca="1" si="14"/>
        <v>C:\Altium Libraries\Passives Library\DataSheet\GENERAL PURPOSE CHIP RESISTORS (Yageo).pdf</v>
      </c>
      <c r="P239" s="4" t="str">
        <f t="shared" si="15"/>
        <v>GENERAL PURPOSE CHIP RESISTORS RES0402 287R±1% 50V 0.0625W</v>
      </c>
    </row>
    <row r="240" spans="1:16" x14ac:dyDescent="0.3">
      <c r="A240" s="4" t="s">
        <v>461</v>
      </c>
      <c r="B240" s="3" t="s">
        <v>373</v>
      </c>
      <c r="C240" s="4" t="s">
        <v>2317</v>
      </c>
      <c r="D240" s="45" t="s">
        <v>1669</v>
      </c>
      <c r="E240" s="3" t="s">
        <v>375</v>
      </c>
      <c r="F240" s="3" t="s">
        <v>376</v>
      </c>
      <c r="G240" s="4" t="str">
        <f t="shared" si="12"/>
        <v>RES0402 294R±1%</v>
      </c>
      <c r="H240" s="3" t="s">
        <v>23</v>
      </c>
      <c r="I240" s="3" t="s">
        <v>24</v>
      </c>
      <c r="J240" s="3" t="s">
        <v>25</v>
      </c>
      <c r="K240" s="3" t="s">
        <v>377</v>
      </c>
      <c r="L240" s="4" t="str">
        <f t="shared" si="13"/>
        <v>RC0402FR-07294RL</v>
      </c>
      <c r="M240" s="3" t="s">
        <v>378</v>
      </c>
      <c r="N240" t="s">
        <v>379</v>
      </c>
      <c r="O240" s="4" t="str">
        <f t="shared" ca="1" si="14"/>
        <v>C:\Altium Libraries\Passives Library\DataSheet\GENERAL PURPOSE CHIP RESISTORS (Yageo).pdf</v>
      </c>
      <c r="P240" s="4" t="str">
        <f t="shared" si="15"/>
        <v>GENERAL PURPOSE CHIP RESISTORS RES0402 294R±1% 50V 0.0625W</v>
      </c>
    </row>
    <row r="241" spans="1:16" x14ac:dyDescent="0.3">
      <c r="A241" s="4" t="s">
        <v>462</v>
      </c>
      <c r="B241" s="3" t="s">
        <v>373</v>
      </c>
      <c r="C241" s="4" t="s">
        <v>2318</v>
      </c>
      <c r="D241" s="45" t="s">
        <v>1669</v>
      </c>
      <c r="E241" s="3" t="s">
        <v>375</v>
      </c>
      <c r="F241" s="3" t="s">
        <v>376</v>
      </c>
      <c r="G241" s="4" t="str">
        <f t="shared" si="12"/>
        <v>RES0402 301R±1%</v>
      </c>
      <c r="H241" s="3" t="s">
        <v>23</v>
      </c>
      <c r="I241" s="3" t="s">
        <v>24</v>
      </c>
      <c r="J241" s="3" t="s">
        <v>25</v>
      </c>
      <c r="K241" s="3" t="s">
        <v>377</v>
      </c>
      <c r="L241" s="4" t="str">
        <f t="shared" si="13"/>
        <v>RC0402FR-07301RL</v>
      </c>
      <c r="M241" s="3" t="s">
        <v>378</v>
      </c>
      <c r="N241" t="s">
        <v>379</v>
      </c>
      <c r="O241" s="4" t="str">
        <f t="shared" ca="1" si="14"/>
        <v>C:\Altium Libraries\Passives Library\DataSheet\GENERAL PURPOSE CHIP RESISTORS (Yageo).pdf</v>
      </c>
      <c r="P241" s="4" t="str">
        <f t="shared" si="15"/>
        <v>GENERAL PURPOSE CHIP RESISTORS RES0402 301R±1% 50V 0.0625W</v>
      </c>
    </row>
    <row r="242" spans="1:16" x14ac:dyDescent="0.3">
      <c r="A242" s="4" t="s">
        <v>463</v>
      </c>
      <c r="B242" s="3" t="s">
        <v>373</v>
      </c>
      <c r="C242" s="4" t="s">
        <v>2319</v>
      </c>
      <c r="D242" s="45" t="s">
        <v>1669</v>
      </c>
      <c r="E242" s="3" t="s">
        <v>375</v>
      </c>
      <c r="F242" s="3" t="s">
        <v>376</v>
      </c>
      <c r="G242" s="4" t="str">
        <f t="shared" si="12"/>
        <v>RES0402 309R±1%</v>
      </c>
      <c r="H242" s="3" t="s">
        <v>23</v>
      </c>
      <c r="I242" s="3" t="s">
        <v>24</v>
      </c>
      <c r="J242" s="3" t="s">
        <v>25</v>
      </c>
      <c r="K242" s="3" t="s">
        <v>377</v>
      </c>
      <c r="L242" s="4" t="str">
        <f t="shared" si="13"/>
        <v>RC0402FR-07309RL</v>
      </c>
      <c r="M242" s="3" t="s">
        <v>378</v>
      </c>
      <c r="N242" t="s">
        <v>379</v>
      </c>
      <c r="O242" s="4" t="str">
        <f t="shared" ca="1" si="14"/>
        <v>C:\Altium Libraries\Passives Library\DataSheet\GENERAL PURPOSE CHIP RESISTORS (Yageo).pdf</v>
      </c>
      <c r="P242" s="4" t="str">
        <f t="shared" si="15"/>
        <v>GENERAL PURPOSE CHIP RESISTORS RES0402 309R±1% 50V 0.0625W</v>
      </c>
    </row>
    <row r="243" spans="1:16" x14ac:dyDescent="0.3">
      <c r="A243" s="4" t="s">
        <v>464</v>
      </c>
      <c r="B243" s="3" t="s">
        <v>373</v>
      </c>
      <c r="C243" s="4" t="s">
        <v>2320</v>
      </c>
      <c r="D243" s="45" t="s">
        <v>1669</v>
      </c>
      <c r="E243" s="3" t="s">
        <v>375</v>
      </c>
      <c r="F243" s="3" t="s">
        <v>376</v>
      </c>
      <c r="G243" s="4" t="str">
        <f t="shared" si="12"/>
        <v>RES0402 316R±1%</v>
      </c>
      <c r="H243" s="3" t="s">
        <v>23</v>
      </c>
      <c r="I243" s="3" t="s">
        <v>24</v>
      </c>
      <c r="J243" s="3" t="s">
        <v>25</v>
      </c>
      <c r="K243" s="3" t="s">
        <v>377</v>
      </c>
      <c r="L243" s="4" t="str">
        <f t="shared" si="13"/>
        <v>RC0402FR-07316RL</v>
      </c>
      <c r="M243" s="3" t="s">
        <v>378</v>
      </c>
      <c r="N243" t="s">
        <v>379</v>
      </c>
      <c r="O243" s="4" t="str">
        <f t="shared" ca="1" si="14"/>
        <v>C:\Altium Libraries\Passives Library\DataSheet\GENERAL PURPOSE CHIP RESISTORS (Yageo).pdf</v>
      </c>
      <c r="P243" s="4" t="str">
        <f t="shared" si="15"/>
        <v>GENERAL PURPOSE CHIP RESISTORS RES0402 316R±1% 50V 0.0625W</v>
      </c>
    </row>
    <row r="244" spans="1:16" x14ac:dyDescent="0.3">
      <c r="A244" s="4" t="s">
        <v>465</v>
      </c>
      <c r="B244" s="3" t="s">
        <v>373</v>
      </c>
      <c r="C244" s="4" t="s">
        <v>2321</v>
      </c>
      <c r="D244" s="45" t="s">
        <v>1669</v>
      </c>
      <c r="E244" s="3" t="s">
        <v>375</v>
      </c>
      <c r="F244" s="3" t="s">
        <v>376</v>
      </c>
      <c r="G244" s="4" t="str">
        <f t="shared" si="12"/>
        <v>RES0402 324R±1%</v>
      </c>
      <c r="H244" s="3" t="s">
        <v>23</v>
      </c>
      <c r="I244" s="3" t="s">
        <v>24</v>
      </c>
      <c r="J244" s="3" t="s">
        <v>25</v>
      </c>
      <c r="K244" s="3" t="s">
        <v>377</v>
      </c>
      <c r="L244" s="4" t="str">
        <f t="shared" si="13"/>
        <v>RC0402FR-07324RL</v>
      </c>
      <c r="M244" s="3" t="s">
        <v>378</v>
      </c>
      <c r="N244" t="s">
        <v>379</v>
      </c>
      <c r="O244" s="4" t="str">
        <f t="shared" ca="1" si="14"/>
        <v>C:\Altium Libraries\Passives Library\DataSheet\GENERAL PURPOSE CHIP RESISTORS (Yageo).pdf</v>
      </c>
      <c r="P244" s="4" t="str">
        <f t="shared" si="15"/>
        <v>GENERAL PURPOSE CHIP RESISTORS RES0402 324R±1% 50V 0.0625W</v>
      </c>
    </row>
    <row r="245" spans="1:16" x14ac:dyDescent="0.3">
      <c r="A245" s="4" t="s">
        <v>466</v>
      </c>
      <c r="B245" s="3" t="s">
        <v>373</v>
      </c>
      <c r="C245" s="4" t="s">
        <v>2322</v>
      </c>
      <c r="D245" s="45" t="s">
        <v>1669</v>
      </c>
      <c r="E245" s="3" t="s">
        <v>375</v>
      </c>
      <c r="F245" s="3" t="s">
        <v>376</v>
      </c>
      <c r="G245" s="4" t="str">
        <f t="shared" si="12"/>
        <v>RES0402 332R±1%</v>
      </c>
      <c r="H245" s="3" t="s">
        <v>23</v>
      </c>
      <c r="I245" s="3" t="s">
        <v>24</v>
      </c>
      <c r="J245" s="3" t="s">
        <v>25</v>
      </c>
      <c r="K245" s="3" t="s">
        <v>377</v>
      </c>
      <c r="L245" s="4" t="str">
        <f t="shared" si="13"/>
        <v>RC0402FR-07332RL</v>
      </c>
      <c r="M245" s="3" t="s">
        <v>378</v>
      </c>
      <c r="N245" t="s">
        <v>379</v>
      </c>
      <c r="O245" s="4" t="str">
        <f t="shared" ca="1" si="14"/>
        <v>C:\Altium Libraries\Passives Library\DataSheet\GENERAL PURPOSE CHIP RESISTORS (Yageo).pdf</v>
      </c>
      <c r="P245" s="4" t="str">
        <f t="shared" si="15"/>
        <v>GENERAL PURPOSE CHIP RESISTORS RES0402 332R±1% 50V 0.0625W</v>
      </c>
    </row>
    <row r="246" spans="1:16" x14ac:dyDescent="0.3">
      <c r="A246" s="4" t="s">
        <v>467</v>
      </c>
      <c r="B246" s="3" t="s">
        <v>373</v>
      </c>
      <c r="C246" s="4" t="s">
        <v>2323</v>
      </c>
      <c r="D246" s="45" t="s">
        <v>1669</v>
      </c>
      <c r="E246" s="3" t="s">
        <v>375</v>
      </c>
      <c r="F246" s="3" t="s">
        <v>376</v>
      </c>
      <c r="G246" s="4" t="str">
        <f t="shared" si="12"/>
        <v>RES0402 340R±1%</v>
      </c>
      <c r="H246" s="3" t="s">
        <v>23</v>
      </c>
      <c r="I246" s="3" t="s">
        <v>24</v>
      </c>
      <c r="J246" s="3" t="s">
        <v>25</v>
      </c>
      <c r="K246" s="3" t="s">
        <v>377</v>
      </c>
      <c r="L246" s="4" t="str">
        <f t="shared" si="13"/>
        <v>RC0402FR-07340RL</v>
      </c>
      <c r="M246" s="3" t="s">
        <v>378</v>
      </c>
      <c r="N246" t="s">
        <v>379</v>
      </c>
      <c r="O246" s="4" t="str">
        <f t="shared" ca="1" si="14"/>
        <v>C:\Altium Libraries\Passives Library\DataSheet\GENERAL PURPOSE CHIP RESISTORS (Yageo).pdf</v>
      </c>
      <c r="P246" s="4" t="str">
        <f t="shared" si="15"/>
        <v>GENERAL PURPOSE CHIP RESISTORS RES0402 340R±1% 50V 0.0625W</v>
      </c>
    </row>
    <row r="247" spans="1:16" x14ac:dyDescent="0.3">
      <c r="A247" s="4" t="s">
        <v>468</v>
      </c>
      <c r="B247" s="3" t="s">
        <v>373</v>
      </c>
      <c r="C247" s="4" t="s">
        <v>2324</v>
      </c>
      <c r="D247" s="45" t="s">
        <v>1669</v>
      </c>
      <c r="E247" s="3" t="s">
        <v>375</v>
      </c>
      <c r="F247" s="3" t="s">
        <v>376</v>
      </c>
      <c r="G247" s="4" t="str">
        <f t="shared" si="12"/>
        <v>RES0402 348R±1%</v>
      </c>
      <c r="H247" s="3" t="s">
        <v>23</v>
      </c>
      <c r="I247" s="3" t="s">
        <v>24</v>
      </c>
      <c r="J247" s="3" t="s">
        <v>25</v>
      </c>
      <c r="K247" s="3" t="s">
        <v>377</v>
      </c>
      <c r="L247" s="4" t="str">
        <f t="shared" si="13"/>
        <v>RC0402FR-07348RL</v>
      </c>
      <c r="M247" s="3" t="s">
        <v>378</v>
      </c>
      <c r="N247" t="s">
        <v>379</v>
      </c>
      <c r="O247" s="4" t="str">
        <f t="shared" ca="1" si="14"/>
        <v>C:\Altium Libraries\Passives Library\DataSheet\GENERAL PURPOSE CHIP RESISTORS (Yageo).pdf</v>
      </c>
      <c r="P247" s="4" t="str">
        <f t="shared" si="15"/>
        <v>GENERAL PURPOSE CHIP RESISTORS RES0402 348R±1% 50V 0.0625W</v>
      </c>
    </row>
    <row r="248" spans="1:16" x14ac:dyDescent="0.3">
      <c r="A248" s="4" t="s">
        <v>469</v>
      </c>
      <c r="B248" s="3" t="s">
        <v>373</v>
      </c>
      <c r="C248" s="4" t="s">
        <v>2325</v>
      </c>
      <c r="D248" s="45" t="s">
        <v>1669</v>
      </c>
      <c r="E248" s="3" t="s">
        <v>375</v>
      </c>
      <c r="F248" s="3" t="s">
        <v>376</v>
      </c>
      <c r="G248" s="4" t="str">
        <f t="shared" si="12"/>
        <v>RES0402 357R±1%</v>
      </c>
      <c r="H248" s="3" t="s">
        <v>23</v>
      </c>
      <c r="I248" s="3" t="s">
        <v>24</v>
      </c>
      <c r="J248" s="3" t="s">
        <v>25</v>
      </c>
      <c r="K248" s="3" t="s">
        <v>377</v>
      </c>
      <c r="L248" s="4" t="str">
        <f t="shared" si="13"/>
        <v>RC0402FR-07357RL</v>
      </c>
      <c r="M248" s="3" t="s">
        <v>378</v>
      </c>
      <c r="N248" t="s">
        <v>379</v>
      </c>
      <c r="O248" s="4" t="str">
        <f t="shared" ca="1" si="14"/>
        <v>C:\Altium Libraries\Passives Library\DataSheet\GENERAL PURPOSE CHIP RESISTORS (Yageo).pdf</v>
      </c>
      <c r="P248" s="4" t="str">
        <f t="shared" si="15"/>
        <v>GENERAL PURPOSE CHIP RESISTORS RES0402 357R±1% 50V 0.0625W</v>
      </c>
    </row>
    <row r="249" spans="1:16" x14ac:dyDescent="0.3">
      <c r="A249" s="4" t="s">
        <v>470</v>
      </c>
      <c r="B249" s="3" t="s">
        <v>373</v>
      </c>
      <c r="C249" s="4" t="s">
        <v>2326</v>
      </c>
      <c r="D249" s="45" t="s">
        <v>1669</v>
      </c>
      <c r="E249" s="3" t="s">
        <v>375</v>
      </c>
      <c r="F249" s="3" t="s">
        <v>376</v>
      </c>
      <c r="G249" s="4" t="str">
        <f t="shared" si="12"/>
        <v>RES0402 365R±1%</v>
      </c>
      <c r="H249" s="3" t="s">
        <v>23</v>
      </c>
      <c r="I249" s="3" t="s">
        <v>24</v>
      </c>
      <c r="J249" s="3" t="s">
        <v>25</v>
      </c>
      <c r="K249" s="3" t="s">
        <v>377</v>
      </c>
      <c r="L249" s="4" t="str">
        <f t="shared" si="13"/>
        <v>RC0402FR-07365RL</v>
      </c>
      <c r="M249" s="3" t="s">
        <v>378</v>
      </c>
      <c r="N249" t="s">
        <v>379</v>
      </c>
      <c r="O249" s="4" t="str">
        <f t="shared" ca="1" si="14"/>
        <v>C:\Altium Libraries\Passives Library\DataSheet\GENERAL PURPOSE CHIP RESISTORS (Yageo).pdf</v>
      </c>
      <c r="P249" s="4" t="str">
        <f t="shared" si="15"/>
        <v>GENERAL PURPOSE CHIP RESISTORS RES0402 365R±1% 50V 0.0625W</v>
      </c>
    </row>
    <row r="250" spans="1:16" x14ac:dyDescent="0.3">
      <c r="A250" s="4" t="s">
        <v>471</v>
      </c>
      <c r="B250" s="3" t="s">
        <v>373</v>
      </c>
      <c r="C250" s="4" t="s">
        <v>2327</v>
      </c>
      <c r="D250" s="45" t="s">
        <v>1669</v>
      </c>
      <c r="E250" s="3" t="s">
        <v>375</v>
      </c>
      <c r="F250" s="3" t="s">
        <v>376</v>
      </c>
      <c r="G250" s="4" t="str">
        <f t="shared" si="12"/>
        <v>RES0402 374R±1%</v>
      </c>
      <c r="H250" s="3" t="s">
        <v>23</v>
      </c>
      <c r="I250" s="3" t="s">
        <v>24</v>
      </c>
      <c r="J250" s="3" t="s">
        <v>25</v>
      </c>
      <c r="K250" s="3" t="s">
        <v>377</v>
      </c>
      <c r="L250" s="4" t="str">
        <f t="shared" si="13"/>
        <v>RC0402FR-07374RL</v>
      </c>
      <c r="M250" s="3" t="s">
        <v>378</v>
      </c>
      <c r="N250" t="s">
        <v>379</v>
      </c>
      <c r="O250" s="4" t="str">
        <f t="shared" ca="1" si="14"/>
        <v>C:\Altium Libraries\Passives Library\DataSheet\GENERAL PURPOSE CHIP RESISTORS (Yageo).pdf</v>
      </c>
      <c r="P250" s="4" t="str">
        <f t="shared" si="15"/>
        <v>GENERAL PURPOSE CHIP RESISTORS RES0402 374R±1% 50V 0.0625W</v>
      </c>
    </row>
    <row r="251" spans="1:16" x14ac:dyDescent="0.3">
      <c r="A251" s="4" t="s">
        <v>472</v>
      </c>
      <c r="B251" s="3" t="s">
        <v>373</v>
      </c>
      <c r="C251" s="4" t="s">
        <v>2328</v>
      </c>
      <c r="D251" s="45" t="s">
        <v>1669</v>
      </c>
      <c r="E251" s="3" t="s">
        <v>375</v>
      </c>
      <c r="F251" s="3" t="s">
        <v>376</v>
      </c>
      <c r="G251" s="4" t="str">
        <f t="shared" si="12"/>
        <v>RES0402 383R±1%</v>
      </c>
      <c r="H251" s="3" t="s">
        <v>23</v>
      </c>
      <c r="I251" s="3" t="s">
        <v>24</v>
      </c>
      <c r="J251" s="3" t="s">
        <v>25</v>
      </c>
      <c r="K251" s="3" t="s">
        <v>377</v>
      </c>
      <c r="L251" s="4" t="str">
        <f t="shared" si="13"/>
        <v>RC0402FR-07383RL</v>
      </c>
      <c r="M251" s="3" t="s">
        <v>378</v>
      </c>
      <c r="N251" t="s">
        <v>379</v>
      </c>
      <c r="O251" s="4" t="str">
        <f t="shared" ca="1" si="14"/>
        <v>C:\Altium Libraries\Passives Library\DataSheet\GENERAL PURPOSE CHIP RESISTORS (Yageo).pdf</v>
      </c>
      <c r="P251" s="4" t="str">
        <f t="shared" si="15"/>
        <v>GENERAL PURPOSE CHIP RESISTORS RES0402 383R±1% 50V 0.0625W</v>
      </c>
    </row>
    <row r="252" spans="1:16" x14ac:dyDescent="0.3">
      <c r="A252" s="4" t="s">
        <v>473</v>
      </c>
      <c r="B252" s="3" t="s">
        <v>373</v>
      </c>
      <c r="C252" s="4" t="s">
        <v>2329</v>
      </c>
      <c r="D252" s="45" t="s">
        <v>1669</v>
      </c>
      <c r="E252" s="3" t="s">
        <v>375</v>
      </c>
      <c r="F252" s="3" t="s">
        <v>376</v>
      </c>
      <c r="G252" s="4" t="str">
        <f t="shared" si="12"/>
        <v>RES0402 392R±1%</v>
      </c>
      <c r="H252" s="3" t="s">
        <v>23</v>
      </c>
      <c r="I252" s="3" t="s">
        <v>24</v>
      </c>
      <c r="J252" s="3" t="s">
        <v>25</v>
      </c>
      <c r="K252" s="3" t="s">
        <v>377</v>
      </c>
      <c r="L252" s="4" t="str">
        <f t="shared" si="13"/>
        <v>RC0402FR-07392RL</v>
      </c>
      <c r="M252" s="3" t="s">
        <v>378</v>
      </c>
      <c r="N252" t="s">
        <v>379</v>
      </c>
      <c r="O252" s="4" t="str">
        <f t="shared" ca="1" si="14"/>
        <v>C:\Altium Libraries\Passives Library\DataSheet\GENERAL PURPOSE CHIP RESISTORS (Yageo).pdf</v>
      </c>
      <c r="P252" s="4" t="str">
        <f t="shared" si="15"/>
        <v>GENERAL PURPOSE CHIP RESISTORS RES0402 392R±1% 50V 0.0625W</v>
      </c>
    </row>
    <row r="253" spans="1:16" x14ac:dyDescent="0.3">
      <c r="A253" s="4" t="s">
        <v>474</v>
      </c>
      <c r="B253" s="3" t="s">
        <v>373</v>
      </c>
      <c r="C253" s="4" t="s">
        <v>2330</v>
      </c>
      <c r="D253" s="45" t="s">
        <v>1669</v>
      </c>
      <c r="E253" s="3" t="s">
        <v>375</v>
      </c>
      <c r="F253" s="3" t="s">
        <v>376</v>
      </c>
      <c r="G253" s="4" t="str">
        <f t="shared" si="12"/>
        <v>RES0402 402R±1%</v>
      </c>
      <c r="H253" s="3" t="s">
        <v>23</v>
      </c>
      <c r="I253" s="3" t="s">
        <v>24</v>
      </c>
      <c r="J253" s="3" t="s">
        <v>25</v>
      </c>
      <c r="K253" s="3" t="s">
        <v>377</v>
      </c>
      <c r="L253" s="4" t="str">
        <f t="shared" si="13"/>
        <v>RC0402FR-07402RL</v>
      </c>
      <c r="M253" s="3" t="s">
        <v>378</v>
      </c>
      <c r="N253" t="s">
        <v>379</v>
      </c>
      <c r="O253" s="4" t="str">
        <f t="shared" ca="1" si="14"/>
        <v>C:\Altium Libraries\Passives Library\DataSheet\GENERAL PURPOSE CHIP RESISTORS (Yageo).pdf</v>
      </c>
      <c r="P253" s="4" t="str">
        <f t="shared" si="15"/>
        <v>GENERAL PURPOSE CHIP RESISTORS RES0402 402R±1% 50V 0.0625W</v>
      </c>
    </row>
    <row r="254" spans="1:16" x14ac:dyDescent="0.3">
      <c r="A254" s="4" t="s">
        <v>475</v>
      </c>
      <c r="B254" s="3" t="s">
        <v>373</v>
      </c>
      <c r="C254" s="4" t="s">
        <v>2331</v>
      </c>
      <c r="D254" s="45" t="s">
        <v>1669</v>
      </c>
      <c r="E254" s="3" t="s">
        <v>375</v>
      </c>
      <c r="F254" s="3" t="s">
        <v>376</v>
      </c>
      <c r="G254" s="4" t="str">
        <f t="shared" si="12"/>
        <v>RES0402 412R±1%</v>
      </c>
      <c r="H254" s="3" t="s">
        <v>23</v>
      </c>
      <c r="I254" s="3" t="s">
        <v>24</v>
      </c>
      <c r="J254" s="3" t="s">
        <v>25</v>
      </c>
      <c r="K254" s="3" t="s">
        <v>377</v>
      </c>
      <c r="L254" s="4" t="str">
        <f t="shared" si="13"/>
        <v>RC0402FR-07412RL</v>
      </c>
      <c r="M254" s="3" t="s">
        <v>378</v>
      </c>
      <c r="N254" t="s">
        <v>379</v>
      </c>
      <c r="O254" s="4" t="str">
        <f t="shared" ca="1" si="14"/>
        <v>C:\Altium Libraries\Passives Library\DataSheet\GENERAL PURPOSE CHIP RESISTORS (Yageo).pdf</v>
      </c>
      <c r="P254" s="4" t="str">
        <f t="shared" si="15"/>
        <v>GENERAL PURPOSE CHIP RESISTORS RES0402 412R±1% 50V 0.0625W</v>
      </c>
    </row>
    <row r="255" spans="1:16" x14ac:dyDescent="0.3">
      <c r="A255" s="4" t="s">
        <v>476</v>
      </c>
      <c r="B255" s="3" t="s">
        <v>373</v>
      </c>
      <c r="C255" s="4" t="s">
        <v>2332</v>
      </c>
      <c r="D255" s="45" t="s">
        <v>1669</v>
      </c>
      <c r="E255" s="3" t="s">
        <v>375</v>
      </c>
      <c r="F255" s="3" t="s">
        <v>376</v>
      </c>
      <c r="G255" s="4" t="str">
        <f t="shared" si="12"/>
        <v>RES0402 422R±1%</v>
      </c>
      <c r="H255" s="3" t="s">
        <v>23</v>
      </c>
      <c r="I255" s="3" t="s">
        <v>24</v>
      </c>
      <c r="J255" s="3" t="s">
        <v>25</v>
      </c>
      <c r="K255" s="3" t="s">
        <v>377</v>
      </c>
      <c r="L255" s="4" t="str">
        <f t="shared" si="13"/>
        <v>RC0402FR-07422RL</v>
      </c>
      <c r="M255" s="3" t="s">
        <v>378</v>
      </c>
      <c r="N255" t="s">
        <v>379</v>
      </c>
      <c r="O255" s="4" t="str">
        <f t="shared" ca="1" si="14"/>
        <v>C:\Altium Libraries\Passives Library\DataSheet\GENERAL PURPOSE CHIP RESISTORS (Yageo).pdf</v>
      </c>
      <c r="P255" s="4" t="str">
        <f t="shared" si="15"/>
        <v>GENERAL PURPOSE CHIP RESISTORS RES0402 422R±1% 50V 0.0625W</v>
      </c>
    </row>
    <row r="256" spans="1:16" x14ac:dyDescent="0.3">
      <c r="A256" s="4" t="s">
        <v>477</v>
      </c>
      <c r="B256" s="3" t="s">
        <v>373</v>
      </c>
      <c r="C256" s="4" t="s">
        <v>2333</v>
      </c>
      <c r="D256" s="45" t="s">
        <v>1669</v>
      </c>
      <c r="E256" s="3" t="s">
        <v>375</v>
      </c>
      <c r="F256" s="3" t="s">
        <v>376</v>
      </c>
      <c r="G256" s="4" t="str">
        <f t="shared" si="12"/>
        <v>RES0402 432R±1%</v>
      </c>
      <c r="H256" s="3" t="s">
        <v>23</v>
      </c>
      <c r="I256" s="3" t="s">
        <v>24</v>
      </c>
      <c r="J256" s="3" t="s">
        <v>25</v>
      </c>
      <c r="K256" s="3" t="s">
        <v>377</v>
      </c>
      <c r="L256" s="4" t="str">
        <f t="shared" si="13"/>
        <v>RC0402FR-07432RL</v>
      </c>
      <c r="M256" s="3" t="s">
        <v>378</v>
      </c>
      <c r="N256" t="s">
        <v>379</v>
      </c>
      <c r="O256" s="4" t="str">
        <f t="shared" ca="1" si="14"/>
        <v>C:\Altium Libraries\Passives Library\DataSheet\GENERAL PURPOSE CHIP RESISTORS (Yageo).pdf</v>
      </c>
      <c r="P256" s="4" t="str">
        <f t="shared" si="15"/>
        <v>GENERAL PURPOSE CHIP RESISTORS RES0402 432R±1% 50V 0.0625W</v>
      </c>
    </row>
    <row r="257" spans="1:16" x14ac:dyDescent="0.3">
      <c r="A257" s="4" t="s">
        <v>478</v>
      </c>
      <c r="B257" s="3" t="s">
        <v>373</v>
      </c>
      <c r="C257" s="4" t="s">
        <v>2334</v>
      </c>
      <c r="D257" s="45" t="s">
        <v>1669</v>
      </c>
      <c r="E257" s="3" t="s">
        <v>375</v>
      </c>
      <c r="F257" s="3" t="s">
        <v>376</v>
      </c>
      <c r="G257" s="4" t="str">
        <f t="shared" si="12"/>
        <v>RES0402 442R±1%</v>
      </c>
      <c r="H257" s="3" t="s">
        <v>23</v>
      </c>
      <c r="I257" s="3" t="s">
        <v>24</v>
      </c>
      <c r="J257" s="3" t="s">
        <v>25</v>
      </c>
      <c r="K257" s="3" t="s">
        <v>377</v>
      </c>
      <c r="L257" s="4" t="str">
        <f t="shared" si="13"/>
        <v>RC0402FR-07442RL</v>
      </c>
      <c r="M257" s="3" t="s">
        <v>378</v>
      </c>
      <c r="N257" t="s">
        <v>379</v>
      </c>
      <c r="O257" s="4" t="str">
        <f t="shared" ca="1" si="14"/>
        <v>C:\Altium Libraries\Passives Library\DataSheet\GENERAL PURPOSE CHIP RESISTORS (Yageo).pdf</v>
      </c>
      <c r="P257" s="4" t="str">
        <f t="shared" si="15"/>
        <v>GENERAL PURPOSE CHIP RESISTORS RES0402 442R±1% 50V 0.0625W</v>
      </c>
    </row>
    <row r="258" spans="1:16" x14ac:dyDescent="0.3">
      <c r="A258" s="4" t="s">
        <v>479</v>
      </c>
      <c r="B258" s="3" t="s">
        <v>373</v>
      </c>
      <c r="C258" s="4" t="s">
        <v>2335</v>
      </c>
      <c r="D258" s="45" t="s">
        <v>1669</v>
      </c>
      <c r="E258" s="3" t="s">
        <v>375</v>
      </c>
      <c r="F258" s="3" t="s">
        <v>376</v>
      </c>
      <c r="G258" s="4" t="str">
        <f t="shared" si="12"/>
        <v>RES0402 453R±1%</v>
      </c>
      <c r="H258" s="3" t="s">
        <v>23</v>
      </c>
      <c r="I258" s="3" t="s">
        <v>24</v>
      </c>
      <c r="J258" s="3" t="s">
        <v>25</v>
      </c>
      <c r="K258" s="3" t="s">
        <v>377</v>
      </c>
      <c r="L258" s="4" t="str">
        <f t="shared" si="13"/>
        <v>RC0402FR-07453RL</v>
      </c>
      <c r="M258" s="3" t="s">
        <v>378</v>
      </c>
      <c r="N258" t="s">
        <v>379</v>
      </c>
      <c r="O258" s="4" t="str">
        <f t="shared" ca="1" si="14"/>
        <v>C:\Altium Libraries\Passives Library\DataSheet\GENERAL PURPOSE CHIP RESISTORS (Yageo).pdf</v>
      </c>
      <c r="P258" s="4" t="str">
        <f t="shared" si="15"/>
        <v>GENERAL PURPOSE CHIP RESISTORS RES0402 453R±1% 50V 0.0625W</v>
      </c>
    </row>
    <row r="259" spans="1:16" x14ac:dyDescent="0.3">
      <c r="A259" s="4" t="s">
        <v>480</v>
      </c>
      <c r="B259" s="3" t="s">
        <v>373</v>
      </c>
      <c r="C259" s="4" t="s">
        <v>2336</v>
      </c>
      <c r="D259" s="45" t="s">
        <v>1669</v>
      </c>
      <c r="E259" s="3" t="s">
        <v>375</v>
      </c>
      <c r="F259" s="3" t="s">
        <v>376</v>
      </c>
      <c r="G259" s="4" t="str">
        <f t="shared" ref="G259:G322" si="16">CONCATENATE(K259," ",C259,D259)</f>
        <v>RES0402 464R±1%</v>
      </c>
      <c r="H259" s="3" t="s">
        <v>23</v>
      </c>
      <c r="I259" s="3" t="s">
        <v>24</v>
      </c>
      <c r="J259" s="3" t="s">
        <v>25</v>
      </c>
      <c r="K259" s="3" t="s">
        <v>377</v>
      </c>
      <c r="L259" s="4" t="str">
        <f t="shared" ref="L259:L322" si="17">CONCATENATE("RC0402FR-07",C259,"L")</f>
        <v>RC0402FR-07464RL</v>
      </c>
      <c r="M259" s="3" t="s">
        <v>378</v>
      </c>
      <c r="N259" t="s">
        <v>379</v>
      </c>
      <c r="O259" s="4" t="str">
        <f t="shared" ref="O259:O322" ca="1" si="18">CONCATENATE(LEFT(CELL("имяфайла"), FIND("[",CELL("имяфайла"))-1),"DataSheet\GENERAL PURPOSE CHIP RESISTORS (Yageo).pdf")</f>
        <v>C:\Altium Libraries\Passives Library\DataSheet\GENERAL PURPOSE CHIP RESISTORS (Yageo).pdf</v>
      </c>
      <c r="P259" s="4" t="str">
        <f t="shared" ref="P259:P322" si="19">CONCATENATE(N259," ",K259," ",C259,D259," ",E259," ",F259)</f>
        <v>GENERAL PURPOSE CHIP RESISTORS RES0402 464R±1% 50V 0.0625W</v>
      </c>
    </row>
    <row r="260" spans="1:16" x14ac:dyDescent="0.3">
      <c r="A260" s="4" t="s">
        <v>481</v>
      </c>
      <c r="B260" s="3" t="s">
        <v>373</v>
      </c>
      <c r="C260" s="4" t="s">
        <v>2337</v>
      </c>
      <c r="D260" s="45" t="s">
        <v>1669</v>
      </c>
      <c r="E260" s="3" t="s">
        <v>375</v>
      </c>
      <c r="F260" s="3" t="s">
        <v>376</v>
      </c>
      <c r="G260" s="4" t="str">
        <f t="shared" si="16"/>
        <v>RES0402 475R±1%</v>
      </c>
      <c r="H260" s="3" t="s">
        <v>23</v>
      </c>
      <c r="I260" s="3" t="s">
        <v>24</v>
      </c>
      <c r="J260" s="3" t="s">
        <v>25</v>
      </c>
      <c r="K260" s="3" t="s">
        <v>377</v>
      </c>
      <c r="L260" s="4" t="str">
        <f t="shared" si="17"/>
        <v>RC0402FR-07475RL</v>
      </c>
      <c r="M260" s="3" t="s">
        <v>378</v>
      </c>
      <c r="N260" t="s">
        <v>379</v>
      </c>
      <c r="O260" s="4" t="str">
        <f t="shared" ca="1" si="18"/>
        <v>C:\Altium Libraries\Passives Library\DataSheet\GENERAL PURPOSE CHIP RESISTORS (Yageo).pdf</v>
      </c>
      <c r="P260" s="4" t="str">
        <f t="shared" si="19"/>
        <v>GENERAL PURPOSE CHIP RESISTORS RES0402 475R±1% 50V 0.0625W</v>
      </c>
    </row>
    <row r="261" spans="1:16" x14ac:dyDescent="0.3">
      <c r="A261" s="4" t="s">
        <v>482</v>
      </c>
      <c r="B261" s="3" t="s">
        <v>373</v>
      </c>
      <c r="C261" s="4" t="s">
        <v>2338</v>
      </c>
      <c r="D261" s="45" t="s">
        <v>1669</v>
      </c>
      <c r="E261" s="3" t="s">
        <v>375</v>
      </c>
      <c r="F261" s="3" t="s">
        <v>376</v>
      </c>
      <c r="G261" s="4" t="str">
        <f t="shared" si="16"/>
        <v>RES0402 487R±1%</v>
      </c>
      <c r="H261" s="3" t="s">
        <v>23</v>
      </c>
      <c r="I261" s="3" t="s">
        <v>24</v>
      </c>
      <c r="J261" s="3" t="s">
        <v>25</v>
      </c>
      <c r="K261" s="3" t="s">
        <v>377</v>
      </c>
      <c r="L261" s="4" t="str">
        <f t="shared" si="17"/>
        <v>RC0402FR-07487RL</v>
      </c>
      <c r="M261" s="3" t="s">
        <v>378</v>
      </c>
      <c r="N261" t="s">
        <v>379</v>
      </c>
      <c r="O261" s="4" t="str">
        <f t="shared" ca="1" si="18"/>
        <v>C:\Altium Libraries\Passives Library\DataSheet\GENERAL PURPOSE CHIP RESISTORS (Yageo).pdf</v>
      </c>
      <c r="P261" s="4" t="str">
        <f t="shared" si="19"/>
        <v>GENERAL PURPOSE CHIP RESISTORS RES0402 487R±1% 50V 0.0625W</v>
      </c>
    </row>
    <row r="262" spans="1:16" x14ac:dyDescent="0.3">
      <c r="A262" s="4" t="s">
        <v>483</v>
      </c>
      <c r="B262" s="3" t="s">
        <v>373</v>
      </c>
      <c r="C262" s="4" t="s">
        <v>2339</v>
      </c>
      <c r="D262" s="45" t="s">
        <v>1669</v>
      </c>
      <c r="E262" s="3" t="s">
        <v>375</v>
      </c>
      <c r="F262" s="3" t="s">
        <v>376</v>
      </c>
      <c r="G262" s="4" t="str">
        <f t="shared" si="16"/>
        <v>RES0402 499R±1%</v>
      </c>
      <c r="H262" s="3" t="s">
        <v>23</v>
      </c>
      <c r="I262" s="3" t="s">
        <v>24</v>
      </c>
      <c r="J262" s="3" t="s">
        <v>25</v>
      </c>
      <c r="K262" s="3" t="s">
        <v>377</v>
      </c>
      <c r="L262" s="4" t="str">
        <f t="shared" si="17"/>
        <v>RC0402FR-07499RL</v>
      </c>
      <c r="M262" s="3" t="s">
        <v>378</v>
      </c>
      <c r="N262" t="s">
        <v>379</v>
      </c>
      <c r="O262" s="4" t="str">
        <f t="shared" ca="1" si="18"/>
        <v>C:\Altium Libraries\Passives Library\DataSheet\GENERAL PURPOSE CHIP RESISTORS (Yageo).pdf</v>
      </c>
      <c r="P262" s="4" t="str">
        <f t="shared" si="19"/>
        <v>GENERAL PURPOSE CHIP RESISTORS RES0402 499R±1% 50V 0.0625W</v>
      </c>
    </row>
    <row r="263" spans="1:16" x14ac:dyDescent="0.3">
      <c r="A263" s="4" t="s">
        <v>484</v>
      </c>
      <c r="B263" s="3" t="s">
        <v>373</v>
      </c>
      <c r="C263" s="4" t="s">
        <v>2340</v>
      </c>
      <c r="D263" s="45" t="s">
        <v>1669</v>
      </c>
      <c r="E263" s="3" t="s">
        <v>375</v>
      </c>
      <c r="F263" s="3" t="s">
        <v>376</v>
      </c>
      <c r="G263" s="4" t="str">
        <f t="shared" si="16"/>
        <v>RES0402 511R±1%</v>
      </c>
      <c r="H263" s="3" t="s">
        <v>23</v>
      </c>
      <c r="I263" s="3" t="s">
        <v>24</v>
      </c>
      <c r="J263" s="3" t="s">
        <v>25</v>
      </c>
      <c r="K263" s="3" t="s">
        <v>377</v>
      </c>
      <c r="L263" s="4" t="str">
        <f t="shared" si="17"/>
        <v>RC0402FR-07511RL</v>
      </c>
      <c r="M263" s="3" t="s">
        <v>378</v>
      </c>
      <c r="N263" t="s">
        <v>379</v>
      </c>
      <c r="O263" s="4" t="str">
        <f t="shared" ca="1" si="18"/>
        <v>C:\Altium Libraries\Passives Library\DataSheet\GENERAL PURPOSE CHIP RESISTORS (Yageo).pdf</v>
      </c>
      <c r="P263" s="4" t="str">
        <f t="shared" si="19"/>
        <v>GENERAL PURPOSE CHIP RESISTORS RES0402 511R±1% 50V 0.0625W</v>
      </c>
    </row>
    <row r="264" spans="1:16" x14ac:dyDescent="0.3">
      <c r="A264" s="4" t="s">
        <v>485</v>
      </c>
      <c r="B264" s="3" t="s">
        <v>373</v>
      </c>
      <c r="C264" s="4" t="s">
        <v>2341</v>
      </c>
      <c r="D264" s="45" t="s">
        <v>1669</v>
      </c>
      <c r="E264" s="3" t="s">
        <v>375</v>
      </c>
      <c r="F264" s="3" t="s">
        <v>376</v>
      </c>
      <c r="G264" s="4" t="str">
        <f t="shared" si="16"/>
        <v>RES0402 523R±1%</v>
      </c>
      <c r="H264" s="3" t="s">
        <v>23</v>
      </c>
      <c r="I264" s="3" t="s">
        <v>24</v>
      </c>
      <c r="J264" s="3" t="s">
        <v>25</v>
      </c>
      <c r="K264" s="3" t="s">
        <v>377</v>
      </c>
      <c r="L264" s="4" t="str">
        <f t="shared" si="17"/>
        <v>RC0402FR-07523RL</v>
      </c>
      <c r="M264" s="3" t="s">
        <v>378</v>
      </c>
      <c r="N264" t="s">
        <v>379</v>
      </c>
      <c r="O264" s="4" t="str">
        <f t="shared" ca="1" si="18"/>
        <v>C:\Altium Libraries\Passives Library\DataSheet\GENERAL PURPOSE CHIP RESISTORS (Yageo).pdf</v>
      </c>
      <c r="P264" s="4" t="str">
        <f t="shared" si="19"/>
        <v>GENERAL PURPOSE CHIP RESISTORS RES0402 523R±1% 50V 0.0625W</v>
      </c>
    </row>
    <row r="265" spans="1:16" x14ac:dyDescent="0.3">
      <c r="A265" s="4" t="s">
        <v>486</v>
      </c>
      <c r="B265" s="3" t="s">
        <v>373</v>
      </c>
      <c r="C265" s="4" t="s">
        <v>2342</v>
      </c>
      <c r="D265" s="45" t="s">
        <v>1669</v>
      </c>
      <c r="E265" s="3" t="s">
        <v>375</v>
      </c>
      <c r="F265" s="3" t="s">
        <v>376</v>
      </c>
      <c r="G265" s="4" t="str">
        <f t="shared" si="16"/>
        <v>RES0402 536R±1%</v>
      </c>
      <c r="H265" s="3" t="s">
        <v>23</v>
      </c>
      <c r="I265" s="3" t="s">
        <v>24</v>
      </c>
      <c r="J265" s="3" t="s">
        <v>25</v>
      </c>
      <c r="K265" s="3" t="s">
        <v>377</v>
      </c>
      <c r="L265" s="4" t="str">
        <f t="shared" si="17"/>
        <v>RC0402FR-07536RL</v>
      </c>
      <c r="M265" s="3" t="s">
        <v>378</v>
      </c>
      <c r="N265" t="s">
        <v>379</v>
      </c>
      <c r="O265" s="4" t="str">
        <f t="shared" ca="1" si="18"/>
        <v>C:\Altium Libraries\Passives Library\DataSheet\GENERAL PURPOSE CHIP RESISTORS (Yageo).pdf</v>
      </c>
      <c r="P265" s="4" t="str">
        <f t="shared" si="19"/>
        <v>GENERAL PURPOSE CHIP RESISTORS RES0402 536R±1% 50V 0.0625W</v>
      </c>
    </row>
    <row r="266" spans="1:16" x14ac:dyDescent="0.3">
      <c r="A266" s="4" t="s">
        <v>487</v>
      </c>
      <c r="B266" s="3" t="s">
        <v>373</v>
      </c>
      <c r="C266" s="4" t="s">
        <v>2343</v>
      </c>
      <c r="D266" s="45" t="s">
        <v>1669</v>
      </c>
      <c r="E266" s="3" t="s">
        <v>375</v>
      </c>
      <c r="F266" s="3" t="s">
        <v>376</v>
      </c>
      <c r="G266" s="4" t="str">
        <f t="shared" si="16"/>
        <v>RES0402 549R±1%</v>
      </c>
      <c r="H266" s="3" t="s">
        <v>23</v>
      </c>
      <c r="I266" s="3" t="s">
        <v>24</v>
      </c>
      <c r="J266" s="3" t="s">
        <v>25</v>
      </c>
      <c r="K266" s="3" t="s">
        <v>377</v>
      </c>
      <c r="L266" s="4" t="str">
        <f t="shared" si="17"/>
        <v>RC0402FR-07549RL</v>
      </c>
      <c r="M266" s="3" t="s">
        <v>378</v>
      </c>
      <c r="N266" t="s">
        <v>379</v>
      </c>
      <c r="O266" s="4" t="str">
        <f t="shared" ca="1" si="18"/>
        <v>C:\Altium Libraries\Passives Library\DataSheet\GENERAL PURPOSE CHIP RESISTORS (Yageo).pdf</v>
      </c>
      <c r="P266" s="4" t="str">
        <f t="shared" si="19"/>
        <v>GENERAL PURPOSE CHIP RESISTORS RES0402 549R±1% 50V 0.0625W</v>
      </c>
    </row>
    <row r="267" spans="1:16" x14ac:dyDescent="0.3">
      <c r="A267" s="4" t="s">
        <v>488</v>
      </c>
      <c r="B267" s="3" t="s">
        <v>373</v>
      </c>
      <c r="C267" s="4" t="s">
        <v>2344</v>
      </c>
      <c r="D267" s="45" t="s">
        <v>1669</v>
      </c>
      <c r="E267" s="3" t="s">
        <v>375</v>
      </c>
      <c r="F267" s="3" t="s">
        <v>376</v>
      </c>
      <c r="G267" s="4" t="str">
        <f t="shared" si="16"/>
        <v>RES0402 562R±1%</v>
      </c>
      <c r="H267" s="3" t="s">
        <v>23</v>
      </c>
      <c r="I267" s="3" t="s">
        <v>24</v>
      </c>
      <c r="J267" s="3" t="s">
        <v>25</v>
      </c>
      <c r="K267" s="3" t="s">
        <v>377</v>
      </c>
      <c r="L267" s="4" t="str">
        <f t="shared" si="17"/>
        <v>RC0402FR-07562RL</v>
      </c>
      <c r="M267" s="3" t="s">
        <v>378</v>
      </c>
      <c r="N267" t="s">
        <v>379</v>
      </c>
      <c r="O267" s="4" t="str">
        <f t="shared" ca="1" si="18"/>
        <v>C:\Altium Libraries\Passives Library\DataSheet\GENERAL PURPOSE CHIP RESISTORS (Yageo).pdf</v>
      </c>
      <c r="P267" s="4" t="str">
        <f t="shared" si="19"/>
        <v>GENERAL PURPOSE CHIP RESISTORS RES0402 562R±1% 50V 0.0625W</v>
      </c>
    </row>
    <row r="268" spans="1:16" x14ac:dyDescent="0.3">
      <c r="A268" s="4" t="s">
        <v>489</v>
      </c>
      <c r="B268" s="3" t="s">
        <v>373</v>
      </c>
      <c r="C268" s="4" t="s">
        <v>2345</v>
      </c>
      <c r="D268" s="45" t="s">
        <v>1669</v>
      </c>
      <c r="E268" s="3" t="s">
        <v>375</v>
      </c>
      <c r="F268" s="3" t="s">
        <v>376</v>
      </c>
      <c r="G268" s="4" t="str">
        <f t="shared" si="16"/>
        <v>RES0402 576R±1%</v>
      </c>
      <c r="H268" s="3" t="s">
        <v>23</v>
      </c>
      <c r="I268" s="3" t="s">
        <v>24</v>
      </c>
      <c r="J268" s="3" t="s">
        <v>25</v>
      </c>
      <c r="K268" s="3" t="s">
        <v>377</v>
      </c>
      <c r="L268" s="4" t="str">
        <f t="shared" si="17"/>
        <v>RC0402FR-07576RL</v>
      </c>
      <c r="M268" s="3" t="s">
        <v>378</v>
      </c>
      <c r="N268" t="s">
        <v>379</v>
      </c>
      <c r="O268" s="4" t="str">
        <f t="shared" ca="1" si="18"/>
        <v>C:\Altium Libraries\Passives Library\DataSheet\GENERAL PURPOSE CHIP RESISTORS (Yageo).pdf</v>
      </c>
      <c r="P268" s="4" t="str">
        <f t="shared" si="19"/>
        <v>GENERAL PURPOSE CHIP RESISTORS RES0402 576R±1% 50V 0.0625W</v>
      </c>
    </row>
    <row r="269" spans="1:16" x14ac:dyDescent="0.3">
      <c r="A269" s="4" t="s">
        <v>490</v>
      </c>
      <c r="B269" s="3" t="s">
        <v>373</v>
      </c>
      <c r="C269" s="4" t="s">
        <v>2346</v>
      </c>
      <c r="D269" s="45" t="s">
        <v>1669</v>
      </c>
      <c r="E269" s="3" t="s">
        <v>375</v>
      </c>
      <c r="F269" s="3" t="s">
        <v>376</v>
      </c>
      <c r="G269" s="4" t="str">
        <f t="shared" si="16"/>
        <v>RES0402 590R±1%</v>
      </c>
      <c r="H269" s="3" t="s">
        <v>23</v>
      </c>
      <c r="I269" s="3" t="s">
        <v>24</v>
      </c>
      <c r="J269" s="3" t="s">
        <v>25</v>
      </c>
      <c r="K269" s="3" t="s">
        <v>377</v>
      </c>
      <c r="L269" s="4" t="str">
        <f t="shared" si="17"/>
        <v>RC0402FR-07590RL</v>
      </c>
      <c r="M269" s="3" t="s">
        <v>378</v>
      </c>
      <c r="N269" t="s">
        <v>379</v>
      </c>
      <c r="O269" s="4" t="str">
        <f t="shared" ca="1" si="18"/>
        <v>C:\Altium Libraries\Passives Library\DataSheet\GENERAL PURPOSE CHIP RESISTORS (Yageo).pdf</v>
      </c>
      <c r="P269" s="4" t="str">
        <f t="shared" si="19"/>
        <v>GENERAL PURPOSE CHIP RESISTORS RES0402 590R±1% 50V 0.0625W</v>
      </c>
    </row>
    <row r="270" spans="1:16" x14ac:dyDescent="0.3">
      <c r="A270" s="4" t="s">
        <v>491</v>
      </c>
      <c r="B270" s="3" t="s">
        <v>373</v>
      </c>
      <c r="C270" s="4" t="s">
        <v>2347</v>
      </c>
      <c r="D270" s="45" t="s">
        <v>1669</v>
      </c>
      <c r="E270" s="3" t="s">
        <v>375</v>
      </c>
      <c r="F270" s="3" t="s">
        <v>376</v>
      </c>
      <c r="G270" s="4" t="str">
        <f t="shared" si="16"/>
        <v>RES0402 604R±1%</v>
      </c>
      <c r="H270" s="3" t="s">
        <v>23</v>
      </c>
      <c r="I270" s="3" t="s">
        <v>24</v>
      </c>
      <c r="J270" s="3" t="s">
        <v>25</v>
      </c>
      <c r="K270" s="3" t="s">
        <v>377</v>
      </c>
      <c r="L270" s="4" t="str">
        <f t="shared" si="17"/>
        <v>RC0402FR-07604RL</v>
      </c>
      <c r="M270" s="3" t="s">
        <v>378</v>
      </c>
      <c r="N270" t="s">
        <v>379</v>
      </c>
      <c r="O270" s="4" t="str">
        <f t="shared" ca="1" si="18"/>
        <v>C:\Altium Libraries\Passives Library\DataSheet\GENERAL PURPOSE CHIP RESISTORS (Yageo).pdf</v>
      </c>
      <c r="P270" s="4" t="str">
        <f t="shared" si="19"/>
        <v>GENERAL PURPOSE CHIP RESISTORS RES0402 604R±1% 50V 0.0625W</v>
      </c>
    </row>
    <row r="271" spans="1:16" x14ac:dyDescent="0.3">
      <c r="A271" s="4" t="s">
        <v>492</v>
      </c>
      <c r="B271" s="3" t="s">
        <v>373</v>
      </c>
      <c r="C271" s="4" t="s">
        <v>2348</v>
      </c>
      <c r="D271" s="45" t="s">
        <v>1669</v>
      </c>
      <c r="E271" s="3" t="s">
        <v>375</v>
      </c>
      <c r="F271" s="3" t="s">
        <v>376</v>
      </c>
      <c r="G271" s="4" t="str">
        <f t="shared" si="16"/>
        <v>RES0402 619R±1%</v>
      </c>
      <c r="H271" s="3" t="s">
        <v>23</v>
      </c>
      <c r="I271" s="3" t="s">
        <v>24</v>
      </c>
      <c r="J271" s="3" t="s">
        <v>25</v>
      </c>
      <c r="K271" s="3" t="s">
        <v>377</v>
      </c>
      <c r="L271" s="4" t="str">
        <f t="shared" si="17"/>
        <v>RC0402FR-07619RL</v>
      </c>
      <c r="M271" s="3" t="s">
        <v>378</v>
      </c>
      <c r="N271" t="s">
        <v>379</v>
      </c>
      <c r="O271" s="4" t="str">
        <f t="shared" ca="1" si="18"/>
        <v>C:\Altium Libraries\Passives Library\DataSheet\GENERAL PURPOSE CHIP RESISTORS (Yageo).pdf</v>
      </c>
      <c r="P271" s="4" t="str">
        <f t="shared" si="19"/>
        <v>GENERAL PURPOSE CHIP RESISTORS RES0402 619R±1% 50V 0.0625W</v>
      </c>
    </row>
    <row r="272" spans="1:16" x14ac:dyDescent="0.3">
      <c r="A272" s="4" t="s">
        <v>493</v>
      </c>
      <c r="B272" s="3" t="s">
        <v>373</v>
      </c>
      <c r="C272" s="4" t="s">
        <v>2349</v>
      </c>
      <c r="D272" s="45" t="s">
        <v>1669</v>
      </c>
      <c r="E272" s="3" t="s">
        <v>375</v>
      </c>
      <c r="F272" s="3" t="s">
        <v>376</v>
      </c>
      <c r="G272" s="4" t="str">
        <f t="shared" si="16"/>
        <v>RES0402 634R±1%</v>
      </c>
      <c r="H272" s="3" t="s">
        <v>23</v>
      </c>
      <c r="I272" s="3" t="s">
        <v>24</v>
      </c>
      <c r="J272" s="3" t="s">
        <v>25</v>
      </c>
      <c r="K272" s="3" t="s">
        <v>377</v>
      </c>
      <c r="L272" s="4" t="str">
        <f t="shared" si="17"/>
        <v>RC0402FR-07634RL</v>
      </c>
      <c r="M272" s="3" t="s">
        <v>378</v>
      </c>
      <c r="N272" t="s">
        <v>379</v>
      </c>
      <c r="O272" s="4" t="str">
        <f t="shared" ca="1" si="18"/>
        <v>C:\Altium Libraries\Passives Library\DataSheet\GENERAL PURPOSE CHIP RESISTORS (Yageo).pdf</v>
      </c>
      <c r="P272" s="4" t="str">
        <f t="shared" si="19"/>
        <v>GENERAL PURPOSE CHIP RESISTORS RES0402 634R±1% 50V 0.0625W</v>
      </c>
    </row>
    <row r="273" spans="1:16" x14ac:dyDescent="0.3">
      <c r="A273" s="4" t="s">
        <v>494</v>
      </c>
      <c r="B273" s="3" t="s">
        <v>373</v>
      </c>
      <c r="C273" s="4" t="s">
        <v>2350</v>
      </c>
      <c r="D273" s="45" t="s">
        <v>1669</v>
      </c>
      <c r="E273" s="3" t="s">
        <v>375</v>
      </c>
      <c r="F273" s="3" t="s">
        <v>376</v>
      </c>
      <c r="G273" s="4" t="str">
        <f t="shared" si="16"/>
        <v>RES0402 649R±1%</v>
      </c>
      <c r="H273" s="3" t="s">
        <v>23</v>
      </c>
      <c r="I273" s="3" t="s">
        <v>24</v>
      </c>
      <c r="J273" s="3" t="s">
        <v>25</v>
      </c>
      <c r="K273" s="3" t="s">
        <v>377</v>
      </c>
      <c r="L273" s="4" t="str">
        <f t="shared" si="17"/>
        <v>RC0402FR-07649RL</v>
      </c>
      <c r="M273" s="3" t="s">
        <v>378</v>
      </c>
      <c r="N273" t="s">
        <v>379</v>
      </c>
      <c r="O273" s="4" t="str">
        <f t="shared" ca="1" si="18"/>
        <v>C:\Altium Libraries\Passives Library\DataSheet\GENERAL PURPOSE CHIP RESISTORS (Yageo).pdf</v>
      </c>
      <c r="P273" s="4" t="str">
        <f t="shared" si="19"/>
        <v>GENERAL PURPOSE CHIP RESISTORS RES0402 649R±1% 50V 0.0625W</v>
      </c>
    </row>
    <row r="274" spans="1:16" x14ac:dyDescent="0.3">
      <c r="A274" s="4" t="s">
        <v>495</v>
      </c>
      <c r="B274" s="3" t="s">
        <v>373</v>
      </c>
      <c r="C274" s="4" t="s">
        <v>2351</v>
      </c>
      <c r="D274" s="45" t="s">
        <v>1669</v>
      </c>
      <c r="E274" s="3" t="s">
        <v>375</v>
      </c>
      <c r="F274" s="3" t="s">
        <v>376</v>
      </c>
      <c r="G274" s="4" t="str">
        <f t="shared" si="16"/>
        <v>RES0402 665R±1%</v>
      </c>
      <c r="H274" s="3" t="s">
        <v>23</v>
      </c>
      <c r="I274" s="3" t="s">
        <v>24</v>
      </c>
      <c r="J274" s="3" t="s">
        <v>25</v>
      </c>
      <c r="K274" s="3" t="s">
        <v>377</v>
      </c>
      <c r="L274" s="4" t="str">
        <f t="shared" si="17"/>
        <v>RC0402FR-07665RL</v>
      </c>
      <c r="M274" s="3" t="s">
        <v>378</v>
      </c>
      <c r="N274" t="s">
        <v>379</v>
      </c>
      <c r="O274" s="4" t="str">
        <f t="shared" ca="1" si="18"/>
        <v>C:\Altium Libraries\Passives Library\DataSheet\GENERAL PURPOSE CHIP RESISTORS (Yageo).pdf</v>
      </c>
      <c r="P274" s="4" t="str">
        <f t="shared" si="19"/>
        <v>GENERAL PURPOSE CHIP RESISTORS RES0402 665R±1% 50V 0.0625W</v>
      </c>
    </row>
    <row r="275" spans="1:16" x14ac:dyDescent="0.3">
      <c r="A275" s="4" t="s">
        <v>496</v>
      </c>
      <c r="B275" s="3" t="s">
        <v>373</v>
      </c>
      <c r="C275" s="4" t="s">
        <v>2352</v>
      </c>
      <c r="D275" s="45" t="s">
        <v>1669</v>
      </c>
      <c r="E275" s="3" t="s">
        <v>375</v>
      </c>
      <c r="F275" s="3" t="s">
        <v>376</v>
      </c>
      <c r="G275" s="4" t="str">
        <f t="shared" si="16"/>
        <v>RES0402 681R±1%</v>
      </c>
      <c r="H275" s="3" t="s">
        <v>23</v>
      </c>
      <c r="I275" s="3" t="s">
        <v>24</v>
      </c>
      <c r="J275" s="3" t="s">
        <v>25</v>
      </c>
      <c r="K275" s="3" t="s">
        <v>377</v>
      </c>
      <c r="L275" s="4" t="str">
        <f t="shared" si="17"/>
        <v>RC0402FR-07681RL</v>
      </c>
      <c r="M275" s="3" t="s">
        <v>378</v>
      </c>
      <c r="N275" t="s">
        <v>379</v>
      </c>
      <c r="O275" s="4" t="str">
        <f t="shared" ca="1" si="18"/>
        <v>C:\Altium Libraries\Passives Library\DataSheet\GENERAL PURPOSE CHIP RESISTORS (Yageo).pdf</v>
      </c>
      <c r="P275" s="4" t="str">
        <f t="shared" si="19"/>
        <v>GENERAL PURPOSE CHIP RESISTORS RES0402 681R±1% 50V 0.0625W</v>
      </c>
    </row>
    <row r="276" spans="1:16" x14ac:dyDescent="0.3">
      <c r="A276" s="4" t="s">
        <v>497</v>
      </c>
      <c r="B276" s="3" t="s">
        <v>373</v>
      </c>
      <c r="C276" s="4" t="s">
        <v>2353</v>
      </c>
      <c r="D276" s="45" t="s">
        <v>1669</v>
      </c>
      <c r="E276" s="3" t="s">
        <v>375</v>
      </c>
      <c r="F276" s="3" t="s">
        <v>376</v>
      </c>
      <c r="G276" s="4" t="str">
        <f t="shared" si="16"/>
        <v>RES0402 698R±1%</v>
      </c>
      <c r="H276" s="3" t="s">
        <v>23</v>
      </c>
      <c r="I276" s="3" t="s">
        <v>24</v>
      </c>
      <c r="J276" s="3" t="s">
        <v>25</v>
      </c>
      <c r="K276" s="3" t="s">
        <v>377</v>
      </c>
      <c r="L276" s="4" t="str">
        <f t="shared" si="17"/>
        <v>RC0402FR-07698RL</v>
      </c>
      <c r="M276" s="3" t="s">
        <v>378</v>
      </c>
      <c r="N276" t="s">
        <v>379</v>
      </c>
      <c r="O276" s="4" t="str">
        <f t="shared" ca="1" si="18"/>
        <v>C:\Altium Libraries\Passives Library\DataSheet\GENERAL PURPOSE CHIP RESISTORS (Yageo).pdf</v>
      </c>
      <c r="P276" s="4" t="str">
        <f t="shared" si="19"/>
        <v>GENERAL PURPOSE CHIP RESISTORS RES0402 698R±1% 50V 0.0625W</v>
      </c>
    </row>
    <row r="277" spans="1:16" x14ac:dyDescent="0.3">
      <c r="A277" s="4" t="s">
        <v>498</v>
      </c>
      <c r="B277" s="3" t="s">
        <v>373</v>
      </c>
      <c r="C277" s="4" t="s">
        <v>2354</v>
      </c>
      <c r="D277" s="45" t="s">
        <v>1669</v>
      </c>
      <c r="E277" s="3" t="s">
        <v>375</v>
      </c>
      <c r="F277" s="3" t="s">
        <v>376</v>
      </c>
      <c r="G277" s="4" t="str">
        <f t="shared" si="16"/>
        <v>RES0402 715R±1%</v>
      </c>
      <c r="H277" s="3" t="s">
        <v>23</v>
      </c>
      <c r="I277" s="3" t="s">
        <v>24</v>
      </c>
      <c r="J277" s="3" t="s">
        <v>25</v>
      </c>
      <c r="K277" s="3" t="s">
        <v>377</v>
      </c>
      <c r="L277" s="4" t="str">
        <f t="shared" si="17"/>
        <v>RC0402FR-07715RL</v>
      </c>
      <c r="M277" s="3" t="s">
        <v>378</v>
      </c>
      <c r="N277" t="s">
        <v>379</v>
      </c>
      <c r="O277" s="4" t="str">
        <f t="shared" ca="1" si="18"/>
        <v>C:\Altium Libraries\Passives Library\DataSheet\GENERAL PURPOSE CHIP RESISTORS (Yageo).pdf</v>
      </c>
      <c r="P277" s="4" t="str">
        <f t="shared" si="19"/>
        <v>GENERAL PURPOSE CHIP RESISTORS RES0402 715R±1% 50V 0.0625W</v>
      </c>
    </row>
    <row r="278" spans="1:16" x14ac:dyDescent="0.3">
      <c r="A278" s="4" t="s">
        <v>499</v>
      </c>
      <c r="B278" s="3" t="s">
        <v>373</v>
      </c>
      <c r="C278" s="4" t="s">
        <v>2355</v>
      </c>
      <c r="D278" s="45" t="s">
        <v>1669</v>
      </c>
      <c r="E278" s="3" t="s">
        <v>375</v>
      </c>
      <c r="F278" s="3" t="s">
        <v>376</v>
      </c>
      <c r="G278" s="4" t="str">
        <f t="shared" si="16"/>
        <v>RES0402 732R±1%</v>
      </c>
      <c r="H278" s="3" t="s">
        <v>23</v>
      </c>
      <c r="I278" s="3" t="s">
        <v>24</v>
      </c>
      <c r="J278" s="3" t="s">
        <v>25</v>
      </c>
      <c r="K278" s="3" t="s">
        <v>377</v>
      </c>
      <c r="L278" s="4" t="str">
        <f t="shared" si="17"/>
        <v>RC0402FR-07732RL</v>
      </c>
      <c r="M278" s="3" t="s">
        <v>378</v>
      </c>
      <c r="N278" t="s">
        <v>379</v>
      </c>
      <c r="O278" s="4" t="str">
        <f t="shared" ca="1" si="18"/>
        <v>C:\Altium Libraries\Passives Library\DataSheet\GENERAL PURPOSE CHIP RESISTORS (Yageo).pdf</v>
      </c>
      <c r="P278" s="4" t="str">
        <f t="shared" si="19"/>
        <v>GENERAL PURPOSE CHIP RESISTORS RES0402 732R±1% 50V 0.0625W</v>
      </c>
    </row>
    <row r="279" spans="1:16" x14ac:dyDescent="0.3">
      <c r="A279" s="4" t="s">
        <v>500</v>
      </c>
      <c r="B279" s="3" t="s">
        <v>373</v>
      </c>
      <c r="C279" s="4" t="s">
        <v>167</v>
      </c>
      <c r="D279" s="45" t="s">
        <v>1669</v>
      </c>
      <c r="E279" s="3" t="s">
        <v>375</v>
      </c>
      <c r="F279" s="3" t="s">
        <v>376</v>
      </c>
      <c r="G279" s="4" t="str">
        <f t="shared" si="16"/>
        <v>RES0402 750R±1%</v>
      </c>
      <c r="H279" s="3" t="s">
        <v>23</v>
      </c>
      <c r="I279" s="3" t="s">
        <v>24</v>
      </c>
      <c r="J279" s="3" t="s">
        <v>25</v>
      </c>
      <c r="K279" s="3" t="s">
        <v>377</v>
      </c>
      <c r="L279" s="4" t="str">
        <f t="shared" si="17"/>
        <v>RC0402FR-07750RL</v>
      </c>
      <c r="M279" s="3" t="s">
        <v>378</v>
      </c>
      <c r="N279" t="s">
        <v>379</v>
      </c>
      <c r="O279" s="4" t="str">
        <f t="shared" ca="1" si="18"/>
        <v>C:\Altium Libraries\Passives Library\DataSheet\GENERAL PURPOSE CHIP RESISTORS (Yageo).pdf</v>
      </c>
      <c r="P279" s="4" t="str">
        <f t="shared" si="19"/>
        <v>GENERAL PURPOSE CHIP RESISTORS RES0402 750R±1% 50V 0.0625W</v>
      </c>
    </row>
    <row r="280" spans="1:16" x14ac:dyDescent="0.3">
      <c r="A280" s="4" t="s">
        <v>501</v>
      </c>
      <c r="B280" s="3" t="s">
        <v>373</v>
      </c>
      <c r="C280" s="4" t="s">
        <v>2356</v>
      </c>
      <c r="D280" s="45" t="s">
        <v>1669</v>
      </c>
      <c r="E280" s="3" t="s">
        <v>375</v>
      </c>
      <c r="F280" s="3" t="s">
        <v>376</v>
      </c>
      <c r="G280" s="4" t="str">
        <f t="shared" si="16"/>
        <v>RES0402 768R±1%</v>
      </c>
      <c r="H280" s="3" t="s">
        <v>23</v>
      </c>
      <c r="I280" s="3" t="s">
        <v>24</v>
      </c>
      <c r="J280" s="3" t="s">
        <v>25</v>
      </c>
      <c r="K280" s="3" t="s">
        <v>377</v>
      </c>
      <c r="L280" s="4" t="str">
        <f t="shared" si="17"/>
        <v>RC0402FR-07768RL</v>
      </c>
      <c r="M280" s="3" t="s">
        <v>378</v>
      </c>
      <c r="N280" t="s">
        <v>379</v>
      </c>
      <c r="O280" s="4" t="str">
        <f t="shared" ca="1" si="18"/>
        <v>C:\Altium Libraries\Passives Library\DataSheet\GENERAL PURPOSE CHIP RESISTORS (Yageo).pdf</v>
      </c>
      <c r="P280" s="4" t="str">
        <f t="shared" si="19"/>
        <v>GENERAL PURPOSE CHIP RESISTORS RES0402 768R±1% 50V 0.0625W</v>
      </c>
    </row>
    <row r="281" spans="1:16" x14ac:dyDescent="0.3">
      <c r="A281" s="4" t="s">
        <v>502</v>
      </c>
      <c r="B281" s="3" t="s">
        <v>373</v>
      </c>
      <c r="C281" s="4" t="s">
        <v>2357</v>
      </c>
      <c r="D281" s="45" t="s">
        <v>1669</v>
      </c>
      <c r="E281" s="3" t="s">
        <v>375</v>
      </c>
      <c r="F281" s="3" t="s">
        <v>376</v>
      </c>
      <c r="G281" s="4" t="str">
        <f t="shared" si="16"/>
        <v>RES0402 787R±1%</v>
      </c>
      <c r="H281" s="3" t="s">
        <v>23</v>
      </c>
      <c r="I281" s="3" t="s">
        <v>24</v>
      </c>
      <c r="J281" s="3" t="s">
        <v>25</v>
      </c>
      <c r="K281" s="3" t="s">
        <v>377</v>
      </c>
      <c r="L281" s="4" t="str">
        <f t="shared" si="17"/>
        <v>RC0402FR-07787RL</v>
      </c>
      <c r="M281" s="3" t="s">
        <v>378</v>
      </c>
      <c r="N281" t="s">
        <v>379</v>
      </c>
      <c r="O281" s="4" t="str">
        <f t="shared" ca="1" si="18"/>
        <v>C:\Altium Libraries\Passives Library\DataSheet\GENERAL PURPOSE CHIP RESISTORS (Yageo).pdf</v>
      </c>
      <c r="P281" s="4" t="str">
        <f t="shared" si="19"/>
        <v>GENERAL PURPOSE CHIP RESISTORS RES0402 787R±1% 50V 0.0625W</v>
      </c>
    </row>
    <row r="282" spans="1:16" x14ac:dyDescent="0.3">
      <c r="A282" s="4" t="s">
        <v>503</v>
      </c>
      <c r="B282" s="3" t="s">
        <v>373</v>
      </c>
      <c r="C282" s="4" t="s">
        <v>2358</v>
      </c>
      <c r="D282" s="45" t="s">
        <v>1669</v>
      </c>
      <c r="E282" s="3" t="s">
        <v>375</v>
      </c>
      <c r="F282" s="3" t="s">
        <v>376</v>
      </c>
      <c r="G282" s="4" t="str">
        <f t="shared" si="16"/>
        <v>RES0402 806R±1%</v>
      </c>
      <c r="H282" s="3" t="s">
        <v>23</v>
      </c>
      <c r="I282" s="3" t="s">
        <v>24</v>
      </c>
      <c r="J282" s="3" t="s">
        <v>25</v>
      </c>
      <c r="K282" s="3" t="s">
        <v>377</v>
      </c>
      <c r="L282" s="4" t="str">
        <f t="shared" si="17"/>
        <v>RC0402FR-07806RL</v>
      </c>
      <c r="M282" s="3" t="s">
        <v>378</v>
      </c>
      <c r="N282" t="s">
        <v>379</v>
      </c>
      <c r="O282" s="4" t="str">
        <f t="shared" ca="1" si="18"/>
        <v>C:\Altium Libraries\Passives Library\DataSheet\GENERAL PURPOSE CHIP RESISTORS (Yageo).pdf</v>
      </c>
      <c r="P282" s="4" t="str">
        <f t="shared" si="19"/>
        <v>GENERAL PURPOSE CHIP RESISTORS RES0402 806R±1% 50V 0.0625W</v>
      </c>
    </row>
    <row r="283" spans="1:16" x14ac:dyDescent="0.3">
      <c r="A283" s="4" t="s">
        <v>504</v>
      </c>
      <c r="B283" s="3" t="s">
        <v>373</v>
      </c>
      <c r="C283" s="4" t="s">
        <v>2359</v>
      </c>
      <c r="D283" s="45" t="s">
        <v>1669</v>
      </c>
      <c r="E283" s="3" t="s">
        <v>375</v>
      </c>
      <c r="F283" s="3" t="s">
        <v>376</v>
      </c>
      <c r="G283" s="4" t="str">
        <f t="shared" si="16"/>
        <v>RES0402 825R±1%</v>
      </c>
      <c r="H283" s="3" t="s">
        <v>23</v>
      </c>
      <c r="I283" s="3" t="s">
        <v>24</v>
      </c>
      <c r="J283" s="3" t="s">
        <v>25</v>
      </c>
      <c r="K283" s="3" t="s">
        <v>377</v>
      </c>
      <c r="L283" s="4" t="str">
        <f t="shared" si="17"/>
        <v>RC0402FR-07825RL</v>
      </c>
      <c r="M283" s="3" t="s">
        <v>378</v>
      </c>
      <c r="N283" t="s">
        <v>379</v>
      </c>
      <c r="O283" s="4" t="str">
        <f t="shared" ca="1" si="18"/>
        <v>C:\Altium Libraries\Passives Library\DataSheet\GENERAL PURPOSE CHIP RESISTORS (Yageo).pdf</v>
      </c>
      <c r="P283" s="4" t="str">
        <f t="shared" si="19"/>
        <v>GENERAL PURPOSE CHIP RESISTORS RES0402 825R±1% 50V 0.0625W</v>
      </c>
    </row>
    <row r="284" spans="1:16" x14ac:dyDescent="0.3">
      <c r="A284" s="4" t="s">
        <v>505</v>
      </c>
      <c r="B284" s="3" t="s">
        <v>373</v>
      </c>
      <c r="C284" s="4" t="s">
        <v>2360</v>
      </c>
      <c r="D284" s="45" t="s">
        <v>1669</v>
      </c>
      <c r="E284" s="3" t="s">
        <v>375</v>
      </c>
      <c r="F284" s="3" t="s">
        <v>376</v>
      </c>
      <c r="G284" s="4" t="str">
        <f t="shared" si="16"/>
        <v>RES0402 845R±1%</v>
      </c>
      <c r="H284" s="3" t="s">
        <v>23</v>
      </c>
      <c r="I284" s="3" t="s">
        <v>24</v>
      </c>
      <c r="J284" s="3" t="s">
        <v>25</v>
      </c>
      <c r="K284" s="3" t="s">
        <v>377</v>
      </c>
      <c r="L284" s="4" t="str">
        <f t="shared" si="17"/>
        <v>RC0402FR-07845RL</v>
      </c>
      <c r="M284" s="3" t="s">
        <v>378</v>
      </c>
      <c r="N284" t="s">
        <v>379</v>
      </c>
      <c r="O284" s="4" t="str">
        <f t="shared" ca="1" si="18"/>
        <v>C:\Altium Libraries\Passives Library\DataSheet\GENERAL PURPOSE CHIP RESISTORS (Yageo).pdf</v>
      </c>
      <c r="P284" s="4" t="str">
        <f t="shared" si="19"/>
        <v>GENERAL PURPOSE CHIP RESISTORS RES0402 845R±1% 50V 0.0625W</v>
      </c>
    </row>
    <row r="285" spans="1:16" x14ac:dyDescent="0.3">
      <c r="A285" s="4" t="s">
        <v>506</v>
      </c>
      <c r="B285" s="3" t="s">
        <v>373</v>
      </c>
      <c r="C285" s="4" t="s">
        <v>2361</v>
      </c>
      <c r="D285" s="45" t="s">
        <v>1669</v>
      </c>
      <c r="E285" s="3" t="s">
        <v>375</v>
      </c>
      <c r="F285" s="3" t="s">
        <v>376</v>
      </c>
      <c r="G285" s="4" t="str">
        <f t="shared" si="16"/>
        <v>RES0402 866R±1%</v>
      </c>
      <c r="H285" s="3" t="s">
        <v>23</v>
      </c>
      <c r="I285" s="3" t="s">
        <v>24</v>
      </c>
      <c r="J285" s="3" t="s">
        <v>25</v>
      </c>
      <c r="K285" s="3" t="s">
        <v>377</v>
      </c>
      <c r="L285" s="4" t="str">
        <f t="shared" si="17"/>
        <v>RC0402FR-07866RL</v>
      </c>
      <c r="M285" s="3" t="s">
        <v>378</v>
      </c>
      <c r="N285" t="s">
        <v>379</v>
      </c>
      <c r="O285" s="4" t="str">
        <f t="shared" ca="1" si="18"/>
        <v>C:\Altium Libraries\Passives Library\DataSheet\GENERAL PURPOSE CHIP RESISTORS (Yageo).pdf</v>
      </c>
      <c r="P285" s="4" t="str">
        <f t="shared" si="19"/>
        <v>GENERAL PURPOSE CHIP RESISTORS RES0402 866R±1% 50V 0.0625W</v>
      </c>
    </row>
    <row r="286" spans="1:16" x14ac:dyDescent="0.3">
      <c r="A286" s="4" t="s">
        <v>507</v>
      </c>
      <c r="B286" s="3" t="s">
        <v>373</v>
      </c>
      <c r="C286" s="4" t="s">
        <v>2362</v>
      </c>
      <c r="D286" s="45" t="s">
        <v>1669</v>
      </c>
      <c r="E286" s="3" t="s">
        <v>375</v>
      </c>
      <c r="F286" s="3" t="s">
        <v>376</v>
      </c>
      <c r="G286" s="4" t="str">
        <f t="shared" si="16"/>
        <v>RES0402 887R±1%</v>
      </c>
      <c r="H286" s="3" t="s">
        <v>23</v>
      </c>
      <c r="I286" s="3" t="s">
        <v>24</v>
      </c>
      <c r="J286" s="3" t="s">
        <v>25</v>
      </c>
      <c r="K286" s="3" t="s">
        <v>377</v>
      </c>
      <c r="L286" s="4" t="str">
        <f t="shared" si="17"/>
        <v>RC0402FR-07887RL</v>
      </c>
      <c r="M286" s="3" t="s">
        <v>378</v>
      </c>
      <c r="N286" t="s">
        <v>379</v>
      </c>
      <c r="O286" s="4" t="str">
        <f t="shared" ca="1" si="18"/>
        <v>C:\Altium Libraries\Passives Library\DataSheet\GENERAL PURPOSE CHIP RESISTORS (Yageo).pdf</v>
      </c>
      <c r="P286" s="4" t="str">
        <f t="shared" si="19"/>
        <v>GENERAL PURPOSE CHIP RESISTORS RES0402 887R±1% 50V 0.0625W</v>
      </c>
    </row>
    <row r="287" spans="1:16" x14ac:dyDescent="0.3">
      <c r="A287" s="4" t="s">
        <v>508</v>
      </c>
      <c r="B287" s="3" t="s">
        <v>373</v>
      </c>
      <c r="C287" s="4" t="s">
        <v>2363</v>
      </c>
      <c r="D287" s="45" t="s">
        <v>1669</v>
      </c>
      <c r="E287" s="3" t="s">
        <v>375</v>
      </c>
      <c r="F287" s="3" t="s">
        <v>376</v>
      </c>
      <c r="G287" s="4" t="str">
        <f t="shared" si="16"/>
        <v>RES0402 909R±1%</v>
      </c>
      <c r="H287" s="3" t="s">
        <v>23</v>
      </c>
      <c r="I287" s="3" t="s">
        <v>24</v>
      </c>
      <c r="J287" s="3" t="s">
        <v>25</v>
      </c>
      <c r="K287" s="3" t="s">
        <v>377</v>
      </c>
      <c r="L287" s="4" t="str">
        <f t="shared" si="17"/>
        <v>RC0402FR-07909RL</v>
      </c>
      <c r="M287" s="3" t="s">
        <v>378</v>
      </c>
      <c r="N287" t="s">
        <v>379</v>
      </c>
      <c r="O287" s="4" t="str">
        <f t="shared" ca="1" si="18"/>
        <v>C:\Altium Libraries\Passives Library\DataSheet\GENERAL PURPOSE CHIP RESISTORS (Yageo).pdf</v>
      </c>
      <c r="P287" s="4" t="str">
        <f t="shared" si="19"/>
        <v>GENERAL PURPOSE CHIP RESISTORS RES0402 909R±1% 50V 0.0625W</v>
      </c>
    </row>
    <row r="288" spans="1:16" x14ac:dyDescent="0.3">
      <c r="A288" s="4" t="s">
        <v>509</v>
      </c>
      <c r="B288" s="3" t="s">
        <v>373</v>
      </c>
      <c r="C288" s="4" t="s">
        <v>2364</v>
      </c>
      <c r="D288" s="45" t="s">
        <v>1669</v>
      </c>
      <c r="E288" s="3" t="s">
        <v>375</v>
      </c>
      <c r="F288" s="3" t="s">
        <v>376</v>
      </c>
      <c r="G288" s="4" t="str">
        <f t="shared" si="16"/>
        <v>RES0402 931R±1%</v>
      </c>
      <c r="H288" s="3" t="s">
        <v>23</v>
      </c>
      <c r="I288" s="3" t="s">
        <v>24</v>
      </c>
      <c r="J288" s="3" t="s">
        <v>25</v>
      </c>
      <c r="K288" s="3" t="s">
        <v>377</v>
      </c>
      <c r="L288" s="4" t="str">
        <f t="shared" si="17"/>
        <v>RC0402FR-07931RL</v>
      </c>
      <c r="M288" s="3" t="s">
        <v>378</v>
      </c>
      <c r="N288" t="s">
        <v>379</v>
      </c>
      <c r="O288" s="4" t="str">
        <f t="shared" ca="1" si="18"/>
        <v>C:\Altium Libraries\Passives Library\DataSheet\GENERAL PURPOSE CHIP RESISTORS (Yageo).pdf</v>
      </c>
      <c r="P288" s="4" t="str">
        <f t="shared" si="19"/>
        <v>GENERAL PURPOSE CHIP RESISTORS RES0402 931R±1% 50V 0.0625W</v>
      </c>
    </row>
    <row r="289" spans="1:16" x14ac:dyDescent="0.3">
      <c r="A289" s="4" t="s">
        <v>510</v>
      </c>
      <c r="B289" s="3" t="s">
        <v>373</v>
      </c>
      <c r="C289" s="4" t="s">
        <v>2365</v>
      </c>
      <c r="D289" s="45" t="s">
        <v>1669</v>
      </c>
      <c r="E289" s="3" t="s">
        <v>375</v>
      </c>
      <c r="F289" s="3" t="s">
        <v>376</v>
      </c>
      <c r="G289" s="4" t="str">
        <f t="shared" si="16"/>
        <v>RES0402 953R±1%</v>
      </c>
      <c r="H289" s="3" t="s">
        <v>23</v>
      </c>
      <c r="I289" s="3" t="s">
        <v>24</v>
      </c>
      <c r="J289" s="3" t="s">
        <v>25</v>
      </c>
      <c r="K289" s="3" t="s">
        <v>377</v>
      </c>
      <c r="L289" s="4" t="str">
        <f t="shared" si="17"/>
        <v>RC0402FR-07953RL</v>
      </c>
      <c r="M289" s="3" t="s">
        <v>378</v>
      </c>
      <c r="N289" t="s">
        <v>379</v>
      </c>
      <c r="O289" s="4" t="str">
        <f t="shared" ca="1" si="18"/>
        <v>C:\Altium Libraries\Passives Library\DataSheet\GENERAL PURPOSE CHIP RESISTORS (Yageo).pdf</v>
      </c>
      <c r="P289" s="4" t="str">
        <f t="shared" si="19"/>
        <v>GENERAL PURPOSE CHIP RESISTORS RES0402 953R±1% 50V 0.0625W</v>
      </c>
    </row>
    <row r="290" spans="1:16" x14ac:dyDescent="0.3">
      <c r="A290" s="4" t="s">
        <v>511</v>
      </c>
      <c r="B290" s="3" t="s">
        <v>373</v>
      </c>
      <c r="C290" s="4" t="s">
        <v>2366</v>
      </c>
      <c r="D290" s="45" t="s">
        <v>1669</v>
      </c>
      <c r="E290" s="3" t="s">
        <v>375</v>
      </c>
      <c r="F290" s="3" t="s">
        <v>376</v>
      </c>
      <c r="G290" s="4" t="str">
        <f t="shared" si="16"/>
        <v>RES0402 976R±1%</v>
      </c>
      <c r="H290" s="3" t="s">
        <v>23</v>
      </c>
      <c r="I290" s="3" t="s">
        <v>24</v>
      </c>
      <c r="J290" s="3" t="s">
        <v>25</v>
      </c>
      <c r="K290" s="3" t="s">
        <v>377</v>
      </c>
      <c r="L290" s="4" t="str">
        <f t="shared" si="17"/>
        <v>RC0402FR-07976RL</v>
      </c>
      <c r="M290" s="3" t="s">
        <v>378</v>
      </c>
      <c r="N290" t="s">
        <v>379</v>
      </c>
      <c r="O290" s="4" t="str">
        <f t="shared" ca="1" si="18"/>
        <v>C:\Altium Libraries\Passives Library\DataSheet\GENERAL PURPOSE CHIP RESISTORS (Yageo).pdf</v>
      </c>
      <c r="P290" s="4" t="str">
        <f t="shared" si="19"/>
        <v>GENERAL PURPOSE CHIP RESISTORS RES0402 976R±1% 50V 0.0625W</v>
      </c>
    </row>
    <row r="291" spans="1:16" x14ac:dyDescent="0.3">
      <c r="A291" s="4" t="s">
        <v>512</v>
      </c>
      <c r="B291" s="3" t="s">
        <v>373</v>
      </c>
      <c r="C291" s="4" t="s">
        <v>2367</v>
      </c>
      <c r="D291" s="45" t="s">
        <v>1669</v>
      </c>
      <c r="E291" s="3" t="s">
        <v>375</v>
      </c>
      <c r="F291" s="3" t="s">
        <v>376</v>
      </c>
      <c r="G291" s="4" t="str">
        <f t="shared" si="16"/>
        <v>RES0402 1K±1%</v>
      </c>
      <c r="H291" s="3" t="s">
        <v>23</v>
      </c>
      <c r="I291" s="3" t="s">
        <v>24</v>
      </c>
      <c r="J291" s="3" t="s">
        <v>25</v>
      </c>
      <c r="K291" s="3" t="s">
        <v>377</v>
      </c>
      <c r="L291" s="4" t="str">
        <f t="shared" si="17"/>
        <v>RC0402FR-071KL</v>
      </c>
      <c r="M291" s="3" t="s">
        <v>378</v>
      </c>
      <c r="N291" t="s">
        <v>379</v>
      </c>
      <c r="O291" s="4" t="str">
        <f t="shared" ca="1" si="18"/>
        <v>C:\Altium Libraries\Passives Library\DataSheet\GENERAL PURPOSE CHIP RESISTORS (Yageo).pdf</v>
      </c>
      <c r="P291" s="4" t="str">
        <f t="shared" si="19"/>
        <v>GENERAL PURPOSE CHIP RESISTORS RES0402 1K±1% 50V 0.0625W</v>
      </c>
    </row>
    <row r="292" spans="1:16" x14ac:dyDescent="0.3">
      <c r="A292" s="4" t="s">
        <v>513</v>
      </c>
      <c r="B292" s="3" t="s">
        <v>373</v>
      </c>
      <c r="C292" s="4" t="s">
        <v>2368</v>
      </c>
      <c r="D292" s="45" t="s">
        <v>1669</v>
      </c>
      <c r="E292" s="3" t="s">
        <v>375</v>
      </c>
      <c r="F292" s="3" t="s">
        <v>376</v>
      </c>
      <c r="G292" s="4" t="str">
        <f t="shared" si="16"/>
        <v>RES0402 1K02±1%</v>
      </c>
      <c r="H292" s="3" t="s">
        <v>23</v>
      </c>
      <c r="I292" s="3" t="s">
        <v>24</v>
      </c>
      <c r="J292" s="3" t="s">
        <v>25</v>
      </c>
      <c r="K292" s="3" t="s">
        <v>377</v>
      </c>
      <c r="L292" s="4" t="str">
        <f t="shared" si="17"/>
        <v>RC0402FR-071K02L</v>
      </c>
      <c r="M292" s="3" t="s">
        <v>378</v>
      </c>
      <c r="N292" t="s">
        <v>379</v>
      </c>
      <c r="O292" s="4" t="str">
        <f t="shared" ca="1" si="18"/>
        <v>C:\Altium Libraries\Passives Library\DataSheet\GENERAL PURPOSE CHIP RESISTORS (Yageo).pdf</v>
      </c>
      <c r="P292" s="4" t="str">
        <f t="shared" si="19"/>
        <v>GENERAL PURPOSE CHIP RESISTORS RES0402 1K02±1% 50V 0.0625W</v>
      </c>
    </row>
    <row r="293" spans="1:16" x14ac:dyDescent="0.3">
      <c r="A293" s="4" t="s">
        <v>514</v>
      </c>
      <c r="B293" s="3" t="s">
        <v>373</v>
      </c>
      <c r="C293" s="4" t="s">
        <v>2369</v>
      </c>
      <c r="D293" s="45" t="s">
        <v>1669</v>
      </c>
      <c r="E293" s="3" t="s">
        <v>375</v>
      </c>
      <c r="F293" s="3" t="s">
        <v>376</v>
      </c>
      <c r="G293" s="4" t="str">
        <f t="shared" si="16"/>
        <v>RES0402 1K05±1%</v>
      </c>
      <c r="H293" s="3" t="s">
        <v>23</v>
      </c>
      <c r="I293" s="3" t="s">
        <v>24</v>
      </c>
      <c r="J293" s="3" t="s">
        <v>25</v>
      </c>
      <c r="K293" s="3" t="s">
        <v>377</v>
      </c>
      <c r="L293" s="4" t="str">
        <f t="shared" si="17"/>
        <v>RC0402FR-071K05L</v>
      </c>
      <c r="M293" s="3" t="s">
        <v>378</v>
      </c>
      <c r="N293" t="s">
        <v>379</v>
      </c>
      <c r="O293" s="4" t="str">
        <f t="shared" ca="1" si="18"/>
        <v>C:\Altium Libraries\Passives Library\DataSheet\GENERAL PURPOSE CHIP RESISTORS (Yageo).pdf</v>
      </c>
      <c r="P293" s="4" t="str">
        <f t="shared" si="19"/>
        <v>GENERAL PURPOSE CHIP RESISTORS RES0402 1K05±1% 50V 0.0625W</v>
      </c>
    </row>
    <row r="294" spans="1:16" x14ac:dyDescent="0.3">
      <c r="A294" s="4" t="s">
        <v>515</v>
      </c>
      <c r="B294" s="3" t="s">
        <v>373</v>
      </c>
      <c r="C294" s="4" t="s">
        <v>2370</v>
      </c>
      <c r="D294" s="45" t="s">
        <v>1669</v>
      </c>
      <c r="E294" s="3" t="s">
        <v>375</v>
      </c>
      <c r="F294" s="3" t="s">
        <v>376</v>
      </c>
      <c r="G294" s="4" t="str">
        <f t="shared" si="16"/>
        <v>RES0402 1K07±1%</v>
      </c>
      <c r="H294" s="3" t="s">
        <v>23</v>
      </c>
      <c r="I294" s="3" t="s">
        <v>24</v>
      </c>
      <c r="J294" s="3" t="s">
        <v>25</v>
      </c>
      <c r="K294" s="3" t="s">
        <v>377</v>
      </c>
      <c r="L294" s="4" t="str">
        <f t="shared" si="17"/>
        <v>RC0402FR-071K07L</v>
      </c>
      <c r="M294" s="3" t="s">
        <v>378</v>
      </c>
      <c r="N294" t="s">
        <v>379</v>
      </c>
      <c r="O294" s="4" t="str">
        <f t="shared" ca="1" si="18"/>
        <v>C:\Altium Libraries\Passives Library\DataSheet\GENERAL PURPOSE CHIP RESISTORS (Yageo).pdf</v>
      </c>
      <c r="P294" s="4" t="str">
        <f t="shared" si="19"/>
        <v>GENERAL PURPOSE CHIP RESISTORS RES0402 1K07±1% 50V 0.0625W</v>
      </c>
    </row>
    <row r="295" spans="1:16" x14ac:dyDescent="0.3">
      <c r="A295" s="4" t="s">
        <v>516</v>
      </c>
      <c r="B295" s="3" t="s">
        <v>373</v>
      </c>
      <c r="C295" s="4" t="s">
        <v>176</v>
      </c>
      <c r="D295" s="45" t="s">
        <v>1669</v>
      </c>
      <c r="E295" s="3" t="s">
        <v>375</v>
      </c>
      <c r="F295" s="3" t="s">
        <v>376</v>
      </c>
      <c r="G295" s="4" t="str">
        <f t="shared" si="16"/>
        <v>RES0402 1K1±1%</v>
      </c>
      <c r="H295" s="3" t="s">
        <v>23</v>
      </c>
      <c r="I295" s="3" t="s">
        <v>24</v>
      </c>
      <c r="J295" s="3" t="s">
        <v>25</v>
      </c>
      <c r="K295" s="3" t="s">
        <v>377</v>
      </c>
      <c r="L295" s="4" t="str">
        <f t="shared" si="17"/>
        <v>RC0402FR-071K1L</v>
      </c>
      <c r="M295" s="3" t="s">
        <v>378</v>
      </c>
      <c r="N295" t="s">
        <v>379</v>
      </c>
      <c r="O295" s="4" t="str">
        <f t="shared" ca="1" si="18"/>
        <v>C:\Altium Libraries\Passives Library\DataSheet\GENERAL PURPOSE CHIP RESISTORS (Yageo).pdf</v>
      </c>
      <c r="P295" s="4" t="str">
        <f t="shared" si="19"/>
        <v>GENERAL PURPOSE CHIP RESISTORS RES0402 1K1±1% 50V 0.0625W</v>
      </c>
    </row>
    <row r="296" spans="1:16" x14ac:dyDescent="0.3">
      <c r="A296" s="4" t="s">
        <v>517</v>
      </c>
      <c r="B296" s="3" t="s">
        <v>373</v>
      </c>
      <c r="C296" s="4" t="s">
        <v>2371</v>
      </c>
      <c r="D296" s="45" t="s">
        <v>1669</v>
      </c>
      <c r="E296" s="3" t="s">
        <v>375</v>
      </c>
      <c r="F296" s="3" t="s">
        <v>376</v>
      </c>
      <c r="G296" s="4" t="str">
        <f t="shared" si="16"/>
        <v>RES0402 1K13±1%</v>
      </c>
      <c r="H296" s="3" t="s">
        <v>23</v>
      </c>
      <c r="I296" s="3" t="s">
        <v>24</v>
      </c>
      <c r="J296" s="3" t="s">
        <v>25</v>
      </c>
      <c r="K296" s="3" t="s">
        <v>377</v>
      </c>
      <c r="L296" s="4" t="str">
        <f t="shared" si="17"/>
        <v>RC0402FR-071K13L</v>
      </c>
      <c r="M296" s="3" t="s">
        <v>378</v>
      </c>
      <c r="N296" t="s">
        <v>379</v>
      </c>
      <c r="O296" s="4" t="str">
        <f t="shared" ca="1" si="18"/>
        <v>C:\Altium Libraries\Passives Library\DataSheet\GENERAL PURPOSE CHIP RESISTORS (Yageo).pdf</v>
      </c>
      <c r="P296" s="4" t="str">
        <f t="shared" si="19"/>
        <v>GENERAL PURPOSE CHIP RESISTORS RES0402 1K13±1% 50V 0.0625W</v>
      </c>
    </row>
    <row r="297" spans="1:16" x14ac:dyDescent="0.3">
      <c r="A297" s="4" t="s">
        <v>518</v>
      </c>
      <c r="B297" s="3" t="s">
        <v>373</v>
      </c>
      <c r="C297" s="4" t="s">
        <v>2372</v>
      </c>
      <c r="D297" s="45" t="s">
        <v>1669</v>
      </c>
      <c r="E297" s="3" t="s">
        <v>375</v>
      </c>
      <c r="F297" s="3" t="s">
        <v>376</v>
      </c>
      <c r="G297" s="4" t="str">
        <f t="shared" si="16"/>
        <v>RES0402 1K15±1%</v>
      </c>
      <c r="H297" s="3" t="s">
        <v>23</v>
      </c>
      <c r="I297" s="3" t="s">
        <v>24</v>
      </c>
      <c r="J297" s="3" t="s">
        <v>25</v>
      </c>
      <c r="K297" s="3" t="s">
        <v>377</v>
      </c>
      <c r="L297" s="4" t="str">
        <f t="shared" si="17"/>
        <v>RC0402FR-071K15L</v>
      </c>
      <c r="M297" s="3" t="s">
        <v>378</v>
      </c>
      <c r="N297" t="s">
        <v>379</v>
      </c>
      <c r="O297" s="4" t="str">
        <f t="shared" ca="1" si="18"/>
        <v>C:\Altium Libraries\Passives Library\DataSheet\GENERAL PURPOSE CHIP RESISTORS (Yageo).pdf</v>
      </c>
      <c r="P297" s="4" t="str">
        <f t="shared" si="19"/>
        <v>GENERAL PURPOSE CHIP RESISTORS RES0402 1K15±1% 50V 0.0625W</v>
      </c>
    </row>
    <row r="298" spans="1:16" x14ac:dyDescent="0.3">
      <c r="A298" s="4" t="s">
        <v>519</v>
      </c>
      <c r="B298" s="3" t="s">
        <v>373</v>
      </c>
      <c r="C298" s="4" t="s">
        <v>2373</v>
      </c>
      <c r="D298" s="45" t="s">
        <v>1669</v>
      </c>
      <c r="E298" s="3" t="s">
        <v>375</v>
      </c>
      <c r="F298" s="3" t="s">
        <v>376</v>
      </c>
      <c r="G298" s="4" t="str">
        <f t="shared" si="16"/>
        <v>RES0402 1K18±1%</v>
      </c>
      <c r="H298" s="3" t="s">
        <v>23</v>
      </c>
      <c r="I298" s="3" t="s">
        <v>24</v>
      </c>
      <c r="J298" s="3" t="s">
        <v>25</v>
      </c>
      <c r="K298" s="3" t="s">
        <v>377</v>
      </c>
      <c r="L298" s="4" t="str">
        <f t="shared" si="17"/>
        <v>RC0402FR-071K18L</v>
      </c>
      <c r="M298" s="3" t="s">
        <v>378</v>
      </c>
      <c r="N298" t="s">
        <v>379</v>
      </c>
      <c r="O298" s="4" t="str">
        <f t="shared" ca="1" si="18"/>
        <v>C:\Altium Libraries\Passives Library\DataSheet\GENERAL PURPOSE CHIP RESISTORS (Yageo).pdf</v>
      </c>
      <c r="P298" s="4" t="str">
        <f t="shared" si="19"/>
        <v>GENERAL PURPOSE CHIP RESISTORS RES0402 1K18±1% 50V 0.0625W</v>
      </c>
    </row>
    <row r="299" spans="1:16" x14ac:dyDescent="0.3">
      <c r="A299" s="4" t="s">
        <v>520</v>
      </c>
      <c r="B299" s="3" t="s">
        <v>373</v>
      </c>
      <c r="C299" s="4" t="s">
        <v>2374</v>
      </c>
      <c r="D299" s="45" t="s">
        <v>1669</v>
      </c>
      <c r="E299" s="3" t="s">
        <v>375</v>
      </c>
      <c r="F299" s="3" t="s">
        <v>376</v>
      </c>
      <c r="G299" s="4" t="str">
        <f t="shared" si="16"/>
        <v>RES0402 1K21±1%</v>
      </c>
      <c r="H299" s="3" t="s">
        <v>23</v>
      </c>
      <c r="I299" s="3" t="s">
        <v>24</v>
      </c>
      <c r="J299" s="3" t="s">
        <v>25</v>
      </c>
      <c r="K299" s="3" t="s">
        <v>377</v>
      </c>
      <c r="L299" s="4" t="str">
        <f t="shared" si="17"/>
        <v>RC0402FR-071K21L</v>
      </c>
      <c r="M299" s="3" t="s">
        <v>378</v>
      </c>
      <c r="N299" t="s">
        <v>379</v>
      </c>
      <c r="O299" s="4" t="str">
        <f t="shared" ca="1" si="18"/>
        <v>C:\Altium Libraries\Passives Library\DataSheet\GENERAL PURPOSE CHIP RESISTORS (Yageo).pdf</v>
      </c>
      <c r="P299" s="4" t="str">
        <f t="shared" si="19"/>
        <v>GENERAL PURPOSE CHIP RESISTORS RES0402 1K21±1% 50V 0.0625W</v>
      </c>
    </row>
    <row r="300" spans="1:16" x14ac:dyDescent="0.3">
      <c r="A300" s="4" t="s">
        <v>521</v>
      </c>
      <c r="B300" s="3" t="s">
        <v>373</v>
      </c>
      <c r="C300" s="4" t="s">
        <v>2375</v>
      </c>
      <c r="D300" s="45" t="s">
        <v>1669</v>
      </c>
      <c r="E300" s="3" t="s">
        <v>375</v>
      </c>
      <c r="F300" s="3" t="s">
        <v>376</v>
      </c>
      <c r="G300" s="4" t="str">
        <f t="shared" si="16"/>
        <v>RES0402 1K24±1%</v>
      </c>
      <c r="H300" s="3" t="s">
        <v>23</v>
      </c>
      <c r="I300" s="3" t="s">
        <v>24</v>
      </c>
      <c r="J300" s="3" t="s">
        <v>25</v>
      </c>
      <c r="K300" s="3" t="s">
        <v>377</v>
      </c>
      <c r="L300" s="4" t="str">
        <f t="shared" si="17"/>
        <v>RC0402FR-071K24L</v>
      </c>
      <c r="M300" s="3" t="s">
        <v>378</v>
      </c>
      <c r="N300" t="s">
        <v>379</v>
      </c>
      <c r="O300" s="4" t="str">
        <f t="shared" ca="1" si="18"/>
        <v>C:\Altium Libraries\Passives Library\DataSheet\GENERAL PURPOSE CHIP RESISTORS (Yageo).pdf</v>
      </c>
      <c r="P300" s="4" t="str">
        <f t="shared" si="19"/>
        <v>GENERAL PURPOSE CHIP RESISTORS RES0402 1K24±1% 50V 0.0625W</v>
      </c>
    </row>
    <row r="301" spans="1:16" x14ac:dyDescent="0.3">
      <c r="A301" s="4" t="s">
        <v>522</v>
      </c>
      <c r="B301" s="3" t="s">
        <v>373</v>
      </c>
      <c r="C301" s="4" t="s">
        <v>2376</v>
      </c>
      <c r="D301" s="45" t="s">
        <v>1669</v>
      </c>
      <c r="E301" s="3" t="s">
        <v>375</v>
      </c>
      <c r="F301" s="3" t="s">
        <v>376</v>
      </c>
      <c r="G301" s="4" t="str">
        <f t="shared" si="16"/>
        <v>RES0402 1K27±1%</v>
      </c>
      <c r="H301" s="3" t="s">
        <v>23</v>
      </c>
      <c r="I301" s="3" t="s">
        <v>24</v>
      </c>
      <c r="J301" s="3" t="s">
        <v>25</v>
      </c>
      <c r="K301" s="3" t="s">
        <v>377</v>
      </c>
      <c r="L301" s="4" t="str">
        <f t="shared" si="17"/>
        <v>RC0402FR-071K27L</v>
      </c>
      <c r="M301" s="3" t="s">
        <v>378</v>
      </c>
      <c r="N301" t="s">
        <v>379</v>
      </c>
      <c r="O301" s="4" t="str">
        <f t="shared" ca="1" si="18"/>
        <v>C:\Altium Libraries\Passives Library\DataSheet\GENERAL PURPOSE CHIP RESISTORS (Yageo).pdf</v>
      </c>
      <c r="P301" s="4" t="str">
        <f t="shared" si="19"/>
        <v>GENERAL PURPOSE CHIP RESISTORS RES0402 1K27±1% 50V 0.0625W</v>
      </c>
    </row>
    <row r="302" spans="1:16" x14ac:dyDescent="0.3">
      <c r="A302" s="4" t="s">
        <v>523</v>
      </c>
      <c r="B302" s="3" t="s">
        <v>373</v>
      </c>
      <c r="C302" s="4" t="s">
        <v>180</v>
      </c>
      <c r="D302" s="45" t="s">
        <v>1669</v>
      </c>
      <c r="E302" s="3" t="s">
        <v>375</v>
      </c>
      <c r="F302" s="3" t="s">
        <v>376</v>
      </c>
      <c r="G302" s="4" t="str">
        <f t="shared" si="16"/>
        <v>RES0402 1K3±1%</v>
      </c>
      <c r="H302" s="3" t="s">
        <v>23</v>
      </c>
      <c r="I302" s="3" t="s">
        <v>24</v>
      </c>
      <c r="J302" s="3" t="s">
        <v>25</v>
      </c>
      <c r="K302" s="3" t="s">
        <v>377</v>
      </c>
      <c r="L302" s="4" t="str">
        <f t="shared" si="17"/>
        <v>RC0402FR-071K3L</v>
      </c>
      <c r="M302" s="3" t="s">
        <v>378</v>
      </c>
      <c r="N302" t="s">
        <v>379</v>
      </c>
      <c r="O302" s="4" t="str">
        <f t="shared" ca="1" si="18"/>
        <v>C:\Altium Libraries\Passives Library\DataSheet\GENERAL PURPOSE CHIP RESISTORS (Yageo).pdf</v>
      </c>
      <c r="P302" s="4" t="str">
        <f t="shared" si="19"/>
        <v>GENERAL PURPOSE CHIP RESISTORS RES0402 1K3±1% 50V 0.0625W</v>
      </c>
    </row>
    <row r="303" spans="1:16" x14ac:dyDescent="0.3">
      <c r="A303" s="4" t="s">
        <v>524</v>
      </c>
      <c r="B303" s="3" t="s">
        <v>373</v>
      </c>
      <c r="C303" s="4" t="s">
        <v>2377</v>
      </c>
      <c r="D303" s="45" t="s">
        <v>1669</v>
      </c>
      <c r="E303" s="3" t="s">
        <v>375</v>
      </c>
      <c r="F303" s="3" t="s">
        <v>376</v>
      </c>
      <c r="G303" s="4" t="str">
        <f t="shared" si="16"/>
        <v>RES0402 1K33±1%</v>
      </c>
      <c r="H303" s="3" t="s">
        <v>23</v>
      </c>
      <c r="I303" s="3" t="s">
        <v>24</v>
      </c>
      <c r="J303" s="3" t="s">
        <v>25</v>
      </c>
      <c r="K303" s="3" t="s">
        <v>377</v>
      </c>
      <c r="L303" s="4" t="str">
        <f t="shared" si="17"/>
        <v>RC0402FR-071K33L</v>
      </c>
      <c r="M303" s="3" t="s">
        <v>378</v>
      </c>
      <c r="N303" t="s">
        <v>379</v>
      </c>
      <c r="O303" s="4" t="str">
        <f t="shared" ca="1" si="18"/>
        <v>C:\Altium Libraries\Passives Library\DataSheet\GENERAL PURPOSE CHIP RESISTORS (Yageo).pdf</v>
      </c>
      <c r="P303" s="4" t="str">
        <f t="shared" si="19"/>
        <v>GENERAL PURPOSE CHIP RESISTORS RES0402 1K33±1% 50V 0.0625W</v>
      </c>
    </row>
    <row r="304" spans="1:16" x14ac:dyDescent="0.3">
      <c r="A304" s="4" t="s">
        <v>525</v>
      </c>
      <c r="B304" s="3" t="s">
        <v>373</v>
      </c>
      <c r="C304" s="4" t="s">
        <v>2378</v>
      </c>
      <c r="D304" s="45" t="s">
        <v>1669</v>
      </c>
      <c r="E304" s="3" t="s">
        <v>375</v>
      </c>
      <c r="F304" s="3" t="s">
        <v>376</v>
      </c>
      <c r="G304" s="4" t="str">
        <f t="shared" si="16"/>
        <v>RES0402 1K37±1%</v>
      </c>
      <c r="H304" s="3" t="s">
        <v>23</v>
      </c>
      <c r="I304" s="3" t="s">
        <v>24</v>
      </c>
      <c r="J304" s="3" t="s">
        <v>25</v>
      </c>
      <c r="K304" s="3" t="s">
        <v>377</v>
      </c>
      <c r="L304" s="4" t="str">
        <f t="shared" si="17"/>
        <v>RC0402FR-071K37L</v>
      </c>
      <c r="M304" s="3" t="s">
        <v>378</v>
      </c>
      <c r="N304" t="s">
        <v>379</v>
      </c>
      <c r="O304" s="4" t="str">
        <f t="shared" ca="1" si="18"/>
        <v>C:\Altium Libraries\Passives Library\DataSheet\GENERAL PURPOSE CHIP RESISTORS (Yageo).pdf</v>
      </c>
      <c r="P304" s="4" t="str">
        <f t="shared" si="19"/>
        <v>GENERAL PURPOSE CHIP RESISTORS RES0402 1K37±1% 50V 0.0625W</v>
      </c>
    </row>
    <row r="305" spans="1:16" x14ac:dyDescent="0.3">
      <c r="A305" s="4" t="s">
        <v>526</v>
      </c>
      <c r="B305" s="3" t="s">
        <v>373</v>
      </c>
      <c r="C305" s="4" t="s">
        <v>2379</v>
      </c>
      <c r="D305" s="45" t="s">
        <v>1669</v>
      </c>
      <c r="E305" s="3" t="s">
        <v>375</v>
      </c>
      <c r="F305" s="3" t="s">
        <v>376</v>
      </c>
      <c r="G305" s="4" t="str">
        <f t="shared" si="16"/>
        <v>RES0402 1K4±1%</v>
      </c>
      <c r="H305" s="3" t="s">
        <v>23</v>
      </c>
      <c r="I305" s="3" t="s">
        <v>24</v>
      </c>
      <c r="J305" s="3" t="s">
        <v>25</v>
      </c>
      <c r="K305" s="3" t="s">
        <v>377</v>
      </c>
      <c r="L305" s="4" t="str">
        <f t="shared" si="17"/>
        <v>RC0402FR-071K4L</v>
      </c>
      <c r="M305" s="3" t="s">
        <v>378</v>
      </c>
      <c r="N305" t="s">
        <v>379</v>
      </c>
      <c r="O305" s="4" t="str">
        <f t="shared" ca="1" si="18"/>
        <v>C:\Altium Libraries\Passives Library\DataSheet\GENERAL PURPOSE CHIP RESISTORS (Yageo).pdf</v>
      </c>
      <c r="P305" s="4" t="str">
        <f t="shared" si="19"/>
        <v>GENERAL PURPOSE CHIP RESISTORS RES0402 1K4±1% 50V 0.0625W</v>
      </c>
    </row>
    <row r="306" spans="1:16" x14ac:dyDescent="0.3">
      <c r="A306" s="4" t="s">
        <v>527</v>
      </c>
      <c r="B306" s="3" t="s">
        <v>373</v>
      </c>
      <c r="C306" s="4" t="s">
        <v>2380</v>
      </c>
      <c r="D306" s="45" t="s">
        <v>1669</v>
      </c>
      <c r="E306" s="3" t="s">
        <v>375</v>
      </c>
      <c r="F306" s="3" t="s">
        <v>376</v>
      </c>
      <c r="G306" s="4" t="str">
        <f t="shared" si="16"/>
        <v>RES0402 1K43±1%</v>
      </c>
      <c r="H306" s="3" t="s">
        <v>23</v>
      </c>
      <c r="I306" s="3" t="s">
        <v>24</v>
      </c>
      <c r="J306" s="3" t="s">
        <v>25</v>
      </c>
      <c r="K306" s="3" t="s">
        <v>377</v>
      </c>
      <c r="L306" s="4" t="str">
        <f t="shared" si="17"/>
        <v>RC0402FR-071K43L</v>
      </c>
      <c r="M306" s="3" t="s">
        <v>378</v>
      </c>
      <c r="N306" t="s">
        <v>379</v>
      </c>
      <c r="O306" s="4" t="str">
        <f t="shared" ca="1" si="18"/>
        <v>C:\Altium Libraries\Passives Library\DataSheet\GENERAL PURPOSE CHIP RESISTORS (Yageo).pdf</v>
      </c>
      <c r="P306" s="4" t="str">
        <f t="shared" si="19"/>
        <v>GENERAL PURPOSE CHIP RESISTORS RES0402 1K43±1% 50V 0.0625W</v>
      </c>
    </row>
    <row r="307" spans="1:16" x14ac:dyDescent="0.3">
      <c r="A307" s="4" t="s">
        <v>528</v>
      </c>
      <c r="B307" s="3" t="s">
        <v>373</v>
      </c>
      <c r="C307" s="4" t="s">
        <v>2381</v>
      </c>
      <c r="D307" s="45" t="s">
        <v>1669</v>
      </c>
      <c r="E307" s="3" t="s">
        <v>375</v>
      </c>
      <c r="F307" s="3" t="s">
        <v>376</v>
      </c>
      <c r="G307" s="4" t="str">
        <f t="shared" si="16"/>
        <v>RES0402 1K47±1%</v>
      </c>
      <c r="H307" s="3" t="s">
        <v>23</v>
      </c>
      <c r="I307" s="3" t="s">
        <v>24</v>
      </c>
      <c r="J307" s="3" t="s">
        <v>25</v>
      </c>
      <c r="K307" s="3" t="s">
        <v>377</v>
      </c>
      <c r="L307" s="4" t="str">
        <f t="shared" si="17"/>
        <v>RC0402FR-071K47L</v>
      </c>
      <c r="M307" s="3" t="s">
        <v>378</v>
      </c>
      <c r="N307" t="s">
        <v>379</v>
      </c>
      <c r="O307" s="4" t="str">
        <f t="shared" ca="1" si="18"/>
        <v>C:\Altium Libraries\Passives Library\DataSheet\GENERAL PURPOSE CHIP RESISTORS (Yageo).pdf</v>
      </c>
      <c r="P307" s="4" t="str">
        <f t="shared" si="19"/>
        <v>GENERAL PURPOSE CHIP RESISTORS RES0402 1K47±1% 50V 0.0625W</v>
      </c>
    </row>
    <row r="308" spans="1:16" x14ac:dyDescent="0.3">
      <c r="A308" s="4" t="s">
        <v>529</v>
      </c>
      <c r="B308" s="3" t="s">
        <v>373</v>
      </c>
      <c r="C308" s="4" t="s">
        <v>182</v>
      </c>
      <c r="D308" s="45" t="s">
        <v>1669</v>
      </c>
      <c r="E308" s="3" t="s">
        <v>375</v>
      </c>
      <c r="F308" s="3" t="s">
        <v>376</v>
      </c>
      <c r="G308" s="4" t="str">
        <f t="shared" si="16"/>
        <v>RES0402 1K5±1%</v>
      </c>
      <c r="H308" s="3" t="s">
        <v>23</v>
      </c>
      <c r="I308" s="3" t="s">
        <v>24</v>
      </c>
      <c r="J308" s="3" t="s">
        <v>25</v>
      </c>
      <c r="K308" s="3" t="s">
        <v>377</v>
      </c>
      <c r="L308" s="4" t="str">
        <f t="shared" si="17"/>
        <v>RC0402FR-071K5L</v>
      </c>
      <c r="M308" s="3" t="s">
        <v>378</v>
      </c>
      <c r="N308" t="s">
        <v>379</v>
      </c>
      <c r="O308" s="4" t="str">
        <f t="shared" ca="1" si="18"/>
        <v>C:\Altium Libraries\Passives Library\DataSheet\GENERAL PURPOSE CHIP RESISTORS (Yageo).pdf</v>
      </c>
      <c r="P308" s="4" t="str">
        <f t="shared" si="19"/>
        <v>GENERAL PURPOSE CHIP RESISTORS RES0402 1K5±1% 50V 0.0625W</v>
      </c>
    </row>
    <row r="309" spans="1:16" x14ac:dyDescent="0.3">
      <c r="A309" s="4" t="s">
        <v>530</v>
      </c>
      <c r="B309" s="3" t="s">
        <v>373</v>
      </c>
      <c r="C309" s="4" t="s">
        <v>2382</v>
      </c>
      <c r="D309" s="45" t="s">
        <v>1669</v>
      </c>
      <c r="E309" s="3" t="s">
        <v>375</v>
      </c>
      <c r="F309" s="3" t="s">
        <v>376</v>
      </c>
      <c r="G309" s="4" t="str">
        <f t="shared" si="16"/>
        <v>RES0402 1K54±1%</v>
      </c>
      <c r="H309" s="3" t="s">
        <v>23</v>
      </c>
      <c r="I309" s="3" t="s">
        <v>24</v>
      </c>
      <c r="J309" s="3" t="s">
        <v>25</v>
      </c>
      <c r="K309" s="3" t="s">
        <v>377</v>
      </c>
      <c r="L309" s="4" t="str">
        <f t="shared" si="17"/>
        <v>RC0402FR-071K54L</v>
      </c>
      <c r="M309" s="3" t="s">
        <v>378</v>
      </c>
      <c r="N309" t="s">
        <v>379</v>
      </c>
      <c r="O309" s="4" t="str">
        <f t="shared" ca="1" si="18"/>
        <v>C:\Altium Libraries\Passives Library\DataSheet\GENERAL PURPOSE CHIP RESISTORS (Yageo).pdf</v>
      </c>
      <c r="P309" s="4" t="str">
        <f t="shared" si="19"/>
        <v>GENERAL PURPOSE CHIP RESISTORS RES0402 1K54±1% 50V 0.0625W</v>
      </c>
    </row>
    <row r="310" spans="1:16" x14ac:dyDescent="0.3">
      <c r="A310" s="4" t="s">
        <v>531</v>
      </c>
      <c r="B310" s="3" t="s">
        <v>373</v>
      </c>
      <c r="C310" s="4" t="s">
        <v>2383</v>
      </c>
      <c r="D310" s="45" t="s">
        <v>1669</v>
      </c>
      <c r="E310" s="3" t="s">
        <v>375</v>
      </c>
      <c r="F310" s="3" t="s">
        <v>376</v>
      </c>
      <c r="G310" s="4" t="str">
        <f t="shared" si="16"/>
        <v>RES0402 1K58±1%</v>
      </c>
      <c r="H310" s="3" t="s">
        <v>23</v>
      </c>
      <c r="I310" s="3" t="s">
        <v>24</v>
      </c>
      <c r="J310" s="3" t="s">
        <v>25</v>
      </c>
      <c r="K310" s="3" t="s">
        <v>377</v>
      </c>
      <c r="L310" s="4" t="str">
        <f t="shared" si="17"/>
        <v>RC0402FR-071K58L</v>
      </c>
      <c r="M310" s="3" t="s">
        <v>378</v>
      </c>
      <c r="N310" t="s">
        <v>379</v>
      </c>
      <c r="O310" s="4" t="str">
        <f t="shared" ca="1" si="18"/>
        <v>C:\Altium Libraries\Passives Library\DataSheet\GENERAL PURPOSE CHIP RESISTORS (Yageo).pdf</v>
      </c>
      <c r="P310" s="4" t="str">
        <f t="shared" si="19"/>
        <v>GENERAL PURPOSE CHIP RESISTORS RES0402 1K58±1% 50V 0.0625W</v>
      </c>
    </row>
    <row r="311" spans="1:16" x14ac:dyDescent="0.3">
      <c r="A311" s="4" t="s">
        <v>532</v>
      </c>
      <c r="B311" s="3" t="s">
        <v>373</v>
      </c>
      <c r="C311" s="4" t="s">
        <v>2384</v>
      </c>
      <c r="D311" s="45" t="s">
        <v>1669</v>
      </c>
      <c r="E311" s="3" t="s">
        <v>375</v>
      </c>
      <c r="F311" s="3" t="s">
        <v>376</v>
      </c>
      <c r="G311" s="4" t="str">
        <f t="shared" si="16"/>
        <v>RES0402 1K62±1%</v>
      </c>
      <c r="H311" s="3" t="s">
        <v>23</v>
      </c>
      <c r="I311" s="3" t="s">
        <v>24</v>
      </c>
      <c r="J311" s="3" t="s">
        <v>25</v>
      </c>
      <c r="K311" s="3" t="s">
        <v>377</v>
      </c>
      <c r="L311" s="4" t="str">
        <f t="shared" si="17"/>
        <v>RC0402FR-071K62L</v>
      </c>
      <c r="M311" s="3" t="s">
        <v>378</v>
      </c>
      <c r="N311" t="s">
        <v>379</v>
      </c>
      <c r="O311" s="4" t="str">
        <f t="shared" ca="1" si="18"/>
        <v>C:\Altium Libraries\Passives Library\DataSheet\GENERAL PURPOSE CHIP RESISTORS (Yageo).pdf</v>
      </c>
      <c r="P311" s="4" t="str">
        <f t="shared" si="19"/>
        <v>GENERAL PURPOSE CHIP RESISTORS RES0402 1K62±1% 50V 0.0625W</v>
      </c>
    </row>
    <row r="312" spans="1:16" x14ac:dyDescent="0.3">
      <c r="A312" s="4" t="s">
        <v>533</v>
      </c>
      <c r="B312" s="3" t="s">
        <v>373</v>
      </c>
      <c r="C312" s="4" t="s">
        <v>2385</v>
      </c>
      <c r="D312" s="45" t="s">
        <v>1669</v>
      </c>
      <c r="E312" s="3" t="s">
        <v>375</v>
      </c>
      <c r="F312" s="3" t="s">
        <v>376</v>
      </c>
      <c r="G312" s="4" t="str">
        <f t="shared" si="16"/>
        <v>RES0402 1K65±1%</v>
      </c>
      <c r="H312" s="3" t="s">
        <v>23</v>
      </c>
      <c r="I312" s="3" t="s">
        <v>24</v>
      </c>
      <c r="J312" s="3" t="s">
        <v>25</v>
      </c>
      <c r="K312" s="3" t="s">
        <v>377</v>
      </c>
      <c r="L312" s="4" t="str">
        <f t="shared" si="17"/>
        <v>RC0402FR-071K65L</v>
      </c>
      <c r="M312" s="3" t="s">
        <v>378</v>
      </c>
      <c r="N312" t="s">
        <v>379</v>
      </c>
      <c r="O312" s="4" t="str">
        <f t="shared" ca="1" si="18"/>
        <v>C:\Altium Libraries\Passives Library\DataSheet\GENERAL PURPOSE CHIP RESISTORS (Yageo).pdf</v>
      </c>
      <c r="P312" s="4" t="str">
        <f t="shared" si="19"/>
        <v>GENERAL PURPOSE CHIP RESISTORS RES0402 1K65±1% 50V 0.0625W</v>
      </c>
    </row>
    <row r="313" spans="1:16" x14ac:dyDescent="0.3">
      <c r="A313" s="4" t="s">
        <v>534</v>
      </c>
      <c r="B313" s="3" t="s">
        <v>373</v>
      </c>
      <c r="C313" s="4" t="s">
        <v>2386</v>
      </c>
      <c r="D313" s="45" t="s">
        <v>1669</v>
      </c>
      <c r="E313" s="3" t="s">
        <v>375</v>
      </c>
      <c r="F313" s="3" t="s">
        <v>376</v>
      </c>
      <c r="G313" s="4" t="str">
        <f t="shared" si="16"/>
        <v>RES0402 1K69±1%</v>
      </c>
      <c r="H313" s="3" t="s">
        <v>23</v>
      </c>
      <c r="I313" s="3" t="s">
        <v>24</v>
      </c>
      <c r="J313" s="3" t="s">
        <v>25</v>
      </c>
      <c r="K313" s="3" t="s">
        <v>377</v>
      </c>
      <c r="L313" s="4" t="str">
        <f t="shared" si="17"/>
        <v>RC0402FR-071K69L</v>
      </c>
      <c r="M313" s="3" t="s">
        <v>378</v>
      </c>
      <c r="N313" t="s">
        <v>379</v>
      </c>
      <c r="O313" s="4" t="str">
        <f t="shared" ca="1" si="18"/>
        <v>C:\Altium Libraries\Passives Library\DataSheet\GENERAL PURPOSE CHIP RESISTORS (Yageo).pdf</v>
      </c>
      <c r="P313" s="4" t="str">
        <f t="shared" si="19"/>
        <v>GENERAL PURPOSE CHIP RESISTORS RES0402 1K69±1% 50V 0.0625W</v>
      </c>
    </row>
    <row r="314" spans="1:16" x14ac:dyDescent="0.3">
      <c r="A314" s="4" t="s">
        <v>535</v>
      </c>
      <c r="B314" s="3" t="s">
        <v>373</v>
      </c>
      <c r="C314" s="4" t="s">
        <v>2387</v>
      </c>
      <c r="D314" s="45" t="s">
        <v>1669</v>
      </c>
      <c r="E314" s="3" t="s">
        <v>375</v>
      </c>
      <c r="F314" s="3" t="s">
        <v>376</v>
      </c>
      <c r="G314" s="4" t="str">
        <f t="shared" si="16"/>
        <v>RES0402 1K74±1%</v>
      </c>
      <c r="H314" s="3" t="s">
        <v>23</v>
      </c>
      <c r="I314" s="3" t="s">
        <v>24</v>
      </c>
      <c r="J314" s="3" t="s">
        <v>25</v>
      </c>
      <c r="K314" s="3" t="s">
        <v>377</v>
      </c>
      <c r="L314" s="4" t="str">
        <f t="shared" si="17"/>
        <v>RC0402FR-071K74L</v>
      </c>
      <c r="M314" s="3" t="s">
        <v>378</v>
      </c>
      <c r="N314" t="s">
        <v>379</v>
      </c>
      <c r="O314" s="4" t="str">
        <f t="shared" ca="1" si="18"/>
        <v>C:\Altium Libraries\Passives Library\DataSheet\GENERAL PURPOSE CHIP RESISTORS (Yageo).pdf</v>
      </c>
      <c r="P314" s="4" t="str">
        <f t="shared" si="19"/>
        <v>GENERAL PURPOSE CHIP RESISTORS RES0402 1K74±1% 50V 0.0625W</v>
      </c>
    </row>
    <row r="315" spans="1:16" x14ac:dyDescent="0.3">
      <c r="A315" s="4" t="s">
        <v>536</v>
      </c>
      <c r="B315" s="3" t="s">
        <v>373</v>
      </c>
      <c r="C315" s="4" t="s">
        <v>2388</v>
      </c>
      <c r="D315" s="45" t="s">
        <v>1669</v>
      </c>
      <c r="E315" s="3" t="s">
        <v>375</v>
      </c>
      <c r="F315" s="3" t="s">
        <v>376</v>
      </c>
      <c r="G315" s="4" t="str">
        <f t="shared" si="16"/>
        <v>RES0402 1K78±1%</v>
      </c>
      <c r="H315" s="3" t="s">
        <v>23</v>
      </c>
      <c r="I315" s="3" t="s">
        <v>24</v>
      </c>
      <c r="J315" s="3" t="s">
        <v>25</v>
      </c>
      <c r="K315" s="3" t="s">
        <v>377</v>
      </c>
      <c r="L315" s="4" t="str">
        <f t="shared" si="17"/>
        <v>RC0402FR-071K78L</v>
      </c>
      <c r="M315" s="3" t="s">
        <v>378</v>
      </c>
      <c r="N315" t="s">
        <v>379</v>
      </c>
      <c r="O315" s="4" t="str">
        <f t="shared" ca="1" si="18"/>
        <v>C:\Altium Libraries\Passives Library\DataSheet\GENERAL PURPOSE CHIP RESISTORS (Yageo).pdf</v>
      </c>
      <c r="P315" s="4" t="str">
        <f t="shared" si="19"/>
        <v>GENERAL PURPOSE CHIP RESISTORS RES0402 1K78±1% 50V 0.0625W</v>
      </c>
    </row>
    <row r="316" spans="1:16" x14ac:dyDescent="0.3">
      <c r="A316" s="4" t="s">
        <v>537</v>
      </c>
      <c r="B316" s="3" t="s">
        <v>373</v>
      </c>
      <c r="C316" s="4" t="s">
        <v>2389</v>
      </c>
      <c r="D316" s="45" t="s">
        <v>1669</v>
      </c>
      <c r="E316" s="3" t="s">
        <v>375</v>
      </c>
      <c r="F316" s="3" t="s">
        <v>376</v>
      </c>
      <c r="G316" s="4" t="str">
        <f t="shared" si="16"/>
        <v>RES0402 1K82±1%</v>
      </c>
      <c r="H316" s="3" t="s">
        <v>23</v>
      </c>
      <c r="I316" s="3" t="s">
        <v>24</v>
      </c>
      <c r="J316" s="3" t="s">
        <v>25</v>
      </c>
      <c r="K316" s="3" t="s">
        <v>377</v>
      </c>
      <c r="L316" s="4" t="str">
        <f t="shared" si="17"/>
        <v>RC0402FR-071K82L</v>
      </c>
      <c r="M316" s="3" t="s">
        <v>378</v>
      </c>
      <c r="N316" t="s">
        <v>379</v>
      </c>
      <c r="O316" s="4" t="str">
        <f t="shared" ca="1" si="18"/>
        <v>C:\Altium Libraries\Passives Library\DataSheet\GENERAL PURPOSE CHIP RESISTORS (Yageo).pdf</v>
      </c>
      <c r="P316" s="4" t="str">
        <f t="shared" si="19"/>
        <v>GENERAL PURPOSE CHIP RESISTORS RES0402 1K82±1% 50V 0.0625W</v>
      </c>
    </row>
    <row r="317" spans="1:16" x14ac:dyDescent="0.3">
      <c r="A317" s="4" t="s">
        <v>538</v>
      </c>
      <c r="B317" s="3" t="s">
        <v>373</v>
      </c>
      <c r="C317" s="4" t="s">
        <v>2390</v>
      </c>
      <c r="D317" s="45" t="s">
        <v>1669</v>
      </c>
      <c r="E317" s="3" t="s">
        <v>375</v>
      </c>
      <c r="F317" s="3" t="s">
        <v>376</v>
      </c>
      <c r="G317" s="4" t="str">
        <f t="shared" si="16"/>
        <v>RES0402 1K87±1%</v>
      </c>
      <c r="H317" s="3" t="s">
        <v>23</v>
      </c>
      <c r="I317" s="3" t="s">
        <v>24</v>
      </c>
      <c r="J317" s="3" t="s">
        <v>25</v>
      </c>
      <c r="K317" s="3" t="s">
        <v>377</v>
      </c>
      <c r="L317" s="4" t="str">
        <f t="shared" si="17"/>
        <v>RC0402FR-071K87L</v>
      </c>
      <c r="M317" s="3" t="s">
        <v>378</v>
      </c>
      <c r="N317" t="s">
        <v>379</v>
      </c>
      <c r="O317" s="4" t="str">
        <f t="shared" ca="1" si="18"/>
        <v>C:\Altium Libraries\Passives Library\DataSheet\GENERAL PURPOSE CHIP RESISTORS (Yageo).pdf</v>
      </c>
      <c r="P317" s="4" t="str">
        <f t="shared" si="19"/>
        <v>GENERAL PURPOSE CHIP RESISTORS RES0402 1K87±1% 50V 0.0625W</v>
      </c>
    </row>
    <row r="318" spans="1:16" x14ac:dyDescent="0.3">
      <c r="A318" s="4" t="s">
        <v>539</v>
      </c>
      <c r="B318" s="3" t="s">
        <v>373</v>
      </c>
      <c r="C318" s="4" t="s">
        <v>2391</v>
      </c>
      <c r="D318" s="45" t="s">
        <v>1669</v>
      </c>
      <c r="E318" s="3" t="s">
        <v>375</v>
      </c>
      <c r="F318" s="3" t="s">
        <v>376</v>
      </c>
      <c r="G318" s="4" t="str">
        <f t="shared" si="16"/>
        <v>RES0402 1K91±1%</v>
      </c>
      <c r="H318" s="3" t="s">
        <v>23</v>
      </c>
      <c r="I318" s="3" t="s">
        <v>24</v>
      </c>
      <c r="J318" s="3" t="s">
        <v>25</v>
      </c>
      <c r="K318" s="3" t="s">
        <v>377</v>
      </c>
      <c r="L318" s="4" t="str">
        <f t="shared" si="17"/>
        <v>RC0402FR-071K91L</v>
      </c>
      <c r="M318" s="3" t="s">
        <v>378</v>
      </c>
      <c r="N318" t="s">
        <v>379</v>
      </c>
      <c r="O318" s="4" t="str">
        <f t="shared" ca="1" si="18"/>
        <v>C:\Altium Libraries\Passives Library\DataSheet\GENERAL PURPOSE CHIP RESISTORS (Yageo).pdf</v>
      </c>
      <c r="P318" s="4" t="str">
        <f t="shared" si="19"/>
        <v>GENERAL PURPOSE CHIP RESISTORS RES0402 1K91±1% 50V 0.0625W</v>
      </c>
    </row>
    <row r="319" spans="1:16" x14ac:dyDescent="0.3">
      <c r="A319" s="4" t="s">
        <v>540</v>
      </c>
      <c r="B319" s="3" t="s">
        <v>373</v>
      </c>
      <c r="C319" s="4" t="s">
        <v>2392</v>
      </c>
      <c r="D319" s="45" t="s">
        <v>1669</v>
      </c>
      <c r="E319" s="3" t="s">
        <v>375</v>
      </c>
      <c r="F319" s="3" t="s">
        <v>376</v>
      </c>
      <c r="G319" s="4" t="str">
        <f t="shared" si="16"/>
        <v>RES0402 1K96±1%</v>
      </c>
      <c r="H319" s="3" t="s">
        <v>23</v>
      </c>
      <c r="I319" s="3" t="s">
        <v>24</v>
      </c>
      <c r="J319" s="3" t="s">
        <v>25</v>
      </c>
      <c r="K319" s="3" t="s">
        <v>377</v>
      </c>
      <c r="L319" s="4" t="str">
        <f t="shared" si="17"/>
        <v>RC0402FR-071K96L</v>
      </c>
      <c r="M319" s="3" t="s">
        <v>378</v>
      </c>
      <c r="N319" t="s">
        <v>379</v>
      </c>
      <c r="O319" s="4" t="str">
        <f t="shared" ca="1" si="18"/>
        <v>C:\Altium Libraries\Passives Library\DataSheet\GENERAL PURPOSE CHIP RESISTORS (Yageo).pdf</v>
      </c>
      <c r="P319" s="4" t="str">
        <f t="shared" si="19"/>
        <v>GENERAL PURPOSE CHIP RESISTORS RES0402 1K96±1% 50V 0.0625W</v>
      </c>
    </row>
    <row r="320" spans="1:16" x14ac:dyDescent="0.3">
      <c r="A320" s="4" t="s">
        <v>541</v>
      </c>
      <c r="B320" s="3" t="s">
        <v>373</v>
      </c>
      <c r="C320" s="4" t="s">
        <v>2393</v>
      </c>
      <c r="D320" s="45" t="s">
        <v>1669</v>
      </c>
      <c r="E320" s="3" t="s">
        <v>375</v>
      </c>
      <c r="F320" s="3" t="s">
        <v>376</v>
      </c>
      <c r="G320" s="4" t="str">
        <f t="shared" si="16"/>
        <v>RES0402 2K±1%</v>
      </c>
      <c r="H320" s="3" t="s">
        <v>23</v>
      </c>
      <c r="I320" s="3" t="s">
        <v>24</v>
      </c>
      <c r="J320" s="3" t="s">
        <v>25</v>
      </c>
      <c r="K320" s="3" t="s">
        <v>377</v>
      </c>
      <c r="L320" s="4" t="str">
        <f t="shared" si="17"/>
        <v>RC0402FR-072KL</v>
      </c>
      <c r="M320" s="3" t="s">
        <v>378</v>
      </c>
      <c r="N320" t="s">
        <v>379</v>
      </c>
      <c r="O320" s="4" t="str">
        <f t="shared" ca="1" si="18"/>
        <v>C:\Altium Libraries\Passives Library\DataSheet\GENERAL PURPOSE CHIP RESISTORS (Yageo).pdf</v>
      </c>
      <c r="P320" s="4" t="str">
        <f t="shared" si="19"/>
        <v>GENERAL PURPOSE CHIP RESISTORS RES0402 2K±1% 50V 0.0625W</v>
      </c>
    </row>
    <row r="321" spans="1:16" x14ac:dyDescent="0.3">
      <c r="A321" s="4" t="s">
        <v>542</v>
      </c>
      <c r="B321" s="3" t="s">
        <v>373</v>
      </c>
      <c r="C321" s="4" t="s">
        <v>2394</v>
      </c>
      <c r="D321" s="45" t="s">
        <v>1669</v>
      </c>
      <c r="E321" s="3" t="s">
        <v>375</v>
      </c>
      <c r="F321" s="3" t="s">
        <v>376</v>
      </c>
      <c r="G321" s="4" t="str">
        <f t="shared" si="16"/>
        <v>RES0402 2K05±1%</v>
      </c>
      <c r="H321" s="3" t="s">
        <v>23</v>
      </c>
      <c r="I321" s="3" t="s">
        <v>24</v>
      </c>
      <c r="J321" s="3" t="s">
        <v>25</v>
      </c>
      <c r="K321" s="3" t="s">
        <v>377</v>
      </c>
      <c r="L321" s="4" t="str">
        <f t="shared" si="17"/>
        <v>RC0402FR-072K05L</v>
      </c>
      <c r="M321" s="3" t="s">
        <v>378</v>
      </c>
      <c r="N321" t="s">
        <v>379</v>
      </c>
      <c r="O321" s="4" t="str">
        <f t="shared" ca="1" si="18"/>
        <v>C:\Altium Libraries\Passives Library\DataSheet\GENERAL PURPOSE CHIP RESISTORS (Yageo).pdf</v>
      </c>
      <c r="P321" s="4" t="str">
        <f t="shared" si="19"/>
        <v>GENERAL PURPOSE CHIP RESISTORS RES0402 2K05±1% 50V 0.0625W</v>
      </c>
    </row>
    <row r="322" spans="1:16" x14ac:dyDescent="0.3">
      <c r="A322" s="4" t="s">
        <v>543</v>
      </c>
      <c r="B322" s="3" t="s">
        <v>373</v>
      </c>
      <c r="C322" s="4" t="s">
        <v>2395</v>
      </c>
      <c r="D322" s="45" t="s">
        <v>1669</v>
      </c>
      <c r="E322" s="3" t="s">
        <v>375</v>
      </c>
      <c r="F322" s="3" t="s">
        <v>376</v>
      </c>
      <c r="G322" s="4" t="str">
        <f t="shared" si="16"/>
        <v>RES0402 2K1±1%</v>
      </c>
      <c r="H322" s="3" t="s">
        <v>23</v>
      </c>
      <c r="I322" s="3" t="s">
        <v>24</v>
      </c>
      <c r="J322" s="3" t="s">
        <v>25</v>
      </c>
      <c r="K322" s="3" t="s">
        <v>377</v>
      </c>
      <c r="L322" s="4" t="str">
        <f t="shared" si="17"/>
        <v>RC0402FR-072K1L</v>
      </c>
      <c r="M322" s="3" t="s">
        <v>378</v>
      </c>
      <c r="N322" t="s">
        <v>379</v>
      </c>
      <c r="O322" s="4" t="str">
        <f t="shared" ca="1" si="18"/>
        <v>C:\Altium Libraries\Passives Library\DataSheet\GENERAL PURPOSE CHIP RESISTORS (Yageo).pdf</v>
      </c>
      <c r="P322" s="4" t="str">
        <f t="shared" si="19"/>
        <v>GENERAL PURPOSE CHIP RESISTORS RES0402 2K1±1% 50V 0.0625W</v>
      </c>
    </row>
    <row r="323" spans="1:16" x14ac:dyDescent="0.3">
      <c r="A323" s="4" t="s">
        <v>544</v>
      </c>
      <c r="B323" s="3" t="s">
        <v>373</v>
      </c>
      <c r="C323" s="4" t="s">
        <v>2396</v>
      </c>
      <c r="D323" s="45" t="s">
        <v>1669</v>
      </c>
      <c r="E323" s="3" t="s">
        <v>375</v>
      </c>
      <c r="F323" s="3" t="s">
        <v>376</v>
      </c>
      <c r="G323" s="4" t="str">
        <f t="shared" ref="G323:G386" si="20">CONCATENATE(K323," ",C323,D323)</f>
        <v>RES0402 2K15±1%</v>
      </c>
      <c r="H323" s="3" t="s">
        <v>23</v>
      </c>
      <c r="I323" s="3" t="s">
        <v>24</v>
      </c>
      <c r="J323" s="3" t="s">
        <v>25</v>
      </c>
      <c r="K323" s="3" t="s">
        <v>377</v>
      </c>
      <c r="L323" s="4" t="str">
        <f t="shared" ref="L323:L386" si="21">CONCATENATE("RC0402FR-07",C323,"L")</f>
        <v>RC0402FR-072K15L</v>
      </c>
      <c r="M323" s="3" t="s">
        <v>378</v>
      </c>
      <c r="N323" t="s">
        <v>379</v>
      </c>
      <c r="O323" s="4" t="str">
        <f t="shared" ref="O323:O386" ca="1" si="22">CONCATENATE(LEFT(CELL("имяфайла"), FIND("[",CELL("имяфайла"))-1),"DataSheet\GENERAL PURPOSE CHIP RESISTORS (Yageo).pdf")</f>
        <v>C:\Altium Libraries\Passives Library\DataSheet\GENERAL PURPOSE CHIP RESISTORS (Yageo).pdf</v>
      </c>
      <c r="P323" s="4" t="str">
        <f t="shared" ref="P323:P386" si="23">CONCATENATE(N323," ",K323," ",C323,D323," ",E323," ",F323)</f>
        <v>GENERAL PURPOSE CHIP RESISTORS RES0402 2K15±1% 50V 0.0625W</v>
      </c>
    </row>
    <row r="324" spans="1:16" x14ac:dyDescent="0.3">
      <c r="A324" s="4" t="s">
        <v>545</v>
      </c>
      <c r="B324" s="3" t="s">
        <v>373</v>
      </c>
      <c r="C324" s="4" t="s">
        <v>2397</v>
      </c>
      <c r="D324" s="45" t="s">
        <v>1669</v>
      </c>
      <c r="E324" s="3" t="s">
        <v>375</v>
      </c>
      <c r="F324" s="3" t="s">
        <v>376</v>
      </c>
      <c r="G324" s="4" t="str">
        <f t="shared" si="20"/>
        <v>RES0402 2K21±1%</v>
      </c>
      <c r="H324" s="3" t="s">
        <v>23</v>
      </c>
      <c r="I324" s="3" t="s">
        <v>24</v>
      </c>
      <c r="J324" s="3" t="s">
        <v>25</v>
      </c>
      <c r="K324" s="3" t="s">
        <v>377</v>
      </c>
      <c r="L324" s="4" t="str">
        <f t="shared" si="21"/>
        <v>RC0402FR-072K21L</v>
      </c>
      <c r="M324" s="3" t="s">
        <v>378</v>
      </c>
      <c r="N324" t="s">
        <v>379</v>
      </c>
      <c r="O324" s="4" t="str">
        <f t="shared" ca="1" si="22"/>
        <v>C:\Altium Libraries\Passives Library\DataSheet\GENERAL PURPOSE CHIP RESISTORS (Yageo).pdf</v>
      </c>
      <c r="P324" s="4" t="str">
        <f t="shared" si="23"/>
        <v>GENERAL PURPOSE CHIP RESISTORS RES0402 2K21±1% 50V 0.0625W</v>
      </c>
    </row>
    <row r="325" spans="1:16" x14ac:dyDescent="0.3">
      <c r="A325" s="4" t="s">
        <v>546</v>
      </c>
      <c r="B325" s="3" t="s">
        <v>373</v>
      </c>
      <c r="C325" s="4" t="s">
        <v>2398</v>
      </c>
      <c r="D325" s="45" t="s">
        <v>1669</v>
      </c>
      <c r="E325" s="3" t="s">
        <v>375</v>
      </c>
      <c r="F325" s="3" t="s">
        <v>376</v>
      </c>
      <c r="G325" s="4" t="str">
        <f t="shared" si="20"/>
        <v>RES0402 2K26±1%</v>
      </c>
      <c r="H325" s="3" t="s">
        <v>23</v>
      </c>
      <c r="I325" s="3" t="s">
        <v>24</v>
      </c>
      <c r="J325" s="3" t="s">
        <v>25</v>
      </c>
      <c r="K325" s="3" t="s">
        <v>377</v>
      </c>
      <c r="L325" s="4" t="str">
        <f t="shared" si="21"/>
        <v>RC0402FR-072K26L</v>
      </c>
      <c r="M325" s="3" t="s">
        <v>378</v>
      </c>
      <c r="N325" t="s">
        <v>379</v>
      </c>
      <c r="O325" s="4" t="str">
        <f t="shared" ca="1" si="22"/>
        <v>C:\Altium Libraries\Passives Library\DataSheet\GENERAL PURPOSE CHIP RESISTORS (Yageo).pdf</v>
      </c>
      <c r="P325" s="4" t="str">
        <f t="shared" si="23"/>
        <v>GENERAL PURPOSE CHIP RESISTORS RES0402 2K26±1% 50V 0.0625W</v>
      </c>
    </row>
    <row r="326" spans="1:16" x14ac:dyDescent="0.3">
      <c r="A326" s="4" t="s">
        <v>547</v>
      </c>
      <c r="B326" s="3" t="s">
        <v>373</v>
      </c>
      <c r="C326" s="4" t="s">
        <v>2399</v>
      </c>
      <c r="D326" s="45" t="s">
        <v>1669</v>
      </c>
      <c r="E326" s="3" t="s">
        <v>375</v>
      </c>
      <c r="F326" s="3" t="s">
        <v>376</v>
      </c>
      <c r="G326" s="4" t="str">
        <f t="shared" si="20"/>
        <v>RES0402 2K32±1%</v>
      </c>
      <c r="H326" s="3" t="s">
        <v>23</v>
      </c>
      <c r="I326" s="3" t="s">
        <v>24</v>
      </c>
      <c r="J326" s="3" t="s">
        <v>25</v>
      </c>
      <c r="K326" s="3" t="s">
        <v>377</v>
      </c>
      <c r="L326" s="4" t="str">
        <f t="shared" si="21"/>
        <v>RC0402FR-072K32L</v>
      </c>
      <c r="M326" s="3" t="s">
        <v>378</v>
      </c>
      <c r="N326" t="s">
        <v>379</v>
      </c>
      <c r="O326" s="4" t="str">
        <f t="shared" ca="1" si="22"/>
        <v>C:\Altium Libraries\Passives Library\DataSheet\GENERAL PURPOSE CHIP RESISTORS (Yageo).pdf</v>
      </c>
      <c r="P326" s="4" t="str">
        <f t="shared" si="23"/>
        <v>GENERAL PURPOSE CHIP RESISTORS RES0402 2K32±1% 50V 0.0625W</v>
      </c>
    </row>
    <row r="327" spans="1:16" x14ac:dyDescent="0.3">
      <c r="A327" s="4" t="s">
        <v>548</v>
      </c>
      <c r="B327" s="3" t="s">
        <v>373</v>
      </c>
      <c r="C327" s="4" t="s">
        <v>2400</v>
      </c>
      <c r="D327" s="45" t="s">
        <v>1669</v>
      </c>
      <c r="E327" s="3" t="s">
        <v>375</v>
      </c>
      <c r="F327" s="3" t="s">
        <v>376</v>
      </c>
      <c r="G327" s="4" t="str">
        <f t="shared" si="20"/>
        <v>RES0402 2K37±1%</v>
      </c>
      <c r="H327" s="3" t="s">
        <v>23</v>
      </c>
      <c r="I327" s="3" t="s">
        <v>24</v>
      </c>
      <c r="J327" s="3" t="s">
        <v>25</v>
      </c>
      <c r="K327" s="3" t="s">
        <v>377</v>
      </c>
      <c r="L327" s="4" t="str">
        <f t="shared" si="21"/>
        <v>RC0402FR-072K37L</v>
      </c>
      <c r="M327" s="3" t="s">
        <v>378</v>
      </c>
      <c r="N327" t="s">
        <v>379</v>
      </c>
      <c r="O327" s="4" t="str">
        <f t="shared" ca="1" si="22"/>
        <v>C:\Altium Libraries\Passives Library\DataSheet\GENERAL PURPOSE CHIP RESISTORS (Yageo).pdf</v>
      </c>
      <c r="P327" s="4" t="str">
        <f t="shared" si="23"/>
        <v>GENERAL PURPOSE CHIP RESISTORS RES0402 2K37±1% 50V 0.0625W</v>
      </c>
    </row>
    <row r="328" spans="1:16" x14ac:dyDescent="0.3">
      <c r="A328" s="4" t="s">
        <v>549</v>
      </c>
      <c r="B328" s="3" t="s">
        <v>373</v>
      </c>
      <c r="C328" s="4" t="s">
        <v>2401</v>
      </c>
      <c r="D328" s="45" t="s">
        <v>1669</v>
      </c>
      <c r="E328" s="3" t="s">
        <v>375</v>
      </c>
      <c r="F328" s="3" t="s">
        <v>376</v>
      </c>
      <c r="G328" s="4" t="str">
        <f t="shared" si="20"/>
        <v>RES0402 2K43±1%</v>
      </c>
      <c r="H328" s="3" t="s">
        <v>23</v>
      </c>
      <c r="I328" s="3" t="s">
        <v>24</v>
      </c>
      <c r="J328" s="3" t="s">
        <v>25</v>
      </c>
      <c r="K328" s="3" t="s">
        <v>377</v>
      </c>
      <c r="L328" s="4" t="str">
        <f t="shared" si="21"/>
        <v>RC0402FR-072K43L</v>
      </c>
      <c r="M328" s="3" t="s">
        <v>378</v>
      </c>
      <c r="N328" t="s">
        <v>379</v>
      </c>
      <c r="O328" s="4" t="str">
        <f t="shared" ca="1" si="22"/>
        <v>C:\Altium Libraries\Passives Library\DataSheet\GENERAL PURPOSE CHIP RESISTORS (Yageo).pdf</v>
      </c>
      <c r="P328" s="4" t="str">
        <f t="shared" si="23"/>
        <v>GENERAL PURPOSE CHIP RESISTORS RES0402 2K43±1% 50V 0.0625W</v>
      </c>
    </row>
    <row r="329" spans="1:16" x14ac:dyDescent="0.3">
      <c r="A329" s="4" t="s">
        <v>550</v>
      </c>
      <c r="B329" s="3" t="s">
        <v>373</v>
      </c>
      <c r="C329" s="4" t="s">
        <v>2402</v>
      </c>
      <c r="D329" s="45" t="s">
        <v>1669</v>
      </c>
      <c r="E329" s="3" t="s">
        <v>375</v>
      </c>
      <c r="F329" s="3" t="s">
        <v>376</v>
      </c>
      <c r="G329" s="4" t="str">
        <f t="shared" si="20"/>
        <v>RES0402 2K49±1%</v>
      </c>
      <c r="H329" s="3" t="s">
        <v>23</v>
      </c>
      <c r="I329" s="3" t="s">
        <v>24</v>
      </c>
      <c r="J329" s="3" t="s">
        <v>25</v>
      </c>
      <c r="K329" s="3" t="s">
        <v>377</v>
      </c>
      <c r="L329" s="4" t="str">
        <f t="shared" si="21"/>
        <v>RC0402FR-072K49L</v>
      </c>
      <c r="M329" s="3" t="s">
        <v>378</v>
      </c>
      <c r="N329" t="s">
        <v>379</v>
      </c>
      <c r="O329" s="4" t="str">
        <f t="shared" ca="1" si="22"/>
        <v>C:\Altium Libraries\Passives Library\DataSheet\GENERAL PURPOSE CHIP RESISTORS (Yageo).pdf</v>
      </c>
      <c r="P329" s="4" t="str">
        <f t="shared" si="23"/>
        <v>GENERAL PURPOSE CHIP RESISTORS RES0402 2K49±1% 50V 0.0625W</v>
      </c>
    </row>
    <row r="330" spans="1:16" x14ac:dyDescent="0.3">
      <c r="A330" s="4" t="s">
        <v>551</v>
      </c>
      <c r="B330" s="3" t="s">
        <v>373</v>
      </c>
      <c r="C330" s="4" t="s">
        <v>2403</v>
      </c>
      <c r="D330" s="45" t="s">
        <v>1669</v>
      </c>
      <c r="E330" s="3" t="s">
        <v>375</v>
      </c>
      <c r="F330" s="3" t="s">
        <v>376</v>
      </c>
      <c r="G330" s="4" t="str">
        <f t="shared" si="20"/>
        <v>RES0402 2K55±1%</v>
      </c>
      <c r="H330" s="3" t="s">
        <v>23</v>
      </c>
      <c r="I330" s="3" t="s">
        <v>24</v>
      </c>
      <c r="J330" s="3" t="s">
        <v>25</v>
      </c>
      <c r="K330" s="3" t="s">
        <v>377</v>
      </c>
      <c r="L330" s="4" t="str">
        <f t="shared" si="21"/>
        <v>RC0402FR-072K55L</v>
      </c>
      <c r="M330" s="3" t="s">
        <v>378</v>
      </c>
      <c r="N330" t="s">
        <v>379</v>
      </c>
      <c r="O330" s="4" t="str">
        <f t="shared" ca="1" si="22"/>
        <v>C:\Altium Libraries\Passives Library\DataSheet\GENERAL PURPOSE CHIP RESISTORS (Yageo).pdf</v>
      </c>
      <c r="P330" s="4" t="str">
        <f t="shared" si="23"/>
        <v>GENERAL PURPOSE CHIP RESISTORS RES0402 2K55±1% 50V 0.0625W</v>
      </c>
    </row>
    <row r="331" spans="1:16" x14ac:dyDescent="0.3">
      <c r="A331" s="4" t="s">
        <v>552</v>
      </c>
      <c r="B331" s="3" t="s">
        <v>373</v>
      </c>
      <c r="C331" s="4" t="s">
        <v>2404</v>
      </c>
      <c r="D331" s="45" t="s">
        <v>1669</v>
      </c>
      <c r="E331" s="3" t="s">
        <v>375</v>
      </c>
      <c r="F331" s="3" t="s">
        <v>376</v>
      </c>
      <c r="G331" s="4" t="str">
        <f t="shared" si="20"/>
        <v>RES0402 2K61±1%</v>
      </c>
      <c r="H331" s="3" t="s">
        <v>23</v>
      </c>
      <c r="I331" s="3" t="s">
        <v>24</v>
      </c>
      <c r="J331" s="3" t="s">
        <v>25</v>
      </c>
      <c r="K331" s="3" t="s">
        <v>377</v>
      </c>
      <c r="L331" s="4" t="str">
        <f t="shared" si="21"/>
        <v>RC0402FR-072K61L</v>
      </c>
      <c r="M331" s="3" t="s">
        <v>378</v>
      </c>
      <c r="N331" t="s">
        <v>379</v>
      </c>
      <c r="O331" s="4" t="str">
        <f t="shared" ca="1" si="22"/>
        <v>C:\Altium Libraries\Passives Library\DataSheet\GENERAL PURPOSE CHIP RESISTORS (Yageo).pdf</v>
      </c>
      <c r="P331" s="4" t="str">
        <f t="shared" si="23"/>
        <v>GENERAL PURPOSE CHIP RESISTORS RES0402 2K61±1% 50V 0.0625W</v>
      </c>
    </row>
    <row r="332" spans="1:16" x14ac:dyDescent="0.3">
      <c r="A332" s="4" t="s">
        <v>553</v>
      </c>
      <c r="B332" s="3" t="s">
        <v>373</v>
      </c>
      <c r="C332" s="4" t="s">
        <v>2405</v>
      </c>
      <c r="D332" s="45" t="s">
        <v>1669</v>
      </c>
      <c r="E332" s="3" t="s">
        <v>375</v>
      </c>
      <c r="F332" s="3" t="s">
        <v>376</v>
      </c>
      <c r="G332" s="4" t="str">
        <f t="shared" si="20"/>
        <v>RES0402 2K67±1%</v>
      </c>
      <c r="H332" s="3" t="s">
        <v>23</v>
      </c>
      <c r="I332" s="3" t="s">
        <v>24</v>
      </c>
      <c r="J332" s="3" t="s">
        <v>25</v>
      </c>
      <c r="K332" s="3" t="s">
        <v>377</v>
      </c>
      <c r="L332" s="4" t="str">
        <f t="shared" si="21"/>
        <v>RC0402FR-072K67L</v>
      </c>
      <c r="M332" s="3" t="s">
        <v>378</v>
      </c>
      <c r="N332" t="s">
        <v>379</v>
      </c>
      <c r="O332" s="4" t="str">
        <f t="shared" ca="1" si="22"/>
        <v>C:\Altium Libraries\Passives Library\DataSheet\GENERAL PURPOSE CHIP RESISTORS (Yageo).pdf</v>
      </c>
      <c r="P332" s="4" t="str">
        <f t="shared" si="23"/>
        <v>GENERAL PURPOSE CHIP RESISTORS RES0402 2K67±1% 50V 0.0625W</v>
      </c>
    </row>
    <row r="333" spans="1:16" x14ac:dyDescent="0.3">
      <c r="A333" s="4" t="s">
        <v>554</v>
      </c>
      <c r="B333" s="3" t="s">
        <v>373</v>
      </c>
      <c r="C333" s="4" t="s">
        <v>2406</v>
      </c>
      <c r="D333" s="45" t="s">
        <v>1669</v>
      </c>
      <c r="E333" s="3" t="s">
        <v>375</v>
      </c>
      <c r="F333" s="3" t="s">
        <v>376</v>
      </c>
      <c r="G333" s="4" t="str">
        <f t="shared" si="20"/>
        <v>RES0402 2K74±1%</v>
      </c>
      <c r="H333" s="3" t="s">
        <v>23</v>
      </c>
      <c r="I333" s="3" t="s">
        <v>24</v>
      </c>
      <c r="J333" s="3" t="s">
        <v>25</v>
      </c>
      <c r="K333" s="3" t="s">
        <v>377</v>
      </c>
      <c r="L333" s="4" t="str">
        <f t="shared" si="21"/>
        <v>RC0402FR-072K74L</v>
      </c>
      <c r="M333" s="3" t="s">
        <v>378</v>
      </c>
      <c r="N333" t="s">
        <v>379</v>
      </c>
      <c r="O333" s="4" t="str">
        <f t="shared" ca="1" si="22"/>
        <v>C:\Altium Libraries\Passives Library\DataSheet\GENERAL PURPOSE CHIP RESISTORS (Yageo).pdf</v>
      </c>
      <c r="P333" s="4" t="str">
        <f t="shared" si="23"/>
        <v>GENERAL PURPOSE CHIP RESISTORS RES0402 2K74±1% 50V 0.0625W</v>
      </c>
    </row>
    <row r="334" spans="1:16" x14ac:dyDescent="0.3">
      <c r="A334" s="4" t="s">
        <v>555</v>
      </c>
      <c r="B334" s="3" t="s">
        <v>373</v>
      </c>
      <c r="C334" s="4" t="s">
        <v>2407</v>
      </c>
      <c r="D334" s="45" t="s">
        <v>1669</v>
      </c>
      <c r="E334" s="3" t="s">
        <v>375</v>
      </c>
      <c r="F334" s="3" t="s">
        <v>376</v>
      </c>
      <c r="G334" s="4" t="str">
        <f t="shared" si="20"/>
        <v>RES0402 2K8±1%</v>
      </c>
      <c r="H334" s="3" t="s">
        <v>23</v>
      </c>
      <c r="I334" s="3" t="s">
        <v>24</v>
      </c>
      <c r="J334" s="3" t="s">
        <v>25</v>
      </c>
      <c r="K334" s="3" t="s">
        <v>377</v>
      </c>
      <c r="L334" s="4" t="str">
        <f t="shared" si="21"/>
        <v>RC0402FR-072K8L</v>
      </c>
      <c r="M334" s="3" t="s">
        <v>378</v>
      </c>
      <c r="N334" t="s">
        <v>379</v>
      </c>
      <c r="O334" s="4" t="str">
        <f t="shared" ca="1" si="22"/>
        <v>C:\Altium Libraries\Passives Library\DataSheet\GENERAL PURPOSE CHIP RESISTORS (Yageo).pdf</v>
      </c>
      <c r="P334" s="4" t="str">
        <f t="shared" si="23"/>
        <v>GENERAL PURPOSE CHIP RESISTORS RES0402 2K8±1% 50V 0.0625W</v>
      </c>
    </row>
    <row r="335" spans="1:16" x14ac:dyDescent="0.3">
      <c r="A335" s="4" t="s">
        <v>556</v>
      </c>
      <c r="B335" s="3" t="s">
        <v>373</v>
      </c>
      <c r="C335" s="4" t="s">
        <v>2408</v>
      </c>
      <c r="D335" s="45" t="s">
        <v>1669</v>
      </c>
      <c r="E335" s="3" t="s">
        <v>375</v>
      </c>
      <c r="F335" s="3" t="s">
        <v>376</v>
      </c>
      <c r="G335" s="4" t="str">
        <f t="shared" si="20"/>
        <v>RES0402 2K87±1%</v>
      </c>
      <c r="H335" s="3" t="s">
        <v>23</v>
      </c>
      <c r="I335" s="3" t="s">
        <v>24</v>
      </c>
      <c r="J335" s="3" t="s">
        <v>25</v>
      </c>
      <c r="K335" s="3" t="s">
        <v>377</v>
      </c>
      <c r="L335" s="4" t="str">
        <f t="shared" si="21"/>
        <v>RC0402FR-072K87L</v>
      </c>
      <c r="M335" s="3" t="s">
        <v>378</v>
      </c>
      <c r="N335" t="s">
        <v>379</v>
      </c>
      <c r="O335" s="4" t="str">
        <f t="shared" ca="1" si="22"/>
        <v>C:\Altium Libraries\Passives Library\DataSheet\GENERAL PURPOSE CHIP RESISTORS (Yageo).pdf</v>
      </c>
      <c r="P335" s="4" t="str">
        <f t="shared" si="23"/>
        <v>GENERAL PURPOSE CHIP RESISTORS RES0402 2K87±1% 50V 0.0625W</v>
      </c>
    </row>
    <row r="336" spans="1:16" x14ac:dyDescent="0.3">
      <c r="A336" s="4" t="s">
        <v>557</v>
      </c>
      <c r="B336" s="3" t="s">
        <v>373</v>
      </c>
      <c r="C336" s="4" t="s">
        <v>2409</v>
      </c>
      <c r="D336" s="45" t="s">
        <v>1669</v>
      </c>
      <c r="E336" s="3" t="s">
        <v>375</v>
      </c>
      <c r="F336" s="3" t="s">
        <v>376</v>
      </c>
      <c r="G336" s="4" t="str">
        <f t="shared" si="20"/>
        <v>RES0402 2K94±1%</v>
      </c>
      <c r="H336" s="3" t="s">
        <v>23</v>
      </c>
      <c r="I336" s="3" t="s">
        <v>24</v>
      </c>
      <c r="J336" s="3" t="s">
        <v>25</v>
      </c>
      <c r="K336" s="3" t="s">
        <v>377</v>
      </c>
      <c r="L336" s="4" t="str">
        <f t="shared" si="21"/>
        <v>RC0402FR-072K94L</v>
      </c>
      <c r="M336" s="3" t="s">
        <v>378</v>
      </c>
      <c r="N336" t="s">
        <v>379</v>
      </c>
      <c r="O336" s="4" t="str">
        <f t="shared" ca="1" si="22"/>
        <v>C:\Altium Libraries\Passives Library\DataSheet\GENERAL PURPOSE CHIP RESISTORS (Yageo).pdf</v>
      </c>
      <c r="P336" s="4" t="str">
        <f t="shared" si="23"/>
        <v>GENERAL PURPOSE CHIP RESISTORS RES0402 2K94±1% 50V 0.0625W</v>
      </c>
    </row>
    <row r="337" spans="1:16" x14ac:dyDescent="0.3">
      <c r="A337" s="4" t="s">
        <v>558</v>
      </c>
      <c r="B337" s="3" t="s">
        <v>373</v>
      </c>
      <c r="C337" s="4" t="s">
        <v>2410</v>
      </c>
      <c r="D337" s="45" t="s">
        <v>1669</v>
      </c>
      <c r="E337" s="3" t="s">
        <v>375</v>
      </c>
      <c r="F337" s="3" t="s">
        <v>376</v>
      </c>
      <c r="G337" s="4" t="str">
        <f t="shared" si="20"/>
        <v>RES0402 3K01±1%</v>
      </c>
      <c r="H337" s="3" t="s">
        <v>23</v>
      </c>
      <c r="I337" s="3" t="s">
        <v>24</v>
      </c>
      <c r="J337" s="3" t="s">
        <v>25</v>
      </c>
      <c r="K337" s="3" t="s">
        <v>377</v>
      </c>
      <c r="L337" s="4" t="str">
        <f t="shared" si="21"/>
        <v>RC0402FR-073K01L</v>
      </c>
      <c r="M337" s="3" t="s">
        <v>378</v>
      </c>
      <c r="N337" t="s">
        <v>379</v>
      </c>
      <c r="O337" s="4" t="str">
        <f t="shared" ca="1" si="22"/>
        <v>C:\Altium Libraries\Passives Library\DataSheet\GENERAL PURPOSE CHIP RESISTORS (Yageo).pdf</v>
      </c>
      <c r="P337" s="4" t="str">
        <f t="shared" si="23"/>
        <v>GENERAL PURPOSE CHIP RESISTORS RES0402 3K01±1% 50V 0.0625W</v>
      </c>
    </row>
    <row r="338" spans="1:16" x14ac:dyDescent="0.3">
      <c r="A338" s="4" t="s">
        <v>559</v>
      </c>
      <c r="B338" s="3" t="s">
        <v>373</v>
      </c>
      <c r="C338" s="4" t="s">
        <v>2411</v>
      </c>
      <c r="D338" s="45" t="s">
        <v>1669</v>
      </c>
      <c r="E338" s="3" t="s">
        <v>375</v>
      </c>
      <c r="F338" s="3" t="s">
        <v>376</v>
      </c>
      <c r="G338" s="4" t="str">
        <f t="shared" si="20"/>
        <v>RES0402 3K09±1%</v>
      </c>
      <c r="H338" s="3" t="s">
        <v>23</v>
      </c>
      <c r="I338" s="3" t="s">
        <v>24</v>
      </c>
      <c r="J338" s="3" t="s">
        <v>25</v>
      </c>
      <c r="K338" s="3" t="s">
        <v>377</v>
      </c>
      <c r="L338" s="4" t="str">
        <f t="shared" si="21"/>
        <v>RC0402FR-073K09L</v>
      </c>
      <c r="M338" s="3" t="s">
        <v>378</v>
      </c>
      <c r="N338" t="s">
        <v>379</v>
      </c>
      <c r="O338" s="4" t="str">
        <f t="shared" ca="1" si="22"/>
        <v>C:\Altium Libraries\Passives Library\DataSheet\GENERAL PURPOSE CHIP RESISTORS (Yageo).pdf</v>
      </c>
      <c r="P338" s="4" t="str">
        <f t="shared" si="23"/>
        <v>GENERAL PURPOSE CHIP RESISTORS RES0402 3K09±1% 50V 0.0625W</v>
      </c>
    </row>
    <row r="339" spans="1:16" x14ac:dyDescent="0.3">
      <c r="A339" s="4" t="s">
        <v>560</v>
      </c>
      <c r="B339" s="3" t="s">
        <v>373</v>
      </c>
      <c r="C339" s="4" t="s">
        <v>2412</v>
      </c>
      <c r="D339" s="45" t="s">
        <v>1669</v>
      </c>
      <c r="E339" s="3" t="s">
        <v>375</v>
      </c>
      <c r="F339" s="3" t="s">
        <v>376</v>
      </c>
      <c r="G339" s="4" t="str">
        <f t="shared" si="20"/>
        <v>RES0402 3K16±1%</v>
      </c>
      <c r="H339" s="3" t="s">
        <v>23</v>
      </c>
      <c r="I339" s="3" t="s">
        <v>24</v>
      </c>
      <c r="J339" s="3" t="s">
        <v>25</v>
      </c>
      <c r="K339" s="3" t="s">
        <v>377</v>
      </c>
      <c r="L339" s="4" t="str">
        <f t="shared" si="21"/>
        <v>RC0402FR-073K16L</v>
      </c>
      <c r="M339" s="3" t="s">
        <v>378</v>
      </c>
      <c r="N339" t="s">
        <v>379</v>
      </c>
      <c r="O339" s="4" t="str">
        <f t="shared" ca="1" si="22"/>
        <v>C:\Altium Libraries\Passives Library\DataSheet\GENERAL PURPOSE CHIP RESISTORS (Yageo).pdf</v>
      </c>
      <c r="P339" s="4" t="str">
        <f t="shared" si="23"/>
        <v>GENERAL PURPOSE CHIP RESISTORS RES0402 3K16±1% 50V 0.0625W</v>
      </c>
    </row>
    <row r="340" spans="1:16" x14ac:dyDescent="0.3">
      <c r="A340" s="4" t="s">
        <v>561</v>
      </c>
      <c r="B340" s="3" t="s">
        <v>373</v>
      </c>
      <c r="C340" s="4" t="s">
        <v>2413</v>
      </c>
      <c r="D340" s="45" t="s">
        <v>1669</v>
      </c>
      <c r="E340" s="3" t="s">
        <v>375</v>
      </c>
      <c r="F340" s="3" t="s">
        <v>376</v>
      </c>
      <c r="G340" s="4" t="str">
        <f t="shared" si="20"/>
        <v>RES0402 3K24±1%</v>
      </c>
      <c r="H340" s="3" t="s">
        <v>23</v>
      </c>
      <c r="I340" s="3" t="s">
        <v>24</v>
      </c>
      <c r="J340" s="3" t="s">
        <v>25</v>
      </c>
      <c r="K340" s="3" t="s">
        <v>377</v>
      </c>
      <c r="L340" s="4" t="str">
        <f t="shared" si="21"/>
        <v>RC0402FR-073K24L</v>
      </c>
      <c r="M340" s="3" t="s">
        <v>378</v>
      </c>
      <c r="N340" t="s">
        <v>379</v>
      </c>
      <c r="O340" s="4" t="str">
        <f t="shared" ca="1" si="22"/>
        <v>C:\Altium Libraries\Passives Library\DataSheet\GENERAL PURPOSE CHIP RESISTORS (Yageo).pdf</v>
      </c>
      <c r="P340" s="4" t="str">
        <f t="shared" si="23"/>
        <v>GENERAL PURPOSE CHIP RESISTORS RES0402 3K24±1% 50V 0.0625W</v>
      </c>
    </row>
    <row r="341" spans="1:16" x14ac:dyDescent="0.3">
      <c r="A341" s="4" t="s">
        <v>562</v>
      </c>
      <c r="B341" s="3" t="s">
        <v>373</v>
      </c>
      <c r="C341" s="4" t="s">
        <v>2414</v>
      </c>
      <c r="D341" s="45" t="s">
        <v>1669</v>
      </c>
      <c r="E341" s="3" t="s">
        <v>375</v>
      </c>
      <c r="F341" s="3" t="s">
        <v>376</v>
      </c>
      <c r="G341" s="4" t="str">
        <f t="shared" si="20"/>
        <v>RES0402 3K32±1%</v>
      </c>
      <c r="H341" s="3" t="s">
        <v>23</v>
      </c>
      <c r="I341" s="3" t="s">
        <v>24</v>
      </c>
      <c r="J341" s="3" t="s">
        <v>25</v>
      </c>
      <c r="K341" s="3" t="s">
        <v>377</v>
      </c>
      <c r="L341" s="4" t="str">
        <f t="shared" si="21"/>
        <v>RC0402FR-073K32L</v>
      </c>
      <c r="M341" s="3" t="s">
        <v>378</v>
      </c>
      <c r="N341" t="s">
        <v>379</v>
      </c>
      <c r="O341" s="4" t="str">
        <f t="shared" ca="1" si="22"/>
        <v>C:\Altium Libraries\Passives Library\DataSheet\GENERAL PURPOSE CHIP RESISTORS (Yageo).pdf</v>
      </c>
      <c r="P341" s="4" t="str">
        <f t="shared" si="23"/>
        <v>GENERAL PURPOSE CHIP RESISTORS RES0402 3K32±1% 50V 0.0625W</v>
      </c>
    </row>
    <row r="342" spans="1:16" x14ac:dyDescent="0.3">
      <c r="A342" s="4" t="s">
        <v>563</v>
      </c>
      <c r="B342" s="3" t="s">
        <v>373</v>
      </c>
      <c r="C342" s="4" t="s">
        <v>2415</v>
      </c>
      <c r="D342" s="45" t="s">
        <v>1669</v>
      </c>
      <c r="E342" s="3" t="s">
        <v>375</v>
      </c>
      <c r="F342" s="3" t="s">
        <v>376</v>
      </c>
      <c r="G342" s="4" t="str">
        <f t="shared" si="20"/>
        <v>RES0402 3K4±1%</v>
      </c>
      <c r="H342" s="3" t="s">
        <v>23</v>
      </c>
      <c r="I342" s="3" t="s">
        <v>24</v>
      </c>
      <c r="J342" s="3" t="s">
        <v>25</v>
      </c>
      <c r="K342" s="3" t="s">
        <v>377</v>
      </c>
      <c r="L342" s="4" t="str">
        <f t="shared" si="21"/>
        <v>RC0402FR-073K4L</v>
      </c>
      <c r="M342" s="3" t="s">
        <v>378</v>
      </c>
      <c r="N342" t="s">
        <v>379</v>
      </c>
      <c r="O342" s="4" t="str">
        <f t="shared" ca="1" si="22"/>
        <v>C:\Altium Libraries\Passives Library\DataSheet\GENERAL PURPOSE CHIP RESISTORS (Yageo).pdf</v>
      </c>
      <c r="P342" s="4" t="str">
        <f t="shared" si="23"/>
        <v>GENERAL PURPOSE CHIP RESISTORS RES0402 3K4±1% 50V 0.0625W</v>
      </c>
    </row>
    <row r="343" spans="1:16" x14ac:dyDescent="0.3">
      <c r="A343" s="4" t="s">
        <v>564</v>
      </c>
      <c r="B343" s="3" t="s">
        <v>373</v>
      </c>
      <c r="C343" s="4" t="s">
        <v>2416</v>
      </c>
      <c r="D343" s="45" t="s">
        <v>1669</v>
      </c>
      <c r="E343" s="3" t="s">
        <v>375</v>
      </c>
      <c r="F343" s="3" t="s">
        <v>376</v>
      </c>
      <c r="G343" s="4" t="str">
        <f t="shared" si="20"/>
        <v>RES0402 3K48±1%</v>
      </c>
      <c r="H343" s="3" t="s">
        <v>23</v>
      </c>
      <c r="I343" s="3" t="s">
        <v>24</v>
      </c>
      <c r="J343" s="3" t="s">
        <v>25</v>
      </c>
      <c r="K343" s="3" t="s">
        <v>377</v>
      </c>
      <c r="L343" s="4" t="str">
        <f t="shared" si="21"/>
        <v>RC0402FR-073K48L</v>
      </c>
      <c r="M343" s="3" t="s">
        <v>378</v>
      </c>
      <c r="N343" t="s">
        <v>379</v>
      </c>
      <c r="O343" s="4" t="str">
        <f t="shared" ca="1" si="22"/>
        <v>C:\Altium Libraries\Passives Library\DataSheet\GENERAL PURPOSE CHIP RESISTORS (Yageo).pdf</v>
      </c>
      <c r="P343" s="4" t="str">
        <f t="shared" si="23"/>
        <v>GENERAL PURPOSE CHIP RESISTORS RES0402 3K48±1% 50V 0.0625W</v>
      </c>
    </row>
    <row r="344" spans="1:16" x14ac:dyDescent="0.3">
      <c r="A344" s="4" t="s">
        <v>565</v>
      </c>
      <c r="B344" s="3" t="s">
        <v>373</v>
      </c>
      <c r="C344" s="4" t="s">
        <v>2417</v>
      </c>
      <c r="D344" s="45" t="s">
        <v>1669</v>
      </c>
      <c r="E344" s="3" t="s">
        <v>375</v>
      </c>
      <c r="F344" s="3" t="s">
        <v>376</v>
      </c>
      <c r="G344" s="4" t="str">
        <f t="shared" si="20"/>
        <v>RES0402 3K57±1%</v>
      </c>
      <c r="H344" s="3" t="s">
        <v>23</v>
      </c>
      <c r="I344" s="3" t="s">
        <v>24</v>
      </c>
      <c r="J344" s="3" t="s">
        <v>25</v>
      </c>
      <c r="K344" s="3" t="s">
        <v>377</v>
      </c>
      <c r="L344" s="4" t="str">
        <f t="shared" si="21"/>
        <v>RC0402FR-073K57L</v>
      </c>
      <c r="M344" s="3" t="s">
        <v>378</v>
      </c>
      <c r="N344" t="s">
        <v>379</v>
      </c>
      <c r="O344" s="4" t="str">
        <f t="shared" ca="1" si="22"/>
        <v>C:\Altium Libraries\Passives Library\DataSheet\GENERAL PURPOSE CHIP RESISTORS (Yageo).pdf</v>
      </c>
      <c r="P344" s="4" t="str">
        <f t="shared" si="23"/>
        <v>GENERAL PURPOSE CHIP RESISTORS RES0402 3K57±1% 50V 0.0625W</v>
      </c>
    </row>
    <row r="345" spans="1:16" x14ac:dyDescent="0.3">
      <c r="A345" s="4" t="s">
        <v>566</v>
      </c>
      <c r="B345" s="3" t="s">
        <v>373</v>
      </c>
      <c r="C345" s="4" t="s">
        <v>2418</v>
      </c>
      <c r="D345" s="45" t="s">
        <v>1669</v>
      </c>
      <c r="E345" s="3" t="s">
        <v>375</v>
      </c>
      <c r="F345" s="3" t="s">
        <v>376</v>
      </c>
      <c r="G345" s="4" t="str">
        <f t="shared" si="20"/>
        <v>RES0402 3K65±1%</v>
      </c>
      <c r="H345" s="3" t="s">
        <v>23</v>
      </c>
      <c r="I345" s="3" t="s">
        <v>24</v>
      </c>
      <c r="J345" s="3" t="s">
        <v>25</v>
      </c>
      <c r="K345" s="3" t="s">
        <v>377</v>
      </c>
      <c r="L345" s="4" t="str">
        <f t="shared" si="21"/>
        <v>RC0402FR-073K65L</v>
      </c>
      <c r="M345" s="3" t="s">
        <v>378</v>
      </c>
      <c r="N345" t="s">
        <v>379</v>
      </c>
      <c r="O345" s="4" t="str">
        <f t="shared" ca="1" si="22"/>
        <v>C:\Altium Libraries\Passives Library\DataSheet\GENERAL PURPOSE CHIP RESISTORS (Yageo).pdf</v>
      </c>
      <c r="P345" s="4" t="str">
        <f t="shared" si="23"/>
        <v>GENERAL PURPOSE CHIP RESISTORS RES0402 3K65±1% 50V 0.0625W</v>
      </c>
    </row>
    <row r="346" spans="1:16" x14ac:dyDescent="0.3">
      <c r="A346" s="4" t="s">
        <v>567</v>
      </c>
      <c r="B346" s="3" t="s">
        <v>373</v>
      </c>
      <c r="C346" s="4" t="s">
        <v>2419</v>
      </c>
      <c r="D346" s="45" t="s">
        <v>1669</v>
      </c>
      <c r="E346" s="3" t="s">
        <v>375</v>
      </c>
      <c r="F346" s="3" t="s">
        <v>376</v>
      </c>
      <c r="G346" s="4" t="str">
        <f t="shared" si="20"/>
        <v>RES0402 3K74±1%</v>
      </c>
      <c r="H346" s="3" t="s">
        <v>23</v>
      </c>
      <c r="I346" s="3" t="s">
        <v>24</v>
      </c>
      <c r="J346" s="3" t="s">
        <v>25</v>
      </c>
      <c r="K346" s="3" t="s">
        <v>377</v>
      </c>
      <c r="L346" s="4" t="str">
        <f t="shared" si="21"/>
        <v>RC0402FR-073K74L</v>
      </c>
      <c r="M346" s="3" t="s">
        <v>378</v>
      </c>
      <c r="N346" t="s">
        <v>379</v>
      </c>
      <c r="O346" s="4" t="str">
        <f t="shared" ca="1" si="22"/>
        <v>C:\Altium Libraries\Passives Library\DataSheet\GENERAL PURPOSE CHIP RESISTORS (Yageo).pdf</v>
      </c>
      <c r="P346" s="4" t="str">
        <f t="shared" si="23"/>
        <v>GENERAL PURPOSE CHIP RESISTORS RES0402 3K74±1% 50V 0.0625W</v>
      </c>
    </row>
    <row r="347" spans="1:16" x14ac:dyDescent="0.3">
      <c r="A347" s="4" t="s">
        <v>568</v>
      </c>
      <c r="B347" s="3" t="s">
        <v>373</v>
      </c>
      <c r="C347" s="4" t="s">
        <v>2420</v>
      </c>
      <c r="D347" s="45" t="s">
        <v>1669</v>
      </c>
      <c r="E347" s="3" t="s">
        <v>375</v>
      </c>
      <c r="F347" s="3" t="s">
        <v>376</v>
      </c>
      <c r="G347" s="4" t="str">
        <f t="shared" si="20"/>
        <v>RES0402 3K83±1%</v>
      </c>
      <c r="H347" s="3" t="s">
        <v>23</v>
      </c>
      <c r="I347" s="3" t="s">
        <v>24</v>
      </c>
      <c r="J347" s="3" t="s">
        <v>25</v>
      </c>
      <c r="K347" s="3" t="s">
        <v>377</v>
      </c>
      <c r="L347" s="4" t="str">
        <f t="shared" si="21"/>
        <v>RC0402FR-073K83L</v>
      </c>
      <c r="M347" s="3" t="s">
        <v>378</v>
      </c>
      <c r="N347" t="s">
        <v>379</v>
      </c>
      <c r="O347" s="4" t="str">
        <f t="shared" ca="1" si="22"/>
        <v>C:\Altium Libraries\Passives Library\DataSheet\GENERAL PURPOSE CHIP RESISTORS (Yageo).pdf</v>
      </c>
      <c r="P347" s="4" t="str">
        <f t="shared" si="23"/>
        <v>GENERAL PURPOSE CHIP RESISTORS RES0402 3K83±1% 50V 0.0625W</v>
      </c>
    </row>
    <row r="348" spans="1:16" x14ac:dyDescent="0.3">
      <c r="A348" s="4" t="s">
        <v>569</v>
      </c>
      <c r="B348" s="3" t="s">
        <v>373</v>
      </c>
      <c r="C348" s="4" t="s">
        <v>2421</v>
      </c>
      <c r="D348" s="45" t="s">
        <v>1669</v>
      </c>
      <c r="E348" s="3" t="s">
        <v>375</v>
      </c>
      <c r="F348" s="3" t="s">
        <v>376</v>
      </c>
      <c r="G348" s="4" t="str">
        <f t="shared" si="20"/>
        <v>RES0402 3K92±1%</v>
      </c>
      <c r="H348" s="3" t="s">
        <v>23</v>
      </c>
      <c r="I348" s="3" t="s">
        <v>24</v>
      </c>
      <c r="J348" s="3" t="s">
        <v>25</v>
      </c>
      <c r="K348" s="3" t="s">
        <v>377</v>
      </c>
      <c r="L348" s="4" t="str">
        <f t="shared" si="21"/>
        <v>RC0402FR-073K92L</v>
      </c>
      <c r="M348" s="3" t="s">
        <v>378</v>
      </c>
      <c r="N348" t="s">
        <v>379</v>
      </c>
      <c r="O348" s="4" t="str">
        <f t="shared" ca="1" si="22"/>
        <v>C:\Altium Libraries\Passives Library\DataSheet\GENERAL PURPOSE CHIP RESISTORS (Yageo).pdf</v>
      </c>
      <c r="P348" s="4" t="str">
        <f t="shared" si="23"/>
        <v>GENERAL PURPOSE CHIP RESISTORS RES0402 3K92±1% 50V 0.0625W</v>
      </c>
    </row>
    <row r="349" spans="1:16" x14ac:dyDescent="0.3">
      <c r="A349" s="4" t="s">
        <v>570</v>
      </c>
      <c r="B349" s="3" t="s">
        <v>373</v>
      </c>
      <c r="C349" s="4" t="s">
        <v>2422</v>
      </c>
      <c r="D349" s="45" t="s">
        <v>1669</v>
      </c>
      <c r="E349" s="3" t="s">
        <v>375</v>
      </c>
      <c r="F349" s="3" t="s">
        <v>376</v>
      </c>
      <c r="G349" s="4" t="str">
        <f t="shared" si="20"/>
        <v>RES0402 4K02±1%</v>
      </c>
      <c r="H349" s="3" t="s">
        <v>23</v>
      </c>
      <c r="I349" s="3" t="s">
        <v>24</v>
      </c>
      <c r="J349" s="3" t="s">
        <v>25</v>
      </c>
      <c r="K349" s="3" t="s">
        <v>377</v>
      </c>
      <c r="L349" s="4" t="str">
        <f t="shared" si="21"/>
        <v>RC0402FR-074K02L</v>
      </c>
      <c r="M349" s="3" t="s">
        <v>378</v>
      </c>
      <c r="N349" t="s">
        <v>379</v>
      </c>
      <c r="O349" s="4" t="str">
        <f t="shared" ca="1" si="22"/>
        <v>C:\Altium Libraries\Passives Library\DataSheet\GENERAL PURPOSE CHIP RESISTORS (Yageo).pdf</v>
      </c>
      <c r="P349" s="4" t="str">
        <f t="shared" si="23"/>
        <v>GENERAL PURPOSE CHIP RESISTORS RES0402 4K02±1% 50V 0.0625W</v>
      </c>
    </row>
    <row r="350" spans="1:16" x14ac:dyDescent="0.3">
      <c r="A350" s="4" t="s">
        <v>571</v>
      </c>
      <c r="B350" s="3" t="s">
        <v>373</v>
      </c>
      <c r="C350" s="4" t="s">
        <v>2423</v>
      </c>
      <c r="D350" s="45" t="s">
        <v>1669</v>
      </c>
      <c r="E350" s="3" t="s">
        <v>375</v>
      </c>
      <c r="F350" s="3" t="s">
        <v>376</v>
      </c>
      <c r="G350" s="4" t="str">
        <f t="shared" si="20"/>
        <v>RES0402 4K12±1%</v>
      </c>
      <c r="H350" s="3" t="s">
        <v>23</v>
      </c>
      <c r="I350" s="3" t="s">
        <v>24</v>
      </c>
      <c r="J350" s="3" t="s">
        <v>25</v>
      </c>
      <c r="K350" s="3" t="s">
        <v>377</v>
      </c>
      <c r="L350" s="4" t="str">
        <f t="shared" si="21"/>
        <v>RC0402FR-074K12L</v>
      </c>
      <c r="M350" s="3" t="s">
        <v>378</v>
      </c>
      <c r="N350" t="s">
        <v>379</v>
      </c>
      <c r="O350" s="4" t="str">
        <f t="shared" ca="1" si="22"/>
        <v>C:\Altium Libraries\Passives Library\DataSheet\GENERAL PURPOSE CHIP RESISTORS (Yageo).pdf</v>
      </c>
      <c r="P350" s="4" t="str">
        <f t="shared" si="23"/>
        <v>GENERAL PURPOSE CHIP RESISTORS RES0402 4K12±1% 50V 0.0625W</v>
      </c>
    </row>
    <row r="351" spans="1:16" x14ac:dyDescent="0.3">
      <c r="A351" s="4" t="s">
        <v>572</v>
      </c>
      <c r="B351" s="3" t="s">
        <v>373</v>
      </c>
      <c r="C351" s="4" t="s">
        <v>2424</v>
      </c>
      <c r="D351" s="45" t="s">
        <v>1669</v>
      </c>
      <c r="E351" s="3" t="s">
        <v>375</v>
      </c>
      <c r="F351" s="3" t="s">
        <v>376</v>
      </c>
      <c r="G351" s="4" t="str">
        <f t="shared" si="20"/>
        <v>RES0402 4K22±1%</v>
      </c>
      <c r="H351" s="3" t="s">
        <v>23</v>
      </c>
      <c r="I351" s="3" t="s">
        <v>24</v>
      </c>
      <c r="J351" s="3" t="s">
        <v>25</v>
      </c>
      <c r="K351" s="3" t="s">
        <v>377</v>
      </c>
      <c r="L351" s="4" t="str">
        <f t="shared" si="21"/>
        <v>RC0402FR-074K22L</v>
      </c>
      <c r="M351" s="3" t="s">
        <v>378</v>
      </c>
      <c r="N351" t="s">
        <v>379</v>
      </c>
      <c r="O351" s="4" t="str">
        <f t="shared" ca="1" si="22"/>
        <v>C:\Altium Libraries\Passives Library\DataSheet\GENERAL PURPOSE CHIP RESISTORS (Yageo).pdf</v>
      </c>
      <c r="P351" s="4" t="str">
        <f t="shared" si="23"/>
        <v>GENERAL PURPOSE CHIP RESISTORS RES0402 4K22±1% 50V 0.0625W</v>
      </c>
    </row>
    <row r="352" spans="1:16" x14ac:dyDescent="0.3">
      <c r="A352" s="4" t="s">
        <v>573</v>
      </c>
      <c r="B352" s="3" t="s">
        <v>373</v>
      </c>
      <c r="C352" s="4" t="s">
        <v>2425</v>
      </c>
      <c r="D352" s="45" t="s">
        <v>1669</v>
      </c>
      <c r="E352" s="3" t="s">
        <v>375</v>
      </c>
      <c r="F352" s="3" t="s">
        <v>376</v>
      </c>
      <c r="G352" s="4" t="str">
        <f t="shared" si="20"/>
        <v>RES0402 4K32±1%</v>
      </c>
      <c r="H352" s="3" t="s">
        <v>23</v>
      </c>
      <c r="I352" s="3" t="s">
        <v>24</v>
      </c>
      <c r="J352" s="3" t="s">
        <v>25</v>
      </c>
      <c r="K352" s="3" t="s">
        <v>377</v>
      </c>
      <c r="L352" s="4" t="str">
        <f t="shared" si="21"/>
        <v>RC0402FR-074K32L</v>
      </c>
      <c r="M352" s="3" t="s">
        <v>378</v>
      </c>
      <c r="N352" t="s">
        <v>379</v>
      </c>
      <c r="O352" s="4" t="str">
        <f t="shared" ca="1" si="22"/>
        <v>C:\Altium Libraries\Passives Library\DataSheet\GENERAL PURPOSE CHIP RESISTORS (Yageo).pdf</v>
      </c>
      <c r="P352" s="4" t="str">
        <f t="shared" si="23"/>
        <v>GENERAL PURPOSE CHIP RESISTORS RES0402 4K32±1% 50V 0.0625W</v>
      </c>
    </row>
    <row r="353" spans="1:16" x14ac:dyDescent="0.3">
      <c r="A353" s="4" t="s">
        <v>574</v>
      </c>
      <c r="B353" s="3" t="s">
        <v>373</v>
      </c>
      <c r="C353" s="4" t="s">
        <v>2426</v>
      </c>
      <c r="D353" s="45" t="s">
        <v>1669</v>
      </c>
      <c r="E353" s="3" t="s">
        <v>375</v>
      </c>
      <c r="F353" s="3" t="s">
        <v>376</v>
      </c>
      <c r="G353" s="4" t="str">
        <f t="shared" si="20"/>
        <v>RES0402 4K42±1%</v>
      </c>
      <c r="H353" s="3" t="s">
        <v>23</v>
      </c>
      <c r="I353" s="3" t="s">
        <v>24</v>
      </c>
      <c r="J353" s="3" t="s">
        <v>25</v>
      </c>
      <c r="K353" s="3" t="s">
        <v>377</v>
      </c>
      <c r="L353" s="4" t="str">
        <f t="shared" si="21"/>
        <v>RC0402FR-074K42L</v>
      </c>
      <c r="M353" s="3" t="s">
        <v>378</v>
      </c>
      <c r="N353" t="s">
        <v>379</v>
      </c>
      <c r="O353" s="4" t="str">
        <f t="shared" ca="1" si="22"/>
        <v>C:\Altium Libraries\Passives Library\DataSheet\GENERAL PURPOSE CHIP RESISTORS (Yageo).pdf</v>
      </c>
      <c r="P353" s="4" t="str">
        <f t="shared" si="23"/>
        <v>GENERAL PURPOSE CHIP RESISTORS RES0402 4K42±1% 50V 0.0625W</v>
      </c>
    </row>
    <row r="354" spans="1:16" x14ac:dyDescent="0.3">
      <c r="A354" s="4" t="s">
        <v>575</v>
      </c>
      <c r="B354" s="3" t="s">
        <v>373</v>
      </c>
      <c r="C354" s="4" t="s">
        <v>2427</v>
      </c>
      <c r="D354" s="45" t="s">
        <v>1669</v>
      </c>
      <c r="E354" s="3" t="s">
        <v>375</v>
      </c>
      <c r="F354" s="3" t="s">
        <v>376</v>
      </c>
      <c r="G354" s="4" t="str">
        <f t="shared" si="20"/>
        <v>RES0402 4K53±1%</v>
      </c>
      <c r="H354" s="3" t="s">
        <v>23</v>
      </c>
      <c r="I354" s="3" t="s">
        <v>24</v>
      </c>
      <c r="J354" s="3" t="s">
        <v>25</v>
      </c>
      <c r="K354" s="3" t="s">
        <v>377</v>
      </c>
      <c r="L354" s="4" t="str">
        <f t="shared" si="21"/>
        <v>RC0402FR-074K53L</v>
      </c>
      <c r="M354" s="3" t="s">
        <v>378</v>
      </c>
      <c r="N354" t="s">
        <v>379</v>
      </c>
      <c r="O354" s="4" t="str">
        <f t="shared" ca="1" si="22"/>
        <v>C:\Altium Libraries\Passives Library\DataSheet\GENERAL PURPOSE CHIP RESISTORS (Yageo).pdf</v>
      </c>
      <c r="P354" s="4" t="str">
        <f t="shared" si="23"/>
        <v>GENERAL PURPOSE CHIP RESISTORS RES0402 4K53±1% 50V 0.0625W</v>
      </c>
    </row>
    <row r="355" spans="1:16" x14ac:dyDescent="0.3">
      <c r="A355" s="4" t="s">
        <v>576</v>
      </c>
      <c r="B355" s="3" t="s">
        <v>373</v>
      </c>
      <c r="C355" s="4" t="s">
        <v>2428</v>
      </c>
      <c r="D355" s="45" t="s">
        <v>1669</v>
      </c>
      <c r="E355" s="3" t="s">
        <v>375</v>
      </c>
      <c r="F355" s="3" t="s">
        <v>376</v>
      </c>
      <c r="G355" s="4" t="str">
        <f t="shared" si="20"/>
        <v>RES0402 4K64±1%</v>
      </c>
      <c r="H355" s="3" t="s">
        <v>23</v>
      </c>
      <c r="I355" s="3" t="s">
        <v>24</v>
      </c>
      <c r="J355" s="3" t="s">
        <v>25</v>
      </c>
      <c r="K355" s="3" t="s">
        <v>377</v>
      </c>
      <c r="L355" s="4" t="str">
        <f t="shared" si="21"/>
        <v>RC0402FR-074K64L</v>
      </c>
      <c r="M355" s="3" t="s">
        <v>378</v>
      </c>
      <c r="N355" t="s">
        <v>379</v>
      </c>
      <c r="O355" s="4" t="str">
        <f t="shared" ca="1" si="22"/>
        <v>C:\Altium Libraries\Passives Library\DataSheet\GENERAL PURPOSE CHIP RESISTORS (Yageo).pdf</v>
      </c>
      <c r="P355" s="4" t="str">
        <f t="shared" si="23"/>
        <v>GENERAL PURPOSE CHIP RESISTORS RES0402 4K64±1% 50V 0.0625W</v>
      </c>
    </row>
    <row r="356" spans="1:16" x14ac:dyDescent="0.3">
      <c r="A356" s="4" t="s">
        <v>577</v>
      </c>
      <c r="B356" s="3" t="s">
        <v>373</v>
      </c>
      <c r="C356" s="4" t="s">
        <v>2429</v>
      </c>
      <c r="D356" s="45" t="s">
        <v>1669</v>
      </c>
      <c r="E356" s="3" t="s">
        <v>375</v>
      </c>
      <c r="F356" s="3" t="s">
        <v>376</v>
      </c>
      <c r="G356" s="4" t="str">
        <f t="shared" si="20"/>
        <v>RES0402 4K75±1%</v>
      </c>
      <c r="H356" s="3" t="s">
        <v>23</v>
      </c>
      <c r="I356" s="3" t="s">
        <v>24</v>
      </c>
      <c r="J356" s="3" t="s">
        <v>25</v>
      </c>
      <c r="K356" s="3" t="s">
        <v>377</v>
      </c>
      <c r="L356" s="4" t="str">
        <f t="shared" si="21"/>
        <v>RC0402FR-074K75L</v>
      </c>
      <c r="M356" s="3" t="s">
        <v>378</v>
      </c>
      <c r="N356" t="s">
        <v>379</v>
      </c>
      <c r="O356" s="4" t="str">
        <f t="shared" ca="1" si="22"/>
        <v>C:\Altium Libraries\Passives Library\DataSheet\GENERAL PURPOSE CHIP RESISTORS (Yageo).pdf</v>
      </c>
      <c r="P356" s="4" t="str">
        <f t="shared" si="23"/>
        <v>GENERAL PURPOSE CHIP RESISTORS RES0402 4K75±1% 50V 0.0625W</v>
      </c>
    </row>
    <row r="357" spans="1:16" x14ac:dyDescent="0.3">
      <c r="A357" s="4" t="s">
        <v>578</v>
      </c>
      <c r="B357" s="3" t="s">
        <v>373</v>
      </c>
      <c r="C357" s="4" t="s">
        <v>2430</v>
      </c>
      <c r="D357" s="45" t="s">
        <v>1669</v>
      </c>
      <c r="E357" s="3" t="s">
        <v>375</v>
      </c>
      <c r="F357" s="3" t="s">
        <v>376</v>
      </c>
      <c r="G357" s="4" t="str">
        <f t="shared" si="20"/>
        <v>RES0402 4K87±1%</v>
      </c>
      <c r="H357" s="3" t="s">
        <v>23</v>
      </c>
      <c r="I357" s="3" t="s">
        <v>24</v>
      </c>
      <c r="J357" s="3" t="s">
        <v>25</v>
      </c>
      <c r="K357" s="3" t="s">
        <v>377</v>
      </c>
      <c r="L357" s="4" t="str">
        <f t="shared" si="21"/>
        <v>RC0402FR-074K87L</v>
      </c>
      <c r="M357" s="3" t="s">
        <v>378</v>
      </c>
      <c r="N357" t="s">
        <v>379</v>
      </c>
      <c r="O357" s="4" t="str">
        <f t="shared" ca="1" si="22"/>
        <v>C:\Altium Libraries\Passives Library\DataSheet\GENERAL PURPOSE CHIP RESISTORS (Yageo).pdf</v>
      </c>
      <c r="P357" s="4" t="str">
        <f t="shared" si="23"/>
        <v>GENERAL PURPOSE CHIP RESISTORS RES0402 4K87±1% 50V 0.0625W</v>
      </c>
    </row>
    <row r="358" spans="1:16" x14ac:dyDescent="0.3">
      <c r="A358" s="4" t="s">
        <v>579</v>
      </c>
      <c r="B358" s="3" t="s">
        <v>373</v>
      </c>
      <c r="C358" s="4" t="s">
        <v>2431</v>
      </c>
      <c r="D358" s="45" t="s">
        <v>1669</v>
      </c>
      <c r="E358" s="3" t="s">
        <v>375</v>
      </c>
      <c r="F358" s="3" t="s">
        <v>376</v>
      </c>
      <c r="G358" s="4" t="str">
        <f t="shared" si="20"/>
        <v>RES0402 4K99±1%</v>
      </c>
      <c r="H358" s="3" t="s">
        <v>23</v>
      </c>
      <c r="I358" s="3" t="s">
        <v>24</v>
      </c>
      <c r="J358" s="3" t="s">
        <v>25</v>
      </c>
      <c r="K358" s="3" t="s">
        <v>377</v>
      </c>
      <c r="L358" s="4" t="str">
        <f t="shared" si="21"/>
        <v>RC0402FR-074K99L</v>
      </c>
      <c r="M358" s="3" t="s">
        <v>378</v>
      </c>
      <c r="N358" t="s">
        <v>379</v>
      </c>
      <c r="O358" s="4" t="str">
        <f t="shared" ca="1" si="22"/>
        <v>C:\Altium Libraries\Passives Library\DataSheet\GENERAL PURPOSE CHIP RESISTORS (Yageo).pdf</v>
      </c>
      <c r="P358" s="4" t="str">
        <f t="shared" si="23"/>
        <v>GENERAL PURPOSE CHIP RESISTORS RES0402 4K99±1% 50V 0.0625W</v>
      </c>
    </row>
    <row r="359" spans="1:16" x14ac:dyDescent="0.3">
      <c r="A359" s="4" t="s">
        <v>584</v>
      </c>
      <c r="B359" s="3" t="s">
        <v>373</v>
      </c>
      <c r="C359" s="4" t="s">
        <v>2432</v>
      </c>
      <c r="D359" s="45" t="s">
        <v>1669</v>
      </c>
      <c r="E359" s="3" t="s">
        <v>375</v>
      </c>
      <c r="F359" s="3" t="s">
        <v>376</v>
      </c>
      <c r="G359" s="4" t="str">
        <f t="shared" si="20"/>
        <v>RES0402 5K11±1%</v>
      </c>
      <c r="H359" s="3" t="s">
        <v>23</v>
      </c>
      <c r="I359" s="3" t="s">
        <v>24</v>
      </c>
      <c r="J359" s="3" t="s">
        <v>25</v>
      </c>
      <c r="K359" s="3" t="s">
        <v>377</v>
      </c>
      <c r="L359" s="4" t="str">
        <f t="shared" si="21"/>
        <v>RC0402FR-075K11L</v>
      </c>
      <c r="M359" s="3" t="s">
        <v>378</v>
      </c>
      <c r="N359" t="s">
        <v>379</v>
      </c>
      <c r="O359" s="4" t="str">
        <f t="shared" ca="1" si="22"/>
        <v>C:\Altium Libraries\Passives Library\DataSheet\GENERAL PURPOSE CHIP RESISTORS (Yageo).pdf</v>
      </c>
      <c r="P359" s="4" t="str">
        <f t="shared" si="23"/>
        <v>GENERAL PURPOSE CHIP RESISTORS RES0402 5K11±1% 50V 0.0625W</v>
      </c>
    </row>
    <row r="360" spans="1:16" x14ac:dyDescent="0.3">
      <c r="A360" s="4" t="s">
        <v>585</v>
      </c>
      <c r="B360" s="3" t="s">
        <v>373</v>
      </c>
      <c r="C360" s="4" t="s">
        <v>2433</v>
      </c>
      <c r="D360" s="45" t="s">
        <v>1669</v>
      </c>
      <c r="E360" s="3" t="s">
        <v>375</v>
      </c>
      <c r="F360" s="3" t="s">
        <v>376</v>
      </c>
      <c r="G360" s="4" t="str">
        <f t="shared" si="20"/>
        <v>RES0402 5K23±1%</v>
      </c>
      <c r="H360" s="3" t="s">
        <v>23</v>
      </c>
      <c r="I360" s="3" t="s">
        <v>24</v>
      </c>
      <c r="J360" s="3" t="s">
        <v>25</v>
      </c>
      <c r="K360" s="3" t="s">
        <v>377</v>
      </c>
      <c r="L360" s="4" t="str">
        <f t="shared" si="21"/>
        <v>RC0402FR-075K23L</v>
      </c>
      <c r="M360" s="3" t="s">
        <v>378</v>
      </c>
      <c r="N360" t="s">
        <v>379</v>
      </c>
      <c r="O360" s="4" t="str">
        <f t="shared" ca="1" si="22"/>
        <v>C:\Altium Libraries\Passives Library\DataSheet\GENERAL PURPOSE CHIP RESISTORS (Yageo).pdf</v>
      </c>
      <c r="P360" s="4" t="str">
        <f t="shared" si="23"/>
        <v>GENERAL PURPOSE CHIP RESISTORS RES0402 5K23±1% 50V 0.0625W</v>
      </c>
    </row>
    <row r="361" spans="1:16" x14ac:dyDescent="0.3">
      <c r="A361" s="4" t="s">
        <v>586</v>
      </c>
      <c r="B361" s="3" t="s">
        <v>373</v>
      </c>
      <c r="C361" s="4" t="s">
        <v>2434</v>
      </c>
      <c r="D361" s="45" t="s">
        <v>1669</v>
      </c>
      <c r="E361" s="3" t="s">
        <v>375</v>
      </c>
      <c r="F361" s="3" t="s">
        <v>376</v>
      </c>
      <c r="G361" s="4" t="str">
        <f t="shared" si="20"/>
        <v>RES0402 5K36±1%</v>
      </c>
      <c r="H361" s="3" t="s">
        <v>23</v>
      </c>
      <c r="I361" s="3" t="s">
        <v>24</v>
      </c>
      <c r="J361" s="3" t="s">
        <v>25</v>
      </c>
      <c r="K361" s="3" t="s">
        <v>377</v>
      </c>
      <c r="L361" s="4" t="str">
        <f t="shared" si="21"/>
        <v>RC0402FR-075K36L</v>
      </c>
      <c r="M361" s="3" t="s">
        <v>378</v>
      </c>
      <c r="N361" t="s">
        <v>379</v>
      </c>
      <c r="O361" s="4" t="str">
        <f t="shared" ca="1" si="22"/>
        <v>C:\Altium Libraries\Passives Library\DataSheet\GENERAL PURPOSE CHIP RESISTORS (Yageo).pdf</v>
      </c>
      <c r="P361" s="4" t="str">
        <f t="shared" si="23"/>
        <v>GENERAL PURPOSE CHIP RESISTORS RES0402 5K36±1% 50V 0.0625W</v>
      </c>
    </row>
    <row r="362" spans="1:16" x14ac:dyDescent="0.3">
      <c r="A362" s="4" t="s">
        <v>587</v>
      </c>
      <c r="B362" s="3" t="s">
        <v>373</v>
      </c>
      <c r="C362" s="4" t="s">
        <v>2435</v>
      </c>
      <c r="D362" s="45" t="s">
        <v>1669</v>
      </c>
      <c r="E362" s="3" t="s">
        <v>375</v>
      </c>
      <c r="F362" s="3" t="s">
        <v>376</v>
      </c>
      <c r="G362" s="4" t="str">
        <f t="shared" si="20"/>
        <v>RES0402 5K49±1%</v>
      </c>
      <c r="H362" s="3" t="s">
        <v>23</v>
      </c>
      <c r="I362" s="3" t="s">
        <v>24</v>
      </c>
      <c r="J362" s="3" t="s">
        <v>25</v>
      </c>
      <c r="K362" s="3" t="s">
        <v>377</v>
      </c>
      <c r="L362" s="4" t="str">
        <f t="shared" si="21"/>
        <v>RC0402FR-075K49L</v>
      </c>
      <c r="M362" s="3" t="s">
        <v>378</v>
      </c>
      <c r="N362" t="s">
        <v>379</v>
      </c>
      <c r="O362" s="4" t="str">
        <f t="shared" ca="1" si="22"/>
        <v>C:\Altium Libraries\Passives Library\DataSheet\GENERAL PURPOSE CHIP RESISTORS (Yageo).pdf</v>
      </c>
      <c r="P362" s="4" t="str">
        <f t="shared" si="23"/>
        <v>GENERAL PURPOSE CHIP RESISTORS RES0402 5K49±1% 50V 0.0625W</v>
      </c>
    </row>
    <row r="363" spans="1:16" x14ac:dyDescent="0.3">
      <c r="A363" s="4" t="s">
        <v>588</v>
      </c>
      <c r="B363" s="3" t="s">
        <v>373</v>
      </c>
      <c r="C363" s="4" t="s">
        <v>2436</v>
      </c>
      <c r="D363" s="45" t="s">
        <v>1669</v>
      </c>
      <c r="E363" s="3" t="s">
        <v>375</v>
      </c>
      <c r="F363" s="3" t="s">
        <v>376</v>
      </c>
      <c r="G363" s="4" t="str">
        <f t="shared" si="20"/>
        <v>RES0402 5K62±1%</v>
      </c>
      <c r="H363" s="3" t="s">
        <v>23</v>
      </c>
      <c r="I363" s="3" t="s">
        <v>24</v>
      </c>
      <c r="J363" s="3" t="s">
        <v>25</v>
      </c>
      <c r="K363" s="3" t="s">
        <v>377</v>
      </c>
      <c r="L363" s="4" t="str">
        <f t="shared" si="21"/>
        <v>RC0402FR-075K62L</v>
      </c>
      <c r="M363" s="3" t="s">
        <v>378</v>
      </c>
      <c r="N363" t="s">
        <v>379</v>
      </c>
      <c r="O363" s="4" t="str">
        <f t="shared" ca="1" si="22"/>
        <v>C:\Altium Libraries\Passives Library\DataSheet\GENERAL PURPOSE CHIP RESISTORS (Yageo).pdf</v>
      </c>
      <c r="P363" s="4" t="str">
        <f t="shared" si="23"/>
        <v>GENERAL PURPOSE CHIP RESISTORS RES0402 5K62±1% 50V 0.0625W</v>
      </c>
    </row>
    <row r="364" spans="1:16" x14ac:dyDescent="0.3">
      <c r="A364" s="4" t="s">
        <v>589</v>
      </c>
      <c r="B364" s="3" t="s">
        <v>373</v>
      </c>
      <c r="C364" s="4" t="s">
        <v>2437</v>
      </c>
      <c r="D364" s="45" t="s">
        <v>1669</v>
      </c>
      <c r="E364" s="3" t="s">
        <v>375</v>
      </c>
      <c r="F364" s="3" t="s">
        <v>376</v>
      </c>
      <c r="G364" s="4" t="str">
        <f t="shared" si="20"/>
        <v>RES0402 5K76±1%</v>
      </c>
      <c r="H364" s="3" t="s">
        <v>23</v>
      </c>
      <c r="I364" s="3" t="s">
        <v>24</v>
      </c>
      <c r="J364" s="3" t="s">
        <v>25</v>
      </c>
      <c r="K364" s="3" t="s">
        <v>377</v>
      </c>
      <c r="L364" s="4" t="str">
        <f t="shared" si="21"/>
        <v>RC0402FR-075K76L</v>
      </c>
      <c r="M364" s="3" t="s">
        <v>378</v>
      </c>
      <c r="N364" t="s">
        <v>379</v>
      </c>
      <c r="O364" s="4" t="str">
        <f t="shared" ca="1" si="22"/>
        <v>C:\Altium Libraries\Passives Library\DataSheet\GENERAL PURPOSE CHIP RESISTORS (Yageo).pdf</v>
      </c>
      <c r="P364" s="4" t="str">
        <f t="shared" si="23"/>
        <v>GENERAL PURPOSE CHIP RESISTORS RES0402 5K76±1% 50V 0.0625W</v>
      </c>
    </row>
    <row r="365" spans="1:16" x14ac:dyDescent="0.3">
      <c r="A365" s="4" t="s">
        <v>590</v>
      </c>
      <c r="B365" s="3" t="s">
        <v>373</v>
      </c>
      <c r="C365" s="4" t="s">
        <v>2438</v>
      </c>
      <c r="D365" s="45" t="s">
        <v>1669</v>
      </c>
      <c r="E365" s="3" t="s">
        <v>375</v>
      </c>
      <c r="F365" s="3" t="s">
        <v>376</v>
      </c>
      <c r="G365" s="4" t="str">
        <f t="shared" si="20"/>
        <v>RES0402 5K9±1%</v>
      </c>
      <c r="H365" s="3" t="s">
        <v>23</v>
      </c>
      <c r="I365" s="3" t="s">
        <v>24</v>
      </c>
      <c r="J365" s="3" t="s">
        <v>25</v>
      </c>
      <c r="K365" s="3" t="s">
        <v>377</v>
      </c>
      <c r="L365" s="4" t="str">
        <f t="shared" si="21"/>
        <v>RC0402FR-075K9L</v>
      </c>
      <c r="M365" s="3" t="s">
        <v>378</v>
      </c>
      <c r="N365" t="s">
        <v>379</v>
      </c>
      <c r="O365" s="4" t="str">
        <f t="shared" ca="1" si="22"/>
        <v>C:\Altium Libraries\Passives Library\DataSheet\GENERAL PURPOSE CHIP RESISTORS (Yageo).pdf</v>
      </c>
      <c r="P365" s="4" t="str">
        <f t="shared" si="23"/>
        <v>GENERAL PURPOSE CHIP RESISTORS RES0402 5K9±1% 50V 0.0625W</v>
      </c>
    </row>
    <row r="366" spans="1:16" x14ac:dyDescent="0.3">
      <c r="A366" s="4" t="s">
        <v>591</v>
      </c>
      <c r="B366" s="3" t="s">
        <v>373</v>
      </c>
      <c r="C366" s="4" t="s">
        <v>2439</v>
      </c>
      <c r="D366" s="45" t="s">
        <v>1669</v>
      </c>
      <c r="E366" s="3" t="s">
        <v>375</v>
      </c>
      <c r="F366" s="3" t="s">
        <v>376</v>
      </c>
      <c r="G366" s="4" t="str">
        <f t="shared" si="20"/>
        <v>RES0402 6K04±1%</v>
      </c>
      <c r="H366" s="3" t="s">
        <v>23</v>
      </c>
      <c r="I366" s="3" t="s">
        <v>24</v>
      </c>
      <c r="J366" s="3" t="s">
        <v>25</v>
      </c>
      <c r="K366" s="3" t="s">
        <v>377</v>
      </c>
      <c r="L366" s="4" t="str">
        <f t="shared" si="21"/>
        <v>RC0402FR-076K04L</v>
      </c>
      <c r="M366" s="3" t="s">
        <v>378</v>
      </c>
      <c r="N366" t="s">
        <v>379</v>
      </c>
      <c r="O366" s="4" t="str">
        <f t="shared" ca="1" si="22"/>
        <v>C:\Altium Libraries\Passives Library\DataSheet\GENERAL PURPOSE CHIP RESISTORS (Yageo).pdf</v>
      </c>
      <c r="P366" s="4" t="str">
        <f t="shared" si="23"/>
        <v>GENERAL PURPOSE CHIP RESISTORS RES0402 6K04±1% 50V 0.0625W</v>
      </c>
    </row>
    <row r="367" spans="1:16" x14ac:dyDescent="0.3">
      <c r="A367" s="4" t="s">
        <v>592</v>
      </c>
      <c r="B367" s="3" t="s">
        <v>373</v>
      </c>
      <c r="C367" s="4" t="s">
        <v>2440</v>
      </c>
      <c r="D367" s="45" t="s">
        <v>1669</v>
      </c>
      <c r="E367" s="3" t="s">
        <v>375</v>
      </c>
      <c r="F367" s="3" t="s">
        <v>376</v>
      </c>
      <c r="G367" s="4" t="str">
        <f t="shared" si="20"/>
        <v>RES0402 6K19±1%</v>
      </c>
      <c r="H367" s="3" t="s">
        <v>23</v>
      </c>
      <c r="I367" s="3" t="s">
        <v>24</v>
      </c>
      <c r="J367" s="3" t="s">
        <v>25</v>
      </c>
      <c r="K367" s="3" t="s">
        <v>377</v>
      </c>
      <c r="L367" s="4" t="str">
        <f t="shared" si="21"/>
        <v>RC0402FR-076K19L</v>
      </c>
      <c r="M367" s="3" t="s">
        <v>378</v>
      </c>
      <c r="N367" t="s">
        <v>379</v>
      </c>
      <c r="O367" s="4" t="str">
        <f t="shared" ca="1" si="22"/>
        <v>C:\Altium Libraries\Passives Library\DataSheet\GENERAL PURPOSE CHIP RESISTORS (Yageo).pdf</v>
      </c>
      <c r="P367" s="4" t="str">
        <f t="shared" si="23"/>
        <v>GENERAL PURPOSE CHIP RESISTORS RES0402 6K19±1% 50V 0.0625W</v>
      </c>
    </row>
    <row r="368" spans="1:16" x14ac:dyDescent="0.3">
      <c r="A368" s="4" t="s">
        <v>593</v>
      </c>
      <c r="B368" s="3" t="s">
        <v>373</v>
      </c>
      <c r="C368" s="4" t="s">
        <v>2441</v>
      </c>
      <c r="D368" s="45" t="s">
        <v>1669</v>
      </c>
      <c r="E368" s="3" t="s">
        <v>375</v>
      </c>
      <c r="F368" s="3" t="s">
        <v>376</v>
      </c>
      <c r="G368" s="4" t="str">
        <f t="shared" si="20"/>
        <v>RES0402 6K34±1%</v>
      </c>
      <c r="H368" s="3" t="s">
        <v>23</v>
      </c>
      <c r="I368" s="3" t="s">
        <v>24</v>
      </c>
      <c r="J368" s="3" t="s">
        <v>25</v>
      </c>
      <c r="K368" s="3" t="s">
        <v>377</v>
      </c>
      <c r="L368" s="4" t="str">
        <f t="shared" si="21"/>
        <v>RC0402FR-076K34L</v>
      </c>
      <c r="M368" s="3" t="s">
        <v>378</v>
      </c>
      <c r="N368" t="s">
        <v>379</v>
      </c>
      <c r="O368" s="4" t="str">
        <f t="shared" ca="1" si="22"/>
        <v>C:\Altium Libraries\Passives Library\DataSheet\GENERAL PURPOSE CHIP RESISTORS (Yageo).pdf</v>
      </c>
      <c r="P368" s="4" t="str">
        <f t="shared" si="23"/>
        <v>GENERAL PURPOSE CHIP RESISTORS RES0402 6K34±1% 50V 0.0625W</v>
      </c>
    </row>
    <row r="369" spans="1:16" x14ac:dyDescent="0.3">
      <c r="A369" s="4" t="s">
        <v>594</v>
      </c>
      <c r="B369" s="3" t="s">
        <v>373</v>
      </c>
      <c r="C369" s="4" t="s">
        <v>2442</v>
      </c>
      <c r="D369" s="45" t="s">
        <v>1669</v>
      </c>
      <c r="E369" s="3" t="s">
        <v>375</v>
      </c>
      <c r="F369" s="3" t="s">
        <v>376</v>
      </c>
      <c r="G369" s="4" t="str">
        <f t="shared" si="20"/>
        <v>RES0402 6K49±1%</v>
      </c>
      <c r="H369" s="3" t="s">
        <v>23</v>
      </c>
      <c r="I369" s="3" t="s">
        <v>24</v>
      </c>
      <c r="J369" s="3" t="s">
        <v>25</v>
      </c>
      <c r="K369" s="3" t="s">
        <v>377</v>
      </c>
      <c r="L369" s="4" t="str">
        <f t="shared" si="21"/>
        <v>RC0402FR-076K49L</v>
      </c>
      <c r="M369" s="3" t="s">
        <v>378</v>
      </c>
      <c r="N369" t="s">
        <v>379</v>
      </c>
      <c r="O369" s="4" t="str">
        <f t="shared" ca="1" si="22"/>
        <v>C:\Altium Libraries\Passives Library\DataSheet\GENERAL PURPOSE CHIP RESISTORS (Yageo).pdf</v>
      </c>
      <c r="P369" s="4" t="str">
        <f t="shared" si="23"/>
        <v>GENERAL PURPOSE CHIP RESISTORS RES0402 6K49±1% 50V 0.0625W</v>
      </c>
    </row>
    <row r="370" spans="1:16" x14ac:dyDescent="0.3">
      <c r="A370" s="4" t="s">
        <v>595</v>
      </c>
      <c r="B370" s="3" t="s">
        <v>373</v>
      </c>
      <c r="C370" s="4" t="s">
        <v>2443</v>
      </c>
      <c r="D370" s="45" t="s">
        <v>1669</v>
      </c>
      <c r="E370" s="3" t="s">
        <v>375</v>
      </c>
      <c r="F370" s="3" t="s">
        <v>376</v>
      </c>
      <c r="G370" s="4" t="str">
        <f t="shared" si="20"/>
        <v>RES0402 6K65±1%</v>
      </c>
      <c r="H370" s="3" t="s">
        <v>23</v>
      </c>
      <c r="I370" s="3" t="s">
        <v>24</v>
      </c>
      <c r="J370" s="3" t="s">
        <v>25</v>
      </c>
      <c r="K370" s="3" t="s">
        <v>377</v>
      </c>
      <c r="L370" s="4" t="str">
        <f t="shared" si="21"/>
        <v>RC0402FR-076K65L</v>
      </c>
      <c r="M370" s="3" t="s">
        <v>378</v>
      </c>
      <c r="N370" t="s">
        <v>379</v>
      </c>
      <c r="O370" s="4" t="str">
        <f t="shared" ca="1" si="22"/>
        <v>C:\Altium Libraries\Passives Library\DataSheet\GENERAL PURPOSE CHIP RESISTORS (Yageo).pdf</v>
      </c>
      <c r="P370" s="4" t="str">
        <f t="shared" si="23"/>
        <v>GENERAL PURPOSE CHIP RESISTORS RES0402 6K65±1% 50V 0.0625W</v>
      </c>
    </row>
    <row r="371" spans="1:16" x14ac:dyDescent="0.3">
      <c r="A371" s="4" t="s">
        <v>596</v>
      </c>
      <c r="B371" s="3" t="s">
        <v>373</v>
      </c>
      <c r="C371" s="4" t="s">
        <v>2444</v>
      </c>
      <c r="D371" s="45" t="s">
        <v>1669</v>
      </c>
      <c r="E371" s="3" t="s">
        <v>375</v>
      </c>
      <c r="F371" s="3" t="s">
        <v>376</v>
      </c>
      <c r="G371" s="4" t="str">
        <f t="shared" si="20"/>
        <v>RES0402 6K81±1%</v>
      </c>
      <c r="H371" s="3" t="s">
        <v>23</v>
      </c>
      <c r="I371" s="3" t="s">
        <v>24</v>
      </c>
      <c r="J371" s="3" t="s">
        <v>25</v>
      </c>
      <c r="K371" s="3" t="s">
        <v>377</v>
      </c>
      <c r="L371" s="4" t="str">
        <f t="shared" si="21"/>
        <v>RC0402FR-076K81L</v>
      </c>
      <c r="M371" s="3" t="s">
        <v>378</v>
      </c>
      <c r="N371" t="s">
        <v>379</v>
      </c>
      <c r="O371" s="4" t="str">
        <f t="shared" ca="1" si="22"/>
        <v>C:\Altium Libraries\Passives Library\DataSheet\GENERAL PURPOSE CHIP RESISTORS (Yageo).pdf</v>
      </c>
      <c r="P371" s="4" t="str">
        <f t="shared" si="23"/>
        <v>GENERAL PURPOSE CHIP RESISTORS RES0402 6K81±1% 50V 0.0625W</v>
      </c>
    </row>
    <row r="372" spans="1:16" x14ac:dyDescent="0.3">
      <c r="A372" s="4" t="s">
        <v>597</v>
      </c>
      <c r="B372" s="3" t="s">
        <v>373</v>
      </c>
      <c r="C372" s="4" t="s">
        <v>2445</v>
      </c>
      <c r="D372" s="45" t="s">
        <v>1669</v>
      </c>
      <c r="E372" s="3" t="s">
        <v>375</v>
      </c>
      <c r="F372" s="3" t="s">
        <v>376</v>
      </c>
      <c r="G372" s="4" t="str">
        <f t="shared" si="20"/>
        <v>RES0402 6K98±1%</v>
      </c>
      <c r="H372" s="3" t="s">
        <v>23</v>
      </c>
      <c r="I372" s="3" t="s">
        <v>24</v>
      </c>
      <c r="J372" s="3" t="s">
        <v>25</v>
      </c>
      <c r="K372" s="3" t="s">
        <v>377</v>
      </c>
      <c r="L372" s="4" t="str">
        <f t="shared" si="21"/>
        <v>RC0402FR-076K98L</v>
      </c>
      <c r="M372" s="3" t="s">
        <v>378</v>
      </c>
      <c r="N372" t="s">
        <v>379</v>
      </c>
      <c r="O372" s="4" t="str">
        <f t="shared" ca="1" si="22"/>
        <v>C:\Altium Libraries\Passives Library\DataSheet\GENERAL PURPOSE CHIP RESISTORS (Yageo).pdf</v>
      </c>
      <c r="P372" s="4" t="str">
        <f t="shared" si="23"/>
        <v>GENERAL PURPOSE CHIP RESISTORS RES0402 6K98±1% 50V 0.0625W</v>
      </c>
    </row>
    <row r="373" spans="1:16" x14ac:dyDescent="0.3">
      <c r="A373" s="4" t="s">
        <v>598</v>
      </c>
      <c r="B373" s="3" t="s">
        <v>373</v>
      </c>
      <c r="C373" s="4" t="s">
        <v>2446</v>
      </c>
      <c r="D373" s="45" t="s">
        <v>1669</v>
      </c>
      <c r="E373" s="3" t="s">
        <v>375</v>
      </c>
      <c r="F373" s="3" t="s">
        <v>376</v>
      </c>
      <c r="G373" s="4" t="str">
        <f t="shared" si="20"/>
        <v>RES0402 7K15±1%</v>
      </c>
      <c r="H373" s="3" t="s">
        <v>23</v>
      </c>
      <c r="I373" s="3" t="s">
        <v>24</v>
      </c>
      <c r="J373" s="3" t="s">
        <v>25</v>
      </c>
      <c r="K373" s="3" t="s">
        <v>377</v>
      </c>
      <c r="L373" s="4" t="str">
        <f t="shared" si="21"/>
        <v>RC0402FR-077K15L</v>
      </c>
      <c r="M373" s="3" t="s">
        <v>378</v>
      </c>
      <c r="N373" t="s">
        <v>379</v>
      </c>
      <c r="O373" s="4" t="str">
        <f t="shared" ca="1" si="22"/>
        <v>C:\Altium Libraries\Passives Library\DataSheet\GENERAL PURPOSE CHIP RESISTORS (Yageo).pdf</v>
      </c>
      <c r="P373" s="4" t="str">
        <f t="shared" si="23"/>
        <v>GENERAL PURPOSE CHIP RESISTORS RES0402 7K15±1% 50V 0.0625W</v>
      </c>
    </row>
    <row r="374" spans="1:16" x14ac:dyDescent="0.3">
      <c r="A374" s="4" t="s">
        <v>599</v>
      </c>
      <c r="B374" s="3" t="s">
        <v>373</v>
      </c>
      <c r="C374" s="4" t="s">
        <v>2447</v>
      </c>
      <c r="D374" s="45" t="s">
        <v>1669</v>
      </c>
      <c r="E374" s="3" t="s">
        <v>375</v>
      </c>
      <c r="F374" s="3" t="s">
        <v>376</v>
      </c>
      <c r="G374" s="4" t="str">
        <f t="shared" si="20"/>
        <v>RES0402 7K32±1%</v>
      </c>
      <c r="H374" s="3" t="s">
        <v>23</v>
      </c>
      <c r="I374" s="3" t="s">
        <v>24</v>
      </c>
      <c r="J374" s="3" t="s">
        <v>25</v>
      </c>
      <c r="K374" s="3" t="s">
        <v>377</v>
      </c>
      <c r="L374" s="4" t="str">
        <f t="shared" si="21"/>
        <v>RC0402FR-077K32L</v>
      </c>
      <c r="M374" s="3" t="s">
        <v>378</v>
      </c>
      <c r="N374" t="s">
        <v>379</v>
      </c>
      <c r="O374" s="4" t="str">
        <f t="shared" ca="1" si="22"/>
        <v>C:\Altium Libraries\Passives Library\DataSheet\GENERAL PURPOSE CHIP RESISTORS (Yageo).pdf</v>
      </c>
      <c r="P374" s="4" t="str">
        <f t="shared" si="23"/>
        <v>GENERAL PURPOSE CHIP RESISTORS RES0402 7K32±1% 50V 0.0625W</v>
      </c>
    </row>
    <row r="375" spans="1:16" x14ac:dyDescent="0.3">
      <c r="A375" s="4" t="s">
        <v>600</v>
      </c>
      <c r="B375" s="3" t="s">
        <v>373</v>
      </c>
      <c r="C375" s="4" t="s">
        <v>218</v>
      </c>
      <c r="D375" s="45" t="s">
        <v>1669</v>
      </c>
      <c r="E375" s="3" t="s">
        <v>375</v>
      </c>
      <c r="F375" s="3" t="s">
        <v>376</v>
      </c>
      <c r="G375" s="4" t="str">
        <f t="shared" si="20"/>
        <v>RES0402 7K5±1%</v>
      </c>
      <c r="H375" s="3" t="s">
        <v>23</v>
      </c>
      <c r="I375" s="3" t="s">
        <v>24</v>
      </c>
      <c r="J375" s="3" t="s">
        <v>25</v>
      </c>
      <c r="K375" s="3" t="s">
        <v>377</v>
      </c>
      <c r="L375" s="4" t="str">
        <f t="shared" si="21"/>
        <v>RC0402FR-077K5L</v>
      </c>
      <c r="M375" s="3" t="s">
        <v>378</v>
      </c>
      <c r="N375" t="s">
        <v>379</v>
      </c>
      <c r="O375" s="4" t="str">
        <f t="shared" ca="1" si="22"/>
        <v>C:\Altium Libraries\Passives Library\DataSheet\GENERAL PURPOSE CHIP RESISTORS (Yageo).pdf</v>
      </c>
      <c r="P375" s="4" t="str">
        <f t="shared" si="23"/>
        <v>GENERAL PURPOSE CHIP RESISTORS RES0402 7K5±1% 50V 0.0625W</v>
      </c>
    </row>
    <row r="376" spans="1:16" x14ac:dyDescent="0.3">
      <c r="A376" s="4" t="s">
        <v>601</v>
      </c>
      <c r="B376" s="3" t="s">
        <v>373</v>
      </c>
      <c r="C376" s="4" t="s">
        <v>2448</v>
      </c>
      <c r="D376" s="45" t="s">
        <v>1669</v>
      </c>
      <c r="E376" s="3" t="s">
        <v>375</v>
      </c>
      <c r="F376" s="3" t="s">
        <v>376</v>
      </c>
      <c r="G376" s="4" t="str">
        <f t="shared" si="20"/>
        <v>RES0402 7K68±1%</v>
      </c>
      <c r="H376" s="3" t="s">
        <v>23</v>
      </c>
      <c r="I376" s="3" t="s">
        <v>24</v>
      </c>
      <c r="J376" s="3" t="s">
        <v>25</v>
      </c>
      <c r="K376" s="3" t="s">
        <v>377</v>
      </c>
      <c r="L376" s="4" t="str">
        <f t="shared" si="21"/>
        <v>RC0402FR-077K68L</v>
      </c>
      <c r="M376" s="3" t="s">
        <v>378</v>
      </c>
      <c r="N376" t="s">
        <v>379</v>
      </c>
      <c r="O376" s="4" t="str">
        <f t="shared" ca="1" si="22"/>
        <v>C:\Altium Libraries\Passives Library\DataSheet\GENERAL PURPOSE CHIP RESISTORS (Yageo).pdf</v>
      </c>
      <c r="P376" s="4" t="str">
        <f t="shared" si="23"/>
        <v>GENERAL PURPOSE CHIP RESISTORS RES0402 7K68±1% 50V 0.0625W</v>
      </c>
    </row>
    <row r="377" spans="1:16" x14ac:dyDescent="0.3">
      <c r="A377" s="4" t="s">
        <v>602</v>
      </c>
      <c r="B377" s="3" t="s">
        <v>373</v>
      </c>
      <c r="C377" s="4" t="s">
        <v>2449</v>
      </c>
      <c r="D377" s="45" t="s">
        <v>1669</v>
      </c>
      <c r="E377" s="3" t="s">
        <v>375</v>
      </c>
      <c r="F377" s="3" t="s">
        <v>376</v>
      </c>
      <c r="G377" s="4" t="str">
        <f t="shared" si="20"/>
        <v>RES0402 7K87±1%</v>
      </c>
      <c r="H377" s="3" t="s">
        <v>23</v>
      </c>
      <c r="I377" s="3" t="s">
        <v>24</v>
      </c>
      <c r="J377" s="3" t="s">
        <v>25</v>
      </c>
      <c r="K377" s="3" t="s">
        <v>377</v>
      </c>
      <c r="L377" s="4" t="str">
        <f t="shared" si="21"/>
        <v>RC0402FR-077K87L</v>
      </c>
      <c r="M377" s="3" t="s">
        <v>378</v>
      </c>
      <c r="N377" t="s">
        <v>379</v>
      </c>
      <c r="O377" s="4" t="str">
        <f t="shared" ca="1" si="22"/>
        <v>C:\Altium Libraries\Passives Library\DataSheet\GENERAL PURPOSE CHIP RESISTORS (Yageo).pdf</v>
      </c>
      <c r="P377" s="4" t="str">
        <f t="shared" si="23"/>
        <v>GENERAL PURPOSE CHIP RESISTORS RES0402 7K87±1% 50V 0.0625W</v>
      </c>
    </row>
    <row r="378" spans="1:16" x14ac:dyDescent="0.3">
      <c r="A378" s="4" t="s">
        <v>603</v>
      </c>
      <c r="B378" s="3" t="s">
        <v>373</v>
      </c>
      <c r="C378" s="4" t="s">
        <v>2450</v>
      </c>
      <c r="D378" s="45" t="s">
        <v>1669</v>
      </c>
      <c r="E378" s="3" t="s">
        <v>375</v>
      </c>
      <c r="F378" s="3" t="s">
        <v>376</v>
      </c>
      <c r="G378" s="4" t="str">
        <f t="shared" si="20"/>
        <v>RES0402 8K06±1%</v>
      </c>
      <c r="H378" s="3" t="s">
        <v>23</v>
      </c>
      <c r="I378" s="3" t="s">
        <v>24</v>
      </c>
      <c r="J378" s="3" t="s">
        <v>25</v>
      </c>
      <c r="K378" s="3" t="s">
        <v>377</v>
      </c>
      <c r="L378" s="4" t="str">
        <f t="shared" si="21"/>
        <v>RC0402FR-078K06L</v>
      </c>
      <c r="M378" s="3" t="s">
        <v>378</v>
      </c>
      <c r="N378" t="s">
        <v>379</v>
      </c>
      <c r="O378" s="4" t="str">
        <f t="shared" ca="1" si="22"/>
        <v>C:\Altium Libraries\Passives Library\DataSheet\GENERAL PURPOSE CHIP RESISTORS (Yageo).pdf</v>
      </c>
      <c r="P378" s="4" t="str">
        <f t="shared" si="23"/>
        <v>GENERAL PURPOSE CHIP RESISTORS RES0402 8K06±1% 50V 0.0625W</v>
      </c>
    </row>
    <row r="379" spans="1:16" x14ac:dyDescent="0.3">
      <c r="A379" s="4" t="s">
        <v>604</v>
      </c>
      <c r="B379" s="3" t="s">
        <v>373</v>
      </c>
      <c r="C379" s="4" t="s">
        <v>2451</v>
      </c>
      <c r="D379" s="45" t="s">
        <v>1669</v>
      </c>
      <c r="E379" s="3" t="s">
        <v>375</v>
      </c>
      <c r="F379" s="3" t="s">
        <v>376</v>
      </c>
      <c r="G379" s="4" t="str">
        <f t="shared" si="20"/>
        <v>RES0402 8K25±1%</v>
      </c>
      <c r="H379" s="3" t="s">
        <v>23</v>
      </c>
      <c r="I379" s="3" t="s">
        <v>24</v>
      </c>
      <c r="J379" s="3" t="s">
        <v>25</v>
      </c>
      <c r="K379" s="3" t="s">
        <v>377</v>
      </c>
      <c r="L379" s="4" t="str">
        <f t="shared" si="21"/>
        <v>RC0402FR-078K25L</v>
      </c>
      <c r="M379" s="3" t="s">
        <v>378</v>
      </c>
      <c r="N379" t="s">
        <v>379</v>
      </c>
      <c r="O379" s="4" t="str">
        <f t="shared" ca="1" si="22"/>
        <v>C:\Altium Libraries\Passives Library\DataSheet\GENERAL PURPOSE CHIP RESISTORS (Yageo).pdf</v>
      </c>
      <c r="P379" s="4" t="str">
        <f t="shared" si="23"/>
        <v>GENERAL PURPOSE CHIP RESISTORS RES0402 8K25±1% 50V 0.0625W</v>
      </c>
    </row>
    <row r="380" spans="1:16" x14ac:dyDescent="0.3">
      <c r="A380" s="4" t="s">
        <v>605</v>
      </c>
      <c r="B380" s="3" t="s">
        <v>373</v>
      </c>
      <c r="C380" s="4" t="s">
        <v>2452</v>
      </c>
      <c r="D380" s="45" t="s">
        <v>1669</v>
      </c>
      <c r="E380" s="3" t="s">
        <v>375</v>
      </c>
      <c r="F380" s="3" t="s">
        <v>376</v>
      </c>
      <c r="G380" s="4" t="str">
        <f t="shared" si="20"/>
        <v>RES0402 8K45±1%</v>
      </c>
      <c r="H380" s="3" t="s">
        <v>23</v>
      </c>
      <c r="I380" s="3" t="s">
        <v>24</v>
      </c>
      <c r="J380" s="3" t="s">
        <v>25</v>
      </c>
      <c r="K380" s="3" t="s">
        <v>377</v>
      </c>
      <c r="L380" s="4" t="str">
        <f t="shared" si="21"/>
        <v>RC0402FR-078K45L</v>
      </c>
      <c r="M380" s="3" t="s">
        <v>378</v>
      </c>
      <c r="N380" t="s">
        <v>379</v>
      </c>
      <c r="O380" s="4" t="str">
        <f t="shared" ca="1" si="22"/>
        <v>C:\Altium Libraries\Passives Library\DataSheet\GENERAL PURPOSE CHIP RESISTORS (Yageo).pdf</v>
      </c>
      <c r="P380" s="4" t="str">
        <f t="shared" si="23"/>
        <v>GENERAL PURPOSE CHIP RESISTORS RES0402 8K45±1% 50V 0.0625W</v>
      </c>
    </row>
    <row r="381" spans="1:16" x14ac:dyDescent="0.3">
      <c r="A381" s="4" t="s">
        <v>606</v>
      </c>
      <c r="B381" s="3" t="s">
        <v>373</v>
      </c>
      <c r="C381" s="4" t="s">
        <v>2453</v>
      </c>
      <c r="D381" s="45" t="s">
        <v>1669</v>
      </c>
      <c r="E381" s="3" t="s">
        <v>375</v>
      </c>
      <c r="F381" s="3" t="s">
        <v>376</v>
      </c>
      <c r="G381" s="4" t="str">
        <f t="shared" si="20"/>
        <v>RES0402 8K66±1%</v>
      </c>
      <c r="H381" s="3" t="s">
        <v>23</v>
      </c>
      <c r="I381" s="3" t="s">
        <v>24</v>
      </c>
      <c r="J381" s="3" t="s">
        <v>25</v>
      </c>
      <c r="K381" s="3" t="s">
        <v>377</v>
      </c>
      <c r="L381" s="4" t="str">
        <f t="shared" si="21"/>
        <v>RC0402FR-078K66L</v>
      </c>
      <c r="M381" s="3" t="s">
        <v>378</v>
      </c>
      <c r="N381" t="s">
        <v>379</v>
      </c>
      <c r="O381" s="4" t="str">
        <f t="shared" ca="1" si="22"/>
        <v>C:\Altium Libraries\Passives Library\DataSheet\GENERAL PURPOSE CHIP RESISTORS (Yageo).pdf</v>
      </c>
      <c r="P381" s="4" t="str">
        <f t="shared" si="23"/>
        <v>GENERAL PURPOSE CHIP RESISTORS RES0402 8K66±1% 50V 0.0625W</v>
      </c>
    </row>
    <row r="382" spans="1:16" x14ac:dyDescent="0.3">
      <c r="A382" s="4" t="s">
        <v>607</v>
      </c>
      <c r="B382" s="3" t="s">
        <v>373</v>
      </c>
      <c r="C382" s="4" t="s">
        <v>2454</v>
      </c>
      <c r="D382" s="45" t="s">
        <v>1669</v>
      </c>
      <c r="E382" s="3" t="s">
        <v>375</v>
      </c>
      <c r="F382" s="3" t="s">
        <v>376</v>
      </c>
      <c r="G382" s="4" t="str">
        <f t="shared" si="20"/>
        <v>RES0402 8K87±1%</v>
      </c>
      <c r="H382" s="3" t="s">
        <v>23</v>
      </c>
      <c r="I382" s="3" t="s">
        <v>24</v>
      </c>
      <c r="J382" s="3" t="s">
        <v>25</v>
      </c>
      <c r="K382" s="3" t="s">
        <v>377</v>
      </c>
      <c r="L382" s="4" t="str">
        <f t="shared" si="21"/>
        <v>RC0402FR-078K87L</v>
      </c>
      <c r="M382" s="3" t="s">
        <v>378</v>
      </c>
      <c r="N382" t="s">
        <v>379</v>
      </c>
      <c r="O382" s="4" t="str">
        <f t="shared" ca="1" si="22"/>
        <v>C:\Altium Libraries\Passives Library\DataSheet\GENERAL PURPOSE CHIP RESISTORS (Yageo).pdf</v>
      </c>
      <c r="P382" s="4" t="str">
        <f t="shared" si="23"/>
        <v>GENERAL PURPOSE CHIP RESISTORS RES0402 8K87±1% 50V 0.0625W</v>
      </c>
    </row>
    <row r="383" spans="1:16" x14ac:dyDescent="0.3">
      <c r="A383" s="4" t="s">
        <v>608</v>
      </c>
      <c r="B383" s="3" t="s">
        <v>373</v>
      </c>
      <c r="C383" s="4" t="s">
        <v>2455</v>
      </c>
      <c r="D383" s="45" t="s">
        <v>1669</v>
      </c>
      <c r="E383" s="3" t="s">
        <v>375</v>
      </c>
      <c r="F383" s="3" t="s">
        <v>376</v>
      </c>
      <c r="G383" s="4" t="str">
        <f t="shared" si="20"/>
        <v>RES0402 9K09±1%</v>
      </c>
      <c r="H383" s="3" t="s">
        <v>23</v>
      </c>
      <c r="I383" s="3" t="s">
        <v>24</v>
      </c>
      <c r="J383" s="3" t="s">
        <v>25</v>
      </c>
      <c r="K383" s="3" t="s">
        <v>377</v>
      </c>
      <c r="L383" s="4" t="str">
        <f t="shared" si="21"/>
        <v>RC0402FR-079K09L</v>
      </c>
      <c r="M383" s="3" t="s">
        <v>378</v>
      </c>
      <c r="N383" t="s">
        <v>379</v>
      </c>
      <c r="O383" s="4" t="str">
        <f t="shared" ca="1" si="22"/>
        <v>C:\Altium Libraries\Passives Library\DataSheet\GENERAL PURPOSE CHIP RESISTORS (Yageo).pdf</v>
      </c>
      <c r="P383" s="4" t="str">
        <f t="shared" si="23"/>
        <v>GENERAL PURPOSE CHIP RESISTORS RES0402 9K09±1% 50V 0.0625W</v>
      </c>
    </row>
    <row r="384" spans="1:16" x14ac:dyDescent="0.3">
      <c r="A384" s="4" t="s">
        <v>609</v>
      </c>
      <c r="B384" s="3" t="s">
        <v>373</v>
      </c>
      <c r="C384" s="4" t="s">
        <v>2456</v>
      </c>
      <c r="D384" s="45" t="s">
        <v>1669</v>
      </c>
      <c r="E384" s="3" t="s">
        <v>375</v>
      </c>
      <c r="F384" s="3" t="s">
        <v>376</v>
      </c>
      <c r="G384" s="4" t="str">
        <f t="shared" si="20"/>
        <v>RES0402 9K31±1%</v>
      </c>
      <c r="H384" s="3" t="s">
        <v>23</v>
      </c>
      <c r="I384" s="3" t="s">
        <v>24</v>
      </c>
      <c r="J384" s="3" t="s">
        <v>25</v>
      </c>
      <c r="K384" s="3" t="s">
        <v>377</v>
      </c>
      <c r="L384" s="4" t="str">
        <f t="shared" si="21"/>
        <v>RC0402FR-079K31L</v>
      </c>
      <c r="M384" s="3" t="s">
        <v>378</v>
      </c>
      <c r="N384" t="s">
        <v>379</v>
      </c>
      <c r="O384" s="4" t="str">
        <f t="shared" ca="1" si="22"/>
        <v>C:\Altium Libraries\Passives Library\DataSheet\GENERAL PURPOSE CHIP RESISTORS (Yageo).pdf</v>
      </c>
      <c r="P384" s="4" t="str">
        <f t="shared" si="23"/>
        <v>GENERAL PURPOSE CHIP RESISTORS RES0402 9K31±1% 50V 0.0625W</v>
      </c>
    </row>
    <row r="385" spans="1:16" x14ac:dyDescent="0.3">
      <c r="A385" s="4" t="s">
        <v>610</v>
      </c>
      <c r="B385" s="3" t="s">
        <v>373</v>
      </c>
      <c r="C385" s="4" t="s">
        <v>2457</v>
      </c>
      <c r="D385" s="45" t="s">
        <v>1669</v>
      </c>
      <c r="E385" s="3" t="s">
        <v>375</v>
      </c>
      <c r="F385" s="3" t="s">
        <v>376</v>
      </c>
      <c r="G385" s="4" t="str">
        <f t="shared" si="20"/>
        <v>RES0402 9K53±1%</v>
      </c>
      <c r="H385" s="3" t="s">
        <v>23</v>
      </c>
      <c r="I385" s="3" t="s">
        <v>24</v>
      </c>
      <c r="J385" s="3" t="s">
        <v>25</v>
      </c>
      <c r="K385" s="3" t="s">
        <v>377</v>
      </c>
      <c r="L385" s="4" t="str">
        <f t="shared" si="21"/>
        <v>RC0402FR-079K53L</v>
      </c>
      <c r="M385" s="3" t="s">
        <v>378</v>
      </c>
      <c r="N385" t="s">
        <v>379</v>
      </c>
      <c r="O385" s="4" t="str">
        <f t="shared" ca="1" si="22"/>
        <v>C:\Altium Libraries\Passives Library\DataSheet\GENERAL PURPOSE CHIP RESISTORS (Yageo).pdf</v>
      </c>
      <c r="P385" s="4" t="str">
        <f t="shared" si="23"/>
        <v>GENERAL PURPOSE CHIP RESISTORS RES0402 9K53±1% 50V 0.0625W</v>
      </c>
    </row>
    <row r="386" spans="1:16" x14ac:dyDescent="0.3">
      <c r="A386" s="4" t="s">
        <v>611</v>
      </c>
      <c r="B386" s="3" t="s">
        <v>373</v>
      </c>
      <c r="C386" s="4" t="s">
        <v>2458</v>
      </c>
      <c r="D386" s="45" t="s">
        <v>1669</v>
      </c>
      <c r="E386" s="3" t="s">
        <v>375</v>
      </c>
      <c r="F386" s="3" t="s">
        <v>376</v>
      </c>
      <c r="G386" s="4" t="str">
        <f t="shared" si="20"/>
        <v>RES0402 9K76±1%</v>
      </c>
      <c r="H386" s="3" t="s">
        <v>23</v>
      </c>
      <c r="I386" s="3" t="s">
        <v>24</v>
      </c>
      <c r="J386" s="3" t="s">
        <v>25</v>
      </c>
      <c r="K386" s="3" t="s">
        <v>377</v>
      </c>
      <c r="L386" s="4" t="str">
        <f t="shared" si="21"/>
        <v>RC0402FR-079K76L</v>
      </c>
      <c r="M386" s="3" t="s">
        <v>378</v>
      </c>
      <c r="N386" t="s">
        <v>379</v>
      </c>
      <c r="O386" s="4" t="str">
        <f t="shared" ca="1" si="22"/>
        <v>C:\Altium Libraries\Passives Library\DataSheet\GENERAL PURPOSE CHIP RESISTORS (Yageo).pdf</v>
      </c>
      <c r="P386" s="4" t="str">
        <f t="shared" si="23"/>
        <v>GENERAL PURPOSE CHIP RESISTORS RES0402 9K76±1% 50V 0.0625W</v>
      </c>
    </row>
    <row r="387" spans="1:16" x14ac:dyDescent="0.3">
      <c r="A387" s="4" t="s">
        <v>612</v>
      </c>
      <c r="B387" s="3" t="s">
        <v>373</v>
      </c>
      <c r="C387" s="4" t="s">
        <v>224</v>
      </c>
      <c r="D387" s="45" t="s">
        <v>1669</v>
      </c>
      <c r="E387" s="3" t="s">
        <v>375</v>
      </c>
      <c r="F387" s="3" t="s">
        <v>376</v>
      </c>
      <c r="G387" s="4" t="str">
        <f t="shared" ref="G387:G450" si="24">CONCATENATE(K387," ",C387,D387)</f>
        <v>RES0402 10K±1%</v>
      </c>
      <c r="H387" s="3" t="s">
        <v>23</v>
      </c>
      <c r="I387" s="3" t="s">
        <v>24</v>
      </c>
      <c r="J387" s="3" t="s">
        <v>25</v>
      </c>
      <c r="K387" s="3" t="s">
        <v>377</v>
      </c>
      <c r="L387" s="4" t="str">
        <f t="shared" ref="L387:L450" si="25">CONCATENATE("RC0402FR-07",C387,"L")</f>
        <v>RC0402FR-0710KL</v>
      </c>
      <c r="M387" s="3" t="s">
        <v>378</v>
      </c>
      <c r="N387" t="s">
        <v>379</v>
      </c>
      <c r="O387" s="4" t="str">
        <f t="shared" ref="O387:O450" ca="1" si="26">CONCATENATE(LEFT(CELL("имяфайла"), FIND("[",CELL("имяфайла"))-1),"DataSheet\GENERAL PURPOSE CHIP RESISTORS (Yageo).pdf")</f>
        <v>C:\Altium Libraries\Passives Library\DataSheet\GENERAL PURPOSE CHIP RESISTORS (Yageo).pdf</v>
      </c>
      <c r="P387" s="4" t="str">
        <f t="shared" ref="P387:P450" si="27">CONCATENATE(N387," ",K387," ",C387,D387," ",E387," ",F387)</f>
        <v>GENERAL PURPOSE CHIP RESISTORS RES0402 10K±1% 50V 0.0625W</v>
      </c>
    </row>
    <row r="388" spans="1:16" x14ac:dyDescent="0.3">
      <c r="A388" s="4" t="s">
        <v>613</v>
      </c>
      <c r="B388" s="3" t="s">
        <v>373</v>
      </c>
      <c r="C388" s="4" t="s">
        <v>2459</v>
      </c>
      <c r="D388" s="45" t="s">
        <v>1669</v>
      </c>
      <c r="E388" s="3" t="s">
        <v>375</v>
      </c>
      <c r="F388" s="3" t="s">
        <v>376</v>
      </c>
      <c r="G388" s="4" t="str">
        <f t="shared" si="24"/>
        <v>RES0402 10K2±1%</v>
      </c>
      <c r="H388" s="3" t="s">
        <v>23</v>
      </c>
      <c r="I388" s="3" t="s">
        <v>24</v>
      </c>
      <c r="J388" s="3" t="s">
        <v>25</v>
      </c>
      <c r="K388" s="3" t="s">
        <v>377</v>
      </c>
      <c r="L388" s="4" t="str">
        <f t="shared" si="25"/>
        <v>RC0402FR-0710K2L</v>
      </c>
      <c r="M388" s="3" t="s">
        <v>378</v>
      </c>
      <c r="N388" t="s">
        <v>379</v>
      </c>
      <c r="O388" s="4" t="str">
        <f t="shared" ca="1" si="26"/>
        <v>C:\Altium Libraries\Passives Library\DataSheet\GENERAL PURPOSE CHIP RESISTORS (Yageo).pdf</v>
      </c>
      <c r="P388" s="4" t="str">
        <f t="shared" si="27"/>
        <v>GENERAL PURPOSE CHIP RESISTORS RES0402 10K2±1% 50V 0.0625W</v>
      </c>
    </row>
    <row r="389" spans="1:16" x14ac:dyDescent="0.3">
      <c r="A389" s="4" t="s">
        <v>614</v>
      </c>
      <c r="B389" s="3" t="s">
        <v>373</v>
      </c>
      <c r="C389" s="4" t="s">
        <v>2460</v>
      </c>
      <c r="D389" s="45" t="s">
        <v>1669</v>
      </c>
      <c r="E389" s="3" t="s">
        <v>375</v>
      </c>
      <c r="F389" s="3" t="s">
        <v>376</v>
      </c>
      <c r="G389" s="4" t="str">
        <f t="shared" si="24"/>
        <v>RES0402 10K5±1%</v>
      </c>
      <c r="H389" s="3" t="s">
        <v>23</v>
      </c>
      <c r="I389" s="3" t="s">
        <v>24</v>
      </c>
      <c r="J389" s="3" t="s">
        <v>25</v>
      </c>
      <c r="K389" s="3" t="s">
        <v>377</v>
      </c>
      <c r="L389" s="4" t="str">
        <f t="shared" si="25"/>
        <v>RC0402FR-0710K5L</v>
      </c>
      <c r="M389" s="3" t="s">
        <v>378</v>
      </c>
      <c r="N389" t="s">
        <v>379</v>
      </c>
      <c r="O389" s="4" t="str">
        <f t="shared" ca="1" si="26"/>
        <v>C:\Altium Libraries\Passives Library\DataSheet\GENERAL PURPOSE CHIP RESISTORS (Yageo).pdf</v>
      </c>
      <c r="P389" s="4" t="str">
        <f t="shared" si="27"/>
        <v>GENERAL PURPOSE CHIP RESISTORS RES0402 10K5±1% 50V 0.0625W</v>
      </c>
    </row>
    <row r="390" spans="1:16" x14ac:dyDescent="0.3">
      <c r="A390" s="4" t="s">
        <v>615</v>
      </c>
      <c r="B390" s="3" t="s">
        <v>373</v>
      </c>
      <c r="C390" s="4" t="s">
        <v>2461</v>
      </c>
      <c r="D390" s="45" t="s">
        <v>1669</v>
      </c>
      <c r="E390" s="3" t="s">
        <v>375</v>
      </c>
      <c r="F390" s="3" t="s">
        <v>376</v>
      </c>
      <c r="G390" s="4" t="str">
        <f t="shared" si="24"/>
        <v>RES0402 10K7±1%</v>
      </c>
      <c r="H390" s="3" t="s">
        <v>23</v>
      </c>
      <c r="I390" s="3" t="s">
        <v>24</v>
      </c>
      <c r="J390" s="3" t="s">
        <v>25</v>
      </c>
      <c r="K390" s="3" t="s">
        <v>377</v>
      </c>
      <c r="L390" s="4" t="str">
        <f t="shared" si="25"/>
        <v>RC0402FR-0710K7L</v>
      </c>
      <c r="M390" s="3" t="s">
        <v>378</v>
      </c>
      <c r="N390" t="s">
        <v>379</v>
      </c>
      <c r="O390" s="4" t="str">
        <f t="shared" ca="1" si="26"/>
        <v>C:\Altium Libraries\Passives Library\DataSheet\GENERAL PURPOSE CHIP RESISTORS (Yageo).pdf</v>
      </c>
      <c r="P390" s="4" t="str">
        <f t="shared" si="27"/>
        <v>GENERAL PURPOSE CHIP RESISTORS RES0402 10K7±1% 50V 0.0625W</v>
      </c>
    </row>
    <row r="391" spans="1:16" x14ac:dyDescent="0.3">
      <c r="A391" s="4" t="s">
        <v>616</v>
      </c>
      <c r="B391" s="3" t="s">
        <v>373</v>
      </c>
      <c r="C391" s="4" t="s">
        <v>226</v>
      </c>
      <c r="D391" s="45" t="s">
        <v>1669</v>
      </c>
      <c r="E391" s="3" t="s">
        <v>375</v>
      </c>
      <c r="F391" s="3" t="s">
        <v>376</v>
      </c>
      <c r="G391" s="4" t="str">
        <f t="shared" si="24"/>
        <v>RES0402 11K±1%</v>
      </c>
      <c r="H391" s="3" t="s">
        <v>23</v>
      </c>
      <c r="I391" s="3" t="s">
        <v>24</v>
      </c>
      <c r="J391" s="3" t="s">
        <v>25</v>
      </c>
      <c r="K391" s="3" t="s">
        <v>377</v>
      </c>
      <c r="L391" s="4" t="str">
        <f t="shared" si="25"/>
        <v>RC0402FR-0711KL</v>
      </c>
      <c r="M391" s="3" t="s">
        <v>378</v>
      </c>
      <c r="N391" t="s">
        <v>379</v>
      </c>
      <c r="O391" s="4" t="str">
        <f t="shared" ca="1" si="26"/>
        <v>C:\Altium Libraries\Passives Library\DataSheet\GENERAL PURPOSE CHIP RESISTORS (Yageo).pdf</v>
      </c>
      <c r="P391" s="4" t="str">
        <f t="shared" si="27"/>
        <v>GENERAL PURPOSE CHIP RESISTORS RES0402 11K±1% 50V 0.0625W</v>
      </c>
    </row>
    <row r="392" spans="1:16" x14ac:dyDescent="0.3">
      <c r="A392" s="4" t="s">
        <v>617</v>
      </c>
      <c r="B392" s="3" t="s">
        <v>373</v>
      </c>
      <c r="C392" s="4" t="s">
        <v>2462</v>
      </c>
      <c r="D392" s="45" t="s">
        <v>1669</v>
      </c>
      <c r="E392" s="3" t="s">
        <v>375</v>
      </c>
      <c r="F392" s="3" t="s">
        <v>376</v>
      </c>
      <c r="G392" s="4" t="str">
        <f t="shared" si="24"/>
        <v>RES0402 11K3±1%</v>
      </c>
      <c r="H392" s="3" t="s">
        <v>23</v>
      </c>
      <c r="I392" s="3" t="s">
        <v>24</v>
      </c>
      <c r="J392" s="3" t="s">
        <v>25</v>
      </c>
      <c r="K392" s="3" t="s">
        <v>377</v>
      </c>
      <c r="L392" s="4" t="str">
        <f t="shared" si="25"/>
        <v>RC0402FR-0711K3L</v>
      </c>
      <c r="M392" s="3" t="s">
        <v>378</v>
      </c>
      <c r="N392" t="s">
        <v>379</v>
      </c>
      <c r="O392" s="4" t="str">
        <f t="shared" ca="1" si="26"/>
        <v>C:\Altium Libraries\Passives Library\DataSheet\GENERAL PURPOSE CHIP RESISTORS (Yageo).pdf</v>
      </c>
      <c r="P392" s="4" t="str">
        <f t="shared" si="27"/>
        <v>GENERAL PURPOSE CHIP RESISTORS RES0402 11K3±1% 50V 0.0625W</v>
      </c>
    </row>
    <row r="393" spans="1:16" x14ac:dyDescent="0.3">
      <c r="A393" s="4" t="s">
        <v>618</v>
      </c>
      <c r="B393" s="3" t="s">
        <v>373</v>
      </c>
      <c r="C393" s="4" t="s">
        <v>2463</v>
      </c>
      <c r="D393" s="45" t="s">
        <v>1669</v>
      </c>
      <c r="E393" s="3" t="s">
        <v>375</v>
      </c>
      <c r="F393" s="3" t="s">
        <v>376</v>
      </c>
      <c r="G393" s="4" t="str">
        <f t="shared" si="24"/>
        <v>RES0402 11K5±1%</v>
      </c>
      <c r="H393" s="3" t="s">
        <v>23</v>
      </c>
      <c r="I393" s="3" t="s">
        <v>24</v>
      </c>
      <c r="J393" s="3" t="s">
        <v>25</v>
      </c>
      <c r="K393" s="3" t="s">
        <v>377</v>
      </c>
      <c r="L393" s="4" t="str">
        <f t="shared" si="25"/>
        <v>RC0402FR-0711K5L</v>
      </c>
      <c r="M393" s="3" t="s">
        <v>378</v>
      </c>
      <c r="N393" t="s">
        <v>379</v>
      </c>
      <c r="O393" s="4" t="str">
        <f t="shared" ca="1" si="26"/>
        <v>C:\Altium Libraries\Passives Library\DataSheet\GENERAL PURPOSE CHIP RESISTORS (Yageo).pdf</v>
      </c>
      <c r="P393" s="4" t="str">
        <f t="shared" si="27"/>
        <v>GENERAL PURPOSE CHIP RESISTORS RES0402 11K5±1% 50V 0.0625W</v>
      </c>
    </row>
    <row r="394" spans="1:16" x14ac:dyDescent="0.3">
      <c r="A394" s="4" t="s">
        <v>619</v>
      </c>
      <c r="B394" s="3" t="s">
        <v>373</v>
      </c>
      <c r="C394" s="4" t="s">
        <v>2464</v>
      </c>
      <c r="D394" s="45" t="s">
        <v>1669</v>
      </c>
      <c r="E394" s="3" t="s">
        <v>375</v>
      </c>
      <c r="F394" s="3" t="s">
        <v>376</v>
      </c>
      <c r="G394" s="4" t="str">
        <f t="shared" si="24"/>
        <v>RES0402 11K8±1%</v>
      </c>
      <c r="H394" s="3" t="s">
        <v>23</v>
      </c>
      <c r="I394" s="3" t="s">
        <v>24</v>
      </c>
      <c r="J394" s="3" t="s">
        <v>25</v>
      </c>
      <c r="K394" s="3" t="s">
        <v>377</v>
      </c>
      <c r="L394" s="4" t="str">
        <f t="shared" si="25"/>
        <v>RC0402FR-0711K8L</v>
      </c>
      <c r="M394" s="3" t="s">
        <v>378</v>
      </c>
      <c r="N394" t="s">
        <v>379</v>
      </c>
      <c r="O394" s="4" t="str">
        <f t="shared" ca="1" si="26"/>
        <v>C:\Altium Libraries\Passives Library\DataSheet\GENERAL PURPOSE CHIP RESISTORS (Yageo).pdf</v>
      </c>
      <c r="P394" s="4" t="str">
        <f t="shared" si="27"/>
        <v>GENERAL PURPOSE CHIP RESISTORS RES0402 11K8±1% 50V 0.0625W</v>
      </c>
    </row>
    <row r="395" spans="1:16" x14ac:dyDescent="0.3">
      <c r="A395" s="4" t="s">
        <v>620</v>
      </c>
      <c r="B395" s="3" t="s">
        <v>373</v>
      </c>
      <c r="C395" s="4" t="s">
        <v>2465</v>
      </c>
      <c r="D395" s="45" t="s">
        <v>1669</v>
      </c>
      <c r="E395" s="3" t="s">
        <v>375</v>
      </c>
      <c r="F395" s="3" t="s">
        <v>376</v>
      </c>
      <c r="G395" s="4" t="str">
        <f t="shared" si="24"/>
        <v>RES0402 12K1±1%</v>
      </c>
      <c r="H395" s="3" t="s">
        <v>23</v>
      </c>
      <c r="I395" s="3" t="s">
        <v>24</v>
      </c>
      <c r="J395" s="3" t="s">
        <v>25</v>
      </c>
      <c r="K395" s="3" t="s">
        <v>377</v>
      </c>
      <c r="L395" s="4" t="str">
        <f t="shared" si="25"/>
        <v>RC0402FR-0712K1L</v>
      </c>
      <c r="M395" s="3" t="s">
        <v>378</v>
      </c>
      <c r="N395" t="s">
        <v>379</v>
      </c>
      <c r="O395" s="4" t="str">
        <f t="shared" ca="1" si="26"/>
        <v>C:\Altium Libraries\Passives Library\DataSheet\GENERAL PURPOSE CHIP RESISTORS (Yageo).pdf</v>
      </c>
      <c r="P395" s="4" t="str">
        <f t="shared" si="27"/>
        <v>GENERAL PURPOSE CHIP RESISTORS RES0402 12K1±1% 50V 0.0625W</v>
      </c>
    </row>
    <row r="396" spans="1:16" x14ac:dyDescent="0.3">
      <c r="A396" s="4" t="s">
        <v>621</v>
      </c>
      <c r="B396" s="3" t="s">
        <v>373</v>
      </c>
      <c r="C396" s="4" t="s">
        <v>2466</v>
      </c>
      <c r="D396" s="45" t="s">
        <v>1669</v>
      </c>
      <c r="E396" s="3" t="s">
        <v>375</v>
      </c>
      <c r="F396" s="3" t="s">
        <v>376</v>
      </c>
      <c r="G396" s="4" t="str">
        <f t="shared" si="24"/>
        <v>RES0402 12K4±1%</v>
      </c>
      <c r="H396" s="3" t="s">
        <v>23</v>
      </c>
      <c r="I396" s="3" t="s">
        <v>24</v>
      </c>
      <c r="J396" s="3" t="s">
        <v>25</v>
      </c>
      <c r="K396" s="3" t="s">
        <v>377</v>
      </c>
      <c r="L396" s="4" t="str">
        <f t="shared" si="25"/>
        <v>RC0402FR-0712K4L</v>
      </c>
      <c r="M396" s="3" t="s">
        <v>378</v>
      </c>
      <c r="N396" t="s">
        <v>379</v>
      </c>
      <c r="O396" s="4" t="str">
        <f t="shared" ca="1" si="26"/>
        <v>C:\Altium Libraries\Passives Library\DataSheet\GENERAL PURPOSE CHIP RESISTORS (Yageo).pdf</v>
      </c>
      <c r="P396" s="4" t="str">
        <f t="shared" si="27"/>
        <v>GENERAL PURPOSE CHIP RESISTORS RES0402 12K4±1% 50V 0.0625W</v>
      </c>
    </row>
    <row r="397" spans="1:16" x14ac:dyDescent="0.3">
      <c r="A397" s="4" t="s">
        <v>622</v>
      </c>
      <c r="B397" s="3" t="s">
        <v>373</v>
      </c>
      <c r="C397" s="4" t="s">
        <v>2467</v>
      </c>
      <c r="D397" s="45" t="s">
        <v>1669</v>
      </c>
      <c r="E397" s="3" t="s">
        <v>375</v>
      </c>
      <c r="F397" s="3" t="s">
        <v>376</v>
      </c>
      <c r="G397" s="4" t="str">
        <f t="shared" si="24"/>
        <v>RES0402 12K7±1%</v>
      </c>
      <c r="H397" s="3" t="s">
        <v>23</v>
      </c>
      <c r="I397" s="3" t="s">
        <v>24</v>
      </c>
      <c r="J397" s="3" t="s">
        <v>25</v>
      </c>
      <c r="K397" s="3" t="s">
        <v>377</v>
      </c>
      <c r="L397" s="4" t="str">
        <f t="shared" si="25"/>
        <v>RC0402FR-0712K7L</v>
      </c>
      <c r="M397" s="3" t="s">
        <v>378</v>
      </c>
      <c r="N397" t="s">
        <v>379</v>
      </c>
      <c r="O397" s="4" t="str">
        <f t="shared" ca="1" si="26"/>
        <v>C:\Altium Libraries\Passives Library\DataSheet\GENERAL PURPOSE CHIP RESISTORS (Yageo).pdf</v>
      </c>
      <c r="P397" s="4" t="str">
        <f t="shared" si="27"/>
        <v>GENERAL PURPOSE CHIP RESISTORS RES0402 12K7±1% 50V 0.0625W</v>
      </c>
    </row>
    <row r="398" spans="1:16" x14ac:dyDescent="0.3">
      <c r="A398" s="4" t="s">
        <v>623</v>
      </c>
      <c r="B398" s="3" t="s">
        <v>373</v>
      </c>
      <c r="C398" s="4" t="s">
        <v>230</v>
      </c>
      <c r="D398" s="45" t="s">
        <v>1669</v>
      </c>
      <c r="E398" s="3" t="s">
        <v>375</v>
      </c>
      <c r="F398" s="3" t="s">
        <v>376</v>
      </c>
      <c r="G398" s="4" t="str">
        <f t="shared" si="24"/>
        <v>RES0402 13K±1%</v>
      </c>
      <c r="H398" s="3" t="s">
        <v>23</v>
      </c>
      <c r="I398" s="3" t="s">
        <v>24</v>
      </c>
      <c r="J398" s="3" t="s">
        <v>25</v>
      </c>
      <c r="K398" s="3" t="s">
        <v>377</v>
      </c>
      <c r="L398" s="4" t="str">
        <f t="shared" si="25"/>
        <v>RC0402FR-0713KL</v>
      </c>
      <c r="M398" s="3" t="s">
        <v>378</v>
      </c>
      <c r="N398" t="s">
        <v>379</v>
      </c>
      <c r="O398" s="4" t="str">
        <f t="shared" ca="1" si="26"/>
        <v>C:\Altium Libraries\Passives Library\DataSheet\GENERAL PURPOSE CHIP RESISTORS (Yageo).pdf</v>
      </c>
      <c r="P398" s="4" t="str">
        <f t="shared" si="27"/>
        <v>GENERAL PURPOSE CHIP RESISTORS RES0402 13K±1% 50V 0.0625W</v>
      </c>
    </row>
    <row r="399" spans="1:16" x14ac:dyDescent="0.3">
      <c r="A399" s="4" t="s">
        <v>624</v>
      </c>
      <c r="B399" s="3" t="s">
        <v>373</v>
      </c>
      <c r="C399" s="4" t="s">
        <v>2468</v>
      </c>
      <c r="D399" s="45" t="s">
        <v>1669</v>
      </c>
      <c r="E399" s="3" t="s">
        <v>375</v>
      </c>
      <c r="F399" s="3" t="s">
        <v>376</v>
      </c>
      <c r="G399" s="4" t="str">
        <f t="shared" si="24"/>
        <v>RES0402 13K3±1%</v>
      </c>
      <c r="H399" s="3" t="s">
        <v>23</v>
      </c>
      <c r="I399" s="3" t="s">
        <v>24</v>
      </c>
      <c r="J399" s="3" t="s">
        <v>25</v>
      </c>
      <c r="K399" s="3" t="s">
        <v>377</v>
      </c>
      <c r="L399" s="4" t="str">
        <f t="shared" si="25"/>
        <v>RC0402FR-0713K3L</v>
      </c>
      <c r="M399" s="3" t="s">
        <v>378</v>
      </c>
      <c r="N399" t="s">
        <v>379</v>
      </c>
      <c r="O399" s="4" t="str">
        <f t="shared" ca="1" si="26"/>
        <v>C:\Altium Libraries\Passives Library\DataSheet\GENERAL PURPOSE CHIP RESISTORS (Yageo).pdf</v>
      </c>
      <c r="P399" s="4" t="str">
        <f t="shared" si="27"/>
        <v>GENERAL PURPOSE CHIP RESISTORS RES0402 13K3±1% 50V 0.0625W</v>
      </c>
    </row>
    <row r="400" spans="1:16" x14ac:dyDescent="0.3">
      <c r="A400" s="4" t="s">
        <v>625</v>
      </c>
      <c r="B400" s="3" t="s">
        <v>373</v>
      </c>
      <c r="C400" s="4" t="s">
        <v>2469</v>
      </c>
      <c r="D400" s="45" t="s">
        <v>1669</v>
      </c>
      <c r="E400" s="3" t="s">
        <v>375</v>
      </c>
      <c r="F400" s="3" t="s">
        <v>376</v>
      </c>
      <c r="G400" s="4" t="str">
        <f t="shared" si="24"/>
        <v>RES0402 13K7±1%</v>
      </c>
      <c r="H400" s="3" t="s">
        <v>23</v>
      </c>
      <c r="I400" s="3" t="s">
        <v>24</v>
      </c>
      <c r="J400" s="3" t="s">
        <v>25</v>
      </c>
      <c r="K400" s="3" t="s">
        <v>377</v>
      </c>
      <c r="L400" s="4" t="str">
        <f t="shared" si="25"/>
        <v>RC0402FR-0713K7L</v>
      </c>
      <c r="M400" s="3" t="s">
        <v>378</v>
      </c>
      <c r="N400" t="s">
        <v>379</v>
      </c>
      <c r="O400" s="4" t="str">
        <f t="shared" ca="1" si="26"/>
        <v>C:\Altium Libraries\Passives Library\DataSheet\GENERAL PURPOSE CHIP RESISTORS (Yageo).pdf</v>
      </c>
      <c r="P400" s="4" t="str">
        <f t="shared" si="27"/>
        <v>GENERAL PURPOSE CHIP RESISTORS RES0402 13K7±1% 50V 0.0625W</v>
      </c>
    </row>
    <row r="401" spans="1:16" x14ac:dyDescent="0.3">
      <c r="A401" s="4" t="s">
        <v>626</v>
      </c>
      <c r="B401" s="3" t="s">
        <v>373</v>
      </c>
      <c r="C401" s="4" t="s">
        <v>2470</v>
      </c>
      <c r="D401" s="45" t="s">
        <v>1669</v>
      </c>
      <c r="E401" s="3" t="s">
        <v>375</v>
      </c>
      <c r="F401" s="3" t="s">
        <v>376</v>
      </c>
      <c r="G401" s="4" t="str">
        <f t="shared" si="24"/>
        <v>RES0402 14K±1%</v>
      </c>
      <c r="H401" s="3" t="s">
        <v>23</v>
      </c>
      <c r="I401" s="3" t="s">
        <v>24</v>
      </c>
      <c r="J401" s="3" t="s">
        <v>25</v>
      </c>
      <c r="K401" s="3" t="s">
        <v>377</v>
      </c>
      <c r="L401" s="4" t="str">
        <f t="shared" si="25"/>
        <v>RC0402FR-0714KL</v>
      </c>
      <c r="M401" s="3" t="s">
        <v>378</v>
      </c>
      <c r="N401" t="s">
        <v>379</v>
      </c>
      <c r="O401" s="4" t="str">
        <f t="shared" ca="1" si="26"/>
        <v>C:\Altium Libraries\Passives Library\DataSheet\GENERAL PURPOSE CHIP RESISTORS (Yageo).pdf</v>
      </c>
      <c r="P401" s="4" t="str">
        <f t="shared" si="27"/>
        <v>GENERAL PURPOSE CHIP RESISTORS RES0402 14K±1% 50V 0.0625W</v>
      </c>
    </row>
    <row r="402" spans="1:16" x14ac:dyDescent="0.3">
      <c r="A402" s="4" t="s">
        <v>627</v>
      </c>
      <c r="B402" s="3" t="s">
        <v>373</v>
      </c>
      <c r="C402" s="4" t="s">
        <v>2471</v>
      </c>
      <c r="D402" s="45" t="s">
        <v>1669</v>
      </c>
      <c r="E402" s="3" t="s">
        <v>375</v>
      </c>
      <c r="F402" s="3" t="s">
        <v>376</v>
      </c>
      <c r="G402" s="4" t="str">
        <f t="shared" si="24"/>
        <v>RES0402 14K3±1%</v>
      </c>
      <c r="H402" s="3" t="s">
        <v>23</v>
      </c>
      <c r="I402" s="3" t="s">
        <v>24</v>
      </c>
      <c r="J402" s="3" t="s">
        <v>25</v>
      </c>
      <c r="K402" s="3" t="s">
        <v>377</v>
      </c>
      <c r="L402" s="4" t="str">
        <f t="shared" si="25"/>
        <v>RC0402FR-0714K3L</v>
      </c>
      <c r="M402" s="3" t="s">
        <v>378</v>
      </c>
      <c r="N402" t="s">
        <v>379</v>
      </c>
      <c r="O402" s="4" t="str">
        <f t="shared" ca="1" si="26"/>
        <v>C:\Altium Libraries\Passives Library\DataSheet\GENERAL PURPOSE CHIP RESISTORS (Yageo).pdf</v>
      </c>
      <c r="P402" s="4" t="str">
        <f t="shared" si="27"/>
        <v>GENERAL PURPOSE CHIP RESISTORS RES0402 14K3±1% 50V 0.0625W</v>
      </c>
    </row>
    <row r="403" spans="1:16" x14ac:dyDescent="0.3">
      <c r="A403" s="4" t="s">
        <v>628</v>
      </c>
      <c r="B403" s="3" t="s">
        <v>373</v>
      </c>
      <c r="C403" s="4" t="s">
        <v>2472</v>
      </c>
      <c r="D403" s="45" t="s">
        <v>1669</v>
      </c>
      <c r="E403" s="3" t="s">
        <v>375</v>
      </c>
      <c r="F403" s="3" t="s">
        <v>376</v>
      </c>
      <c r="G403" s="4" t="str">
        <f t="shared" si="24"/>
        <v>RES0402 14K7±1%</v>
      </c>
      <c r="H403" s="3" t="s">
        <v>23</v>
      </c>
      <c r="I403" s="3" t="s">
        <v>24</v>
      </c>
      <c r="J403" s="3" t="s">
        <v>25</v>
      </c>
      <c r="K403" s="3" t="s">
        <v>377</v>
      </c>
      <c r="L403" s="4" t="str">
        <f t="shared" si="25"/>
        <v>RC0402FR-0714K7L</v>
      </c>
      <c r="M403" s="3" t="s">
        <v>378</v>
      </c>
      <c r="N403" t="s">
        <v>379</v>
      </c>
      <c r="O403" s="4" t="str">
        <f t="shared" ca="1" si="26"/>
        <v>C:\Altium Libraries\Passives Library\DataSheet\GENERAL PURPOSE CHIP RESISTORS (Yageo).pdf</v>
      </c>
      <c r="P403" s="4" t="str">
        <f t="shared" si="27"/>
        <v>GENERAL PURPOSE CHIP RESISTORS RES0402 14K7±1% 50V 0.0625W</v>
      </c>
    </row>
    <row r="404" spans="1:16" x14ac:dyDescent="0.3">
      <c r="A404" s="4" t="s">
        <v>629</v>
      </c>
      <c r="B404" s="3" t="s">
        <v>373</v>
      </c>
      <c r="C404" s="4" t="s">
        <v>232</v>
      </c>
      <c r="D404" s="45" t="s">
        <v>1669</v>
      </c>
      <c r="E404" s="3" t="s">
        <v>375</v>
      </c>
      <c r="F404" s="3" t="s">
        <v>376</v>
      </c>
      <c r="G404" s="4" t="str">
        <f t="shared" si="24"/>
        <v>RES0402 15K±1%</v>
      </c>
      <c r="H404" s="3" t="s">
        <v>23</v>
      </c>
      <c r="I404" s="3" t="s">
        <v>24</v>
      </c>
      <c r="J404" s="3" t="s">
        <v>25</v>
      </c>
      <c r="K404" s="3" t="s">
        <v>377</v>
      </c>
      <c r="L404" s="4" t="str">
        <f t="shared" si="25"/>
        <v>RC0402FR-0715KL</v>
      </c>
      <c r="M404" s="3" t="s">
        <v>378</v>
      </c>
      <c r="N404" t="s">
        <v>379</v>
      </c>
      <c r="O404" s="4" t="str">
        <f t="shared" ca="1" si="26"/>
        <v>C:\Altium Libraries\Passives Library\DataSheet\GENERAL PURPOSE CHIP RESISTORS (Yageo).pdf</v>
      </c>
      <c r="P404" s="4" t="str">
        <f t="shared" si="27"/>
        <v>GENERAL PURPOSE CHIP RESISTORS RES0402 15K±1% 50V 0.0625W</v>
      </c>
    </row>
    <row r="405" spans="1:16" x14ac:dyDescent="0.3">
      <c r="A405" s="4" t="s">
        <v>630</v>
      </c>
      <c r="B405" s="3" t="s">
        <v>373</v>
      </c>
      <c r="C405" s="4" t="s">
        <v>2473</v>
      </c>
      <c r="D405" s="45" t="s">
        <v>1669</v>
      </c>
      <c r="E405" s="3" t="s">
        <v>375</v>
      </c>
      <c r="F405" s="3" t="s">
        <v>376</v>
      </c>
      <c r="G405" s="4" t="str">
        <f t="shared" si="24"/>
        <v>RES0402 15K4±1%</v>
      </c>
      <c r="H405" s="3" t="s">
        <v>23</v>
      </c>
      <c r="I405" s="3" t="s">
        <v>24</v>
      </c>
      <c r="J405" s="3" t="s">
        <v>25</v>
      </c>
      <c r="K405" s="3" t="s">
        <v>377</v>
      </c>
      <c r="L405" s="4" t="str">
        <f t="shared" si="25"/>
        <v>RC0402FR-0715K4L</v>
      </c>
      <c r="M405" s="3" t="s">
        <v>378</v>
      </c>
      <c r="N405" t="s">
        <v>379</v>
      </c>
      <c r="O405" s="4" t="str">
        <f t="shared" ca="1" si="26"/>
        <v>C:\Altium Libraries\Passives Library\DataSheet\GENERAL PURPOSE CHIP RESISTORS (Yageo).pdf</v>
      </c>
      <c r="P405" s="4" t="str">
        <f t="shared" si="27"/>
        <v>GENERAL PURPOSE CHIP RESISTORS RES0402 15K4±1% 50V 0.0625W</v>
      </c>
    </row>
    <row r="406" spans="1:16" x14ac:dyDescent="0.3">
      <c r="A406" s="4" t="s">
        <v>631</v>
      </c>
      <c r="B406" s="3" t="s">
        <v>373</v>
      </c>
      <c r="C406" s="4" t="s">
        <v>2474</v>
      </c>
      <c r="D406" s="45" t="s">
        <v>1669</v>
      </c>
      <c r="E406" s="3" t="s">
        <v>375</v>
      </c>
      <c r="F406" s="3" t="s">
        <v>376</v>
      </c>
      <c r="G406" s="4" t="str">
        <f t="shared" si="24"/>
        <v>RES0402 15K8±1%</v>
      </c>
      <c r="H406" s="3" t="s">
        <v>23</v>
      </c>
      <c r="I406" s="3" t="s">
        <v>24</v>
      </c>
      <c r="J406" s="3" t="s">
        <v>25</v>
      </c>
      <c r="K406" s="3" t="s">
        <v>377</v>
      </c>
      <c r="L406" s="4" t="str">
        <f t="shared" si="25"/>
        <v>RC0402FR-0715K8L</v>
      </c>
      <c r="M406" s="3" t="s">
        <v>378</v>
      </c>
      <c r="N406" t="s">
        <v>379</v>
      </c>
      <c r="O406" s="4" t="str">
        <f t="shared" ca="1" si="26"/>
        <v>C:\Altium Libraries\Passives Library\DataSheet\GENERAL PURPOSE CHIP RESISTORS (Yageo).pdf</v>
      </c>
      <c r="P406" s="4" t="str">
        <f t="shared" si="27"/>
        <v>GENERAL PURPOSE CHIP RESISTORS RES0402 15K8±1% 50V 0.0625W</v>
      </c>
    </row>
    <row r="407" spans="1:16" x14ac:dyDescent="0.3">
      <c r="A407" s="4" t="s">
        <v>632</v>
      </c>
      <c r="B407" s="3" t="s">
        <v>373</v>
      </c>
      <c r="C407" s="4" t="s">
        <v>2475</v>
      </c>
      <c r="D407" s="45" t="s">
        <v>1669</v>
      </c>
      <c r="E407" s="3" t="s">
        <v>375</v>
      </c>
      <c r="F407" s="3" t="s">
        <v>376</v>
      </c>
      <c r="G407" s="4" t="str">
        <f t="shared" si="24"/>
        <v>RES0402 16K2±1%</v>
      </c>
      <c r="H407" s="3" t="s">
        <v>23</v>
      </c>
      <c r="I407" s="3" t="s">
        <v>24</v>
      </c>
      <c r="J407" s="3" t="s">
        <v>25</v>
      </c>
      <c r="K407" s="3" t="s">
        <v>377</v>
      </c>
      <c r="L407" s="4" t="str">
        <f t="shared" si="25"/>
        <v>RC0402FR-0716K2L</v>
      </c>
      <c r="M407" s="3" t="s">
        <v>378</v>
      </c>
      <c r="N407" t="s">
        <v>379</v>
      </c>
      <c r="O407" s="4" t="str">
        <f t="shared" ca="1" si="26"/>
        <v>C:\Altium Libraries\Passives Library\DataSheet\GENERAL PURPOSE CHIP RESISTORS (Yageo).pdf</v>
      </c>
      <c r="P407" s="4" t="str">
        <f t="shared" si="27"/>
        <v>GENERAL PURPOSE CHIP RESISTORS RES0402 16K2±1% 50V 0.0625W</v>
      </c>
    </row>
    <row r="408" spans="1:16" x14ac:dyDescent="0.3">
      <c r="A408" s="4" t="s">
        <v>633</v>
      </c>
      <c r="B408" s="3" t="s">
        <v>373</v>
      </c>
      <c r="C408" s="4" t="s">
        <v>2476</v>
      </c>
      <c r="D408" s="45" t="s">
        <v>1669</v>
      </c>
      <c r="E408" s="3" t="s">
        <v>375</v>
      </c>
      <c r="F408" s="3" t="s">
        <v>376</v>
      </c>
      <c r="G408" s="4" t="str">
        <f t="shared" si="24"/>
        <v>RES0402 16K5±1%</v>
      </c>
      <c r="H408" s="3" t="s">
        <v>23</v>
      </c>
      <c r="I408" s="3" t="s">
        <v>24</v>
      </c>
      <c r="J408" s="3" t="s">
        <v>25</v>
      </c>
      <c r="K408" s="3" t="s">
        <v>377</v>
      </c>
      <c r="L408" s="4" t="str">
        <f t="shared" si="25"/>
        <v>RC0402FR-0716K5L</v>
      </c>
      <c r="M408" s="3" t="s">
        <v>378</v>
      </c>
      <c r="N408" t="s">
        <v>379</v>
      </c>
      <c r="O408" s="4" t="str">
        <f t="shared" ca="1" si="26"/>
        <v>C:\Altium Libraries\Passives Library\DataSheet\GENERAL PURPOSE CHIP RESISTORS (Yageo).pdf</v>
      </c>
      <c r="P408" s="4" t="str">
        <f t="shared" si="27"/>
        <v>GENERAL PURPOSE CHIP RESISTORS RES0402 16K5±1% 50V 0.0625W</v>
      </c>
    </row>
    <row r="409" spans="1:16" x14ac:dyDescent="0.3">
      <c r="A409" s="4" t="s">
        <v>634</v>
      </c>
      <c r="B409" s="3" t="s">
        <v>373</v>
      </c>
      <c r="C409" s="4" t="s">
        <v>2477</v>
      </c>
      <c r="D409" s="45" t="s">
        <v>1669</v>
      </c>
      <c r="E409" s="3" t="s">
        <v>375</v>
      </c>
      <c r="F409" s="3" t="s">
        <v>376</v>
      </c>
      <c r="G409" s="4" t="str">
        <f t="shared" si="24"/>
        <v>RES0402 16K9±1%</v>
      </c>
      <c r="H409" s="3" t="s">
        <v>23</v>
      </c>
      <c r="I409" s="3" t="s">
        <v>24</v>
      </c>
      <c r="J409" s="3" t="s">
        <v>25</v>
      </c>
      <c r="K409" s="3" t="s">
        <v>377</v>
      </c>
      <c r="L409" s="4" t="str">
        <f t="shared" si="25"/>
        <v>RC0402FR-0716K9L</v>
      </c>
      <c r="M409" s="3" t="s">
        <v>378</v>
      </c>
      <c r="N409" t="s">
        <v>379</v>
      </c>
      <c r="O409" s="4" t="str">
        <f t="shared" ca="1" si="26"/>
        <v>C:\Altium Libraries\Passives Library\DataSheet\GENERAL PURPOSE CHIP RESISTORS (Yageo).pdf</v>
      </c>
      <c r="P409" s="4" t="str">
        <f t="shared" si="27"/>
        <v>GENERAL PURPOSE CHIP RESISTORS RES0402 16K9±1% 50V 0.0625W</v>
      </c>
    </row>
    <row r="410" spans="1:16" x14ac:dyDescent="0.3">
      <c r="A410" s="4" t="s">
        <v>635</v>
      </c>
      <c r="B410" s="3" t="s">
        <v>373</v>
      </c>
      <c r="C410" s="4" t="s">
        <v>2478</v>
      </c>
      <c r="D410" s="45" t="s">
        <v>1669</v>
      </c>
      <c r="E410" s="3" t="s">
        <v>375</v>
      </c>
      <c r="F410" s="3" t="s">
        <v>376</v>
      </c>
      <c r="G410" s="4" t="str">
        <f t="shared" si="24"/>
        <v>RES0402 17K4±1%</v>
      </c>
      <c r="H410" s="3" t="s">
        <v>23</v>
      </c>
      <c r="I410" s="3" t="s">
        <v>24</v>
      </c>
      <c r="J410" s="3" t="s">
        <v>25</v>
      </c>
      <c r="K410" s="3" t="s">
        <v>377</v>
      </c>
      <c r="L410" s="4" t="str">
        <f t="shared" si="25"/>
        <v>RC0402FR-0717K4L</v>
      </c>
      <c r="M410" s="3" t="s">
        <v>378</v>
      </c>
      <c r="N410" t="s">
        <v>379</v>
      </c>
      <c r="O410" s="4" t="str">
        <f t="shared" ca="1" si="26"/>
        <v>C:\Altium Libraries\Passives Library\DataSheet\GENERAL PURPOSE CHIP RESISTORS (Yageo).pdf</v>
      </c>
      <c r="P410" s="4" t="str">
        <f t="shared" si="27"/>
        <v>GENERAL PURPOSE CHIP RESISTORS RES0402 17K4±1% 50V 0.0625W</v>
      </c>
    </row>
    <row r="411" spans="1:16" x14ac:dyDescent="0.3">
      <c r="A411" s="4" t="s">
        <v>636</v>
      </c>
      <c r="B411" s="3" t="s">
        <v>373</v>
      </c>
      <c r="C411" s="4" t="s">
        <v>2479</v>
      </c>
      <c r="D411" s="45" t="s">
        <v>1669</v>
      </c>
      <c r="E411" s="3" t="s">
        <v>375</v>
      </c>
      <c r="F411" s="3" t="s">
        <v>376</v>
      </c>
      <c r="G411" s="4" t="str">
        <f t="shared" si="24"/>
        <v>RES0402 17K8±1%</v>
      </c>
      <c r="H411" s="3" t="s">
        <v>23</v>
      </c>
      <c r="I411" s="3" t="s">
        <v>24</v>
      </c>
      <c r="J411" s="3" t="s">
        <v>25</v>
      </c>
      <c r="K411" s="3" t="s">
        <v>377</v>
      </c>
      <c r="L411" s="4" t="str">
        <f t="shared" si="25"/>
        <v>RC0402FR-0717K8L</v>
      </c>
      <c r="M411" s="3" t="s">
        <v>378</v>
      </c>
      <c r="N411" t="s">
        <v>379</v>
      </c>
      <c r="O411" s="4" t="str">
        <f t="shared" ca="1" si="26"/>
        <v>C:\Altium Libraries\Passives Library\DataSheet\GENERAL PURPOSE CHIP RESISTORS (Yageo).pdf</v>
      </c>
      <c r="P411" s="4" t="str">
        <f t="shared" si="27"/>
        <v>GENERAL PURPOSE CHIP RESISTORS RES0402 17K8±1% 50V 0.0625W</v>
      </c>
    </row>
    <row r="412" spans="1:16" x14ac:dyDescent="0.3">
      <c r="A412" s="4" t="s">
        <v>637</v>
      </c>
      <c r="B412" s="3" t="s">
        <v>373</v>
      </c>
      <c r="C412" s="4" t="s">
        <v>2480</v>
      </c>
      <c r="D412" s="45" t="s">
        <v>1669</v>
      </c>
      <c r="E412" s="3" t="s">
        <v>375</v>
      </c>
      <c r="F412" s="3" t="s">
        <v>376</v>
      </c>
      <c r="G412" s="4" t="str">
        <f t="shared" si="24"/>
        <v>RES0402 18K2±1%</v>
      </c>
      <c r="H412" s="3" t="s">
        <v>23</v>
      </c>
      <c r="I412" s="3" t="s">
        <v>24</v>
      </c>
      <c r="J412" s="3" t="s">
        <v>25</v>
      </c>
      <c r="K412" s="3" t="s">
        <v>377</v>
      </c>
      <c r="L412" s="4" t="str">
        <f t="shared" si="25"/>
        <v>RC0402FR-0718K2L</v>
      </c>
      <c r="M412" s="3" t="s">
        <v>378</v>
      </c>
      <c r="N412" t="s">
        <v>379</v>
      </c>
      <c r="O412" s="4" t="str">
        <f t="shared" ca="1" si="26"/>
        <v>C:\Altium Libraries\Passives Library\DataSheet\GENERAL PURPOSE CHIP RESISTORS (Yageo).pdf</v>
      </c>
      <c r="P412" s="4" t="str">
        <f t="shared" si="27"/>
        <v>GENERAL PURPOSE CHIP RESISTORS RES0402 18K2±1% 50V 0.0625W</v>
      </c>
    </row>
    <row r="413" spans="1:16" x14ac:dyDescent="0.3">
      <c r="A413" s="4" t="s">
        <v>638</v>
      </c>
      <c r="B413" s="3" t="s">
        <v>373</v>
      </c>
      <c r="C413" s="4" t="s">
        <v>2481</v>
      </c>
      <c r="D413" s="45" t="s">
        <v>1669</v>
      </c>
      <c r="E413" s="3" t="s">
        <v>375</v>
      </c>
      <c r="F413" s="3" t="s">
        <v>376</v>
      </c>
      <c r="G413" s="4" t="str">
        <f t="shared" si="24"/>
        <v>RES0402 18K7±1%</v>
      </c>
      <c r="H413" s="3" t="s">
        <v>23</v>
      </c>
      <c r="I413" s="3" t="s">
        <v>24</v>
      </c>
      <c r="J413" s="3" t="s">
        <v>25</v>
      </c>
      <c r="K413" s="3" t="s">
        <v>377</v>
      </c>
      <c r="L413" s="4" t="str">
        <f t="shared" si="25"/>
        <v>RC0402FR-0718K7L</v>
      </c>
      <c r="M413" s="3" t="s">
        <v>378</v>
      </c>
      <c r="N413" t="s">
        <v>379</v>
      </c>
      <c r="O413" s="4" t="str">
        <f t="shared" ca="1" si="26"/>
        <v>C:\Altium Libraries\Passives Library\DataSheet\GENERAL PURPOSE CHIP RESISTORS (Yageo).pdf</v>
      </c>
      <c r="P413" s="4" t="str">
        <f t="shared" si="27"/>
        <v>GENERAL PURPOSE CHIP RESISTORS RES0402 18K7±1% 50V 0.0625W</v>
      </c>
    </row>
    <row r="414" spans="1:16" x14ac:dyDescent="0.3">
      <c r="A414" s="4" t="s">
        <v>639</v>
      </c>
      <c r="B414" s="3" t="s">
        <v>373</v>
      </c>
      <c r="C414" s="4" t="s">
        <v>2482</v>
      </c>
      <c r="D414" s="45" t="s">
        <v>1669</v>
      </c>
      <c r="E414" s="3" t="s">
        <v>375</v>
      </c>
      <c r="F414" s="3" t="s">
        <v>376</v>
      </c>
      <c r="G414" s="4" t="str">
        <f t="shared" si="24"/>
        <v>RES0402 19K1±1%</v>
      </c>
      <c r="H414" s="3" t="s">
        <v>23</v>
      </c>
      <c r="I414" s="3" t="s">
        <v>24</v>
      </c>
      <c r="J414" s="3" t="s">
        <v>25</v>
      </c>
      <c r="K414" s="3" t="s">
        <v>377</v>
      </c>
      <c r="L414" s="4" t="str">
        <f t="shared" si="25"/>
        <v>RC0402FR-0719K1L</v>
      </c>
      <c r="M414" s="3" t="s">
        <v>378</v>
      </c>
      <c r="N414" t="s">
        <v>379</v>
      </c>
      <c r="O414" s="4" t="str">
        <f t="shared" ca="1" si="26"/>
        <v>C:\Altium Libraries\Passives Library\DataSheet\GENERAL PURPOSE CHIP RESISTORS (Yageo).pdf</v>
      </c>
      <c r="P414" s="4" t="str">
        <f t="shared" si="27"/>
        <v>GENERAL PURPOSE CHIP RESISTORS RES0402 19K1±1% 50V 0.0625W</v>
      </c>
    </row>
    <row r="415" spans="1:16" x14ac:dyDescent="0.3">
      <c r="A415" s="4" t="s">
        <v>640</v>
      </c>
      <c r="B415" s="3" t="s">
        <v>373</v>
      </c>
      <c r="C415" s="4" t="s">
        <v>2483</v>
      </c>
      <c r="D415" s="45" t="s">
        <v>1669</v>
      </c>
      <c r="E415" s="3" t="s">
        <v>375</v>
      </c>
      <c r="F415" s="3" t="s">
        <v>376</v>
      </c>
      <c r="G415" s="4" t="str">
        <f t="shared" si="24"/>
        <v>RES0402 19K6±1%</v>
      </c>
      <c r="H415" s="3" t="s">
        <v>23</v>
      </c>
      <c r="I415" s="3" t="s">
        <v>24</v>
      </c>
      <c r="J415" s="3" t="s">
        <v>25</v>
      </c>
      <c r="K415" s="3" t="s">
        <v>377</v>
      </c>
      <c r="L415" s="4" t="str">
        <f t="shared" si="25"/>
        <v>RC0402FR-0719K6L</v>
      </c>
      <c r="M415" s="3" t="s">
        <v>378</v>
      </c>
      <c r="N415" t="s">
        <v>379</v>
      </c>
      <c r="O415" s="4" t="str">
        <f t="shared" ca="1" si="26"/>
        <v>C:\Altium Libraries\Passives Library\DataSheet\GENERAL PURPOSE CHIP RESISTORS (Yageo).pdf</v>
      </c>
      <c r="P415" s="4" t="str">
        <f t="shared" si="27"/>
        <v>GENERAL PURPOSE CHIP RESISTORS RES0402 19K6±1% 50V 0.0625W</v>
      </c>
    </row>
    <row r="416" spans="1:16" x14ac:dyDescent="0.3">
      <c r="A416" s="4" t="s">
        <v>641</v>
      </c>
      <c r="B416" s="3" t="s">
        <v>373</v>
      </c>
      <c r="C416" s="4" t="s">
        <v>238</v>
      </c>
      <c r="D416" s="45" t="s">
        <v>1669</v>
      </c>
      <c r="E416" s="3" t="s">
        <v>375</v>
      </c>
      <c r="F416" s="3" t="s">
        <v>376</v>
      </c>
      <c r="G416" s="4" t="str">
        <f t="shared" si="24"/>
        <v>RES0402 20K±1%</v>
      </c>
      <c r="H416" s="3" t="s">
        <v>23</v>
      </c>
      <c r="I416" s="3" t="s">
        <v>24</v>
      </c>
      <c r="J416" s="3" t="s">
        <v>25</v>
      </c>
      <c r="K416" s="3" t="s">
        <v>377</v>
      </c>
      <c r="L416" s="4" t="str">
        <f t="shared" si="25"/>
        <v>RC0402FR-0720KL</v>
      </c>
      <c r="M416" s="3" t="s">
        <v>378</v>
      </c>
      <c r="N416" t="s">
        <v>379</v>
      </c>
      <c r="O416" s="4" t="str">
        <f t="shared" ca="1" si="26"/>
        <v>C:\Altium Libraries\Passives Library\DataSheet\GENERAL PURPOSE CHIP RESISTORS (Yageo).pdf</v>
      </c>
      <c r="P416" s="4" t="str">
        <f t="shared" si="27"/>
        <v>GENERAL PURPOSE CHIP RESISTORS RES0402 20K±1% 50V 0.0625W</v>
      </c>
    </row>
    <row r="417" spans="1:16" x14ac:dyDescent="0.3">
      <c r="A417" s="4" t="s">
        <v>642</v>
      </c>
      <c r="B417" s="3" t="s">
        <v>373</v>
      </c>
      <c r="C417" s="4" t="s">
        <v>2484</v>
      </c>
      <c r="D417" s="45" t="s">
        <v>1669</v>
      </c>
      <c r="E417" s="3" t="s">
        <v>375</v>
      </c>
      <c r="F417" s="3" t="s">
        <v>376</v>
      </c>
      <c r="G417" s="4" t="str">
        <f t="shared" si="24"/>
        <v>RES0402 20K5±1%</v>
      </c>
      <c r="H417" s="3" t="s">
        <v>23</v>
      </c>
      <c r="I417" s="3" t="s">
        <v>24</v>
      </c>
      <c r="J417" s="3" t="s">
        <v>25</v>
      </c>
      <c r="K417" s="3" t="s">
        <v>377</v>
      </c>
      <c r="L417" s="4" t="str">
        <f t="shared" si="25"/>
        <v>RC0402FR-0720K5L</v>
      </c>
      <c r="M417" s="3" t="s">
        <v>378</v>
      </c>
      <c r="N417" t="s">
        <v>379</v>
      </c>
      <c r="O417" s="4" t="str">
        <f t="shared" ca="1" si="26"/>
        <v>C:\Altium Libraries\Passives Library\DataSheet\GENERAL PURPOSE CHIP RESISTORS (Yageo).pdf</v>
      </c>
      <c r="P417" s="4" t="str">
        <f t="shared" si="27"/>
        <v>GENERAL PURPOSE CHIP RESISTORS RES0402 20K5±1% 50V 0.0625W</v>
      </c>
    </row>
    <row r="418" spans="1:16" x14ac:dyDescent="0.3">
      <c r="A418" s="4" t="s">
        <v>643</v>
      </c>
      <c r="B418" s="3" t="s">
        <v>373</v>
      </c>
      <c r="C418" s="4" t="s">
        <v>2485</v>
      </c>
      <c r="D418" s="45" t="s">
        <v>1669</v>
      </c>
      <c r="E418" s="3" t="s">
        <v>375</v>
      </c>
      <c r="F418" s="3" t="s">
        <v>376</v>
      </c>
      <c r="G418" s="4" t="str">
        <f t="shared" si="24"/>
        <v>RES0402 21K±1%</v>
      </c>
      <c r="H418" s="3" t="s">
        <v>23</v>
      </c>
      <c r="I418" s="3" t="s">
        <v>24</v>
      </c>
      <c r="J418" s="3" t="s">
        <v>25</v>
      </c>
      <c r="K418" s="3" t="s">
        <v>377</v>
      </c>
      <c r="L418" s="4" t="str">
        <f t="shared" si="25"/>
        <v>RC0402FR-0721KL</v>
      </c>
      <c r="M418" s="3" t="s">
        <v>378</v>
      </c>
      <c r="N418" t="s">
        <v>379</v>
      </c>
      <c r="O418" s="4" t="str">
        <f t="shared" ca="1" si="26"/>
        <v>C:\Altium Libraries\Passives Library\DataSheet\GENERAL PURPOSE CHIP RESISTORS (Yageo).pdf</v>
      </c>
      <c r="P418" s="4" t="str">
        <f t="shared" si="27"/>
        <v>GENERAL PURPOSE CHIP RESISTORS RES0402 21K±1% 50V 0.0625W</v>
      </c>
    </row>
    <row r="419" spans="1:16" x14ac:dyDescent="0.3">
      <c r="A419" s="4" t="s">
        <v>644</v>
      </c>
      <c r="B419" s="3" t="s">
        <v>373</v>
      </c>
      <c r="C419" s="4" t="s">
        <v>2486</v>
      </c>
      <c r="D419" s="45" t="s">
        <v>1669</v>
      </c>
      <c r="E419" s="3" t="s">
        <v>375</v>
      </c>
      <c r="F419" s="3" t="s">
        <v>376</v>
      </c>
      <c r="G419" s="4" t="str">
        <f t="shared" si="24"/>
        <v>RES0402 21K5±1%</v>
      </c>
      <c r="H419" s="3" t="s">
        <v>23</v>
      </c>
      <c r="I419" s="3" t="s">
        <v>24</v>
      </c>
      <c r="J419" s="3" t="s">
        <v>25</v>
      </c>
      <c r="K419" s="3" t="s">
        <v>377</v>
      </c>
      <c r="L419" s="4" t="str">
        <f t="shared" si="25"/>
        <v>RC0402FR-0721K5L</v>
      </c>
      <c r="M419" s="3" t="s">
        <v>378</v>
      </c>
      <c r="N419" t="s">
        <v>379</v>
      </c>
      <c r="O419" s="4" t="str">
        <f t="shared" ca="1" si="26"/>
        <v>C:\Altium Libraries\Passives Library\DataSheet\GENERAL PURPOSE CHIP RESISTORS (Yageo).pdf</v>
      </c>
      <c r="P419" s="4" t="str">
        <f t="shared" si="27"/>
        <v>GENERAL PURPOSE CHIP RESISTORS RES0402 21K5±1% 50V 0.0625W</v>
      </c>
    </row>
    <row r="420" spans="1:16" x14ac:dyDescent="0.3">
      <c r="A420" s="4" t="s">
        <v>645</v>
      </c>
      <c r="B420" s="3" t="s">
        <v>373</v>
      </c>
      <c r="C420" s="4" t="s">
        <v>2487</v>
      </c>
      <c r="D420" s="45" t="s">
        <v>1669</v>
      </c>
      <c r="E420" s="3" t="s">
        <v>375</v>
      </c>
      <c r="F420" s="3" t="s">
        <v>376</v>
      </c>
      <c r="G420" s="4" t="str">
        <f t="shared" si="24"/>
        <v>RES0402 22K1±1%</v>
      </c>
      <c r="H420" s="3" t="s">
        <v>23</v>
      </c>
      <c r="I420" s="3" t="s">
        <v>24</v>
      </c>
      <c r="J420" s="3" t="s">
        <v>25</v>
      </c>
      <c r="K420" s="3" t="s">
        <v>377</v>
      </c>
      <c r="L420" s="4" t="str">
        <f t="shared" si="25"/>
        <v>RC0402FR-0722K1L</v>
      </c>
      <c r="M420" s="3" t="s">
        <v>378</v>
      </c>
      <c r="N420" t="s">
        <v>379</v>
      </c>
      <c r="O420" s="4" t="str">
        <f t="shared" ca="1" si="26"/>
        <v>C:\Altium Libraries\Passives Library\DataSheet\GENERAL PURPOSE CHIP RESISTORS (Yageo).pdf</v>
      </c>
      <c r="P420" s="4" t="str">
        <f t="shared" si="27"/>
        <v>GENERAL PURPOSE CHIP RESISTORS RES0402 22K1±1% 50V 0.0625W</v>
      </c>
    </row>
    <row r="421" spans="1:16" x14ac:dyDescent="0.3">
      <c r="A421" s="4" t="s">
        <v>646</v>
      </c>
      <c r="B421" s="3" t="s">
        <v>373</v>
      </c>
      <c r="C421" s="4" t="s">
        <v>2488</v>
      </c>
      <c r="D421" s="45" t="s">
        <v>1669</v>
      </c>
      <c r="E421" s="3" t="s">
        <v>375</v>
      </c>
      <c r="F421" s="3" t="s">
        <v>376</v>
      </c>
      <c r="G421" s="4" t="str">
        <f t="shared" si="24"/>
        <v>RES0402 22K6±1%</v>
      </c>
      <c r="H421" s="3" t="s">
        <v>23</v>
      </c>
      <c r="I421" s="3" t="s">
        <v>24</v>
      </c>
      <c r="J421" s="3" t="s">
        <v>25</v>
      </c>
      <c r="K421" s="3" t="s">
        <v>377</v>
      </c>
      <c r="L421" s="4" t="str">
        <f t="shared" si="25"/>
        <v>RC0402FR-0722K6L</v>
      </c>
      <c r="M421" s="3" t="s">
        <v>378</v>
      </c>
      <c r="N421" t="s">
        <v>379</v>
      </c>
      <c r="O421" s="4" t="str">
        <f t="shared" ca="1" si="26"/>
        <v>C:\Altium Libraries\Passives Library\DataSheet\GENERAL PURPOSE CHIP RESISTORS (Yageo).pdf</v>
      </c>
      <c r="P421" s="4" t="str">
        <f t="shared" si="27"/>
        <v>GENERAL PURPOSE CHIP RESISTORS RES0402 22K6±1% 50V 0.0625W</v>
      </c>
    </row>
    <row r="422" spans="1:16" x14ac:dyDescent="0.3">
      <c r="A422" s="4" t="s">
        <v>647</v>
      </c>
      <c r="B422" s="3" t="s">
        <v>373</v>
      </c>
      <c r="C422" s="4" t="s">
        <v>2489</v>
      </c>
      <c r="D422" s="45" t="s">
        <v>1669</v>
      </c>
      <c r="E422" s="3" t="s">
        <v>375</v>
      </c>
      <c r="F422" s="3" t="s">
        <v>376</v>
      </c>
      <c r="G422" s="4" t="str">
        <f t="shared" si="24"/>
        <v>RES0402 23K2±1%</v>
      </c>
      <c r="H422" s="3" t="s">
        <v>23</v>
      </c>
      <c r="I422" s="3" t="s">
        <v>24</v>
      </c>
      <c r="J422" s="3" t="s">
        <v>25</v>
      </c>
      <c r="K422" s="3" t="s">
        <v>377</v>
      </c>
      <c r="L422" s="4" t="str">
        <f t="shared" si="25"/>
        <v>RC0402FR-0723K2L</v>
      </c>
      <c r="M422" s="3" t="s">
        <v>378</v>
      </c>
      <c r="N422" t="s">
        <v>379</v>
      </c>
      <c r="O422" s="4" t="str">
        <f t="shared" ca="1" si="26"/>
        <v>C:\Altium Libraries\Passives Library\DataSheet\GENERAL PURPOSE CHIP RESISTORS (Yageo).pdf</v>
      </c>
      <c r="P422" s="4" t="str">
        <f t="shared" si="27"/>
        <v>GENERAL PURPOSE CHIP RESISTORS RES0402 23K2±1% 50V 0.0625W</v>
      </c>
    </row>
    <row r="423" spans="1:16" x14ac:dyDescent="0.3">
      <c r="A423" s="4" t="s">
        <v>648</v>
      </c>
      <c r="B423" s="3" t="s">
        <v>373</v>
      </c>
      <c r="C423" s="4" t="s">
        <v>2490</v>
      </c>
      <c r="D423" s="45" t="s">
        <v>1669</v>
      </c>
      <c r="E423" s="3" t="s">
        <v>375</v>
      </c>
      <c r="F423" s="3" t="s">
        <v>376</v>
      </c>
      <c r="G423" s="4" t="str">
        <f t="shared" si="24"/>
        <v>RES0402 23K7±1%</v>
      </c>
      <c r="H423" s="3" t="s">
        <v>23</v>
      </c>
      <c r="I423" s="3" t="s">
        <v>24</v>
      </c>
      <c r="J423" s="3" t="s">
        <v>25</v>
      </c>
      <c r="K423" s="3" t="s">
        <v>377</v>
      </c>
      <c r="L423" s="4" t="str">
        <f t="shared" si="25"/>
        <v>RC0402FR-0723K7L</v>
      </c>
      <c r="M423" s="3" t="s">
        <v>378</v>
      </c>
      <c r="N423" t="s">
        <v>379</v>
      </c>
      <c r="O423" s="4" t="str">
        <f t="shared" ca="1" si="26"/>
        <v>C:\Altium Libraries\Passives Library\DataSheet\GENERAL PURPOSE CHIP RESISTORS (Yageo).pdf</v>
      </c>
      <c r="P423" s="4" t="str">
        <f t="shared" si="27"/>
        <v>GENERAL PURPOSE CHIP RESISTORS RES0402 23K7±1% 50V 0.0625W</v>
      </c>
    </row>
    <row r="424" spans="1:16" x14ac:dyDescent="0.3">
      <c r="A424" s="4" t="s">
        <v>649</v>
      </c>
      <c r="B424" s="3" t="s">
        <v>373</v>
      </c>
      <c r="C424" s="4" t="s">
        <v>2491</v>
      </c>
      <c r="D424" s="45" t="s">
        <v>1669</v>
      </c>
      <c r="E424" s="3" t="s">
        <v>375</v>
      </c>
      <c r="F424" s="3" t="s">
        <v>376</v>
      </c>
      <c r="G424" s="4" t="str">
        <f t="shared" si="24"/>
        <v>RES0402 24K3±1%</v>
      </c>
      <c r="H424" s="3" t="s">
        <v>23</v>
      </c>
      <c r="I424" s="3" t="s">
        <v>24</v>
      </c>
      <c r="J424" s="3" t="s">
        <v>25</v>
      </c>
      <c r="K424" s="3" t="s">
        <v>377</v>
      </c>
      <c r="L424" s="4" t="str">
        <f t="shared" si="25"/>
        <v>RC0402FR-0724K3L</v>
      </c>
      <c r="M424" s="3" t="s">
        <v>378</v>
      </c>
      <c r="N424" t="s">
        <v>379</v>
      </c>
      <c r="O424" s="4" t="str">
        <f t="shared" ca="1" si="26"/>
        <v>C:\Altium Libraries\Passives Library\DataSheet\GENERAL PURPOSE CHIP RESISTORS (Yageo).pdf</v>
      </c>
      <c r="P424" s="4" t="str">
        <f t="shared" si="27"/>
        <v>GENERAL PURPOSE CHIP RESISTORS RES0402 24K3±1% 50V 0.0625W</v>
      </c>
    </row>
    <row r="425" spans="1:16" x14ac:dyDescent="0.3">
      <c r="A425" s="4" t="s">
        <v>650</v>
      </c>
      <c r="B425" s="3" t="s">
        <v>373</v>
      </c>
      <c r="C425" s="4" t="s">
        <v>2492</v>
      </c>
      <c r="D425" s="45" t="s">
        <v>1669</v>
      </c>
      <c r="E425" s="3" t="s">
        <v>375</v>
      </c>
      <c r="F425" s="3" t="s">
        <v>376</v>
      </c>
      <c r="G425" s="4" t="str">
        <f t="shared" si="24"/>
        <v>RES0402 24K9±1%</v>
      </c>
      <c r="H425" s="3" t="s">
        <v>23</v>
      </c>
      <c r="I425" s="3" t="s">
        <v>24</v>
      </c>
      <c r="J425" s="3" t="s">
        <v>25</v>
      </c>
      <c r="K425" s="3" t="s">
        <v>377</v>
      </c>
      <c r="L425" s="4" t="str">
        <f t="shared" si="25"/>
        <v>RC0402FR-0724K9L</v>
      </c>
      <c r="M425" s="3" t="s">
        <v>378</v>
      </c>
      <c r="N425" t="s">
        <v>379</v>
      </c>
      <c r="O425" s="4" t="str">
        <f t="shared" ca="1" si="26"/>
        <v>C:\Altium Libraries\Passives Library\DataSheet\GENERAL PURPOSE CHIP RESISTORS (Yageo).pdf</v>
      </c>
      <c r="P425" s="4" t="str">
        <f t="shared" si="27"/>
        <v>GENERAL PURPOSE CHIP RESISTORS RES0402 24K9±1% 50V 0.0625W</v>
      </c>
    </row>
    <row r="426" spans="1:16" x14ac:dyDescent="0.3">
      <c r="A426" s="4" t="s">
        <v>651</v>
      </c>
      <c r="B426" s="3" t="s">
        <v>373</v>
      </c>
      <c r="C426" s="4" t="s">
        <v>2493</v>
      </c>
      <c r="D426" s="45" t="s">
        <v>1669</v>
      </c>
      <c r="E426" s="3" t="s">
        <v>375</v>
      </c>
      <c r="F426" s="3" t="s">
        <v>376</v>
      </c>
      <c r="G426" s="4" t="str">
        <f t="shared" si="24"/>
        <v>RES0402 25K5±1%</v>
      </c>
      <c r="H426" s="3" t="s">
        <v>23</v>
      </c>
      <c r="I426" s="3" t="s">
        <v>24</v>
      </c>
      <c r="J426" s="3" t="s">
        <v>25</v>
      </c>
      <c r="K426" s="3" t="s">
        <v>377</v>
      </c>
      <c r="L426" s="4" t="str">
        <f t="shared" si="25"/>
        <v>RC0402FR-0725K5L</v>
      </c>
      <c r="M426" s="3" t="s">
        <v>378</v>
      </c>
      <c r="N426" t="s">
        <v>379</v>
      </c>
      <c r="O426" s="4" t="str">
        <f t="shared" ca="1" si="26"/>
        <v>C:\Altium Libraries\Passives Library\DataSheet\GENERAL PURPOSE CHIP RESISTORS (Yageo).pdf</v>
      </c>
      <c r="P426" s="4" t="str">
        <f t="shared" si="27"/>
        <v>GENERAL PURPOSE CHIP RESISTORS RES0402 25K5±1% 50V 0.0625W</v>
      </c>
    </row>
    <row r="427" spans="1:16" x14ac:dyDescent="0.3">
      <c r="A427" s="4" t="s">
        <v>652</v>
      </c>
      <c r="B427" s="3" t="s">
        <v>373</v>
      </c>
      <c r="C427" s="4" t="s">
        <v>2494</v>
      </c>
      <c r="D427" s="45" t="s">
        <v>1669</v>
      </c>
      <c r="E427" s="3" t="s">
        <v>375</v>
      </c>
      <c r="F427" s="3" t="s">
        <v>376</v>
      </c>
      <c r="G427" s="4" t="str">
        <f t="shared" si="24"/>
        <v>RES0402 26K1±1%</v>
      </c>
      <c r="H427" s="3" t="s">
        <v>23</v>
      </c>
      <c r="I427" s="3" t="s">
        <v>24</v>
      </c>
      <c r="J427" s="3" t="s">
        <v>25</v>
      </c>
      <c r="K427" s="3" t="s">
        <v>377</v>
      </c>
      <c r="L427" s="4" t="str">
        <f t="shared" si="25"/>
        <v>RC0402FR-0726K1L</v>
      </c>
      <c r="M427" s="3" t="s">
        <v>378</v>
      </c>
      <c r="N427" t="s">
        <v>379</v>
      </c>
      <c r="O427" s="4" t="str">
        <f t="shared" ca="1" si="26"/>
        <v>C:\Altium Libraries\Passives Library\DataSheet\GENERAL PURPOSE CHIP RESISTORS (Yageo).pdf</v>
      </c>
      <c r="P427" s="4" t="str">
        <f t="shared" si="27"/>
        <v>GENERAL PURPOSE CHIP RESISTORS RES0402 26K1±1% 50V 0.0625W</v>
      </c>
    </row>
    <row r="428" spans="1:16" x14ac:dyDescent="0.3">
      <c r="A428" s="4" t="s">
        <v>653</v>
      </c>
      <c r="B428" s="3" t="s">
        <v>373</v>
      </c>
      <c r="C428" s="4" t="s">
        <v>2495</v>
      </c>
      <c r="D428" s="45" t="s">
        <v>1669</v>
      </c>
      <c r="E428" s="3" t="s">
        <v>375</v>
      </c>
      <c r="F428" s="3" t="s">
        <v>376</v>
      </c>
      <c r="G428" s="4" t="str">
        <f t="shared" si="24"/>
        <v>RES0402 26K7±1%</v>
      </c>
      <c r="H428" s="3" t="s">
        <v>23</v>
      </c>
      <c r="I428" s="3" t="s">
        <v>24</v>
      </c>
      <c r="J428" s="3" t="s">
        <v>25</v>
      </c>
      <c r="K428" s="3" t="s">
        <v>377</v>
      </c>
      <c r="L428" s="4" t="str">
        <f t="shared" si="25"/>
        <v>RC0402FR-0726K7L</v>
      </c>
      <c r="M428" s="3" t="s">
        <v>378</v>
      </c>
      <c r="N428" t="s">
        <v>379</v>
      </c>
      <c r="O428" s="4" t="str">
        <f t="shared" ca="1" si="26"/>
        <v>C:\Altium Libraries\Passives Library\DataSheet\GENERAL PURPOSE CHIP RESISTORS (Yageo).pdf</v>
      </c>
      <c r="P428" s="4" t="str">
        <f t="shared" si="27"/>
        <v>GENERAL PURPOSE CHIP RESISTORS RES0402 26K7±1% 50V 0.0625W</v>
      </c>
    </row>
    <row r="429" spans="1:16" x14ac:dyDescent="0.3">
      <c r="A429" s="4" t="s">
        <v>654</v>
      </c>
      <c r="B429" s="3" t="s">
        <v>373</v>
      </c>
      <c r="C429" s="4" t="s">
        <v>2496</v>
      </c>
      <c r="D429" s="45" t="s">
        <v>1669</v>
      </c>
      <c r="E429" s="3" t="s">
        <v>375</v>
      </c>
      <c r="F429" s="3" t="s">
        <v>376</v>
      </c>
      <c r="G429" s="4" t="str">
        <f t="shared" si="24"/>
        <v>RES0402 27K4±1%</v>
      </c>
      <c r="H429" s="3" t="s">
        <v>23</v>
      </c>
      <c r="I429" s="3" t="s">
        <v>24</v>
      </c>
      <c r="J429" s="3" t="s">
        <v>25</v>
      </c>
      <c r="K429" s="3" t="s">
        <v>377</v>
      </c>
      <c r="L429" s="4" t="str">
        <f t="shared" si="25"/>
        <v>RC0402FR-0727K4L</v>
      </c>
      <c r="M429" s="3" t="s">
        <v>378</v>
      </c>
      <c r="N429" t="s">
        <v>379</v>
      </c>
      <c r="O429" s="4" t="str">
        <f t="shared" ca="1" si="26"/>
        <v>C:\Altium Libraries\Passives Library\DataSheet\GENERAL PURPOSE CHIP RESISTORS (Yageo).pdf</v>
      </c>
      <c r="P429" s="4" t="str">
        <f t="shared" si="27"/>
        <v>GENERAL PURPOSE CHIP RESISTORS RES0402 27K4±1% 50V 0.0625W</v>
      </c>
    </row>
    <row r="430" spans="1:16" x14ac:dyDescent="0.3">
      <c r="A430" s="4" t="s">
        <v>655</v>
      </c>
      <c r="B430" s="3" t="s">
        <v>373</v>
      </c>
      <c r="C430" s="4" t="s">
        <v>2497</v>
      </c>
      <c r="D430" s="45" t="s">
        <v>1669</v>
      </c>
      <c r="E430" s="3" t="s">
        <v>375</v>
      </c>
      <c r="F430" s="3" t="s">
        <v>376</v>
      </c>
      <c r="G430" s="4" t="str">
        <f t="shared" si="24"/>
        <v>RES0402 28K±1%</v>
      </c>
      <c r="H430" s="3" t="s">
        <v>23</v>
      </c>
      <c r="I430" s="3" t="s">
        <v>24</v>
      </c>
      <c r="J430" s="3" t="s">
        <v>25</v>
      </c>
      <c r="K430" s="3" t="s">
        <v>377</v>
      </c>
      <c r="L430" s="4" t="str">
        <f t="shared" si="25"/>
        <v>RC0402FR-0728KL</v>
      </c>
      <c r="M430" s="3" t="s">
        <v>378</v>
      </c>
      <c r="N430" t="s">
        <v>379</v>
      </c>
      <c r="O430" s="4" t="str">
        <f t="shared" ca="1" si="26"/>
        <v>C:\Altium Libraries\Passives Library\DataSheet\GENERAL PURPOSE CHIP RESISTORS (Yageo).pdf</v>
      </c>
      <c r="P430" s="4" t="str">
        <f t="shared" si="27"/>
        <v>GENERAL PURPOSE CHIP RESISTORS RES0402 28K±1% 50V 0.0625W</v>
      </c>
    </row>
    <row r="431" spans="1:16" x14ac:dyDescent="0.3">
      <c r="A431" s="4" t="s">
        <v>656</v>
      </c>
      <c r="B431" s="3" t="s">
        <v>373</v>
      </c>
      <c r="C431" s="4" t="s">
        <v>2498</v>
      </c>
      <c r="D431" s="45" t="s">
        <v>1669</v>
      </c>
      <c r="E431" s="3" t="s">
        <v>375</v>
      </c>
      <c r="F431" s="3" t="s">
        <v>376</v>
      </c>
      <c r="G431" s="4" t="str">
        <f t="shared" si="24"/>
        <v>RES0402 28K7±1%</v>
      </c>
      <c r="H431" s="3" t="s">
        <v>23</v>
      </c>
      <c r="I431" s="3" t="s">
        <v>24</v>
      </c>
      <c r="J431" s="3" t="s">
        <v>25</v>
      </c>
      <c r="K431" s="3" t="s">
        <v>377</v>
      </c>
      <c r="L431" s="4" t="str">
        <f t="shared" si="25"/>
        <v>RC0402FR-0728K7L</v>
      </c>
      <c r="M431" s="3" t="s">
        <v>378</v>
      </c>
      <c r="N431" t="s">
        <v>379</v>
      </c>
      <c r="O431" s="4" t="str">
        <f t="shared" ca="1" si="26"/>
        <v>C:\Altium Libraries\Passives Library\DataSheet\GENERAL PURPOSE CHIP RESISTORS (Yageo).pdf</v>
      </c>
      <c r="P431" s="4" t="str">
        <f t="shared" si="27"/>
        <v>GENERAL PURPOSE CHIP RESISTORS RES0402 28K7±1% 50V 0.0625W</v>
      </c>
    </row>
    <row r="432" spans="1:16" x14ac:dyDescent="0.3">
      <c r="A432" s="4" t="s">
        <v>657</v>
      </c>
      <c r="B432" s="3" t="s">
        <v>373</v>
      </c>
      <c r="C432" s="4" t="s">
        <v>2499</v>
      </c>
      <c r="D432" s="45" t="s">
        <v>1669</v>
      </c>
      <c r="E432" s="3" t="s">
        <v>375</v>
      </c>
      <c r="F432" s="3" t="s">
        <v>376</v>
      </c>
      <c r="G432" s="4" t="str">
        <f t="shared" si="24"/>
        <v>RES0402 29K4±1%</v>
      </c>
      <c r="H432" s="3" t="s">
        <v>23</v>
      </c>
      <c r="I432" s="3" t="s">
        <v>24</v>
      </c>
      <c r="J432" s="3" t="s">
        <v>25</v>
      </c>
      <c r="K432" s="3" t="s">
        <v>377</v>
      </c>
      <c r="L432" s="4" t="str">
        <f t="shared" si="25"/>
        <v>RC0402FR-0729K4L</v>
      </c>
      <c r="M432" s="3" t="s">
        <v>378</v>
      </c>
      <c r="N432" t="s">
        <v>379</v>
      </c>
      <c r="O432" s="4" t="str">
        <f t="shared" ca="1" si="26"/>
        <v>C:\Altium Libraries\Passives Library\DataSheet\GENERAL PURPOSE CHIP RESISTORS (Yageo).pdf</v>
      </c>
      <c r="P432" s="4" t="str">
        <f t="shared" si="27"/>
        <v>GENERAL PURPOSE CHIP RESISTORS RES0402 29K4±1% 50V 0.0625W</v>
      </c>
    </row>
    <row r="433" spans="1:16" x14ac:dyDescent="0.3">
      <c r="A433" s="4" t="s">
        <v>658</v>
      </c>
      <c r="B433" s="3" t="s">
        <v>373</v>
      </c>
      <c r="C433" s="4" t="s">
        <v>2500</v>
      </c>
      <c r="D433" s="45" t="s">
        <v>1669</v>
      </c>
      <c r="E433" s="3" t="s">
        <v>375</v>
      </c>
      <c r="F433" s="3" t="s">
        <v>376</v>
      </c>
      <c r="G433" s="4" t="str">
        <f t="shared" si="24"/>
        <v>RES0402 30K1±1%</v>
      </c>
      <c r="H433" s="3" t="s">
        <v>23</v>
      </c>
      <c r="I433" s="3" t="s">
        <v>24</v>
      </c>
      <c r="J433" s="3" t="s">
        <v>25</v>
      </c>
      <c r="K433" s="3" t="s">
        <v>377</v>
      </c>
      <c r="L433" s="4" t="str">
        <f t="shared" si="25"/>
        <v>RC0402FR-0730K1L</v>
      </c>
      <c r="M433" s="3" t="s">
        <v>378</v>
      </c>
      <c r="N433" t="s">
        <v>379</v>
      </c>
      <c r="O433" s="4" t="str">
        <f t="shared" ca="1" si="26"/>
        <v>C:\Altium Libraries\Passives Library\DataSheet\GENERAL PURPOSE CHIP RESISTORS (Yageo).pdf</v>
      </c>
      <c r="P433" s="4" t="str">
        <f t="shared" si="27"/>
        <v>GENERAL PURPOSE CHIP RESISTORS RES0402 30K1±1% 50V 0.0625W</v>
      </c>
    </row>
    <row r="434" spans="1:16" x14ac:dyDescent="0.3">
      <c r="A434" s="4" t="s">
        <v>659</v>
      </c>
      <c r="B434" s="3" t="s">
        <v>373</v>
      </c>
      <c r="C434" s="4" t="s">
        <v>2501</v>
      </c>
      <c r="D434" s="45" t="s">
        <v>1669</v>
      </c>
      <c r="E434" s="3" t="s">
        <v>375</v>
      </c>
      <c r="F434" s="3" t="s">
        <v>376</v>
      </c>
      <c r="G434" s="4" t="str">
        <f t="shared" si="24"/>
        <v>RES0402 30K9±1%</v>
      </c>
      <c r="H434" s="3" t="s">
        <v>23</v>
      </c>
      <c r="I434" s="3" t="s">
        <v>24</v>
      </c>
      <c r="J434" s="3" t="s">
        <v>25</v>
      </c>
      <c r="K434" s="3" t="s">
        <v>377</v>
      </c>
      <c r="L434" s="4" t="str">
        <f t="shared" si="25"/>
        <v>RC0402FR-0730K9L</v>
      </c>
      <c r="M434" s="3" t="s">
        <v>378</v>
      </c>
      <c r="N434" t="s">
        <v>379</v>
      </c>
      <c r="O434" s="4" t="str">
        <f t="shared" ca="1" si="26"/>
        <v>C:\Altium Libraries\Passives Library\DataSheet\GENERAL PURPOSE CHIP RESISTORS (Yageo).pdf</v>
      </c>
      <c r="P434" s="4" t="str">
        <f t="shared" si="27"/>
        <v>GENERAL PURPOSE CHIP RESISTORS RES0402 30K9±1% 50V 0.0625W</v>
      </c>
    </row>
    <row r="435" spans="1:16" x14ac:dyDescent="0.3">
      <c r="A435" s="4" t="s">
        <v>660</v>
      </c>
      <c r="B435" s="3" t="s">
        <v>373</v>
      </c>
      <c r="C435" s="4" t="s">
        <v>2502</v>
      </c>
      <c r="D435" s="45" t="s">
        <v>1669</v>
      </c>
      <c r="E435" s="3" t="s">
        <v>375</v>
      </c>
      <c r="F435" s="3" t="s">
        <v>376</v>
      </c>
      <c r="G435" s="4" t="str">
        <f t="shared" si="24"/>
        <v>RES0402 31K6±1%</v>
      </c>
      <c r="H435" s="3" t="s">
        <v>23</v>
      </c>
      <c r="I435" s="3" t="s">
        <v>24</v>
      </c>
      <c r="J435" s="3" t="s">
        <v>25</v>
      </c>
      <c r="K435" s="3" t="s">
        <v>377</v>
      </c>
      <c r="L435" s="4" t="str">
        <f t="shared" si="25"/>
        <v>RC0402FR-0731K6L</v>
      </c>
      <c r="M435" s="3" t="s">
        <v>378</v>
      </c>
      <c r="N435" t="s">
        <v>379</v>
      </c>
      <c r="O435" s="4" t="str">
        <f t="shared" ca="1" si="26"/>
        <v>C:\Altium Libraries\Passives Library\DataSheet\GENERAL PURPOSE CHIP RESISTORS (Yageo).pdf</v>
      </c>
      <c r="P435" s="4" t="str">
        <f t="shared" si="27"/>
        <v>GENERAL PURPOSE CHIP RESISTORS RES0402 31K6±1% 50V 0.0625W</v>
      </c>
    </row>
    <row r="436" spans="1:16" x14ac:dyDescent="0.3">
      <c r="A436" s="4" t="s">
        <v>661</v>
      </c>
      <c r="B436" s="3" t="s">
        <v>373</v>
      </c>
      <c r="C436" s="4" t="s">
        <v>2503</v>
      </c>
      <c r="D436" s="45" t="s">
        <v>1669</v>
      </c>
      <c r="E436" s="3" t="s">
        <v>375</v>
      </c>
      <c r="F436" s="3" t="s">
        <v>376</v>
      </c>
      <c r="G436" s="4" t="str">
        <f t="shared" si="24"/>
        <v>RES0402 32K4±1%</v>
      </c>
      <c r="H436" s="3" t="s">
        <v>23</v>
      </c>
      <c r="I436" s="3" t="s">
        <v>24</v>
      </c>
      <c r="J436" s="3" t="s">
        <v>25</v>
      </c>
      <c r="K436" s="3" t="s">
        <v>377</v>
      </c>
      <c r="L436" s="4" t="str">
        <f t="shared" si="25"/>
        <v>RC0402FR-0732K4L</v>
      </c>
      <c r="M436" s="3" t="s">
        <v>378</v>
      </c>
      <c r="N436" t="s">
        <v>379</v>
      </c>
      <c r="O436" s="4" t="str">
        <f t="shared" ca="1" si="26"/>
        <v>C:\Altium Libraries\Passives Library\DataSheet\GENERAL PURPOSE CHIP RESISTORS (Yageo).pdf</v>
      </c>
      <c r="P436" s="4" t="str">
        <f t="shared" si="27"/>
        <v>GENERAL PURPOSE CHIP RESISTORS RES0402 32K4±1% 50V 0.0625W</v>
      </c>
    </row>
    <row r="437" spans="1:16" x14ac:dyDescent="0.3">
      <c r="A437" s="4" t="s">
        <v>662</v>
      </c>
      <c r="B437" s="3" t="s">
        <v>373</v>
      </c>
      <c r="C437" s="4" t="s">
        <v>2504</v>
      </c>
      <c r="D437" s="45" t="s">
        <v>1669</v>
      </c>
      <c r="E437" s="3" t="s">
        <v>375</v>
      </c>
      <c r="F437" s="3" t="s">
        <v>376</v>
      </c>
      <c r="G437" s="4" t="str">
        <f t="shared" si="24"/>
        <v>RES0402 33K2±1%</v>
      </c>
      <c r="H437" s="3" t="s">
        <v>23</v>
      </c>
      <c r="I437" s="3" t="s">
        <v>24</v>
      </c>
      <c r="J437" s="3" t="s">
        <v>25</v>
      </c>
      <c r="K437" s="3" t="s">
        <v>377</v>
      </c>
      <c r="L437" s="4" t="str">
        <f t="shared" si="25"/>
        <v>RC0402FR-0733K2L</v>
      </c>
      <c r="M437" s="3" t="s">
        <v>378</v>
      </c>
      <c r="N437" t="s">
        <v>379</v>
      </c>
      <c r="O437" s="4" t="str">
        <f t="shared" ca="1" si="26"/>
        <v>C:\Altium Libraries\Passives Library\DataSheet\GENERAL PURPOSE CHIP RESISTORS (Yageo).pdf</v>
      </c>
      <c r="P437" s="4" t="str">
        <f t="shared" si="27"/>
        <v>GENERAL PURPOSE CHIP RESISTORS RES0402 33K2±1% 50V 0.0625W</v>
      </c>
    </row>
    <row r="438" spans="1:16" x14ac:dyDescent="0.3">
      <c r="A438" s="4" t="s">
        <v>663</v>
      </c>
      <c r="B438" s="3" t="s">
        <v>373</v>
      </c>
      <c r="C438" s="4" t="s">
        <v>2505</v>
      </c>
      <c r="D438" s="45" t="s">
        <v>1669</v>
      </c>
      <c r="E438" s="3" t="s">
        <v>375</v>
      </c>
      <c r="F438" s="3" t="s">
        <v>376</v>
      </c>
      <c r="G438" s="4" t="str">
        <f t="shared" si="24"/>
        <v>RES0402 34K±1%</v>
      </c>
      <c r="H438" s="3" t="s">
        <v>23</v>
      </c>
      <c r="I438" s="3" t="s">
        <v>24</v>
      </c>
      <c r="J438" s="3" t="s">
        <v>25</v>
      </c>
      <c r="K438" s="3" t="s">
        <v>377</v>
      </c>
      <c r="L438" s="4" t="str">
        <f t="shared" si="25"/>
        <v>RC0402FR-0734KL</v>
      </c>
      <c r="M438" s="3" t="s">
        <v>378</v>
      </c>
      <c r="N438" t="s">
        <v>379</v>
      </c>
      <c r="O438" s="4" t="str">
        <f t="shared" ca="1" si="26"/>
        <v>C:\Altium Libraries\Passives Library\DataSheet\GENERAL PURPOSE CHIP RESISTORS (Yageo).pdf</v>
      </c>
      <c r="P438" s="4" t="str">
        <f t="shared" si="27"/>
        <v>GENERAL PURPOSE CHIP RESISTORS RES0402 34K±1% 50V 0.0625W</v>
      </c>
    </row>
    <row r="439" spans="1:16" x14ac:dyDescent="0.3">
      <c r="A439" s="4" t="s">
        <v>664</v>
      </c>
      <c r="B439" s="3" t="s">
        <v>373</v>
      </c>
      <c r="C439" s="4" t="s">
        <v>2506</v>
      </c>
      <c r="D439" s="45" t="s">
        <v>1669</v>
      </c>
      <c r="E439" s="3" t="s">
        <v>375</v>
      </c>
      <c r="F439" s="3" t="s">
        <v>376</v>
      </c>
      <c r="G439" s="4" t="str">
        <f t="shared" si="24"/>
        <v>RES0402 34K8±1%</v>
      </c>
      <c r="H439" s="3" t="s">
        <v>23</v>
      </c>
      <c r="I439" s="3" t="s">
        <v>24</v>
      </c>
      <c r="J439" s="3" t="s">
        <v>25</v>
      </c>
      <c r="K439" s="3" t="s">
        <v>377</v>
      </c>
      <c r="L439" s="4" t="str">
        <f t="shared" si="25"/>
        <v>RC0402FR-0734K8L</v>
      </c>
      <c r="M439" s="3" t="s">
        <v>378</v>
      </c>
      <c r="N439" t="s">
        <v>379</v>
      </c>
      <c r="O439" s="4" t="str">
        <f t="shared" ca="1" si="26"/>
        <v>C:\Altium Libraries\Passives Library\DataSheet\GENERAL PURPOSE CHIP RESISTORS (Yageo).pdf</v>
      </c>
      <c r="P439" s="4" t="str">
        <f t="shared" si="27"/>
        <v>GENERAL PURPOSE CHIP RESISTORS RES0402 34K8±1% 50V 0.0625W</v>
      </c>
    </row>
    <row r="440" spans="1:16" x14ac:dyDescent="0.3">
      <c r="A440" s="4" t="s">
        <v>665</v>
      </c>
      <c r="B440" s="3" t="s">
        <v>373</v>
      </c>
      <c r="C440" s="4" t="s">
        <v>2507</v>
      </c>
      <c r="D440" s="45" t="s">
        <v>1669</v>
      </c>
      <c r="E440" s="3" t="s">
        <v>375</v>
      </c>
      <c r="F440" s="3" t="s">
        <v>376</v>
      </c>
      <c r="G440" s="4" t="str">
        <f t="shared" si="24"/>
        <v>RES0402 35K7±1%</v>
      </c>
      <c r="H440" s="3" t="s">
        <v>23</v>
      </c>
      <c r="I440" s="3" t="s">
        <v>24</v>
      </c>
      <c r="J440" s="3" t="s">
        <v>25</v>
      </c>
      <c r="K440" s="3" t="s">
        <v>377</v>
      </c>
      <c r="L440" s="4" t="str">
        <f t="shared" si="25"/>
        <v>RC0402FR-0735K7L</v>
      </c>
      <c r="M440" s="3" t="s">
        <v>378</v>
      </c>
      <c r="N440" t="s">
        <v>379</v>
      </c>
      <c r="O440" s="4" t="str">
        <f t="shared" ca="1" si="26"/>
        <v>C:\Altium Libraries\Passives Library\DataSheet\GENERAL PURPOSE CHIP RESISTORS (Yageo).pdf</v>
      </c>
      <c r="P440" s="4" t="str">
        <f t="shared" si="27"/>
        <v>GENERAL PURPOSE CHIP RESISTORS RES0402 35K7±1% 50V 0.0625W</v>
      </c>
    </row>
    <row r="441" spans="1:16" x14ac:dyDescent="0.3">
      <c r="A441" s="4" t="s">
        <v>666</v>
      </c>
      <c r="B441" s="3" t="s">
        <v>373</v>
      </c>
      <c r="C441" s="4" t="s">
        <v>2508</v>
      </c>
      <c r="D441" s="45" t="s">
        <v>1669</v>
      </c>
      <c r="E441" s="3" t="s">
        <v>375</v>
      </c>
      <c r="F441" s="3" t="s">
        <v>376</v>
      </c>
      <c r="G441" s="4" t="str">
        <f t="shared" si="24"/>
        <v>RES0402 36K5±1%</v>
      </c>
      <c r="H441" s="3" t="s">
        <v>23</v>
      </c>
      <c r="I441" s="3" t="s">
        <v>24</v>
      </c>
      <c r="J441" s="3" t="s">
        <v>25</v>
      </c>
      <c r="K441" s="3" t="s">
        <v>377</v>
      </c>
      <c r="L441" s="4" t="str">
        <f t="shared" si="25"/>
        <v>RC0402FR-0736K5L</v>
      </c>
      <c r="M441" s="3" t="s">
        <v>378</v>
      </c>
      <c r="N441" t="s">
        <v>379</v>
      </c>
      <c r="O441" s="4" t="str">
        <f t="shared" ca="1" si="26"/>
        <v>C:\Altium Libraries\Passives Library\DataSheet\GENERAL PURPOSE CHIP RESISTORS (Yageo).pdf</v>
      </c>
      <c r="P441" s="4" t="str">
        <f t="shared" si="27"/>
        <v>GENERAL PURPOSE CHIP RESISTORS RES0402 36K5±1% 50V 0.0625W</v>
      </c>
    </row>
    <row r="442" spans="1:16" x14ac:dyDescent="0.3">
      <c r="A442" s="4" t="s">
        <v>667</v>
      </c>
      <c r="B442" s="3" t="s">
        <v>373</v>
      </c>
      <c r="C442" s="4" t="s">
        <v>2509</v>
      </c>
      <c r="D442" s="45" t="s">
        <v>1669</v>
      </c>
      <c r="E442" s="3" t="s">
        <v>375</v>
      </c>
      <c r="F442" s="3" t="s">
        <v>376</v>
      </c>
      <c r="G442" s="4" t="str">
        <f t="shared" si="24"/>
        <v>RES0402 37K4±1%</v>
      </c>
      <c r="H442" s="3" t="s">
        <v>23</v>
      </c>
      <c r="I442" s="3" t="s">
        <v>24</v>
      </c>
      <c r="J442" s="3" t="s">
        <v>25</v>
      </c>
      <c r="K442" s="3" t="s">
        <v>377</v>
      </c>
      <c r="L442" s="4" t="str">
        <f t="shared" si="25"/>
        <v>RC0402FR-0737K4L</v>
      </c>
      <c r="M442" s="3" t="s">
        <v>378</v>
      </c>
      <c r="N442" t="s">
        <v>379</v>
      </c>
      <c r="O442" s="4" t="str">
        <f t="shared" ca="1" si="26"/>
        <v>C:\Altium Libraries\Passives Library\DataSheet\GENERAL PURPOSE CHIP RESISTORS (Yageo).pdf</v>
      </c>
      <c r="P442" s="4" t="str">
        <f t="shared" si="27"/>
        <v>GENERAL PURPOSE CHIP RESISTORS RES0402 37K4±1% 50V 0.0625W</v>
      </c>
    </row>
    <row r="443" spans="1:16" x14ac:dyDescent="0.3">
      <c r="A443" s="4" t="s">
        <v>668</v>
      </c>
      <c r="B443" s="3" t="s">
        <v>373</v>
      </c>
      <c r="C443" s="4" t="s">
        <v>2510</v>
      </c>
      <c r="D443" s="45" t="s">
        <v>1669</v>
      </c>
      <c r="E443" s="3" t="s">
        <v>375</v>
      </c>
      <c r="F443" s="3" t="s">
        <v>376</v>
      </c>
      <c r="G443" s="4" t="str">
        <f t="shared" si="24"/>
        <v>RES0402 38K3±1%</v>
      </c>
      <c r="H443" s="3" t="s">
        <v>23</v>
      </c>
      <c r="I443" s="3" t="s">
        <v>24</v>
      </c>
      <c r="J443" s="3" t="s">
        <v>25</v>
      </c>
      <c r="K443" s="3" t="s">
        <v>377</v>
      </c>
      <c r="L443" s="4" t="str">
        <f t="shared" si="25"/>
        <v>RC0402FR-0738K3L</v>
      </c>
      <c r="M443" s="3" t="s">
        <v>378</v>
      </c>
      <c r="N443" t="s">
        <v>379</v>
      </c>
      <c r="O443" s="4" t="str">
        <f t="shared" ca="1" si="26"/>
        <v>C:\Altium Libraries\Passives Library\DataSheet\GENERAL PURPOSE CHIP RESISTORS (Yageo).pdf</v>
      </c>
      <c r="P443" s="4" t="str">
        <f t="shared" si="27"/>
        <v>GENERAL PURPOSE CHIP RESISTORS RES0402 38K3±1% 50V 0.0625W</v>
      </c>
    </row>
    <row r="444" spans="1:16" x14ac:dyDescent="0.3">
      <c r="A444" s="4" t="s">
        <v>669</v>
      </c>
      <c r="B444" s="3" t="s">
        <v>373</v>
      </c>
      <c r="C444" s="4" t="s">
        <v>2511</v>
      </c>
      <c r="D444" s="45" t="s">
        <v>1669</v>
      </c>
      <c r="E444" s="3" t="s">
        <v>375</v>
      </c>
      <c r="F444" s="3" t="s">
        <v>376</v>
      </c>
      <c r="G444" s="4" t="str">
        <f t="shared" si="24"/>
        <v>RES0402 39K2±1%</v>
      </c>
      <c r="H444" s="3" t="s">
        <v>23</v>
      </c>
      <c r="I444" s="3" t="s">
        <v>24</v>
      </c>
      <c r="J444" s="3" t="s">
        <v>25</v>
      </c>
      <c r="K444" s="3" t="s">
        <v>377</v>
      </c>
      <c r="L444" s="4" t="str">
        <f t="shared" si="25"/>
        <v>RC0402FR-0739K2L</v>
      </c>
      <c r="M444" s="3" t="s">
        <v>378</v>
      </c>
      <c r="N444" t="s">
        <v>379</v>
      </c>
      <c r="O444" s="4" t="str">
        <f t="shared" ca="1" si="26"/>
        <v>C:\Altium Libraries\Passives Library\DataSheet\GENERAL PURPOSE CHIP RESISTORS (Yageo).pdf</v>
      </c>
      <c r="P444" s="4" t="str">
        <f t="shared" si="27"/>
        <v>GENERAL PURPOSE CHIP RESISTORS RES0402 39K2±1% 50V 0.0625W</v>
      </c>
    </row>
    <row r="445" spans="1:16" x14ac:dyDescent="0.3">
      <c r="A445" s="4" t="s">
        <v>670</v>
      </c>
      <c r="B445" s="3" t="s">
        <v>373</v>
      </c>
      <c r="C445" s="4" t="s">
        <v>2512</v>
      </c>
      <c r="D445" s="45" t="s">
        <v>1669</v>
      </c>
      <c r="E445" s="3" t="s">
        <v>375</v>
      </c>
      <c r="F445" s="3" t="s">
        <v>376</v>
      </c>
      <c r="G445" s="4" t="str">
        <f t="shared" si="24"/>
        <v>RES0402 40K2±1%</v>
      </c>
      <c r="H445" s="3" t="s">
        <v>23</v>
      </c>
      <c r="I445" s="3" t="s">
        <v>24</v>
      </c>
      <c r="J445" s="3" t="s">
        <v>25</v>
      </c>
      <c r="K445" s="3" t="s">
        <v>377</v>
      </c>
      <c r="L445" s="4" t="str">
        <f t="shared" si="25"/>
        <v>RC0402FR-0740K2L</v>
      </c>
      <c r="M445" s="3" t="s">
        <v>378</v>
      </c>
      <c r="N445" t="s">
        <v>379</v>
      </c>
      <c r="O445" s="4" t="str">
        <f t="shared" ca="1" si="26"/>
        <v>C:\Altium Libraries\Passives Library\DataSheet\GENERAL PURPOSE CHIP RESISTORS (Yageo).pdf</v>
      </c>
      <c r="P445" s="4" t="str">
        <f t="shared" si="27"/>
        <v>GENERAL PURPOSE CHIP RESISTORS RES0402 40K2±1% 50V 0.0625W</v>
      </c>
    </row>
    <row r="446" spans="1:16" x14ac:dyDescent="0.3">
      <c r="A446" s="4" t="s">
        <v>671</v>
      </c>
      <c r="B446" s="3" t="s">
        <v>373</v>
      </c>
      <c r="C446" s="4" t="s">
        <v>2513</v>
      </c>
      <c r="D446" s="45" t="s">
        <v>1669</v>
      </c>
      <c r="E446" s="3" t="s">
        <v>375</v>
      </c>
      <c r="F446" s="3" t="s">
        <v>376</v>
      </c>
      <c r="G446" s="4" t="str">
        <f t="shared" si="24"/>
        <v>RES0402 41K2±1%</v>
      </c>
      <c r="H446" s="3" t="s">
        <v>23</v>
      </c>
      <c r="I446" s="3" t="s">
        <v>24</v>
      </c>
      <c r="J446" s="3" t="s">
        <v>25</v>
      </c>
      <c r="K446" s="3" t="s">
        <v>377</v>
      </c>
      <c r="L446" s="4" t="str">
        <f t="shared" si="25"/>
        <v>RC0402FR-0741K2L</v>
      </c>
      <c r="M446" s="3" t="s">
        <v>378</v>
      </c>
      <c r="N446" t="s">
        <v>379</v>
      </c>
      <c r="O446" s="4" t="str">
        <f t="shared" ca="1" si="26"/>
        <v>C:\Altium Libraries\Passives Library\DataSheet\GENERAL PURPOSE CHIP RESISTORS (Yageo).pdf</v>
      </c>
      <c r="P446" s="4" t="str">
        <f t="shared" si="27"/>
        <v>GENERAL PURPOSE CHIP RESISTORS RES0402 41K2±1% 50V 0.0625W</v>
      </c>
    </row>
    <row r="447" spans="1:16" x14ac:dyDescent="0.3">
      <c r="A447" s="4" t="s">
        <v>672</v>
      </c>
      <c r="B447" s="3" t="s">
        <v>373</v>
      </c>
      <c r="C447" s="4" t="s">
        <v>2514</v>
      </c>
      <c r="D447" s="45" t="s">
        <v>1669</v>
      </c>
      <c r="E447" s="3" t="s">
        <v>375</v>
      </c>
      <c r="F447" s="3" t="s">
        <v>376</v>
      </c>
      <c r="G447" s="4" t="str">
        <f t="shared" si="24"/>
        <v>RES0402 42K2±1%</v>
      </c>
      <c r="H447" s="3" t="s">
        <v>23</v>
      </c>
      <c r="I447" s="3" t="s">
        <v>24</v>
      </c>
      <c r="J447" s="3" t="s">
        <v>25</v>
      </c>
      <c r="K447" s="3" t="s">
        <v>377</v>
      </c>
      <c r="L447" s="4" t="str">
        <f t="shared" si="25"/>
        <v>RC0402FR-0742K2L</v>
      </c>
      <c r="M447" s="3" t="s">
        <v>378</v>
      </c>
      <c r="N447" t="s">
        <v>379</v>
      </c>
      <c r="O447" s="4" t="str">
        <f t="shared" ca="1" si="26"/>
        <v>C:\Altium Libraries\Passives Library\DataSheet\GENERAL PURPOSE CHIP RESISTORS (Yageo).pdf</v>
      </c>
      <c r="P447" s="4" t="str">
        <f t="shared" si="27"/>
        <v>GENERAL PURPOSE CHIP RESISTORS RES0402 42K2±1% 50V 0.0625W</v>
      </c>
    </row>
    <row r="448" spans="1:16" x14ac:dyDescent="0.3">
      <c r="A448" s="4" t="s">
        <v>673</v>
      </c>
      <c r="B448" s="3" t="s">
        <v>373</v>
      </c>
      <c r="C448" s="4" t="s">
        <v>2515</v>
      </c>
      <c r="D448" s="45" t="s">
        <v>1669</v>
      </c>
      <c r="E448" s="3" t="s">
        <v>375</v>
      </c>
      <c r="F448" s="3" t="s">
        <v>376</v>
      </c>
      <c r="G448" s="4" t="str">
        <f t="shared" si="24"/>
        <v>RES0402 43K2±1%</v>
      </c>
      <c r="H448" s="3" t="s">
        <v>23</v>
      </c>
      <c r="I448" s="3" t="s">
        <v>24</v>
      </c>
      <c r="J448" s="3" t="s">
        <v>25</v>
      </c>
      <c r="K448" s="3" t="s">
        <v>377</v>
      </c>
      <c r="L448" s="4" t="str">
        <f t="shared" si="25"/>
        <v>RC0402FR-0743K2L</v>
      </c>
      <c r="M448" s="3" t="s">
        <v>378</v>
      </c>
      <c r="N448" t="s">
        <v>379</v>
      </c>
      <c r="O448" s="4" t="str">
        <f t="shared" ca="1" si="26"/>
        <v>C:\Altium Libraries\Passives Library\DataSheet\GENERAL PURPOSE CHIP RESISTORS (Yageo).pdf</v>
      </c>
      <c r="P448" s="4" t="str">
        <f t="shared" si="27"/>
        <v>GENERAL PURPOSE CHIP RESISTORS RES0402 43K2±1% 50V 0.0625W</v>
      </c>
    </row>
    <row r="449" spans="1:16" x14ac:dyDescent="0.3">
      <c r="A449" s="4" t="s">
        <v>674</v>
      </c>
      <c r="B449" s="3" t="s">
        <v>373</v>
      </c>
      <c r="C449" s="4" t="s">
        <v>2516</v>
      </c>
      <c r="D449" s="45" t="s">
        <v>1669</v>
      </c>
      <c r="E449" s="3" t="s">
        <v>375</v>
      </c>
      <c r="F449" s="3" t="s">
        <v>376</v>
      </c>
      <c r="G449" s="4" t="str">
        <f t="shared" si="24"/>
        <v>RES0402 44K2±1%</v>
      </c>
      <c r="H449" s="3" t="s">
        <v>23</v>
      </c>
      <c r="I449" s="3" t="s">
        <v>24</v>
      </c>
      <c r="J449" s="3" t="s">
        <v>25</v>
      </c>
      <c r="K449" s="3" t="s">
        <v>377</v>
      </c>
      <c r="L449" s="4" t="str">
        <f t="shared" si="25"/>
        <v>RC0402FR-0744K2L</v>
      </c>
      <c r="M449" s="3" t="s">
        <v>378</v>
      </c>
      <c r="N449" t="s">
        <v>379</v>
      </c>
      <c r="O449" s="4" t="str">
        <f t="shared" ca="1" si="26"/>
        <v>C:\Altium Libraries\Passives Library\DataSheet\GENERAL PURPOSE CHIP RESISTORS (Yageo).pdf</v>
      </c>
      <c r="P449" s="4" t="str">
        <f t="shared" si="27"/>
        <v>GENERAL PURPOSE CHIP RESISTORS RES0402 44K2±1% 50V 0.0625W</v>
      </c>
    </row>
    <row r="450" spans="1:16" x14ac:dyDescent="0.3">
      <c r="A450" s="4" t="s">
        <v>675</v>
      </c>
      <c r="B450" s="3" t="s">
        <v>373</v>
      </c>
      <c r="C450" s="4" t="s">
        <v>2517</v>
      </c>
      <c r="D450" s="45" t="s">
        <v>1669</v>
      </c>
      <c r="E450" s="3" t="s">
        <v>375</v>
      </c>
      <c r="F450" s="3" t="s">
        <v>376</v>
      </c>
      <c r="G450" s="4" t="str">
        <f t="shared" si="24"/>
        <v>RES0402 45K3±1%</v>
      </c>
      <c r="H450" s="3" t="s">
        <v>23</v>
      </c>
      <c r="I450" s="3" t="s">
        <v>24</v>
      </c>
      <c r="J450" s="3" t="s">
        <v>25</v>
      </c>
      <c r="K450" s="3" t="s">
        <v>377</v>
      </c>
      <c r="L450" s="4" t="str">
        <f t="shared" si="25"/>
        <v>RC0402FR-0745K3L</v>
      </c>
      <c r="M450" s="3" t="s">
        <v>378</v>
      </c>
      <c r="N450" t="s">
        <v>379</v>
      </c>
      <c r="O450" s="4" t="str">
        <f t="shared" ca="1" si="26"/>
        <v>C:\Altium Libraries\Passives Library\DataSheet\GENERAL PURPOSE CHIP RESISTORS (Yageo).pdf</v>
      </c>
      <c r="P450" s="4" t="str">
        <f t="shared" si="27"/>
        <v>GENERAL PURPOSE CHIP RESISTORS RES0402 45K3±1% 50V 0.0625W</v>
      </c>
    </row>
    <row r="451" spans="1:16" x14ac:dyDescent="0.3">
      <c r="A451" s="4" t="s">
        <v>676</v>
      </c>
      <c r="B451" s="3" t="s">
        <v>373</v>
      </c>
      <c r="C451" s="4" t="s">
        <v>2518</v>
      </c>
      <c r="D451" s="45" t="s">
        <v>1669</v>
      </c>
      <c r="E451" s="3" t="s">
        <v>375</v>
      </c>
      <c r="F451" s="3" t="s">
        <v>376</v>
      </c>
      <c r="G451" s="4" t="str">
        <f t="shared" ref="G451:G514" si="28">CONCATENATE(K451," ",C451,D451)</f>
        <v>RES0402 46K4±1%</v>
      </c>
      <c r="H451" s="3" t="s">
        <v>23</v>
      </c>
      <c r="I451" s="3" t="s">
        <v>24</v>
      </c>
      <c r="J451" s="3" t="s">
        <v>25</v>
      </c>
      <c r="K451" s="3" t="s">
        <v>377</v>
      </c>
      <c r="L451" s="4" t="str">
        <f t="shared" ref="L451:L514" si="29">CONCATENATE("RC0402FR-07",C451,"L")</f>
        <v>RC0402FR-0746K4L</v>
      </c>
      <c r="M451" s="3" t="s">
        <v>378</v>
      </c>
      <c r="N451" t="s">
        <v>379</v>
      </c>
      <c r="O451" s="4" t="str">
        <f t="shared" ref="O451:O514" ca="1" si="30">CONCATENATE(LEFT(CELL("имяфайла"), FIND("[",CELL("имяфайла"))-1),"DataSheet\GENERAL PURPOSE CHIP RESISTORS (Yageo).pdf")</f>
        <v>C:\Altium Libraries\Passives Library\DataSheet\GENERAL PURPOSE CHIP RESISTORS (Yageo).pdf</v>
      </c>
      <c r="P451" s="4" t="str">
        <f t="shared" ref="P451:P514" si="31">CONCATENATE(N451," ",K451," ",C451,D451," ",E451," ",F451)</f>
        <v>GENERAL PURPOSE CHIP RESISTORS RES0402 46K4±1% 50V 0.0625W</v>
      </c>
    </row>
    <row r="452" spans="1:16" x14ac:dyDescent="0.3">
      <c r="A452" s="4" t="s">
        <v>677</v>
      </c>
      <c r="B452" s="3" t="s">
        <v>373</v>
      </c>
      <c r="C452" s="4" t="s">
        <v>2519</v>
      </c>
      <c r="D452" s="45" t="s">
        <v>1669</v>
      </c>
      <c r="E452" s="3" t="s">
        <v>375</v>
      </c>
      <c r="F452" s="3" t="s">
        <v>376</v>
      </c>
      <c r="G452" s="4" t="str">
        <f t="shared" si="28"/>
        <v>RES0402 47K5±1%</v>
      </c>
      <c r="H452" s="3" t="s">
        <v>23</v>
      </c>
      <c r="I452" s="3" t="s">
        <v>24</v>
      </c>
      <c r="J452" s="3" t="s">
        <v>25</v>
      </c>
      <c r="K452" s="3" t="s">
        <v>377</v>
      </c>
      <c r="L452" s="4" t="str">
        <f t="shared" si="29"/>
        <v>RC0402FR-0747K5L</v>
      </c>
      <c r="M452" s="3" t="s">
        <v>378</v>
      </c>
      <c r="N452" t="s">
        <v>379</v>
      </c>
      <c r="O452" s="4" t="str">
        <f t="shared" ca="1" si="30"/>
        <v>C:\Altium Libraries\Passives Library\DataSheet\GENERAL PURPOSE CHIP RESISTORS (Yageo).pdf</v>
      </c>
      <c r="P452" s="4" t="str">
        <f t="shared" si="31"/>
        <v>GENERAL PURPOSE CHIP RESISTORS RES0402 47K5±1% 50V 0.0625W</v>
      </c>
    </row>
    <row r="453" spans="1:16" x14ac:dyDescent="0.3">
      <c r="A453" s="4" t="s">
        <v>678</v>
      </c>
      <c r="B453" s="3" t="s">
        <v>373</v>
      </c>
      <c r="C453" s="4" t="s">
        <v>2520</v>
      </c>
      <c r="D453" s="45" t="s">
        <v>1669</v>
      </c>
      <c r="E453" s="3" t="s">
        <v>375</v>
      </c>
      <c r="F453" s="3" t="s">
        <v>376</v>
      </c>
      <c r="G453" s="4" t="str">
        <f t="shared" si="28"/>
        <v>RES0402 48K7±1%</v>
      </c>
      <c r="H453" s="3" t="s">
        <v>23</v>
      </c>
      <c r="I453" s="3" t="s">
        <v>24</v>
      </c>
      <c r="J453" s="3" t="s">
        <v>25</v>
      </c>
      <c r="K453" s="3" t="s">
        <v>377</v>
      </c>
      <c r="L453" s="4" t="str">
        <f t="shared" si="29"/>
        <v>RC0402FR-0748K7L</v>
      </c>
      <c r="M453" s="3" t="s">
        <v>378</v>
      </c>
      <c r="N453" t="s">
        <v>379</v>
      </c>
      <c r="O453" s="4" t="str">
        <f t="shared" ca="1" si="30"/>
        <v>C:\Altium Libraries\Passives Library\DataSheet\GENERAL PURPOSE CHIP RESISTORS (Yageo).pdf</v>
      </c>
      <c r="P453" s="4" t="str">
        <f t="shared" si="31"/>
        <v>GENERAL PURPOSE CHIP RESISTORS RES0402 48K7±1% 50V 0.0625W</v>
      </c>
    </row>
    <row r="454" spans="1:16" x14ac:dyDescent="0.3">
      <c r="A454" s="4" t="s">
        <v>679</v>
      </c>
      <c r="B454" s="3" t="s">
        <v>373</v>
      </c>
      <c r="C454" s="4" t="s">
        <v>2521</v>
      </c>
      <c r="D454" s="45" t="s">
        <v>1669</v>
      </c>
      <c r="E454" s="3" t="s">
        <v>375</v>
      </c>
      <c r="F454" s="3" t="s">
        <v>376</v>
      </c>
      <c r="G454" s="4" t="str">
        <f t="shared" si="28"/>
        <v>RES0402 49K9±1%</v>
      </c>
      <c r="H454" s="3" t="s">
        <v>23</v>
      </c>
      <c r="I454" s="3" t="s">
        <v>24</v>
      </c>
      <c r="J454" s="3" t="s">
        <v>25</v>
      </c>
      <c r="K454" s="3" t="s">
        <v>377</v>
      </c>
      <c r="L454" s="4" t="str">
        <f t="shared" si="29"/>
        <v>RC0402FR-0749K9L</v>
      </c>
      <c r="M454" s="3" t="s">
        <v>378</v>
      </c>
      <c r="N454" t="s">
        <v>379</v>
      </c>
      <c r="O454" s="4" t="str">
        <f t="shared" ca="1" si="30"/>
        <v>C:\Altium Libraries\Passives Library\DataSheet\GENERAL PURPOSE CHIP RESISTORS (Yageo).pdf</v>
      </c>
      <c r="P454" s="4" t="str">
        <f t="shared" si="31"/>
        <v>GENERAL PURPOSE CHIP RESISTORS RES0402 49K9±1% 50V 0.0625W</v>
      </c>
    </row>
    <row r="455" spans="1:16" x14ac:dyDescent="0.3">
      <c r="A455" s="4" t="s">
        <v>680</v>
      </c>
      <c r="B455" s="3" t="s">
        <v>373</v>
      </c>
      <c r="C455" s="4" t="s">
        <v>2522</v>
      </c>
      <c r="D455" s="45" t="s">
        <v>1669</v>
      </c>
      <c r="E455" s="3" t="s">
        <v>375</v>
      </c>
      <c r="F455" s="3" t="s">
        <v>376</v>
      </c>
      <c r="G455" s="4" t="str">
        <f t="shared" si="28"/>
        <v>RES0402 51K1±1%</v>
      </c>
      <c r="H455" s="3" t="s">
        <v>23</v>
      </c>
      <c r="I455" s="3" t="s">
        <v>24</v>
      </c>
      <c r="J455" s="3" t="s">
        <v>25</v>
      </c>
      <c r="K455" s="3" t="s">
        <v>377</v>
      </c>
      <c r="L455" s="4" t="str">
        <f t="shared" si="29"/>
        <v>RC0402FR-0751K1L</v>
      </c>
      <c r="M455" s="3" t="s">
        <v>378</v>
      </c>
      <c r="N455" t="s">
        <v>379</v>
      </c>
      <c r="O455" s="4" t="str">
        <f t="shared" ca="1" si="30"/>
        <v>C:\Altium Libraries\Passives Library\DataSheet\GENERAL PURPOSE CHIP RESISTORS (Yageo).pdf</v>
      </c>
      <c r="P455" s="4" t="str">
        <f t="shared" si="31"/>
        <v>GENERAL PURPOSE CHIP RESISTORS RES0402 51K1±1% 50V 0.0625W</v>
      </c>
    </row>
    <row r="456" spans="1:16" x14ac:dyDescent="0.3">
      <c r="A456" s="4" t="s">
        <v>681</v>
      </c>
      <c r="B456" s="3" t="s">
        <v>373</v>
      </c>
      <c r="C456" s="4" t="s">
        <v>2523</v>
      </c>
      <c r="D456" s="45" t="s">
        <v>1669</v>
      </c>
      <c r="E456" s="3" t="s">
        <v>375</v>
      </c>
      <c r="F456" s="3" t="s">
        <v>376</v>
      </c>
      <c r="G456" s="4" t="str">
        <f t="shared" si="28"/>
        <v>RES0402 52K3±1%</v>
      </c>
      <c r="H456" s="3" t="s">
        <v>23</v>
      </c>
      <c r="I456" s="3" t="s">
        <v>24</v>
      </c>
      <c r="J456" s="3" t="s">
        <v>25</v>
      </c>
      <c r="K456" s="3" t="s">
        <v>377</v>
      </c>
      <c r="L456" s="4" t="str">
        <f t="shared" si="29"/>
        <v>RC0402FR-0752K3L</v>
      </c>
      <c r="M456" s="3" t="s">
        <v>378</v>
      </c>
      <c r="N456" t="s">
        <v>379</v>
      </c>
      <c r="O456" s="4" t="str">
        <f t="shared" ca="1" si="30"/>
        <v>C:\Altium Libraries\Passives Library\DataSheet\GENERAL PURPOSE CHIP RESISTORS (Yageo).pdf</v>
      </c>
      <c r="P456" s="4" t="str">
        <f t="shared" si="31"/>
        <v>GENERAL PURPOSE CHIP RESISTORS RES0402 52K3±1% 50V 0.0625W</v>
      </c>
    </row>
    <row r="457" spans="1:16" x14ac:dyDescent="0.3">
      <c r="A457" s="4" t="s">
        <v>682</v>
      </c>
      <c r="B457" s="3" t="s">
        <v>373</v>
      </c>
      <c r="C457" s="4" t="s">
        <v>2524</v>
      </c>
      <c r="D457" s="45" t="s">
        <v>1669</v>
      </c>
      <c r="E457" s="3" t="s">
        <v>375</v>
      </c>
      <c r="F457" s="3" t="s">
        <v>376</v>
      </c>
      <c r="G457" s="4" t="str">
        <f t="shared" si="28"/>
        <v>RES0402 53K6±1%</v>
      </c>
      <c r="H457" s="3" t="s">
        <v>23</v>
      </c>
      <c r="I457" s="3" t="s">
        <v>24</v>
      </c>
      <c r="J457" s="3" t="s">
        <v>25</v>
      </c>
      <c r="K457" s="3" t="s">
        <v>377</v>
      </c>
      <c r="L457" s="4" t="str">
        <f t="shared" si="29"/>
        <v>RC0402FR-0753K6L</v>
      </c>
      <c r="M457" s="3" t="s">
        <v>378</v>
      </c>
      <c r="N457" t="s">
        <v>379</v>
      </c>
      <c r="O457" s="4" t="str">
        <f t="shared" ca="1" si="30"/>
        <v>C:\Altium Libraries\Passives Library\DataSheet\GENERAL PURPOSE CHIP RESISTORS (Yageo).pdf</v>
      </c>
      <c r="P457" s="4" t="str">
        <f t="shared" si="31"/>
        <v>GENERAL PURPOSE CHIP RESISTORS RES0402 53K6±1% 50V 0.0625W</v>
      </c>
    </row>
    <row r="458" spans="1:16" x14ac:dyDescent="0.3">
      <c r="A458" s="4" t="s">
        <v>683</v>
      </c>
      <c r="B458" s="3" t="s">
        <v>373</v>
      </c>
      <c r="C458" s="4" t="s">
        <v>2525</v>
      </c>
      <c r="D458" s="45" t="s">
        <v>1669</v>
      </c>
      <c r="E458" s="3" t="s">
        <v>375</v>
      </c>
      <c r="F458" s="3" t="s">
        <v>376</v>
      </c>
      <c r="G458" s="4" t="str">
        <f t="shared" si="28"/>
        <v>RES0402 54K9±1%</v>
      </c>
      <c r="H458" s="3" t="s">
        <v>23</v>
      </c>
      <c r="I458" s="3" t="s">
        <v>24</v>
      </c>
      <c r="J458" s="3" t="s">
        <v>25</v>
      </c>
      <c r="K458" s="3" t="s">
        <v>377</v>
      </c>
      <c r="L458" s="4" t="str">
        <f t="shared" si="29"/>
        <v>RC0402FR-0754K9L</v>
      </c>
      <c r="M458" s="3" t="s">
        <v>378</v>
      </c>
      <c r="N458" t="s">
        <v>379</v>
      </c>
      <c r="O458" s="4" t="str">
        <f t="shared" ca="1" si="30"/>
        <v>C:\Altium Libraries\Passives Library\DataSheet\GENERAL PURPOSE CHIP RESISTORS (Yageo).pdf</v>
      </c>
      <c r="P458" s="4" t="str">
        <f t="shared" si="31"/>
        <v>GENERAL PURPOSE CHIP RESISTORS RES0402 54K9±1% 50V 0.0625W</v>
      </c>
    </row>
    <row r="459" spans="1:16" x14ac:dyDescent="0.3">
      <c r="A459" s="4" t="s">
        <v>684</v>
      </c>
      <c r="B459" s="3" t="s">
        <v>373</v>
      </c>
      <c r="C459" s="4" t="s">
        <v>2526</v>
      </c>
      <c r="D459" s="45" t="s">
        <v>1669</v>
      </c>
      <c r="E459" s="3" t="s">
        <v>375</v>
      </c>
      <c r="F459" s="3" t="s">
        <v>376</v>
      </c>
      <c r="G459" s="4" t="str">
        <f t="shared" si="28"/>
        <v>RES0402 56K2±1%</v>
      </c>
      <c r="H459" s="3" t="s">
        <v>23</v>
      </c>
      <c r="I459" s="3" t="s">
        <v>24</v>
      </c>
      <c r="J459" s="3" t="s">
        <v>25</v>
      </c>
      <c r="K459" s="3" t="s">
        <v>377</v>
      </c>
      <c r="L459" s="4" t="str">
        <f t="shared" si="29"/>
        <v>RC0402FR-0756K2L</v>
      </c>
      <c r="M459" s="3" t="s">
        <v>378</v>
      </c>
      <c r="N459" t="s">
        <v>379</v>
      </c>
      <c r="O459" s="4" t="str">
        <f t="shared" ca="1" si="30"/>
        <v>C:\Altium Libraries\Passives Library\DataSheet\GENERAL PURPOSE CHIP RESISTORS (Yageo).pdf</v>
      </c>
      <c r="P459" s="4" t="str">
        <f t="shared" si="31"/>
        <v>GENERAL PURPOSE CHIP RESISTORS RES0402 56K2±1% 50V 0.0625W</v>
      </c>
    </row>
    <row r="460" spans="1:16" x14ac:dyDescent="0.3">
      <c r="A460" s="4" t="s">
        <v>685</v>
      </c>
      <c r="B460" s="3" t="s">
        <v>373</v>
      </c>
      <c r="C460" s="4" t="s">
        <v>2527</v>
      </c>
      <c r="D460" s="45" t="s">
        <v>1669</v>
      </c>
      <c r="E460" s="3" t="s">
        <v>375</v>
      </c>
      <c r="F460" s="3" t="s">
        <v>376</v>
      </c>
      <c r="G460" s="4" t="str">
        <f t="shared" si="28"/>
        <v>RES0402 57K6±1%</v>
      </c>
      <c r="H460" s="3" t="s">
        <v>23</v>
      </c>
      <c r="I460" s="3" t="s">
        <v>24</v>
      </c>
      <c r="J460" s="3" t="s">
        <v>25</v>
      </c>
      <c r="K460" s="3" t="s">
        <v>377</v>
      </c>
      <c r="L460" s="4" t="str">
        <f t="shared" si="29"/>
        <v>RC0402FR-0757K6L</v>
      </c>
      <c r="M460" s="3" t="s">
        <v>378</v>
      </c>
      <c r="N460" t="s">
        <v>379</v>
      </c>
      <c r="O460" s="4" t="str">
        <f t="shared" ca="1" si="30"/>
        <v>C:\Altium Libraries\Passives Library\DataSheet\GENERAL PURPOSE CHIP RESISTORS (Yageo).pdf</v>
      </c>
      <c r="P460" s="4" t="str">
        <f t="shared" si="31"/>
        <v>GENERAL PURPOSE CHIP RESISTORS RES0402 57K6±1% 50V 0.0625W</v>
      </c>
    </row>
    <row r="461" spans="1:16" x14ac:dyDescent="0.3">
      <c r="A461" s="4" t="s">
        <v>686</v>
      </c>
      <c r="B461" s="3" t="s">
        <v>373</v>
      </c>
      <c r="C461" s="4" t="s">
        <v>2528</v>
      </c>
      <c r="D461" s="45" t="s">
        <v>1669</v>
      </c>
      <c r="E461" s="3" t="s">
        <v>375</v>
      </c>
      <c r="F461" s="3" t="s">
        <v>376</v>
      </c>
      <c r="G461" s="4" t="str">
        <f t="shared" si="28"/>
        <v>RES0402 59K±1%</v>
      </c>
      <c r="H461" s="3" t="s">
        <v>23</v>
      </c>
      <c r="I461" s="3" t="s">
        <v>24</v>
      </c>
      <c r="J461" s="3" t="s">
        <v>25</v>
      </c>
      <c r="K461" s="3" t="s">
        <v>377</v>
      </c>
      <c r="L461" s="4" t="str">
        <f t="shared" si="29"/>
        <v>RC0402FR-0759KL</v>
      </c>
      <c r="M461" s="3" t="s">
        <v>378</v>
      </c>
      <c r="N461" t="s">
        <v>379</v>
      </c>
      <c r="O461" s="4" t="str">
        <f t="shared" ca="1" si="30"/>
        <v>C:\Altium Libraries\Passives Library\DataSheet\GENERAL PURPOSE CHIP RESISTORS (Yageo).pdf</v>
      </c>
      <c r="P461" s="4" t="str">
        <f t="shared" si="31"/>
        <v>GENERAL PURPOSE CHIP RESISTORS RES0402 59K±1% 50V 0.0625W</v>
      </c>
    </row>
    <row r="462" spans="1:16" x14ac:dyDescent="0.3">
      <c r="A462" s="4" t="s">
        <v>687</v>
      </c>
      <c r="B462" s="3" t="s">
        <v>373</v>
      </c>
      <c r="C462" s="4" t="s">
        <v>2529</v>
      </c>
      <c r="D462" s="45" t="s">
        <v>1669</v>
      </c>
      <c r="E462" s="3" t="s">
        <v>375</v>
      </c>
      <c r="F462" s="3" t="s">
        <v>376</v>
      </c>
      <c r="G462" s="4" t="str">
        <f t="shared" si="28"/>
        <v>RES0402 60K4±1%</v>
      </c>
      <c r="H462" s="3" t="s">
        <v>23</v>
      </c>
      <c r="I462" s="3" t="s">
        <v>24</v>
      </c>
      <c r="J462" s="3" t="s">
        <v>25</v>
      </c>
      <c r="K462" s="3" t="s">
        <v>377</v>
      </c>
      <c r="L462" s="4" t="str">
        <f t="shared" si="29"/>
        <v>RC0402FR-0760K4L</v>
      </c>
      <c r="M462" s="3" t="s">
        <v>378</v>
      </c>
      <c r="N462" t="s">
        <v>379</v>
      </c>
      <c r="O462" s="4" t="str">
        <f t="shared" ca="1" si="30"/>
        <v>C:\Altium Libraries\Passives Library\DataSheet\GENERAL PURPOSE CHIP RESISTORS (Yageo).pdf</v>
      </c>
      <c r="P462" s="4" t="str">
        <f t="shared" si="31"/>
        <v>GENERAL PURPOSE CHIP RESISTORS RES0402 60K4±1% 50V 0.0625W</v>
      </c>
    </row>
    <row r="463" spans="1:16" x14ac:dyDescent="0.3">
      <c r="A463" s="4" t="s">
        <v>688</v>
      </c>
      <c r="B463" s="3" t="s">
        <v>373</v>
      </c>
      <c r="C463" s="4" t="s">
        <v>2530</v>
      </c>
      <c r="D463" s="45" t="s">
        <v>1669</v>
      </c>
      <c r="E463" s="3" t="s">
        <v>375</v>
      </c>
      <c r="F463" s="3" t="s">
        <v>376</v>
      </c>
      <c r="G463" s="4" t="str">
        <f t="shared" si="28"/>
        <v>RES0402 61K9±1%</v>
      </c>
      <c r="H463" s="3" t="s">
        <v>23</v>
      </c>
      <c r="I463" s="3" t="s">
        <v>24</v>
      </c>
      <c r="J463" s="3" t="s">
        <v>25</v>
      </c>
      <c r="K463" s="3" t="s">
        <v>377</v>
      </c>
      <c r="L463" s="4" t="str">
        <f t="shared" si="29"/>
        <v>RC0402FR-0761K9L</v>
      </c>
      <c r="M463" s="3" t="s">
        <v>378</v>
      </c>
      <c r="N463" t="s">
        <v>379</v>
      </c>
      <c r="O463" s="4" t="str">
        <f t="shared" ca="1" si="30"/>
        <v>C:\Altium Libraries\Passives Library\DataSheet\GENERAL PURPOSE CHIP RESISTORS (Yageo).pdf</v>
      </c>
      <c r="P463" s="4" t="str">
        <f t="shared" si="31"/>
        <v>GENERAL PURPOSE CHIP RESISTORS RES0402 61K9±1% 50V 0.0625W</v>
      </c>
    </row>
    <row r="464" spans="1:16" x14ac:dyDescent="0.3">
      <c r="A464" s="4" t="s">
        <v>689</v>
      </c>
      <c r="B464" s="3" t="s">
        <v>373</v>
      </c>
      <c r="C464" s="4" t="s">
        <v>2531</v>
      </c>
      <c r="D464" s="45" t="s">
        <v>1669</v>
      </c>
      <c r="E464" s="3" t="s">
        <v>375</v>
      </c>
      <c r="F464" s="3" t="s">
        <v>376</v>
      </c>
      <c r="G464" s="4" t="str">
        <f t="shared" si="28"/>
        <v>RES0402 63K4±1%</v>
      </c>
      <c r="H464" s="3" t="s">
        <v>23</v>
      </c>
      <c r="I464" s="3" t="s">
        <v>24</v>
      </c>
      <c r="J464" s="3" t="s">
        <v>25</v>
      </c>
      <c r="K464" s="3" t="s">
        <v>377</v>
      </c>
      <c r="L464" s="4" t="str">
        <f t="shared" si="29"/>
        <v>RC0402FR-0763K4L</v>
      </c>
      <c r="M464" s="3" t="s">
        <v>378</v>
      </c>
      <c r="N464" t="s">
        <v>379</v>
      </c>
      <c r="O464" s="4" t="str">
        <f t="shared" ca="1" si="30"/>
        <v>C:\Altium Libraries\Passives Library\DataSheet\GENERAL PURPOSE CHIP RESISTORS (Yageo).pdf</v>
      </c>
      <c r="P464" s="4" t="str">
        <f t="shared" si="31"/>
        <v>GENERAL PURPOSE CHIP RESISTORS RES0402 63K4±1% 50V 0.0625W</v>
      </c>
    </row>
    <row r="465" spans="1:16" x14ac:dyDescent="0.3">
      <c r="A465" s="4" t="s">
        <v>690</v>
      </c>
      <c r="B465" s="3" t="s">
        <v>373</v>
      </c>
      <c r="C465" s="4" t="s">
        <v>2532</v>
      </c>
      <c r="D465" s="45" t="s">
        <v>1669</v>
      </c>
      <c r="E465" s="3" t="s">
        <v>375</v>
      </c>
      <c r="F465" s="3" t="s">
        <v>376</v>
      </c>
      <c r="G465" s="4" t="str">
        <f t="shared" si="28"/>
        <v>RES0402 64K9±1%</v>
      </c>
      <c r="H465" s="3" t="s">
        <v>23</v>
      </c>
      <c r="I465" s="3" t="s">
        <v>24</v>
      </c>
      <c r="J465" s="3" t="s">
        <v>25</v>
      </c>
      <c r="K465" s="3" t="s">
        <v>377</v>
      </c>
      <c r="L465" s="4" t="str">
        <f t="shared" si="29"/>
        <v>RC0402FR-0764K9L</v>
      </c>
      <c r="M465" s="3" t="s">
        <v>378</v>
      </c>
      <c r="N465" t="s">
        <v>379</v>
      </c>
      <c r="O465" s="4" t="str">
        <f t="shared" ca="1" si="30"/>
        <v>C:\Altium Libraries\Passives Library\DataSheet\GENERAL PURPOSE CHIP RESISTORS (Yageo).pdf</v>
      </c>
      <c r="P465" s="4" t="str">
        <f t="shared" si="31"/>
        <v>GENERAL PURPOSE CHIP RESISTORS RES0402 64K9±1% 50V 0.0625W</v>
      </c>
    </row>
    <row r="466" spans="1:16" x14ac:dyDescent="0.3">
      <c r="A466" s="4" t="s">
        <v>691</v>
      </c>
      <c r="B466" s="3" t="s">
        <v>373</v>
      </c>
      <c r="C466" s="4" t="s">
        <v>2533</v>
      </c>
      <c r="D466" s="45" t="s">
        <v>1669</v>
      </c>
      <c r="E466" s="3" t="s">
        <v>375</v>
      </c>
      <c r="F466" s="3" t="s">
        <v>376</v>
      </c>
      <c r="G466" s="4" t="str">
        <f t="shared" si="28"/>
        <v>RES0402 66K5±1%</v>
      </c>
      <c r="H466" s="3" t="s">
        <v>23</v>
      </c>
      <c r="I466" s="3" t="s">
        <v>24</v>
      </c>
      <c r="J466" s="3" t="s">
        <v>25</v>
      </c>
      <c r="K466" s="3" t="s">
        <v>377</v>
      </c>
      <c r="L466" s="4" t="str">
        <f t="shared" si="29"/>
        <v>RC0402FR-0766K5L</v>
      </c>
      <c r="M466" s="3" t="s">
        <v>378</v>
      </c>
      <c r="N466" t="s">
        <v>379</v>
      </c>
      <c r="O466" s="4" t="str">
        <f t="shared" ca="1" si="30"/>
        <v>C:\Altium Libraries\Passives Library\DataSheet\GENERAL PURPOSE CHIP RESISTORS (Yageo).pdf</v>
      </c>
      <c r="P466" s="4" t="str">
        <f t="shared" si="31"/>
        <v>GENERAL PURPOSE CHIP RESISTORS RES0402 66K5±1% 50V 0.0625W</v>
      </c>
    </row>
    <row r="467" spans="1:16" x14ac:dyDescent="0.3">
      <c r="A467" s="4" t="s">
        <v>692</v>
      </c>
      <c r="B467" s="3" t="s">
        <v>373</v>
      </c>
      <c r="C467" s="4" t="s">
        <v>2534</v>
      </c>
      <c r="D467" s="45" t="s">
        <v>1669</v>
      </c>
      <c r="E467" s="3" t="s">
        <v>375</v>
      </c>
      <c r="F467" s="3" t="s">
        <v>376</v>
      </c>
      <c r="G467" s="4" t="str">
        <f t="shared" si="28"/>
        <v>RES0402 68K1±1%</v>
      </c>
      <c r="H467" s="3" t="s">
        <v>23</v>
      </c>
      <c r="I467" s="3" t="s">
        <v>24</v>
      </c>
      <c r="J467" s="3" t="s">
        <v>25</v>
      </c>
      <c r="K467" s="3" t="s">
        <v>377</v>
      </c>
      <c r="L467" s="4" t="str">
        <f t="shared" si="29"/>
        <v>RC0402FR-0768K1L</v>
      </c>
      <c r="M467" s="3" t="s">
        <v>378</v>
      </c>
      <c r="N467" t="s">
        <v>379</v>
      </c>
      <c r="O467" s="4" t="str">
        <f t="shared" ca="1" si="30"/>
        <v>C:\Altium Libraries\Passives Library\DataSheet\GENERAL PURPOSE CHIP RESISTORS (Yageo).pdf</v>
      </c>
      <c r="P467" s="4" t="str">
        <f t="shared" si="31"/>
        <v>GENERAL PURPOSE CHIP RESISTORS RES0402 68K1±1% 50V 0.0625W</v>
      </c>
    </row>
    <row r="468" spans="1:16" x14ac:dyDescent="0.3">
      <c r="A468" s="4" t="s">
        <v>693</v>
      </c>
      <c r="B468" s="3" t="s">
        <v>373</v>
      </c>
      <c r="C468" s="4" t="s">
        <v>2535</v>
      </c>
      <c r="D468" s="45" t="s">
        <v>1669</v>
      </c>
      <c r="E468" s="3" t="s">
        <v>375</v>
      </c>
      <c r="F468" s="3" t="s">
        <v>376</v>
      </c>
      <c r="G468" s="4" t="str">
        <f t="shared" si="28"/>
        <v>RES0402 69K8±1%</v>
      </c>
      <c r="H468" s="3" t="s">
        <v>23</v>
      </c>
      <c r="I468" s="3" t="s">
        <v>24</v>
      </c>
      <c r="J468" s="3" t="s">
        <v>25</v>
      </c>
      <c r="K468" s="3" t="s">
        <v>377</v>
      </c>
      <c r="L468" s="4" t="str">
        <f t="shared" si="29"/>
        <v>RC0402FR-0769K8L</v>
      </c>
      <c r="M468" s="3" t="s">
        <v>378</v>
      </c>
      <c r="N468" t="s">
        <v>379</v>
      </c>
      <c r="O468" s="4" t="str">
        <f t="shared" ca="1" si="30"/>
        <v>C:\Altium Libraries\Passives Library\DataSheet\GENERAL PURPOSE CHIP RESISTORS (Yageo).pdf</v>
      </c>
      <c r="P468" s="4" t="str">
        <f t="shared" si="31"/>
        <v>GENERAL PURPOSE CHIP RESISTORS RES0402 69K8±1% 50V 0.0625W</v>
      </c>
    </row>
    <row r="469" spans="1:16" x14ac:dyDescent="0.3">
      <c r="A469" s="4" t="s">
        <v>694</v>
      </c>
      <c r="B469" s="3" t="s">
        <v>373</v>
      </c>
      <c r="C469" s="4" t="s">
        <v>2536</v>
      </c>
      <c r="D469" s="45" t="s">
        <v>1669</v>
      </c>
      <c r="E469" s="3" t="s">
        <v>375</v>
      </c>
      <c r="F469" s="3" t="s">
        <v>376</v>
      </c>
      <c r="G469" s="4" t="str">
        <f t="shared" si="28"/>
        <v>RES0402 71K5±1%</v>
      </c>
      <c r="H469" s="3" t="s">
        <v>23</v>
      </c>
      <c r="I469" s="3" t="s">
        <v>24</v>
      </c>
      <c r="J469" s="3" t="s">
        <v>25</v>
      </c>
      <c r="K469" s="3" t="s">
        <v>377</v>
      </c>
      <c r="L469" s="4" t="str">
        <f t="shared" si="29"/>
        <v>RC0402FR-0771K5L</v>
      </c>
      <c r="M469" s="3" t="s">
        <v>378</v>
      </c>
      <c r="N469" t="s">
        <v>379</v>
      </c>
      <c r="O469" s="4" t="str">
        <f t="shared" ca="1" si="30"/>
        <v>C:\Altium Libraries\Passives Library\DataSheet\GENERAL PURPOSE CHIP RESISTORS (Yageo).pdf</v>
      </c>
      <c r="P469" s="4" t="str">
        <f t="shared" si="31"/>
        <v>GENERAL PURPOSE CHIP RESISTORS RES0402 71K5±1% 50V 0.0625W</v>
      </c>
    </row>
    <row r="470" spans="1:16" x14ac:dyDescent="0.3">
      <c r="A470" s="4" t="s">
        <v>695</v>
      </c>
      <c r="B470" s="3" t="s">
        <v>373</v>
      </c>
      <c r="C470" s="4" t="s">
        <v>2537</v>
      </c>
      <c r="D470" s="45" t="s">
        <v>1669</v>
      </c>
      <c r="E470" s="3" t="s">
        <v>375</v>
      </c>
      <c r="F470" s="3" t="s">
        <v>376</v>
      </c>
      <c r="G470" s="4" t="str">
        <f t="shared" si="28"/>
        <v>RES0402 73K2±1%</v>
      </c>
      <c r="H470" s="3" t="s">
        <v>23</v>
      </c>
      <c r="I470" s="3" t="s">
        <v>24</v>
      </c>
      <c r="J470" s="3" t="s">
        <v>25</v>
      </c>
      <c r="K470" s="3" t="s">
        <v>377</v>
      </c>
      <c r="L470" s="4" t="str">
        <f t="shared" si="29"/>
        <v>RC0402FR-0773K2L</v>
      </c>
      <c r="M470" s="3" t="s">
        <v>378</v>
      </c>
      <c r="N470" t="s">
        <v>379</v>
      </c>
      <c r="O470" s="4" t="str">
        <f t="shared" ca="1" si="30"/>
        <v>C:\Altium Libraries\Passives Library\DataSheet\GENERAL PURPOSE CHIP RESISTORS (Yageo).pdf</v>
      </c>
      <c r="P470" s="4" t="str">
        <f t="shared" si="31"/>
        <v>GENERAL PURPOSE CHIP RESISTORS RES0402 73K2±1% 50V 0.0625W</v>
      </c>
    </row>
    <row r="471" spans="1:16" x14ac:dyDescent="0.3">
      <c r="A471" s="4" t="s">
        <v>696</v>
      </c>
      <c r="B471" s="3" t="s">
        <v>373</v>
      </c>
      <c r="C471" s="4" t="s">
        <v>266</v>
      </c>
      <c r="D471" s="45" t="s">
        <v>1669</v>
      </c>
      <c r="E471" s="3" t="s">
        <v>375</v>
      </c>
      <c r="F471" s="3" t="s">
        <v>376</v>
      </c>
      <c r="G471" s="4" t="str">
        <f t="shared" si="28"/>
        <v>RES0402 75K±1%</v>
      </c>
      <c r="H471" s="3" t="s">
        <v>23</v>
      </c>
      <c r="I471" s="3" t="s">
        <v>24</v>
      </c>
      <c r="J471" s="3" t="s">
        <v>25</v>
      </c>
      <c r="K471" s="3" t="s">
        <v>377</v>
      </c>
      <c r="L471" s="4" t="str">
        <f t="shared" si="29"/>
        <v>RC0402FR-0775KL</v>
      </c>
      <c r="M471" s="3" t="s">
        <v>378</v>
      </c>
      <c r="N471" t="s">
        <v>379</v>
      </c>
      <c r="O471" s="4" t="str">
        <f t="shared" ca="1" si="30"/>
        <v>C:\Altium Libraries\Passives Library\DataSheet\GENERAL PURPOSE CHIP RESISTORS (Yageo).pdf</v>
      </c>
      <c r="P471" s="4" t="str">
        <f t="shared" si="31"/>
        <v>GENERAL PURPOSE CHIP RESISTORS RES0402 75K±1% 50V 0.0625W</v>
      </c>
    </row>
    <row r="472" spans="1:16" x14ac:dyDescent="0.3">
      <c r="A472" s="4" t="s">
        <v>697</v>
      </c>
      <c r="B472" s="3" t="s">
        <v>373</v>
      </c>
      <c r="C472" s="4" t="s">
        <v>2538</v>
      </c>
      <c r="D472" s="45" t="s">
        <v>1669</v>
      </c>
      <c r="E472" s="3" t="s">
        <v>375</v>
      </c>
      <c r="F472" s="3" t="s">
        <v>376</v>
      </c>
      <c r="G472" s="4" t="str">
        <f t="shared" si="28"/>
        <v>RES0402 76K8±1%</v>
      </c>
      <c r="H472" s="3" t="s">
        <v>23</v>
      </c>
      <c r="I472" s="3" t="s">
        <v>24</v>
      </c>
      <c r="J472" s="3" t="s">
        <v>25</v>
      </c>
      <c r="K472" s="3" t="s">
        <v>377</v>
      </c>
      <c r="L472" s="4" t="str">
        <f t="shared" si="29"/>
        <v>RC0402FR-0776K8L</v>
      </c>
      <c r="M472" s="3" t="s">
        <v>378</v>
      </c>
      <c r="N472" t="s">
        <v>379</v>
      </c>
      <c r="O472" s="4" t="str">
        <f t="shared" ca="1" si="30"/>
        <v>C:\Altium Libraries\Passives Library\DataSheet\GENERAL PURPOSE CHIP RESISTORS (Yageo).pdf</v>
      </c>
      <c r="P472" s="4" t="str">
        <f t="shared" si="31"/>
        <v>GENERAL PURPOSE CHIP RESISTORS RES0402 76K8±1% 50V 0.0625W</v>
      </c>
    </row>
    <row r="473" spans="1:16" x14ac:dyDescent="0.3">
      <c r="A473" s="4" t="s">
        <v>698</v>
      </c>
      <c r="B473" s="3" t="s">
        <v>373</v>
      </c>
      <c r="C473" s="4" t="s">
        <v>2539</v>
      </c>
      <c r="D473" s="45" t="s">
        <v>1669</v>
      </c>
      <c r="E473" s="3" t="s">
        <v>375</v>
      </c>
      <c r="F473" s="3" t="s">
        <v>376</v>
      </c>
      <c r="G473" s="4" t="str">
        <f t="shared" si="28"/>
        <v>RES0402 78K7±1%</v>
      </c>
      <c r="H473" s="3" t="s">
        <v>23</v>
      </c>
      <c r="I473" s="3" t="s">
        <v>24</v>
      </c>
      <c r="J473" s="3" t="s">
        <v>25</v>
      </c>
      <c r="K473" s="3" t="s">
        <v>377</v>
      </c>
      <c r="L473" s="4" t="str">
        <f t="shared" si="29"/>
        <v>RC0402FR-0778K7L</v>
      </c>
      <c r="M473" s="3" t="s">
        <v>378</v>
      </c>
      <c r="N473" t="s">
        <v>379</v>
      </c>
      <c r="O473" s="4" t="str">
        <f t="shared" ca="1" si="30"/>
        <v>C:\Altium Libraries\Passives Library\DataSheet\GENERAL PURPOSE CHIP RESISTORS (Yageo).pdf</v>
      </c>
      <c r="P473" s="4" t="str">
        <f t="shared" si="31"/>
        <v>GENERAL PURPOSE CHIP RESISTORS RES0402 78K7±1% 50V 0.0625W</v>
      </c>
    </row>
    <row r="474" spans="1:16" x14ac:dyDescent="0.3">
      <c r="A474" s="4" t="s">
        <v>699</v>
      </c>
      <c r="B474" s="3" t="s">
        <v>373</v>
      </c>
      <c r="C474" s="4" t="s">
        <v>2540</v>
      </c>
      <c r="D474" s="45" t="s">
        <v>1669</v>
      </c>
      <c r="E474" s="3" t="s">
        <v>375</v>
      </c>
      <c r="F474" s="3" t="s">
        <v>376</v>
      </c>
      <c r="G474" s="4" t="str">
        <f t="shared" si="28"/>
        <v>RES0402 80K6±1%</v>
      </c>
      <c r="H474" s="3" t="s">
        <v>23</v>
      </c>
      <c r="I474" s="3" t="s">
        <v>24</v>
      </c>
      <c r="J474" s="3" t="s">
        <v>25</v>
      </c>
      <c r="K474" s="3" t="s">
        <v>377</v>
      </c>
      <c r="L474" s="4" t="str">
        <f t="shared" si="29"/>
        <v>RC0402FR-0780K6L</v>
      </c>
      <c r="M474" s="3" t="s">
        <v>378</v>
      </c>
      <c r="N474" t="s">
        <v>379</v>
      </c>
      <c r="O474" s="4" t="str">
        <f t="shared" ca="1" si="30"/>
        <v>C:\Altium Libraries\Passives Library\DataSheet\GENERAL PURPOSE CHIP RESISTORS (Yageo).pdf</v>
      </c>
      <c r="P474" s="4" t="str">
        <f t="shared" si="31"/>
        <v>GENERAL PURPOSE CHIP RESISTORS RES0402 80K6±1% 50V 0.0625W</v>
      </c>
    </row>
    <row r="475" spans="1:16" x14ac:dyDescent="0.3">
      <c r="A475" s="4" t="s">
        <v>700</v>
      </c>
      <c r="B475" s="3" t="s">
        <v>373</v>
      </c>
      <c r="C475" s="4" t="s">
        <v>2541</v>
      </c>
      <c r="D475" s="45" t="s">
        <v>1669</v>
      </c>
      <c r="E475" s="3" t="s">
        <v>375</v>
      </c>
      <c r="F475" s="3" t="s">
        <v>376</v>
      </c>
      <c r="G475" s="4" t="str">
        <f t="shared" si="28"/>
        <v>RES0402 82K5±1%</v>
      </c>
      <c r="H475" s="3" t="s">
        <v>23</v>
      </c>
      <c r="I475" s="3" t="s">
        <v>24</v>
      </c>
      <c r="J475" s="3" t="s">
        <v>25</v>
      </c>
      <c r="K475" s="3" t="s">
        <v>377</v>
      </c>
      <c r="L475" s="4" t="str">
        <f t="shared" si="29"/>
        <v>RC0402FR-0782K5L</v>
      </c>
      <c r="M475" s="3" t="s">
        <v>378</v>
      </c>
      <c r="N475" t="s">
        <v>379</v>
      </c>
      <c r="O475" s="4" t="str">
        <f t="shared" ca="1" si="30"/>
        <v>C:\Altium Libraries\Passives Library\DataSheet\GENERAL PURPOSE CHIP RESISTORS (Yageo).pdf</v>
      </c>
      <c r="P475" s="4" t="str">
        <f t="shared" si="31"/>
        <v>GENERAL PURPOSE CHIP RESISTORS RES0402 82K5±1% 50V 0.0625W</v>
      </c>
    </row>
    <row r="476" spans="1:16" x14ac:dyDescent="0.3">
      <c r="A476" s="4" t="s">
        <v>701</v>
      </c>
      <c r="B476" s="3" t="s">
        <v>373</v>
      </c>
      <c r="C476" s="4" t="s">
        <v>2542</v>
      </c>
      <c r="D476" s="45" t="s">
        <v>1669</v>
      </c>
      <c r="E476" s="3" t="s">
        <v>375</v>
      </c>
      <c r="F476" s="3" t="s">
        <v>376</v>
      </c>
      <c r="G476" s="4" t="str">
        <f t="shared" si="28"/>
        <v>RES0402 84K5±1%</v>
      </c>
      <c r="H476" s="3" t="s">
        <v>23</v>
      </c>
      <c r="I476" s="3" t="s">
        <v>24</v>
      </c>
      <c r="J476" s="3" t="s">
        <v>25</v>
      </c>
      <c r="K476" s="3" t="s">
        <v>377</v>
      </c>
      <c r="L476" s="4" t="str">
        <f t="shared" si="29"/>
        <v>RC0402FR-0784K5L</v>
      </c>
      <c r="M476" s="3" t="s">
        <v>378</v>
      </c>
      <c r="N476" t="s">
        <v>379</v>
      </c>
      <c r="O476" s="4" t="str">
        <f t="shared" ca="1" si="30"/>
        <v>C:\Altium Libraries\Passives Library\DataSheet\GENERAL PURPOSE CHIP RESISTORS (Yageo).pdf</v>
      </c>
      <c r="P476" s="4" t="str">
        <f t="shared" si="31"/>
        <v>GENERAL PURPOSE CHIP RESISTORS RES0402 84K5±1% 50V 0.0625W</v>
      </c>
    </row>
    <row r="477" spans="1:16" x14ac:dyDescent="0.3">
      <c r="A477" s="4" t="s">
        <v>702</v>
      </c>
      <c r="B477" s="3" t="s">
        <v>373</v>
      </c>
      <c r="C477" s="4" t="s">
        <v>2543</v>
      </c>
      <c r="D477" s="45" t="s">
        <v>1669</v>
      </c>
      <c r="E477" s="3" t="s">
        <v>375</v>
      </c>
      <c r="F477" s="3" t="s">
        <v>376</v>
      </c>
      <c r="G477" s="4" t="str">
        <f t="shared" si="28"/>
        <v>RES0402 86K6±1%</v>
      </c>
      <c r="H477" s="3" t="s">
        <v>23</v>
      </c>
      <c r="I477" s="3" t="s">
        <v>24</v>
      </c>
      <c r="J477" s="3" t="s">
        <v>25</v>
      </c>
      <c r="K477" s="3" t="s">
        <v>377</v>
      </c>
      <c r="L477" s="4" t="str">
        <f t="shared" si="29"/>
        <v>RC0402FR-0786K6L</v>
      </c>
      <c r="M477" s="3" t="s">
        <v>378</v>
      </c>
      <c r="N477" t="s">
        <v>379</v>
      </c>
      <c r="O477" s="4" t="str">
        <f t="shared" ca="1" si="30"/>
        <v>C:\Altium Libraries\Passives Library\DataSheet\GENERAL PURPOSE CHIP RESISTORS (Yageo).pdf</v>
      </c>
      <c r="P477" s="4" t="str">
        <f t="shared" si="31"/>
        <v>GENERAL PURPOSE CHIP RESISTORS RES0402 86K6±1% 50V 0.0625W</v>
      </c>
    </row>
    <row r="478" spans="1:16" x14ac:dyDescent="0.3">
      <c r="A478" s="4" t="s">
        <v>703</v>
      </c>
      <c r="B478" s="3" t="s">
        <v>373</v>
      </c>
      <c r="C478" s="4" t="s">
        <v>2544</v>
      </c>
      <c r="D478" s="45" t="s">
        <v>1669</v>
      </c>
      <c r="E478" s="3" t="s">
        <v>375</v>
      </c>
      <c r="F478" s="3" t="s">
        <v>376</v>
      </c>
      <c r="G478" s="4" t="str">
        <f t="shared" si="28"/>
        <v>RES0402 88K7±1%</v>
      </c>
      <c r="H478" s="3" t="s">
        <v>23</v>
      </c>
      <c r="I478" s="3" t="s">
        <v>24</v>
      </c>
      <c r="J478" s="3" t="s">
        <v>25</v>
      </c>
      <c r="K478" s="3" t="s">
        <v>377</v>
      </c>
      <c r="L478" s="4" t="str">
        <f t="shared" si="29"/>
        <v>RC0402FR-0788K7L</v>
      </c>
      <c r="M478" s="3" t="s">
        <v>378</v>
      </c>
      <c r="N478" t="s">
        <v>379</v>
      </c>
      <c r="O478" s="4" t="str">
        <f t="shared" ca="1" si="30"/>
        <v>C:\Altium Libraries\Passives Library\DataSheet\GENERAL PURPOSE CHIP RESISTORS (Yageo).pdf</v>
      </c>
      <c r="P478" s="4" t="str">
        <f t="shared" si="31"/>
        <v>GENERAL PURPOSE CHIP RESISTORS RES0402 88K7±1% 50V 0.0625W</v>
      </c>
    </row>
    <row r="479" spans="1:16" x14ac:dyDescent="0.3">
      <c r="A479" s="4" t="s">
        <v>704</v>
      </c>
      <c r="B479" s="3" t="s">
        <v>373</v>
      </c>
      <c r="C479" s="4" t="s">
        <v>2545</v>
      </c>
      <c r="D479" s="45" t="s">
        <v>1669</v>
      </c>
      <c r="E479" s="3" t="s">
        <v>375</v>
      </c>
      <c r="F479" s="3" t="s">
        <v>376</v>
      </c>
      <c r="G479" s="4" t="str">
        <f t="shared" si="28"/>
        <v>RES0402 90K9±1%</v>
      </c>
      <c r="H479" s="3" t="s">
        <v>23</v>
      </c>
      <c r="I479" s="3" t="s">
        <v>24</v>
      </c>
      <c r="J479" s="3" t="s">
        <v>25</v>
      </c>
      <c r="K479" s="3" t="s">
        <v>377</v>
      </c>
      <c r="L479" s="4" t="str">
        <f t="shared" si="29"/>
        <v>RC0402FR-0790K9L</v>
      </c>
      <c r="M479" s="3" t="s">
        <v>378</v>
      </c>
      <c r="N479" t="s">
        <v>379</v>
      </c>
      <c r="O479" s="4" t="str">
        <f t="shared" ca="1" si="30"/>
        <v>C:\Altium Libraries\Passives Library\DataSheet\GENERAL PURPOSE CHIP RESISTORS (Yageo).pdf</v>
      </c>
      <c r="P479" s="4" t="str">
        <f t="shared" si="31"/>
        <v>GENERAL PURPOSE CHIP RESISTORS RES0402 90K9±1% 50V 0.0625W</v>
      </c>
    </row>
    <row r="480" spans="1:16" x14ac:dyDescent="0.3">
      <c r="A480" s="4" t="s">
        <v>705</v>
      </c>
      <c r="B480" s="3" t="s">
        <v>373</v>
      </c>
      <c r="C480" s="4" t="s">
        <v>2546</v>
      </c>
      <c r="D480" s="45" t="s">
        <v>1669</v>
      </c>
      <c r="E480" s="3" t="s">
        <v>375</v>
      </c>
      <c r="F480" s="3" t="s">
        <v>376</v>
      </c>
      <c r="G480" s="4" t="str">
        <f t="shared" si="28"/>
        <v>RES0402 93K1±1%</v>
      </c>
      <c r="H480" s="3" t="s">
        <v>23</v>
      </c>
      <c r="I480" s="3" t="s">
        <v>24</v>
      </c>
      <c r="J480" s="3" t="s">
        <v>25</v>
      </c>
      <c r="K480" s="3" t="s">
        <v>377</v>
      </c>
      <c r="L480" s="4" t="str">
        <f t="shared" si="29"/>
        <v>RC0402FR-0793K1L</v>
      </c>
      <c r="M480" s="3" t="s">
        <v>378</v>
      </c>
      <c r="N480" t="s">
        <v>379</v>
      </c>
      <c r="O480" s="4" t="str">
        <f t="shared" ca="1" si="30"/>
        <v>C:\Altium Libraries\Passives Library\DataSheet\GENERAL PURPOSE CHIP RESISTORS (Yageo).pdf</v>
      </c>
      <c r="P480" s="4" t="str">
        <f t="shared" si="31"/>
        <v>GENERAL PURPOSE CHIP RESISTORS RES0402 93K1±1% 50V 0.0625W</v>
      </c>
    </row>
    <row r="481" spans="1:16" x14ac:dyDescent="0.3">
      <c r="A481" s="4" t="s">
        <v>706</v>
      </c>
      <c r="B481" s="3" t="s">
        <v>373</v>
      </c>
      <c r="C481" s="4" t="s">
        <v>2547</v>
      </c>
      <c r="D481" s="45" t="s">
        <v>1669</v>
      </c>
      <c r="E481" s="3" t="s">
        <v>375</v>
      </c>
      <c r="F481" s="3" t="s">
        <v>376</v>
      </c>
      <c r="G481" s="4" t="str">
        <f t="shared" si="28"/>
        <v>RES0402 95K3±1%</v>
      </c>
      <c r="H481" s="3" t="s">
        <v>23</v>
      </c>
      <c r="I481" s="3" t="s">
        <v>24</v>
      </c>
      <c r="J481" s="3" t="s">
        <v>25</v>
      </c>
      <c r="K481" s="3" t="s">
        <v>377</v>
      </c>
      <c r="L481" s="4" t="str">
        <f t="shared" si="29"/>
        <v>RC0402FR-0795K3L</v>
      </c>
      <c r="M481" s="3" t="s">
        <v>378</v>
      </c>
      <c r="N481" t="s">
        <v>379</v>
      </c>
      <c r="O481" s="4" t="str">
        <f t="shared" ca="1" si="30"/>
        <v>C:\Altium Libraries\Passives Library\DataSheet\GENERAL PURPOSE CHIP RESISTORS (Yageo).pdf</v>
      </c>
      <c r="P481" s="4" t="str">
        <f t="shared" si="31"/>
        <v>GENERAL PURPOSE CHIP RESISTORS RES0402 95K3±1% 50V 0.0625W</v>
      </c>
    </row>
    <row r="482" spans="1:16" x14ac:dyDescent="0.3">
      <c r="A482" s="4" t="s">
        <v>707</v>
      </c>
      <c r="B482" s="3" t="s">
        <v>373</v>
      </c>
      <c r="C482" s="4" t="s">
        <v>2548</v>
      </c>
      <c r="D482" s="45" t="s">
        <v>1669</v>
      </c>
      <c r="E482" s="3" t="s">
        <v>375</v>
      </c>
      <c r="F482" s="3" t="s">
        <v>376</v>
      </c>
      <c r="G482" s="4" t="str">
        <f t="shared" si="28"/>
        <v>RES0402 97K6±1%</v>
      </c>
      <c r="H482" s="3" t="s">
        <v>23</v>
      </c>
      <c r="I482" s="3" t="s">
        <v>24</v>
      </c>
      <c r="J482" s="3" t="s">
        <v>25</v>
      </c>
      <c r="K482" s="3" t="s">
        <v>377</v>
      </c>
      <c r="L482" s="4" t="str">
        <f t="shared" si="29"/>
        <v>RC0402FR-0797K6L</v>
      </c>
      <c r="M482" s="3" t="s">
        <v>378</v>
      </c>
      <c r="N482" t="s">
        <v>379</v>
      </c>
      <c r="O482" s="4" t="str">
        <f t="shared" ca="1" si="30"/>
        <v>C:\Altium Libraries\Passives Library\DataSheet\GENERAL PURPOSE CHIP RESISTORS (Yageo).pdf</v>
      </c>
      <c r="P482" s="4" t="str">
        <f t="shared" si="31"/>
        <v>GENERAL PURPOSE CHIP RESISTORS RES0402 97K6±1% 50V 0.0625W</v>
      </c>
    </row>
    <row r="483" spans="1:16" x14ac:dyDescent="0.3">
      <c r="A483" s="4" t="s">
        <v>708</v>
      </c>
      <c r="B483" s="3" t="s">
        <v>373</v>
      </c>
      <c r="C483" s="4" t="s">
        <v>272</v>
      </c>
      <c r="D483" s="45" t="s">
        <v>1669</v>
      </c>
      <c r="E483" s="3" t="s">
        <v>375</v>
      </c>
      <c r="F483" s="3" t="s">
        <v>376</v>
      </c>
      <c r="G483" s="4" t="str">
        <f t="shared" si="28"/>
        <v>RES0402 100K±1%</v>
      </c>
      <c r="H483" s="3" t="s">
        <v>23</v>
      </c>
      <c r="I483" s="3" t="s">
        <v>24</v>
      </c>
      <c r="J483" s="3" t="s">
        <v>25</v>
      </c>
      <c r="K483" s="3" t="s">
        <v>377</v>
      </c>
      <c r="L483" s="4" t="str">
        <f t="shared" si="29"/>
        <v>RC0402FR-07100KL</v>
      </c>
      <c r="M483" s="3" t="s">
        <v>378</v>
      </c>
      <c r="N483" t="s">
        <v>379</v>
      </c>
      <c r="O483" s="4" t="str">
        <f t="shared" ca="1" si="30"/>
        <v>C:\Altium Libraries\Passives Library\DataSheet\GENERAL PURPOSE CHIP RESISTORS (Yageo).pdf</v>
      </c>
      <c r="P483" s="4" t="str">
        <f t="shared" si="31"/>
        <v>GENERAL PURPOSE CHIP RESISTORS RES0402 100K±1% 50V 0.0625W</v>
      </c>
    </row>
    <row r="484" spans="1:16" x14ac:dyDescent="0.3">
      <c r="A484" s="4" t="s">
        <v>709</v>
      </c>
      <c r="B484" s="3" t="s">
        <v>373</v>
      </c>
      <c r="C484" s="4" t="s">
        <v>2549</v>
      </c>
      <c r="D484" s="45" t="s">
        <v>1669</v>
      </c>
      <c r="E484" s="3" t="s">
        <v>375</v>
      </c>
      <c r="F484" s="3" t="s">
        <v>376</v>
      </c>
      <c r="G484" s="4" t="str">
        <f t="shared" si="28"/>
        <v>RES0402 102K±1%</v>
      </c>
      <c r="H484" s="3" t="s">
        <v>23</v>
      </c>
      <c r="I484" s="3" t="s">
        <v>24</v>
      </c>
      <c r="J484" s="3" t="s">
        <v>25</v>
      </c>
      <c r="K484" s="3" t="s">
        <v>377</v>
      </c>
      <c r="L484" s="4" t="str">
        <f t="shared" si="29"/>
        <v>RC0402FR-07102KL</v>
      </c>
      <c r="M484" s="3" t="s">
        <v>378</v>
      </c>
      <c r="N484" t="s">
        <v>379</v>
      </c>
      <c r="O484" s="4" t="str">
        <f t="shared" ca="1" si="30"/>
        <v>C:\Altium Libraries\Passives Library\DataSheet\GENERAL PURPOSE CHIP RESISTORS (Yageo).pdf</v>
      </c>
      <c r="P484" s="4" t="str">
        <f t="shared" si="31"/>
        <v>GENERAL PURPOSE CHIP RESISTORS RES0402 102K±1% 50V 0.0625W</v>
      </c>
    </row>
    <row r="485" spans="1:16" x14ac:dyDescent="0.3">
      <c r="A485" s="4" t="s">
        <v>710</v>
      </c>
      <c r="B485" s="3" t="s">
        <v>373</v>
      </c>
      <c r="C485" s="4" t="s">
        <v>2550</v>
      </c>
      <c r="D485" s="45" t="s">
        <v>1669</v>
      </c>
      <c r="E485" s="3" t="s">
        <v>375</v>
      </c>
      <c r="F485" s="3" t="s">
        <v>376</v>
      </c>
      <c r="G485" s="4" t="str">
        <f t="shared" si="28"/>
        <v>RES0402 105K±1%</v>
      </c>
      <c r="H485" s="3" t="s">
        <v>23</v>
      </c>
      <c r="I485" s="3" t="s">
        <v>24</v>
      </c>
      <c r="J485" s="3" t="s">
        <v>25</v>
      </c>
      <c r="K485" s="3" t="s">
        <v>377</v>
      </c>
      <c r="L485" s="4" t="str">
        <f t="shared" si="29"/>
        <v>RC0402FR-07105KL</v>
      </c>
      <c r="M485" s="3" t="s">
        <v>378</v>
      </c>
      <c r="N485" t="s">
        <v>379</v>
      </c>
      <c r="O485" s="4" t="str">
        <f t="shared" ca="1" si="30"/>
        <v>C:\Altium Libraries\Passives Library\DataSheet\GENERAL PURPOSE CHIP RESISTORS (Yageo).pdf</v>
      </c>
      <c r="P485" s="4" t="str">
        <f t="shared" si="31"/>
        <v>GENERAL PURPOSE CHIP RESISTORS RES0402 105K±1% 50V 0.0625W</v>
      </c>
    </row>
    <row r="486" spans="1:16" x14ac:dyDescent="0.3">
      <c r="A486" s="4" t="s">
        <v>711</v>
      </c>
      <c r="B486" s="3" t="s">
        <v>373</v>
      </c>
      <c r="C486" s="4" t="s">
        <v>2551</v>
      </c>
      <c r="D486" s="45" t="s">
        <v>1669</v>
      </c>
      <c r="E486" s="3" t="s">
        <v>375</v>
      </c>
      <c r="F486" s="3" t="s">
        <v>376</v>
      </c>
      <c r="G486" s="4" t="str">
        <f t="shared" si="28"/>
        <v>RES0402 107K±1%</v>
      </c>
      <c r="H486" s="3" t="s">
        <v>23</v>
      </c>
      <c r="I486" s="3" t="s">
        <v>24</v>
      </c>
      <c r="J486" s="3" t="s">
        <v>25</v>
      </c>
      <c r="K486" s="3" t="s">
        <v>377</v>
      </c>
      <c r="L486" s="4" t="str">
        <f t="shared" si="29"/>
        <v>RC0402FR-07107KL</v>
      </c>
      <c r="M486" s="3" t="s">
        <v>378</v>
      </c>
      <c r="N486" t="s">
        <v>379</v>
      </c>
      <c r="O486" s="4" t="str">
        <f t="shared" ca="1" si="30"/>
        <v>C:\Altium Libraries\Passives Library\DataSheet\GENERAL PURPOSE CHIP RESISTORS (Yageo).pdf</v>
      </c>
      <c r="P486" s="4" t="str">
        <f t="shared" si="31"/>
        <v>GENERAL PURPOSE CHIP RESISTORS RES0402 107K±1% 50V 0.0625W</v>
      </c>
    </row>
    <row r="487" spans="1:16" x14ac:dyDescent="0.3">
      <c r="A487" s="4" t="s">
        <v>712</v>
      </c>
      <c r="B487" s="3" t="s">
        <v>373</v>
      </c>
      <c r="C487" s="4" t="s">
        <v>274</v>
      </c>
      <c r="D487" s="45" t="s">
        <v>1669</v>
      </c>
      <c r="E487" s="3" t="s">
        <v>375</v>
      </c>
      <c r="F487" s="3" t="s">
        <v>376</v>
      </c>
      <c r="G487" s="4" t="str">
        <f t="shared" si="28"/>
        <v>RES0402 110K±1%</v>
      </c>
      <c r="H487" s="3" t="s">
        <v>23</v>
      </c>
      <c r="I487" s="3" t="s">
        <v>24</v>
      </c>
      <c r="J487" s="3" t="s">
        <v>25</v>
      </c>
      <c r="K487" s="3" t="s">
        <v>377</v>
      </c>
      <c r="L487" s="4" t="str">
        <f t="shared" si="29"/>
        <v>RC0402FR-07110KL</v>
      </c>
      <c r="M487" s="3" t="s">
        <v>378</v>
      </c>
      <c r="N487" t="s">
        <v>379</v>
      </c>
      <c r="O487" s="4" t="str">
        <f t="shared" ca="1" si="30"/>
        <v>C:\Altium Libraries\Passives Library\DataSheet\GENERAL PURPOSE CHIP RESISTORS (Yageo).pdf</v>
      </c>
      <c r="P487" s="4" t="str">
        <f t="shared" si="31"/>
        <v>GENERAL PURPOSE CHIP RESISTORS RES0402 110K±1% 50V 0.0625W</v>
      </c>
    </row>
    <row r="488" spans="1:16" x14ac:dyDescent="0.3">
      <c r="A488" s="4" t="s">
        <v>713</v>
      </c>
      <c r="B488" s="3" t="s">
        <v>373</v>
      </c>
      <c r="C488" s="4" t="s">
        <v>2552</v>
      </c>
      <c r="D488" s="45" t="s">
        <v>1669</v>
      </c>
      <c r="E488" s="3" t="s">
        <v>375</v>
      </c>
      <c r="F488" s="3" t="s">
        <v>376</v>
      </c>
      <c r="G488" s="4" t="str">
        <f t="shared" si="28"/>
        <v>RES0402 113K±1%</v>
      </c>
      <c r="H488" s="3" t="s">
        <v>23</v>
      </c>
      <c r="I488" s="3" t="s">
        <v>24</v>
      </c>
      <c r="J488" s="3" t="s">
        <v>25</v>
      </c>
      <c r="K488" s="3" t="s">
        <v>377</v>
      </c>
      <c r="L488" s="4" t="str">
        <f t="shared" si="29"/>
        <v>RC0402FR-07113KL</v>
      </c>
      <c r="M488" s="3" t="s">
        <v>378</v>
      </c>
      <c r="N488" t="s">
        <v>379</v>
      </c>
      <c r="O488" s="4" t="str">
        <f t="shared" ca="1" si="30"/>
        <v>C:\Altium Libraries\Passives Library\DataSheet\GENERAL PURPOSE CHIP RESISTORS (Yageo).pdf</v>
      </c>
      <c r="P488" s="4" t="str">
        <f t="shared" si="31"/>
        <v>GENERAL PURPOSE CHIP RESISTORS RES0402 113K±1% 50V 0.0625W</v>
      </c>
    </row>
    <row r="489" spans="1:16" x14ac:dyDescent="0.3">
      <c r="A489" s="4" t="s">
        <v>714</v>
      </c>
      <c r="B489" s="3" t="s">
        <v>373</v>
      </c>
      <c r="C489" s="4" t="s">
        <v>2553</v>
      </c>
      <c r="D489" s="45" t="s">
        <v>1669</v>
      </c>
      <c r="E489" s="3" t="s">
        <v>375</v>
      </c>
      <c r="F489" s="3" t="s">
        <v>376</v>
      </c>
      <c r="G489" s="4" t="str">
        <f t="shared" si="28"/>
        <v>RES0402 115K±1%</v>
      </c>
      <c r="H489" s="3" t="s">
        <v>23</v>
      </c>
      <c r="I489" s="3" t="s">
        <v>24</v>
      </c>
      <c r="J489" s="3" t="s">
        <v>25</v>
      </c>
      <c r="K489" s="3" t="s">
        <v>377</v>
      </c>
      <c r="L489" s="4" t="str">
        <f t="shared" si="29"/>
        <v>RC0402FR-07115KL</v>
      </c>
      <c r="M489" s="3" t="s">
        <v>378</v>
      </c>
      <c r="N489" t="s">
        <v>379</v>
      </c>
      <c r="O489" s="4" t="str">
        <f t="shared" ca="1" si="30"/>
        <v>C:\Altium Libraries\Passives Library\DataSheet\GENERAL PURPOSE CHIP RESISTORS (Yageo).pdf</v>
      </c>
      <c r="P489" s="4" t="str">
        <f t="shared" si="31"/>
        <v>GENERAL PURPOSE CHIP RESISTORS RES0402 115K±1% 50V 0.0625W</v>
      </c>
    </row>
    <row r="490" spans="1:16" x14ac:dyDescent="0.3">
      <c r="A490" s="4" t="s">
        <v>715</v>
      </c>
      <c r="B490" s="3" t="s">
        <v>373</v>
      </c>
      <c r="C490" s="4" t="s">
        <v>2554</v>
      </c>
      <c r="D490" s="45" t="s">
        <v>1669</v>
      </c>
      <c r="E490" s="3" t="s">
        <v>375</v>
      </c>
      <c r="F490" s="3" t="s">
        <v>376</v>
      </c>
      <c r="G490" s="4" t="str">
        <f t="shared" si="28"/>
        <v>RES0402 118K±1%</v>
      </c>
      <c r="H490" s="3" t="s">
        <v>23</v>
      </c>
      <c r="I490" s="3" t="s">
        <v>24</v>
      </c>
      <c r="J490" s="3" t="s">
        <v>25</v>
      </c>
      <c r="K490" s="3" t="s">
        <v>377</v>
      </c>
      <c r="L490" s="4" t="str">
        <f t="shared" si="29"/>
        <v>RC0402FR-07118KL</v>
      </c>
      <c r="M490" s="3" t="s">
        <v>378</v>
      </c>
      <c r="N490" t="s">
        <v>379</v>
      </c>
      <c r="O490" s="4" t="str">
        <f t="shared" ca="1" si="30"/>
        <v>C:\Altium Libraries\Passives Library\DataSheet\GENERAL PURPOSE CHIP RESISTORS (Yageo).pdf</v>
      </c>
      <c r="P490" s="4" t="str">
        <f t="shared" si="31"/>
        <v>GENERAL PURPOSE CHIP RESISTORS RES0402 118K±1% 50V 0.0625W</v>
      </c>
    </row>
    <row r="491" spans="1:16" x14ac:dyDescent="0.3">
      <c r="A491" s="4" t="s">
        <v>716</v>
      </c>
      <c r="B491" s="3" t="s">
        <v>373</v>
      </c>
      <c r="C491" s="4" t="s">
        <v>2555</v>
      </c>
      <c r="D491" s="45" t="s">
        <v>1669</v>
      </c>
      <c r="E491" s="3" t="s">
        <v>375</v>
      </c>
      <c r="F491" s="3" t="s">
        <v>376</v>
      </c>
      <c r="G491" s="4" t="str">
        <f t="shared" si="28"/>
        <v>RES0402 121K±1%</v>
      </c>
      <c r="H491" s="3" t="s">
        <v>23</v>
      </c>
      <c r="I491" s="3" t="s">
        <v>24</v>
      </c>
      <c r="J491" s="3" t="s">
        <v>25</v>
      </c>
      <c r="K491" s="3" t="s">
        <v>377</v>
      </c>
      <c r="L491" s="4" t="str">
        <f t="shared" si="29"/>
        <v>RC0402FR-07121KL</v>
      </c>
      <c r="M491" s="3" t="s">
        <v>378</v>
      </c>
      <c r="N491" t="s">
        <v>379</v>
      </c>
      <c r="O491" s="4" t="str">
        <f t="shared" ca="1" si="30"/>
        <v>C:\Altium Libraries\Passives Library\DataSheet\GENERAL PURPOSE CHIP RESISTORS (Yageo).pdf</v>
      </c>
      <c r="P491" s="4" t="str">
        <f t="shared" si="31"/>
        <v>GENERAL PURPOSE CHIP RESISTORS RES0402 121K±1% 50V 0.0625W</v>
      </c>
    </row>
    <row r="492" spans="1:16" x14ac:dyDescent="0.3">
      <c r="A492" s="4" t="s">
        <v>717</v>
      </c>
      <c r="B492" s="3" t="s">
        <v>373</v>
      </c>
      <c r="C492" s="4" t="s">
        <v>2556</v>
      </c>
      <c r="D492" s="45" t="s">
        <v>1669</v>
      </c>
      <c r="E492" s="3" t="s">
        <v>375</v>
      </c>
      <c r="F492" s="3" t="s">
        <v>376</v>
      </c>
      <c r="G492" s="4" t="str">
        <f t="shared" si="28"/>
        <v>RES0402 124K±1%</v>
      </c>
      <c r="H492" s="3" t="s">
        <v>23</v>
      </c>
      <c r="I492" s="3" t="s">
        <v>24</v>
      </c>
      <c r="J492" s="3" t="s">
        <v>25</v>
      </c>
      <c r="K492" s="3" t="s">
        <v>377</v>
      </c>
      <c r="L492" s="4" t="str">
        <f t="shared" si="29"/>
        <v>RC0402FR-07124KL</v>
      </c>
      <c r="M492" s="3" t="s">
        <v>378</v>
      </c>
      <c r="N492" t="s">
        <v>379</v>
      </c>
      <c r="O492" s="4" t="str">
        <f t="shared" ca="1" si="30"/>
        <v>C:\Altium Libraries\Passives Library\DataSheet\GENERAL PURPOSE CHIP RESISTORS (Yageo).pdf</v>
      </c>
      <c r="P492" s="4" t="str">
        <f t="shared" si="31"/>
        <v>GENERAL PURPOSE CHIP RESISTORS RES0402 124K±1% 50V 0.0625W</v>
      </c>
    </row>
    <row r="493" spans="1:16" x14ac:dyDescent="0.3">
      <c r="A493" s="4" t="s">
        <v>718</v>
      </c>
      <c r="B493" s="3" t="s">
        <v>373</v>
      </c>
      <c r="C493" s="4" t="s">
        <v>2557</v>
      </c>
      <c r="D493" s="45" t="s">
        <v>1669</v>
      </c>
      <c r="E493" s="3" t="s">
        <v>375</v>
      </c>
      <c r="F493" s="3" t="s">
        <v>376</v>
      </c>
      <c r="G493" s="4" t="str">
        <f t="shared" si="28"/>
        <v>RES0402 127K±1%</v>
      </c>
      <c r="H493" s="3" t="s">
        <v>23</v>
      </c>
      <c r="I493" s="3" t="s">
        <v>24</v>
      </c>
      <c r="J493" s="3" t="s">
        <v>25</v>
      </c>
      <c r="K493" s="3" t="s">
        <v>377</v>
      </c>
      <c r="L493" s="4" t="str">
        <f t="shared" si="29"/>
        <v>RC0402FR-07127KL</v>
      </c>
      <c r="M493" s="3" t="s">
        <v>378</v>
      </c>
      <c r="N493" t="s">
        <v>379</v>
      </c>
      <c r="O493" s="4" t="str">
        <f t="shared" ca="1" si="30"/>
        <v>C:\Altium Libraries\Passives Library\DataSheet\GENERAL PURPOSE CHIP RESISTORS (Yageo).pdf</v>
      </c>
      <c r="P493" s="4" t="str">
        <f t="shared" si="31"/>
        <v>GENERAL PURPOSE CHIP RESISTORS RES0402 127K±1% 50V 0.0625W</v>
      </c>
    </row>
    <row r="494" spans="1:16" x14ac:dyDescent="0.3">
      <c r="A494" s="4" t="s">
        <v>719</v>
      </c>
      <c r="B494" s="3" t="s">
        <v>373</v>
      </c>
      <c r="C494" s="4" t="s">
        <v>278</v>
      </c>
      <c r="D494" s="45" t="s">
        <v>1669</v>
      </c>
      <c r="E494" s="3" t="s">
        <v>375</v>
      </c>
      <c r="F494" s="3" t="s">
        <v>376</v>
      </c>
      <c r="G494" s="4" t="str">
        <f t="shared" si="28"/>
        <v>RES0402 130K±1%</v>
      </c>
      <c r="H494" s="3" t="s">
        <v>23</v>
      </c>
      <c r="I494" s="3" t="s">
        <v>24</v>
      </c>
      <c r="J494" s="3" t="s">
        <v>25</v>
      </c>
      <c r="K494" s="3" t="s">
        <v>377</v>
      </c>
      <c r="L494" s="4" t="str">
        <f t="shared" si="29"/>
        <v>RC0402FR-07130KL</v>
      </c>
      <c r="M494" s="3" t="s">
        <v>378</v>
      </c>
      <c r="N494" t="s">
        <v>379</v>
      </c>
      <c r="O494" s="4" t="str">
        <f t="shared" ca="1" si="30"/>
        <v>C:\Altium Libraries\Passives Library\DataSheet\GENERAL PURPOSE CHIP RESISTORS (Yageo).pdf</v>
      </c>
      <c r="P494" s="4" t="str">
        <f t="shared" si="31"/>
        <v>GENERAL PURPOSE CHIP RESISTORS RES0402 130K±1% 50V 0.0625W</v>
      </c>
    </row>
    <row r="495" spans="1:16" x14ac:dyDescent="0.3">
      <c r="A495" s="4" t="s">
        <v>720</v>
      </c>
      <c r="B495" s="3" t="s">
        <v>373</v>
      </c>
      <c r="C495" s="4" t="s">
        <v>2558</v>
      </c>
      <c r="D495" s="45" t="s">
        <v>1669</v>
      </c>
      <c r="E495" s="3" t="s">
        <v>375</v>
      </c>
      <c r="F495" s="3" t="s">
        <v>376</v>
      </c>
      <c r="G495" s="4" t="str">
        <f t="shared" si="28"/>
        <v>RES0402 133K±1%</v>
      </c>
      <c r="H495" s="3" t="s">
        <v>23</v>
      </c>
      <c r="I495" s="3" t="s">
        <v>24</v>
      </c>
      <c r="J495" s="3" t="s">
        <v>25</v>
      </c>
      <c r="K495" s="3" t="s">
        <v>377</v>
      </c>
      <c r="L495" s="4" t="str">
        <f t="shared" si="29"/>
        <v>RC0402FR-07133KL</v>
      </c>
      <c r="M495" s="3" t="s">
        <v>378</v>
      </c>
      <c r="N495" t="s">
        <v>379</v>
      </c>
      <c r="O495" s="4" t="str">
        <f t="shared" ca="1" si="30"/>
        <v>C:\Altium Libraries\Passives Library\DataSheet\GENERAL PURPOSE CHIP RESISTORS (Yageo).pdf</v>
      </c>
      <c r="P495" s="4" t="str">
        <f t="shared" si="31"/>
        <v>GENERAL PURPOSE CHIP RESISTORS RES0402 133K±1% 50V 0.0625W</v>
      </c>
    </row>
    <row r="496" spans="1:16" x14ac:dyDescent="0.3">
      <c r="A496" s="4" t="s">
        <v>721</v>
      </c>
      <c r="B496" s="3" t="s">
        <v>373</v>
      </c>
      <c r="C496" s="4" t="s">
        <v>2559</v>
      </c>
      <c r="D496" s="45" t="s">
        <v>1669</v>
      </c>
      <c r="E496" s="3" t="s">
        <v>375</v>
      </c>
      <c r="F496" s="3" t="s">
        <v>376</v>
      </c>
      <c r="G496" s="4" t="str">
        <f t="shared" si="28"/>
        <v>RES0402 137K±1%</v>
      </c>
      <c r="H496" s="3" t="s">
        <v>23</v>
      </c>
      <c r="I496" s="3" t="s">
        <v>24</v>
      </c>
      <c r="J496" s="3" t="s">
        <v>25</v>
      </c>
      <c r="K496" s="3" t="s">
        <v>377</v>
      </c>
      <c r="L496" s="4" t="str">
        <f t="shared" si="29"/>
        <v>RC0402FR-07137KL</v>
      </c>
      <c r="M496" s="3" t="s">
        <v>378</v>
      </c>
      <c r="N496" t="s">
        <v>379</v>
      </c>
      <c r="O496" s="4" t="str">
        <f t="shared" ca="1" si="30"/>
        <v>C:\Altium Libraries\Passives Library\DataSheet\GENERAL PURPOSE CHIP RESISTORS (Yageo).pdf</v>
      </c>
      <c r="P496" s="4" t="str">
        <f t="shared" si="31"/>
        <v>GENERAL PURPOSE CHIP RESISTORS RES0402 137K±1% 50V 0.0625W</v>
      </c>
    </row>
    <row r="497" spans="1:16" x14ac:dyDescent="0.3">
      <c r="A497" s="4" t="s">
        <v>722</v>
      </c>
      <c r="B497" s="3" t="s">
        <v>373</v>
      </c>
      <c r="C497" s="4" t="s">
        <v>2560</v>
      </c>
      <c r="D497" s="45" t="s">
        <v>1669</v>
      </c>
      <c r="E497" s="3" t="s">
        <v>375</v>
      </c>
      <c r="F497" s="3" t="s">
        <v>376</v>
      </c>
      <c r="G497" s="4" t="str">
        <f t="shared" si="28"/>
        <v>RES0402 140K±1%</v>
      </c>
      <c r="H497" s="3" t="s">
        <v>23</v>
      </c>
      <c r="I497" s="3" t="s">
        <v>24</v>
      </c>
      <c r="J497" s="3" t="s">
        <v>25</v>
      </c>
      <c r="K497" s="3" t="s">
        <v>377</v>
      </c>
      <c r="L497" s="4" t="str">
        <f t="shared" si="29"/>
        <v>RC0402FR-07140KL</v>
      </c>
      <c r="M497" s="3" t="s">
        <v>378</v>
      </c>
      <c r="N497" t="s">
        <v>379</v>
      </c>
      <c r="O497" s="4" t="str">
        <f t="shared" ca="1" si="30"/>
        <v>C:\Altium Libraries\Passives Library\DataSheet\GENERAL PURPOSE CHIP RESISTORS (Yageo).pdf</v>
      </c>
      <c r="P497" s="4" t="str">
        <f t="shared" si="31"/>
        <v>GENERAL PURPOSE CHIP RESISTORS RES0402 140K±1% 50V 0.0625W</v>
      </c>
    </row>
    <row r="498" spans="1:16" x14ac:dyDescent="0.3">
      <c r="A498" s="4" t="s">
        <v>723</v>
      </c>
      <c r="B498" s="3" t="s">
        <v>373</v>
      </c>
      <c r="C498" s="4" t="s">
        <v>2561</v>
      </c>
      <c r="D498" s="45" t="s">
        <v>1669</v>
      </c>
      <c r="E498" s="3" t="s">
        <v>375</v>
      </c>
      <c r="F498" s="3" t="s">
        <v>376</v>
      </c>
      <c r="G498" s="4" t="str">
        <f t="shared" si="28"/>
        <v>RES0402 143K±1%</v>
      </c>
      <c r="H498" s="3" t="s">
        <v>23</v>
      </c>
      <c r="I498" s="3" t="s">
        <v>24</v>
      </c>
      <c r="J498" s="3" t="s">
        <v>25</v>
      </c>
      <c r="K498" s="3" t="s">
        <v>377</v>
      </c>
      <c r="L498" s="4" t="str">
        <f t="shared" si="29"/>
        <v>RC0402FR-07143KL</v>
      </c>
      <c r="M498" s="3" t="s">
        <v>378</v>
      </c>
      <c r="N498" t="s">
        <v>379</v>
      </c>
      <c r="O498" s="4" t="str">
        <f t="shared" ca="1" si="30"/>
        <v>C:\Altium Libraries\Passives Library\DataSheet\GENERAL PURPOSE CHIP RESISTORS (Yageo).pdf</v>
      </c>
      <c r="P498" s="4" t="str">
        <f t="shared" si="31"/>
        <v>GENERAL PURPOSE CHIP RESISTORS RES0402 143K±1% 50V 0.0625W</v>
      </c>
    </row>
    <row r="499" spans="1:16" x14ac:dyDescent="0.3">
      <c r="A499" s="4" t="s">
        <v>724</v>
      </c>
      <c r="B499" s="3" t="s">
        <v>373</v>
      </c>
      <c r="C499" s="4" t="s">
        <v>2562</v>
      </c>
      <c r="D499" s="45" t="s">
        <v>1669</v>
      </c>
      <c r="E499" s="3" t="s">
        <v>375</v>
      </c>
      <c r="F499" s="3" t="s">
        <v>376</v>
      </c>
      <c r="G499" s="4" t="str">
        <f t="shared" si="28"/>
        <v>RES0402 147K±1%</v>
      </c>
      <c r="H499" s="3" t="s">
        <v>23</v>
      </c>
      <c r="I499" s="3" t="s">
        <v>24</v>
      </c>
      <c r="J499" s="3" t="s">
        <v>25</v>
      </c>
      <c r="K499" s="3" t="s">
        <v>377</v>
      </c>
      <c r="L499" s="4" t="str">
        <f t="shared" si="29"/>
        <v>RC0402FR-07147KL</v>
      </c>
      <c r="M499" s="3" t="s">
        <v>378</v>
      </c>
      <c r="N499" t="s">
        <v>379</v>
      </c>
      <c r="O499" s="4" t="str">
        <f t="shared" ca="1" si="30"/>
        <v>C:\Altium Libraries\Passives Library\DataSheet\GENERAL PURPOSE CHIP RESISTORS (Yageo).pdf</v>
      </c>
      <c r="P499" s="4" t="str">
        <f t="shared" si="31"/>
        <v>GENERAL PURPOSE CHIP RESISTORS RES0402 147K±1% 50V 0.0625W</v>
      </c>
    </row>
    <row r="500" spans="1:16" x14ac:dyDescent="0.3">
      <c r="A500" s="4" t="s">
        <v>725</v>
      </c>
      <c r="B500" s="3" t="s">
        <v>373</v>
      </c>
      <c r="C500" s="4" t="s">
        <v>280</v>
      </c>
      <c r="D500" s="45" t="s">
        <v>1669</v>
      </c>
      <c r="E500" s="3" t="s">
        <v>375</v>
      </c>
      <c r="F500" s="3" t="s">
        <v>376</v>
      </c>
      <c r="G500" s="4" t="str">
        <f t="shared" si="28"/>
        <v>RES0402 150K±1%</v>
      </c>
      <c r="H500" s="3" t="s">
        <v>23</v>
      </c>
      <c r="I500" s="3" t="s">
        <v>24</v>
      </c>
      <c r="J500" s="3" t="s">
        <v>25</v>
      </c>
      <c r="K500" s="3" t="s">
        <v>377</v>
      </c>
      <c r="L500" s="4" t="str">
        <f t="shared" si="29"/>
        <v>RC0402FR-07150KL</v>
      </c>
      <c r="M500" s="3" t="s">
        <v>378</v>
      </c>
      <c r="N500" t="s">
        <v>379</v>
      </c>
      <c r="O500" s="4" t="str">
        <f t="shared" ca="1" si="30"/>
        <v>C:\Altium Libraries\Passives Library\DataSheet\GENERAL PURPOSE CHIP RESISTORS (Yageo).pdf</v>
      </c>
      <c r="P500" s="4" t="str">
        <f t="shared" si="31"/>
        <v>GENERAL PURPOSE CHIP RESISTORS RES0402 150K±1% 50V 0.0625W</v>
      </c>
    </row>
    <row r="501" spans="1:16" x14ac:dyDescent="0.3">
      <c r="A501" s="4" t="s">
        <v>726</v>
      </c>
      <c r="B501" s="3" t="s">
        <v>373</v>
      </c>
      <c r="C501" s="4" t="s">
        <v>2563</v>
      </c>
      <c r="D501" s="45" t="s">
        <v>1669</v>
      </c>
      <c r="E501" s="3" t="s">
        <v>375</v>
      </c>
      <c r="F501" s="3" t="s">
        <v>376</v>
      </c>
      <c r="G501" s="4" t="str">
        <f t="shared" si="28"/>
        <v>RES0402 154K±1%</v>
      </c>
      <c r="H501" s="3" t="s">
        <v>23</v>
      </c>
      <c r="I501" s="3" t="s">
        <v>24</v>
      </c>
      <c r="J501" s="3" t="s">
        <v>25</v>
      </c>
      <c r="K501" s="3" t="s">
        <v>377</v>
      </c>
      <c r="L501" s="4" t="str">
        <f t="shared" si="29"/>
        <v>RC0402FR-07154KL</v>
      </c>
      <c r="M501" s="3" t="s">
        <v>378</v>
      </c>
      <c r="N501" t="s">
        <v>379</v>
      </c>
      <c r="O501" s="4" t="str">
        <f t="shared" ca="1" si="30"/>
        <v>C:\Altium Libraries\Passives Library\DataSheet\GENERAL PURPOSE CHIP RESISTORS (Yageo).pdf</v>
      </c>
      <c r="P501" s="4" t="str">
        <f t="shared" si="31"/>
        <v>GENERAL PURPOSE CHIP RESISTORS RES0402 154K±1% 50V 0.0625W</v>
      </c>
    </row>
    <row r="502" spans="1:16" x14ac:dyDescent="0.3">
      <c r="A502" s="4" t="s">
        <v>727</v>
      </c>
      <c r="B502" s="3" t="s">
        <v>373</v>
      </c>
      <c r="C502" s="4" t="s">
        <v>2564</v>
      </c>
      <c r="D502" s="45" t="s">
        <v>1669</v>
      </c>
      <c r="E502" s="3" t="s">
        <v>375</v>
      </c>
      <c r="F502" s="3" t="s">
        <v>376</v>
      </c>
      <c r="G502" s="4" t="str">
        <f t="shared" si="28"/>
        <v>RES0402 158K±1%</v>
      </c>
      <c r="H502" s="3" t="s">
        <v>23</v>
      </c>
      <c r="I502" s="3" t="s">
        <v>24</v>
      </c>
      <c r="J502" s="3" t="s">
        <v>25</v>
      </c>
      <c r="K502" s="3" t="s">
        <v>377</v>
      </c>
      <c r="L502" s="4" t="str">
        <f t="shared" si="29"/>
        <v>RC0402FR-07158KL</v>
      </c>
      <c r="M502" s="3" t="s">
        <v>378</v>
      </c>
      <c r="N502" t="s">
        <v>379</v>
      </c>
      <c r="O502" s="4" t="str">
        <f t="shared" ca="1" si="30"/>
        <v>C:\Altium Libraries\Passives Library\DataSheet\GENERAL PURPOSE CHIP RESISTORS (Yageo).pdf</v>
      </c>
      <c r="P502" s="4" t="str">
        <f t="shared" si="31"/>
        <v>GENERAL PURPOSE CHIP RESISTORS RES0402 158K±1% 50V 0.0625W</v>
      </c>
    </row>
    <row r="503" spans="1:16" x14ac:dyDescent="0.3">
      <c r="A503" s="4" t="s">
        <v>728</v>
      </c>
      <c r="B503" s="3" t="s">
        <v>373</v>
      </c>
      <c r="C503" s="4" t="s">
        <v>2565</v>
      </c>
      <c r="D503" s="45" t="s">
        <v>1669</v>
      </c>
      <c r="E503" s="3" t="s">
        <v>375</v>
      </c>
      <c r="F503" s="3" t="s">
        <v>376</v>
      </c>
      <c r="G503" s="4" t="str">
        <f t="shared" si="28"/>
        <v>RES0402 162K±1%</v>
      </c>
      <c r="H503" s="3" t="s">
        <v>23</v>
      </c>
      <c r="I503" s="3" t="s">
        <v>24</v>
      </c>
      <c r="J503" s="3" t="s">
        <v>25</v>
      </c>
      <c r="K503" s="3" t="s">
        <v>377</v>
      </c>
      <c r="L503" s="4" t="str">
        <f t="shared" si="29"/>
        <v>RC0402FR-07162KL</v>
      </c>
      <c r="M503" s="3" t="s">
        <v>378</v>
      </c>
      <c r="N503" t="s">
        <v>379</v>
      </c>
      <c r="O503" s="4" t="str">
        <f t="shared" ca="1" si="30"/>
        <v>C:\Altium Libraries\Passives Library\DataSheet\GENERAL PURPOSE CHIP RESISTORS (Yageo).pdf</v>
      </c>
      <c r="P503" s="4" t="str">
        <f t="shared" si="31"/>
        <v>GENERAL PURPOSE CHIP RESISTORS RES0402 162K±1% 50V 0.0625W</v>
      </c>
    </row>
    <row r="504" spans="1:16" x14ac:dyDescent="0.3">
      <c r="A504" s="4" t="s">
        <v>729</v>
      </c>
      <c r="B504" s="3" t="s">
        <v>373</v>
      </c>
      <c r="C504" s="4" t="s">
        <v>2566</v>
      </c>
      <c r="D504" s="45" t="s">
        <v>1669</v>
      </c>
      <c r="E504" s="3" t="s">
        <v>375</v>
      </c>
      <c r="F504" s="3" t="s">
        <v>376</v>
      </c>
      <c r="G504" s="4" t="str">
        <f t="shared" si="28"/>
        <v>RES0402 165K±1%</v>
      </c>
      <c r="H504" s="3" t="s">
        <v>23</v>
      </c>
      <c r="I504" s="3" t="s">
        <v>24</v>
      </c>
      <c r="J504" s="3" t="s">
        <v>25</v>
      </c>
      <c r="K504" s="3" t="s">
        <v>377</v>
      </c>
      <c r="L504" s="4" t="str">
        <f t="shared" si="29"/>
        <v>RC0402FR-07165KL</v>
      </c>
      <c r="M504" s="3" t="s">
        <v>378</v>
      </c>
      <c r="N504" t="s">
        <v>379</v>
      </c>
      <c r="O504" s="4" t="str">
        <f t="shared" ca="1" si="30"/>
        <v>C:\Altium Libraries\Passives Library\DataSheet\GENERAL PURPOSE CHIP RESISTORS (Yageo).pdf</v>
      </c>
      <c r="P504" s="4" t="str">
        <f t="shared" si="31"/>
        <v>GENERAL PURPOSE CHIP RESISTORS RES0402 165K±1% 50V 0.0625W</v>
      </c>
    </row>
    <row r="505" spans="1:16" x14ac:dyDescent="0.3">
      <c r="A505" s="4" t="s">
        <v>730</v>
      </c>
      <c r="B505" s="3" t="s">
        <v>373</v>
      </c>
      <c r="C505" s="4" t="s">
        <v>2567</v>
      </c>
      <c r="D505" s="45" t="s">
        <v>1669</v>
      </c>
      <c r="E505" s="3" t="s">
        <v>375</v>
      </c>
      <c r="F505" s="3" t="s">
        <v>376</v>
      </c>
      <c r="G505" s="4" t="str">
        <f t="shared" si="28"/>
        <v>RES0402 169K±1%</v>
      </c>
      <c r="H505" s="3" t="s">
        <v>23</v>
      </c>
      <c r="I505" s="3" t="s">
        <v>24</v>
      </c>
      <c r="J505" s="3" t="s">
        <v>25</v>
      </c>
      <c r="K505" s="3" t="s">
        <v>377</v>
      </c>
      <c r="L505" s="4" t="str">
        <f t="shared" si="29"/>
        <v>RC0402FR-07169KL</v>
      </c>
      <c r="M505" s="3" t="s">
        <v>378</v>
      </c>
      <c r="N505" t="s">
        <v>379</v>
      </c>
      <c r="O505" s="4" t="str">
        <f t="shared" ca="1" si="30"/>
        <v>C:\Altium Libraries\Passives Library\DataSheet\GENERAL PURPOSE CHIP RESISTORS (Yageo).pdf</v>
      </c>
      <c r="P505" s="4" t="str">
        <f t="shared" si="31"/>
        <v>GENERAL PURPOSE CHIP RESISTORS RES0402 169K±1% 50V 0.0625W</v>
      </c>
    </row>
    <row r="506" spans="1:16" x14ac:dyDescent="0.3">
      <c r="A506" s="4" t="s">
        <v>731</v>
      </c>
      <c r="B506" s="3" t="s">
        <v>373</v>
      </c>
      <c r="C506" s="4" t="s">
        <v>2568</v>
      </c>
      <c r="D506" s="45" t="s">
        <v>1669</v>
      </c>
      <c r="E506" s="3" t="s">
        <v>375</v>
      </c>
      <c r="F506" s="3" t="s">
        <v>376</v>
      </c>
      <c r="G506" s="4" t="str">
        <f t="shared" si="28"/>
        <v>RES0402 174K±1%</v>
      </c>
      <c r="H506" s="3" t="s">
        <v>23</v>
      </c>
      <c r="I506" s="3" t="s">
        <v>24</v>
      </c>
      <c r="J506" s="3" t="s">
        <v>25</v>
      </c>
      <c r="K506" s="3" t="s">
        <v>377</v>
      </c>
      <c r="L506" s="4" t="str">
        <f t="shared" si="29"/>
        <v>RC0402FR-07174KL</v>
      </c>
      <c r="M506" s="3" t="s">
        <v>378</v>
      </c>
      <c r="N506" t="s">
        <v>379</v>
      </c>
      <c r="O506" s="4" t="str">
        <f t="shared" ca="1" si="30"/>
        <v>C:\Altium Libraries\Passives Library\DataSheet\GENERAL PURPOSE CHIP RESISTORS (Yageo).pdf</v>
      </c>
      <c r="P506" s="4" t="str">
        <f t="shared" si="31"/>
        <v>GENERAL PURPOSE CHIP RESISTORS RES0402 174K±1% 50V 0.0625W</v>
      </c>
    </row>
    <row r="507" spans="1:16" x14ac:dyDescent="0.3">
      <c r="A507" s="4" t="s">
        <v>732</v>
      </c>
      <c r="B507" s="3" t="s">
        <v>373</v>
      </c>
      <c r="C507" s="4" t="s">
        <v>2569</v>
      </c>
      <c r="D507" s="45" t="s">
        <v>1669</v>
      </c>
      <c r="E507" s="3" t="s">
        <v>375</v>
      </c>
      <c r="F507" s="3" t="s">
        <v>376</v>
      </c>
      <c r="G507" s="4" t="str">
        <f t="shared" si="28"/>
        <v>RES0402 178K±1%</v>
      </c>
      <c r="H507" s="3" t="s">
        <v>23</v>
      </c>
      <c r="I507" s="3" t="s">
        <v>24</v>
      </c>
      <c r="J507" s="3" t="s">
        <v>25</v>
      </c>
      <c r="K507" s="3" t="s">
        <v>377</v>
      </c>
      <c r="L507" s="4" t="str">
        <f t="shared" si="29"/>
        <v>RC0402FR-07178KL</v>
      </c>
      <c r="M507" s="3" t="s">
        <v>378</v>
      </c>
      <c r="N507" t="s">
        <v>379</v>
      </c>
      <c r="O507" s="4" t="str">
        <f t="shared" ca="1" si="30"/>
        <v>C:\Altium Libraries\Passives Library\DataSheet\GENERAL PURPOSE CHIP RESISTORS (Yageo).pdf</v>
      </c>
      <c r="P507" s="4" t="str">
        <f t="shared" si="31"/>
        <v>GENERAL PURPOSE CHIP RESISTORS RES0402 178K±1% 50V 0.0625W</v>
      </c>
    </row>
    <row r="508" spans="1:16" x14ac:dyDescent="0.3">
      <c r="A508" s="4" t="s">
        <v>733</v>
      </c>
      <c r="B508" s="3" t="s">
        <v>373</v>
      </c>
      <c r="C508" s="4" t="s">
        <v>2570</v>
      </c>
      <c r="D508" s="45" t="s">
        <v>1669</v>
      </c>
      <c r="E508" s="3" t="s">
        <v>375</v>
      </c>
      <c r="F508" s="3" t="s">
        <v>376</v>
      </c>
      <c r="G508" s="4" t="str">
        <f t="shared" si="28"/>
        <v>RES0402 182K±1%</v>
      </c>
      <c r="H508" s="3" t="s">
        <v>23</v>
      </c>
      <c r="I508" s="3" t="s">
        <v>24</v>
      </c>
      <c r="J508" s="3" t="s">
        <v>25</v>
      </c>
      <c r="K508" s="3" t="s">
        <v>377</v>
      </c>
      <c r="L508" s="4" t="str">
        <f t="shared" si="29"/>
        <v>RC0402FR-07182KL</v>
      </c>
      <c r="M508" s="3" t="s">
        <v>378</v>
      </c>
      <c r="N508" t="s">
        <v>379</v>
      </c>
      <c r="O508" s="4" t="str">
        <f t="shared" ca="1" si="30"/>
        <v>C:\Altium Libraries\Passives Library\DataSheet\GENERAL PURPOSE CHIP RESISTORS (Yageo).pdf</v>
      </c>
      <c r="P508" s="4" t="str">
        <f t="shared" si="31"/>
        <v>GENERAL PURPOSE CHIP RESISTORS RES0402 182K±1% 50V 0.0625W</v>
      </c>
    </row>
    <row r="509" spans="1:16" x14ac:dyDescent="0.3">
      <c r="A509" s="4" t="s">
        <v>734</v>
      </c>
      <c r="B509" s="3" t="s">
        <v>373</v>
      </c>
      <c r="C509" s="4" t="s">
        <v>2571</v>
      </c>
      <c r="D509" s="45" t="s">
        <v>1669</v>
      </c>
      <c r="E509" s="3" t="s">
        <v>375</v>
      </c>
      <c r="F509" s="3" t="s">
        <v>376</v>
      </c>
      <c r="G509" s="4" t="str">
        <f t="shared" si="28"/>
        <v>RES0402 187K±1%</v>
      </c>
      <c r="H509" s="3" t="s">
        <v>23</v>
      </c>
      <c r="I509" s="3" t="s">
        <v>24</v>
      </c>
      <c r="J509" s="3" t="s">
        <v>25</v>
      </c>
      <c r="K509" s="3" t="s">
        <v>377</v>
      </c>
      <c r="L509" s="4" t="str">
        <f t="shared" si="29"/>
        <v>RC0402FR-07187KL</v>
      </c>
      <c r="M509" s="3" t="s">
        <v>378</v>
      </c>
      <c r="N509" t="s">
        <v>379</v>
      </c>
      <c r="O509" s="4" t="str">
        <f t="shared" ca="1" si="30"/>
        <v>C:\Altium Libraries\Passives Library\DataSheet\GENERAL PURPOSE CHIP RESISTORS (Yageo).pdf</v>
      </c>
      <c r="P509" s="4" t="str">
        <f t="shared" si="31"/>
        <v>GENERAL PURPOSE CHIP RESISTORS RES0402 187K±1% 50V 0.0625W</v>
      </c>
    </row>
    <row r="510" spans="1:16" x14ac:dyDescent="0.3">
      <c r="A510" s="4" t="s">
        <v>735</v>
      </c>
      <c r="B510" s="3" t="s">
        <v>373</v>
      </c>
      <c r="C510" s="4" t="s">
        <v>2572</v>
      </c>
      <c r="D510" s="45" t="s">
        <v>1669</v>
      </c>
      <c r="E510" s="3" t="s">
        <v>375</v>
      </c>
      <c r="F510" s="3" t="s">
        <v>376</v>
      </c>
      <c r="G510" s="4" t="str">
        <f t="shared" si="28"/>
        <v>RES0402 191K±1%</v>
      </c>
      <c r="H510" s="3" t="s">
        <v>23</v>
      </c>
      <c r="I510" s="3" t="s">
        <v>24</v>
      </c>
      <c r="J510" s="3" t="s">
        <v>25</v>
      </c>
      <c r="K510" s="3" t="s">
        <v>377</v>
      </c>
      <c r="L510" s="4" t="str">
        <f t="shared" si="29"/>
        <v>RC0402FR-07191KL</v>
      </c>
      <c r="M510" s="3" t="s">
        <v>378</v>
      </c>
      <c r="N510" t="s">
        <v>379</v>
      </c>
      <c r="O510" s="4" t="str">
        <f t="shared" ca="1" si="30"/>
        <v>C:\Altium Libraries\Passives Library\DataSheet\GENERAL PURPOSE CHIP RESISTORS (Yageo).pdf</v>
      </c>
      <c r="P510" s="4" t="str">
        <f t="shared" si="31"/>
        <v>GENERAL PURPOSE CHIP RESISTORS RES0402 191K±1% 50V 0.0625W</v>
      </c>
    </row>
    <row r="511" spans="1:16" x14ac:dyDescent="0.3">
      <c r="A511" s="4" t="s">
        <v>736</v>
      </c>
      <c r="B511" s="3" t="s">
        <v>373</v>
      </c>
      <c r="C511" s="4" t="s">
        <v>2573</v>
      </c>
      <c r="D511" s="45" t="s">
        <v>1669</v>
      </c>
      <c r="E511" s="3" t="s">
        <v>375</v>
      </c>
      <c r="F511" s="3" t="s">
        <v>376</v>
      </c>
      <c r="G511" s="4" t="str">
        <f t="shared" si="28"/>
        <v>RES0402 196K±1%</v>
      </c>
      <c r="H511" s="3" t="s">
        <v>23</v>
      </c>
      <c r="I511" s="3" t="s">
        <v>24</v>
      </c>
      <c r="J511" s="3" t="s">
        <v>25</v>
      </c>
      <c r="K511" s="3" t="s">
        <v>377</v>
      </c>
      <c r="L511" s="4" t="str">
        <f t="shared" si="29"/>
        <v>RC0402FR-07196KL</v>
      </c>
      <c r="M511" s="3" t="s">
        <v>378</v>
      </c>
      <c r="N511" t="s">
        <v>379</v>
      </c>
      <c r="O511" s="4" t="str">
        <f t="shared" ca="1" si="30"/>
        <v>C:\Altium Libraries\Passives Library\DataSheet\GENERAL PURPOSE CHIP RESISTORS (Yageo).pdf</v>
      </c>
      <c r="P511" s="4" t="str">
        <f t="shared" si="31"/>
        <v>GENERAL PURPOSE CHIP RESISTORS RES0402 196K±1% 50V 0.0625W</v>
      </c>
    </row>
    <row r="512" spans="1:16" x14ac:dyDescent="0.3">
      <c r="A512" s="4" t="s">
        <v>737</v>
      </c>
      <c r="B512" s="3" t="s">
        <v>373</v>
      </c>
      <c r="C512" s="4" t="s">
        <v>286</v>
      </c>
      <c r="D512" s="45" t="s">
        <v>1669</v>
      </c>
      <c r="E512" s="3" t="s">
        <v>375</v>
      </c>
      <c r="F512" s="3" t="s">
        <v>376</v>
      </c>
      <c r="G512" s="4" t="str">
        <f t="shared" si="28"/>
        <v>RES0402 200K±1%</v>
      </c>
      <c r="H512" s="3" t="s">
        <v>23</v>
      </c>
      <c r="I512" s="3" t="s">
        <v>24</v>
      </c>
      <c r="J512" s="3" t="s">
        <v>25</v>
      </c>
      <c r="K512" s="3" t="s">
        <v>377</v>
      </c>
      <c r="L512" s="4" t="str">
        <f t="shared" si="29"/>
        <v>RC0402FR-07200KL</v>
      </c>
      <c r="M512" s="3" t="s">
        <v>378</v>
      </c>
      <c r="N512" t="s">
        <v>379</v>
      </c>
      <c r="O512" s="4" t="str">
        <f t="shared" ca="1" si="30"/>
        <v>C:\Altium Libraries\Passives Library\DataSheet\GENERAL PURPOSE CHIP RESISTORS (Yageo).pdf</v>
      </c>
      <c r="P512" s="4" t="str">
        <f t="shared" si="31"/>
        <v>GENERAL PURPOSE CHIP RESISTORS RES0402 200K±1% 50V 0.0625W</v>
      </c>
    </row>
    <row r="513" spans="1:16" x14ac:dyDescent="0.3">
      <c r="A513" s="4" t="s">
        <v>738</v>
      </c>
      <c r="B513" s="3" t="s">
        <v>373</v>
      </c>
      <c r="C513" s="4" t="s">
        <v>2574</v>
      </c>
      <c r="D513" s="45" t="s">
        <v>1669</v>
      </c>
      <c r="E513" s="3" t="s">
        <v>375</v>
      </c>
      <c r="F513" s="3" t="s">
        <v>376</v>
      </c>
      <c r="G513" s="4" t="str">
        <f t="shared" si="28"/>
        <v>RES0402 205K±1%</v>
      </c>
      <c r="H513" s="3" t="s">
        <v>23</v>
      </c>
      <c r="I513" s="3" t="s">
        <v>24</v>
      </c>
      <c r="J513" s="3" t="s">
        <v>25</v>
      </c>
      <c r="K513" s="3" t="s">
        <v>377</v>
      </c>
      <c r="L513" s="4" t="str">
        <f t="shared" si="29"/>
        <v>RC0402FR-07205KL</v>
      </c>
      <c r="M513" s="3" t="s">
        <v>378</v>
      </c>
      <c r="N513" t="s">
        <v>379</v>
      </c>
      <c r="O513" s="4" t="str">
        <f t="shared" ca="1" si="30"/>
        <v>C:\Altium Libraries\Passives Library\DataSheet\GENERAL PURPOSE CHIP RESISTORS (Yageo).pdf</v>
      </c>
      <c r="P513" s="4" t="str">
        <f t="shared" si="31"/>
        <v>GENERAL PURPOSE CHIP RESISTORS RES0402 205K±1% 50V 0.0625W</v>
      </c>
    </row>
    <row r="514" spans="1:16" x14ac:dyDescent="0.3">
      <c r="A514" s="4" t="s">
        <v>739</v>
      </c>
      <c r="B514" s="3" t="s">
        <v>373</v>
      </c>
      <c r="C514" s="4" t="s">
        <v>2575</v>
      </c>
      <c r="D514" s="45" t="s">
        <v>1669</v>
      </c>
      <c r="E514" s="3" t="s">
        <v>375</v>
      </c>
      <c r="F514" s="3" t="s">
        <v>376</v>
      </c>
      <c r="G514" s="4" t="str">
        <f t="shared" si="28"/>
        <v>RES0402 210K±1%</v>
      </c>
      <c r="H514" s="3" t="s">
        <v>23</v>
      </c>
      <c r="I514" s="3" t="s">
        <v>24</v>
      </c>
      <c r="J514" s="3" t="s">
        <v>25</v>
      </c>
      <c r="K514" s="3" t="s">
        <v>377</v>
      </c>
      <c r="L514" s="4" t="str">
        <f t="shared" si="29"/>
        <v>RC0402FR-07210KL</v>
      </c>
      <c r="M514" s="3" t="s">
        <v>378</v>
      </c>
      <c r="N514" t="s">
        <v>379</v>
      </c>
      <c r="O514" s="4" t="str">
        <f t="shared" ca="1" si="30"/>
        <v>C:\Altium Libraries\Passives Library\DataSheet\GENERAL PURPOSE CHIP RESISTORS (Yageo).pdf</v>
      </c>
      <c r="P514" s="4" t="str">
        <f t="shared" si="31"/>
        <v>GENERAL PURPOSE CHIP RESISTORS RES0402 210K±1% 50V 0.0625W</v>
      </c>
    </row>
    <row r="515" spans="1:16" x14ac:dyDescent="0.3">
      <c r="A515" s="4" t="s">
        <v>740</v>
      </c>
      <c r="B515" s="3" t="s">
        <v>373</v>
      </c>
      <c r="C515" s="4" t="s">
        <v>2576</v>
      </c>
      <c r="D515" s="45" t="s">
        <v>1669</v>
      </c>
      <c r="E515" s="3" t="s">
        <v>375</v>
      </c>
      <c r="F515" s="3" t="s">
        <v>376</v>
      </c>
      <c r="G515" s="4" t="str">
        <f t="shared" ref="G515:G578" si="32">CONCATENATE(K515," ",C515,D515)</f>
        <v>RES0402 215K±1%</v>
      </c>
      <c r="H515" s="3" t="s">
        <v>23</v>
      </c>
      <c r="I515" s="3" t="s">
        <v>24</v>
      </c>
      <c r="J515" s="3" t="s">
        <v>25</v>
      </c>
      <c r="K515" s="3" t="s">
        <v>377</v>
      </c>
      <c r="L515" s="4" t="str">
        <f t="shared" ref="L515:L578" si="33">CONCATENATE("RC0402FR-07",C515,"L")</f>
        <v>RC0402FR-07215KL</v>
      </c>
      <c r="M515" s="3" t="s">
        <v>378</v>
      </c>
      <c r="N515" t="s">
        <v>379</v>
      </c>
      <c r="O515" s="4" t="str">
        <f t="shared" ref="O515:O578" ca="1" si="34">CONCATENATE(LEFT(CELL("имяфайла"), FIND("[",CELL("имяфайла"))-1),"DataSheet\GENERAL PURPOSE CHIP RESISTORS (Yageo).pdf")</f>
        <v>C:\Altium Libraries\Passives Library\DataSheet\GENERAL PURPOSE CHIP RESISTORS (Yageo).pdf</v>
      </c>
      <c r="P515" s="4" t="str">
        <f t="shared" ref="P515:P578" si="35">CONCATENATE(N515," ",K515," ",C515,D515," ",E515," ",F515)</f>
        <v>GENERAL PURPOSE CHIP RESISTORS RES0402 215K±1% 50V 0.0625W</v>
      </c>
    </row>
    <row r="516" spans="1:16" x14ac:dyDescent="0.3">
      <c r="A516" s="4" t="s">
        <v>741</v>
      </c>
      <c r="B516" s="3" t="s">
        <v>373</v>
      </c>
      <c r="C516" s="4" t="s">
        <v>2577</v>
      </c>
      <c r="D516" s="45" t="s">
        <v>1669</v>
      </c>
      <c r="E516" s="3" t="s">
        <v>375</v>
      </c>
      <c r="F516" s="3" t="s">
        <v>376</v>
      </c>
      <c r="G516" s="4" t="str">
        <f t="shared" si="32"/>
        <v>RES0402 221K±1%</v>
      </c>
      <c r="H516" s="3" t="s">
        <v>23</v>
      </c>
      <c r="I516" s="3" t="s">
        <v>24</v>
      </c>
      <c r="J516" s="3" t="s">
        <v>25</v>
      </c>
      <c r="K516" s="3" t="s">
        <v>377</v>
      </c>
      <c r="L516" s="4" t="str">
        <f t="shared" si="33"/>
        <v>RC0402FR-07221KL</v>
      </c>
      <c r="M516" s="3" t="s">
        <v>378</v>
      </c>
      <c r="N516" t="s">
        <v>379</v>
      </c>
      <c r="O516" s="4" t="str">
        <f t="shared" ca="1" si="34"/>
        <v>C:\Altium Libraries\Passives Library\DataSheet\GENERAL PURPOSE CHIP RESISTORS (Yageo).pdf</v>
      </c>
      <c r="P516" s="4" t="str">
        <f t="shared" si="35"/>
        <v>GENERAL PURPOSE CHIP RESISTORS RES0402 221K±1% 50V 0.0625W</v>
      </c>
    </row>
    <row r="517" spans="1:16" x14ac:dyDescent="0.3">
      <c r="A517" s="4" t="s">
        <v>742</v>
      </c>
      <c r="B517" s="3" t="s">
        <v>373</v>
      </c>
      <c r="C517" s="4" t="s">
        <v>2578</v>
      </c>
      <c r="D517" s="45" t="s">
        <v>1669</v>
      </c>
      <c r="E517" s="3" t="s">
        <v>375</v>
      </c>
      <c r="F517" s="3" t="s">
        <v>376</v>
      </c>
      <c r="G517" s="4" t="str">
        <f t="shared" si="32"/>
        <v>RES0402 226K±1%</v>
      </c>
      <c r="H517" s="3" t="s">
        <v>23</v>
      </c>
      <c r="I517" s="3" t="s">
        <v>24</v>
      </c>
      <c r="J517" s="3" t="s">
        <v>25</v>
      </c>
      <c r="K517" s="3" t="s">
        <v>377</v>
      </c>
      <c r="L517" s="4" t="str">
        <f t="shared" si="33"/>
        <v>RC0402FR-07226KL</v>
      </c>
      <c r="M517" s="3" t="s">
        <v>378</v>
      </c>
      <c r="N517" t="s">
        <v>379</v>
      </c>
      <c r="O517" s="4" t="str">
        <f t="shared" ca="1" si="34"/>
        <v>C:\Altium Libraries\Passives Library\DataSheet\GENERAL PURPOSE CHIP RESISTORS (Yageo).pdf</v>
      </c>
      <c r="P517" s="4" t="str">
        <f t="shared" si="35"/>
        <v>GENERAL PURPOSE CHIP RESISTORS RES0402 226K±1% 50V 0.0625W</v>
      </c>
    </row>
    <row r="518" spans="1:16" x14ac:dyDescent="0.3">
      <c r="A518" s="4" t="s">
        <v>743</v>
      </c>
      <c r="B518" s="3" t="s">
        <v>373</v>
      </c>
      <c r="C518" s="4" t="s">
        <v>2579</v>
      </c>
      <c r="D518" s="45" t="s">
        <v>1669</v>
      </c>
      <c r="E518" s="3" t="s">
        <v>375</v>
      </c>
      <c r="F518" s="3" t="s">
        <v>376</v>
      </c>
      <c r="G518" s="4" t="str">
        <f t="shared" si="32"/>
        <v>RES0402 232K±1%</v>
      </c>
      <c r="H518" s="3" t="s">
        <v>23</v>
      </c>
      <c r="I518" s="3" t="s">
        <v>24</v>
      </c>
      <c r="J518" s="3" t="s">
        <v>25</v>
      </c>
      <c r="K518" s="3" t="s">
        <v>377</v>
      </c>
      <c r="L518" s="4" t="str">
        <f t="shared" si="33"/>
        <v>RC0402FR-07232KL</v>
      </c>
      <c r="M518" s="3" t="s">
        <v>378</v>
      </c>
      <c r="N518" t="s">
        <v>379</v>
      </c>
      <c r="O518" s="4" t="str">
        <f t="shared" ca="1" si="34"/>
        <v>C:\Altium Libraries\Passives Library\DataSheet\GENERAL PURPOSE CHIP RESISTORS (Yageo).pdf</v>
      </c>
      <c r="P518" s="4" t="str">
        <f t="shared" si="35"/>
        <v>GENERAL PURPOSE CHIP RESISTORS RES0402 232K±1% 50V 0.0625W</v>
      </c>
    </row>
    <row r="519" spans="1:16" x14ac:dyDescent="0.3">
      <c r="A519" s="4" t="s">
        <v>744</v>
      </c>
      <c r="B519" s="3" t="s">
        <v>373</v>
      </c>
      <c r="C519" s="4" t="s">
        <v>2580</v>
      </c>
      <c r="D519" s="45" t="s">
        <v>1669</v>
      </c>
      <c r="E519" s="3" t="s">
        <v>375</v>
      </c>
      <c r="F519" s="3" t="s">
        <v>376</v>
      </c>
      <c r="G519" s="4" t="str">
        <f t="shared" si="32"/>
        <v>RES0402 237K±1%</v>
      </c>
      <c r="H519" s="3" t="s">
        <v>23</v>
      </c>
      <c r="I519" s="3" t="s">
        <v>24</v>
      </c>
      <c r="J519" s="3" t="s">
        <v>25</v>
      </c>
      <c r="K519" s="3" t="s">
        <v>377</v>
      </c>
      <c r="L519" s="4" t="str">
        <f t="shared" si="33"/>
        <v>RC0402FR-07237KL</v>
      </c>
      <c r="M519" s="3" t="s">
        <v>378</v>
      </c>
      <c r="N519" t="s">
        <v>379</v>
      </c>
      <c r="O519" s="4" t="str">
        <f t="shared" ca="1" si="34"/>
        <v>C:\Altium Libraries\Passives Library\DataSheet\GENERAL PURPOSE CHIP RESISTORS (Yageo).pdf</v>
      </c>
      <c r="P519" s="4" t="str">
        <f t="shared" si="35"/>
        <v>GENERAL PURPOSE CHIP RESISTORS RES0402 237K±1% 50V 0.0625W</v>
      </c>
    </row>
    <row r="520" spans="1:16" x14ac:dyDescent="0.3">
      <c r="A520" s="4" t="s">
        <v>745</v>
      </c>
      <c r="B520" s="3" t="s">
        <v>373</v>
      </c>
      <c r="C520" s="4" t="s">
        <v>2581</v>
      </c>
      <c r="D520" s="45" t="s">
        <v>1669</v>
      </c>
      <c r="E520" s="3" t="s">
        <v>375</v>
      </c>
      <c r="F520" s="3" t="s">
        <v>376</v>
      </c>
      <c r="G520" s="4" t="str">
        <f t="shared" si="32"/>
        <v>RES0402 243K±1%</v>
      </c>
      <c r="H520" s="3" t="s">
        <v>23</v>
      </c>
      <c r="I520" s="3" t="s">
        <v>24</v>
      </c>
      <c r="J520" s="3" t="s">
        <v>25</v>
      </c>
      <c r="K520" s="3" t="s">
        <v>377</v>
      </c>
      <c r="L520" s="4" t="str">
        <f t="shared" si="33"/>
        <v>RC0402FR-07243KL</v>
      </c>
      <c r="M520" s="3" t="s">
        <v>378</v>
      </c>
      <c r="N520" t="s">
        <v>379</v>
      </c>
      <c r="O520" s="4" t="str">
        <f t="shared" ca="1" si="34"/>
        <v>C:\Altium Libraries\Passives Library\DataSheet\GENERAL PURPOSE CHIP RESISTORS (Yageo).pdf</v>
      </c>
      <c r="P520" s="4" t="str">
        <f t="shared" si="35"/>
        <v>GENERAL PURPOSE CHIP RESISTORS RES0402 243K±1% 50V 0.0625W</v>
      </c>
    </row>
    <row r="521" spans="1:16" x14ac:dyDescent="0.3">
      <c r="A521" s="4" t="s">
        <v>746</v>
      </c>
      <c r="B521" s="3" t="s">
        <v>373</v>
      </c>
      <c r="C521" s="4" t="s">
        <v>2582</v>
      </c>
      <c r="D521" s="45" t="s">
        <v>1669</v>
      </c>
      <c r="E521" s="3" t="s">
        <v>375</v>
      </c>
      <c r="F521" s="3" t="s">
        <v>376</v>
      </c>
      <c r="G521" s="4" t="str">
        <f t="shared" si="32"/>
        <v>RES0402 249K±1%</v>
      </c>
      <c r="H521" s="3" t="s">
        <v>23</v>
      </c>
      <c r="I521" s="3" t="s">
        <v>24</v>
      </c>
      <c r="J521" s="3" t="s">
        <v>25</v>
      </c>
      <c r="K521" s="3" t="s">
        <v>377</v>
      </c>
      <c r="L521" s="4" t="str">
        <f t="shared" si="33"/>
        <v>RC0402FR-07249KL</v>
      </c>
      <c r="M521" s="3" t="s">
        <v>378</v>
      </c>
      <c r="N521" t="s">
        <v>379</v>
      </c>
      <c r="O521" s="4" t="str">
        <f t="shared" ca="1" si="34"/>
        <v>C:\Altium Libraries\Passives Library\DataSheet\GENERAL PURPOSE CHIP RESISTORS (Yageo).pdf</v>
      </c>
      <c r="P521" s="4" t="str">
        <f t="shared" si="35"/>
        <v>GENERAL PURPOSE CHIP RESISTORS RES0402 249K±1% 50V 0.0625W</v>
      </c>
    </row>
    <row r="522" spans="1:16" x14ac:dyDescent="0.3">
      <c r="A522" s="4" t="s">
        <v>747</v>
      </c>
      <c r="B522" s="3" t="s">
        <v>373</v>
      </c>
      <c r="C522" s="4" t="s">
        <v>2583</v>
      </c>
      <c r="D522" s="45" t="s">
        <v>1669</v>
      </c>
      <c r="E522" s="3" t="s">
        <v>375</v>
      </c>
      <c r="F522" s="3" t="s">
        <v>376</v>
      </c>
      <c r="G522" s="4" t="str">
        <f t="shared" si="32"/>
        <v>RES0402 255K±1%</v>
      </c>
      <c r="H522" s="3" t="s">
        <v>23</v>
      </c>
      <c r="I522" s="3" t="s">
        <v>24</v>
      </c>
      <c r="J522" s="3" t="s">
        <v>25</v>
      </c>
      <c r="K522" s="3" t="s">
        <v>377</v>
      </c>
      <c r="L522" s="4" t="str">
        <f t="shared" si="33"/>
        <v>RC0402FR-07255KL</v>
      </c>
      <c r="M522" s="3" t="s">
        <v>378</v>
      </c>
      <c r="N522" t="s">
        <v>379</v>
      </c>
      <c r="O522" s="4" t="str">
        <f t="shared" ca="1" si="34"/>
        <v>C:\Altium Libraries\Passives Library\DataSheet\GENERAL PURPOSE CHIP RESISTORS (Yageo).pdf</v>
      </c>
      <c r="P522" s="4" t="str">
        <f t="shared" si="35"/>
        <v>GENERAL PURPOSE CHIP RESISTORS RES0402 255K±1% 50V 0.0625W</v>
      </c>
    </row>
    <row r="523" spans="1:16" x14ac:dyDescent="0.3">
      <c r="A523" s="4" t="s">
        <v>748</v>
      </c>
      <c r="B523" s="3" t="s">
        <v>373</v>
      </c>
      <c r="C523" s="4" t="s">
        <v>2584</v>
      </c>
      <c r="D523" s="45" t="s">
        <v>1669</v>
      </c>
      <c r="E523" s="3" t="s">
        <v>375</v>
      </c>
      <c r="F523" s="3" t="s">
        <v>376</v>
      </c>
      <c r="G523" s="4" t="str">
        <f t="shared" si="32"/>
        <v>RES0402 261K±1%</v>
      </c>
      <c r="H523" s="3" t="s">
        <v>23</v>
      </c>
      <c r="I523" s="3" t="s">
        <v>24</v>
      </c>
      <c r="J523" s="3" t="s">
        <v>25</v>
      </c>
      <c r="K523" s="3" t="s">
        <v>377</v>
      </c>
      <c r="L523" s="4" t="str">
        <f t="shared" si="33"/>
        <v>RC0402FR-07261KL</v>
      </c>
      <c r="M523" s="3" t="s">
        <v>378</v>
      </c>
      <c r="N523" t="s">
        <v>379</v>
      </c>
      <c r="O523" s="4" t="str">
        <f t="shared" ca="1" si="34"/>
        <v>C:\Altium Libraries\Passives Library\DataSheet\GENERAL PURPOSE CHIP RESISTORS (Yageo).pdf</v>
      </c>
      <c r="P523" s="4" t="str">
        <f t="shared" si="35"/>
        <v>GENERAL PURPOSE CHIP RESISTORS RES0402 261K±1% 50V 0.0625W</v>
      </c>
    </row>
    <row r="524" spans="1:16" x14ac:dyDescent="0.3">
      <c r="A524" s="4" t="s">
        <v>749</v>
      </c>
      <c r="B524" s="3" t="s">
        <v>373</v>
      </c>
      <c r="C524" s="4" t="s">
        <v>2585</v>
      </c>
      <c r="D524" s="45" t="s">
        <v>1669</v>
      </c>
      <c r="E524" s="3" t="s">
        <v>375</v>
      </c>
      <c r="F524" s="3" t="s">
        <v>376</v>
      </c>
      <c r="G524" s="4" t="str">
        <f t="shared" si="32"/>
        <v>RES0402 267K±1%</v>
      </c>
      <c r="H524" s="3" t="s">
        <v>23</v>
      </c>
      <c r="I524" s="3" t="s">
        <v>24</v>
      </c>
      <c r="J524" s="3" t="s">
        <v>25</v>
      </c>
      <c r="K524" s="3" t="s">
        <v>377</v>
      </c>
      <c r="L524" s="4" t="str">
        <f t="shared" si="33"/>
        <v>RC0402FR-07267KL</v>
      </c>
      <c r="M524" s="3" t="s">
        <v>378</v>
      </c>
      <c r="N524" t="s">
        <v>379</v>
      </c>
      <c r="O524" s="4" t="str">
        <f t="shared" ca="1" si="34"/>
        <v>C:\Altium Libraries\Passives Library\DataSheet\GENERAL PURPOSE CHIP RESISTORS (Yageo).pdf</v>
      </c>
      <c r="P524" s="4" t="str">
        <f t="shared" si="35"/>
        <v>GENERAL PURPOSE CHIP RESISTORS RES0402 267K±1% 50V 0.0625W</v>
      </c>
    </row>
    <row r="525" spans="1:16" x14ac:dyDescent="0.3">
      <c r="A525" s="4" t="s">
        <v>750</v>
      </c>
      <c r="B525" s="3" t="s">
        <v>373</v>
      </c>
      <c r="C525" s="4" t="s">
        <v>2586</v>
      </c>
      <c r="D525" s="45" t="s">
        <v>1669</v>
      </c>
      <c r="E525" s="3" t="s">
        <v>375</v>
      </c>
      <c r="F525" s="3" t="s">
        <v>376</v>
      </c>
      <c r="G525" s="4" t="str">
        <f t="shared" si="32"/>
        <v>RES0402 274K±1%</v>
      </c>
      <c r="H525" s="3" t="s">
        <v>23</v>
      </c>
      <c r="I525" s="3" t="s">
        <v>24</v>
      </c>
      <c r="J525" s="3" t="s">
        <v>25</v>
      </c>
      <c r="K525" s="3" t="s">
        <v>377</v>
      </c>
      <c r="L525" s="4" t="str">
        <f t="shared" si="33"/>
        <v>RC0402FR-07274KL</v>
      </c>
      <c r="M525" s="3" t="s">
        <v>378</v>
      </c>
      <c r="N525" t="s">
        <v>379</v>
      </c>
      <c r="O525" s="4" t="str">
        <f t="shared" ca="1" si="34"/>
        <v>C:\Altium Libraries\Passives Library\DataSheet\GENERAL PURPOSE CHIP RESISTORS (Yageo).pdf</v>
      </c>
      <c r="P525" s="4" t="str">
        <f t="shared" si="35"/>
        <v>GENERAL PURPOSE CHIP RESISTORS RES0402 274K±1% 50V 0.0625W</v>
      </c>
    </row>
    <row r="526" spans="1:16" x14ac:dyDescent="0.3">
      <c r="A526" s="4" t="s">
        <v>751</v>
      </c>
      <c r="B526" s="3" t="s">
        <v>373</v>
      </c>
      <c r="C526" s="4" t="s">
        <v>2587</v>
      </c>
      <c r="D526" s="45" t="s">
        <v>1669</v>
      </c>
      <c r="E526" s="3" t="s">
        <v>375</v>
      </c>
      <c r="F526" s="3" t="s">
        <v>376</v>
      </c>
      <c r="G526" s="4" t="str">
        <f t="shared" si="32"/>
        <v>RES0402 280K±1%</v>
      </c>
      <c r="H526" s="3" t="s">
        <v>23</v>
      </c>
      <c r="I526" s="3" t="s">
        <v>24</v>
      </c>
      <c r="J526" s="3" t="s">
        <v>25</v>
      </c>
      <c r="K526" s="3" t="s">
        <v>377</v>
      </c>
      <c r="L526" s="4" t="str">
        <f t="shared" si="33"/>
        <v>RC0402FR-07280KL</v>
      </c>
      <c r="M526" s="3" t="s">
        <v>378</v>
      </c>
      <c r="N526" t="s">
        <v>379</v>
      </c>
      <c r="O526" s="4" t="str">
        <f t="shared" ca="1" si="34"/>
        <v>C:\Altium Libraries\Passives Library\DataSheet\GENERAL PURPOSE CHIP RESISTORS (Yageo).pdf</v>
      </c>
      <c r="P526" s="4" t="str">
        <f t="shared" si="35"/>
        <v>GENERAL PURPOSE CHIP RESISTORS RES0402 280K±1% 50V 0.0625W</v>
      </c>
    </row>
    <row r="527" spans="1:16" x14ac:dyDescent="0.3">
      <c r="A527" s="4" t="s">
        <v>752</v>
      </c>
      <c r="B527" s="3" t="s">
        <v>373</v>
      </c>
      <c r="C527" s="4" t="s">
        <v>2588</v>
      </c>
      <c r="D527" s="45" t="s">
        <v>1669</v>
      </c>
      <c r="E527" s="3" t="s">
        <v>375</v>
      </c>
      <c r="F527" s="3" t="s">
        <v>376</v>
      </c>
      <c r="G527" s="4" t="str">
        <f t="shared" si="32"/>
        <v>RES0402 287K±1%</v>
      </c>
      <c r="H527" s="3" t="s">
        <v>23</v>
      </c>
      <c r="I527" s="3" t="s">
        <v>24</v>
      </c>
      <c r="J527" s="3" t="s">
        <v>25</v>
      </c>
      <c r="K527" s="3" t="s">
        <v>377</v>
      </c>
      <c r="L527" s="4" t="str">
        <f t="shared" si="33"/>
        <v>RC0402FR-07287KL</v>
      </c>
      <c r="M527" s="3" t="s">
        <v>378</v>
      </c>
      <c r="N527" t="s">
        <v>379</v>
      </c>
      <c r="O527" s="4" t="str">
        <f t="shared" ca="1" si="34"/>
        <v>C:\Altium Libraries\Passives Library\DataSheet\GENERAL PURPOSE CHIP RESISTORS (Yageo).pdf</v>
      </c>
      <c r="P527" s="4" t="str">
        <f t="shared" si="35"/>
        <v>GENERAL PURPOSE CHIP RESISTORS RES0402 287K±1% 50V 0.0625W</v>
      </c>
    </row>
    <row r="528" spans="1:16" x14ac:dyDescent="0.3">
      <c r="A528" s="4" t="s">
        <v>753</v>
      </c>
      <c r="B528" s="3" t="s">
        <v>373</v>
      </c>
      <c r="C528" s="4" t="s">
        <v>2589</v>
      </c>
      <c r="D528" s="45" t="s">
        <v>1669</v>
      </c>
      <c r="E528" s="3" t="s">
        <v>375</v>
      </c>
      <c r="F528" s="3" t="s">
        <v>376</v>
      </c>
      <c r="G528" s="4" t="str">
        <f t="shared" si="32"/>
        <v>RES0402 294K±1%</v>
      </c>
      <c r="H528" s="3" t="s">
        <v>23</v>
      </c>
      <c r="I528" s="3" t="s">
        <v>24</v>
      </c>
      <c r="J528" s="3" t="s">
        <v>25</v>
      </c>
      <c r="K528" s="3" t="s">
        <v>377</v>
      </c>
      <c r="L528" s="4" t="str">
        <f t="shared" si="33"/>
        <v>RC0402FR-07294KL</v>
      </c>
      <c r="M528" s="3" t="s">
        <v>378</v>
      </c>
      <c r="N528" t="s">
        <v>379</v>
      </c>
      <c r="O528" s="4" t="str">
        <f t="shared" ca="1" si="34"/>
        <v>C:\Altium Libraries\Passives Library\DataSheet\GENERAL PURPOSE CHIP RESISTORS (Yageo).pdf</v>
      </c>
      <c r="P528" s="4" t="str">
        <f t="shared" si="35"/>
        <v>GENERAL PURPOSE CHIP RESISTORS RES0402 294K±1% 50V 0.0625W</v>
      </c>
    </row>
    <row r="529" spans="1:16" x14ac:dyDescent="0.3">
      <c r="A529" s="4" t="s">
        <v>754</v>
      </c>
      <c r="B529" s="3" t="s">
        <v>373</v>
      </c>
      <c r="C529" s="4" t="s">
        <v>2590</v>
      </c>
      <c r="D529" s="45" t="s">
        <v>1669</v>
      </c>
      <c r="E529" s="3" t="s">
        <v>375</v>
      </c>
      <c r="F529" s="3" t="s">
        <v>376</v>
      </c>
      <c r="G529" s="4" t="str">
        <f t="shared" si="32"/>
        <v>RES0402 301K±1%</v>
      </c>
      <c r="H529" s="3" t="s">
        <v>23</v>
      </c>
      <c r="I529" s="3" t="s">
        <v>24</v>
      </c>
      <c r="J529" s="3" t="s">
        <v>25</v>
      </c>
      <c r="K529" s="3" t="s">
        <v>377</v>
      </c>
      <c r="L529" s="4" t="str">
        <f t="shared" si="33"/>
        <v>RC0402FR-07301KL</v>
      </c>
      <c r="M529" s="3" t="s">
        <v>378</v>
      </c>
      <c r="N529" t="s">
        <v>379</v>
      </c>
      <c r="O529" s="4" t="str">
        <f t="shared" ca="1" si="34"/>
        <v>C:\Altium Libraries\Passives Library\DataSheet\GENERAL PURPOSE CHIP RESISTORS (Yageo).pdf</v>
      </c>
      <c r="P529" s="4" t="str">
        <f t="shared" si="35"/>
        <v>GENERAL PURPOSE CHIP RESISTORS RES0402 301K±1% 50V 0.0625W</v>
      </c>
    </row>
    <row r="530" spans="1:16" x14ac:dyDescent="0.3">
      <c r="A530" s="4" t="s">
        <v>755</v>
      </c>
      <c r="B530" s="3" t="s">
        <v>373</v>
      </c>
      <c r="C530" s="4" t="s">
        <v>2591</v>
      </c>
      <c r="D530" s="45" t="s">
        <v>1669</v>
      </c>
      <c r="E530" s="3" t="s">
        <v>375</v>
      </c>
      <c r="F530" s="3" t="s">
        <v>376</v>
      </c>
      <c r="G530" s="4" t="str">
        <f t="shared" si="32"/>
        <v>RES0402 309K±1%</v>
      </c>
      <c r="H530" s="3" t="s">
        <v>23</v>
      </c>
      <c r="I530" s="3" t="s">
        <v>24</v>
      </c>
      <c r="J530" s="3" t="s">
        <v>25</v>
      </c>
      <c r="K530" s="3" t="s">
        <v>377</v>
      </c>
      <c r="L530" s="4" t="str">
        <f t="shared" si="33"/>
        <v>RC0402FR-07309KL</v>
      </c>
      <c r="M530" s="3" t="s">
        <v>378</v>
      </c>
      <c r="N530" t="s">
        <v>379</v>
      </c>
      <c r="O530" s="4" t="str">
        <f t="shared" ca="1" si="34"/>
        <v>C:\Altium Libraries\Passives Library\DataSheet\GENERAL PURPOSE CHIP RESISTORS (Yageo).pdf</v>
      </c>
      <c r="P530" s="4" t="str">
        <f t="shared" si="35"/>
        <v>GENERAL PURPOSE CHIP RESISTORS RES0402 309K±1% 50V 0.0625W</v>
      </c>
    </row>
    <row r="531" spans="1:16" x14ac:dyDescent="0.3">
      <c r="A531" s="4" t="s">
        <v>756</v>
      </c>
      <c r="B531" s="3" t="s">
        <v>373</v>
      </c>
      <c r="C531" s="4" t="s">
        <v>2592</v>
      </c>
      <c r="D531" s="45" t="s">
        <v>1669</v>
      </c>
      <c r="E531" s="3" t="s">
        <v>375</v>
      </c>
      <c r="F531" s="3" t="s">
        <v>376</v>
      </c>
      <c r="G531" s="4" t="str">
        <f t="shared" si="32"/>
        <v>RES0402 316K±1%</v>
      </c>
      <c r="H531" s="3" t="s">
        <v>23</v>
      </c>
      <c r="I531" s="3" t="s">
        <v>24</v>
      </c>
      <c r="J531" s="3" t="s">
        <v>25</v>
      </c>
      <c r="K531" s="3" t="s">
        <v>377</v>
      </c>
      <c r="L531" s="4" t="str">
        <f t="shared" si="33"/>
        <v>RC0402FR-07316KL</v>
      </c>
      <c r="M531" s="3" t="s">
        <v>378</v>
      </c>
      <c r="N531" t="s">
        <v>379</v>
      </c>
      <c r="O531" s="4" t="str">
        <f t="shared" ca="1" si="34"/>
        <v>C:\Altium Libraries\Passives Library\DataSheet\GENERAL PURPOSE CHIP RESISTORS (Yageo).pdf</v>
      </c>
      <c r="P531" s="4" t="str">
        <f t="shared" si="35"/>
        <v>GENERAL PURPOSE CHIP RESISTORS RES0402 316K±1% 50V 0.0625W</v>
      </c>
    </row>
    <row r="532" spans="1:16" x14ac:dyDescent="0.3">
      <c r="A532" s="4" t="s">
        <v>757</v>
      </c>
      <c r="B532" s="3" t="s">
        <v>373</v>
      </c>
      <c r="C532" s="4" t="s">
        <v>2593</v>
      </c>
      <c r="D532" s="45" t="s">
        <v>1669</v>
      </c>
      <c r="E532" s="3" t="s">
        <v>375</v>
      </c>
      <c r="F532" s="3" t="s">
        <v>376</v>
      </c>
      <c r="G532" s="4" t="str">
        <f t="shared" si="32"/>
        <v>RES0402 324K±1%</v>
      </c>
      <c r="H532" s="3" t="s">
        <v>23</v>
      </c>
      <c r="I532" s="3" t="s">
        <v>24</v>
      </c>
      <c r="J532" s="3" t="s">
        <v>25</v>
      </c>
      <c r="K532" s="3" t="s">
        <v>377</v>
      </c>
      <c r="L532" s="4" t="str">
        <f t="shared" si="33"/>
        <v>RC0402FR-07324KL</v>
      </c>
      <c r="M532" s="3" t="s">
        <v>378</v>
      </c>
      <c r="N532" t="s">
        <v>379</v>
      </c>
      <c r="O532" s="4" t="str">
        <f t="shared" ca="1" si="34"/>
        <v>C:\Altium Libraries\Passives Library\DataSheet\GENERAL PURPOSE CHIP RESISTORS (Yageo).pdf</v>
      </c>
      <c r="P532" s="4" t="str">
        <f t="shared" si="35"/>
        <v>GENERAL PURPOSE CHIP RESISTORS RES0402 324K±1% 50V 0.0625W</v>
      </c>
    </row>
    <row r="533" spans="1:16" x14ac:dyDescent="0.3">
      <c r="A533" s="4" t="s">
        <v>758</v>
      </c>
      <c r="B533" s="3" t="s">
        <v>373</v>
      </c>
      <c r="C533" s="4" t="s">
        <v>2594</v>
      </c>
      <c r="D533" s="45" t="s">
        <v>1669</v>
      </c>
      <c r="E533" s="3" t="s">
        <v>375</v>
      </c>
      <c r="F533" s="3" t="s">
        <v>376</v>
      </c>
      <c r="G533" s="4" t="str">
        <f t="shared" si="32"/>
        <v>RES0402 332K±1%</v>
      </c>
      <c r="H533" s="3" t="s">
        <v>23</v>
      </c>
      <c r="I533" s="3" t="s">
        <v>24</v>
      </c>
      <c r="J533" s="3" t="s">
        <v>25</v>
      </c>
      <c r="K533" s="3" t="s">
        <v>377</v>
      </c>
      <c r="L533" s="4" t="str">
        <f t="shared" si="33"/>
        <v>RC0402FR-07332KL</v>
      </c>
      <c r="M533" s="3" t="s">
        <v>378</v>
      </c>
      <c r="N533" t="s">
        <v>379</v>
      </c>
      <c r="O533" s="4" t="str">
        <f t="shared" ca="1" si="34"/>
        <v>C:\Altium Libraries\Passives Library\DataSheet\GENERAL PURPOSE CHIP RESISTORS (Yageo).pdf</v>
      </c>
      <c r="P533" s="4" t="str">
        <f t="shared" si="35"/>
        <v>GENERAL PURPOSE CHIP RESISTORS RES0402 332K±1% 50V 0.0625W</v>
      </c>
    </row>
    <row r="534" spans="1:16" x14ac:dyDescent="0.3">
      <c r="A534" s="4" t="s">
        <v>759</v>
      </c>
      <c r="B534" s="3" t="s">
        <v>373</v>
      </c>
      <c r="C534" s="4" t="s">
        <v>2595</v>
      </c>
      <c r="D534" s="45" t="s">
        <v>1669</v>
      </c>
      <c r="E534" s="3" t="s">
        <v>375</v>
      </c>
      <c r="F534" s="3" t="s">
        <v>376</v>
      </c>
      <c r="G534" s="4" t="str">
        <f t="shared" si="32"/>
        <v>RES0402 340K±1%</v>
      </c>
      <c r="H534" s="3" t="s">
        <v>23</v>
      </c>
      <c r="I534" s="3" t="s">
        <v>24</v>
      </c>
      <c r="J534" s="3" t="s">
        <v>25</v>
      </c>
      <c r="K534" s="3" t="s">
        <v>377</v>
      </c>
      <c r="L534" s="4" t="str">
        <f t="shared" si="33"/>
        <v>RC0402FR-07340KL</v>
      </c>
      <c r="M534" s="3" t="s">
        <v>378</v>
      </c>
      <c r="N534" t="s">
        <v>379</v>
      </c>
      <c r="O534" s="4" t="str">
        <f t="shared" ca="1" si="34"/>
        <v>C:\Altium Libraries\Passives Library\DataSheet\GENERAL PURPOSE CHIP RESISTORS (Yageo).pdf</v>
      </c>
      <c r="P534" s="4" t="str">
        <f t="shared" si="35"/>
        <v>GENERAL PURPOSE CHIP RESISTORS RES0402 340K±1% 50V 0.0625W</v>
      </c>
    </row>
    <row r="535" spans="1:16" x14ac:dyDescent="0.3">
      <c r="A535" s="4" t="s">
        <v>760</v>
      </c>
      <c r="B535" s="3" t="s">
        <v>373</v>
      </c>
      <c r="C535" s="4" t="s">
        <v>2596</v>
      </c>
      <c r="D535" s="45" t="s">
        <v>1669</v>
      </c>
      <c r="E535" s="3" t="s">
        <v>375</v>
      </c>
      <c r="F535" s="3" t="s">
        <v>376</v>
      </c>
      <c r="G535" s="4" t="str">
        <f t="shared" si="32"/>
        <v>RES0402 348K±1%</v>
      </c>
      <c r="H535" s="3" t="s">
        <v>23</v>
      </c>
      <c r="I535" s="3" t="s">
        <v>24</v>
      </c>
      <c r="J535" s="3" t="s">
        <v>25</v>
      </c>
      <c r="K535" s="3" t="s">
        <v>377</v>
      </c>
      <c r="L535" s="4" t="str">
        <f t="shared" si="33"/>
        <v>RC0402FR-07348KL</v>
      </c>
      <c r="M535" s="3" t="s">
        <v>378</v>
      </c>
      <c r="N535" t="s">
        <v>379</v>
      </c>
      <c r="O535" s="4" t="str">
        <f t="shared" ca="1" si="34"/>
        <v>C:\Altium Libraries\Passives Library\DataSheet\GENERAL PURPOSE CHIP RESISTORS (Yageo).pdf</v>
      </c>
      <c r="P535" s="4" t="str">
        <f t="shared" si="35"/>
        <v>GENERAL PURPOSE CHIP RESISTORS RES0402 348K±1% 50V 0.0625W</v>
      </c>
    </row>
    <row r="536" spans="1:16" x14ac:dyDescent="0.3">
      <c r="A536" s="4" t="s">
        <v>761</v>
      </c>
      <c r="B536" s="3" t="s">
        <v>373</v>
      </c>
      <c r="C536" s="4" t="s">
        <v>2597</v>
      </c>
      <c r="D536" s="45" t="s">
        <v>1669</v>
      </c>
      <c r="E536" s="3" t="s">
        <v>375</v>
      </c>
      <c r="F536" s="3" t="s">
        <v>376</v>
      </c>
      <c r="G536" s="4" t="str">
        <f t="shared" si="32"/>
        <v>RES0402 357K±1%</v>
      </c>
      <c r="H536" s="3" t="s">
        <v>23</v>
      </c>
      <c r="I536" s="3" t="s">
        <v>24</v>
      </c>
      <c r="J536" s="3" t="s">
        <v>25</v>
      </c>
      <c r="K536" s="3" t="s">
        <v>377</v>
      </c>
      <c r="L536" s="4" t="str">
        <f t="shared" si="33"/>
        <v>RC0402FR-07357KL</v>
      </c>
      <c r="M536" s="3" t="s">
        <v>378</v>
      </c>
      <c r="N536" t="s">
        <v>379</v>
      </c>
      <c r="O536" s="4" t="str">
        <f t="shared" ca="1" si="34"/>
        <v>C:\Altium Libraries\Passives Library\DataSheet\GENERAL PURPOSE CHIP RESISTORS (Yageo).pdf</v>
      </c>
      <c r="P536" s="4" t="str">
        <f t="shared" si="35"/>
        <v>GENERAL PURPOSE CHIP RESISTORS RES0402 357K±1% 50V 0.0625W</v>
      </c>
    </row>
    <row r="537" spans="1:16" x14ac:dyDescent="0.3">
      <c r="A537" s="4" t="s">
        <v>766</v>
      </c>
      <c r="B537" s="3" t="s">
        <v>373</v>
      </c>
      <c r="C537" s="4" t="s">
        <v>2598</v>
      </c>
      <c r="D537" s="45" t="s">
        <v>1669</v>
      </c>
      <c r="E537" s="3" t="s">
        <v>375</v>
      </c>
      <c r="F537" s="3" t="s">
        <v>376</v>
      </c>
      <c r="G537" s="4" t="str">
        <f t="shared" si="32"/>
        <v>RES0402 365K±1%</v>
      </c>
      <c r="H537" s="3" t="s">
        <v>23</v>
      </c>
      <c r="I537" s="3" t="s">
        <v>24</v>
      </c>
      <c r="J537" s="3" t="s">
        <v>25</v>
      </c>
      <c r="K537" s="3" t="s">
        <v>377</v>
      </c>
      <c r="L537" s="4" t="str">
        <f t="shared" si="33"/>
        <v>RC0402FR-07365KL</v>
      </c>
      <c r="M537" s="3" t="s">
        <v>378</v>
      </c>
      <c r="N537" t="s">
        <v>379</v>
      </c>
      <c r="O537" s="4" t="str">
        <f t="shared" ca="1" si="34"/>
        <v>C:\Altium Libraries\Passives Library\DataSheet\GENERAL PURPOSE CHIP RESISTORS (Yageo).pdf</v>
      </c>
      <c r="P537" s="4" t="str">
        <f t="shared" si="35"/>
        <v>GENERAL PURPOSE CHIP RESISTORS RES0402 365K±1% 50V 0.0625W</v>
      </c>
    </row>
    <row r="538" spans="1:16" x14ac:dyDescent="0.3">
      <c r="A538" s="4" t="s">
        <v>767</v>
      </c>
      <c r="B538" s="3" t="s">
        <v>373</v>
      </c>
      <c r="C538" s="4" t="s">
        <v>2599</v>
      </c>
      <c r="D538" s="45" t="s">
        <v>1669</v>
      </c>
      <c r="E538" s="3" t="s">
        <v>375</v>
      </c>
      <c r="F538" s="3" t="s">
        <v>376</v>
      </c>
      <c r="G538" s="4" t="str">
        <f t="shared" si="32"/>
        <v>RES0402 374K±1%</v>
      </c>
      <c r="H538" s="3" t="s">
        <v>23</v>
      </c>
      <c r="I538" s="3" t="s">
        <v>24</v>
      </c>
      <c r="J538" s="3" t="s">
        <v>25</v>
      </c>
      <c r="K538" s="3" t="s">
        <v>377</v>
      </c>
      <c r="L538" s="4" t="str">
        <f t="shared" si="33"/>
        <v>RC0402FR-07374KL</v>
      </c>
      <c r="M538" s="3" t="s">
        <v>378</v>
      </c>
      <c r="N538" t="s">
        <v>379</v>
      </c>
      <c r="O538" s="4" t="str">
        <f t="shared" ca="1" si="34"/>
        <v>C:\Altium Libraries\Passives Library\DataSheet\GENERAL PURPOSE CHIP RESISTORS (Yageo).pdf</v>
      </c>
      <c r="P538" s="4" t="str">
        <f t="shared" si="35"/>
        <v>GENERAL PURPOSE CHIP RESISTORS RES0402 374K±1% 50V 0.0625W</v>
      </c>
    </row>
    <row r="539" spans="1:16" x14ac:dyDescent="0.3">
      <c r="A539" s="4" t="s">
        <v>768</v>
      </c>
      <c r="B539" s="3" t="s">
        <v>373</v>
      </c>
      <c r="C539" s="4" t="s">
        <v>2600</v>
      </c>
      <c r="D539" s="45" t="s">
        <v>1669</v>
      </c>
      <c r="E539" s="3" t="s">
        <v>375</v>
      </c>
      <c r="F539" s="3" t="s">
        <v>376</v>
      </c>
      <c r="G539" s="4" t="str">
        <f t="shared" si="32"/>
        <v>RES0402 383K±1%</v>
      </c>
      <c r="H539" s="3" t="s">
        <v>23</v>
      </c>
      <c r="I539" s="3" t="s">
        <v>24</v>
      </c>
      <c r="J539" s="3" t="s">
        <v>25</v>
      </c>
      <c r="K539" s="3" t="s">
        <v>377</v>
      </c>
      <c r="L539" s="4" t="str">
        <f t="shared" si="33"/>
        <v>RC0402FR-07383KL</v>
      </c>
      <c r="M539" s="3" t="s">
        <v>378</v>
      </c>
      <c r="N539" t="s">
        <v>379</v>
      </c>
      <c r="O539" s="4" t="str">
        <f t="shared" ca="1" si="34"/>
        <v>C:\Altium Libraries\Passives Library\DataSheet\GENERAL PURPOSE CHIP RESISTORS (Yageo).pdf</v>
      </c>
      <c r="P539" s="4" t="str">
        <f t="shared" si="35"/>
        <v>GENERAL PURPOSE CHIP RESISTORS RES0402 383K±1% 50V 0.0625W</v>
      </c>
    </row>
    <row r="540" spans="1:16" x14ac:dyDescent="0.3">
      <c r="A540" s="4" t="s">
        <v>769</v>
      </c>
      <c r="B540" s="3" t="s">
        <v>373</v>
      </c>
      <c r="C540" s="4" t="s">
        <v>2601</v>
      </c>
      <c r="D540" s="45" t="s">
        <v>1669</v>
      </c>
      <c r="E540" s="3" t="s">
        <v>375</v>
      </c>
      <c r="F540" s="3" t="s">
        <v>376</v>
      </c>
      <c r="G540" s="4" t="str">
        <f t="shared" si="32"/>
        <v>RES0402 392K±1%</v>
      </c>
      <c r="H540" s="3" t="s">
        <v>23</v>
      </c>
      <c r="I540" s="3" t="s">
        <v>24</v>
      </c>
      <c r="J540" s="3" t="s">
        <v>25</v>
      </c>
      <c r="K540" s="3" t="s">
        <v>377</v>
      </c>
      <c r="L540" s="4" t="str">
        <f t="shared" si="33"/>
        <v>RC0402FR-07392KL</v>
      </c>
      <c r="M540" s="3" t="s">
        <v>378</v>
      </c>
      <c r="N540" t="s">
        <v>379</v>
      </c>
      <c r="O540" s="4" t="str">
        <f t="shared" ca="1" si="34"/>
        <v>C:\Altium Libraries\Passives Library\DataSheet\GENERAL PURPOSE CHIP RESISTORS (Yageo).pdf</v>
      </c>
      <c r="P540" s="4" t="str">
        <f t="shared" si="35"/>
        <v>GENERAL PURPOSE CHIP RESISTORS RES0402 392K±1% 50V 0.0625W</v>
      </c>
    </row>
    <row r="541" spans="1:16" x14ac:dyDescent="0.3">
      <c r="A541" s="4" t="s">
        <v>770</v>
      </c>
      <c r="B541" s="3" t="s">
        <v>373</v>
      </c>
      <c r="C541" s="4" t="s">
        <v>2602</v>
      </c>
      <c r="D541" s="45" t="s">
        <v>1669</v>
      </c>
      <c r="E541" s="3" t="s">
        <v>375</v>
      </c>
      <c r="F541" s="3" t="s">
        <v>376</v>
      </c>
      <c r="G541" s="4" t="str">
        <f t="shared" si="32"/>
        <v>RES0402 402K±1%</v>
      </c>
      <c r="H541" s="3" t="s">
        <v>23</v>
      </c>
      <c r="I541" s="3" t="s">
        <v>24</v>
      </c>
      <c r="J541" s="3" t="s">
        <v>25</v>
      </c>
      <c r="K541" s="3" t="s">
        <v>377</v>
      </c>
      <c r="L541" s="4" t="str">
        <f t="shared" si="33"/>
        <v>RC0402FR-07402KL</v>
      </c>
      <c r="M541" s="3" t="s">
        <v>378</v>
      </c>
      <c r="N541" t="s">
        <v>379</v>
      </c>
      <c r="O541" s="4" t="str">
        <f t="shared" ca="1" si="34"/>
        <v>C:\Altium Libraries\Passives Library\DataSheet\GENERAL PURPOSE CHIP RESISTORS (Yageo).pdf</v>
      </c>
      <c r="P541" s="4" t="str">
        <f t="shared" si="35"/>
        <v>GENERAL PURPOSE CHIP RESISTORS RES0402 402K±1% 50V 0.0625W</v>
      </c>
    </row>
    <row r="542" spans="1:16" x14ac:dyDescent="0.3">
      <c r="A542" s="4" t="s">
        <v>771</v>
      </c>
      <c r="B542" s="3" t="s">
        <v>373</v>
      </c>
      <c r="C542" s="4" t="s">
        <v>2603</v>
      </c>
      <c r="D542" s="45" t="s">
        <v>1669</v>
      </c>
      <c r="E542" s="3" t="s">
        <v>375</v>
      </c>
      <c r="F542" s="3" t="s">
        <v>376</v>
      </c>
      <c r="G542" s="4" t="str">
        <f t="shared" si="32"/>
        <v>RES0402 412K±1%</v>
      </c>
      <c r="H542" s="3" t="s">
        <v>23</v>
      </c>
      <c r="I542" s="3" t="s">
        <v>24</v>
      </c>
      <c r="J542" s="3" t="s">
        <v>25</v>
      </c>
      <c r="K542" s="3" t="s">
        <v>377</v>
      </c>
      <c r="L542" s="4" t="str">
        <f t="shared" si="33"/>
        <v>RC0402FR-07412KL</v>
      </c>
      <c r="M542" s="3" t="s">
        <v>378</v>
      </c>
      <c r="N542" t="s">
        <v>379</v>
      </c>
      <c r="O542" s="4" t="str">
        <f t="shared" ca="1" si="34"/>
        <v>C:\Altium Libraries\Passives Library\DataSheet\GENERAL PURPOSE CHIP RESISTORS (Yageo).pdf</v>
      </c>
      <c r="P542" s="4" t="str">
        <f t="shared" si="35"/>
        <v>GENERAL PURPOSE CHIP RESISTORS RES0402 412K±1% 50V 0.0625W</v>
      </c>
    </row>
    <row r="543" spans="1:16" x14ac:dyDescent="0.3">
      <c r="A543" s="4" t="s">
        <v>772</v>
      </c>
      <c r="B543" s="3" t="s">
        <v>373</v>
      </c>
      <c r="C543" s="4" t="s">
        <v>2604</v>
      </c>
      <c r="D543" s="45" t="s">
        <v>1669</v>
      </c>
      <c r="E543" s="3" t="s">
        <v>375</v>
      </c>
      <c r="F543" s="3" t="s">
        <v>376</v>
      </c>
      <c r="G543" s="4" t="str">
        <f t="shared" si="32"/>
        <v>RES0402 422K±1%</v>
      </c>
      <c r="H543" s="3" t="s">
        <v>23</v>
      </c>
      <c r="I543" s="3" t="s">
        <v>24</v>
      </c>
      <c r="J543" s="3" t="s">
        <v>25</v>
      </c>
      <c r="K543" s="3" t="s">
        <v>377</v>
      </c>
      <c r="L543" s="4" t="str">
        <f t="shared" si="33"/>
        <v>RC0402FR-07422KL</v>
      </c>
      <c r="M543" s="3" t="s">
        <v>378</v>
      </c>
      <c r="N543" t="s">
        <v>379</v>
      </c>
      <c r="O543" s="4" t="str">
        <f t="shared" ca="1" si="34"/>
        <v>C:\Altium Libraries\Passives Library\DataSheet\GENERAL PURPOSE CHIP RESISTORS (Yageo).pdf</v>
      </c>
      <c r="P543" s="4" t="str">
        <f t="shared" si="35"/>
        <v>GENERAL PURPOSE CHIP RESISTORS RES0402 422K±1% 50V 0.0625W</v>
      </c>
    </row>
    <row r="544" spans="1:16" x14ac:dyDescent="0.3">
      <c r="A544" s="4" t="s">
        <v>773</v>
      </c>
      <c r="B544" s="3" t="s">
        <v>373</v>
      </c>
      <c r="C544" s="4" t="s">
        <v>2605</v>
      </c>
      <c r="D544" s="45" t="s">
        <v>1669</v>
      </c>
      <c r="E544" s="3" t="s">
        <v>375</v>
      </c>
      <c r="F544" s="3" t="s">
        <v>376</v>
      </c>
      <c r="G544" s="4" t="str">
        <f t="shared" si="32"/>
        <v>RES0402 432K±1%</v>
      </c>
      <c r="H544" s="3" t="s">
        <v>23</v>
      </c>
      <c r="I544" s="3" t="s">
        <v>24</v>
      </c>
      <c r="J544" s="3" t="s">
        <v>25</v>
      </c>
      <c r="K544" s="3" t="s">
        <v>377</v>
      </c>
      <c r="L544" s="4" t="str">
        <f t="shared" si="33"/>
        <v>RC0402FR-07432KL</v>
      </c>
      <c r="M544" s="3" t="s">
        <v>378</v>
      </c>
      <c r="N544" t="s">
        <v>379</v>
      </c>
      <c r="O544" s="4" t="str">
        <f t="shared" ca="1" si="34"/>
        <v>C:\Altium Libraries\Passives Library\DataSheet\GENERAL PURPOSE CHIP RESISTORS (Yageo).pdf</v>
      </c>
      <c r="P544" s="4" t="str">
        <f t="shared" si="35"/>
        <v>GENERAL PURPOSE CHIP RESISTORS RES0402 432K±1% 50V 0.0625W</v>
      </c>
    </row>
    <row r="545" spans="1:16" x14ac:dyDescent="0.3">
      <c r="A545" s="4" t="s">
        <v>774</v>
      </c>
      <c r="B545" s="3" t="s">
        <v>373</v>
      </c>
      <c r="C545" s="4" t="s">
        <v>2606</v>
      </c>
      <c r="D545" s="45" t="s">
        <v>1669</v>
      </c>
      <c r="E545" s="3" t="s">
        <v>375</v>
      </c>
      <c r="F545" s="3" t="s">
        <v>376</v>
      </c>
      <c r="G545" s="4" t="str">
        <f t="shared" si="32"/>
        <v>RES0402 442K±1%</v>
      </c>
      <c r="H545" s="3" t="s">
        <v>23</v>
      </c>
      <c r="I545" s="3" t="s">
        <v>24</v>
      </c>
      <c r="J545" s="3" t="s">
        <v>25</v>
      </c>
      <c r="K545" s="3" t="s">
        <v>377</v>
      </c>
      <c r="L545" s="4" t="str">
        <f t="shared" si="33"/>
        <v>RC0402FR-07442KL</v>
      </c>
      <c r="M545" s="3" t="s">
        <v>378</v>
      </c>
      <c r="N545" t="s">
        <v>379</v>
      </c>
      <c r="O545" s="4" t="str">
        <f t="shared" ca="1" si="34"/>
        <v>C:\Altium Libraries\Passives Library\DataSheet\GENERAL PURPOSE CHIP RESISTORS (Yageo).pdf</v>
      </c>
      <c r="P545" s="4" t="str">
        <f t="shared" si="35"/>
        <v>GENERAL PURPOSE CHIP RESISTORS RES0402 442K±1% 50V 0.0625W</v>
      </c>
    </row>
    <row r="546" spans="1:16" x14ac:dyDescent="0.3">
      <c r="A546" s="4" t="s">
        <v>775</v>
      </c>
      <c r="B546" s="3" t="s">
        <v>373</v>
      </c>
      <c r="C546" s="4" t="s">
        <v>2607</v>
      </c>
      <c r="D546" s="45" t="s">
        <v>1669</v>
      </c>
      <c r="E546" s="3" t="s">
        <v>375</v>
      </c>
      <c r="F546" s="3" t="s">
        <v>376</v>
      </c>
      <c r="G546" s="4" t="str">
        <f t="shared" si="32"/>
        <v>RES0402 453K±1%</v>
      </c>
      <c r="H546" s="3" t="s">
        <v>23</v>
      </c>
      <c r="I546" s="3" t="s">
        <v>24</v>
      </c>
      <c r="J546" s="3" t="s">
        <v>25</v>
      </c>
      <c r="K546" s="3" t="s">
        <v>377</v>
      </c>
      <c r="L546" s="4" t="str">
        <f t="shared" si="33"/>
        <v>RC0402FR-07453KL</v>
      </c>
      <c r="M546" s="3" t="s">
        <v>378</v>
      </c>
      <c r="N546" t="s">
        <v>379</v>
      </c>
      <c r="O546" s="4" t="str">
        <f t="shared" ca="1" si="34"/>
        <v>C:\Altium Libraries\Passives Library\DataSheet\GENERAL PURPOSE CHIP RESISTORS (Yageo).pdf</v>
      </c>
      <c r="P546" s="4" t="str">
        <f t="shared" si="35"/>
        <v>GENERAL PURPOSE CHIP RESISTORS RES0402 453K±1% 50V 0.0625W</v>
      </c>
    </row>
    <row r="547" spans="1:16" x14ac:dyDescent="0.3">
      <c r="A547" s="4" t="s">
        <v>776</v>
      </c>
      <c r="B547" s="3" t="s">
        <v>373</v>
      </c>
      <c r="C547" s="4" t="s">
        <v>2608</v>
      </c>
      <c r="D547" s="45" t="s">
        <v>1669</v>
      </c>
      <c r="E547" s="3" t="s">
        <v>375</v>
      </c>
      <c r="F547" s="3" t="s">
        <v>376</v>
      </c>
      <c r="G547" s="4" t="str">
        <f t="shared" si="32"/>
        <v>RES0402 464K±1%</v>
      </c>
      <c r="H547" s="3" t="s">
        <v>23</v>
      </c>
      <c r="I547" s="3" t="s">
        <v>24</v>
      </c>
      <c r="J547" s="3" t="s">
        <v>25</v>
      </c>
      <c r="K547" s="3" t="s">
        <v>377</v>
      </c>
      <c r="L547" s="4" t="str">
        <f t="shared" si="33"/>
        <v>RC0402FR-07464KL</v>
      </c>
      <c r="M547" s="3" t="s">
        <v>378</v>
      </c>
      <c r="N547" t="s">
        <v>379</v>
      </c>
      <c r="O547" s="4" t="str">
        <f t="shared" ca="1" si="34"/>
        <v>C:\Altium Libraries\Passives Library\DataSheet\GENERAL PURPOSE CHIP RESISTORS (Yageo).pdf</v>
      </c>
      <c r="P547" s="4" t="str">
        <f t="shared" si="35"/>
        <v>GENERAL PURPOSE CHIP RESISTORS RES0402 464K±1% 50V 0.0625W</v>
      </c>
    </row>
    <row r="548" spans="1:16" x14ac:dyDescent="0.3">
      <c r="A548" s="4" t="s">
        <v>777</v>
      </c>
      <c r="B548" s="3" t="s">
        <v>373</v>
      </c>
      <c r="C548" s="4" t="s">
        <v>2609</v>
      </c>
      <c r="D548" s="45" t="s">
        <v>1669</v>
      </c>
      <c r="E548" s="3" t="s">
        <v>375</v>
      </c>
      <c r="F548" s="3" t="s">
        <v>376</v>
      </c>
      <c r="G548" s="4" t="str">
        <f t="shared" si="32"/>
        <v>RES0402 475K±1%</v>
      </c>
      <c r="H548" s="3" t="s">
        <v>23</v>
      </c>
      <c r="I548" s="3" t="s">
        <v>24</v>
      </c>
      <c r="J548" s="3" t="s">
        <v>25</v>
      </c>
      <c r="K548" s="3" t="s">
        <v>377</v>
      </c>
      <c r="L548" s="4" t="str">
        <f t="shared" si="33"/>
        <v>RC0402FR-07475KL</v>
      </c>
      <c r="M548" s="3" t="s">
        <v>378</v>
      </c>
      <c r="N548" t="s">
        <v>379</v>
      </c>
      <c r="O548" s="4" t="str">
        <f t="shared" ca="1" si="34"/>
        <v>C:\Altium Libraries\Passives Library\DataSheet\GENERAL PURPOSE CHIP RESISTORS (Yageo).pdf</v>
      </c>
      <c r="P548" s="4" t="str">
        <f t="shared" si="35"/>
        <v>GENERAL PURPOSE CHIP RESISTORS RES0402 475K±1% 50V 0.0625W</v>
      </c>
    </row>
    <row r="549" spans="1:16" x14ac:dyDescent="0.3">
      <c r="A549" s="4" t="s">
        <v>778</v>
      </c>
      <c r="B549" s="3" t="s">
        <v>373</v>
      </c>
      <c r="C549" s="4" t="s">
        <v>2610</v>
      </c>
      <c r="D549" s="45" t="s">
        <v>1669</v>
      </c>
      <c r="E549" s="3" t="s">
        <v>375</v>
      </c>
      <c r="F549" s="3" t="s">
        <v>376</v>
      </c>
      <c r="G549" s="4" t="str">
        <f t="shared" si="32"/>
        <v>RES0402 487K±1%</v>
      </c>
      <c r="H549" s="3" t="s">
        <v>23</v>
      </c>
      <c r="I549" s="3" t="s">
        <v>24</v>
      </c>
      <c r="J549" s="3" t="s">
        <v>25</v>
      </c>
      <c r="K549" s="3" t="s">
        <v>377</v>
      </c>
      <c r="L549" s="4" t="str">
        <f t="shared" si="33"/>
        <v>RC0402FR-07487KL</v>
      </c>
      <c r="M549" s="3" t="s">
        <v>378</v>
      </c>
      <c r="N549" t="s">
        <v>379</v>
      </c>
      <c r="O549" s="4" t="str">
        <f t="shared" ca="1" si="34"/>
        <v>C:\Altium Libraries\Passives Library\DataSheet\GENERAL PURPOSE CHIP RESISTORS (Yageo).pdf</v>
      </c>
      <c r="P549" s="4" t="str">
        <f t="shared" si="35"/>
        <v>GENERAL PURPOSE CHIP RESISTORS RES0402 487K±1% 50V 0.0625W</v>
      </c>
    </row>
    <row r="550" spans="1:16" x14ac:dyDescent="0.3">
      <c r="A550" s="4" t="s">
        <v>779</v>
      </c>
      <c r="B550" s="3" t="s">
        <v>373</v>
      </c>
      <c r="C550" s="4" t="s">
        <v>2611</v>
      </c>
      <c r="D550" s="45" t="s">
        <v>1669</v>
      </c>
      <c r="E550" s="3" t="s">
        <v>375</v>
      </c>
      <c r="F550" s="3" t="s">
        <v>376</v>
      </c>
      <c r="G550" s="4" t="str">
        <f t="shared" si="32"/>
        <v>RES0402 499K±1%</v>
      </c>
      <c r="H550" s="3" t="s">
        <v>23</v>
      </c>
      <c r="I550" s="3" t="s">
        <v>24</v>
      </c>
      <c r="J550" s="3" t="s">
        <v>25</v>
      </c>
      <c r="K550" s="3" t="s">
        <v>377</v>
      </c>
      <c r="L550" s="4" t="str">
        <f t="shared" si="33"/>
        <v>RC0402FR-07499KL</v>
      </c>
      <c r="M550" s="3" t="s">
        <v>378</v>
      </c>
      <c r="N550" t="s">
        <v>379</v>
      </c>
      <c r="O550" s="4" t="str">
        <f t="shared" ca="1" si="34"/>
        <v>C:\Altium Libraries\Passives Library\DataSheet\GENERAL PURPOSE CHIP RESISTORS (Yageo).pdf</v>
      </c>
      <c r="P550" s="4" t="str">
        <f t="shared" si="35"/>
        <v>GENERAL PURPOSE CHIP RESISTORS RES0402 499K±1% 50V 0.0625W</v>
      </c>
    </row>
    <row r="551" spans="1:16" x14ac:dyDescent="0.3">
      <c r="A551" s="4" t="s">
        <v>780</v>
      </c>
      <c r="B551" s="3" t="s">
        <v>373</v>
      </c>
      <c r="C551" s="4" t="s">
        <v>2612</v>
      </c>
      <c r="D551" s="45" t="s">
        <v>1669</v>
      </c>
      <c r="E551" s="3" t="s">
        <v>375</v>
      </c>
      <c r="F551" s="3" t="s">
        <v>376</v>
      </c>
      <c r="G551" s="4" t="str">
        <f t="shared" si="32"/>
        <v>RES0402 511K±1%</v>
      </c>
      <c r="H551" s="3" t="s">
        <v>23</v>
      </c>
      <c r="I551" s="3" t="s">
        <v>24</v>
      </c>
      <c r="J551" s="3" t="s">
        <v>25</v>
      </c>
      <c r="K551" s="3" t="s">
        <v>377</v>
      </c>
      <c r="L551" s="4" t="str">
        <f t="shared" si="33"/>
        <v>RC0402FR-07511KL</v>
      </c>
      <c r="M551" s="3" t="s">
        <v>378</v>
      </c>
      <c r="N551" t="s">
        <v>379</v>
      </c>
      <c r="O551" s="4" t="str">
        <f t="shared" ca="1" si="34"/>
        <v>C:\Altium Libraries\Passives Library\DataSheet\GENERAL PURPOSE CHIP RESISTORS (Yageo).pdf</v>
      </c>
      <c r="P551" s="4" t="str">
        <f t="shared" si="35"/>
        <v>GENERAL PURPOSE CHIP RESISTORS RES0402 511K±1% 50V 0.0625W</v>
      </c>
    </row>
    <row r="552" spans="1:16" x14ac:dyDescent="0.3">
      <c r="A552" s="4" t="s">
        <v>781</v>
      </c>
      <c r="B552" s="3" t="s">
        <v>373</v>
      </c>
      <c r="C552" s="4" t="s">
        <v>2613</v>
      </c>
      <c r="D552" s="45" t="s">
        <v>1669</v>
      </c>
      <c r="E552" s="3" t="s">
        <v>375</v>
      </c>
      <c r="F552" s="3" t="s">
        <v>376</v>
      </c>
      <c r="G552" s="4" t="str">
        <f t="shared" si="32"/>
        <v>RES0402 523K±1%</v>
      </c>
      <c r="H552" s="3" t="s">
        <v>23</v>
      </c>
      <c r="I552" s="3" t="s">
        <v>24</v>
      </c>
      <c r="J552" s="3" t="s">
        <v>25</v>
      </c>
      <c r="K552" s="3" t="s">
        <v>377</v>
      </c>
      <c r="L552" s="4" t="str">
        <f t="shared" si="33"/>
        <v>RC0402FR-07523KL</v>
      </c>
      <c r="M552" s="3" t="s">
        <v>378</v>
      </c>
      <c r="N552" t="s">
        <v>379</v>
      </c>
      <c r="O552" s="4" t="str">
        <f t="shared" ca="1" si="34"/>
        <v>C:\Altium Libraries\Passives Library\DataSheet\GENERAL PURPOSE CHIP RESISTORS (Yageo).pdf</v>
      </c>
      <c r="P552" s="4" t="str">
        <f t="shared" si="35"/>
        <v>GENERAL PURPOSE CHIP RESISTORS RES0402 523K±1% 50V 0.0625W</v>
      </c>
    </row>
    <row r="553" spans="1:16" x14ac:dyDescent="0.3">
      <c r="A553" s="4" t="s">
        <v>782</v>
      </c>
      <c r="B553" s="3" t="s">
        <v>373</v>
      </c>
      <c r="C553" s="4" t="s">
        <v>2614</v>
      </c>
      <c r="D553" s="45" t="s">
        <v>1669</v>
      </c>
      <c r="E553" s="3" t="s">
        <v>375</v>
      </c>
      <c r="F553" s="3" t="s">
        <v>376</v>
      </c>
      <c r="G553" s="4" t="str">
        <f t="shared" si="32"/>
        <v>RES0402 536K±1%</v>
      </c>
      <c r="H553" s="3" t="s">
        <v>23</v>
      </c>
      <c r="I553" s="3" t="s">
        <v>24</v>
      </c>
      <c r="J553" s="3" t="s">
        <v>25</v>
      </c>
      <c r="K553" s="3" t="s">
        <v>377</v>
      </c>
      <c r="L553" s="4" t="str">
        <f t="shared" si="33"/>
        <v>RC0402FR-07536KL</v>
      </c>
      <c r="M553" s="3" t="s">
        <v>378</v>
      </c>
      <c r="N553" t="s">
        <v>379</v>
      </c>
      <c r="O553" s="4" t="str">
        <f t="shared" ca="1" si="34"/>
        <v>C:\Altium Libraries\Passives Library\DataSheet\GENERAL PURPOSE CHIP RESISTORS (Yageo).pdf</v>
      </c>
      <c r="P553" s="4" t="str">
        <f t="shared" si="35"/>
        <v>GENERAL PURPOSE CHIP RESISTORS RES0402 536K±1% 50V 0.0625W</v>
      </c>
    </row>
    <row r="554" spans="1:16" x14ac:dyDescent="0.3">
      <c r="A554" s="4" t="s">
        <v>783</v>
      </c>
      <c r="B554" s="3" t="s">
        <v>373</v>
      </c>
      <c r="C554" s="4" t="s">
        <v>2615</v>
      </c>
      <c r="D554" s="45" t="s">
        <v>1669</v>
      </c>
      <c r="E554" s="3" t="s">
        <v>375</v>
      </c>
      <c r="F554" s="3" t="s">
        <v>376</v>
      </c>
      <c r="G554" s="4" t="str">
        <f t="shared" si="32"/>
        <v>RES0402 549K±1%</v>
      </c>
      <c r="H554" s="3" t="s">
        <v>23</v>
      </c>
      <c r="I554" s="3" t="s">
        <v>24</v>
      </c>
      <c r="J554" s="3" t="s">
        <v>25</v>
      </c>
      <c r="K554" s="3" t="s">
        <v>377</v>
      </c>
      <c r="L554" s="4" t="str">
        <f t="shared" si="33"/>
        <v>RC0402FR-07549KL</v>
      </c>
      <c r="M554" s="3" t="s">
        <v>378</v>
      </c>
      <c r="N554" t="s">
        <v>379</v>
      </c>
      <c r="O554" s="4" t="str">
        <f t="shared" ca="1" si="34"/>
        <v>C:\Altium Libraries\Passives Library\DataSheet\GENERAL PURPOSE CHIP RESISTORS (Yageo).pdf</v>
      </c>
      <c r="P554" s="4" t="str">
        <f t="shared" si="35"/>
        <v>GENERAL PURPOSE CHIP RESISTORS RES0402 549K±1% 50V 0.0625W</v>
      </c>
    </row>
    <row r="555" spans="1:16" x14ac:dyDescent="0.3">
      <c r="A555" s="4" t="s">
        <v>784</v>
      </c>
      <c r="B555" s="3" t="s">
        <v>373</v>
      </c>
      <c r="C555" s="4" t="s">
        <v>2616</v>
      </c>
      <c r="D555" s="45" t="s">
        <v>1669</v>
      </c>
      <c r="E555" s="3" t="s">
        <v>375</v>
      </c>
      <c r="F555" s="3" t="s">
        <v>376</v>
      </c>
      <c r="G555" s="4" t="str">
        <f t="shared" si="32"/>
        <v>RES0402 562K±1%</v>
      </c>
      <c r="H555" s="3" t="s">
        <v>23</v>
      </c>
      <c r="I555" s="3" t="s">
        <v>24</v>
      </c>
      <c r="J555" s="3" t="s">
        <v>25</v>
      </c>
      <c r="K555" s="3" t="s">
        <v>377</v>
      </c>
      <c r="L555" s="4" t="str">
        <f t="shared" si="33"/>
        <v>RC0402FR-07562KL</v>
      </c>
      <c r="M555" s="3" t="s">
        <v>378</v>
      </c>
      <c r="N555" t="s">
        <v>379</v>
      </c>
      <c r="O555" s="4" t="str">
        <f t="shared" ca="1" si="34"/>
        <v>C:\Altium Libraries\Passives Library\DataSheet\GENERAL PURPOSE CHIP RESISTORS (Yageo).pdf</v>
      </c>
      <c r="P555" s="4" t="str">
        <f t="shared" si="35"/>
        <v>GENERAL PURPOSE CHIP RESISTORS RES0402 562K±1% 50V 0.0625W</v>
      </c>
    </row>
    <row r="556" spans="1:16" x14ac:dyDescent="0.3">
      <c r="A556" s="4" t="s">
        <v>785</v>
      </c>
      <c r="B556" s="3" t="s">
        <v>373</v>
      </c>
      <c r="C556" s="4" t="s">
        <v>2617</v>
      </c>
      <c r="D556" s="45" t="s">
        <v>1669</v>
      </c>
      <c r="E556" s="3" t="s">
        <v>375</v>
      </c>
      <c r="F556" s="3" t="s">
        <v>376</v>
      </c>
      <c r="G556" s="4" t="str">
        <f t="shared" si="32"/>
        <v>RES0402 576K±1%</v>
      </c>
      <c r="H556" s="3" t="s">
        <v>23</v>
      </c>
      <c r="I556" s="3" t="s">
        <v>24</v>
      </c>
      <c r="J556" s="3" t="s">
        <v>25</v>
      </c>
      <c r="K556" s="3" t="s">
        <v>377</v>
      </c>
      <c r="L556" s="4" t="str">
        <f t="shared" si="33"/>
        <v>RC0402FR-07576KL</v>
      </c>
      <c r="M556" s="3" t="s">
        <v>378</v>
      </c>
      <c r="N556" t="s">
        <v>379</v>
      </c>
      <c r="O556" s="4" t="str">
        <f t="shared" ca="1" si="34"/>
        <v>C:\Altium Libraries\Passives Library\DataSheet\GENERAL PURPOSE CHIP RESISTORS (Yageo).pdf</v>
      </c>
      <c r="P556" s="4" t="str">
        <f t="shared" si="35"/>
        <v>GENERAL PURPOSE CHIP RESISTORS RES0402 576K±1% 50V 0.0625W</v>
      </c>
    </row>
    <row r="557" spans="1:16" x14ac:dyDescent="0.3">
      <c r="A557" s="4" t="s">
        <v>786</v>
      </c>
      <c r="B557" s="3" t="s">
        <v>373</v>
      </c>
      <c r="C557" s="4" t="s">
        <v>2618</v>
      </c>
      <c r="D557" s="45" t="s">
        <v>1669</v>
      </c>
      <c r="E557" s="3" t="s">
        <v>375</v>
      </c>
      <c r="F557" s="3" t="s">
        <v>376</v>
      </c>
      <c r="G557" s="4" t="str">
        <f t="shared" si="32"/>
        <v>RES0402 590K±1%</v>
      </c>
      <c r="H557" s="3" t="s">
        <v>23</v>
      </c>
      <c r="I557" s="3" t="s">
        <v>24</v>
      </c>
      <c r="J557" s="3" t="s">
        <v>25</v>
      </c>
      <c r="K557" s="3" t="s">
        <v>377</v>
      </c>
      <c r="L557" s="4" t="str">
        <f t="shared" si="33"/>
        <v>RC0402FR-07590KL</v>
      </c>
      <c r="M557" s="3" t="s">
        <v>378</v>
      </c>
      <c r="N557" t="s">
        <v>379</v>
      </c>
      <c r="O557" s="4" t="str">
        <f t="shared" ca="1" si="34"/>
        <v>C:\Altium Libraries\Passives Library\DataSheet\GENERAL PURPOSE CHIP RESISTORS (Yageo).pdf</v>
      </c>
      <c r="P557" s="4" t="str">
        <f t="shared" si="35"/>
        <v>GENERAL PURPOSE CHIP RESISTORS RES0402 590K±1% 50V 0.0625W</v>
      </c>
    </row>
    <row r="558" spans="1:16" x14ac:dyDescent="0.3">
      <c r="A558" s="4" t="s">
        <v>787</v>
      </c>
      <c r="B558" s="3" t="s">
        <v>373</v>
      </c>
      <c r="C558" s="4" t="s">
        <v>2619</v>
      </c>
      <c r="D558" s="45" t="s">
        <v>1669</v>
      </c>
      <c r="E558" s="3" t="s">
        <v>375</v>
      </c>
      <c r="F558" s="3" t="s">
        <v>376</v>
      </c>
      <c r="G558" s="4" t="str">
        <f t="shared" si="32"/>
        <v>RES0402 604K±1%</v>
      </c>
      <c r="H558" s="3" t="s">
        <v>23</v>
      </c>
      <c r="I558" s="3" t="s">
        <v>24</v>
      </c>
      <c r="J558" s="3" t="s">
        <v>25</v>
      </c>
      <c r="K558" s="3" t="s">
        <v>377</v>
      </c>
      <c r="L558" s="4" t="str">
        <f t="shared" si="33"/>
        <v>RC0402FR-07604KL</v>
      </c>
      <c r="M558" s="3" t="s">
        <v>378</v>
      </c>
      <c r="N558" t="s">
        <v>379</v>
      </c>
      <c r="O558" s="4" t="str">
        <f t="shared" ca="1" si="34"/>
        <v>C:\Altium Libraries\Passives Library\DataSheet\GENERAL PURPOSE CHIP RESISTORS (Yageo).pdf</v>
      </c>
      <c r="P558" s="4" t="str">
        <f t="shared" si="35"/>
        <v>GENERAL PURPOSE CHIP RESISTORS RES0402 604K±1% 50V 0.0625W</v>
      </c>
    </row>
    <row r="559" spans="1:16" x14ac:dyDescent="0.3">
      <c r="A559" s="4" t="s">
        <v>788</v>
      </c>
      <c r="B559" s="3" t="s">
        <v>373</v>
      </c>
      <c r="C559" s="4" t="s">
        <v>2620</v>
      </c>
      <c r="D559" s="45" t="s">
        <v>1669</v>
      </c>
      <c r="E559" s="3" t="s">
        <v>375</v>
      </c>
      <c r="F559" s="3" t="s">
        <v>376</v>
      </c>
      <c r="G559" s="4" t="str">
        <f t="shared" si="32"/>
        <v>RES0402 619K±1%</v>
      </c>
      <c r="H559" s="3" t="s">
        <v>23</v>
      </c>
      <c r="I559" s="3" t="s">
        <v>24</v>
      </c>
      <c r="J559" s="3" t="s">
        <v>25</v>
      </c>
      <c r="K559" s="3" t="s">
        <v>377</v>
      </c>
      <c r="L559" s="4" t="str">
        <f t="shared" si="33"/>
        <v>RC0402FR-07619KL</v>
      </c>
      <c r="M559" s="3" t="s">
        <v>378</v>
      </c>
      <c r="N559" t="s">
        <v>379</v>
      </c>
      <c r="O559" s="4" t="str">
        <f t="shared" ca="1" si="34"/>
        <v>C:\Altium Libraries\Passives Library\DataSheet\GENERAL PURPOSE CHIP RESISTORS (Yageo).pdf</v>
      </c>
      <c r="P559" s="4" t="str">
        <f t="shared" si="35"/>
        <v>GENERAL PURPOSE CHIP RESISTORS RES0402 619K±1% 50V 0.0625W</v>
      </c>
    </row>
    <row r="560" spans="1:16" x14ac:dyDescent="0.3">
      <c r="A560" s="4" t="s">
        <v>789</v>
      </c>
      <c r="B560" s="3" t="s">
        <v>373</v>
      </c>
      <c r="C560" s="4" t="s">
        <v>2621</v>
      </c>
      <c r="D560" s="45" t="s">
        <v>1669</v>
      </c>
      <c r="E560" s="3" t="s">
        <v>375</v>
      </c>
      <c r="F560" s="3" t="s">
        <v>376</v>
      </c>
      <c r="G560" s="4" t="str">
        <f t="shared" si="32"/>
        <v>RES0402 634K±1%</v>
      </c>
      <c r="H560" s="3" t="s">
        <v>23</v>
      </c>
      <c r="I560" s="3" t="s">
        <v>24</v>
      </c>
      <c r="J560" s="3" t="s">
        <v>25</v>
      </c>
      <c r="K560" s="3" t="s">
        <v>377</v>
      </c>
      <c r="L560" s="4" t="str">
        <f t="shared" si="33"/>
        <v>RC0402FR-07634KL</v>
      </c>
      <c r="M560" s="3" t="s">
        <v>378</v>
      </c>
      <c r="N560" t="s">
        <v>379</v>
      </c>
      <c r="O560" s="4" t="str">
        <f t="shared" ca="1" si="34"/>
        <v>C:\Altium Libraries\Passives Library\DataSheet\GENERAL PURPOSE CHIP RESISTORS (Yageo).pdf</v>
      </c>
      <c r="P560" s="4" t="str">
        <f t="shared" si="35"/>
        <v>GENERAL PURPOSE CHIP RESISTORS RES0402 634K±1% 50V 0.0625W</v>
      </c>
    </row>
    <row r="561" spans="1:16" x14ac:dyDescent="0.3">
      <c r="A561" s="4" t="s">
        <v>790</v>
      </c>
      <c r="B561" s="3" t="s">
        <v>373</v>
      </c>
      <c r="C561" s="4" t="s">
        <v>2622</v>
      </c>
      <c r="D561" s="45" t="s">
        <v>1669</v>
      </c>
      <c r="E561" s="3" t="s">
        <v>375</v>
      </c>
      <c r="F561" s="3" t="s">
        <v>376</v>
      </c>
      <c r="G561" s="4" t="str">
        <f t="shared" si="32"/>
        <v>RES0402 649K±1%</v>
      </c>
      <c r="H561" s="3" t="s">
        <v>23</v>
      </c>
      <c r="I561" s="3" t="s">
        <v>24</v>
      </c>
      <c r="J561" s="3" t="s">
        <v>25</v>
      </c>
      <c r="K561" s="3" t="s">
        <v>377</v>
      </c>
      <c r="L561" s="4" t="str">
        <f t="shared" si="33"/>
        <v>RC0402FR-07649KL</v>
      </c>
      <c r="M561" s="3" t="s">
        <v>378</v>
      </c>
      <c r="N561" t="s">
        <v>379</v>
      </c>
      <c r="O561" s="4" t="str">
        <f t="shared" ca="1" si="34"/>
        <v>C:\Altium Libraries\Passives Library\DataSheet\GENERAL PURPOSE CHIP RESISTORS (Yageo).pdf</v>
      </c>
      <c r="P561" s="4" t="str">
        <f t="shared" si="35"/>
        <v>GENERAL PURPOSE CHIP RESISTORS RES0402 649K±1% 50V 0.0625W</v>
      </c>
    </row>
    <row r="562" spans="1:16" x14ac:dyDescent="0.3">
      <c r="A562" s="4" t="s">
        <v>791</v>
      </c>
      <c r="B562" s="3" t="s">
        <v>373</v>
      </c>
      <c r="C562" s="4" t="s">
        <v>2623</v>
      </c>
      <c r="D562" s="45" t="s">
        <v>1669</v>
      </c>
      <c r="E562" s="3" t="s">
        <v>375</v>
      </c>
      <c r="F562" s="3" t="s">
        <v>376</v>
      </c>
      <c r="G562" s="4" t="str">
        <f t="shared" si="32"/>
        <v>RES0402 665K±1%</v>
      </c>
      <c r="H562" s="3" t="s">
        <v>23</v>
      </c>
      <c r="I562" s="3" t="s">
        <v>24</v>
      </c>
      <c r="J562" s="3" t="s">
        <v>25</v>
      </c>
      <c r="K562" s="3" t="s">
        <v>377</v>
      </c>
      <c r="L562" s="4" t="str">
        <f t="shared" si="33"/>
        <v>RC0402FR-07665KL</v>
      </c>
      <c r="M562" s="3" t="s">
        <v>378</v>
      </c>
      <c r="N562" t="s">
        <v>379</v>
      </c>
      <c r="O562" s="4" t="str">
        <f t="shared" ca="1" si="34"/>
        <v>C:\Altium Libraries\Passives Library\DataSheet\GENERAL PURPOSE CHIP RESISTORS (Yageo).pdf</v>
      </c>
      <c r="P562" s="4" t="str">
        <f t="shared" si="35"/>
        <v>GENERAL PURPOSE CHIP RESISTORS RES0402 665K±1% 50V 0.0625W</v>
      </c>
    </row>
    <row r="563" spans="1:16" x14ac:dyDescent="0.3">
      <c r="A563" s="4" t="s">
        <v>792</v>
      </c>
      <c r="B563" s="3" t="s">
        <v>373</v>
      </c>
      <c r="C563" s="4" t="s">
        <v>2624</v>
      </c>
      <c r="D563" s="45" t="s">
        <v>1669</v>
      </c>
      <c r="E563" s="3" t="s">
        <v>375</v>
      </c>
      <c r="F563" s="3" t="s">
        <v>376</v>
      </c>
      <c r="G563" s="4" t="str">
        <f t="shared" si="32"/>
        <v>RES0402 681K±1%</v>
      </c>
      <c r="H563" s="3" t="s">
        <v>23</v>
      </c>
      <c r="I563" s="3" t="s">
        <v>24</v>
      </c>
      <c r="J563" s="3" t="s">
        <v>25</v>
      </c>
      <c r="K563" s="3" t="s">
        <v>377</v>
      </c>
      <c r="L563" s="4" t="str">
        <f t="shared" si="33"/>
        <v>RC0402FR-07681KL</v>
      </c>
      <c r="M563" s="3" t="s">
        <v>378</v>
      </c>
      <c r="N563" t="s">
        <v>379</v>
      </c>
      <c r="O563" s="4" t="str">
        <f t="shared" ca="1" si="34"/>
        <v>C:\Altium Libraries\Passives Library\DataSheet\GENERAL PURPOSE CHIP RESISTORS (Yageo).pdf</v>
      </c>
      <c r="P563" s="4" t="str">
        <f t="shared" si="35"/>
        <v>GENERAL PURPOSE CHIP RESISTORS RES0402 681K±1% 50V 0.0625W</v>
      </c>
    </row>
    <row r="564" spans="1:16" x14ac:dyDescent="0.3">
      <c r="A564" s="4" t="s">
        <v>793</v>
      </c>
      <c r="B564" s="3" t="s">
        <v>373</v>
      </c>
      <c r="C564" s="4" t="s">
        <v>2625</v>
      </c>
      <c r="D564" s="45" t="s">
        <v>1669</v>
      </c>
      <c r="E564" s="3" t="s">
        <v>375</v>
      </c>
      <c r="F564" s="3" t="s">
        <v>376</v>
      </c>
      <c r="G564" s="4" t="str">
        <f t="shared" si="32"/>
        <v>RES0402 698K±1%</v>
      </c>
      <c r="H564" s="3" t="s">
        <v>23</v>
      </c>
      <c r="I564" s="3" t="s">
        <v>24</v>
      </c>
      <c r="J564" s="3" t="s">
        <v>25</v>
      </c>
      <c r="K564" s="3" t="s">
        <v>377</v>
      </c>
      <c r="L564" s="4" t="str">
        <f t="shared" si="33"/>
        <v>RC0402FR-07698KL</v>
      </c>
      <c r="M564" s="3" t="s">
        <v>378</v>
      </c>
      <c r="N564" t="s">
        <v>379</v>
      </c>
      <c r="O564" s="4" t="str">
        <f t="shared" ca="1" si="34"/>
        <v>C:\Altium Libraries\Passives Library\DataSheet\GENERAL PURPOSE CHIP RESISTORS (Yageo).pdf</v>
      </c>
      <c r="P564" s="4" t="str">
        <f t="shared" si="35"/>
        <v>GENERAL PURPOSE CHIP RESISTORS RES0402 698K±1% 50V 0.0625W</v>
      </c>
    </row>
    <row r="565" spans="1:16" x14ac:dyDescent="0.3">
      <c r="A565" s="4" t="s">
        <v>794</v>
      </c>
      <c r="B565" s="3" t="s">
        <v>373</v>
      </c>
      <c r="C565" s="4" t="s">
        <v>2626</v>
      </c>
      <c r="D565" s="45" t="s">
        <v>1669</v>
      </c>
      <c r="E565" s="3" t="s">
        <v>375</v>
      </c>
      <c r="F565" s="3" t="s">
        <v>376</v>
      </c>
      <c r="G565" s="4" t="str">
        <f t="shared" si="32"/>
        <v>RES0402 715K±1%</v>
      </c>
      <c r="H565" s="3" t="s">
        <v>23</v>
      </c>
      <c r="I565" s="3" t="s">
        <v>24</v>
      </c>
      <c r="J565" s="3" t="s">
        <v>25</v>
      </c>
      <c r="K565" s="3" t="s">
        <v>377</v>
      </c>
      <c r="L565" s="4" t="str">
        <f t="shared" si="33"/>
        <v>RC0402FR-07715KL</v>
      </c>
      <c r="M565" s="3" t="s">
        <v>378</v>
      </c>
      <c r="N565" t="s">
        <v>379</v>
      </c>
      <c r="O565" s="4" t="str">
        <f t="shared" ca="1" si="34"/>
        <v>C:\Altium Libraries\Passives Library\DataSheet\GENERAL PURPOSE CHIP RESISTORS (Yageo).pdf</v>
      </c>
      <c r="P565" s="4" t="str">
        <f t="shared" si="35"/>
        <v>GENERAL PURPOSE CHIP RESISTORS RES0402 715K±1% 50V 0.0625W</v>
      </c>
    </row>
    <row r="566" spans="1:16" x14ac:dyDescent="0.3">
      <c r="A566" s="4" t="s">
        <v>795</v>
      </c>
      <c r="B566" s="3" t="s">
        <v>373</v>
      </c>
      <c r="C566" s="4" t="s">
        <v>2627</v>
      </c>
      <c r="D566" s="45" t="s">
        <v>1669</v>
      </c>
      <c r="E566" s="3" t="s">
        <v>375</v>
      </c>
      <c r="F566" s="3" t="s">
        <v>376</v>
      </c>
      <c r="G566" s="4" t="str">
        <f t="shared" si="32"/>
        <v>RES0402 732K±1%</v>
      </c>
      <c r="H566" s="3" t="s">
        <v>23</v>
      </c>
      <c r="I566" s="3" t="s">
        <v>24</v>
      </c>
      <c r="J566" s="3" t="s">
        <v>25</v>
      </c>
      <c r="K566" s="3" t="s">
        <v>377</v>
      </c>
      <c r="L566" s="4" t="str">
        <f t="shared" si="33"/>
        <v>RC0402FR-07732KL</v>
      </c>
      <c r="M566" s="3" t="s">
        <v>378</v>
      </c>
      <c r="N566" t="s">
        <v>379</v>
      </c>
      <c r="O566" s="4" t="str">
        <f t="shared" ca="1" si="34"/>
        <v>C:\Altium Libraries\Passives Library\DataSheet\GENERAL PURPOSE CHIP RESISTORS (Yageo).pdf</v>
      </c>
      <c r="P566" s="4" t="str">
        <f t="shared" si="35"/>
        <v>GENERAL PURPOSE CHIP RESISTORS RES0402 732K±1% 50V 0.0625W</v>
      </c>
    </row>
    <row r="567" spans="1:16" x14ac:dyDescent="0.3">
      <c r="A567" s="4" t="s">
        <v>796</v>
      </c>
      <c r="B567" s="3" t="s">
        <v>373</v>
      </c>
      <c r="C567" s="4" t="s">
        <v>314</v>
      </c>
      <c r="D567" s="45" t="s">
        <v>1669</v>
      </c>
      <c r="E567" s="3" t="s">
        <v>375</v>
      </c>
      <c r="F567" s="3" t="s">
        <v>376</v>
      </c>
      <c r="G567" s="4" t="str">
        <f t="shared" si="32"/>
        <v>RES0402 750K±1%</v>
      </c>
      <c r="H567" s="3" t="s">
        <v>23</v>
      </c>
      <c r="I567" s="3" t="s">
        <v>24</v>
      </c>
      <c r="J567" s="3" t="s">
        <v>25</v>
      </c>
      <c r="K567" s="3" t="s">
        <v>377</v>
      </c>
      <c r="L567" s="4" t="str">
        <f t="shared" si="33"/>
        <v>RC0402FR-07750KL</v>
      </c>
      <c r="M567" s="3" t="s">
        <v>378</v>
      </c>
      <c r="N567" t="s">
        <v>379</v>
      </c>
      <c r="O567" s="4" t="str">
        <f t="shared" ca="1" si="34"/>
        <v>C:\Altium Libraries\Passives Library\DataSheet\GENERAL PURPOSE CHIP RESISTORS (Yageo).pdf</v>
      </c>
      <c r="P567" s="4" t="str">
        <f t="shared" si="35"/>
        <v>GENERAL PURPOSE CHIP RESISTORS RES0402 750K±1% 50V 0.0625W</v>
      </c>
    </row>
    <row r="568" spans="1:16" x14ac:dyDescent="0.3">
      <c r="A568" s="4" t="s">
        <v>797</v>
      </c>
      <c r="B568" s="3" t="s">
        <v>373</v>
      </c>
      <c r="C568" s="4" t="s">
        <v>2628</v>
      </c>
      <c r="D568" s="45" t="s">
        <v>1669</v>
      </c>
      <c r="E568" s="3" t="s">
        <v>375</v>
      </c>
      <c r="F568" s="3" t="s">
        <v>376</v>
      </c>
      <c r="G568" s="4" t="str">
        <f t="shared" si="32"/>
        <v>RES0402 768K±1%</v>
      </c>
      <c r="H568" s="3" t="s">
        <v>23</v>
      </c>
      <c r="I568" s="3" t="s">
        <v>24</v>
      </c>
      <c r="J568" s="3" t="s">
        <v>25</v>
      </c>
      <c r="K568" s="3" t="s">
        <v>377</v>
      </c>
      <c r="L568" s="4" t="str">
        <f t="shared" si="33"/>
        <v>RC0402FR-07768KL</v>
      </c>
      <c r="M568" s="3" t="s">
        <v>378</v>
      </c>
      <c r="N568" t="s">
        <v>379</v>
      </c>
      <c r="O568" s="4" t="str">
        <f t="shared" ca="1" si="34"/>
        <v>C:\Altium Libraries\Passives Library\DataSheet\GENERAL PURPOSE CHIP RESISTORS (Yageo).pdf</v>
      </c>
      <c r="P568" s="4" t="str">
        <f t="shared" si="35"/>
        <v>GENERAL PURPOSE CHIP RESISTORS RES0402 768K±1% 50V 0.0625W</v>
      </c>
    </row>
    <row r="569" spans="1:16" x14ac:dyDescent="0.3">
      <c r="A569" s="4" t="s">
        <v>798</v>
      </c>
      <c r="B569" s="3" t="s">
        <v>373</v>
      </c>
      <c r="C569" s="4" t="s">
        <v>2629</v>
      </c>
      <c r="D569" s="45" t="s">
        <v>1669</v>
      </c>
      <c r="E569" s="3" t="s">
        <v>375</v>
      </c>
      <c r="F569" s="3" t="s">
        <v>376</v>
      </c>
      <c r="G569" s="4" t="str">
        <f t="shared" si="32"/>
        <v>RES0402 787K±1%</v>
      </c>
      <c r="H569" s="3" t="s">
        <v>23</v>
      </c>
      <c r="I569" s="3" t="s">
        <v>24</v>
      </c>
      <c r="J569" s="3" t="s">
        <v>25</v>
      </c>
      <c r="K569" s="3" t="s">
        <v>377</v>
      </c>
      <c r="L569" s="4" t="str">
        <f t="shared" si="33"/>
        <v>RC0402FR-07787KL</v>
      </c>
      <c r="M569" s="3" t="s">
        <v>378</v>
      </c>
      <c r="N569" t="s">
        <v>379</v>
      </c>
      <c r="O569" s="4" t="str">
        <f t="shared" ca="1" si="34"/>
        <v>C:\Altium Libraries\Passives Library\DataSheet\GENERAL PURPOSE CHIP RESISTORS (Yageo).pdf</v>
      </c>
      <c r="P569" s="4" t="str">
        <f t="shared" si="35"/>
        <v>GENERAL PURPOSE CHIP RESISTORS RES0402 787K±1% 50V 0.0625W</v>
      </c>
    </row>
    <row r="570" spans="1:16" x14ac:dyDescent="0.3">
      <c r="A570" s="4" t="s">
        <v>799</v>
      </c>
      <c r="B570" s="3" t="s">
        <v>373</v>
      </c>
      <c r="C570" s="4" t="s">
        <v>2630</v>
      </c>
      <c r="D570" s="45" t="s">
        <v>1669</v>
      </c>
      <c r="E570" s="3" t="s">
        <v>375</v>
      </c>
      <c r="F570" s="3" t="s">
        <v>376</v>
      </c>
      <c r="G570" s="4" t="str">
        <f t="shared" si="32"/>
        <v>RES0402 806K±1%</v>
      </c>
      <c r="H570" s="3" t="s">
        <v>23</v>
      </c>
      <c r="I570" s="3" t="s">
        <v>24</v>
      </c>
      <c r="J570" s="3" t="s">
        <v>25</v>
      </c>
      <c r="K570" s="3" t="s">
        <v>377</v>
      </c>
      <c r="L570" s="4" t="str">
        <f t="shared" si="33"/>
        <v>RC0402FR-07806KL</v>
      </c>
      <c r="M570" s="3" t="s">
        <v>378</v>
      </c>
      <c r="N570" t="s">
        <v>379</v>
      </c>
      <c r="O570" s="4" t="str">
        <f t="shared" ca="1" si="34"/>
        <v>C:\Altium Libraries\Passives Library\DataSheet\GENERAL PURPOSE CHIP RESISTORS (Yageo).pdf</v>
      </c>
      <c r="P570" s="4" t="str">
        <f t="shared" si="35"/>
        <v>GENERAL PURPOSE CHIP RESISTORS RES0402 806K±1% 50V 0.0625W</v>
      </c>
    </row>
    <row r="571" spans="1:16" x14ac:dyDescent="0.3">
      <c r="A571" s="4" t="s">
        <v>800</v>
      </c>
      <c r="B571" s="3" t="s">
        <v>373</v>
      </c>
      <c r="C571" s="4" t="s">
        <v>2631</v>
      </c>
      <c r="D571" s="45" t="s">
        <v>1669</v>
      </c>
      <c r="E571" s="3" t="s">
        <v>375</v>
      </c>
      <c r="F571" s="3" t="s">
        <v>376</v>
      </c>
      <c r="G571" s="4" t="str">
        <f t="shared" si="32"/>
        <v>RES0402 825K±1%</v>
      </c>
      <c r="H571" s="3" t="s">
        <v>23</v>
      </c>
      <c r="I571" s="3" t="s">
        <v>24</v>
      </c>
      <c r="J571" s="3" t="s">
        <v>25</v>
      </c>
      <c r="K571" s="3" t="s">
        <v>377</v>
      </c>
      <c r="L571" s="4" t="str">
        <f t="shared" si="33"/>
        <v>RC0402FR-07825KL</v>
      </c>
      <c r="M571" s="3" t="s">
        <v>378</v>
      </c>
      <c r="N571" t="s">
        <v>379</v>
      </c>
      <c r="O571" s="4" t="str">
        <f t="shared" ca="1" si="34"/>
        <v>C:\Altium Libraries\Passives Library\DataSheet\GENERAL PURPOSE CHIP RESISTORS (Yageo).pdf</v>
      </c>
      <c r="P571" s="4" t="str">
        <f t="shared" si="35"/>
        <v>GENERAL PURPOSE CHIP RESISTORS RES0402 825K±1% 50V 0.0625W</v>
      </c>
    </row>
    <row r="572" spans="1:16" x14ac:dyDescent="0.3">
      <c r="A572" s="4" t="s">
        <v>801</v>
      </c>
      <c r="B572" s="3" t="s">
        <v>373</v>
      </c>
      <c r="C572" s="4" t="s">
        <v>2632</v>
      </c>
      <c r="D572" s="45" t="s">
        <v>1669</v>
      </c>
      <c r="E572" s="3" t="s">
        <v>375</v>
      </c>
      <c r="F572" s="3" t="s">
        <v>376</v>
      </c>
      <c r="G572" s="4" t="str">
        <f t="shared" si="32"/>
        <v>RES0402 845K±1%</v>
      </c>
      <c r="H572" s="3" t="s">
        <v>23</v>
      </c>
      <c r="I572" s="3" t="s">
        <v>24</v>
      </c>
      <c r="J572" s="3" t="s">
        <v>25</v>
      </c>
      <c r="K572" s="3" t="s">
        <v>377</v>
      </c>
      <c r="L572" s="4" t="str">
        <f t="shared" si="33"/>
        <v>RC0402FR-07845KL</v>
      </c>
      <c r="M572" s="3" t="s">
        <v>378</v>
      </c>
      <c r="N572" t="s">
        <v>379</v>
      </c>
      <c r="O572" s="4" t="str">
        <f t="shared" ca="1" si="34"/>
        <v>C:\Altium Libraries\Passives Library\DataSheet\GENERAL PURPOSE CHIP RESISTORS (Yageo).pdf</v>
      </c>
      <c r="P572" s="4" t="str">
        <f t="shared" si="35"/>
        <v>GENERAL PURPOSE CHIP RESISTORS RES0402 845K±1% 50V 0.0625W</v>
      </c>
    </row>
    <row r="573" spans="1:16" x14ac:dyDescent="0.3">
      <c r="A573" s="4" t="s">
        <v>802</v>
      </c>
      <c r="B573" s="3" t="s">
        <v>373</v>
      </c>
      <c r="C573" s="4" t="s">
        <v>2633</v>
      </c>
      <c r="D573" s="45" t="s">
        <v>1669</v>
      </c>
      <c r="E573" s="3" t="s">
        <v>375</v>
      </c>
      <c r="F573" s="3" t="s">
        <v>376</v>
      </c>
      <c r="G573" s="4" t="str">
        <f t="shared" si="32"/>
        <v>RES0402 866K±1%</v>
      </c>
      <c r="H573" s="3" t="s">
        <v>23</v>
      </c>
      <c r="I573" s="3" t="s">
        <v>24</v>
      </c>
      <c r="J573" s="3" t="s">
        <v>25</v>
      </c>
      <c r="K573" s="3" t="s">
        <v>377</v>
      </c>
      <c r="L573" s="4" t="str">
        <f t="shared" si="33"/>
        <v>RC0402FR-07866KL</v>
      </c>
      <c r="M573" s="3" t="s">
        <v>378</v>
      </c>
      <c r="N573" t="s">
        <v>379</v>
      </c>
      <c r="O573" s="4" t="str">
        <f t="shared" ca="1" si="34"/>
        <v>C:\Altium Libraries\Passives Library\DataSheet\GENERAL PURPOSE CHIP RESISTORS (Yageo).pdf</v>
      </c>
      <c r="P573" s="4" t="str">
        <f t="shared" si="35"/>
        <v>GENERAL PURPOSE CHIP RESISTORS RES0402 866K±1% 50V 0.0625W</v>
      </c>
    </row>
    <row r="574" spans="1:16" x14ac:dyDescent="0.3">
      <c r="A574" s="4" t="s">
        <v>803</v>
      </c>
      <c r="B574" s="3" t="s">
        <v>373</v>
      </c>
      <c r="C574" s="4" t="s">
        <v>2634</v>
      </c>
      <c r="D574" s="45" t="s">
        <v>1669</v>
      </c>
      <c r="E574" s="3" t="s">
        <v>375</v>
      </c>
      <c r="F574" s="3" t="s">
        <v>376</v>
      </c>
      <c r="G574" s="4" t="str">
        <f t="shared" si="32"/>
        <v>RES0402 887K±1%</v>
      </c>
      <c r="H574" s="3" t="s">
        <v>23</v>
      </c>
      <c r="I574" s="3" t="s">
        <v>24</v>
      </c>
      <c r="J574" s="3" t="s">
        <v>25</v>
      </c>
      <c r="K574" s="3" t="s">
        <v>377</v>
      </c>
      <c r="L574" s="4" t="str">
        <f t="shared" si="33"/>
        <v>RC0402FR-07887KL</v>
      </c>
      <c r="M574" s="3" t="s">
        <v>378</v>
      </c>
      <c r="N574" t="s">
        <v>379</v>
      </c>
      <c r="O574" s="4" t="str">
        <f t="shared" ca="1" si="34"/>
        <v>C:\Altium Libraries\Passives Library\DataSheet\GENERAL PURPOSE CHIP RESISTORS (Yageo).pdf</v>
      </c>
      <c r="P574" s="4" t="str">
        <f t="shared" si="35"/>
        <v>GENERAL PURPOSE CHIP RESISTORS RES0402 887K±1% 50V 0.0625W</v>
      </c>
    </row>
    <row r="575" spans="1:16" x14ac:dyDescent="0.3">
      <c r="A575" s="4" t="s">
        <v>804</v>
      </c>
      <c r="B575" s="3" t="s">
        <v>373</v>
      </c>
      <c r="C575" s="4" t="s">
        <v>2635</v>
      </c>
      <c r="D575" s="45" t="s">
        <v>1669</v>
      </c>
      <c r="E575" s="3" t="s">
        <v>375</v>
      </c>
      <c r="F575" s="3" t="s">
        <v>376</v>
      </c>
      <c r="G575" s="4" t="str">
        <f t="shared" si="32"/>
        <v>RES0402 909K±1%</v>
      </c>
      <c r="H575" s="3" t="s">
        <v>23</v>
      </c>
      <c r="I575" s="3" t="s">
        <v>24</v>
      </c>
      <c r="J575" s="3" t="s">
        <v>25</v>
      </c>
      <c r="K575" s="3" t="s">
        <v>377</v>
      </c>
      <c r="L575" s="4" t="str">
        <f t="shared" si="33"/>
        <v>RC0402FR-07909KL</v>
      </c>
      <c r="M575" s="3" t="s">
        <v>378</v>
      </c>
      <c r="N575" t="s">
        <v>379</v>
      </c>
      <c r="O575" s="4" t="str">
        <f t="shared" ca="1" si="34"/>
        <v>C:\Altium Libraries\Passives Library\DataSheet\GENERAL PURPOSE CHIP RESISTORS (Yageo).pdf</v>
      </c>
      <c r="P575" s="4" t="str">
        <f t="shared" si="35"/>
        <v>GENERAL PURPOSE CHIP RESISTORS RES0402 909K±1% 50V 0.0625W</v>
      </c>
    </row>
    <row r="576" spans="1:16" x14ac:dyDescent="0.3">
      <c r="A576" s="4" t="s">
        <v>805</v>
      </c>
      <c r="B576" s="3" t="s">
        <v>373</v>
      </c>
      <c r="C576" s="4" t="s">
        <v>2636</v>
      </c>
      <c r="D576" s="45" t="s">
        <v>1669</v>
      </c>
      <c r="E576" s="3" t="s">
        <v>375</v>
      </c>
      <c r="F576" s="3" t="s">
        <v>376</v>
      </c>
      <c r="G576" s="4" t="str">
        <f t="shared" si="32"/>
        <v>RES0402 931K±1%</v>
      </c>
      <c r="H576" s="3" t="s">
        <v>23</v>
      </c>
      <c r="I576" s="3" t="s">
        <v>24</v>
      </c>
      <c r="J576" s="3" t="s">
        <v>25</v>
      </c>
      <c r="K576" s="3" t="s">
        <v>377</v>
      </c>
      <c r="L576" s="4" t="str">
        <f t="shared" si="33"/>
        <v>RC0402FR-07931KL</v>
      </c>
      <c r="M576" s="3" t="s">
        <v>378</v>
      </c>
      <c r="N576" t="s">
        <v>379</v>
      </c>
      <c r="O576" s="4" t="str">
        <f t="shared" ca="1" si="34"/>
        <v>C:\Altium Libraries\Passives Library\DataSheet\GENERAL PURPOSE CHIP RESISTORS (Yageo).pdf</v>
      </c>
      <c r="P576" s="4" t="str">
        <f t="shared" si="35"/>
        <v>GENERAL PURPOSE CHIP RESISTORS RES0402 931K±1% 50V 0.0625W</v>
      </c>
    </row>
    <row r="577" spans="1:16" x14ac:dyDescent="0.3">
      <c r="A577" s="4" t="s">
        <v>806</v>
      </c>
      <c r="B577" s="3" t="s">
        <v>373</v>
      </c>
      <c r="C577" s="4" t="s">
        <v>2637</v>
      </c>
      <c r="D577" s="45" t="s">
        <v>1669</v>
      </c>
      <c r="E577" s="3" t="s">
        <v>375</v>
      </c>
      <c r="F577" s="3" t="s">
        <v>376</v>
      </c>
      <c r="G577" s="4" t="str">
        <f t="shared" si="32"/>
        <v>RES0402 953K±1%</v>
      </c>
      <c r="H577" s="3" t="s">
        <v>23</v>
      </c>
      <c r="I577" s="3" t="s">
        <v>24</v>
      </c>
      <c r="J577" s="3" t="s">
        <v>25</v>
      </c>
      <c r="K577" s="3" t="s">
        <v>377</v>
      </c>
      <c r="L577" s="4" t="str">
        <f t="shared" si="33"/>
        <v>RC0402FR-07953KL</v>
      </c>
      <c r="M577" s="3" t="s">
        <v>378</v>
      </c>
      <c r="N577" t="s">
        <v>379</v>
      </c>
      <c r="O577" s="4" t="str">
        <f t="shared" ca="1" si="34"/>
        <v>C:\Altium Libraries\Passives Library\DataSheet\GENERAL PURPOSE CHIP RESISTORS (Yageo).pdf</v>
      </c>
      <c r="P577" s="4" t="str">
        <f t="shared" si="35"/>
        <v>GENERAL PURPOSE CHIP RESISTORS RES0402 953K±1% 50V 0.0625W</v>
      </c>
    </row>
    <row r="578" spans="1:16" x14ac:dyDescent="0.3">
      <c r="A578" s="4" t="s">
        <v>807</v>
      </c>
      <c r="B578" s="3" t="s">
        <v>373</v>
      </c>
      <c r="C578" s="4" t="s">
        <v>2638</v>
      </c>
      <c r="D578" s="45" t="s">
        <v>1669</v>
      </c>
      <c r="E578" s="3" t="s">
        <v>375</v>
      </c>
      <c r="F578" s="3" t="s">
        <v>376</v>
      </c>
      <c r="G578" s="4" t="str">
        <f t="shared" si="32"/>
        <v>RES0402 976K±1%</v>
      </c>
      <c r="H578" s="3" t="s">
        <v>23</v>
      </c>
      <c r="I578" s="3" t="s">
        <v>24</v>
      </c>
      <c r="J578" s="3" t="s">
        <v>25</v>
      </c>
      <c r="K578" s="3" t="s">
        <v>377</v>
      </c>
      <c r="L578" s="4" t="str">
        <f t="shared" si="33"/>
        <v>RC0402FR-07976KL</v>
      </c>
      <c r="M578" s="3" t="s">
        <v>378</v>
      </c>
      <c r="N578" t="s">
        <v>379</v>
      </c>
      <c r="O578" s="4" t="str">
        <f t="shared" ca="1" si="34"/>
        <v>C:\Altium Libraries\Passives Library\DataSheet\GENERAL PURPOSE CHIP RESISTORS (Yageo).pdf</v>
      </c>
      <c r="P578" s="4" t="str">
        <f t="shared" si="35"/>
        <v>GENERAL PURPOSE CHIP RESISTORS RES0402 976K±1% 50V 0.0625W</v>
      </c>
    </row>
    <row r="579" spans="1:16" x14ac:dyDescent="0.3">
      <c r="A579" s="4" t="s">
        <v>808</v>
      </c>
      <c r="B579" s="3" t="s">
        <v>373</v>
      </c>
      <c r="C579" s="4" t="s">
        <v>2639</v>
      </c>
      <c r="D579" s="45" t="s">
        <v>1669</v>
      </c>
      <c r="E579" s="3" t="s">
        <v>375</v>
      </c>
      <c r="F579" s="3" t="s">
        <v>376</v>
      </c>
      <c r="G579" s="4" t="str">
        <f t="shared" ref="G579:G642" si="36">CONCATENATE(K579," ",C579,D579)</f>
        <v>RES0402 1M±1%</v>
      </c>
      <c r="H579" s="3" t="s">
        <v>23</v>
      </c>
      <c r="I579" s="3" t="s">
        <v>24</v>
      </c>
      <c r="J579" s="3" t="s">
        <v>25</v>
      </c>
      <c r="K579" s="3" t="s">
        <v>377</v>
      </c>
      <c r="L579" s="4" t="str">
        <f t="shared" ref="L579:L642" si="37">CONCATENATE("RC0402FR-07",C579,"L")</f>
        <v>RC0402FR-071ML</v>
      </c>
      <c r="M579" s="3" t="s">
        <v>378</v>
      </c>
      <c r="N579" t="s">
        <v>379</v>
      </c>
      <c r="O579" s="4" t="str">
        <f t="shared" ref="O579:O642" ca="1" si="38">CONCATENATE(LEFT(CELL("имяфайла"), FIND("[",CELL("имяфайла"))-1),"DataSheet\GENERAL PURPOSE CHIP RESISTORS (Yageo).pdf")</f>
        <v>C:\Altium Libraries\Passives Library\DataSheet\GENERAL PURPOSE CHIP RESISTORS (Yageo).pdf</v>
      </c>
      <c r="P579" s="4" t="str">
        <f t="shared" ref="P579:P642" si="39">CONCATENATE(N579," ",K579," ",C579,D579," ",E579," ",F579)</f>
        <v>GENERAL PURPOSE CHIP RESISTORS RES0402 1M±1% 50V 0.0625W</v>
      </c>
    </row>
    <row r="580" spans="1:16" x14ac:dyDescent="0.3">
      <c r="A580" s="4" t="s">
        <v>809</v>
      </c>
      <c r="B580" s="3" t="s">
        <v>373</v>
      </c>
      <c r="C580" s="4" t="s">
        <v>2640</v>
      </c>
      <c r="D580" s="45" t="s">
        <v>1669</v>
      </c>
      <c r="E580" s="3" t="s">
        <v>375</v>
      </c>
      <c r="F580" s="3" t="s">
        <v>376</v>
      </c>
      <c r="G580" s="4" t="str">
        <f t="shared" si="36"/>
        <v>RES0402 1M02±1%</v>
      </c>
      <c r="H580" s="3" t="s">
        <v>23</v>
      </c>
      <c r="I580" s="3" t="s">
        <v>24</v>
      </c>
      <c r="J580" s="3" t="s">
        <v>25</v>
      </c>
      <c r="K580" s="3" t="s">
        <v>377</v>
      </c>
      <c r="L580" s="4" t="str">
        <f t="shared" si="37"/>
        <v>RC0402FR-071M02L</v>
      </c>
      <c r="M580" s="3" t="s">
        <v>378</v>
      </c>
      <c r="N580" t="s">
        <v>379</v>
      </c>
      <c r="O580" s="4" t="str">
        <f t="shared" ca="1" si="38"/>
        <v>C:\Altium Libraries\Passives Library\DataSheet\GENERAL PURPOSE CHIP RESISTORS (Yageo).pdf</v>
      </c>
      <c r="P580" s="4" t="str">
        <f t="shared" si="39"/>
        <v>GENERAL PURPOSE CHIP RESISTORS RES0402 1M02±1% 50V 0.0625W</v>
      </c>
    </row>
    <row r="581" spans="1:16" x14ac:dyDescent="0.3">
      <c r="A581" s="4" t="s">
        <v>810</v>
      </c>
      <c r="B581" s="3" t="s">
        <v>373</v>
      </c>
      <c r="C581" s="4" t="s">
        <v>2641</v>
      </c>
      <c r="D581" s="45" t="s">
        <v>1669</v>
      </c>
      <c r="E581" s="3" t="s">
        <v>375</v>
      </c>
      <c r="F581" s="3" t="s">
        <v>376</v>
      </c>
      <c r="G581" s="4" t="str">
        <f t="shared" si="36"/>
        <v>RES0402 1M05±1%</v>
      </c>
      <c r="H581" s="3" t="s">
        <v>23</v>
      </c>
      <c r="I581" s="3" t="s">
        <v>24</v>
      </c>
      <c r="J581" s="3" t="s">
        <v>25</v>
      </c>
      <c r="K581" s="3" t="s">
        <v>377</v>
      </c>
      <c r="L581" s="4" t="str">
        <f t="shared" si="37"/>
        <v>RC0402FR-071M05L</v>
      </c>
      <c r="M581" s="3" t="s">
        <v>378</v>
      </c>
      <c r="N581" t="s">
        <v>379</v>
      </c>
      <c r="O581" s="4" t="str">
        <f t="shared" ca="1" si="38"/>
        <v>C:\Altium Libraries\Passives Library\DataSheet\GENERAL PURPOSE CHIP RESISTORS (Yageo).pdf</v>
      </c>
      <c r="P581" s="4" t="str">
        <f t="shared" si="39"/>
        <v>GENERAL PURPOSE CHIP RESISTORS RES0402 1M05±1% 50V 0.0625W</v>
      </c>
    </row>
    <row r="582" spans="1:16" x14ac:dyDescent="0.3">
      <c r="A582" s="4" t="s">
        <v>811</v>
      </c>
      <c r="B582" s="3" t="s">
        <v>373</v>
      </c>
      <c r="C582" s="4" t="s">
        <v>2642</v>
      </c>
      <c r="D582" s="45" t="s">
        <v>1669</v>
      </c>
      <c r="E582" s="3" t="s">
        <v>375</v>
      </c>
      <c r="F582" s="3" t="s">
        <v>376</v>
      </c>
      <c r="G582" s="4" t="str">
        <f t="shared" si="36"/>
        <v>RES0402 1M07±1%</v>
      </c>
      <c r="H582" s="3" t="s">
        <v>23</v>
      </c>
      <c r="I582" s="3" t="s">
        <v>24</v>
      </c>
      <c r="J582" s="3" t="s">
        <v>25</v>
      </c>
      <c r="K582" s="3" t="s">
        <v>377</v>
      </c>
      <c r="L582" s="4" t="str">
        <f t="shared" si="37"/>
        <v>RC0402FR-071M07L</v>
      </c>
      <c r="M582" s="3" t="s">
        <v>378</v>
      </c>
      <c r="N582" t="s">
        <v>379</v>
      </c>
      <c r="O582" s="4" t="str">
        <f t="shared" ca="1" si="38"/>
        <v>C:\Altium Libraries\Passives Library\DataSheet\GENERAL PURPOSE CHIP RESISTORS (Yageo).pdf</v>
      </c>
      <c r="P582" s="4" t="str">
        <f t="shared" si="39"/>
        <v>GENERAL PURPOSE CHIP RESISTORS RES0402 1M07±1% 50V 0.0625W</v>
      </c>
    </row>
    <row r="583" spans="1:16" x14ac:dyDescent="0.3">
      <c r="A583" s="4" t="s">
        <v>812</v>
      </c>
      <c r="B583" s="3" t="s">
        <v>373</v>
      </c>
      <c r="C583" s="4" t="s">
        <v>323</v>
      </c>
      <c r="D583" s="45" t="s">
        <v>1669</v>
      </c>
      <c r="E583" s="3" t="s">
        <v>375</v>
      </c>
      <c r="F583" s="3" t="s">
        <v>376</v>
      </c>
      <c r="G583" s="4" t="str">
        <f t="shared" si="36"/>
        <v>RES0402 1M1±1%</v>
      </c>
      <c r="H583" s="3" t="s">
        <v>23</v>
      </c>
      <c r="I583" s="3" t="s">
        <v>24</v>
      </c>
      <c r="J583" s="3" t="s">
        <v>25</v>
      </c>
      <c r="K583" s="3" t="s">
        <v>377</v>
      </c>
      <c r="L583" s="4" t="str">
        <f t="shared" si="37"/>
        <v>RC0402FR-071M1L</v>
      </c>
      <c r="M583" s="3" t="s">
        <v>378</v>
      </c>
      <c r="N583" t="s">
        <v>379</v>
      </c>
      <c r="O583" s="4" t="str">
        <f t="shared" ca="1" si="38"/>
        <v>C:\Altium Libraries\Passives Library\DataSheet\GENERAL PURPOSE CHIP RESISTORS (Yageo).pdf</v>
      </c>
      <c r="P583" s="4" t="str">
        <f t="shared" si="39"/>
        <v>GENERAL PURPOSE CHIP RESISTORS RES0402 1M1±1% 50V 0.0625W</v>
      </c>
    </row>
    <row r="584" spans="1:16" x14ac:dyDescent="0.3">
      <c r="A584" s="4" t="s">
        <v>813</v>
      </c>
      <c r="B584" s="3" t="s">
        <v>373</v>
      </c>
      <c r="C584" s="4" t="s">
        <v>2643</v>
      </c>
      <c r="D584" s="45" t="s">
        <v>1669</v>
      </c>
      <c r="E584" s="3" t="s">
        <v>375</v>
      </c>
      <c r="F584" s="3" t="s">
        <v>376</v>
      </c>
      <c r="G584" s="4" t="str">
        <f t="shared" si="36"/>
        <v>RES0402 1M13±1%</v>
      </c>
      <c r="H584" s="3" t="s">
        <v>23</v>
      </c>
      <c r="I584" s="3" t="s">
        <v>24</v>
      </c>
      <c r="J584" s="3" t="s">
        <v>25</v>
      </c>
      <c r="K584" s="3" t="s">
        <v>377</v>
      </c>
      <c r="L584" s="4" t="str">
        <f t="shared" si="37"/>
        <v>RC0402FR-071M13L</v>
      </c>
      <c r="M584" s="3" t="s">
        <v>378</v>
      </c>
      <c r="N584" t="s">
        <v>379</v>
      </c>
      <c r="O584" s="4" t="str">
        <f t="shared" ca="1" si="38"/>
        <v>C:\Altium Libraries\Passives Library\DataSheet\GENERAL PURPOSE CHIP RESISTORS (Yageo).pdf</v>
      </c>
      <c r="P584" s="4" t="str">
        <f t="shared" si="39"/>
        <v>GENERAL PURPOSE CHIP RESISTORS RES0402 1M13±1% 50V 0.0625W</v>
      </c>
    </row>
    <row r="585" spans="1:16" x14ac:dyDescent="0.3">
      <c r="A585" s="4" t="s">
        <v>814</v>
      </c>
      <c r="B585" s="3" t="s">
        <v>373</v>
      </c>
      <c r="C585" s="4" t="s">
        <v>2644</v>
      </c>
      <c r="D585" s="45" t="s">
        <v>1669</v>
      </c>
      <c r="E585" s="3" t="s">
        <v>375</v>
      </c>
      <c r="F585" s="3" t="s">
        <v>376</v>
      </c>
      <c r="G585" s="4" t="str">
        <f t="shared" si="36"/>
        <v>RES0402 1M15±1%</v>
      </c>
      <c r="H585" s="3" t="s">
        <v>23</v>
      </c>
      <c r="I585" s="3" t="s">
        <v>24</v>
      </c>
      <c r="J585" s="3" t="s">
        <v>25</v>
      </c>
      <c r="K585" s="3" t="s">
        <v>377</v>
      </c>
      <c r="L585" s="4" t="str">
        <f t="shared" si="37"/>
        <v>RC0402FR-071M15L</v>
      </c>
      <c r="M585" s="3" t="s">
        <v>378</v>
      </c>
      <c r="N585" t="s">
        <v>379</v>
      </c>
      <c r="O585" s="4" t="str">
        <f t="shared" ca="1" si="38"/>
        <v>C:\Altium Libraries\Passives Library\DataSheet\GENERAL PURPOSE CHIP RESISTORS (Yageo).pdf</v>
      </c>
      <c r="P585" s="4" t="str">
        <f t="shared" si="39"/>
        <v>GENERAL PURPOSE CHIP RESISTORS RES0402 1M15±1% 50V 0.0625W</v>
      </c>
    </row>
    <row r="586" spans="1:16" x14ac:dyDescent="0.3">
      <c r="A586" s="4" t="s">
        <v>815</v>
      </c>
      <c r="B586" s="3" t="s">
        <v>373</v>
      </c>
      <c r="C586" s="4" t="s">
        <v>2645</v>
      </c>
      <c r="D586" s="45" t="s">
        <v>1669</v>
      </c>
      <c r="E586" s="3" t="s">
        <v>375</v>
      </c>
      <c r="F586" s="3" t="s">
        <v>376</v>
      </c>
      <c r="G586" s="4" t="str">
        <f t="shared" si="36"/>
        <v>RES0402 1M18±1%</v>
      </c>
      <c r="H586" s="3" t="s">
        <v>23</v>
      </c>
      <c r="I586" s="3" t="s">
        <v>24</v>
      </c>
      <c r="J586" s="3" t="s">
        <v>25</v>
      </c>
      <c r="K586" s="3" t="s">
        <v>377</v>
      </c>
      <c r="L586" s="4" t="str">
        <f t="shared" si="37"/>
        <v>RC0402FR-071M18L</v>
      </c>
      <c r="M586" s="3" t="s">
        <v>378</v>
      </c>
      <c r="N586" t="s">
        <v>379</v>
      </c>
      <c r="O586" s="4" t="str">
        <f t="shared" ca="1" si="38"/>
        <v>C:\Altium Libraries\Passives Library\DataSheet\GENERAL PURPOSE CHIP RESISTORS (Yageo).pdf</v>
      </c>
      <c r="P586" s="4" t="str">
        <f t="shared" si="39"/>
        <v>GENERAL PURPOSE CHIP RESISTORS RES0402 1M18±1% 50V 0.0625W</v>
      </c>
    </row>
    <row r="587" spans="1:16" x14ac:dyDescent="0.3">
      <c r="A587" s="4" t="s">
        <v>816</v>
      </c>
      <c r="B587" s="3" t="s">
        <v>373</v>
      </c>
      <c r="C587" s="4" t="s">
        <v>2646</v>
      </c>
      <c r="D587" s="45" t="s">
        <v>1669</v>
      </c>
      <c r="E587" s="3" t="s">
        <v>375</v>
      </c>
      <c r="F587" s="3" t="s">
        <v>376</v>
      </c>
      <c r="G587" s="4" t="str">
        <f t="shared" si="36"/>
        <v>RES0402 1M21±1%</v>
      </c>
      <c r="H587" s="3" t="s">
        <v>23</v>
      </c>
      <c r="I587" s="3" t="s">
        <v>24</v>
      </c>
      <c r="J587" s="3" t="s">
        <v>25</v>
      </c>
      <c r="K587" s="3" t="s">
        <v>377</v>
      </c>
      <c r="L587" s="4" t="str">
        <f t="shared" si="37"/>
        <v>RC0402FR-071M21L</v>
      </c>
      <c r="M587" s="3" t="s">
        <v>378</v>
      </c>
      <c r="N587" t="s">
        <v>379</v>
      </c>
      <c r="O587" s="4" t="str">
        <f t="shared" ca="1" si="38"/>
        <v>C:\Altium Libraries\Passives Library\DataSheet\GENERAL PURPOSE CHIP RESISTORS (Yageo).pdf</v>
      </c>
      <c r="P587" s="4" t="str">
        <f t="shared" si="39"/>
        <v>GENERAL PURPOSE CHIP RESISTORS RES0402 1M21±1% 50V 0.0625W</v>
      </c>
    </row>
    <row r="588" spans="1:16" x14ac:dyDescent="0.3">
      <c r="A588" s="4" t="s">
        <v>817</v>
      </c>
      <c r="B588" s="3" t="s">
        <v>373</v>
      </c>
      <c r="C588" s="4" t="s">
        <v>2647</v>
      </c>
      <c r="D588" s="45" t="s">
        <v>1669</v>
      </c>
      <c r="E588" s="3" t="s">
        <v>375</v>
      </c>
      <c r="F588" s="3" t="s">
        <v>376</v>
      </c>
      <c r="G588" s="4" t="str">
        <f t="shared" si="36"/>
        <v>RES0402 1M24±1%</v>
      </c>
      <c r="H588" s="3" t="s">
        <v>23</v>
      </c>
      <c r="I588" s="3" t="s">
        <v>24</v>
      </c>
      <c r="J588" s="3" t="s">
        <v>25</v>
      </c>
      <c r="K588" s="3" t="s">
        <v>377</v>
      </c>
      <c r="L588" s="4" t="str">
        <f t="shared" si="37"/>
        <v>RC0402FR-071M24L</v>
      </c>
      <c r="M588" s="3" t="s">
        <v>378</v>
      </c>
      <c r="N588" t="s">
        <v>379</v>
      </c>
      <c r="O588" s="4" t="str">
        <f t="shared" ca="1" si="38"/>
        <v>C:\Altium Libraries\Passives Library\DataSheet\GENERAL PURPOSE CHIP RESISTORS (Yageo).pdf</v>
      </c>
      <c r="P588" s="4" t="str">
        <f t="shared" si="39"/>
        <v>GENERAL PURPOSE CHIP RESISTORS RES0402 1M24±1% 50V 0.0625W</v>
      </c>
    </row>
    <row r="589" spans="1:16" x14ac:dyDescent="0.3">
      <c r="A589" s="4" t="s">
        <v>818</v>
      </c>
      <c r="B589" s="3" t="s">
        <v>373</v>
      </c>
      <c r="C589" s="4" t="s">
        <v>2648</v>
      </c>
      <c r="D589" s="45" t="s">
        <v>1669</v>
      </c>
      <c r="E589" s="3" t="s">
        <v>375</v>
      </c>
      <c r="F589" s="3" t="s">
        <v>376</v>
      </c>
      <c r="G589" s="4" t="str">
        <f t="shared" si="36"/>
        <v>RES0402 1M27±1%</v>
      </c>
      <c r="H589" s="3" t="s">
        <v>23</v>
      </c>
      <c r="I589" s="3" t="s">
        <v>24</v>
      </c>
      <c r="J589" s="3" t="s">
        <v>25</v>
      </c>
      <c r="K589" s="3" t="s">
        <v>377</v>
      </c>
      <c r="L589" s="4" t="str">
        <f t="shared" si="37"/>
        <v>RC0402FR-071M27L</v>
      </c>
      <c r="M589" s="3" t="s">
        <v>378</v>
      </c>
      <c r="N589" t="s">
        <v>379</v>
      </c>
      <c r="O589" s="4" t="str">
        <f t="shared" ca="1" si="38"/>
        <v>C:\Altium Libraries\Passives Library\DataSheet\GENERAL PURPOSE CHIP RESISTORS (Yageo).pdf</v>
      </c>
      <c r="P589" s="4" t="str">
        <f t="shared" si="39"/>
        <v>GENERAL PURPOSE CHIP RESISTORS RES0402 1M27±1% 50V 0.0625W</v>
      </c>
    </row>
    <row r="590" spans="1:16" x14ac:dyDescent="0.3">
      <c r="A590" s="4" t="s">
        <v>819</v>
      </c>
      <c r="B590" s="3" t="s">
        <v>373</v>
      </c>
      <c r="C590" s="4" t="s">
        <v>327</v>
      </c>
      <c r="D590" s="45" t="s">
        <v>1669</v>
      </c>
      <c r="E590" s="3" t="s">
        <v>375</v>
      </c>
      <c r="F590" s="3" t="s">
        <v>376</v>
      </c>
      <c r="G590" s="4" t="str">
        <f t="shared" si="36"/>
        <v>RES0402 1M3±1%</v>
      </c>
      <c r="H590" s="3" t="s">
        <v>23</v>
      </c>
      <c r="I590" s="3" t="s">
        <v>24</v>
      </c>
      <c r="J590" s="3" t="s">
        <v>25</v>
      </c>
      <c r="K590" s="3" t="s">
        <v>377</v>
      </c>
      <c r="L590" s="4" t="str">
        <f t="shared" si="37"/>
        <v>RC0402FR-071M3L</v>
      </c>
      <c r="M590" s="3" t="s">
        <v>378</v>
      </c>
      <c r="N590" t="s">
        <v>379</v>
      </c>
      <c r="O590" s="4" t="str">
        <f t="shared" ca="1" si="38"/>
        <v>C:\Altium Libraries\Passives Library\DataSheet\GENERAL PURPOSE CHIP RESISTORS (Yageo).pdf</v>
      </c>
      <c r="P590" s="4" t="str">
        <f t="shared" si="39"/>
        <v>GENERAL PURPOSE CHIP RESISTORS RES0402 1M3±1% 50V 0.0625W</v>
      </c>
    </row>
    <row r="591" spans="1:16" x14ac:dyDescent="0.3">
      <c r="A591" s="4" t="s">
        <v>820</v>
      </c>
      <c r="B591" s="3" t="s">
        <v>373</v>
      </c>
      <c r="C591" s="4" t="s">
        <v>2649</v>
      </c>
      <c r="D591" s="45" t="s">
        <v>1669</v>
      </c>
      <c r="E591" s="3" t="s">
        <v>375</v>
      </c>
      <c r="F591" s="3" t="s">
        <v>376</v>
      </c>
      <c r="G591" s="4" t="str">
        <f t="shared" si="36"/>
        <v>RES0402 1M33±1%</v>
      </c>
      <c r="H591" s="3" t="s">
        <v>23</v>
      </c>
      <c r="I591" s="3" t="s">
        <v>24</v>
      </c>
      <c r="J591" s="3" t="s">
        <v>25</v>
      </c>
      <c r="K591" s="3" t="s">
        <v>377</v>
      </c>
      <c r="L591" s="4" t="str">
        <f t="shared" si="37"/>
        <v>RC0402FR-071M33L</v>
      </c>
      <c r="M591" s="3" t="s">
        <v>378</v>
      </c>
      <c r="N591" t="s">
        <v>379</v>
      </c>
      <c r="O591" s="4" t="str">
        <f t="shared" ca="1" si="38"/>
        <v>C:\Altium Libraries\Passives Library\DataSheet\GENERAL PURPOSE CHIP RESISTORS (Yageo).pdf</v>
      </c>
      <c r="P591" s="4" t="str">
        <f t="shared" si="39"/>
        <v>GENERAL PURPOSE CHIP RESISTORS RES0402 1M33±1% 50V 0.0625W</v>
      </c>
    </row>
    <row r="592" spans="1:16" x14ac:dyDescent="0.3">
      <c r="A592" s="4" t="s">
        <v>821</v>
      </c>
      <c r="B592" s="3" t="s">
        <v>373</v>
      </c>
      <c r="C592" s="4" t="s">
        <v>2650</v>
      </c>
      <c r="D592" s="45" t="s">
        <v>1669</v>
      </c>
      <c r="E592" s="3" t="s">
        <v>375</v>
      </c>
      <c r="F592" s="3" t="s">
        <v>376</v>
      </c>
      <c r="G592" s="4" t="str">
        <f t="shared" si="36"/>
        <v>RES0402 1M37±1%</v>
      </c>
      <c r="H592" s="3" t="s">
        <v>23</v>
      </c>
      <c r="I592" s="3" t="s">
        <v>24</v>
      </c>
      <c r="J592" s="3" t="s">
        <v>25</v>
      </c>
      <c r="K592" s="3" t="s">
        <v>377</v>
      </c>
      <c r="L592" s="4" t="str">
        <f t="shared" si="37"/>
        <v>RC0402FR-071M37L</v>
      </c>
      <c r="M592" s="3" t="s">
        <v>378</v>
      </c>
      <c r="N592" t="s">
        <v>379</v>
      </c>
      <c r="O592" s="4" t="str">
        <f t="shared" ca="1" si="38"/>
        <v>C:\Altium Libraries\Passives Library\DataSheet\GENERAL PURPOSE CHIP RESISTORS (Yageo).pdf</v>
      </c>
      <c r="P592" s="4" t="str">
        <f t="shared" si="39"/>
        <v>GENERAL PURPOSE CHIP RESISTORS RES0402 1M37±1% 50V 0.0625W</v>
      </c>
    </row>
    <row r="593" spans="1:16" x14ac:dyDescent="0.3">
      <c r="A593" s="4" t="s">
        <v>822</v>
      </c>
      <c r="B593" s="3" t="s">
        <v>373</v>
      </c>
      <c r="C593" s="4" t="s">
        <v>2651</v>
      </c>
      <c r="D593" s="45" t="s">
        <v>1669</v>
      </c>
      <c r="E593" s="3" t="s">
        <v>375</v>
      </c>
      <c r="F593" s="3" t="s">
        <v>376</v>
      </c>
      <c r="G593" s="4" t="str">
        <f t="shared" si="36"/>
        <v>RES0402 1M4±1%</v>
      </c>
      <c r="H593" s="3" t="s">
        <v>23</v>
      </c>
      <c r="I593" s="3" t="s">
        <v>24</v>
      </c>
      <c r="J593" s="3" t="s">
        <v>25</v>
      </c>
      <c r="K593" s="3" t="s">
        <v>377</v>
      </c>
      <c r="L593" s="4" t="str">
        <f t="shared" si="37"/>
        <v>RC0402FR-071M4L</v>
      </c>
      <c r="M593" s="3" t="s">
        <v>378</v>
      </c>
      <c r="N593" t="s">
        <v>379</v>
      </c>
      <c r="O593" s="4" t="str">
        <f t="shared" ca="1" si="38"/>
        <v>C:\Altium Libraries\Passives Library\DataSheet\GENERAL PURPOSE CHIP RESISTORS (Yageo).pdf</v>
      </c>
      <c r="P593" s="4" t="str">
        <f t="shared" si="39"/>
        <v>GENERAL PURPOSE CHIP RESISTORS RES0402 1M4±1% 50V 0.0625W</v>
      </c>
    </row>
    <row r="594" spans="1:16" x14ac:dyDescent="0.3">
      <c r="A594" s="4" t="s">
        <v>823</v>
      </c>
      <c r="B594" s="3" t="s">
        <v>373</v>
      </c>
      <c r="C594" s="4" t="s">
        <v>2652</v>
      </c>
      <c r="D594" s="45" t="s">
        <v>1669</v>
      </c>
      <c r="E594" s="3" t="s">
        <v>375</v>
      </c>
      <c r="F594" s="3" t="s">
        <v>376</v>
      </c>
      <c r="G594" s="4" t="str">
        <f t="shared" si="36"/>
        <v>RES0402 1M43±1%</v>
      </c>
      <c r="H594" s="3" t="s">
        <v>23</v>
      </c>
      <c r="I594" s="3" t="s">
        <v>24</v>
      </c>
      <c r="J594" s="3" t="s">
        <v>25</v>
      </c>
      <c r="K594" s="3" t="s">
        <v>377</v>
      </c>
      <c r="L594" s="4" t="str">
        <f t="shared" si="37"/>
        <v>RC0402FR-071M43L</v>
      </c>
      <c r="M594" s="3" t="s">
        <v>378</v>
      </c>
      <c r="N594" t="s">
        <v>379</v>
      </c>
      <c r="O594" s="4" t="str">
        <f t="shared" ca="1" si="38"/>
        <v>C:\Altium Libraries\Passives Library\DataSheet\GENERAL PURPOSE CHIP RESISTORS (Yageo).pdf</v>
      </c>
      <c r="P594" s="4" t="str">
        <f t="shared" si="39"/>
        <v>GENERAL PURPOSE CHIP RESISTORS RES0402 1M43±1% 50V 0.0625W</v>
      </c>
    </row>
    <row r="595" spans="1:16" x14ac:dyDescent="0.3">
      <c r="A595" s="4" t="s">
        <v>824</v>
      </c>
      <c r="B595" s="3" t="s">
        <v>373</v>
      </c>
      <c r="C595" s="4" t="s">
        <v>2653</v>
      </c>
      <c r="D595" s="45" t="s">
        <v>1669</v>
      </c>
      <c r="E595" s="3" t="s">
        <v>375</v>
      </c>
      <c r="F595" s="3" t="s">
        <v>376</v>
      </c>
      <c r="G595" s="4" t="str">
        <f t="shared" si="36"/>
        <v>RES0402 1M47±1%</v>
      </c>
      <c r="H595" s="3" t="s">
        <v>23</v>
      </c>
      <c r="I595" s="3" t="s">
        <v>24</v>
      </c>
      <c r="J595" s="3" t="s">
        <v>25</v>
      </c>
      <c r="K595" s="3" t="s">
        <v>377</v>
      </c>
      <c r="L595" s="4" t="str">
        <f t="shared" si="37"/>
        <v>RC0402FR-071M47L</v>
      </c>
      <c r="M595" s="3" t="s">
        <v>378</v>
      </c>
      <c r="N595" t="s">
        <v>379</v>
      </c>
      <c r="O595" s="4" t="str">
        <f t="shared" ca="1" si="38"/>
        <v>C:\Altium Libraries\Passives Library\DataSheet\GENERAL PURPOSE CHIP RESISTORS (Yageo).pdf</v>
      </c>
      <c r="P595" s="4" t="str">
        <f t="shared" si="39"/>
        <v>GENERAL PURPOSE CHIP RESISTORS RES0402 1M47±1% 50V 0.0625W</v>
      </c>
    </row>
    <row r="596" spans="1:16" x14ac:dyDescent="0.3">
      <c r="A596" s="4" t="s">
        <v>825</v>
      </c>
      <c r="B596" s="3" t="s">
        <v>373</v>
      </c>
      <c r="C596" s="4" t="s">
        <v>329</v>
      </c>
      <c r="D596" s="45" t="s">
        <v>1669</v>
      </c>
      <c r="E596" s="3" t="s">
        <v>375</v>
      </c>
      <c r="F596" s="3" t="s">
        <v>376</v>
      </c>
      <c r="G596" s="4" t="str">
        <f t="shared" si="36"/>
        <v>RES0402 1M5±1%</v>
      </c>
      <c r="H596" s="3" t="s">
        <v>23</v>
      </c>
      <c r="I596" s="3" t="s">
        <v>24</v>
      </c>
      <c r="J596" s="3" t="s">
        <v>25</v>
      </c>
      <c r="K596" s="3" t="s">
        <v>377</v>
      </c>
      <c r="L596" s="4" t="str">
        <f t="shared" si="37"/>
        <v>RC0402FR-071M5L</v>
      </c>
      <c r="M596" s="3" t="s">
        <v>378</v>
      </c>
      <c r="N596" t="s">
        <v>379</v>
      </c>
      <c r="O596" s="4" t="str">
        <f t="shared" ca="1" si="38"/>
        <v>C:\Altium Libraries\Passives Library\DataSheet\GENERAL PURPOSE CHIP RESISTORS (Yageo).pdf</v>
      </c>
      <c r="P596" s="4" t="str">
        <f t="shared" si="39"/>
        <v>GENERAL PURPOSE CHIP RESISTORS RES0402 1M5±1% 50V 0.0625W</v>
      </c>
    </row>
    <row r="597" spans="1:16" x14ac:dyDescent="0.3">
      <c r="A597" s="4" t="s">
        <v>826</v>
      </c>
      <c r="B597" s="3" t="s">
        <v>373</v>
      </c>
      <c r="C597" s="4" t="s">
        <v>2654</v>
      </c>
      <c r="D597" s="45" t="s">
        <v>1669</v>
      </c>
      <c r="E597" s="3" t="s">
        <v>375</v>
      </c>
      <c r="F597" s="3" t="s">
        <v>376</v>
      </c>
      <c r="G597" s="4" t="str">
        <f t="shared" si="36"/>
        <v>RES0402 1M54±1%</v>
      </c>
      <c r="H597" s="3" t="s">
        <v>23</v>
      </c>
      <c r="I597" s="3" t="s">
        <v>24</v>
      </c>
      <c r="J597" s="3" t="s">
        <v>25</v>
      </c>
      <c r="K597" s="3" t="s">
        <v>377</v>
      </c>
      <c r="L597" s="4" t="str">
        <f t="shared" si="37"/>
        <v>RC0402FR-071M54L</v>
      </c>
      <c r="M597" s="3" t="s">
        <v>378</v>
      </c>
      <c r="N597" t="s">
        <v>379</v>
      </c>
      <c r="O597" s="4" t="str">
        <f t="shared" ca="1" si="38"/>
        <v>C:\Altium Libraries\Passives Library\DataSheet\GENERAL PURPOSE CHIP RESISTORS (Yageo).pdf</v>
      </c>
      <c r="P597" s="4" t="str">
        <f t="shared" si="39"/>
        <v>GENERAL PURPOSE CHIP RESISTORS RES0402 1M54±1% 50V 0.0625W</v>
      </c>
    </row>
    <row r="598" spans="1:16" x14ac:dyDescent="0.3">
      <c r="A598" s="4" t="s">
        <v>827</v>
      </c>
      <c r="B598" s="3" t="s">
        <v>373</v>
      </c>
      <c r="C598" s="4" t="s">
        <v>2655</v>
      </c>
      <c r="D598" s="45" t="s">
        <v>1669</v>
      </c>
      <c r="E598" s="3" t="s">
        <v>375</v>
      </c>
      <c r="F598" s="3" t="s">
        <v>376</v>
      </c>
      <c r="G598" s="4" t="str">
        <f t="shared" si="36"/>
        <v>RES0402 1M58±1%</v>
      </c>
      <c r="H598" s="3" t="s">
        <v>23</v>
      </c>
      <c r="I598" s="3" t="s">
        <v>24</v>
      </c>
      <c r="J598" s="3" t="s">
        <v>25</v>
      </c>
      <c r="K598" s="3" t="s">
        <v>377</v>
      </c>
      <c r="L598" s="4" t="str">
        <f t="shared" si="37"/>
        <v>RC0402FR-071M58L</v>
      </c>
      <c r="M598" s="3" t="s">
        <v>378</v>
      </c>
      <c r="N598" t="s">
        <v>379</v>
      </c>
      <c r="O598" s="4" t="str">
        <f t="shared" ca="1" si="38"/>
        <v>C:\Altium Libraries\Passives Library\DataSheet\GENERAL PURPOSE CHIP RESISTORS (Yageo).pdf</v>
      </c>
      <c r="P598" s="4" t="str">
        <f t="shared" si="39"/>
        <v>GENERAL PURPOSE CHIP RESISTORS RES0402 1M58±1% 50V 0.0625W</v>
      </c>
    </row>
    <row r="599" spans="1:16" x14ac:dyDescent="0.3">
      <c r="A599" s="4" t="s">
        <v>828</v>
      </c>
      <c r="B599" s="3" t="s">
        <v>373</v>
      </c>
      <c r="C599" s="4" t="s">
        <v>2656</v>
      </c>
      <c r="D599" s="45" t="s">
        <v>1669</v>
      </c>
      <c r="E599" s="3" t="s">
        <v>375</v>
      </c>
      <c r="F599" s="3" t="s">
        <v>376</v>
      </c>
      <c r="G599" s="4" t="str">
        <f t="shared" si="36"/>
        <v>RES0402 1M62±1%</v>
      </c>
      <c r="H599" s="3" t="s">
        <v>23</v>
      </c>
      <c r="I599" s="3" t="s">
        <v>24</v>
      </c>
      <c r="J599" s="3" t="s">
        <v>25</v>
      </c>
      <c r="K599" s="3" t="s">
        <v>377</v>
      </c>
      <c r="L599" s="4" t="str">
        <f t="shared" si="37"/>
        <v>RC0402FR-071M62L</v>
      </c>
      <c r="M599" s="3" t="s">
        <v>378</v>
      </c>
      <c r="N599" t="s">
        <v>379</v>
      </c>
      <c r="O599" s="4" t="str">
        <f t="shared" ca="1" si="38"/>
        <v>C:\Altium Libraries\Passives Library\DataSheet\GENERAL PURPOSE CHIP RESISTORS (Yageo).pdf</v>
      </c>
      <c r="P599" s="4" t="str">
        <f t="shared" si="39"/>
        <v>GENERAL PURPOSE CHIP RESISTORS RES0402 1M62±1% 50V 0.0625W</v>
      </c>
    </row>
    <row r="600" spans="1:16" x14ac:dyDescent="0.3">
      <c r="A600" s="4" t="s">
        <v>829</v>
      </c>
      <c r="B600" s="3" t="s">
        <v>373</v>
      </c>
      <c r="C600" s="4" t="s">
        <v>2657</v>
      </c>
      <c r="D600" s="45" t="s">
        <v>1669</v>
      </c>
      <c r="E600" s="3" t="s">
        <v>375</v>
      </c>
      <c r="F600" s="3" t="s">
        <v>376</v>
      </c>
      <c r="G600" s="4" t="str">
        <f t="shared" si="36"/>
        <v>RES0402 1M65±1%</v>
      </c>
      <c r="H600" s="3" t="s">
        <v>23</v>
      </c>
      <c r="I600" s="3" t="s">
        <v>24</v>
      </c>
      <c r="J600" s="3" t="s">
        <v>25</v>
      </c>
      <c r="K600" s="3" t="s">
        <v>377</v>
      </c>
      <c r="L600" s="4" t="str">
        <f t="shared" si="37"/>
        <v>RC0402FR-071M65L</v>
      </c>
      <c r="M600" s="3" t="s">
        <v>378</v>
      </c>
      <c r="N600" t="s">
        <v>379</v>
      </c>
      <c r="O600" s="4" t="str">
        <f t="shared" ca="1" si="38"/>
        <v>C:\Altium Libraries\Passives Library\DataSheet\GENERAL PURPOSE CHIP RESISTORS (Yageo).pdf</v>
      </c>
      <c r="P600" s="4" t="str">
        <f t="shared" si="39"/>
        <v>GENERAL PURPOSE CHIP RESISTORS RES0402 1M65±1% 50V 0.0625W</v>
      </c>
    </row>
    <row r="601" spans="1:16" x14ac:dyDescent="0.3">
      <c r="A601" s="4" t="s">
        <v>830</v>
      </c>
      <c r="B601" s="3" t="s">
        <v>373</v>
      </c>
      <c r="C601" s="4" t="s">
        <v>2658</v>
      </c>
      <c r="D601" s="45" t="s">
        <v>1669</v>
      </c>
      <c r="E601" s="3" t="s">
        <v>375</v>
      </c>
      <c r="F601" s="3" t="s">
        <v>376</v>
      </c>
      <c r="G601" s="4" t="str">
        <f t="shared" si="36"/>
        <v>RES0402 1M69±1%</v>
      </c>
      <c r="H601" s="3" t="s">
        <v>23</v>
      </c>
      <c r="I601" s="3" t="s">
        <v>24</v>
      </c>
      <c r="J601" s="3" t="s">
        <v>25</v>
      </c>
      <c r="K601" s="3" t="s">
        <v>377</v>
      </c>
      <c r="L601" s="4" t="str">
        <f t="shared" si="37"/>
        <v>RC0402FR-071M69L</v>
      </c>
      <c r="M601" s="3" t="s">
        <v>378</v>
      </c>
      <c r="N601" t="s">
        <v>379</v>
      </c>
      <c r="O601" s="4" t="str">
        <f t="shared" ca="1" si="38"/>
        <v>C:\Altium Libraries\Passives Library\DataSheet\GENERAL PURPOSE CHIP RESISTORS (Yageo).pdf</v>
      </c>
      <c r="P601" s="4" t="str">
        <f t="shared" si="39"/>
        <v>GENERAL PURPOSE CHIP RESISTORS RES0402 1M69±1% 50V 0.0625W</v>
      </c>
    </row>
    <row r="602" spans="1:16" x14ac:dyDescent="0.3">
      <c r="A602" s="4" t="s">
        <v>831</v>
      </c>
      <c r="B602" s="3" t="s">
        <v>373</v>
      </c>
      <c r="C602" s="4" t="s">
        <v>2659</v>
      </c>
      <c r="D602" s="45" t="s">
        <v>1669</v>
      </c>
      <c r="E602" s="3" t="s">
        <v>375</v>
      </c>
      <c r="F602" s="3" t="s">
        <v>376</v>
      </c>
      <c r="G602" s="4" t="str">
        <f t="shared" si="36"/>
        <v>RES0402 1M74±1%</v>
      </c>
      <c r="H602" s="3" t="s">
        <v>23</v>
      </c>
      <c r="I602" s="3" t="s">
        <v>24</v>
      </c>
      <c r="J602" s="3" t="s">
        <v>25</v>
      </c>
      <c r="K602" s="3" t="s">
        <v>377</v>
      </c>
      <c r="L602" s="4" t="str">
        <f t="shared" si="37"/>
        <v>RC0402FR-071M74L</v>
      </c>
      <c r="M602" s="3" t="s">
        <v>378</v>
      </c>
      <c r="N602" t="s">
        <v>379</v>
      </c>
      <c r="O602" s="4" t="str">
        <f t="shared" ca="1" si="38"/>
        <v>C:\Altium Libraries\Passives Library\DataSheet\GENERAL PURPOSE CHIP RESISTORS (Yageo).pdf</v>
      </c>
      <c r="P602" s="4" t="str">
        <f t="shared" si="39"/>
        <v>GENERAL PURPOSE CHIP RESISTORS RES0402 1M74±1% 50V 0.0625W</v>
      </c>
    </row>
    <row r="603" spans="1:16" x14ac:dyDescent="0.3">
      <c r="A603" s="4" t="s">
        <v>832</v>
      </c>
      <c r="B603" s="3" t="s">
        <v>373</v>
      </c>
      <c r="C603" s="4" t="s">
        <v>2660</v>
      </c>
      <c r="D603" s="45" t="s">
        <v>1669</v>
      </c>
      <c r="E603" s="3" t="s">
        <v>375</v>
      </c>
      <c r="F603" s="3" t="s">
        <v>376</v>
      </c>
      <c r="G603" s="4" t="str">
        <f t="shared" si="36"/>
        <v>RES0402 1M78±1%</v>
      </c>
      <c r="H603" s="3" t="s">
        <v>23</v>
      </c>
      <c r="I603" s="3" t="s">
        <v>24</v>
      </c>
      <c r="J603" s="3" t="s">
        <v>25</v>
      </c>
      <c r="K603" s="3" t="s">
        <v>377</v>
      </c>
      <c r="L603" s="4" t="str">
        <f t="shared" si="37"/>
        <v>RC0402FR-071M78L</v>
      </c>
      <c r="M603" s="3" t="s">
        <v>378</v>
      </c>
      <c r="N603" t="s">
        <v>379</v>
      </c>
      <c r="O603" s="4" t="str">
        <f t="shared" ca="1" si="38"/>
        <v>C:\Altium Libraries\Passives Library\DataSheet\GENERAL PURPOSE CHIP RESISTORS (Yageo).pdf</v>
      </c>
      <c r="P603" s="4" t="str">
        <f t="shared" si="39"/>
        <v>GENERAL PURPOSE CHIP RESISTORS RES0402 1M78±1% 50V 0.0625W</v>
      </c>
    </row>
    <row r="604" spans="1:16" x14ac:dyDescent="0.3">
      <c r="A604" s="4" t="s">
        <v>833</v>
      </c>
      <c r="B604" s="3" t="s">
        <v>373</v>
      </c>
      <c r="C604" s="4" t="s">
        <v>2661</v>
      </c>
      <c r="D604" s="45" t="s">
        <v>1669</v>
      </c>
      <c r="E604" s="3" t="s">
        <v>375</v>
      </c>
      <c r="F604" s="3" t="s">
        <v>376</v>
      </c>
      <c r="G604" s="4" t="str">
        <f t="shared" si="36"/>
        <v>RES0402 1M82±1%</v>
      </c>
      <c r="H604" s="3" t="s">
        <v>23</v>
      </c>
      <c r="I604" s="3" t="s">
        <v>24</v>
      </c>
      <c r="J604" s="3" t="s">
        <v>25</v>
      </c>
      <c r="K604" s="3" t="s">
        <v>377</v>
      </c>
      <c r="L604" s="4" t="str">
        <f t="shared" si="37"/>
        <v>RC0402FR-071M82L</v>
      </c>
      <c r="M604" s="3" t="s">
        <v>378</v>
      </c>
      <c r="N604" t="s">
        <v>379</v>
      </c>
      <c r="O604" s="4" t="str">
        <f t="shared" ca="1" si="38"/>
        <v>C:\Altium Libraries\Passives Library\DataSheet\GENERAL PURPOSE CHIP RESISTORS (Yageo).pdf</v>
      </c>
      <c r="P604" s="4" t="str">
        <f t="shared" si="39"/>
        <v>GENERAL PURPOSE CHIP RESISTORS RES0402 1M82±1% 50V 0.0625W</v>
      </c>
    </row>
    <row r="605" spans="1:16" x14ac:dyDescent="0.3">
      <c r="A605" s="4" t="s">
        <v>834</v>
      </c>
      <c r="B605" s="3" t="s">
        <v>373</v>
      </c>
      <c r="C605" s="4" t="s">
        <v>2662</v>
      </c>
      <c r="D605" s="45" t="s">
        <v>1669</v>
      </c>
      <c r="E605" s="3" t="s">
        <v>375</v>
      </c>
      <c r="F605" s="3" t="s">
        <v>376</v>
      </c>
      <c r="G605" s="4" t="str">
        <f t="shared" si="36"/>
        <v>RES0402 1M87±1%</v>
      </c>
      <c r="H605" s="3" t="s">
        <v>23</v>
      </c>
      <c r="I605" s="3" t="s">
        <v>24</v>
      </c>
      <c r="J605" s="3" t="s">
        <v>25</v>
      </c>
      <c r="K605" s="3" t="s">
        <v>377</v>
      </c>
      <c r="L605" s="4" t="str">
        <f t="shared" si="37"/>
        <v>RC0402FR-071M87L</v>
      </c>
      <c r="M605" s="3" t="s">
        <v>378</v>
      </c>
      <c r="N605" t="s">
        <v>379</v>
      </c>
      <c r="O605" s="4" t="str">
        <f t="shared" ca="1" si="38"/>
        <v>C:\Altium Libraries\Passives Library\DataSheet\GENERAL PURPOSE CHIP RESISTORS (Yageo).pdf</v>
      </c>
      <c r="P605" s="4" t="str">
        <f t="shared" si="39"/>
        <v>GENERAL PURPOSE CHIP RESISTORS RES0402 1M87±1% 50V 0.0625W</v>
      </c>
    </row>
    <row r="606" spans="1:16" x14ac:dyDescent="0.3">
      <c r="A606" s="4" t="s">
        <v>835</v>
      </c>
      <c r="B606" s="3" t="s">
        <v>373</v>
      </c>
      <c r="C606" s="4" t="s">
        <v>2663</v>
      </c>
      <c r="D606" s="45" t="s">
        <v>1669</v>
      </c>
      <c r="E606" s="3" t="s">
        <v>375</v>
      </c>
      <c r="F606" s="3" t="s">
        <v>376</v>
      </c>
      <c r="G606" s="4" t="str">
        <f t="shared" si="36"/>
        <v>RES0402 1M91±1%</v>
      </c>
      <c r="H606" s="3" t="s">
        <v>23</v>
      </c>
      <c r="I606" s="3" t="s">
        <v>24</v>
      </c>
      <c r="J606" s="3" t="s">
        <v>25</v>
      </c>
      <c r="K606" s="3" t="s">
        <v>377</v>
      </c>
      <c r="L606" s="4" t="str">
        <f t="shared" si="37"/>
        <v>RC0402FR-071M91L</v>
      </c>
      <c r="M606" s="3" t="s">
        <v>378</v>
      </c>
      <c r="N606" t="s">
        <v>379</v>
      </c>
      <c r="O606" s="4" t="str">
        <f t="shared" ca="1" si="38"/>
        <v>C:\Altium Libraries\Passives Library\DataSheet\GENERAL PURPOSE CHIP RESISTORS (Yageo).pdf</v>
      </c>
      <c r="P606" s="4" t="str">
        <f t="shared" si="39"/>
        <v>GENERAL PURPOSE CHIP RESISTORS RES0402 1M91±1% 50V 0.0625W</v>
      </c>
    </row>
    <row r="607" spans="1:16" x14ac:dyDescent="0.3">
      <c r="A607" s="4" t="s">
        <v>836</v>
      </c>
      <c r="B607" s="3" t="s">
        <v>373</v>
      </c>
      <c r="C607" s="4" t="s">
        <v>2664</v>
      </c>
      <c r="D607" s="45" t="s">
        <v>1669</v>
      </c>
      <c r="E607" s="3" t="s">
        <v>375</v>
      </c>
      <c r="F607" s="3" t="s">
        <v>376</v>
      </c>
      <c r="G607" s="4" t="str">
        <f t="shared" si="36"/>
        <v>RES0402 1M96±1%</v>
      </c>
      <c r="H607" s="3" t="s">
        <v>23</v>
      </c>
      <c r="I607" s="3" t="s">
        <v>24</v>
      </c>
      <c r="J607" s="3" t="s">
        <v>25</v>
      </c>
      <c r="K607" s="3" t="s">
        <v>377</v>
      </c>
      <c r="L607" s="4" t="str">
        <f t="shared" si="37"/>
        <v>RC0402FR-071M96L</v>
      </c>
      <c r="M607" s="3" t="s">
        <v>378</v>
      </c>
      <c r="N607" t="s">
        <v>379</v>
      </c>
      <c r="O607" s="4" t="str">
        <f t="shared" ca="1" si="38"/>
        <v>C:\Altium Libraries\Passives Library\DataSheet\GENERAL PURPOSE CHIP RESISTORS (Yageo).pdf</v>
      </c>
      <c r="P607" s="4" t="str">
        <f t="shared" si="39"/>
        <v>GENERAL PURPOSE CHIP RESISTORS RES0402 1M96±1% 50V 0.0625W</v>
      </c>
    </row>
    <row r="608" spans="1:16" x14ac:dyDescent="0.3">
      <c r="A608" s="4" t="s">
        <v>837</v>
      </c>
      <c r="B608" s="3" t="s">
        <v>373</v>
      </c>
      <c r="C608" s="4" t="s">
        <v>2665</v>
      </c>
      <c r="D608" s="45" t="s">
        <v>1669</v>
      </c>
      <c r="E608" s="3" t="s">
        <v>375</v>
      </c>
      <c r="F608" s="3" t="s">
        <v>376</v>
      </c>
      <c r="G608" s="4" t="str">
        <f t="shared" si="36"/>
        <v>RES0402 2M±1%</v>
      </c>
      <c r="H608" s="3" t="s">
        <v>23</v>
      </c>
      <c r="I608" s="3" t="s">
        <v>24</v>
      </c>
      <c r="J608" s="3" t="s">
        <v>25</v>
      </c>
      <c r="K608" s="3" t="s">
        <v>377</v>
      </c>
      <c r="L608" s="4" t="str">
        <f t="shared" si="37"/>
        <v>RC0402FR-072ML</v>
      </c>
      <c r="M608" s="3" t="s">
        <v>378</v>
      </c>
      <c r="N608" t="s">
        <v>379</v>
      </c>
      <c r="O608" s="4" t="str">
        <f t="shared" ca="1" si="38"/>
        <v>C:\Altium Libraries\Passives Library\DataSheet\GENERAL PURPOSE CHIP RESISTORS (Yageo).pdf</v>
      </c>
      <c r="P608" s="4" t="str">
        <f t="shared" si="39"/>
        <v>GENERAL PURPOSE CHIP RESISTORS RES0402 2M±1% 50V 0.0625W</v>
      </c>
    </row>
    <row r="609" spans="1:16" x14ac:dyDescent="0.3">
      <c r="A609" s="4" t="s">
        <v>838</v>
      </c>
      <c r="B609" s="3" t="s">
        <v>373</v>
      </c>
      <c r="C609" s="4" t="s">
        <v>2666</v>
      </c>
      <c r="D609" s="45" t="s">
        <v>1669</v>
      </c>
      <c r="E609" s="3" t="s">
        <v>375</v>
      </c>
      <c r="F609" s="3" t="s">
        <v>376</v>
      </c>
      <c r="G609" s="4" t="str">
        <f t="shared" si="36"/>
        <v>RES0402 2M05±1%</v>
      </c>
      <c r="H609" s="3" t="s">
        <v>23</v>
      </c>
      <c r="I609" s="3" t="s">
        <v>24</v>
      </c>
      <c r="J609" s="3" t="s">
        <v>25</v>
      </c>
      <c r="K609" s="3" t="s">
        <v>377</v>
      </c>
      <c r="L609" s="4" t="str">
        <f t="shared" si="37"/>
        <v>RC0402FR-072M05L</v>
      </c>
      <c r="M609" s="3" t="s">
        <v>378</v>
      </c>
      <c r="N609" t="s">
        <v>379</v>
      </c>
      <c r="O609" s="4" t="str">
        <f t="shared" ca="1" si="38"/>
        <v>C:\Altium Libraries\Passives Library\DataSheet\GENERAL PURPOSE CHIP RESISTORS (Yageo).pdf</v>
      </c>
      <c r="P609" s="4" t="str">
        <f t="shared" si="39"/>
        <v>GENERAL PURPOSE CHIP RESISTORS RES0402 2M05±1% 50V 0.0625W</v>
      </c>
    </row>
    <row r="610" spans="1:16" x14ac:dyDescent="0.3">
      <c r="A610" s="4" t="s">
        <v>839</v>
      </c>
      <c r="B610" s="3" t="s">
        <v>373</v>
      </c>
      <c r="C610" s="4" t="s">
        <v>2667</v>
      </c>
      <c r="D610" s="45" t="s">
        <v>1669</v>
      </c>
      <c r="E610" s="3" t="s">
        <v>375</v>
      </c>
      <c r="F610" s="3" t="s">
        <v>376</v>
      </c>
      <c r="G610" s="4" t="str">
        <f t="shared" si="36"/>
        <v>RES0402 2M1±1%</v>
      </c>
      <c r="H610" s="3" t="s">
        <v>23</v>
      </c>
      <c r="I610" s="3" t="s">
        <v>24</v>
      </c>
      <c r="J610" s="3" t="s">
        <v>25</v>
      </c>
      <c r="K610" s="3" t="s">
        <v>377</v>
      </c>
      <c r="L610" s="4" t="str">
        <f t="shared" si="37"/>
        <v>RC0402FR-072M1L</v>
      </c>
      <c r="M610" s="3" t="s">
        <v>378</v>
      </c>
      <c r="N610" t="s">
        <v>379</v>
      </c>
      <c r="O610" s="4" t="str">
        <f t="shared" ca="1" si="38"/>
        <v>C:\Altium Libraries\Passives Library\DataSheet\GENERAL PURPOSE CHIP RESISTORS (Yageo).pdf</v>
      </c>
      <c r="P610" s="4" t="str">
        <f t="shared" si="39"/>
        <v>GENERAL PURPOSE CHIP RESISTORS RES0402 2M1±1% 50V 0.0625W</v>
      </c>
    </row>
    <row r="611" spans="1:16" x14ac:dyDescent="0.3">
      <c r="A611" s="4" t="s">
        <v>840</v>
      </c>
      <c r="B611" s="3" t="s">
        <v>373</v>
      </c>
      <c r="C611" s="4" t="s">
        <v>2668</v>
      </c>
      <c r="D611" s="45" t="s">
        <v>1669</v>
      </c>
      <c r="E611" s="3" t="s">
        <v>375</v>
      </c>
      <c r="F611" s="3" t="s">
        <v>376</v>
      </c>
      <c r="G611" s="4" t="str">
        <f t="shared" si="36"/>
        <v>RES0402 2M15±1%</v>
      </c>
      <c r="H611" s="3" t="s">
        <v>23</v>
      </c>
      <c r="I611" s="3" t="s">
        <v>24</v>
      </c>
      <c r="J611" s="3" t="s">
        <v>25</v>
      </c>
      <c r="K611" s="3" t="s">
        <v>377</v>
      </c>
      <c r="L611" s="4" t="str">
        <f t="shared" si="37"/>
        <v>RC0402FR-072M15L</v>
      </c>
      <c r="M611" s="3" t="s">
        <v>378</v>
      </c>
      <c r="N611" t="s">
        <v>379</v>
      </c>
      <c r="O611" s="4" t="str">
        <f t="shared" ca="1" si="38"/>
        <v>C:\Altium Libraries\Passives Library\DataSheet\GENERAL PURPOSE CHIP RESISTORS (Yageo).pdf</v>
      </c>
      <c r="P611" s="4" t="str">
        <f t="shared" si="39"/>
        <v>GENERAL PURPOSE CHIP RESISTORS RES0402 2M15±1% 50V 0.0625W</v>
      </c>
    </row>
    <row r="612" spans="1:16" x14ac:dyDescent="0.3">
      <c r="A612" s="4" t="s">
        <v>841</v>
      </c>
      <c r="B612" s="3" t="s">
        <v>373</v>
      </c>
      <c r="C612" s="4" t="s">
        <v>2669</v>
      </c>
      <c r="D612" s="45" t="s">
        <v>1669</v>
      </c>
      <c r="E612" s="3" t="s">
        <v>375</v>
      </c>
      <c r="F612" s="3" t="s">
        <v>376</v>
      </c>
      <c r="G612" s="4" t="str">
        <f t="shared" si="36"/>
        <v>RES0402 2M21±1%</v>
      </c>
      <c r="H612" s="3" t="s">
        <v>23</v>
      </c>
      <c r="I612" s="3" t="s">
        <v>24</v>
      </c>
      <c r="J612" s="3" t="s">
        <v>25</v>
      </c>
      <c r="K612" s="3" t="s">
        <v>377</v>
      </c>
      <c r="L612" s="4" t="str">
        <f t="shared" si="37"/>
        <v>RC0402FR-072M21L</v>
      </c>
      <c r="M612" s="3" t="s">
        <v>378</v>
      </c>
      <c r="N612" t="s">
        <v>379</v>
      </c>
      <c r="O612" s="4" t="str">
        <f t="shared" ca="1" si="38"/>
        <v>C:\Altium Libraries\Passives Library\DataSheet\GENERAL PURPOSE CHIP RESISTORS (Yageo).pdf</v>
      </c>
      <c r="P612" s="4" t="str">
        <f t="shared" si="39"/>
        <v>GENERAL PURPOSE CHIP RESISTORS RES0402 2M21±1% 50V 0.0625W</v>
      </c>
    </row>
    <row r="613" spans="1:16" x14ac:dyDescent="0.3">
      <c r="A613" s="4" t="s">
        <v>842</v>
      </c>
      <c r="B613" s="3" t="s">
        <v>373</v>
      </c>
      <c r="C613" s="4" t="s">
        <v>2670</v>
      </c>
      <c r="D613" s="45" t="s">
        <v>1669</v>
      </c>
      <c r="E613" s="3" t="s">
        <v>375</v>
      </c>
      <c r="F613" s="3" t="s">
        <v>376</v>
      </c>
      <c r="G613" s="4" t="str">
        <f t="shared" si="36"/>
        <v>RES0402 2M26±1%</v>
      </c>
      <c r="H613" s="3" t="s">
        <v>23</v>
      </c>
      <c r="I613" s="3" t="s">
        <v>24</v>
      </c>
      <c r="J613" s="3" t="s">
        <v>25</v>
      </c>
      <c r="K613" s="3" t="s">
        <v>377</v>
      </c>
      <c r="L613" s="4" t="str">
        <f t="shared" si="37"/>
        <v>RC0402FR-072M26L</v>
      </c>
      <c r="M613" s="3" t="s">
        <v>378</v>
      </c>
      <c r="N613" t="s">
        <v>379</v>
      </c>
      <c r="O613" s="4" t="str">
        <f t="shared" ca="1" si="38"/>
        <v>C:\Altium Libraries\Passives Library\DataSheet\GENERAL PURPOSE CHIP RESISTORS (Yageo).pdf</v>
      </c>
      <c r="P613" s="4" t="str">
        <f t="shared" si="39"/>
        <v>GENERAL PURPOSE CHIP RESISTORS RES0402 2M26±1% 50V 0.0625W</v>
      </c>
    </row>
    <row r="614" spans="1:16" x14ac:dyDescent="0.3">
      <c r="A614" s="4" t="s">
        <v>843</v>
      </c>
      <c r="B614" s="3" t="s">
        <v>373</v>
      </c>
      <c r="C614" s="4" t="s">
        <v>2671</v>
      </c>
      <c r="D614" s="45" t="s">
        <v>1669</v>
      </c>
      <c r="E614" s="3" t="s">
        <v>375</v>
      </c>
      <c r="F614" s="3" t="s">
        <v>376</v>
      </c>
      <c r="G614" s="4" t="str">
        <f t="shared" si="36"/>
        <v>RES0402 2M32±1%</v>
      </c>
      <c r="H614" s="3" t="s">
        <v>23</v>
      </c>
      <c r="I614" s="3" t="s">
        <v>24</v>
      </c>
      <c r="J614" s="3" t="s">
        <v>25</v>
      </c>
      <c r="K614" s="3" t="s">
        <v>377</v>
      </c>
      <c r="L614" s="4" t="str">
        <f t="shared" si="37"/>
        <v>RC0402FR-072M32L</v>
      </c>
      <c r="M614" s="3" t="s">
        <v>378</v>
      </c>
      <c r="N614" t="s">
        <v>379</v>
      </c>
      <c r="O614" s="4" t="str">
        <f t="shared" ca="1" si="38"/>
        <v>C:\Altium Libraries\Passives Library\DataSheet\GENERAL PURPOSE CHIP RESISTORS (Yageo).pdf</v>
      </c>
      <c r="P614" s="4" t="str">
        <f t="shared" si="39"/>
        <v>GENERAL PURPOSE CHIP RESISTORS RES0402 2M32±1% 50V 0.0625W</v>
      </c>
    </row>
    <row r="615" spans="1:16" x14ac:dyDescent="0.3">
      <c r="A615" s="4" t="s">
        <v>844</v>
      </c>
      <c r="B615" s="3" t="s">
        <v>373</v>
      </c>
      <c r="C615" s="4" t="s">
        <v>2672</v>
      </c>
      <c r="D615" s="45" t="s">
        <v>1669</v>
      </c>
      <c r="E615" s="3" t="s">
        <v>375</v>
      </c>
      <c r="F615" s="3" t="s">
        <v>376</v>
      </c>
      <c r="G615" s="4" t="str">
        <f t="shared" si="36"/>
        <v>RES0402 2M37±1%</v>
      </c>
      <c r="H615" s="3" t="s">
        <v>23</v>
      </c>
      <c r="I615" s="3" t="s">
        <v>24</v>
      </c>
      <c r="J615" s="3" t="s">
        <v>25</v>
      </c>
      <c r="K615" s="3" t="s">
        <v>377</v>
      </c>
      <c r="L615" s="4" t="str">
        <f t="shared" si="37"/>
        <v>RC0402FR-072M37L</v>
      </c>
      <c r="M615" s="3" t="s">
        <v>378</v>
      </c>
      <c r="N615" t="s">
        <v>379</v>
      </c>
      <c r="O615" s="4" t="str">
        <f t="shared" ca="1" si="38"/>
        <v>C:\Altium Libraries\Passives Library\DataSheet\GENERAL PURPOSE CHIP RESISTORS (Yageo).pdf</v>
      </c>
      <c r="P615" s="4" t="str">
        <f t="shared" si="39"/>
        <v>GENERAL PURPOSE CHIP RESISTORS RES0402 2M37±1% 50V 0.0625W</v>
      </c>
    </row>
    <row r="616" spans="1:16" x14ac:dyDescent="0.3">
      <c r="A616" s="4" t="s">
        <v>845</v>
      </c>
      <c r="B616" s="3" t="s">
        <v>373</v>
      </c>
      <c r="C616" s="4" t="s">
        <v>2673</v>
      </c>
      <c r="D616" s="45" t="s">
        <v>1669</v>
      </c>
      <c r="E616" s="3" t="s">
        <v>375</v>
      </c>
      <c r="F616" s="3" t="s">
        <v>376</v>
      </c>
      <c r="G616" s="4" t="str">
        <f t="shared" si="36"/>
        <v>RES0402 2M43±1%</v>
      </c>
      <c r="H616" s="3" t="s">
        <v>23</v>
      </c>
      <c r="I616" s="3" t="s">
        <v>24</v>
      </c>
      <c r="J616" s="3" t="s">
        <v>25</v>
      </c>
      <c r="K616" s="3" t="s">
        <v>377</v>
      </c>
      <c r="L616" s="4" t="str">
        <f t="shared" si="37"/>
        <v>RC0402FR-072M43L</v>
      </c>
      <c r="M616" s="3" t="s">
        <v>378</v>
      </c>
      <c r="N616" t="s">
        <v>379</v>
      </c>
      <c r="O616" s="4" t="str">
        <f t="shared" ca="1" si="38"/>
        <v>C:\Altium Libraries\Passives Library\DataSheet\GENERAL PURPOSE CHIP RESISTORS (Yageo).pdf</v>
      </c>
      <c r="P616" s="4" t="str">
        <f t="shared" si="39"/>
        <v>GENERAL PURPOSE CHIP RESISTORS RES0402 2M43±1% 50V 0.0625W</v>
      </c>
    </row>
    <row r="617" spans="1:16" x14ac:dyDescent="0.3">
      <c r="A617" s="4" t="s">
        <v>846</v>
      </c>
      <c r="B617" s="3" t="s">
        <v>373</v>
      </c>
      <c r="C617" s="4" t="s">
        <v>2674</v>
      </c>
      <c r="D617" s="45" t="s">
        <v>1669</v>
      </c>
      <c r="E617" s="3" t="s">
        <v>375</v>
      </c>
      <c r="F617" s="3" t="s">
        <v>376</v>
      </c>
      <c r="G617" s="4" t="str">
        <f t="shared" si="36"/>
        <v>RES0402 2M49±1%</v>
      </c>
      <c r="H617" s="3" t="s">
        <v>23</v>
      </c>
      <c r="I617" s="3" t="s">
        <v>24</v>
      </c>
      <c r="J617" s="3" t="s">
        <v>25</v>
      </c>
      <c r="K617" s="3" t="s">
        <v>377</v>
      </c>
      <c r="L617" s="4" t="str">
        <f t="shared" si="37"/>
        <v>RC0402FR-072M49L</v>
      </c>
      <c r="M617" s="3" t="s">
        <v>378</v>
      </c>
      <c r="N617" t="s">
        <v>379</v>
      </c>
      <c r="O617" s="4" t="str">
        <f t="shared" ca="1" si="38"/>
        <v>C:\Altium Libraries\Passives Library\DataSheet\GENERAL PURPOSE CHIP RESISTORS (Yageo).pdf</v>
      </c>
      <c r="P617" s="4" t="str">
        <f t="shared" si="39"/>
        <v>GENERAL PURPOSE CHIP RESISTORS RES0402 2M49±1% 50V 0.0625W</v>
      </c>
    </row>
    <row r="618" spans="1:16" x14ac:dyDescent="0.3">
      <c r="A618" s="4" t="s">
        <v>847</v>
      </c>
      <c r="B618" s="3" t="s">
        <v>373</v>
      </c>
      <c r="C618" s="4" t="s">
        <v>2675</v>
      </c>
      <c r="D618" s="45" t="s">
        <v>1669</v>
      </c>
      <c r="E618" s="3" t="s">
        <v>375</v>
      </c>
      <c r="F618" s="3" t="s">
        <v>376</v>
      </c>
      <c r="G618" s="4" t="str">
        <f t="shared" si="36"/>
        <v>RES0402 2M55±1%</v>
      </c>
      <c r="H618" s="3" t="s">
        <v>23</v>
      </c>
      <c r="I618" s="3" t="s">
        <v>24</v>
      </c>
      <c r="J618" s="3" t="s">
        <v>25</v>
      </c>
      <c r="K618" s="3" t="s">
        <v>377</v>
      </c>
      <c r="L618" s="4" t="str">
        <f t="shared" si="37"/>
        <v>RC0402FR-072M55L</v>
      </c>
      <c r="M618" s="3" t="s">
        <v>378</v>
      </c>
      <c r="N618" t="s">
        <v>379</v>
      </c>
      <c r="O618" s="4" t="str">
        <f t="shared" ca="1" si="38"/>
        <v>C:\Altium Libraries\Passives Library\DataSheet\GENERAL PURPOSE CHIP RESISTORS (Yageo).pdf</v>
      </c>
      <c r="P618" s="4" t="str">
        <f t="shared" si="39"/>
        <v>GENERAL PURPOSE CHIP RESISTORS RES0402 2M55±1% 50V 0.0625W</v>
      </c>
    </row>
    <row r="619" spans="1:16" x14ac:dyDescent="0.3">
      <c r="A619" s="4" t="s">
        <v>848</v>
      </c>
      <c r="B619" s="3" t="s">
        <v>373</v>
      </c>
      <c r="C619" s="4" t="s">
        <v>2676</v>
      </c>
      <c r="D619" s="45" t="s">
        <v>1669</v>
      </c>
      <c r="E619" s="3" t="s">
        <v>375</v>
      </c>
      <c r="F619" s="3" t="s">
        <v>376</v>
      </c>
      <c r="G619" s="4" t="str">
        <f t="shared" si="36"/>
        <v>RES0402 2M61±1%</v>
      </c>
      <c r="H619" s="3" t="s">
        <v>23</v>
      </c>
      <c r="I619" s="3" t="s">
        <v>24</v>
      </c>
      <c r="J619" s="3" t="s">
        <v>25</v>
      </c>
      <c r="K619" s="3" t="s">
        <v>377</v>
      </c>
      <c r="L619" s="4" t="str">
        <f t="shared" si="37"/>
        <v>RC0402FR-072M61L</v>
      </c>
      <c r="M619" s="3" t="s">
        <v>378</v>
      </c>
      <c r="N619" t="s">
        <v>379</v>
      </c>
      <c r="O619" s="4" t="str">
        <f t="shared" ca="1" si="38"/>
        <v>C:\Altium Libraries\Passives Library\DataSheet\GENERAL PURPOSE CHIP RESISTORS (Yageo).pdf</v>
      </c>
      <c r="P619" s="4" t="str">
        <f t="shared" si="39"/>
        <v>GENERAL PURPOSE CHIP RESISTORS RES0402 2M61±1% 50V 0.0625W</v>
      </c>
    </row>
    <row r="620" spans="1:16" x14ac:dyDescent="0.3">
      <c r="A620" s="4" t="s">
        <v>849</v>
      </c>
      <c r="B620" s="3" t="s">
        <v>373</v>
      </c>
      <c r="C620" s="4" t="s">
        <v>2677</v>
      </c>
      <c r="D620" s="45" t="s">
        <v>1669</v>
      </c>
      <c r="E620" s="3" t="s">
        <v>375</v>
      </c>
      <c r="F620" s="3" t="s">
        <v>376</v>
      </c>
      <c r="G620" s="4" t="str">
        <f t="shared" si="36"/>
        <v>RES0402 2M67±1%</v>
      </c>
      <c r="H620" s="3" t="s">
        <v>23</v>
      </c>
      <c r="I620" s="3" t="s">
        <v>24</v>
      </c>
      <c r="J620" s="3" t="s">
        <v>25</v>
      </c>
      <c r="K620" s="3" t="s">
        <v>377</v>
      </c>
      <c r="L620" s="4" t="str">
        <f t="shared" si="37"/>
        <v>RC0402FR-072M67L</v>
      </c>
      <c r="M620" s="3" t="s">
        <v>378</v>
      </c>
      <c r="N620" t="s">
        <v>379</v>
      </c>
      <c r="O620" s="4" t="str">
        <f t="shared" ca="1" si="38"/>
        <v>C:\Altium Libraries\Passives Library\DataSheet\GENERAL PURPOSE CHIP RESISTORS (Yageo).pdf</v>
      </c>
      <c r="P620" s="4" t="str">
        <f t="shared" si="39"/>
        <v>GENERAL PURPOSE CHIP RESISTORS RES0402 2M67±1% 50V 0.0625W</v>
      </c>
    </row>
    <row r="621" spans="1:16" x14ac:dyDescent="0.3">
      <c r="A621" s="4" t="s">
        <v>850</v>
      </c>
      <c r="B621" s="3" t="s">
        <v>373</v>
      </c>
      <c r="C621" s="4" t="s">
        <v>2678</v>
      </c>
      <c r="D621" s="45" t="s">
        <v>1669</v>
      </c>
      <c r="E621" s="3" t="s">
        <v>375</v>
      </c>
      <c r="F621" s="3" t="s">
        <v>376</v>
      </c>
      <c r="G621" s="4" t="str">
        <f t="shared" si="36"/>
        <v>RES0402 2M74±1%</v>
      </c>
      <c r="H621" s="3" t="s">
        <v>23</v>
      </c>
      <c r="I621" s="3" t="s">
        <v>24</v>
      </c>
      <c r="J621" s="3" t="s">
        <v>25</v>
      </c>
      <c r="K621" s="3" t="s">
        <v>377</v>
      </c>
      <c r="L621" s="4" t="str">
        <f t="shared" si="37"/>
        <v>RC0402FR-072M74L</v>
      </c>
      <c r="M621" s="3" t="s">
        <v>378</v>
      </c>
      <c r="N621" t="s">
        <v>379</v>
      </c>
      <c r="O621" s="4" t="str">
        <f t="shared" ca="1" si="38"/>
        <v>C:\Altium Libraries\Passives Library\DataSheet\GENERAL PURPOSE CHIP RESISTORS (Yageo).pdf</v>
      </c>
      <c r="P621" s="4" t="str">
        <f t="shared" si="39"/>
        <v>GENERAL PURPOSE CHIP RESISTORS RES0402 2M74±1% 50V 0.0625W</v>
      </c>
    </row>
    <row r="622" spans="1:16" x14ac:dyDescent="0.3">
      <c r="A622" s="4" t="s">
        <v>851</v>
      </c>
      <c r="B622" s="3" t="s">
        <v>373</v>
      </c>
      <c r="C622" s="4" t="s">
        <v>2679</v>
      </c>
      <c r="D622" s="45" t="s">
        <v>1669</v>
      </c>
      <c r="E622" s="3" t="s">
        <v>375</v>
      </c>
      <c r="F622" s="3" t="s">
        <v>376</v>
      </c>
      <c r="G622" s="4" t="str">
        <f t="shared" si="36"/>
        <v>RES0402 2M8±1%</v>
      </c>
      <c r="H622" s="3" t="s">
        <v>23</v>
      </c>
      <c r="I622" s="3" t="s">
        <v>24</v>
      </c>
      <c r="J622" s="3" t="s">
        <v>25</v>
      </c>
      <c r="K622" s="3" t="s">
        <v>377</v>
      </c>
      <c r="L622" s="4" t="str">
        <f t="shared" si="37"/>
        <v>RC0402FR-072M8L</v>
      </c>
      <c r="M622" s="3" t="s">
        <v>378</v>
      </c>
      <c r="N622" t="s">
        <v>379</v>
      </c>
      <c r="O622" s="4" t="str">
        <f t="shared" ca="1" si="38"/>
        <v>C:\Altium Libraries\Passives Library\DataSheet\GENERAL PURPOSE CHIP RESISTORS (Yageo).pdf</v>
      </c>
      <c r="P622" s="4" t="str">
        <f t="shared" si="39"/>
        <v>GENERAL PURPOSE CHIP RESISTORS RES0402 2M8±1% 50V 0.0625W</v>
      </c>
    </row>
    <row r="623" spans="1:16" x14ac:dyDescent="0.3">
      <c r="A623" s="4" t="s">
        <v>852</v>
      </c>
      <c r="B623" s="3" t="s">
        <v>373</v>
      </c>
      <c r="C623" s="4" t="s">
        <v>2680</v>
      </c>
      <c r="D623" s="45" t="s">
        <v>1669</v>
      </c>
      <c r="E623" s="3" t="s">
        <v>375</v>
      </c>
      <c r="F623" s="3" t="s">
        <v>376</v>
      </c>
      <c r="G623" s="4" t="str">
        <f t="shared" si="36"/>
        <v>RES0402 2M87±1%</v>
      </c>
      <c r="H623" s="3" t="s">
        <v>23</v>
      </c>
      <c r="I623" s="3" t="s">
        <v>24</v>
      </c>
      <c r="J623" s="3" t="s">
        <v>25</v>
      </c>
      <c r="K623" s="3" t="s">
        <v>377</v>
      </c>
      <c r="L623" s="4" t="str">
        <f t="shared" si="37"/>
        <v>RC0402FR-072M87L</v>
      </c>
      <c r="M623" s="3" t="s">
        <v>378</v>
      </c>
      <c r="N623" t="s">
        <v>379</v>
      </c>
      <c r="O623" s="4" t="str">
        <f t="shared" ca="1" si="38"/>
        <v>C:\Altium Libraries\Passives Library\DataSheet\GENERAL PURPOSE CHIP RESISTORS (Yageo).pdf</v>
      </c>
      <c r="P623" s="4" t="str">
        <f t="shared" si="39"/>
        <v>GENERAL PURPOSE CHIP RESISTORS RES0402 2M87±1% 50V 0.0625W</v>
      </c>
    </row>
    <row r="624" spans="1:16" x14ac:dyDescent="0.3">
      <c r="A624" s="4" t="s">
        <v>853</v>
      </c>
      <c r="B624" s="3" t="s">
        <v>373</v>
      </c>
      <c r="C624" s="4" t="s">
        <v>2681</v>
      </c>
      <c r="D624" s="45" t="s">
        <v>1669</v>
      </c>
      <c r="E624" s="3" t="s">
        <v>375</v>
      </c>
      <c r="F624" s="3" t="s">
        <v>376</v>
      </c>
      <c r="G624" s="4" t="str">
        <f t="shared" si="36"/>
        <v>RES0402 2M94±1%</v>
      </c>
      <c r="H624" s="3" t="s">
        <v>23</v>
      </c>
      <c r="I624" s="3" t="s">
        <v>24</v>
      </c>
      <c r="J624" s="3" t="s">
        <v>25</v>
      </c>
      <c r="K624" s="3" t="s">
        <v>377</v>
      </c>
      <c r="L624" s="4" t="str">
        <f t="shared" si="37"/>
        <v>RC0402FR-072M94L</v>
      </c>
      <c r="M624" s="3" t="s">
        <v>378</v>
      </c>
      <c r="N624" t="s">
        <v>379</v>
      </c>
      <c r="O624" s="4" t="str">
        <f t="shared" ca="1" si="38"/>
        <v>C:\Altium Libraries\Passives Library\DataSheet\GENERAL PURPOSE CHIP RESISTORS (Yageo).pdf</v>
      </c>
      <c r="P624" s="4" t="str">
        <f t="shared" si="39"/>
        <v>GENERAL PURPOSE CHIP RESISTORS RES0402 2M94±1% 50V 0.0625W</v>
      </c>
    </row>
    <row r="625" spans="1:16" x14ac:dyDescent="0.3">
      <c r="A625" s="4" t="s">
        <v>854</v>
      </c>
      <c r="B625" s="3" t="s">
        <v>373</v>
      </c>
      <c r="C625" s="4" t="s">
        <v>2682</v>
      </c>
      <c r="D625" s="45" t="s">
        <v>1669</v>
      </c>
      <c r="E625" s="3" t="s">
        <v>375</v>
      </c>
      <c r="F625" s="3" t="s">
        <v>376</v>
      </c>
      <c r="G625" s="4" t="str">
        <f t="shared" si="36"/>
        <v>RES0402 3M01±1%</v>
      </c>
      <c r="H625" s="3" t="s">
        <v>23</v>
      </c>
      <c r="I625" s="3" t="s">
        <v>24</v>
      </c>
      <c r="J625" s="3" t="s">
        <v>25</v>
      </c>
      <c r="K625" s="3" t="s">
        <v>377</v>
      </c>
      <c r="L625" s="4" t="str">
        <f t="shared" si="37"/>
        <v>RC0402FR-073M01L</v>
      </c>
      <c r="M625" s="3" t="s">
        <v>378</v>
      </c>
      <c r="N625" t="s">
        <v>379</v>
      </c>
      <c r="O625" s="4" t="str">
        <f t="shared" ca="1" si="38"/>
        <v>C:\Altium Libraries\Passives Library\DataSheet\GENERAL PURPOSE CHIP RESISTORS (Yageo).pdf</v>
      </c>
      <c r="P625" s="4" t="str">
        <f t="shared" si="39"/>
        <v>GENERAL PURPOSE CHIP RESISTORS RES0402 3M01±1% 50V 0.0625W</v>
      </c>
    </row>
    <row r="626" spans="1:16" x14ac:dyDescent="0.3">
      <c r="A626" s="4" t="s">
        <v>855</v>
      </c>
      <c r="B626" s="3" t="s">
        <v>373</v>
      </c>
      <c r="C626" s="4" t="s">
        <v>2683</v>
      </c>
      <c r="D626" s="45" t="s">
        <v>1669</v>
      </c>
      <c r="E626" s="3" t="s">
        <v>375</v>
      </c>
      <c r="F626" s="3" t="s">
        <v>376</v>
      </c>
      <c r="G626" s="4" t="str">
        <f t="shared" si="36"/>
        <v>RES0402 3M09±1%</v>
      </c>
      <c r="H626" s="3" t="s">
        <v>23</v>
      </c>
      <c r="I626" s="3" t="s">
        <v>24</v>
      </c>
      <c r="J626" s="3" t="s">
        <v>25</v>
      </c>
      <c r="K626" s="3" t="s">
        <v>377</v>
      </c>
      <c r="L626" s="4" t="str">
        <f t="shared" si="37"/>
        <v>RC0402FR-073M09L</v>
      </c>
      <c r="M626" s="3" t="s">
        <v>378</v>
      </c>
      <c r="N626" t="s">
        <v>379</v>
      </c>
      <c r="O626" s="4" t="str">
        <f t="shared" ca="1" si="38"/>
        <v>C:\Altium Libraries\Passives Library\DataSheet\GENERAL PURPOSE CHIP RESISTORS (Yageo).pdf</v>
      </c>
      <c r="P626" s="4" t="str">
        <f t="shared" si="39"/>
        <v>GENERAL PURPOSE CHIP RESISTORS RES0402 3M09±1% 50V 0.0625W</v>
      </c>
    </row>
    <row r="627" spans="1:16" x14ac:dyDescent="0.3">
      <c r="A627" s="4" t="s">
        <v>856</v>
      </c>
      <c r="B627" s="3" t="s">
        <v>373</v>
      </c>
      <c r="C627" s="4" t="s">
        <v>2684</v>
      </c>
      <c r="D627" s="45" t="s">
        <v>1669</v>
      </c>
      <c r="E627" s="3" t="s">
        <v>375</v>
      </c>
      <c r="F627" s="3" t="s">
        <v>376</v>
      </c>
      <c r="G627" s="4" t="str">
        <f t="shared" si="36"/>
        <v>RES0402 3M16±1%</v>
      </c>
      <c r="H627" s="3" t="s">
        <v>23</v>
      </c>
      <c r="I627" s="3" t="s">
        <v>24</v>
      </c>
      <c r="J627" s="3" t="s">
        <v>25</v>
      </c>
      <c r="K627" s="3" t="s">
        <v>377</v>
      </c>
      <c r="L627" s="4" t="str">
        <f t="shared" si="37"/>
        <v>RC0402FR-073M16L</v>
      </c>
      <c r="M627" s="3" t="s">
        <v>378</v>
      </c>
      <c r="N627" t="s">
        <v>379</v>
      </c>
      <c r="O627" s="4" t="str">
        <f t="shared" ca="1" si="38"/>
        <v>C:\Altium Libraries\Passives Library\DataSheet\GENERAL PURPOSE CHIP RESISTORS (Yageo).pdf</v>
      </c>
      <c r="P627" s="4" t="str">
        <f t="shared" si="39"/>
        <v>GENERAL PURPOSE CHIP RESISTORS RES0402 3M16±1% 50V 0.0625W</v>
      </c>
    </row>
    <row r="628" spans="1:16" x14ac:dyDescent="0.3">
      <c r="A628" s="4" t="s">
        <v>857</v>
      </c>
      <c r="B628" s="3" t="s">
        <v>373</v>
      </c>
      <c r="C628" s="4" t="s">
        <v>2685</v>
      </c>
      <c r="D628" s="45" t="s">
        <v>1669</v>
      </c>
      <c r="E628" s="3" t="s">
        <v>375</v>
      </c>
      <c r="F628" s="3" t="s">
        <v>376</v>
      </c>
      <c r="G628" s="4" t="str">
        <f t="shared" si="36"/>
        <v>RES0402 3M24±1%</v>
      </c>
      <c r="H628" s="3" t="s">
        <v>23</v>
      </c>
      <c r="I628" s="3" t="s">
        <v>24</v>
      </c>
      <c r="J628" s="3" t="s">
        <v>25</v>
      </c>
      <c r="K628" s="3" t="s">
        <v>377</v>
      </c>
      <c r="L628" s="4" t="str">
        <f t="shared" si="37"/>
        <v>RC0402FR-073M24L</v>
      </c>
      <c r="M628" s="3" t="s">
        <v>378</v>
      </c>
      <c r="N628" t="s">
        <v>379</v>
      </c>
      <c r="O628" s="4" t="str">
        <f t="shared" ca="1" si="38"/>
        <v>C:\Altium Libraries\Passives Library\DataSheet\GENERAL PURPOSE CHIP RESISTORS (Yageo).pdf</v>
      </c>
      <c r="P628" s="4" t="str">
        <f t="shared" si="39"/>
        <v>GENERAL PURPOSE CHIP RESISTORS RES0402 3M24±1% 50V 0.0625W</v>
      </c>
    </row>
    <row r="629" spans="1:16" x14ac:dyDescent="0.3">
      <c r="A629" s="4" t="s">
        <v>858</v>
      </c>
      <c r="B629" s="3" t="s">
        <v>373</v>
      </c>
      <c r="C629" s="4" t="s">
        <v>2686</v>
      </c>
      <c r="D629" s="45" t="s">
        <v>1669</v>
      </c>
      <c r="E629" s="3" t="s">
        <v>375</v>
      </c>
      <c r="F629" s="3" t="s">
        <v>376</v>
      </c>
      <c r="G629" s="4" t="str">
        <f t="shared" si="36"/>
        <v>RES0402 3M32±1%</v>
      </c>
      <c r="H629" s="3" t="s">
        <v>23</v>
      </c>
      <c r="I629" s="3" t="s">
        <v>24</v>
      </c>
      <c r="J629" s="3" t="s">
        <v>25</v>
      </c>
      <c r="K629" s="3" t="s">
        <v>377</v>
      </c>
      <c r="L629" s="4" t="str">
        <f t="shared" si="37"/>
        <v>RC0402FR-073M32L</v>
      </c>
      <c r="M629" s="3" t="s">
        <v>378</v>
      </c>
      <c r="N629" t="s">
        <v>379</v>
      </c>
      <c r="O629" s="4" t="str">
        <f t="shared" ca="1" si="38"/>
        <v>C:\Altium Libraries\Passives Library\DataSheet\GENERAL PURPOSE CHIP RESISTORS (Yageo).pdf</v>
      </c>
      <c r="P629" s="4" t="str">
        <f t="shared" si="39"/>
        <v>GENERAL PURPOSE CHIP RESISTORS RES0402 3M32±1% 50V 0.0625W</v>
      </c>
    </row>
    <row r="630" spans="1:16" x14ac:dyDescent="0.3">
      <c r="A630" s="4" t="s">
        <v>859</v>
      </c>
      <c r="B630" s="3" t="s">
        <v>373</v>
      </c>
      <c r="C630" s="4" t="s">
        <v>2687</v>
      </c>
      <c r="D630" s="45" t="s">
        <v>1669</v>
      </c>
      <c r="E630" s="3" t="s">
        <v>375</v>
      </c>
      <c r="F630" s="3" t="s">
        <v>376</v>
      </c>
      <c r="G630" s="4" t="str">
        <f t="shared" si="36"/>
        <v>RES0402 3M4±1%</v>
      </c>
      <c r="H630" s="3" t="s">
        <v>23</v>
      </c>
      <c r="I630" s="3" t="s">
        <v>24</v>
      </c>
      <c r="J630" s="3" t="s">
        <v>25</v>
      </c>
      <c r="K630" s="3" t="s">
        <v>377</v>
      </c>
      <c r="L630" s="4" t="str">
        <f t="shared" si="37"/>
        <v>RC0402FR-073M4L</v>
      </c>
      <c r="M630" s="3" t="s">
        <v>378</v>
      </c>
      <c r="N630" t="s">
        <v>379</v>
      </c>
      <c r="O630" s="4" t="str">
        <f t="shared" ca="1" si="38"/>
        <v>C:\Altium Libraries\Passives Library\DataSheet\GENERAL PURPOSE CHIP RESISTORS (Yageo).pdf</v>
      </c>
      <c r="P630" s="4" t="str">
        <f t="shared" si="39"/>
        <v>GENERAL PURPOSE CHIP RESISTORS RES0402 3M4±1% 50V 0.0625W</v>
      </c>
    </row>
    <row r="631" spans="1:16" x14ac:dyDescent="0.3">
      <c r="A631" s="4" t="s">
        <v>860</v>
      </c>
      <c r="B631" s="3" t="s">
        <v>373</v>
      </c>
      <c r="C631" s="4" t="s">
        <v>2688</v>
      </c>
      <c r="D631" s="45" t="s">
        <v>1669</v>
      </c>
      <c r="E631" s="3" t="s">
        <v>375</v>
      </c>
      <c r="F631" s="3" t="s">
        <v>376</v>
      </c>
      <c r="G631" s="4" t="str">
        <f t="shared" si="36"/>
        <v>RES0402 3M48±1%</v>
      </c>
      <c r="H631" s="3" t="s">
        <v>23</v>
      </c>
      <c r="I631" s="3" t="s">
        <v>24</v>
      </c>
      <c r="J631" s="3" t="s">
        <v>25</v>
      </c>
      <c r="K631" s="3" t="s">
        <v>377</v>
      </c>
      <c r="L631" s="4" t="str">
        <f t="shared" si="37"/>
        <v>RC0402FR-073M48L</v>
      </c>
      <c r="M631" s="3" t="s">
        <v>378</v>
      </c>
      <c r="N631" t="s">
        <v>379</v>
      </c>
      <c r="O631" s="4" t="str">
        <f t="shared" ca="1" si="38"/>
        <v>C:\Altium Libraries\Passives Library\DataSheet\GENERAL PURPOSE CHIP RESISTORS (Yageo).pdf</v>
      </c>
      <c r="P631" s="4" t="str">
        <f t="shared" si="39"/>
        <v>GENERAL PURPOSE CHIP RESISTORS RES0402 3M48±1% 50V 0.0625W</v>
      </c>
    </row>
    <row r="632" spans="1:16" x14ac:dyDescent="0.3">
      <c r="A632" s="4" t="s">
        <v>861</v>
      </c>
      <c r="B632" s="3" t="s">
        <v>373</v>
      </c>
      <c r="C632" s="4" t="s">
        <v>2689</v>
      </c>
      <c r="D632" s="45" t="s">
        <v>1669</v>
      </c>
      <c r="E632" s="3" t="s">
        <v>375</v>
      </c>
      <c r="F632" s="3" t="s">
        <v>376</v>
      </c>
      <c r="G632" s="4" t="str">
        <f t="shared" si="36"/>
        <v>RES0402 3M57±1%</v>
      </c>
      <c r="H632" s="3" t="s">
        <v>23</v>
      </c>
      <c r="I632" s="3" t="s">
        <v>24</v>
      </c>
      <c r="J632" s="3" t="s">
        <v>25</v>
      </c>
      <c r="K632" s="3" t="s">
        <v>377</v>
      </c>
      <c r="L632" s="4" t="str">
        <f t="shared" si="37"/>
        <v>RC0402FR-073M57L</v>
      </c>
      <c r="M632" s="3" t="s">
        <v>378</v>
      </c>
      <c r="N632" t="s">
        <v>379</v>
      </c>
      <c r="O632" s="4" t="str">
        <f t="shared" ca="1" si="38"/>
        <v>C:\Altium Libraries\Passives Library\DataSheet\GENERAL PURPOSE CHIP RESISTORS (Yageo).pdf</v>
      </c>
      <c r="P632" s="4" t="str">
        <f t="shared" si="39"/>
        <v>GENERAL PURPOSE CHIP RESISTORS RES0402 3M57±1% 50V 0.0625W</v>
      </c>
    </row>
    <row r="633" spans="1:16" x14ac:dyDescent="0.3">
      <c r="A633" s="4" t="s">
        <v>862</v>
      </c>
      <c r="B633" s="3" t="s">
        <v>373</v>
      </c>
      <c r="C633" s="4" t="s">
        <v>2690</v>
      </c>
      <c r="D633" s="45" t="s">
        <v>1669</v>
      </c>
      <c r="E633" s="3" t="s">
        <v>375</v>
      </c>
      <c r="F633" s="3" t="s">
        <v>376</v>
      </c>
      <c r="G633" s="4" t="str">
        <f t="shared" si="36"/>
        <v>RES0402 3M65±1%</v>
      </c>
      <c r="H633" s="3" t="s">
        <v>23</v>
      </c>
      <c r="I633" s="3" t="s">
        <v>24</v>
      </c>
      <c r="J633" s="3" t="s">
        <v>25</v>
      </c>
      <c r="K633" s="3" t="s">
        <v>377</v>
      </c>
      <c r="L633" s="4" t="str">
        <f t="shared" si="37"/>
        <v>RC0402FR-073M65L</v>
      </c>
      <c r="M633" s="3" t="s">
        <v>378</v>
      </c>
      <c r="N633" t="s">
        <v>379</v>
      </c>
      <c r="O633" s="4" t="str">
        <f t="shared" ca="1" si="38"/>
        <v>C:\Altium Libraries\Passives Library\DataSheet\GENERAL PURPOSE CHIP RESISTORS (Yageo).pdf</v>
      </c>
      <c r="P633" s="4" t="str">
        <f t="shared" si="39"/>
        <v>GENERAL PURPOSE CHIP RESISTORS RES0402 3M65±1% 50V 0.0625W</v>
      </c>
    </row>
    <row r="634" spans="1:16" x14ac:dyDescent="0.3">
      <c r="A634" s="4" t="s">
        <v>863</v>
      </c>
      <c r="B634" s="3" t="s">
        <v>373</v>
      </c>
      <c r="C634" s="4" t="s">
        <v>2691</v>
      </c>
      <c r="D634" s="45" t="s">
        <v>1669</v>
      </c>
      <c r="E634" s="3" t="s">
        <v>375</v>
      </c>
      <c r="F634" s="3" t="s">
        <v>376</v>
      </c>
      <c r="G634" s="4" t="str">
        <f t="shared" si="36"/>
        <v>RES0402 3M74±1%</v>
      </c>
      <c r="H634" s="3" t="s">
        <v>23</v>
      </c>
      <c r="I634" s="3" t="s">
        <v>24</v>
      </c>
      <c r="J634" s="3" t="s">
        <v>25</v>
      </c>
      <c r="K634" s="3" t="s">
        <v>377</v>
      </c>
      <c r="L634" s="4" t="str">
        <f t="shared" si="37"/>
        <v>RC0402FR-073M74L</v>
      </c>
      <c r="M634" s="3" t="s">
        <v>378</v>
      </c>
      <c r="N634" t="s">
        <v>379</v>
      </c>
      <c r="O634" s="4" t="str">
        <f t="shared" ca="1" si="38"/>
        <v>C:\Altium Libraries\Passives Library\DataSheet\GENERAL PURPOSE CHIP RESISTORS (Yageo).pdf</v>
      </c>
      <c r="P634" s="4" t="str">
        <f t="shared" si="39"/>
        <v>GENERAL PURPOSE CHIP RESISTORS RES0402 3M74±1% 50V 0.0625W</v>
      </c>
    </row>
    <row r="635" spans="1:16" x14ac:dyDescent="0.3">
      <c r="A635" s="4" t="s">
        <v>864</v>
      </c>
      <c r="B635" s="3" t="s">
        <v>373</v>
      </c>
      <c r="C635" s="4" t="s">
        <v>2692</v>
      </c>
      <c r="D635" s="45" t="s">
        <v>1669</v>
      </c>
      <c r="E635" s="3" t="s">
        <v>375</v>
      </c>
      <c r="F635" s="3" t="s">
        <v>376</v>
      </c>
      <c r="G635" s="4" t="str">
        <f t="shared" si="36"/>
        <v>RES0402 3M83±1%</v>
      </c>
      <c r="H635" s="3" t="s">
        <v>23</v>
      </c>
      <c r="I635" s="3" t="s">
        <v>24</v>
      </c>
      <c r="J635" s="3" t="s">
        <v>25</v>
      </c>
      <c r="K635" s="3" t="s">
        <v>377</v>
      </c>
      <c r="L635" s="4" t="str">
        <f t="shared" si="37"/>
        <v>RC0402FR-073M83L</v>
      </c>
      <c r="M635" s="3" t="s">
        <v>378</v>
      </c>
      <c r="N635" t="s">
        <v>379</v>
      </c>
      <c r="O635" s="4" t="str">
        <f t="shared" ca="1" si="38"/>
        <v>C:\Altium Libraries\Passives Library\DataSheet\GENERAL PURPOSE CHIP RESISTORS (Yageo).pdf</v>
      </c>
      <c r="P635" s="4" t="str">
        <f t="shared" si="39"/>
        <v>GENERAL PURPOSE CHIP RESISTORS RES0402 3M83±1% 50V 0.0625W</v>
      </c>
    </row>
    <row r="636" spans="1:16" x14ac:dyDescent="0.3">
      <c r="A636" s="4" t="s">
        <v>865</v>
      </c>
      <c r="B636" s="3" t="s">
        <v>373</v>
      </c>
      <c r="C636" s="4" t="s">
        <v>2693</v>
      </c>
      <c r="D636" s="45" t="s">
        <v>1669</v>
      </c>
      <c r="E636" s="3" t="s">
        <v>375</v>
      </c>
      <c r="F636" s="3" t="s">
        <v>376</v>
      </c>
      <c r="G636" s="4" t="str">
        <f t="shared" si="36"/>
        <v>RES0402 3M92±1%</v>
      </c>
      <c r="H636" s="3" t="s">
        <v>23</v>
      </c>
      <c r="I636" s="3" t="s">
        <v>24</v>
      </c>
      <c r="J636" s="3" t="s">
        <v>25</v>
      </c>
      <c r="K636" s="3" t="s">
        <v>377</v>
      </c>
      <c r="L636" s="4" t="str">
        <f t="shared" si="37"/>
        <v>RC0402FR-073M92L</v>
      </c>
      <c r="M636" s="3" t="s">
        <v>378</v>
      </c>
      <c r="N636" t="s">
        <v>379</v>
      </c>
      <c r="O636" s="4" t="str">
        <f t="shared" ca="1" si="38"/>
        <v>C:\Altium Libraries\Passives Library\DataSheet\GENERAL PURPOSE CHIP RESISTORS (Yageo).pdf</v>
      </c>
      <c r="P636" s="4" t="str">
        <f t="shared" si="39"/>
        <v>GENERAL PURPOSE CHIP RESISTORS RES0402 3M92±1% 50V 0.0625W</v>
      </c>
    </row>
    <row r="637" spans="1:16" x14ac:dyDescent="0.3">
      <c r="A637" s="4" t="s">
        <v>866</v>
      </c>
      <c r="B637" s="3" t="s">
        <v>373</v>
      </c>
      <c r="C637" s="4" t="s">
        <v>2694</v>
      </c>
      <c r="D637" s="45" t="s">
        <v>1669</v>
      </c>
      <c r="E637" s="3" t="s">
        <v>375</v>
      </c>
      <c r="F637" s="3" t="s">
        <v>376</v>
      </c>
      <c r="G637" s="4" t="str">
        <f t="shared" si="36"/>
        <v>RES0402 4M02±1%</v>
      </c>
      <c r="H637" s="3" t="s">
        <v>23</v>
      </c>
      <c r="I637" s="3" t="s">
        <v>24</v>
      </c>
      <c r="J637" s="3" t="s">
        <v>25</v>
      </c>
      <c r="K637" s="3" t="s">
        <v>377</v>
      </c>
      <c r="L637" s="4" t="str">
        <f t="shared" si="37"/>
        <v>RC0402FR-074M02L</v>
      </c>
      <c r="M637" s="3" t="s">
        <v>378</v>
      </c>
      <c r="N637" t="s">
        <v>379</v>
      </c>
      <c r="O637" s="4" t="str">
        <f t="shared" ca="1" si="38"/>
        <v>C:\Altium Libraries\Passives Library\DataSheet\GENERAL PURPOSE CHIP RESISTORS (Yageo).pdf</v>
      </c>
      <c r="P637" s="4" t="str">
        <f t="shared" si="39"/>
        <v>GENERAL PURPOSE CHIP RESISTORS RES0402 4M02±1% 50V 0.0625W</v>
      </c>
    </row>
    <row r="638" spans="1:16" x14ac:dyDescent="0.3">
      <c r="A638" s="4" t="s">
        <v>867</v>
      </c>
      <c r="B638" s="3" t="s">
        <v>373</v>
      </c>
      <c r="C638" s="4" t="s">
        <v>2695</v>
      </c>
      <c r="D638" s="45" t="s">
        <v>1669</v>
      </c>
      <c r="E638" s="3" t="s">
        <v>375</v>
      </c>
      <c r="F638" s="3" t="s">
        <v>376</v>
      </c>
      <c r="G638" s="4" t="str">
        <f t="shared" si="36"/>
        <v>RES0402 4M12±1%</v>
      </c>
      <c r="H638" s="3" t="s">
        <v>23</v>
      </c>
      <c r="I638" s="3" t="s">
        <v>24</v>
      </c>
      <c r="J638" s="3" t="s">
        <v>25</v>
      </c>
      <c r="K638" s="3" t="s">
        <v>377</v>
      </c>
      <c r="L638" s="4" t="str">
        <f t="shared" si="37"/>
        <v>RC0402FR-074M12L</v>
      </c>
      <c r="M638" s="3" t="s">
        <v>378</v>
      </c>
      <c r="N638" t="s">
        <v>379</v>
      </c>
      <c r="O638" s="4" t="str">
        <f t="shared" ca="1" si="38"/>
        <v>C:\Altium Libraries\Passives Library\DataSheet\GENERAL PURPOSE CHIP RESISTORS (Yageo).pdf</v>
      </c>
      <c r="P638" s="4" t="str">
        <f t="shared" si="39"/>
        <v>GENERAL PURPOSE CHIP RESISTORS RES0402 4M12±1% 50V 0.0625W</v>
      </c>
    </row>
    <row r="639" spans="1:16" x14ac:dyDescent="0.3">
      <c r="A639" s="4" t="s">
        <v>868</v>
      </c>
      <c r="B639" s="3" t="s">
        <v>373</v>
      </c>
      <c r="C639" s="4" t="s">
        <v>2696</v>
      </c>
      <c r="D639" s="45" t="s">
        <v>1669</v>
      </c>
      <c r="E639" s="3" t="s">
        <v>375</v>
      </c>
      <c r="F639" s="3" t="s">
        <v>376</v>
      </c>
      <c r="G639" s="4" t="str">
        <f t="shared" si="36"/>
        <v>RES0402 4M22±1%</v>
      </c>
      <c r="H639" s="3" t="s">
        <v>23</v>
      </c>
      <c r="I639" s="3" t="s">
        <v>24</v>
      </c>
      <c r="J639" s="3" t="s">
        <v>25</v>
      </c>
      <c r="K639" s="3" t="s">
        <v>377</v>
      </c>
      <c r="L639" s="4" t="str">
        <f t="shared" si="37"/>
        <v>RC0402FR-074M22L</v>
      </c>
      <c r="M639" s="3" t="s">
        <v>378</v>
      </c>
      <c r="N639" t="s">
        <v>379</v>
      </c>
      <c r="O639" s="4" t="str">
        <f t="shared" ca="1" si="38"/>
        <v>C:\Altium Libraries\Passives Library\DataSheet\GENERAL PURPOSE CHIP RESISTORS (Yageo).pdf</v>
      </c>
      <c r="P639" s="4" t="str">
        <f t="shared" si="39"/>
        <v>GENERAL PURPOSE CHIP RESISTORS RES0402 4M22±1% 50V 0.0625W</v>
      </c>
    </row>
    <row r="640" spans="1:16" x14ac:dyDescent="0.3">
      <c r="A640" s="4" t="s">
        <v>869</v>
      </c>
      <c r="B640" s="3" t="s">
        <v>373</v>
      </c>
      <c r="C640" s="4" t="s">
        <v>2697</v>
      </c>
      <c r="D640" s="45" t="s">
        <v>1669</v>
      </c>
      <c r="E640" s="3" t="s">
        <v>375</v>
      </c>
      <c r="F640" s="3" t="s">
        <v>376</v>
      </c>
      <c r="G640" s="4" t="str">
        <f t="shared" si="36"/>
        <v>RES0402 4M32±1%</v>
      </c>
      <c r="H640" s="3" t="s">
        <v>23</v>
      </c>
      <c r="I640" s="3" t="s">
        <v>24</v>
      </c>
      <c r="J640" s="3" t="s">
        <v>25</v>
      </c>
      <c r="K640" s="3" t="s">
        <v>377</v>
      </c>
      <c r="L640" s="4" t="str">
        <f t="shared" si="37"/>
        <v>RC0402FR-074M32L</v>
      </c>
      <c r="M640" s="3" t="s">
        <v>378</v>
      </c>
      <c r="N640" t="s">
        <v>379</v>
      </c>
      <c r="O640" s="4" t="str">
        <f t="shared" ca="1" si="38"/>
        <v>C:\Altium Libraries\Passives Library\DataSheet\GENERAL PURPOSE CHIP RESISTORS (Yageo).pdf</v>
      </c>
      <c r="P640" s="4" t="str">
        <f t="shared" si="39"/>
        <v>GENERAL PURPOSE CHIP RESISTORS RES0402 4M32±1% 50V 0.0625W</v>
      </c>
    </row>
    <row r="641" spans="1:16" x14ac:dyDescent="0.3">
      <c r="A641" s="4" t="s">
        <v>870</v>
      </c>
      <c r="B641" s="3" t="s">
        <v>373</v>
      </c>
      <c r="C641" s="4" t="s">
        <v>2698</v>
      </c>
      <c r="D641" s="45" t="s">
        <v>1669</v>
      </c>
      <c r="E641" s="3" t="s">
        <v>375</v>
      </c>
      <c r="F641" s="3" t="s">
        <v>376</v>
      </c>
      <c r="G641" s="4" t="str">
        <f t="shared" si="36"/>
        <v>RES0402 4M42±1%</v>
      </c>
      <c r="H641" s="3" t="s">
        <v>23</v>
      </c>
      <c r="I641" s="3" t="s">
        <v>24</v>
      </c>
      <c r="J641" s="3" t="s">
        <v>25</v>
      </c>
      <c r="K641" s="3" t="s">
        <v>377</v>
      </c>
      <c r="L641" s="4" t="str">
        <f t="shared" si="37"/>
        <v>RC0402FR-074M42L</v>
      </c>
      <c r="M641" s="3" t="s">
        <v>378</v>
      </c>
      <c r="N641" t="s">
        <v>379</v>
      </c>
      <c r="O641" s="4" t="str">
        <f t="shared" ca="1" si="38"/>
        <v>C:\Altium Libraries\Passives Library\DataSheet\GENERAL PURPOSE CHIP RESISTORS (Yageo).pdf</v>
      </c>
      <c r="P641" s="4" t="str">
        <f t="shared" si="39"/>
        <v>GENERAL PURPOSE CHIP RESISTORS RES0402 4M42±1% 50V 0.0625W</v>
      </c>
    </row>
    <row r="642" spans="1:16" x14ac:dyDescent="0.3">
      <c r="A642" s="4" t="s">
        <v>871</v>
      </c>
      <c r="B642" s="3" t="s">
        <v>373</v>
      </c>
      <c r="C642" s="4" t="s">
        <v>2699</v>
      </c>
      <c r="D642" s="45" t="s">
        <v>1669</v>
      </c>
      <c r="E642" s="3" t="s">
        <v>375</v>
      </c>
      <c r="F642" s="3" t="s">
        <v>376</v>
      </c>
      <c r="G642" s="4" t="str">
        <f t="shared" si="36"/>
        <v>RES0402 4M53±1%</v>
      </c>
      <c r="H642" s="3" t="s">
        <v>23</v>
      </c>
      <c r="I642" s="3" t="s">
        <v>24</v>
      </c>
      <c r="J642" s="3" t="s">
        <v>25</v>
      </c>
      <c r="K642" s="3" t="s">
        <v>377</v>
      </c>
      <c r="L642" s="4" t="str">
        <f t="shared" si="37"/>
        <v>RC0402FR-074M53L</v>
      </c>
      <c r="M642" s="3" t="s">
        <v>378</v>
      </c>
      <c r="N642" t="s">
        <v>379</v>
      </c>
      <c r="O642" s="4" t="str">
        <f t="shared" ca="1" si="38"/>
        <v>C:\Altium Libraries\Passives Library\DataSheet\GENERAL PURPOSE CHIP RESISTORS (Yageo).pdf</v>
      </c>
      <c r="P642" s="4" t="str">
        <f t="shared" si="39"/>
        <v>GENERAL PURPOSE CHIP RESISTORS RES0402 4M53±1% 50V 0.0625W</v>
      </c>
    </row>
    <row r="643" spans="1:16" x14ac:dyDescent="0.3">
      <c r="A643" s="4" t="s">
        <v>872</v>
      </c>
      <c r="B643" s="3" t="s">
        <v>373</v>
      </c>
      <c r="C643" s="4" t="s">
        <v>2700</v>
      </c>
      <c r="D643" s="45" t="s">
        <v>1669</v>
      </c>
      <c r="E643" s="3" t="s">
        <v>375</v>
      </c>
      <c r="F643" s="3" t="s">
        <v>376</v>
      </c>
      <c r="G643" s="4" t="str">
        <f t="shared" ref="G643:G675" si="40">CONCATENATE(K643," ",C643,D643)</f>
        <v>RES0402 4M64±1%</v>
      </c>
      <c r="H643" s="3" t="s">
        <v>23</v>
      </c>
      <c r="I643" s="3" t="s">
        <v>24</v>
      </c>
      <c r="J643" s="3" t="s">
        <v>25</v>
      </c>
      <c r="K643" s="3" t="s">
        <v>377</v>
      </c>
      <c r="L643" s="4" t="str">
        <f t="shared" ref="L643:L675" si="41">CONCATENATE("RC0402FR-07",C643,"L")</f>
        <v>RC0402FR-074M64L</v>
      </c>
      <c r="M643" s="3" t="s">
        <v>378</v>
      </c>
      <c r="N643" t="s">
        <v>379</v>
      </c>
      <c r="O643" s="4" t="str">
        <f t="shared" ref="O643:O675" ca="1" si="42">CONCATENATE(LEFT(CELL("имяфайла"), FIND("[",CELL("имяфайла"))-1),"DataSheet\GENERAL PURPOSE CHIP RESISTORS (Yageo).pdf")</f>
        <v>C:\Altium Libraries\Passives Library\DataSheet\GENERAL PURPOSE CHIP RESISTORS (Yageo).pdf</v>
      </c>
      <c r="P643" s="4" t="str">
        <f t="shared" ref="P643:P675" si="43">CONCATENATE(N643," ",K643," ",C643,D643," ",E643," ",F643)</f>
        <v>GENERAL PURPOSE CHIP RESISTORS RES0402 4M64±1% 50V 0.0625W</v>
      </c>
    </row>
    <row r="644" spans="1:16" x14ac:dyDescent="0.3">
      <c r="A644" s="4" t="s">
        <v>873</v>
      </c>
      <c r="B644" s="3" t="s">
        <v>373</v>
      </c>
      <c r="C644" s="4" t="s">
        <v>2701</v>
      </c>
      <c r="D644" s="45" t="s">
        <v>1669</v>
      </c>
      <c r="E644" s="3" t="s">
        <v>375</v>
      </c>
      <c r="F644" s="3" t="s">
        <v>376</v>
      </c>
      <c r="G644" s="4" t="str">
        <f t="shared" si="40"/>
        <v>RES0402 4M75±1%</v>
      </c>
      <c r="H644" s="3" t="s">
        <v>23</v>
      </c>
      <c r="I644" s="3" t="s">
        <v>24</v>
      </c>
      <c r="J644" s="3" t="s">
        <v>25</v>
      </c>
      <c r="K644" s="3" t="s">
        <v>377</v>
      </c>
      <c r="L644" s="4" t="str">
        <f t="shared" si="41"/>
        <v>RC0402FR-074M75L</v>
      </c>
      <c r="M644" s="3" t="s">
        <v>378</v>
      </c>
      <c r="N644" t="s">
        <v>379</v>
      </c>
      <c r="O644" s="4" t="str">
        <f t="shared" ca="1" si="42"/>
        <v>C:\Altium Libraries\Passives Library\DataSheet\GENERAL PURPOSE CHIP RESISTORS (Yageo).pdf</v>
      </c>
      <c r="P644" s="4" t="str">
        <f t="shared" si="43"/>
        <v>GENERAL PURPOSE CHIP RESISTORS RES0402 4M75±1% 50V 0.0625W</v>
      </c>
    </row>
    <row r="645" spans="1:16" x14ac:dyDescent="0.3">
      <c r="A645" s="4" t="s">
        <v>874</v>
      </c>
      <c r="B645" s="3" t="s">
        <v>373</v>
      </c>
      <c r="C645" s="4" t="s">
        <v>2702</v>
      </c>
      <c r="D645" s="45" t="s">
        <v>1669</v>
      </c>
      <c r="E645" s="3" t="s">
        <v>375</v>
      </c>
      <c r="F645" s="3" t="s">
        <v>376</v>
      </c>
      <c r="G645" s="4" t="str">
        <f t="shared" si="40"/>
        <v>RES0402 4M87±1%</v>
      </c>
      <c r="H645" s="3" t="s">
        <v>23</v>
      </c>
      <c r="I645" s="3" t="s">
        <v>24</v>
      </c>
      <c r="J645" s="3" t="s">
        <v>25</v>
      </c>
      <c r="K645" s="3" t="s">
        <v>377</v>
      </c>
      <c r="L645" s="4" t="str">
        <f t="shared" si="41"/>
        <v>RC0402FR-074M87L</v>
      </c>
      <c r="M645" s="3" t="s">
        <v>378</v>
      </c>
      <c r="N645" t="s">
        <v>379</v>
      </c>
      <c r="O645" s="4" t="str">
        <f t="shared" ca="1" si="42"/>
        <v>C:\Altium Libraries\Passives Library\DataSheet\GENERAL PURPOSE CHIP RESISTORS (Yageo).pdf</v>
      </c>
      <c r="P645" s="4" t="str">
        <f t="shared" si="43"/>
        <v>GENERAL PURPOSE CHIP RESISTORS RES0402 4M87±1% 50V 0.0625W</v>
      </c>
    </row>
    <row r="646" spans="1:16" x14ac:dyDescent="0.3">
      <c r="A646" s="4" t="s">
        <v>875</v>
      </c>
      <c r="B646" s="3" t="s">
        <v>373</v>
      </c>
      <c r="C646" s="4" t="s">
        <v>2703</v>
      </c>
      <c r="D646" s="45" t="s">
        <v>1669</v>
      </c>
      <c r="E646" s="3" t="s">
        <v>375</v>
      </c>
      <c r="F646" s="3" t="s">
        <v>376</v>
      </c>
      <c r="G646" s="4" t="str">
        <f t="shared" si="40"/>
        <v>RES0402 4M99±1%</v>
      </c>
      <c r="H646" s="3" t="s">
        <v>23</v>
      </c>
      <c r="I646" s="3" t="s">
        <v>24</v>
      </c>
      <c r="J646" s="3" t="s">
        <v>25</v>
      </c>
      <c r="K646" s="3" t="s">
        <v>377</v>
      </c>
      <c r="L646" s="4" t="str">
        <f t="shared" si="41"/>
        <v>RC0402FR-074M99L</v>
      </c>
      <c r="M646" s="3" t="s">
        <v>378</v>
      </c>
      <c r="N646" t="s">
        <v>379</v>
      </c>
      <c r="O646" s="4" t="str">
        <f t="shared" ca="1" si="42"/>
        <v>C:\Altium Libraries\Passives Library\DataSheet\GENERAL PURPOSE CHIP RESISTORS (Yageo).pdf</v>
      </c>
      <c r="P646" s="4" t="str">
        <f t="shared" si="43"/>
        <v>GENERAL PURPOSE CHIP RESISTORS RES0402 4M99±1% 50V 0.0625W</v>
      </c>
    </row>
    <row r="647" spans="1:16" x14ac:dyDescent="0.3">
      <c r="A647" s="4" t="s">
        <v>876</v>
      </c>
      <c r="B647" s="3" t="s">
        <v>373</v>
      </c>
      <c r="C647" s="4" t="s">
        <v>2704</v>
      </c>
      <c r="D647" s="45" t="s">
        <v>1669</v>
      </c>
      <c r="E647" s="3" t="s">
        <v>375</v>
      </c>
      <c r="F647" s="3" t="s">
        <v>376</v>
      </c>
      <c r="G647" s="4" t="str">
        <f t="shared" si="40"/>
        <v>RES0402 5M11±1%</v>
      </c>
      <c r="H647" s="3" t="s">
        <v>23</v>
      </c>
      <c r="I647" s="3" t="s">
        <v>24</v>
      </c>
      <c r="J647" s="3" t="s">
        <v>25</v>
      </c>
      <c r="K647" s="3" t="s">
        <v>377</v>
      </c>
      <c r="L647" s="4" t="str">
        <f t="shared" si="41"/>
        <v>RC0402FR-075M11L</v>
      </c>
      <c r="M647" s="3" t="s">
        <v>378</v>
      </c>
      <c r="N647" t="s">
        <v>379</v>
      </c>
      <c r="O647" s="4" t="str">
        <f t="shared" ca="1" si="42"/>
        <v>C:\Altium Libraries\Passives Library\DataSheet\GENERAL PURPOSE CHIP RESISTORS (Yageo).pdf</v>
      </c>
      <c r="P647" s="4" t="str">
        <f t="shared" si="43"/>
        <v>GENERAL PURPOSE CHIP RESISTORS RES0402 5M11±1% 50V 0.0625W</v>
      </c>
    </row>
    <row r="648" spans="1:16" x14ac:dyDescent="0.3">
      <c r="A648" s="4" t="s">
        <v>877</v>
      </c>
      <c r="B648" s="3" t="s">
        <v>373</v>
      </c>
      <c r="C648" s="4" t="s">
        <v>2705</v>
      </c>
      <c r="D648" s="45" t="s">
        <v>1669</v>
      </c>
      <c r="E648" s="3" t="s">
        <v>375</v>
      </c>
      <c r="F648" s="3" t="s">
        <v>376</v>
      </c>
      <c r="G648" s="4" t="str">
        <f t="shared" si="40"/>
        <v>RES0402 5M23±1%</v>
      </c>
      <c r="H648" s="3" t="s">
        <v>23</v>
      </c>
      <c r="I648" s="3" t="s">
        <v>24</v>
      </c>
      <c r="J648" s="3" t="s">
        <v>25</v>
      </c>
      <c r="K648" s="3" t="s">
        <v>377</v>
      </c>
      <c r="L648" s="4" t="str">
        <f t="shared" si="41"/>
        <v>RC0402FR-075M23L</v>
      </c>
      <c r="M648" s="3" t="s">
        <v>378</v>
      </c>
      <c r="N648" t="s">
        <v>379</v>
      </c>
      <c r="O648" s="4" t="str">
        <f t="shared" ca="1" si="42"/>
        <v>C:\Altium Libraries\Passives Library\DataSheet\GENERAL PURPOSE CHIP RESISTORS (Yageo).pdf</v>
      </c>
      <c r="P648" s="4" t="str">
        <f t="shared" si="43"/>
        <v>GENERAL PURPOSE CHIP RESISTORS RES0402 5M23±1% 50V 0.0625W</v>
      </c>
    </row>
    <row r="649" spans="1:16" x14ac:dyDescent="0.3">
      <c r="A649" s="4" t="s">
        <v>878</v>
      </c>
      <c r="B649" s="3" t="s">
        <v>373</v>
      </c>
      <c r="C649" s="4" t="s">
        <v>2706</v>
      </c>
      <c r="D649" s="45" t="s">
        <v>1669</v>
      </c>
      <c r="E649" s="3" t="s">
        <v>375</v>
      </c>
      <c r="F649" s="3" t="s">
        <v>376</v>
      </c>
      <c r="G649" s="4" t="str">
        <f t="shared" si="40"/>
        <v>RES0402 5M36±1%</v>
      </c>
      <c r="H649" s="3" t="s">
        <v>23</v>
      </c>
      <c r="I649" s="3" t="s">
        <v>24</v>
      </c>
      <c r="J649" s="3" t="s">
        <v>25</v>
      </c>
      <c r="K649" s="3" t="s">
        <v>377</v>
      </c>
      <c r="L649" s="4" t="str">
        <f t="shared" si="41"/>
        <v>RC0402FR-075M36L</v>
      </c>
      <c r="M649" s="3" t="s">
        <v>378</v>
      </c>
      <c r="N649" t="s">
        <v>379</v>
      </c>
      <c r="O649" s="4" t="str">
        <f t="shared" ca="1" si="42"/>
        <v>C:\Altium Libraries\Passives Library\DataSheet\GENERAL PURPOSE CHIP RESISTORS (Yageo).pdf</v>
      </c>
      <c r="P649" s="4" t="str">
        <f t="shared" si="43"/>
        <v>GENERAL PURPOSE CHIP RESISTORS RES0402 5M36±1% 50V 0.0625W</v>
      </c>
    </row>
    <row r="650" spans="1:16" x14ac:dyDescent="0.3">
      <c r="A650" s="4" t="s">
        <v>879</v>
      </c>
      <c r="B650" s="3" t="s">
        <v>373</v>
      </c>
      <c r="C650" s="4" t="s">
        <v>2707</v>
      </c>
      <c r="D650" s="45" t="s">
        <v>1669</v>
      </c>
      <c r="E650" s="3" t="s">
        <v>375</v>
      </c>
      <c r="F650" s="3" t="s">
        <v>376</v>
      </c>
      <c r="G650" s="4" t="str">
        <f t="shared" si="40"/>
        <v>RES0402 5M49±1%</v>
      </c>
      <c r="H650" s="3" t="s">
        <v>23</v>
      </c>
      <c r="I650" s="3" t="s">
        <v>24</v>
      </c>
      <c r="J650" s="3" t="s">
        <v>25</v>
      </c>
      <c r="K650" s="3" t="s">
        <v>377</v>
      </c>
      <c r="L650" s="4" t="str">
        <f t="shared" si="41"/>
        <v>RC0402FR-075M49L</v>
      </c>
      <c r="M650" s="3" t="s">
        <v>378</v>
      </c>
      <c r="N650" t="s">
        <v>379</v>
      </c>
      <c r="O650" s="4" t="str">
        <f t="shared" ca="1" si="42"/>
        <v>C:\Altium Libraries\Passives Library\DataSheet\GENERAL PURPOSE CHIP RESISTORS (Yageo).pdf</v>
      </c>
      <c r="P650" s="4" t="str">
        <f t="shared" si="43"/>
        <v>GENERAL PURPOSE CHIP RESISTORS RES0402 5M49±1% 50V 0.0625W</v>
      </c>
    </row>
    <row r="651" spans="1:16" x14ac:dyDescent="0.3">
      <c r="A651" s="4" t="s">
        <v>880</v>
      </c>
      <c r="B651" s="3" t="s">
        <v>373</v>
      </c>
      <c r="C651" s="4" t="s">
        <v>2708</v>
      </c>
      <c r="D651" s="45" t="s">
        <v>1669</v>
      </c>
      <c r="E651" s="3" t="s">
        <v>375</v>
      </c>
      <c r="F651" s="3" t="s">
        <v>376</v>
      </c>
      <c r="G651" s="4" t="str">
        <f t="shared" si="40"/>
        <v>RES0402 5M62±1%</v>
      </c>
      <c r="H651" s="3" t="s">
        <v>23</v>
      </c>
      <c r="I651" s="3" t="s">
        <v>24</v>
      </c>
      <c r="J651" s="3" t="s">
        <v>25</v>
      </c>
      <c r="K651" s="3" t="s">
        <v>377</v>
      </c>
      <c r="L651" s="4" t="str">
        <f t="shared" si="41"/>
        <v>RC0402FR-075M62L</v>
      </c>
      <c r="M651" s="3" t="s">
        <v>378</v>
      </c>
      <c r="N651" t="s">
        <v>379</v>
      </c>
      <c r="O651" s="4" t="str">
        <f t="shared" ca="1" si="42"/>
        <v>C:\Altium Libraries\Passives Library\DataSheet\GENERAL PURPOSE CHIP RESISTORS (Yageo).pdf</v>
      </c>
      <c r="P651" s="4" t="str">
        <f t="shared" si="43"/>
        <v>GENERAL PURPOSE CHIP RESISTORS RES0402 5M62±1% 50V 0.0625W</v>
      </c>
    </row>
    <row r="652" spans="1:16" x14ac:dyDescent="0.3">
      <c r="A652" s="4" t="s">
        <v>881</v>
      </c>
      <c r="B652" s="3" t="s">
        <v>373</v>
      </c>
      <c r="C652" s="4" t="s">
        <v>2709</v>
      </c>
      <c r="D652" s="45" t="s">
        <v>1669</v>
      </c>
      <c r="E652" s="3" t="s">
        <v>375</v>
      </c>
      <c r="F652" s="3" t="s">
        <v>376</v>
      </c>
      <c r="G652" s="4" t="str">
        <f t="shared" si="40"/>
        <v>RES0402 5M76±1%</v>
      </c>
      <c r="H652" s="3" t="s">
        <v>23</v>
      </c>
      <c r="I652" s="3" t="s">
        <v>24</v>
      </c>
      <c r="J652" s="3" t="s">
        <v>25</v>
      </c>
      <c r="K652" s="3" t="s">
        <v>377</v>
      </c>
      <c r="L652" s="4" t="str">
        <f t="shared" si="41"/>
        <v>RC0402FR-075M76L</v>
      </c>
      <c r="M652" s="3" t="s">
        <v>378</v>
      </c>
      <c r="N652" t="s">
        <v>379</v>
      </c>
      <c r="O652" s="4" t="str">
        <f ca="1">CONCATENATE(LEFT(CELL("имяфайла"), FIND("[",CELL("имяфайла"))-1),"DataSheet\GENERAL PURPOSE CHIP RESISTORS (Yageo).pdf")</f>
        <v>C:\Altium Libraries\Passives Library\DataSheet\GENERAL PURPOSE CHIP RESISTORS (Yageo).pdf</v>
      </c>
      <c r="P652" s="4" t="str">
        <f t="shared" si="43"/>
        <v>GENERAL PURPOSE CHIP RESISTORS RES0402 5M76±1% 50V 0.0625W</v>
      </c>
    </row>
    <row r="653" spans="1:16" x14ac:dyDescent="0.3">
      <c r="A653" s="4" t="s">
        <v>882</v>
      </c>
      <c r="B653" s="3" t="s">
        <v>373</v>
      </c>
      <c r="C653" s="4" t="s">
        <v>2710</v>
      </c>
      <c r="D653" s="45" t="s">
        <v>1669</v>
      </c>
      <c r="E653" s="3" t="s">
        <v>375</v>
      </c>
      <c r="F653" s="3" t="s">
        <v>376</v>
      </c>
      <c r="G653" s="4" t="str">
        <f t="shared" si="40"/>
        <v>RES0402 5M9±1%</v>
      </c>
      <c r="H653" s="3" t="s">
        <v>23</v>
      </c>
      <c r="I653" s="3" t="s">
        <v>24</v>
      </c>
      <c r="J653" s="3" t="s">
        <v>25</v>
      </c>
      <c r="K653" s="3" t="s">
        <v>377</v>
      </c>
      <c r="L653" s="4" t="str">
        <f t="shared" si="41"/>
        <v>RC0402FR-075M9L</v>
      </c>
      <c r="M653" s="3" t="s">
        <v>378</v>
      </c>
      <c r="N653" t="s">
        <v>379</v>
      </c>
      <c r="O653" s="4" t="str">
        <f t="shared" ca="1" si="42"/>
        <v>C:\Altium Libraries\Passives Library\DataSheet\GENERAL PURPOSE CHIP RESISTORS (Yageo).pdf</v>
      </c>
      <c r="P653" s="4" t="str">
        <f t="shared" si="43"/>
        <v>GENERAL PURPOSE CHIP RESISTORS RES0402 5M9±1% 50V 0.0625W</v>
      </c>
    </row>
    <row r="654" spans="1:16" x14ac:dyDescent="0.3">
      <c r="A654" s="4" t="s">
        <v>883</v>
      </c>
      <c r="B654" s="3" t="s">
        <v>373</v>
      </c>
      <c r="C654" s="4" t="s">
        <v>2711</v>
      </c>
      <c r="D654" s="45" t="s">
        <v>1669</v>
      </c>
      <c r="E654" s="3" t="s">
        <v>375</v>
      </c>
      <c r="F654" s="3" t="s">
        <v>376</v>
      </c>
      <c r="G654" s="4" t="str">
        <f t="shared" si="40"/>
        <v>RES0402 6M04±1%</v>
      </c>
      <c r="H654" s="3" t="s">
        <v>23</v>
      </c>
      <c r="I654" s="3" t="s">
        <v>24</v>
      </c>
      <c r="J654" s="3" t="s">
        <v>25</v>
      </c>
      <c r="K654" s="3" t="s">
        <v>377</v>
      </c>
      <c r="L654" s="4" t="str">
        <f t="shared" si="41"/>
        <v>RC0402FR-076M04L</v>
      </c>
      <c r="M654" s="3" t="s">
        <v>378</v>
      </c>
      <c r="N654" t="s">
        <v>379</v>
      </c>
      <c r="O654" s="4" t="str">
        <f t="shared" ca="1" si="42"/>
        <v>C:\Altium Libraries\Passives Library\DataSheet\GENERAL PURPOSE CHIP RESISTORS (Yageo).pdf</v>
      </c>
      <c r="P654" s="4" t="str">
        <f t="shared" si="43"/>
        <v>GENERAL PURPOSE CHIP RESISTORS RES0402 6M04±1% 50V 0.0625W</v>
      </c>
    </row>
    <row r="655" spans="1:16" x14ac:dyDescent="0.3">
      <c r="A655" s="4" t="s">
        <v>884</v>
      </c>
      <c r="B655" s="3" t="s">
        <v>373</v>
      </c>
      <c r="C655" s="4" t="s">
        <v>2712</v>
      </c>
      <c r="D655" s="45" t="s">
        <v>1669</v>
      </c>
      <c r="E655" s="3" t="s">
        <v>375</v>
      </c>
      <c r="F655" s="3" t="s">
        <v>376</v>
      </c>
      <c r="G655" s="4" t="str">
        <f t="shared" si="40"/>
        <v>RES0402 6M19±1%</v>
      </c>
      <c r="H655" s="3" t="s">
        <v>23</v>
      </c>
      <c r="I655" s="3" t="s">
        <v>24</v>
      </c>
      <c r="J655" s="3" t="s">
        <v>25</v>
      </c>
      <c r="K655" s="3" t="s">
        <v>377</v>
      </c>
      <c r="L655" s="4" t="str">
        <f t="shared" si="41"/>
        <v>RC0402FR-076M19L</v>
      </c>
      <c r="M655" s="3" t="s">
        <v>378</v>
      </c>
      <c r="N655" t="s">
        <v>379</v>
      </c>
      <c r="O655" s="4" t="str">
        <f t="shared" ca="1" si="42"/>
        <v>C:\Altium Libraries\Passives Library\DataSheet\GENERAL PURPOSE CHIP RESISTORS (Yageo).pdf</v>
      </c>
      <c r="P655" s="4" t="str">
        <f t="shared" si="43"/>
        <v>GENERAL PURPOSE CHIP RESISTORS RES0402 6M19±1% 50V 0.0625W</v>
      </c>
    </row>
    <row r="656" spans="1:16" x14ac:dyDescent="0.3">
      <c r="A656" s="4" t="s">
        <v>885</v>
      </c>
      <c r="B656" s="3" t="s">
        <v>373</v>
      </c>
      <c r="C656" s="4" t="s">
        <v>2713</v>
      </c>
      <c r="D656" s="45" t="s">
        <v>1669</v>
      </c>
      <c r="E656" s="3" t="s">
        <v>375</v>
      </c>
      <c r="F656" s="3" t="s">
        <v>376</v>
      </c>
      <c r="G656" s="4" t="str">
        <f t="shared" si="40"/>
        <v>RES0402 6M34±1%</v>
      </c>
      <c r="H656" s="3" t="s">
        <v>23</v>
      </c>
      <c r="I656" s="3" t="s">
        <v>24</v>
      </c>
      <c r="J656" s="3" t="s">
        <v>25</v>
      </c>
      <c r="K656" s="3" t="s">
        <v>377</v>
      </c>
      <c r="L656" s="4" t="str">
        <f t="shared" si="41"/>
        <v>RC0402FR-076M34L</v>
      </c>
      <c r="M656" s="3" t="s">
        <v>378</v>
      </c>
      <c r="N656" t="s">
        <v>379</v>
      </c>
      <c r="O656" s="4" t="str">
        <f t="shared" ca="1" si="42"/>
        <v>C:\Altium Libraries\Passives Library\DataSheet\GENERAL PURPOSE CHIP RESISTORS (Yageo).pdf</v>
      </c>
      <c r="P656" s="4" t="str">
        <f t="shared" si="43"/>
        <v>GENERAL PURPOSE CHIP RESISTORS RES0402 6M34±1% 50V 0.0625W</v>
      </c>
    </row>
    <row r="657" spans="1:16" x14ac:dyDescent="0.3">
      <c r="A657" s="4" t="s">
        <v>886</v>
      </c>
      <c r="B657" s="3" t="s">
        <v>373</v>
      </c>
      <c r="C657" s="4" t="s">
        <v>2714</v>
      </c>
      <c r="D657" s="45" t="s">
        <v>1669</v>
      </c>
      <c r="E657" s="3" t="s">
        <v>375</v>
      </c>
      <c r="F657" s="3" t="s">
        <v>376</v>
      </c>
      <c r="G657" s="4" t="str">
        <f t="shared" si="40"/>
        <v>RES0402 6M49±1%</v>
      </c>
      <c r="H657" s="3" t="s">
        <v>23</v>
      </c>
      <c r="I657" s="3" t="s">
        <v>24</v>
      </c>
      <c r="J657" s="3" t="s">
        <v>25</v>
      </c>
      <c r="K657" s="3" t="s">
        <v>377</v>
      </c>
      <c r="L657" s="4" t="str">
        <f t="shared" si="41"/>
        <v>RC0402FR-076M49L</v>
      </c>
      <c r="M657" s="3" t="s">
        <v>378</v>
      </c>
      <c r="N657" t="s">
        <v>379</v>
      </c>
      <c r="O657" s="4" t="str">
        <f t="shared" ca="1" si="42"/>
        <v>C:\Altium Libraries\Passives Library\DataSheet\GENERAL PURPOSE CHIP RESISTORS (Yageo).pdf</v>
      </c>
      <c r="P657" s="4" t="str">
        <f t="shared" si="43"/>
        <v>GENERAL PURPOSE CHIP RESISTORS RES0402 6M49±1% 50V 0.0625W</v>
      </c>
    </row>
    <row r="658" spans="1:16" x14ac:dyDescent="0.3">
      <c r="A658" s="4" t="s">
        <v>887</v>
      </c>
      <c r="B658" s="3" t="s">
        <v>373</v>
      </c>
      <c r="C658" s="4" t="s">
        <v>2715</v>
      </c>
      <c r="D658" s="45" t="s">
        <v>1669</v>
      </c>
      <c r="E658" s="3" t="s">
        <v>375</v>
      </c>
      <c r="F658" s="3" t="s">
        <v>376</v>
      </c>
      <c r="G658" s="4" t="str">
        <f t="shared" si="40"/>
        <v>RES0402 6M65±1%</v>
      </c>
      <c r="H658" s="3" t="s">
        <v>23</v>
      </c>
      <c r="I658" s="3" t="s">
        <v>24</v>
      </c>
      <c r="J658" s="3" t="s">
        <v>25</v>
      </c>
      <c r="K658" s="3" t="s">
        <v>377</v>
      </c>
      <c r="L658" s="4" t="str">
        <f t="shared" si="41"/>
        <v>RC0402FR-076M65L</v>
      </c>
      <c r="M658" s="3" t="s">
        <v>378</v>
      </c>
      <c r="N658" t="s">
        <v>379</v>
      </c>
      <c r="O658" s="4" t="str">
        <f t="shared" ca="1" si="42"/>
        <v>C:\Altium Libraries\Passives Library\DataSheet\GENERAL PURPOSE CHIP RESISTORS (Yageo).pdf</v>
      </c>
      <c r="P658" s="4" t="str">
        <f t="shared" si="43"/>
        <v>GENERAL PURPOSE CHIP RESISTORS RES0402 6M65±1% 50V 0.0625W</v>
      </c>
    </row>
    <row r="659" spans="1:16" x14ac:dyDescent="0.3">
      <c r="A659" s="4" t="s">
        <v>888</v>
      </c>
      <c r="B659" s="3" t="s">
        <v>373</v>
      </c>
      <c r="C659" s="4" t="s">
        <v>2716</v>
      </c>
      <c r="D659" s="45" t="s">
        <v>1669</v>
      </c>
      <c r="E659" s="3" t="s">
        <v>375</v>
      </c>
      <c r="F659" s="3" t="s">
        <v>376</v>
      </c>
      <c r="G659" s="4" t="str">
        <f t="shared" si="40"/>
        <v>RES0402 6M81±1%</v>
      </c>
      <c r="H659" s="3" t="s">
        <v>23</v>
      </c>
      <c r="I659" s="3" t="s">
        <v>24</v>
      </c>
      <c r="J659" s="3" t="s">
        <v>25</v>
      </c>
      <c r="K659" s="3" t="s">
        <v>377</v>
      </c>
      <c r="L659" s="4" t="str">
        <f t="shared" si="41"/>
        <v>RC0402FR-076M81L</v>
      </c>
      <c r="M659" s="3" t="s">
        <v>378</v>
      </c>
      <c r="N659" t="s">
        <v>379</v>
      </c>
      <c r="O659" s="4" t="str">
        <f t="shared" ca="1" si="42"/>
        <v>C:\Altium Libraries\Passives Library\DataSheet\GENERAL PURPOSE CHIP RESISTORS (Yageo).pdf</v>
      </c>
      <c r="P659" s="4" t="str">
        <f t="shared" si="43"/>
        <v>GENERAL PURPOSE CHIP RESISTORS RES0402 6M81±1% 50V 0.0625W</v>
      </c>
    </row>
    <row r="660" spans="1:16" x14ac:dyDescent="0.3">
      <c r="A660" s="4" t="s">
        <v>889</v>
      </c>
      <c r="B660" s="3" t="s">
        <v>373</v>
      </c>
      <c r="C660" s="4" t="s">
        <v>2717</v>
      </c>
      <c r="D660" s="45" t="s">
        <v>1669</v>
      </c>
      <c r="E660" s="3" t="s">
        <v>375</v>
      </c>
      <c r="F660" s="3" t="s">
        <v>376</v>
      </c>
      <c r="G660" s="4" t="str">
        <f t="shared" si="40"/>
        <v>RES0402 6M98±1%</v>
      </c>
      <c r="H660" s="3" t="s">
        <v>23</v>
      </c>
      <c r="I660" s="3" t="s">
        <v>24</v>
      </c>
      <c r="J660" s="3" t="s">
        <v>25</v>
      </c>
      <c r="K660" s="3" t="s">
        <v>377</v>
      </c>
      <c r="L660" s="4" t="str">
        <f t="shared" si="41"/>
        <v>RC0402FR-076M98L</v>
      </c>
      <c r="M660" s="3" t="s">
        <v>378</v>
      </c>
      <c r="N660" t="s">
        <v>379</v>
      </c>
      <c r="O660" s="4" t="str">
        <f t="shared" ca="1" si="42"/>
        <v>C:\Altium Libraries\Passives Library\DataSheet\GENERAL PURPOSE CHIP RESISTORS (Yageo).pdf</v>
      </c>
      <c r="P660" s="4" t="str">
        <f t="shared" si="43"/>
        <v>GENERAL PURPOSE CHIP RESISTORS RES0402 6M98±1% 50V 0.0625W</v>
      </c>
    </row>
    <row r="661" spans="1:16" x14ac:dyDescent="0.3">
      <c r="A661" s="4" t="s">
        <v>890</v>
      </c>
      <c r="B661" s="3" t="s">
        <v>373</v>
      </c>
      <c r="C661" s="4" t="s">
        <v>2718</v>
      </c>
      <c r="D661" s="45" t="s">
        <v>1669</v>
      </c>
      <c r="E661" s="3" t="s">
        <v>375</v>
      </c>
      <c r="F661" s="3" t="s">
        <v>376</v>
      </c>
      <c r="G661" s="4" t="str">
        <f t="shared" si="40"/>
        <v>RES0402 7M15±1%</v>
      </c>
      <c r="H661" s="3" t="s">
        <v>23</v>
      </c>
      <c r="I661" s="3" t="s">
        <v>24</v>
      </c>
      <c r="J661" s="3" t="s">
        <v>25</v>
      </c>
      <c r="K661" s="3" t="s">
        <v>377</v>
      </c>
      <c r="L661" s="4" t="str">
        <f t="shared" si="41"/>
        <v>RC0402FR-077M15L</v>
      </c>
      <c r="M661" s="3" t="s">
        <v>378</v>
      </c>
      <c r="N661" t="s">
        <v>379</v>
      </c>
      <c r="O661" s="4" t="str">
        <f t="shared" ca="1" si="42"/>
        <v>C:\Altium Libraries\Passives Library\DataSheet\GENERAL PURPOSE CHIP RESISTORS (Yageo).pdf</v>
      </c>
      <c r="P661" s="4" t="str">
        <f t="shared" si="43"/>
        <v>GENERAL PURPOSE CHIP RESISTORS RES0402 7M15±1% 50V 0.0625W</v>
      </c>
    </row>
    <row r="662" spans="1:16" x14ac:dyDescent="0.3">
      <c r="A662" s="4" t="s">
        <v>891</v>
      </c>
      <c r="B662" s="3" t="s">
        <v>373</v>
      </c>
      <c r="C662" s="4" t="s">
        <v>2719</v>
      </c>
      <c r="D662" s="45" t="s">
        <v>1669</v>
      </c>
      <c r="E662" s="3" t="s">
        <v>375</v>
      </c>
      <c r="F662" s="3" t="s">
        <v>376</v>
      </c>
      <c r="G662" s="4" t="str">
        <f t="shared" si="40"/>
        <v>RES0402 7M32±1%</v>
      </c>
      <c r="H662" s="3" t="s">
        <v>23</v>
      </c>
      <c r="I662" s="3" t="s">
        <v>24</v>
      </c>
      <c r="J662" s="3" t="s">
        <v>25</v>
      </c>
      <c r="K662" s="3" t="s">
        <v>377</v>
      </c>
      <c r="L662" s="4" t="str">
        <f t="shared" si="41"/>
        <v>RC0402FR-077M32L</v>
      </c>
      <c r="M662" s="3" t="s">
        <v>378</v>
      </c>
      <c r="N662" t="s">
        <v>379</v>
      </c>
      <c r="O662" s="4" t="str">
        <f t="shared" ca="1" si="42"/>
        <v>C:\Altium Libraries\Passives Library\DataSheet\GENERAL PURPOSE CHIP RESISTORS (Yageo).pdf</v>
      </c>
      <c r="P662" s="4" t="str">
        <f t="shared" si="43"/>
        <v>GENERAL PURPOSE CHIP RESISTORS RES0402 7M32±1% 50V 0.0625W</v>
      </c>
    </row>
    <row r="663" spans="1:16" x14ac:dyDescent="0.3">
      <c r="A663" s="4" t="s">
        <v>892</v>
      </c>
      <c r="B663" s="3" t="s">
        <v>373</v>
      </c>
      <c r="C663" s="4" t="s">
        <v>365</v>
      </c>
      <c r="D663" s="45" t="s">
        <v>1669</v>
      </c>
      <c r="E663" s="3" t="s">
        <v>375</v>
      </c>
      <c r="F663" s="3" t="s">
        <v>376</v>
      </c>
      <c r="G663" s="4" t="str">
        <f t="shared" si="40"/>
        <v>RES0402 7M5±1%</v>
      </c>
      <c r="H663" s="3" t="s">
        <v>23</v>
      </c>
      <c r="I663" s="3" t="s">
        <v>24</v>
      </c>
      <c r="J663" s="3" t="s">
        <v>25</v>
      </c>
      <c r="K663" s="3" t="s">
        <v>377</v>
      </c>
      <c r="L663" s="4" t="str">
        <f t="shared" si="41"/>
        <v>RC0402FR-077M5L</v>
      </c>
      <c r="M663" s="3" t="s">
        <v>378</v>
      </c>
      <c r="N663" t="s">
        <v>379</v>
      </c>
      <c r="O663" s="4" t="str">
        <f t="shared" ca="1" si="42"/>
        <v>C:\Altium Libraries\Passives Library\DataSheet\GENERAL PURPOSE CHIP RESISTORS (Yageo).pdf</v>
      </c>
      <c r="P663" s="4" t="str">
        <f t="shared" si="43"/>
        <v>GENERAL PURPOSE CHIP RESISTORS RES0402 7M5±1% 50V 0.0625W</v>
      </c>
    </row>
    <row r="664" spans="1:16" x14ac:dyDescent="0.3">
      <c r="A664" s="4" t="s">
        <v>893</v>
      </c>
      <c r="B664" s="3" t="s">
        <v>373</v>
      </c>
      <c r="C664" s="4" t="s">
        <v>2720</v>
      </c>
      <c r="D664" s="45" t="s">
        <v>1669</v>
      </c>
      <c r="E664" s="3" t="s">
        <v>375</v>
      </c>
      <c r="F664" s="3" t="s">
        <v>376</v>
      </c>
      <c r="G664" s="4" t="str">
        <f t="shared" si="40"/>
        <v>RES0402 7M68±1%</v>
      </c>
      <c r="H664" s="3" t="s">
        <v>23</v>
      </c>
      <c r="I664" s="3" t="s">
        <v>24</v>
      </c>
      <c r="J664" s="3" t="s">
        <v>25</v>
      </c>
      <c r="K664" s="3" t="s">
        <v>377</v>
      </c>
      <c r="L664" s="4" t="str">
        <f t="shared" si="41"/>
        <v>RC0402FR-077M68L</v>
      </c>
      <c r="M664" s="3" t="s">
        <v>378</v>
      </c>
      <c r="N664" t="s">
        <v>379</v>
      </c>
      <c r="O664" s="4" t="str">
        <f t="shared" ca="1" si="42"/>
        <v>C:\Altium Libraries\Passives Library\DataSheet\GENERAL PURPOSE CHIP RESISTORS (Yageo).pdf</v>
      </c>
      <c r="P664" s="4" t="str">
        <f t="shared" si="43"/>
        <v>GENERAL PURPOSE CHIP RESISTORS RES0402 7M68±1% 50V 0.0625W</v>
      </c>
    </row>
    <row r="665" spans="1:16" x14ac:dyDescent="0.3">
      <c r="A665" s="4" t="s">
        <v>894</v>
      </c>
      <c r="B665" s="3" t="s">
        <v>373</v>
      </c>
      <c r="C665" s="4" t="s">
        <v>2721</v>
      </c>
      <c r="D665" s="45" t="s">
        <v>1669</v>
      </c>
      <c r="E665" s="3" t="s">
        <v>375</v>
      </c>
      <c r="F665" s="3" t="s">
        <v>376</v>
      </c>
      <c r="G665" s="4" t="str">
        <f t="shared" si="40"/>
        <v>RES0402 7M87±1%</v>
      </c>
      <c r="H665" s="3" t="s">
        <v>23</v>
      </c>
      <c r="I665" s="3" t="s">
        <v>24</v>
      </c>
      <c r="J665" s="3" t="s">
        <v>25</v>
      </c>
      <c r="K665" s="3" t="s">
        <v>377</v>
      </c>
      <c r="L665" s="4" t="str">
        <f t="shared" si="41"/>
        <v>RC0402FR-077M87L</v>
      </c>
      <c r="M665" s="3" t="s">
        <v>378</v>
      </c>
      <c r="N665" t="s">
        <v>379</v>
      </c>
      <c r="O665" s="4" t="str">
        <f t="shared" ca="1" si="42"/>
        <v>C:\Altium Libraries\Passives Library\DataSheet\GENERAL PURPOSE CHIP RESISTORS (Yageo).pdf</v>
      </c>
      <c r="P665" s="4" t="str">
        <f t="shared" si="43"/>
        <v>GENERAL PURPOSE CHIP RESISTORS RES0402 7M87±1% 50V 0.0625W</v>
      </c>
    </row>
    <row r="666" spans="1:16" x14ac:dyDescent="0.3">
      <c r="A666" s="4" t="s">
        <v>895</v>
      </c>
      <c r="B666" s="3" t="s">
        <v>373</v>
      </c>
      <c r="C666" s="4" t="s">
        <v>2722</v>
      </c>
      <c r="D666" s="45" t="s">
        <v>1669</v>
      </c>
      <c r="E666" s="3" t="s">
        <v>375</v>
      </c>
      <c r="F666" s="3" t="s">
        <v>376</v>
      </c>
      <c r="G666" s="4" t="str">
        <f t="shared" si="40"/>
        <v>RES0402 8M06±1%</v>
      </c>
      <c r="H666" s="3" t="s">
        <v>23</v>
      </c>
      <c r="I666" s="3" t="s">
        <v>24</v>
      </c>
      <c r="J666" s="3" t="s">
        <v>25</v>
      </c>
      <c r="K666" s="3" t="s">
        <v>377</v>
      </c>
      <c r="L666" s="4" t="str">
        <f t="shared" si="41"/>
        <v>RC0402FR-078M06L</v>
      </c>
      <c r="M666" s="3" t="s">
        <v>378</v>
      </c>
      <c r="N666" t="s">
        <v>379</v>
      </c>
      <c r="O666" s="4" t="str">
        <f t="shared" ca="1" si="42"/>
        <v>C:\Altium Libraries\Passives Library\DataSheet\GENERAL PURPOSE CHIP RESISTORS (Yageo).pdf</v>
      </c>
      <c r="P666" s="4" t="str">
        <f t="shared" si="43"/>
        <v>GENERAL PURPOSE CHIP RESISTORS RES0402 8M06±1% 50V 0.0625W</v>
      </c>
    </row>
    <row r="667" spans="1:16" x14ac:dyDescent="0.3">
      <c r="A667" s="4" t="s">
        <v>896</v>
      </c>
      <c r="B667" s="3" t="s">
        <v>373</v>
      </c>
      <c r="C667" s="4" t="s">
        <v>2723</v>
      </c>
      <c r="D667" s="45" t="s">
        <v>1669</v>
      </c>
      <c r="E667" s="3" t="s">
        <v>375</v>
      </c>
      <c r="F667" s="3" t="s">
        <v>376</v>
      </c>
      <c r="G667" s="4" t="str">
        <f t="shared" si="40"/>
        <v>RES0402 8M25±1%</v>
      </c>
      <c r="H667" s="3" t="s">
        <v>23</v>
      </c>
      <c r="I667" s="3" t="s">
        <v>24</v>
      </c>
      <c r="J667" s="3" t="s">
        <v>25</v>
      </c>
      <c r="K667" s="3" t="s">
        <v>377</v>
      </c>
      <c r="L667" s="4" t="str">
        <f t="shared" si="41"/>
        <v>RC0402FR-078M25L</v>
      </c>
      <c r="M667" s="3" t="s">
        <v>378</v>
      </c>
      <c r="N667" t="s">
        <v>379</v>
      </c>
      <c r="O667" s="4" t="str">
        <f t="shared" ca="1" si="42"/>
        <v>C:\Altium Libraries\Passives Library\DataSheet\GENERAL PURPOSE CHIP RESISTORS (Yageo).pdf</v>
      </c>
      <c r="P667" s="4" t="str">
        <f t="shared" si="43"/>
        <v>GENERAL PURPOSE CHIP RESISTORS RES0402 8M25±1% 50V 0.0625W</v>
      </c>
    </row>
    <row r="668" spans="1:16" x14ac:dyDescent="0.3">
      <c r="A668" s="4" t="s">
        <v>897</v>
      </c>
      <c r="B668" s="3" t="s">
        <v>373</v>
      </c>
      <c r="C668" s="4" t="s">
        <v>2724</v>
      </c>
      <c r="D668" s="45" t="s">
        <v>1669</v>
      </c>
      <c r="E668" s="3" t="s">
        <v>375</v>
      </c>
      <c r="F668" s="3" t="s">
        <v>376</v>
      </c>
      <c r="G668" s="4" t="str">
        <f t="shared" si="40"/>
        <v>RES0402 8M45±1%</v>
      </c>
      <c r="H668" s="3" t="s">
        <v>23</v>
      </c>
      <c r="I668" s="3" t="s">
        <v>24</v>
      </c>
      <c r="J668" s="3" t="s">
        <v>25</v>
      </c>
      <c r="K668" s="3" t="s">
        <v>377</v>
      </c>
      <c r="L668" s="4" t="str">
        <f t="shared" si="41"/>
        <v>RC0402FR-078M45L</v>
      </c>
      <c r="M668" s="3" t="s">
        <v>378</v>
      </c>
      <c r="N668" t="s">
        <v>379</v>
      </c>
      <c r="O668" s="4" t="str">
        <f t="shared" ca="1" si="42"/>
        <v>C:\Altium Libraries\Passives Library\DataSheet\GENERAL PURPOSE CHIP RESISTORS (Yageo).pdf</v>
      </c>
      <c r="P668" s="4" t="str">
        <f t="shared" si="43"/>
        <v>GENERAL PURPOSE CHIP RESISTORS RES0402 8M45±1% 50V 0.0625W</v>
      </c>
    </row>
    <row r="669" spans="1:16" x14ac:dyDescent="0.3">
      <c r="A669" s="4" t="s">
        <v>898</v>
      </c>
      <c r="B669" s="3" t="s">
        <v>373</v>
      </c>
      <c r="C669" s="4" t="s">
        <v>2725</v>
      </c>
      <c r="D669" s="45" t="s">
        <v>1669</v>
      </c>
      <c r="E669" s="3" t="s">
        <v>375</v>
      </c>
      <c r="F669" s="3" t="s">
        <v>376</v>
      </c>
      <c r="G669" s="4" t="str">
        <f t="shared" si="40"/>
        <v>RES0402 8M66±1%</v>
      </c>
      <c r="H669" s="3" t="s">
        <v>23</v>
      </c>
      <c r="I669" s="3" t="s">
        <v>24</v>
      </c>
      <c r="J669" s="3" t="s">
        <v>25</v>
      </c>
      <c r="K669" s="3" t="s">
        <v>377</v>
      </c>
      <c r="L669" s="4" t="str">
        <f t="shared" si="41"/>
        <v>RC0402FR-078M66L</v>
      </c>
      <c r="M669" s="3" t="s">
        <v>378</v>
      </c>
      <c r="N669" t="s">
        <v>379</v>
      </c>
      <c r="O669" s="4" t="str">
        <f t="shared" ca="1" si="42"/>
        <v>C:\Altium Libraries\Passives Library\DataSheet\GENERAL PURPOSE CHIP RESISTORS (Yageo).pdf</v>
      </c>
      <c r="P669" s="4" t="str">
        <f t="shared" si="43"/>
        <v>GENERAL PURPOSE CHIP RESISTORS RES0402 8M66±1% 50V 0.0625W</v>
      </c>
    </row>
    <row r="670" spans="1:16" x14ac:dyDescent="0.3">
      <c r="A670" s="4" t="s">
        <v>899</v>
      </c>
      <c r="B670" s="3" t="s">
        <v>373</v>
      </c>
      <c r="C670" s="4" t="s">
        <v>2726</v>
      </c>
      <c r="D670" s="45" t="s">
        <v>1669</v>
      </c>
      <c r="E670" s="3" t="s">
        <v>375</v>
      </c>
      <c r="F670" s="3" t="s">
        <v>376</v>
      </c>
      <c r="G670" s="4" t="str">
        <f t="shared" si="40"/>
        <v>RES0402 8M87±1%</v>
      </c>
      <c r="H670" s="3" t="s">
        <v>23</v>
      </c>
      <c r="I670" s="3" t="s">
        <v>24</v>
      </c>
      <c r="J670" s="3" t="s">
        <v>25</v>
      </c>
      <c r="K670" s="3" t="s">
        <v>377</v>
      </c>
      <c r="L670" s="4" t="str">
        <f t="shared" si="41"/>
        <v>RC0402FR-078M87L</v>
      </c>
      <c r="M670" s="3" t="s">
        <v>378</v>
      </c>
      <c r="N670" t="s">
        <v>379</v>
      </c>
      <c r="O670" s="4" t="str">
        <f t="shared" ca="1" si="42"/>
        <v>C:\Altium Libraries\Passives Library\DataSheet\GENERAL PURPOSE CHIP RESISTORS (Yageo).pdf</v>
      </c>
      <c r="P670" s="4" t="str">
        <f t="shared" si="43"/>
        <v>GENERAL PURPOSE CHIP RESISTORS RES0402 8M87±1% 50V 0.0625W</v>
      </c>
    </row>
    <row r="671" spans="1:16" x14ac:dyDescent="0.3">
      <c r="A671" s="4" t="s">
        <v>900</v>
      </c>
      <c r="B671" s="3" t="s">
        <v>373</v>
      </c>
      <c r="C671" s="4" t="s">
        <v>2727</v>
      </c>
      <c r="D671" s="45" t="s">
        <v>1669</v>
      </c>
      <c r="E671" s="3" t="s">
        <v>375</v>
      </c>
      <c r="F671" s="3" t="s">
        <v>376</v>
      </c>
      <c r="G671" s="4" t="str">
        <f t="shared" si="40"/>
        <v>RES0402 9M09±1%</v>
      </c>
      <c r="H671" s="3" t="s">
        <v>23</v>
      </c>
      <c r="I671" s="3" t="s">
        <v>24</v>
      </c>
      <c r="J671" s="3" t="s">
        <v>25</v>
      </c>
      <c r="K671" s="3" t="s">
        <v>377</v>
      </c>
      <c r="L671" s="4" t="str">
        <f t="shared" si="41"/>
        <v>RC0402FR-079M09L</v>
      </c>
      <c r="M671" s="3" t="s">
        <v>378</v>
      </c>
      <c r="N671" t="s">
        <v>379</v>
      </c>
      <c r="O671" s="4" t="str">
        <f t="shared" ca="1" si="42"/>
        <v>C:\Altium Libraries\Passives Library\DataSheet\GENERAL PURPOSE CHIP RESISTORS (Yageo).pdf</v>
      </c>
      <c r="P671" s="4" t="str">
        <f t="shared" si="43"/>
        <v>GENERAL PURPOSE CHIP RESISTORS RES0402 9M09±1% 50V 0.0625W</v>
      </c>
    </row>
    <row r="672" spans="1:16" x14ac:dyDescent="0.3">
      <c r="A672" s="4" t="s">
        <v>901</v>
      </c>
      <c r="B672" s="3" t="s">
        <v>373</v>
      </c>
      <c r="C672" s="4" t="s">
        <v>2728</v>
      </c>
      <c r="D672" s="45" t="s">
        <v>1669</v>
      </c>
      <c r="E672" s="3" t="s">
        <v>375</v>
      </c>
      <c r="F672" s="3" t="s">
        <v>376</v>
      </c>
      <c r="G672" s="4" t="str">
        <f t="shared" si="40"/>
        <v>RES0402 9M31±1%</v>
      </c>
      <c r="H672" s="3" t="s">
        <v>23</v>
      </c>
      <c r="I672" s="3" t="s">
        <v>24</v>
      </c>
      <c r="J672" s="3" t="s">
        <v>25</v>
      </c>
      <c r="K672" s="3" t="s">
        <v>377</v>
      </c>
      <c r="L672" s="4" t="str">
        <f t="shared" si="41"/>
        <v>RC0402FR-079M31L</v>
      </c>
      <c r="M672" s="3" t="s">
        <v>378</v>
      </c>
      <c r="N672" t="s">
        <v>379</v>
      </c>
      <c r="O672" s="4" t="str">
        <f t="shared" ca="1" si="42"/>
        <v>C:\Altium Libraries\Passives Library\DataSheet\GENERAL PURPOSE CHIP RESISTORS (Yageo).pdf</v>
      </c>
      <c r="P672" s="4" t="str">
        <f t="shared" si="43"/>
        <v>GENERAL PURPOSE CHIP RESISTORS RES0402 9M31±1% 50V 0.0625W</v>
      </c>
    </row>
    <row r="673" spans="1:16" x14ac:dyDescent="0.3">
      <c r="A673" s="4" t="s">
        <v>902</v>
      </c>
      <c r="B673" s="3" t="s">
        <v>373</v>
      </c>
      <c r="C673" s="4" t="s">
        <v>2729</v>
      </c>
      <c r="D673" s="45" t="s">
        <v>1669</v>
      </c>
      <c r="E673" s="3" t="s">
        <v>375</v>
      </c>
      <c r="F673" s="3" t="s">
        <v>376</v>
      </c>
      <c r="G673" s="4" t="str">
        <f t="shared" si="40"/>
        <v>RES0402 9M53±1%</v>
      </c>
      <c r="H673" s="3" t="s">
        <v>23</v>
      </c>
      <c r="I673" s="3" t="s">
        <v>24</v>
      </c>
      <c r="J673" s="3" t="s">
        <v>25</v>
      </c>
      <c r="K673" s="3" t="s">
        <v>377</v>
      </c>
      <c r="L673" s="4" t="str">
        <f t="shared" si="41"/>
        <v>RC0402FR-079M53L</v>
      </c>
      <c r="M673" s="3" t="s">
        <v>378</v>
      </c>
      <c r="N673" t="s">
        <v>379</v>
      </c>
      <c r="O673" s="4" t="str">
        <f t="shared" ca="1" si="42"/>
        <v>C:\Altium Libraries\Passives Library\DataSheet\GENERAL PURPOSE CHIP RESISTORS (Yageo).pdf</v>
      </c>
      <c r="P673" s="4" t="str">
        <f t="shared" si="43"/>
        <v>GENERAL PURPOSE CHIP RESISTORS RES0402 9M53±1% 50V 0.0625W</v>
      </c>
    </row>
    <row r="674" spans="1:16" x14ac:dyDescent="0.3">
      <c r="A674" s="4" t="s">
        <v>903</v>
      </c>
      <c r="B674" s="3" t="s">
        <v>373</v>
      </c>
      <c r="C674" s="4" t="s">
        <v>2730</v>
      </c>
      <c r="D674" s="45" t="s">
        <v>1669</v>
      </c>
      <c r="E674" s="3" t="s">
        <v>375</v>
      </c>
      <c r="F674" s="3" t="s">
        <v>376</v>
      </c>
      <c r="G674" s="4" t="str">
        <f t="shared" si="40"/>
        <v>RES0402 9M76±1%</v>
      </c>
      <c r="H674" s="3" t="s">
        <v>23</v>
      </c>
      <c r="I674" s="3" t="s">
        <v>24</v>
      </c>
      <c r="J674" s="3" t="s">
        <v>25</v>
      </c>
      <c r="K674" s="3" t="s">
        <v>377</v>
      </c>
      <c r="L674" s="4" t="str">
        <f t="shared" si="41"/>
        <v>RC0402FR-079M76L</v>
      </c>
      <c r="M674" s="3" t="s">
        <v>378</v>
      </c>
      <c r="N674" t="s">
        <v>379</v>
      </c>
      <c r="O674" s="4" t="str">
        <f t="shared" ca="1" si="42"/>
        <v>C:\Altium Libraries\Passives Library\DataSheet\GENERAL PURPOSE CHIP RESISTORS (Yageo).pdf</v>
      </c>
      <c r="P674" s="4" t="str">
        <f t="shared" si="43"/>
        <v>GENERAL PURPOSE CHIP RESISTORS RES0402 9M76±1% 50V 0.0625W</v>
      </c>
    </row>
    <row r="675" spans="1:16" x14ac:dyDescent="0.3">
      <c r="A675" s="4" t="s">
        <v>904</v>
      </c>
      <c r="B675" s="3" t="s">
        <v>373</v>
      </c>
      <c r="C675" s="4" t="s">
        <v>371</v>
      </c>
      <c r="D675" s="45" t="s">
        <v>1669</v>
      </c>
      <c r="E675" s="3" t="s">
        <v>375</v>
      </c>
      <c r="F675" s="3" t="s">
        <v>376</v>
      </c>
      <c r="G675" s="4" t="str">
        <f t="shared" si="40"/>
        <v>RES0402 10M±1%</v>
      </c>
      <c r="H675" s="3" t="s">
        <v>23</v>
      </c>
      <c r="I675" s="3" t="s">
        <v>24</v>
      </c>
      <c r="J675" s="3" t="s">
        <v>25</v>
      </c>
      <c r="K675" s="3" t="s">
        <v>377</v>
      </c>
      <c r="L675" s="4" t="str">
        <f t="shared" si="41"/>
        <v>RC0402FR-0710ML</v>
      </c>
      <c r="M675" s="3" t="s">
        <v>378</v>
      </c>
      <c r="N675" t="s">
        <v>379</v>
      </c>
      <c r="O675" s="4" t="str">
        <f t="shared" ca="1" si="42"/>
        <v>C:\Altium Libraries\Passives Library\DataSheet\GENERAL PURPOSE CHIP RESISTORS (Yageo).pdf</v>
      </c>
      <c r="P675" s="4" t="str">
        <f t="shared" si="43"/>
        <v>GENERAL PURPOSE CHIP RESISTORS RES0402 10M±1% 50V 0.0625W</v>
      </c>
    </row>
    <row r="676" spans="1:16" x14ac:dyDescent="0.3">
      <c r="A676" s="9"/>
      <c r="B676" s="10"/>
      <c r="C676" s="10"/>
      <c r="D676" s="46"/>
      <c r="E676" s="10"/>
      <c r="F676" s="10"/>
      <c r="G676" s="9"/>
      <c r="H676" s="10"/>
      <c r="I676" s="10"/>
      <c r="J676" s="10"/>
      <c r="K676" s="10"/>
      <c r="L676" s="9"/>
      <c r="M676" s="10"/>
      <c r="N676" s="7"/>
      <c r="O676" s="7"/>
      <c r="P676" s="10"/>
    </row>
    <row r="677" spans="1:16" x14ac:dyDescent="0.3">
      <c r="A677" s="4" t="s">
        <v>905</v>
      </c>
      <c r="B677" s="3" t="s">
        <v>398</v>
      </c>
      <c r="C677" s="40" t="s">
        <v>374</v>
      </c>
      <c r="D677" s="45" t="s">
        <v>1669</v>
      </c>
      <c r="E677" s="3" t="s">
        <v>399</v>
      </c>
      <c r="F677" s="3" t="s">
        <v>400</v>
      </c>
      <c r="G677" s="4" t="str">
        <f>CONCATENATE(K677," ",C677,D677)</f>
        <v>RES0603 0R±1%</v>
      </c>
      <c r="H677" s="3" t="s">
        <v>23</v>
      </c>
      <c r="I677" s="3" t="s">
        <v>24</v>
      </c>
      <c r="J677" s="3" t="s">
        <v>25</v>
      </c>
      <c r="K677" s="3" t="s">
        <v>401</v>
      </c>
      <c r="L677" s="4" t="str">
        <f>CONCATENATE("RC0603FR-07",C677,"L")</f>
        <v>RC0603FR-070RL</v>
      </c>
      <c r="M677" s="3" t="s">
        <v>378</v>
      </c>
      <c r="N677" t="s">
        <v>379</v>
      </c>
      <c r="O677" t="str">
        <f t="shared" ref="O677:O740" ca="1" si="44">CONCATENATE(LEFT(CELL("имяфайла"), FIND("[",CELL("имяфайла"))-1),"DataSheet\GENERAL PURPOSE CHIP RESISTORS (Yageo).pdf")</f>
        <v>C:\Altium Libraries\Passives Library\DataSheet\GENERAL PURPOSE CHIP RESISTORS (Yageo).pdf</v>
      </c>
      <c r="P677" s="5" t="str">
        <f>CONCATENATE(N677," ",K677," ",C677,D677," ",E677," ",F677)</f>
        <v>GENERAL PURPOSE CHIP RESISTORS RES0603 0R±1% 75V 0.1W</v>
      </c>
    </row>
    <row r="678" spans="1:16" x14ac:dyDescent="0.3">
      <c r="A678" s="4" t="s">
        <v>906</v>
      </c>
      <c r="B678" s="3" t="s">
        <v>398</v>
      </c>
      <c r="C678" s="40" t="s">
        <v>2095</v>
      </c>
      <c r="D678" s="45" t="s">
        <v>1669</v>
      </c>
      <c r="E678" s="3" t="s">
        <v>399</v>
      </c>
      <c r="F678" s="3" t="s">
        <v>400</v>
      </c>
      <c r="G678" s="4" t="str">
        <f t="shared" ref="G678:G741" si="45">CONCATENATE(K678," ",C678,D678)</f>
        <v>RES0603 1R±1%</v>
      </c>
      <c r="H678" s="3" t="s">
        <v>23</v>
      </c>
      <c r="I678" s="3" t="s">
        <v>24</v>
      </c>
      <c r="J678" s="3" t="s">
        <v>25</v>
      </c>
      <c r="K678" s="3" t="s">
        <v>401</v>
      </c>
      <c r="L678" s="4" t="str">
        <f t="shared" ref="L678:L741" si="46">CONCATENATE("RC0603FR-07",C678,"L")</f>
        <v>RC0603FR-071RL</v>
      </c>
      <c r="M678" s="3" t="s">
        <v>378</v>
      </c>
      <c r="N678" t="s">
        <v>379</v>
      </c>
      <c r="O678" t="str">
        <f t="shared" ca="1" si="44"/>
        <v>C:\Altium Libraries\Passives Library\DataSheet\GENERAL PURPOSE CHIP RESISTORS (Yageo).pdf</v>
      </c>
      <c r="P678" s="5" t="str">
        <f t="shared" ref="P678:P741" si="47">CONCATENATE(N678," ",K678," ",C678,D678," ",E678," ",F678)</f>
        <v>GENERAL PURPOSE CHIP RESISTORS RES0603 1R±1% 75V 0.1W</v>
      </c>
    </row>
    <row r="679" spans="1:16" x14ac:dyDescent="0.3">
      <c r="A679" s="4" t="s">
        <v>907</v>
      </c>
      <c r="B679" s="3" t="s">
        <v>398</v>
      </c>
      <c r="C679" s="40" t="s">
        <v>2096</v>
      </c>
      <c r="D679" s="45" t="s">
        <v>1669</v>
      </c>
      <c r="E679" s="3" t="s">
        <v>399</v>
      </c>
      <c r="F679" s="3" t="s">
        <v>400</v>
      </c>
      <c r="G679" s="4" t="str">
        <f t="shared" si="45"/>
        <v>RES0603 1R02±1%</v>
      </c>
      <c r="H679" s="3" t="s">
        <v>23</v>
      </c>
      <c r="I679" s="3" t="s">
        <v>24</v>
      </c>
      <c r="J679" s="3" t="s">
        <v>25</v>
      </c>
      <c r="K679" s="3" t="s">
        <v>401</v>
      </c>
      <c r="L679" s="4" t="str">
        <f t="shared" si="46"/>
        <v>RC0603FR-071R02L</v>
      </c>
      <c r="M679" s="3" t="s">
        <v>378</v>
      </c>
      <c r="N679" t="s">
        <v>379</v>
      </c>
      <c r="O679" t="str">
        <f t="shared" ca="1" si="44"/>
        <v>C:\Altium Libraries\Passives Library\DataSheet\GENERAL PURPOSE CHIP RESISTORS (Yageo).pdf</v>
      </c>
      <c r="P679" s="5" t="str">
        <f t="shared" si="47"/>
        <v>GENERAL PURPOSE CHIP RESISTORS RES0603 1R02±1% 75V 0.1W</v>
      </c>
    </row>
    <row r="680" spans="1:16" x14ac:dyDescent="0.3">
      <c r="A680" s="4" t="s">
        <v>908</v>
      </c>
      <c r="B680" s="3" t="s">
        <v>398</v>
      </c>
      <c r="C680" s="40" t="s">
        <v>2097</v>
      </c>
      <c r="D680" s="45" t="s">
        <v>1669</v>
      </c>
      <c r="E680" s="3" t="s">
        <v>399</v>
      </c>
      <c r="F680" s="3" t="s">
        <v>400</v>
      </c>
      <c r="G680" s="4" t="str">
        <f t="shared" si="45"/>
        <v>RES0603 1R05±1%</v>
      </c>
      <c r="H680" s="3" t="s">
        <v>23</v>
      </c>
      <c r="I680" s="3" t="s">
        <v>24</v>
      </c>
      <c r="J680" s="3" t="s">
        <v>25</v>
      </c>
      <c r="K680" s="3" t="s">
        <v>401</v>
      </c>
      <c r="L680" s="4" t="str">
        <f t="shared" si="46"/>
        <v>RC0603FR-071R05L</v>
      </c>
      <c r="M680" s="3" t="s">
        <v>378</v>
      </c>
      <c r="N680" t="s">
        <v>379</v>
      </c>
      <c r="O680" t="str">
        <f t="shared" ca="1" si="44"/>
        <v>C:\Altium Libraries\Passives Library\DataSheet\GENERAL PURPOSE CHIP RESISTORS (Yageo).pdf</v>
      </c>
      <c r="P680" s="5" t="str">
        <f t="shared" si="47"/>
        <v>GENERAL PURPOSE CHIP RESISTORS RES0603 1R05±1% 75V 0.1W</v>
      </c>
    </row>
    <row r="681" spans="1:16" x14ac:dyDescent="0.3">
      <c r="A681" s="4" t="s">
        <v>909</v>
      </c>
      <c r="B681" s="3" t="s">
        <v>398</v>
      </c>
      <c r="C681" s="40" t="s">
        <v>2098</v>
      </c>
      <c r="D681" s="45" t="s">
        <v>1669</v>
      </c>
      <c r="E681" s="3" t="s">
        <v>399</v>
      </c>
      <c r="F681" s="3" t="s">
        <v>400</v>
      </c>
      <c r="G681" s="4" t="str">
        <f t="shared" si="45"/>
        <v>RES0603 1R07±1%</v>
      </c>
      <c r="H681" s="3" t="s">
        <v>23</v>
      </c>
      <c r="I681" s="3" t="s">
        <v>24</v>
      </c>
      <c r="J681" s="3" t="s">
        <v>25</v>
      </c>
      <c r="K681" s="3" t="s">
        <v>401</v>
      </c>
      <c r="L681" s="4" t="str">
        <f t="shared" si="46"/>
        <v>RC0603FR-071R07L</v>
      </c>
      <c r="M681" s="3" t="s">
        <v>378</v>
      </c>
      <c r="N681" t="s">
        <v>379</v>
      </c>
      <c r="O681" t="str">
        <f t="shared" ca="1" si="44"/>
        <v>C:\Altium Libraries\Passives Library\DataSheet\GENERAL PURPOSE CHIP RESISTORS (Yageo).pdf</v>
      </c>
      <c r="P681" s="5" t="str">
        <f t="shared" si="47"/>
        <v>GENERAL PURPOSE CHIP RESISTORS RES0603 1R07±1% 75V 0.1W</v>
      </c>
    </row>
    <row r="682" spans="1:16" x14ac:dyDescent="0.3">
      <c r="A682" s="4" t="s">
        <v>910</v>
      </c>
      <c r="B682" s="3" t="s">
        <v>398</v>
      </c>
      <c r="C682" s="40" t="s">
        <v>31</v>
      </c>
      <c r="D682" s="45" t="s">
        <v>1669</v>
      </c>
      <c r="E682" s="3" t="s">
        <v>399</v>
      </c>
      <c r="F682" s="3" t="s">
        <v>400</v>
      </c>
      <c r="G682" s="4" t="str">
        <f t="shared" si="45"/>
        <v>RES0603 1R1±1%</v>
      </c>
      <c r="H682" s="3" t="s">
        <v>23</v>
      </c>
      <c r="I682" s="3" t="s">
        <v>24</v>
      </c>
      <c r="J682" s="3" t="s">
        <v>25</v>
      </c>
      <c r="K682" s="3" t="s">
        <v>401</v>
      </c>
      <c r="L682" s="4" t="str">
        <f t="shared" si="46"/>
        <v>RC0603FR-071R1L</v>
      </c>
      <c r="M682" s="3" t="s">
        <v>378</v>
      </c>
      <c r="N682" t="s">
        <v>379</v>
      </c>
      <c r="O682" t="str">
        <f t="shared" ca="1" si="44"/>
        <v>C:\Altium Libraries\Passives Library\DataSheet\GENERAL PURPOSE CHIP RESISTORS (Yageo).pdf</v>
      </c>
      <c r="P682" s="5" t="str">
        <f t="shared" si="47"/>
        <v>GENERAL PURPOSE CHIP RESISTORS RES0603 1R1±1% 75V 0.1W</v>
      </c>
    </row>
    <row r="683" spans="1:16" x14ac:dyDescent="0.3">
      <c r="A683" s="4" t="s">
        <v>911</v>
      </c>
      <c r="B683" s="3" t="s">
        <v>398</v>
      </c>
      <c r="C683" s="40" t="s">
        <v>2099</v>
      </c>
      <c r="D683" s="45" t="s">
        <v>1669</v>
      </c>
      <c r="E683" s="3" t="s">
        <v>399</v>
      </c>
      <c r="F683" s="3" t="s">
        <v>400</v>
      </c>
      <c r="G683" s="4" t="str">
        <f t="shared" si="45"/>
        <v>RES0603 1R13±1%</v>
      </c>
      <c r="H683" s="3" t="s">
        <v>23</v>
      </c>
      <c r="I683" s="3" t="s">
        <v>24</v>
      </c>
      <c r="J683" s="3" t="s">
        <v>25</v>
      </c>
      <c r="K683" s="3" t="s">
        <v>401</v>
      </c>
      <c r="L683" s="4" t="str">
        <f t="shared" si="46"/>
        <v>RC0603FR-071R13L</v>
      </c>
      <c r="M683" s="3" t="s">
        <v>378</v>
      </c>
      <c r="N683" t="s">
        <v>379</v>
      </c>
      <c r="O683" t="str">
        <f t="shared" ca="1" si="44"/>
        <v>C:\Altium Libraries\Passives Library\DataSheet\GENERAL PURPOSE CHIP RESISTORS (Yageo).pdf</v>
      </c>
      <c r="P683" s="5" t="str">
        <f t="shared" si="47"/>
        <v>GENERAL PURPOSE CHIP RESISTORS RES0603 1R13±1% 75V 0.1W</v>
      </c>
    </row>
    <row r="684" spans="1:16" x14ac:dyDescent="0.3">
      <c r="A684" s="4" t="s">
        <v>912</v>
      </c>
      <c r="B684" s="3" t="s">
        <v>398</v>
      </c>
      <c r="C684" s="40" t="s">
        <v>2100</v>
      </c>
      <c r="D684" s="45" t="s">
        <v>1669</v>
      </c>
      <c r="E684" s="3" t="s">
        <v>399</v>
      </c>
      <c r="F684" s="3" t="s">
        <v>400</v>
      </c>
      <c r="G684" s="4" t="str">
        <f t="shared" si="45"/>
        <v>RES0603 1R15±1%</v>
      </c>
      <c r="H684" s="3" t="s">
        <v>23</v>
      </c>
      <c r="I684" s="3" t="s">
        <v>24</v>
      </c>
      <c r="J684" s="3" t="s">
        <v>25</v>
      </c>
      <c r="K684" s="3" t="s">
        <v>401</v>
      </c>
      <c r="L684" s="4" t="str">
        <f t="shared" si="46"/>
        <v>RC0603FR-071R15L</v>
      </c>
      <c r="M684" s="3" t="s">
        <v>378</v>
      </c>
      <c r="N684" t="s">
        <v>379</v>
      </c>
      <c r="O684" t="str">
        <f t="shared" ca="1" si="44"/>
        <v>C:\Altium Libraries\Passives Library\DataSheet\GENERAL PURPOSE CHIP RESISTORS (Yageo).pdf</v>
      </c>
      <c r="P684" s="5" t="str">
        <f t="shared" si="47"/>
        <v>GENERAL PURPOSE CHIP RESISTORS RES0603 1R15±1% 75V 0.1W</v>
      </c>
    </row>
    <row r="685" spans="1:16" x14ac:dyDescent="0.3">
      <c r="A685" s="4" t="s">
        <v>913</v>
      </c>
      <c r="B685" s="3" t="s">
        <v>398</v>
      </c>
      <c r="C685" s="40" t="s">
        <v>2101</v>
      </c>
      <c r="D685" s="45" t="s">
        <v>1669</v>
      </c>
      <c r="E685" s="3" t="s">
        <v>399</v>
      </c>
      <c r="F685" s="3" t="s">
        <v>400</v>
      </c>
      <c r="G685" s="4" t="str">
        <f t="shared" si="45"/>
        <v>RES0603 1R18±1%</v>
      </c>
      <c r="H685" s="3" t="s">
        <v>23</v>
      </c>
      <c r="I685" s="3" t="s">
        <v>24</v>
      </c>
      <c r="J685" s="3" t="s">
        <v>25</v>
      </c>
      <c r="K685" s="3" t="s">
        <v>401</v>
      </c>
      <c r="L685" s="4" t="str">
        <f t="shared" si="46"/>
        <v>RC0603FR-071R18L</v>
      </c>
      <c r="M685" s="3" t="s">
        <v>378</v>
      </c>
      <c r="N685" t="s">
        <v>379</v>
      </c>
      <c r="O685" t="str">
        <f t="shared" ca="1" si="44"/>
        <v>C:\Altium Libraries\Passives Library\DataSheet\GENERAL PURPOSE CHIP RESISTORS (Yageo).pdf</v>
      </c>
      <c r="P685" s="5" t="str">
        <f t="shared" si="47"/>
        <v>GENERAL PURPOSE CHIP RESISTORS RES0603 1R18±1% 75V 0.1W</v>
      </c>
    </row>
    <row r="686" spans="1:16" x14ac:dyDescent="0.3">
      <c r="A686" s="4" t="s">
        <v>914</v>
      </c>
      <c r="B686" s="3" t="s">
        <v>398</v>
      </c>
      <c r="C686" s="40" t="s">
        <v>2102</v>
      </c>
      <c r="D686" s="45" t="s">
        <v>1669</v>
      </c>
      <c r="E686" s="3" t="s">
        <v>399</v>
      </c>
      <c r="F686" s="3" t="s">
        <v>400</v>
      </c>
      <c r="G686" s="4" t="str">
        <f t="shared" si="45"/>
        <v>RES0603 1R21±1%</v>
      </c>
      <c r="H686" s="3" t="s">
        <v>23</v>
      </c>
      <c r="I686" s="3" t="s">
        <v>24</v>
      </c>
      <c r="J686" s="3" t="s">
        <v>25</v>
      </c>
      <c r="K686" s="3" t="s">
        <v>401</v>
      </c>
      <c r="L686" s="4" t="str">
        <f t="shared" si="46"/>
        <v>RC0603FR-071R21L</v>
      </c>
      <c r="M686" s="3" t="s">
        <v>378</v>
      </c>
      <c r="N686" t="s">
        <v>379</v>
      </c>
      <c r="O686" t="str">
        <f t="shared" ca="1" si="44"/>
        <v>C:\Altium Libraries\Passives Library\DataSheet\GENERAL PURPOSE CHIP RESISTORS (Yageo).pdf</v>
      </c>
      <c r="P686" s="5" t="str">
        <f t="shared" si="47"/>
        <v>GENERAL PURPOSE CHIP RESISTORS RES0603 1R21±1% 75V 0.1W</v>
      </c>
    </row>
    <row r="687" spans="1:16" x14ac:dyDescent="0.3">
      <c r="A687" s="4" t="s">
        <v>915</v>
      </c>
      <c r="B687" s="3" t="s">
        <v>398</v>
      </c>
      <c r="C687" s="40" t="s">
        <v>2103</v>
      </c>
      <c r="D687" s="45" t="s">
        <v>1669</v>
      </c>
      <c r="E687" s="3" t="s">
        <v>399</v>
      </c>
      <c r="F687" s="3" t="s">
        <v>400</v>
      </c>
      <c r="G687" s="4" t="str">
        <f t="shared" si="45"/>
        <v>RES0603 1R24±1%</v>
      </c>
      <c r="H687" s="3" t="s">
        <v>23</v>
      </c>
      <c r="I687" s="3" t="s">
        <v>24</v>
      </c>
      <c r="J687" s="3" t="s">
        <v>25</v>
      </c>
      <c r="K687" s="3" t="s">
        <v>401</v>
      </c>
      <c r="L687" s="4" t="str">
        <f t="shared" si="46"/>
        <v>RC0603FR-071R24L</v>
      </c>
      <c r="M687" s="3" t="s">
        <v>378</v>
      </c>
      <c r="N687" t="s">
        <v>379</v>
      </c>
      <c r="O687" t="str">
        <f t="shared" ca="1" si="44"/>
        <v>C:\Altium Libraries\Passives Library\DataSheet\GENERAL PURPOSE CHIP RESISTORS (Yageo).pdf</v>
      </c>
      <c r="P687" s="5" t="str">
        <f t="shared" si="47"/>
        <v>GENERAL PURPOSE CHIP RESISTORS RES0603 1R24±1% 75V 0.1W</v>
      </c>
    </row>
    <row r="688" spans="1:16" x14ac:dyDescent="0.3">
      <c r="A688" s="4" t="s">
        <v>916</v>
      </c>
      <c r="B688" s="3" t="s">
        <v>398</v>
      </c>
      <c r="C688" s="40" t="s">
        <v>2104</v>
      </c>
      <c r="D688" s="45" t="s">
        <v>1669</v>
      </c>
      <c r="E688" s="3" t="s">
        <v>399</v>
      </c>
      <c r="F688" s="3" t="s">
        <v>400</v>
      </c>
      <c r="G688" s="4" t="str">
        <f t="shared" si="45"/>
        <v>RES0603 1R27±1%</v>
      </c>
      <c r="H688" s="3" t="s">
        <v>23</v>
      </c>
      <c r="I688" s="3" t="s">
        <v>24</v>
      </c>
      <c r="J688" s="3" t="s">
        <v>25</v>
      </c>
      <c r="K688" s="3" t="s">
        <v>401</v>
      </c>
      <c r="L688" s="4" t="str">
        <f t="shared" si="46"/>
        <v>RC0603FR-071R27L</v>
      </c>
      <c r="M688" s="3" t="s">
        <v>378</v>
      </c>
      <c r="N688" t="s">
        <v>379</v>
      </c>
      <c r="O688" t="str">
        <f t="shared" ca="1" si="44"/>
        <v>C:\Altium Libraries\Passives Library\DataSheet\GENERAL PURPOSE CHIP RESISTORS (Yageo).pdf</v>
      </c>
      <c r="P688" s="5" t="str">
        <f t="shared" si="47"/>
        <v>GENERAL PURPOSE CHIP RESISTORS RES0603 1R27±1% 75V 0.1W</v>
      </c>
    </row>
    <row r="689" spans="1:16" x14ac:dyDescent="0.3">
      <c r="A689" s="4" t="s">
        <v>917</v>
      </c>
      <c r="B689" s="3" t="s">
        <v>398</v>
      </c>
      <c r="C689" s="40" t="s">
        <v>35</v>
      </c>
      <c r="D689" s="45" t="s">
        <v>1669</v>
      </c>
      <c r="E689" s="3" t="s">
        <v>399</v>
      </c>
      <c r="F689" s="3" t="s">
        <v>400</v>
      </c>
      <c r="G689" s="4" t="str">
        <f t="shared" si="45"/>
        <v>RES0603 1R3±1%</v>
      </c>
      <c r="H689" s="3" t="s">
        <v>23</v>
      </c>
      <c r="I689" s="3" t="s">
        <v>24</v>
      </c>
      <c r="J689" s="3" t="s">
        <v>25</v>
      </c>
      <c r="K689" s="3" t="s">
        <v>401</v>
      </c>
      <c r="L689" s="4" t="str">
        <f t="shared" si="46"/>
        <v>RC0603FR-071R3L</v>
      </c>
      <c r="M689" s="3" t="s">
        <v>378</v>
      </c>
      <c r="N689" t="s">
        <v>379</v>
      </c>
      <c r="O689" t="str">
        <f t="shared" ca="1" si="44"/>
        <v>C:\Altium Libraries\Passives Library\DataSheet\GENERAL PURPOSE CHIP RESISTORS (Yageo).pdf</v>
      </c>
      <c r="P689" s="5" t="str">
        <f t="shared" si="47"/>
        <v>GENERAL PURPOSE CHIP RESISTORS RES0603 1R3±1% 75V 0.1W</v>
      </c>
    </row>
    <row r="690" spans="1:16" x14ac:dyDescent="0.3">
      <c r="A690" s="4" t="s">
        <v>918</v>
      </c>
      <c r="B690" s="3" t="s">
        <v>398</v>
      </c>
      <c r="C690" s="40" t="s">
        <v>2105</v>
      </c>
      <c r="D690" s="45" t="s">
        <v>1669</v>
      </c>
      <c r="E690" s="3" t="s">
        <v>399</v>
      </c>
      <c r="F690" s="3" t="s">
        <v>400</v>
      </c>
      <c r="G690" s="4" t="str">
        <f t="shared" si="45"/>
        <v>RES0603 1R33±1%</v>
      </c>
      <c r="H690" s="3" t="s">
        <v>23</v>
      </c>
      <c r="I690" s="3" t="s">
        <v>24</v>
      </c>
      <c r="J690" s="3" t="s">
        <v>25</v>
      </c>
      <c r="K690" s="3" t="s">
        <v>401</v>
      </c>
      <c r="L690" s="4" t="str">
        <f t="shared" si="46"/>
        <v>RC0603FR-071R33L</v>
      </c>
      <c r="M690" s="3" t="s">
        <v>378</v>
      </c>
      <c r="N690" t="s">
        <v>379</v>
      </c>
      <c r="O690" t="str">
        <f t="shared" ca="1" si="44"/>
        <v>C:\Altium Libraries\Passives Library\DataSheet\GENERAL PURPOSE CHIP RESISTORS (Yageo).pdf</v>
      </c>
      <c r="P690" s="5" t="str">
        <f t="shared" si="47"/>
        <v>GENERAL PURPOSE CHIP RESISTORS RES0603 1R33±1% 75V 0.1W</v>
      </c>
    </row>
    <row r="691" spans="1:16" x14ac:dyDescent="0.3">
      <c r="A691" s="4" t="s">
        <v>919</v>
      </c>
      <c r="B691" s="3" t="s">
        <v>398</v>
      </c>
      <c r="C691" s="40" t="s">
        <v>2106</v>
      </c>
      <c r="D691" s="45" t="s">
        <v>1669</v>
      </c>
      <c r="E691" s="3" t="s">
        <v>399</v>
      </c>
      <c r="F691" s="3" t="s">
        <v>400</v>
      </c>
      <c r="G691" s="4" t="str">
        <f t="shared" si="45"/>
        <v>RES0603 1R37±1%</v>
      </c>
      <c r="H691" s="3" t="s">
        <v>23</v>
      </c>
      <c r="I691" s="3" t="s">
        <v>24</v>
      </c>
      <c r="J691" s="3" t="s">
        <v>25</v>
      </c>
      <c r="K691" s="3" t="s">
        <v>401</v>
      </c>
      <c r="L691" s="4" t="str">
        <f t="shared" si="46"/>
        <v>RC0603FR-071R37L</v>
      </c>
      <c r="M691" s="3" t="s">
        <v>378</v>
      </c>
      <c r="N691" t="s">
        <v>379</v>
      </c>
      <c r="O691" t="str">
        <f t="shared" ca="1" si="44"/>
        <v>C:\Altium Libraries\Passives Library\DataSheet\GENERAL PURPOSE CHIP RESISTORS (Yageo).pdf</v>
      </c>
      <c r="P691" s="5" t="str">
        <f t="shared" si="47"/>
        <v>GENERAL PURPOSE CHIP RESISTORS RES0603 1R37±1% 75V 0.1W</v>
      </c>
    </row>
    <row r="692" spans="1:16" x14ac:dyDescent="0.3">
      <c r="A692" s="4" t="s">
        <v>920</v>
      </c>
      <c r="B692" s="3" t="s">
        <v>398</v>
      </c>
      <c r="C692" s="40" t="s">
        <v>2107</v>
      </c>
      <c r="D692" s="45" t="s">
        <v>1669</v>
      </c>
      <c r="E692" s="3" t="s">
        <v>399</v>
      </c>
      <c r="F692" s="3" t="s">
        <v>400</v>
      </c>
      <c r="G692" s="4" t="str">
        <f t="shared" si="45"/>
        <v>RES0603 1R4±1%</v>
      </c>
      <c r="H692" s="3" t="s">
        <v>23</v>
      </c>
      <c r="I692" s="3" t="s">
        <v>24</v>
      </c>
      <c r="J692" s="3" t="s">
        <v>25</v>
      </c>
      <c r="K692" s="3" t="s">
        <v>401</v>
      </c>
      <c r="L692" s="4" t="str">
        <f t="shared" si="46"/>
        <v>RC0603FR-071R4L</v>
      </c>
      <c r="M692" s="3" t="s">
        <v>378</v>
      </c>
      <c r="N692" t="s">
        <v>379</v>
      </c>
      <c r="O692" t="str">
        <f t="shared" ca="1" si="44"/>
        <v>C:\Altium Libraries\Passives Library\DataSheet\GENERAL PURPOSE CHIP RESISTORS (Yageo).pdf</v>
      </c>
      <c r="P692" s="5" t="str">
        <f t="shared" si="47"/>
        <v>GENERAL PURPOSE CHIP RESISTORS RES0603 1R4±1% 75V 0.1W</v>
      </c>
    </row>
    <row r="693" spans="1:16" x14ac:dyDescent="0.3">
      <c r="A693" s="4" t="s">
        <v>921</v>
      </c>
      <c r="B693" s="3" t="s">
        <v>398</v>
      </c>
      <c r="C693" s="40" t="s">
        <v>2108</v>
      </c>
      <c r="D693" s="45" t="s">
        <v>1669</v>
      </c>
      <c r="E693" s="3" t="s">
        <v>399</v>
      </c>
      <c r="F693" s="3" t="s">
        <v>400</v>
      </c>
      <c r="G693" s="4" t="str">
        <f t="shared" si="45"/>
        <v>RES0603 1R43±1%</v>
      </c>
      <c r="H693" s="3" t="s">
        <v>23</v>
      </c>
      <c r="I693" s="3" t="s">
        <v>24</v>
      </c>
      <c r="J693" s="3" t="s">
        <v>25</v>
      </c>
      <c r="K693" s="3" t="s">
        <v>401</v>
      </c>
      <c r="L693" s="4" t="str">
        <f t="shared" si="46"/>
        <v>RC0603FR-071R43L</v>
      </c>
      <c r="M693" s="3" t="s">
        <v>378</v>
      </c>
      <c r="N693" t="s">
        <v>379</v>
      </c>
      <c r="O693" t="str">
        <f t="shared" ca="1" si="44"/>
        <v>C:\Altium Libraries\Passives Library\DataSheet\GENERAL PURPOSE CHIP RESISTORS (Yageo).pdf</v>
      </c>
      <c r="P693" s="5" t="str">
        <f t="shared" si="47"/>
        <v>GENERAL PURPOSE CHIP RESISTORS RES0603 1R43±1% 75V 0.1W</v>
      </c>
    </row>
    <row r="694" spans="1:16" x14ac:dyDescent="0.3">
      <c r="A694" s="4" t="s">
        <v>922</v>
      </c>
      <c r="B694" s="3" t="s">
        <v>398</v>
      </c>
      <c r="C694" s="40" t="s">
        <v>2109</v>
      </c>
      <c r="D694" s="45" t="s">
        <v>1669</v>
      </c>
      <c r="E694" s="3" t="s">
        <v>399</v>
      </c>
      <c r="F694" s="3" t="s">
        <v>400</v>
      </c>
      <c r="G694" s="4" t="str">
        <f t="shared" si="45"/>
        <v>RES0603 1R47±1%</v>
      </c>
      <c r="H694" s="3" t="s">
        <v>23</v>
      </c>
      <c r="I694" s="3" t="s">
        <v>24</v>
      </c>
      <c r="J694" s="3" t="s">
        <v>25</v>
      </c>
      <c r="K694" s="3" t="s">
        <v>401</v>
      </c>
      <c r="L694" s="4" t="str">
        <f t="shared" si="46"/>
        <v>RC0603FR-071R47L</v>
      </c>
      <c r="M694" s="3" t="s">
        <v>378</v>
      </c>
      <c r="N694" t="s">
        <v>379</v>
      </c>
      <c r="O694" t="str">
        <f t="shared" ca="1" si="44"/>
        <v>C:\Altium Libraries\Passives Library\DataSheet\GENERAL PURPOSE CHIP RESISTORS (Yageo).pdf</v>
      </c>
      <c r="P694" s="5" t="str">
        <f t="shared" si="47"/>
        <v>GENERAL PURPOSE CHIP RESISTORS RES0603 1R47±1% 75V 0.1W</v>
      </c>
    </row>
    <row r="695" spans="1:16" x14ac:dyDescent="0.3">
      <c r="A695" s="4" t="s">
        <v>923</v>
      </c>
      <c r="B695" s="3" t="s">
        <v>398</v>
      </c>
      <c r="C695" s="40" t="s">
        <v>37</v>
      </c>
      <c r="D695" s="45" t="s">
        <v>1669</v>
      </c>
      <c r="E695" s="3" t="s">
        <v>399</v>
      </c>
      <c r="F695" s="3" t="s">
        <v>400</v>
      </c>
      <c r="G695" s="4" t="str">
        <f t="shared" si="45"/>
        <v>RES0603 1R5±1%</v>
      </c>
      <c r="H695" s="3" t="s">
        <v>23</v>
      </c>
      <c r="I695" s="3" t="s">
        <v>24</v>
      </c>
      <c r="J695" s="3" t="s">
        <v>25</v>
      </c>
      <c r="K695" s="3" t="s">
        <v>401</v>
      </c>
      <c r="L695" s="4" t="str">
        <f t="shared" si="46"/>
        <v>RC0603FR-071R5L</v>
      </c>
      <c r="M695" s="3" t="s">
        <v>378</v>
      </c>
      <c r="N695" t="s">
        <v>379</v>
      </c>
      <c r="O695" t="str">
        <f t="shared" ca="1" si="44"/>
        <v>C:\Altium Libraries\Passives Library\DataSheet\GENERAL PURPOSE CHIP RESISTORS (Yageo).pdf</v>
      </c>
      <c r="P695" s="5" t="str">
        <f t="shared" si="47"/>
        <v>GENERAL PURPOSE CHIP RESISTORS RES0603 1R5±1% 75V 0.1W</v>
      </c>
    </row>
    <row r="696" spans="1:16" x14ac:dyDescent="0.3">
      <c r="A696" s="4" t="s">
        <v>924</v>
      </c>
      <c r="B696" s="3" t="s">
        <v>398</v>
      </c>
      <c r="C696" s="40" t="s">
        <v>2110</v>
      </c>
      <c r="D696" s="45" t="s">
        <v>1669</v>
      </c>
      <c r="E696" s="3" t="s">
        <v>399</v>
      </c>
      <c r="F696" s="3" t="s">
        <v>400</v>
      </c>
      <c r="G696" s="4" t="str">
        <f t="shared" si="45"/>
        <v>RES0603 1R54±1%</v>
      </c>
      <c r="H696" s="3" t="s">
        <v>23</v>
      </c>
      <c r="I696" s="3" t="s">
        <v>24</v>
      </c>
      <c r="J696" s="3" t="s">
        <v>25</v>
      </c>
      <c r="K696" s="3" t="s">
        <v>401</v>
      </c>
      <c r="L696" s="4" t="str">
        <f t="shared" si="46"/>
        <v>RC0603FR-071R54L</v>
      </c>
      <c r="M696" s="3" t="s">
        <v>378</v>
      </c>
      <c r="N696" t="s">
        <v>379</v>
      </c>
      <c r="O696" t="str">
        <f t="shared" ca="1" si="44"/>
        <v>C:\Altium Libraries\Passives Library\DataSheet\GENERAL PURPOSE CHIP RESISTORS (Yageo).pdf</v>
      </c>
      <c r="P696" s="5" t="str">
        <f t="shared" si="47"/>
        <v>GENERAL PURPOSE CHIP RESISTORS RES0603 1R54±1% 75V 0.1W</v>
      </c>
    </row>
    <row r="697" spans="1:16" x14ac:dyDescent="0.3">
      <c r="A697" s="4" t="s">
        <v>925</v>
      </c>
      <c r="B697" s="3" t="s">
        <v>398</v>
      </c>
      <c r="C697" s="40" t="s">
        <v>2111</v>
      </c>
      <c r="D697" s="45" t="s">
        <v>1669</v>
      </c>
      <c r="E697" s="3" t="s">
        <v>399</v>
      </c>
      <c r="F697" s="3" t="s">
        <v>400</v>
      </c>
      <c r="G697" s="4" t="str">
        <f t="shared" si="45"/>
        <v>RES0603 1R58±1%</v>
      </c>
      <c r="H697" s="3" t="s">
        <v>23</v>
      </c>
      <c r="I697" s="3" t="s">
        <v>24</v>
      </c>
      <c r="J697" s="3" t="s">
        <v>25</v>
      </c>
      <c r="K697" s="3" t="s">
        <v>401</v>
      </c>
      <c r="L697" s="4" t="str">
        <f t="shared" si="46"/>
        <v>RC0603FR-071R58L</v>
      </c>
      <c r="M697" s="3" t="s">
        <v>378</v>
      </c>
      <c r="N697" t="s">
        <v>379</v>
      </c>
      <c r="O697" t="str">
        <f t="shared" ca="1" si="44"/>
        <v>C:\Altium Libraries\Passives Library\DataSheet\GENERAL PURPOSE CHIP RESISTORS (Yageo).pdf</v>
      </c>
      <c r="P697" s="5" t="str">
        <f t="shared" si="47"/>
        <v>GENERAL PURPOSE CHIP RESISTORS RES0603 1R58±1% 75V 0.1W</v>
      </c>
    </row>
    <row r="698" spans="1:16" x14ac:dyDescent="0.3">
      <c r="A698" s="4" t="s">
        <v>926</v>
      </c>
      <c r="B698" s="3" t="s">
        <v>398</v>
      </c>
      <c r="C698" s="40" t="s">
        <v>2112</v>
      </c>
      <c r="D698" s="45" t="s">
        <v>1669</v>
      </c>
      <c r="E698" s="3" t="s">
        <v>399</v>
      </c>
      <c r="F698" s="3" t="s">
        <v>400</v>
      </c>
      <c r="G698" s="4" t="str">
        <f t="shared" si="45"/>
        <v>RES0603 1R62±1%</v>
      </c>
      <c r="H698" s="3" t="s">
        <v>23</v>
      </c>
      <c r="I698" s="3" t="s">
        <v>24</v>
      </c>
      <c r="J698" s="3" t="s">
        <v>25</v>
      </c>
      <c r="K698" s="3" t="s">
        <v>401</v>
      </c>
      <c r="L698" s="4" t="str">
        <f t="shared" si="46"/>
        <v>RC0603FR-071R62L</v>
      </c>
      <c r="M698" s="3" t="s">
        <v>378</v>
      </c>
      <c r="N698" t="s">
        <v>379</v>
      </c>
      <c r="O698" t="str">
        <f t="shared" ca="1" si="44"/>
        <v>C:\Altium Libraries\Passives Library\DataSheet\GENERAL PURPOSE CHIP RESISTORS (Yageo).pdf</v>
      </c>
      <c r="P698" s="5" t="str">
        <f t="shared" si="47"/>
        <v>GENERAL PURPOSE CHIP RESISTORS RES0603 1R62±1% 75V 0.1W</v>
      </c>
    </row>
    <row r="699" spans="1:16" x14ac:dyDescent="0.3">
      <c r="A699" s="4" t="s">
        <v>927</v>
      </c>
      <c r="B699" s="3" t="s">
        <v>398</v>
      </c>
      <c r="C699" s="40" t="s">
        <v>2113</v>
      </c>
      <c r="D699" s="45" t="s">
        <v>1669</v>
      </c>
      <c r="E699" s="3" t="s">
        <v>399</v>
      </c>
      <c r="F699" s="3" t="s">
        <v>400</v>
      </c>
      <c r="G699" s="4" t="str">
        <f t="shared" si="45"/>
        <v>RES0603 1R65±1%</v>
      </c>
      <c r="H699" s="3" t="s">
        <v>23</v>
      </c>
      <c r="I699" s="3" t="s">
        <v>24</v>
      </c>
      <c r="J699" s="3" t="s">
        <v>25</v>
      </c>
      <c r="K699" s="3" t="s">
        <v>401</v>
      </c>
      <c r="L699" s="4" t="str">
        <f t="shared" si="46"/>
        <v>RC0603FR-071R65L</v>
      </c>
      <c r="M699" s="3" t="s">
        <v>378</v>
      </c>
      <c r="N699" t="s">
        <v>379</v>
      </c>
      <c r="O699" t="str">
        <f t="shared" ca="1" si="44"/>
        <v>C:\Altium Libraries\Passives Library\DataSheet\GENERAL PURPOSE CHIP RESISTORS (Yageo).pdf</v>
      </c>
      <c r="P699" s="5" t="str">
        <f t="shared" si="47"/>
        <v>GENERAL PURPOSE CHIP RESISTORS RES0603 1R65±1% 75V 0.1W</v>
      </c>
    </row>
    <row r="700" spans="1:16" x14ac:dyDescent="0.3">
      <c r="A700" s="4" t="s">
        <v>928</v>
      </c>
      <c r="B700" s="3" t="s">
        <v>398</v>
      </c>
      <c r="C700" s="40" t="s">
        <v>2114</v>
      </c>
      <c r="D700" s="45" t="s">
        <v>1669</v>
      </c>
      <c r="E700" s="3" t="s">
        <v>399</v>
      </c>
      <c r="F700" s="3" t="s">
        <v>400</v>
      </c>
      <c r="G700" s="4" t="str">
        <f t="shared" si="45"/>
        <v>RES0603 1R69±1%</v>
      </c>
      <c r="H700" s="3" t="s">
        <v>23</v>
      </c>
      <c r="I700" s="3" t="s">
        <v>24</v>
      </c>
      <c r="J700" s="3" t="s">
        <v>25</v>
      </c>
      <c r="K700" s="3" t="s">
        <v>401</v>
      </c>
      <c r="L700" s="4" t="str">
        <f t="shared" si="46"/>
        <v>RC0603FR-071R69L</v>
      </c>
      <c r="M700" s="3" t="s">
        <v>378</v>
      </c>
      <c r="N700" t="s">
        <v>379</v>
      </c>
      <c r="O700" t="str">
        <f t="shared" ca="1" si="44"/>
        <v>C:\Altium Libraries\Passives Library\DataSheet\GENERAL PURPOSE CHIP RESISTORS (Yageo).pdf</v>
      </c>
      <c r="P700" s="5" t="str">
        <f t="shared" si="47"/>
        <v>GENERAL PURPOSE CHIP RESISTORS RES0603 1R69±1% 75V 0.1W</v>
      </c>
    </row>
    <row r="701" spans="1:16" x14ac:dyDescent="0.3">
      <c r="A701" s="4" t="s">
        <v>929</v>
      </c>
      <c r="B701" s="3" t="s">
        <v>398</v>
      </c>
      <c r="C701" s="40" t="s">
        <v>2115</v>
      </c>
      <c r="D701" s="45" t="s">
        <v>1669</v>
      </c>
      <c r="E701" s="3" t="s">
        <v>399</v>
      </c>
      <c r="F701" s="3" t="s">
        <v>400</v>
      </c>
      <c r="G701" s="4" t="str">
        <f t="shared" si="45"/>
        <v>RES0603 1R74±1%</v>
      </c>
      <c r="H701" s="3" t="s">
        <v>23</v>
      </c>
      <c r="I701" s="3" t="s">
        <v>24</v>
      </c>
      <c r="J701" s="3" t="s">
        <v>25</v>
      </c>
      <c r="K701" s="3" t="s">
        <v>401</v>
      </c>
      <c r="L701" s="4" t="str">
        <f t="shared" si="46"/>
        <v>RC0603FR-071R74L</v>
      </c>
      <c r="M701" s="3" t="s">
        <v>378</v>
      </c>
      <c r="N701" t="s">
        <v>379</v>
      </c>
      <c r="O701" t="str">
        <f t="shared" ca="1" si="44"/>
        <v>C:\Altium Libraries\Passives Library\DataSheet\GENERAL PURPOSE CHIP RESISTORS (Yageo).pdf</v>
      </c>
      <c r="P701" s="5" t="str">
        <f t="shared" si="47"/>
        <v>GENERAL PURPOSE CHIP RESISTORS RES0603 1R74±1% 75V 0.1W</v>
      </c>
    </row>
    <row r="702" spans="1:16" x14ac:dyDescent="0.3">
      <c r="A702" s="4" t="s">
        <v>930</v>
      </c>
      <c r="B702" s="3" t="s">
        <v>398</v>
      </c>
      <c r="C702" s="40" t="s">
        <v>2116</v>
      </c>
      <c r="D702" s="45" t="s">
        <v>1669</v>
      </c>
      <c r="E702" s="3" t="s">
        <v>399</v>
      </c>
      <c r="F702" s="3" t="s">
        <v>400</v>
      </c>
      <c r="G702" s="4" t="str">
        <f t="shared" si="45"/>
        <v>RES0603 1R78±1%</v>
      </c>
      <c r="H702" s="3" t="s">
        <v>23</v>
      </c>
      <c r="I702" s="3" t="s">
        <v>24</v>
      </c>
      <c r="J702" s="3" t="s">
        <v>25</v>
      </c>
      <c r="K702" s="3" t="s">
        <v>401</v>
      </c>
      <c r="L702" s="4" t="str">
        <f t="shared" si="46"/>
        <v>RC0603FR-071R78L</v>
      </c>
      <c r="M702" s="3" t="s">
        <v>378</v>
      </c>
      <c r="N702" t="s">
        <v>379</v>
      </c>
      <c r="O702" t="str">
        <f t="shared" ca="1" si="44"/>
        <v>C:\Altium Libraries\Passives Library\DataSheet\GENERAL PURPOSE CHIP RESISTORS (Yageo).pdf</v>
      </c>
      <c r="P702" s="5" t="str">
        <f t="shared" si="47"/>
        <v>GENERAL PURPOSE CHIP RESISTORS RES0603 1R78±1% 75V 0.1W</v>
      </c>
    </row>
    <row r="703" spans="1:16" x14ac:dyDescent="0.3">
      <c r="A703" s="4" t="s">
        <v>931</v>
      </c>
      <c r="B703" s="3" t="s">
        <v>398</v>
      </c>
      <c r="C703" s="40" t="s">
        <v>2117</v>
      </c>
      <c r="D703" s="45" t="s">
        <v>1669</v>
      </c>
      <c r="E703" s="3" t="s">
        <v>399</v>
      </c>
      <c r="F703" s="3" t="s">
        <v>400</v>
      </c>
      <c r="G703" s="4" t="str">
        <f t="shared" si="45"/>
        <v>RES0603 1R82±1%</v>
      </c>
      <c r="H703" s="3" t="s">
        <v>23</v>
      </c>
      <c r="I703" s="3" t="s">
        <v>24</v>
      </c>
      <c r="J703" s="3" t="s">
        <v>25</v>
      </c>
      <c r="K703" s="3" t="s">
        <v>401</v>
      </c>
      <c r="L703" s="4" t="str">
        <f t="shared" si="46"/>
        <v>RC0603FR-071R82L</v>
      </c>
      <c r="M703" s="3" t="s">
        <v>378</v>
      </c>
      <c r="N703" t="s">
        <v>379</v>
      </c>
      <c r="O703" t="str">
        <f t="shared" ca="1" si="44"/>
        <v>C:\Altium Libraries\Passives Library\DataSheet\GENERAL PURPOSE CHIP RESISTORS (Yageo).pdf</v>
      </c>
      <c r="P703" s="5" t="str">
        <f t="shared" si="47"/>
        <v>GENERAL PURPOSE CHIP RESISTORS RES0603 1R82±1% 75V 0.1W</v>
      </c>
    </row>
    <row r="704" spans="1:16" x14ac:dyDescent="0.3">
      <c r="A704" s="4" t="s">
        <v>932</v>
      </c>
      <c r="B704" s="3" t="s">
        <v>398</v>
      </c>
      <c r="C704" s="40" t="s">
        <v>2118</v>
      </c>
      <c r="D704" s="45" t="s">
        <v>1669</v>
      </c>
      <c r="E704" s="3" t="s">
        <v>399</v>
      </c>
      <c r="F704" s="3" t="s">
        <v>400</v>
      </c>
      <c r="G704" s="4" t="str">
        <f t="shared" si="45"/>
        <v>RES0603 1R87±1%</v>
      </c>
      <c r="H704" s="3" t="s">
        <v>23</v>
      </c>
      <c r="I704" s="3" t="s">
        <v>24</v>
      </c>
      <c r="J704" s="3" t="s">
        <v>25</v>
      </c>
      <c r="K704" s="3" t="s">
        <v>401</v>
      </c>
      <c r="L704" s="4" t="str">
        <f t="shared" si="46"/>
        <v>RC0603FR-071R87L</v>
      </c>
      <c r="M704" s="3" t="s">
        <v>378</v>
      </c>
      <c r="N704" t="s">
        <v>379</v>
      </c>
      <c r="O704" t="str">
        <f t="shared" ca="1" si="44"/>
        <v>C:\Altium Libraries\Passives Library\DataSheet\GENERAL PURPOSE CHIP RESISTORS (Yageo).pdf</v>
      </c>
      <c r="P704" s="5" t="str">
        <f t="shared" si="47"/>
        <v>GENERAL PURPOSE CHIP RESISTORS RES0603 1R87±1% 75V 0.1W</v>
      </c>
    </row>
    <row r="705" spans="1:16" x14ac:dyDescent="0.3">
      <c r="A705" s="4" t="s">
        <v>933</v>
      </c>
      <c r="B705" s="3" t="s">
        <v>398</v>
      </c>
      <c r="C705" s="40" t="s">
        <v>2119</v>
      </c>
      <c r="D705" s="45" t="s">
        <v>1669</v>
      </c>
      <c r="E705" s="3" t="s">
        <v>399</v>
      </c>
      <c r="F705" s="3" t="s">
        <v>400</v>
      </c>
      <c r="G705" s="4" t="str">
        <f t="shared" si="45"/>
        <v>RES0603 1R91±1%</v>
      </c>
      <c r="H705" s="3" t="s">
        <v>23</v>
      </c>
      <c r="I705" s="3" t="s">
        <v>24</v>
      </c>
      <c r="J705" s="3" t="s">
        <v>25</v>
      </c>
      <c r="K705" s="3" t="s">
        <v>401</v>
      </c>
      <c r="L705" s="4" t="str">
        <f t="shared" si="46"/>
        <v>RC0603FR-071R91L</v>
      </c>
      <c r="M705" s="3" t="s">
        <v>378</v>
      </c>
      <c r="N705" t="s">
        <v>379</v>
      </c>
      <c r="O705" t="str">
        <f t="shared" ca="1" si="44"/>
        <v>C:\Altium Libraries\Passives Library\DataSheet\GENERAL PURPOSE CHIP RESISTORS (Yageo).pdf</v>
      </c>
      <c r="P705" s="5" t="str">
        <f t="shared" si="47"/>
        <v>GENERAL PURPOSE CHIP RESISTORS RES0603 1R91±1% 75V 0.1W</v>
      </c>
    </row>
    <row r="706" spans="1:16" x14ac:dyDescent="0.3">
      <c r="A706" s="4" t="s">
        <v>934</v>
      </c>
      <c r="B706" s="3" t="s">
        <v>398</v>
      </c>
      <c r="C706" s="40" t="s">
        <v>2120</v>
      </c>
      <c r="D706" s="45" t="s">
        <v>1669</v>
      </c>
      <c r="E706" s="3" t="s">
        <v>399</v>
      </c>
      <c r="F706" s="3" t="s">
        <v>400</v>
      </c>
      <c r="G706" s="4" t="str">
        <f t="shared" si="45"/>
        <v>RES0603 1R96±1%</v>
      </c>
      <c r="H706" s="3" t="s">
        <v>23</v>
      </c>
      <c r="I706" s="3" t="s">
        <v>24</v>
      </c>
      <c r="J706" s="3" t="s">
        <v>25</v>
      </c>
      <c r="K706" s="3" t="s">
        <v>401</v>
      </c>
      <c r="L706" s="4" t="str">
        <f t="shared" si="46"/>
        <v>RC0603FR-071R96L</v>
      </c>
      <c r="M706" s="3" t="s">
        <v>378</v>
      </c>
      <c r="N706" t="s">
        <v>379</v>
      </c>
      <c r="O706" t="str">
        <f t="shared" ca="1" si="44"/>
        <v>C:\Altium Libraries\Passives Library\DataSheet\GENERAL PURPOSE CHIP RESISTORS (Yageo).pdf</v>
      </c>
      <c r="P706" s="5" t="str">
        <f t="shared" si="47"/>
        <v>GENERAL PURPOSE CHIP RESISTORS RES0603 1R96±1% 75V 0.1W</v>
      </c>
    </row>
    <row r="707" spans="1:16" x14ac:dyDescent="0.3">
      <c r="A707" s="4" t="s">
        <v>935</v>
      </c>
      <c r="B707" s="3" t="s">
        <v>398</v>
      </c>
      <c r="C707" s="40" t="s">
        <v>2121</v>
      </c>
      <c r="D707" s="45" t="s">
        <v>1669</v>
      </c>
      <c r="E707" s="3" t="s">
        <v>399</v>
      </c>
      <c r="F707" s="3" t="s">
        <v>400</v>
      </c>
      <c r="G707" s="4" t="str">
        <f t="shared" si="45"/>
        <v>RES0603 2R±1%</v>
      </c>
      <c r="H707" s="3" t="s">
        <v>23</v>
      </c>
      <c r="I707" s="3" t="s">
        <v>24</v>
      </c>
      <c r="J707" s="3" t="s">
        <v>25</v>
      </c>
      <c r="K707" s="3" t="s">
        <v>401</v>
      </c>
      <c r="L707" s="4" t="str">
        <f t="shared" si="46"/>
        <v>RC0603FR-072RL</v>
      </c>
      <c r="M707" s="3" t="s">
        <v>378</v>
      </c>
      <c r="N707" t="s">
        <v>379</v>
      </c>
      <c r="O707" t="str">
        <f t="shared" ca="1" si="44"/>
        <v>C:\Altium Libraries\Passives Library\DataSheet\GENERAL PURPOSE CHIP RESISTORS (Yageo).pdf</v>
      </c>
      <c r="P707" s="5" t="str">
        <f t="shared" si="47"/>
        <v>GENERAL PURPOSE CHIP RESISTORS RES0603 2R±1% 75V 0.1W</v>
      </c>
    </row>
    <row r="708" spans="1:16" x14ac:dyDescent="0.3">
      <c r="A708" s="4" t="s">
        <v>936</v>
      </c>
      <c r="B708" s="3" t="s">
        <v>398</v>
      </c>
      <c r="C708" s="40" t="s">
        <v>2122</v>
      </c>
      <c r="D708" s="45" t="s">
        <v>1669</v>
      </c>
      <c r="E708" s="3" t="s">
        <v>399</v>
      </c>
      <c r="F708" s="3" t="s">
        <v>400</v>
      </c>
      <c r="G708" s="4" t="str">
        <f t="shared" si="45"/>
        <v>RES0603 2R05±1%</v>
      </c>
      <c r="H708" s="3" t="s">
        <v>23</v>
      </c>
      <c r="I708" s="3" t="s">
        <v>24</v>
      </c>
      <c r="J708" s="3" t="s">
        <v>25</v>
      </c>
      <c r="K708" s="3" t="s">
        <v>401</v>
      </c>
      <c r="L708" s="4" t="str">
        <f t="shared" si="46"/>
        <v>RC0603FR-072R05L</v>
      </c>
      <c r="M708" s="3" t="s">
        <v>378</v>
      </c>
      <c r="N708" t="s">
        <v>379</v>
      </c>
      <c r="O708" t="str">
        <f t="shared" ca="1" si="44"/>
        <v>C:\Altium Libraries\Passives Library\DataSheet\GENERAL PURPOSE CHIP RESISTORS (Yageo).pdf</v>
      </c>
      <c r="P708" s="5" t="str">
        <f t="shared" si="47"/>
        <v>GENERAL PURPOSE CHIP RESISTORS RES0603 2R05±1% 75V 0.1W</v>
      </c>
    </row>
    <row r="709" spans="1:16" x14ac:dyDescent="0.3">
      <c r="A709" s="4" t="s">
        <v>937</v>
      </c>
      <c r="B709" s="3" t="s">
        <v>398</v>
      </c>
      <c r="C709" s="40" t="s">
        <v>2123</v>
      </c>
      <c r="D709" s="45" t="s">
        <v>1669</v>
      </c>
      <c r="E709" s="3" t="s">
        <v>399</v>
      </c>
      <c r="F709" s="3" t="s">
        <v>400</v>
      </c>
      <c r="G709" s="4" t="str">
        <f t="shared" si="45"/>
        <v>RES0603 2R1±1%</v>
      </c>
      <c r="H709" s="3" t="s">
        <v>23</v>
      </c>
      <c r="I709" s="3" t="s">
        <v>24</v>
      </c>
      <c r="J709" s="3" t="s">
        <v>25</v>
      </c>
      <c r="K709" s="3" t="s">
        <v>401</v>
      </c>
      <c r="L709" s="4" t="str">
        <f t="shared" si="46"/>
        <v>RC0603FR-072R1L</v>
      </c>
      <c r="M709" s="3" t="s">
        <v>378</v>
      </c>
      <c r="N709" t="s">
        <v>379</v>
      </c>
      <c r="O709" t="str">
        <f t="shared" ca="1" si="44"/>
        <v>C:\Altium Libraries\Passives Library\DataSheet\GENERAL PURPOSE CHIP RESISTORS (Yageo).pdf</v>
      </c>
      <c r="P709" s="5" t="str">
        <f t="shared" si="47"/>
        <v>GENERAL PURPOSE CHIP RESISTORS RES0603 2R1±1% 75V 0.1W</v>
      </c>
    </row>
    <row r="710" spans="1:16" x14ac:dyDescent="0.3">
      <c r="A710" s="4" t="s">
        <v>938</v>
      </c>
      <c r="B710" s="3" t="s">
        <v>398</v>
      </c>
      <c r="C710" s="40" t="s">
        <v>2124</v>
      </c>
      <c r="D710" s="45" t="s">
        <v>1669</v>
      </c>
      <c r="E710" s="3" t="s">
        <v>399</v>
      </c>
      <c r="F710" s="3" t="s">
        <v>400</v>
      </c>
      <c r="G710" s="4" t="str">
        <f t="shared" si="45"/>
        <v>RES0603 2R15±1%</v>
      </c>
      <c r="H710" s="3" t="s">
        <v>23</v>
      </c>
      <c r="I710" s="3" t="s">
        <v>24</v>
      </c>
      <c r="J710" s="3" t="s">
        <v>25</v>
      </c>
      <c r="K710" s="3" t="s">
        <v>401</v>
      </c>
      <c r="L710" s="4" t="str">
        <f t="shared" si="46"/>
        <v>RC0603FR-072R15L</v>
      </c>
      <c r="M710" s="3" t="s">
        <v>378</v>
      </c>
      <c r="N710" t="s">
        <v>379</v>
      </c>
      <c r="O710" t="str">
        <f t="shared" ca="1" si="44"/>
        <v>C:\Altium Libraries\Passives Library\DataSheet\GENERAL PURPOSE CHIP RESISTORS (Yageo).pdf</v>
      </c>
      <c r="P710" s="5" t="str">
        <f t="shared" si="47"/>
        <v>GENERAL PURPOSE CHIP RESISTORS RES0603 2R15±1% 75V 0.1W</v>
      </c>
    </row>
    <row r="711" spans="1:16" x14ac:dyDescent="0.3">
      <c r="A711" s="4" t="s">
        <v>939</v>
      </c>
      <c r="B711" s="3" t="s">
        <v>398</v>
      </c>
      <c r="C711" s="40" t="s">
        <v>2125</v>
      </c>
      <c r="D711" s="45" t="s">
        <v>1669</v>
      </c>
      <c r="E711" s="3" t="s">
        <v>399</v>
      </c>
      <c r="F711" s="3" t="s">
        <v>400</v>
      </c>
      <c r="G711" s="4" t="str">
        <f t="shared" si="45"/>
        <v>RES0603 2R21±1%</v>
      </c>
      <c r="H711" s="3" t="s">
        <v>23</v>
      </c>
      <c r="I711" s="3" t="s">
        <v>24</v>
      </c>
      <c r="J711" s="3" t="s">
        <v>25</v>
      </c>
      <c r="K711" s="3" t="s">
        <v>401</v>
      </c>
      <c r="L711" s="4" t="str">
        <f t="shared" si="46"/>
        <v>RC0603FR-072R21L</v>
      </c>
      <c r="M711" s="3" t="s">
        <v>378</v>
      </c>
      <c r="N711" t="s">
        <v>379</v>
      </c>
      <c r="O711" t="str">
        <f t="shared" ca="1" si="44"/>
        <v>C:\Altium Libraries\Passives Library\DataSheet\GENERAL PURPOSE CHIP RESISTORS (Yageo).pdf</v>
      </c>
      <c r="P711" s="5" t="str">
        <f t="shared" si="47"/>
        <v>GENERAL PURPOSE CHIP RESISTORS RES0603 2R21±1% 75V 0.1W</v>
      </c>
    </row>
    <row r="712" spans="1:16" x14ac:dyDescent="0.3">
      <c r="A712" s="4" t="s">
        <v>940</v>
      </c>
      <c r="B712" s="3" t="s">
        <v>398</v>
      </c>
      <c r="C712" s="40" t="s">
        <v>2126</v>
      </c>
      <c r="D712" s="45" t="s">
        <v>1669</v>
      </c>
      <c r="E712" s="3" t="s">
        <v>399</v>
      </c>
      <c r="F712" s="3" t="s">
        <v>400</v>
      </c>
      <c r="G712" s="4" t="str">
        <f t="shared" si="45"/>
        <v>RES0603 2R26±1%</v>
      </c>
      <c r="H712" s="3" t="s">
        <v>23</v>
      </c>
      <c r="I712" s="3" t="s">
        <v>24</v>
      </c>
      <c r="J712" s="3" t="s">
        <v>25</v>
      </c>
      <c r="K712" s="3" t="s">
        <v>401</v>
      </c>
      <c r="L712" s="4" t="str">
        <f t="shared" si="46"/>
        <v>RC0603FR-072R26L</v>
      </c>
      <c r="M712" s="3" t="s">
        <v>378</v>
      </c>
      <c r="N712" t="s">
        <v>379</v>
      </c>
      <c r="O712" t="str">
        <f t="shared" ca="1" si="44"/>
        <v>C:\Altium Libraries\Passives Library\DataSheet\GENERAL PURPOSE CHIP RESISTORS (Yageo).pdf</v>
      </c>
      <c r="P712" s="5" t="str">
        <f t="shared" si="47"/>
        <v>GENERAL PURPOSE CHIP RESISTORS RES0603 2R26±1% 75V 0.1W</v>
      </c>
    </row>
    <row r="713" spans="1:16" x14ac:dyDescent="0.3">
      <c r="A713" s="4" t="s">
        <v>941</v>
      </c>
      <c r="B713" s="3" t="s">
        <v>398</v>
      </c>
      <c r="C713" s="40" t="s">
        <v>2127</v>
      </c>
      <c r="D713" s="45" t="s">
        <v>1669</v>
      </c>
      <c r="E713" s="3" t="s">
        <v>399</v>
      </c>
      <c r="F713" s="3" t="s">
        <v>400</v>
      </c>
      <c r="G713" s="4" t="str">
        <f t="shared" si="45"/>
        <v>RES0603 2R32±1%</v>
      </c>
      <c r="H713" s="3" t="s">
        <v>23</v>
      </c>
      <c r="I713" s="3" t="s">
        <v>24</v>
      </c>
      <c r="J713" s="3" t="s">
        <v>25</v>
      </c>
      <c r="K713" s="3" t="s">
        <v>401</v>
      </c>
      <c r="L713" s="4" t="str">
        <f t="shared" si="46"/>
        <v>RC0603FR-072R32L</v>
      </c>
      <c r="M713" s="3" t="s">
        <v>378</v>
      </c>
      <c r="N713" t="s">
        <v>379</v>
      </c>
      <c r="O713" t="str">
        <f t="shared" ca="1" si="44"/>
        <v>C:\Altium Libraries\Passives Library\DataSheet\GENERAL PURPOSE CHIP RESISTORS (Yageo).pdf</v>
      </c>
      <c r="P713" s="5" t="str">
        <f t="shared" si="47"/>
        <v>GENERAL PURPOSE CHIP RESISTORS RES0603 2R32±1% 75V 0.1W</v>
      </c>
    </row>
    <row r="714" spans="1:16" x14ac:dyDescent="0.3">
      <c r="A714" s="4" t="s">
        <v>942</v>
      </c>
      <c r="B714" s="3" t="s">
        <v>398</v>
      </c>
      <c r="C714" s="40" t="s">
        <v>2128</v>
      </c>
      <c r="D714" s="45" t="s">
        <v>1669</v>
      </c>
      <c r="E714" s="3" t="s">
        <v>399</v>
      </c>
      <c r="F714" s="3" t="s">
        <v>400</v>
      </c>
      <c r="G714" s="4" t="str">
        <f t="shared" si="45"/>
        <v>RES0603 2R37±1%</v>
      </c>
      <c r="H714" s="3" t="s">
        <v>23</v>
      </c>
      <c r="I714" s="3" t="s">
        <v>24</v>
      </c>
      <c r="J714" s="3" t="s">
        <v>25</v>
      </c>
      <c r="K714" s="3" t="s">
        <v>401</v>
      </c>
      <c r="L714" s="4" t="str">
        <f t="shared" si="46"/>
        <v>RC0603FR-072R37L</v>
      </c>
      <c r="M714" s="3" t="s">
        <v>378</v>
      </c>
      <c r="N714" t="s">
        <v>379</v>
      </c>
      <c r="O714" t="str">
        <f t="shared" ca="1" si="44"/>
        <v>C:\Altium Libraries\Passives Library\DataSheet\GENERAL PURPOSE CHIP RESISTORS (Yageo).pdf</v>
      </c>
      <c r="P714" s="5" t="str">
        <f t="shared" si="47"/>
        <v>GENERAL PURPOSE CHIP RESISTORS RES0603 2R37±1% 75V 0.1W</v>
      </c>
    </row>
    <row r="715" spans="1:16" x14ac:dyDescent="0.3">
      <c r="A715" s="4" t="s">
        <v>943</v>
      </c>
      <c r="B715" s="3" t="s">
        <v>398</v>
      </c>
      <c r="C715" s="40" t="s">
        <v>2129</v>
      </c>
      <c r="D715" s="45" t="s">
        <v>1669</v>
      </c>
      <c r="E715" s="3" t="s">
        <v>399</v>
      </c>
      <c r="F715" s="3" t="s">
        <v>400</v>
      </c>
      <c r="G715" s="4" t="str">
        <f t="shared" si="45"/>
        <v>RES0603 2R43±1%</v>
      </c>
      <c r="H715" s="3" t="s">
        <v>23</v>
      </c>
      <c r="I715" s="3" t="s">
        <v>24</v>
      </c>
      <c r="J715" s="3" t="s">
        <v>25</v>
      </c>
      <c r="K715" s="3" t="s">
        <v>401</v>
      </c>
      <c r="L715" s="4" t="str">
        <f t="shared" si="46"/>
        <v>RC0603FR-072R43L</v>
      </c>
      <c r="M715" s="3" t="s">
        <v>378</v>
      </c>
      <c r="N715" t="s">
        <v>379</v>
      </c>
      <c r="O715" t="str">
        <f t="shared" ca="1" si="44"/>
        <v>C:\Altium Libraries\Passives Library\DataSheet\GENERAL PURPOSE CHIP RESISTORS (Yageo).pdf</v>
      </c>
      <c r="P715" s="5" t="str">
        <f t="shared" si="47"/>
        <v>GENERAL PURPOSE CHIP RESISTORS RES0603 2R43±1% 75V 0.1W</v>
      </c>
    </row>
    <row r="716" spans="1:16" x14ac:dyDescent="0.3">
      <c r="A716" s="4" t="s">
        <v>947</v>
      </c>
      <c r="B716" s="3" t="s">
        <v>398</v>
      </c>
      <c r="C716" s="40" t="s">
        <v>2130</v>
      </c>
      <c r="D716" s="45" t="s">
        <v>1669</v>
      </c>
      <c r="E716" s="3" t="s">
        <v>399</v>
      </c>
      <c r="F716" s="3" t="s">
        <v>400</v>
      </c>
      <c r="G716" s="4" t="str">
        <f t="shared" si="45"/>
        <v>RES0603 2R49±1%</v>
      </c>
      <c r="H716" s="3" t="s">
        <v>23</v>
      </c>
      <c r="I716" s="3" t="s">
        <v>24</v>
      </c>
      <c r="J716" s="3" t="s">
        <v>25</v>
      </c>
      <c r="K716" s="3" t="s">
        <v>401</v>
      </c>
      <c r="L716" s="4" t="str">
        <f t="shared" si="46"/>
        <v>RC0603FR-072R49L</v>
      </c>
      <c r="M716" s="3" t="s">
        <v>378</v>
      </c>
      <c r="N716" t="s">
        <v>379</v>
      </c>
      <c r="O716" t="str">
        <f t="shared" ca="1" si="44"/>
        <v>C:\Altium Libraries\Passives Library\DataSheet\GENERAL PURPOSE CHIP RESISTORS (Yageo).pdf</v>
      </c>
      <c r="P716" s="5" t="str">
        <f t="shared" si="47"/>
        <v>GENERAL PURPOSE CHIP RESISTORS RES0603 2R49±1% 75V 0.1W</v>
      </c>
    </row>
    <row r="717" spans="1:16" x14ac:dyDescent="0.3">
      <c r="A717" s="4" t="s">
        <v>948</v>
      </c>
      <c r="B717" s="3" t="s">
        <v>398</v>
      </c>
      <c r="C717" s="40" t="s">
        <v>2131</v>
      </c>
      <c r="D717" s="45" t="s">
        <v>1669</v>
      </c>
      <c r="E717" s="3" t="s">
        <v>399</v>
      </c>
      <c r="F717" s="3" t="s">
        <v>400</v>
      </c>
      <c r="G717" s="4" t="str">
        <f t="shared" si="45"/>
        <v>RES0603 2R55±1%</v>
      </c>
      <c r="H717" s="3" t="s">
        <v>23</v>
      </c>
      <c r="I717" s="3" t="s">
        <v>24</v>
      </c>
      <c r="J717" s="3" t="s">
        <v>25</v>
      </c>
      <c r="K717" s="3" t="s">
        <v>401</v>
      </c>
      <c r="L717" s="4" t="str">
        <f t="shared" si="46"/>
        <v>RC0603FR-072R55L</v>
      </c>
      <c r="M717" s="3" t="s">
        <v>378</v>
      </c>
      <c r="N717" t="s">
        <v>379</v>
      </c>
      <c r="O717" t="str">
        <f t="shared" ca="1" si="44"/>
        <v>C:\Altium Libraries\Passives Library\DataSheet\GENERAL PURPOSE CHIP RESISTORS (Yageo).pdf</v>
      </c>
      <c r="P717" s="5" t="str">
        <f t="shared" si="47"/>
        <v>GENERAL PURPOSE CHIP RESISTORS RES0603 2R55±1% 75V 0.1W</v>
      </c>
    </row>
    <row r="718" spans="1:16" x14ac:dyDescent="0.3">
      <c r="A718" s="4" t="s">
        <v>949</v>
      </c>
      <c r="B718" s="3" t="s">
        <v>398</v>
      </c>
      <c r="C718" s="40" t="s">
        <v>2132</v>
      </c>
      <c r="D718" s="45" t="s">
        <v>1669</v>
      </c>
      <c r="E718" s="3" t="s">
        <v>399</v>
      </c>
      <c r="F718" s="3" t="s">
        <v>400</v>
      </c>
      <c r="G718" s="4" t="str">
        <f t="shared" si="45"/>
        <v>RES0603 2R61±1%</v>
      </c>
      <c r="H718" s="3" t="s">
        <v>23</v>
      </c>
      <c r="I718" s="3" t="s">
        <v>24</v>
      </c>
      <c r="J718" s="3" t="s">
        <v>25</v>
      </c>
      <c r="K718" s="3" t="s">
        <v>401</v>
      </c>
      <c r="L718" s="4" t="str">
        <f t="shared" si="46"/>
        <v>RC0603FR-072R61L</v>
      </c>
      <c r="M718" s="3" t="s">
        <v>378</v>
      </c>
      <c r="N718" t="s">
        <v>379</v>
      </c>
      <c r="O718" t="str">
        <f t="shared" ca="1" si="44"/>
        <v>C:\Altium Libraries\Passives Library\DataSheet\GENERAL PURPOSE CHIP RESISTORS (Yageo).pdf</v>
      </c>
      <c r="P718" s="5" t="str">
        <f t="shared" si="47"/>
        <v>GENERAL PURPOSE CHIP RESISTORS RES0603 2R61±1% 75V 0.1W</v>
      </c>
    </row>
    <row r="719" spans="1:16" x14ac:dyDescent="0.3">
      <c r="A719" s="4" t="s">
        <v>950</v>
      </c>
      <c r="B719" s="3" t="s">
        <v>398</v>
      </c>
      <c r="C719" s="40" t="s">
        <v>2133</v>
      </c>
      <c r="D719" s="45" t="s">
        <v>1669</v>
      </c>
      <c r="E719" s="3" t="s">
        <v>399</v>
      </c>
      <c r="F719" s="3" t="s">
        <v>400</v>
      </c>
      <c r="G719" s="4" t="str">
        <f t="shared" si="45"/>
        <v>RES0603 2R67±1%</v>
      </c>
      <c r="H719" s="3" t="s">
        <v>23</v>
      </c>
      <c r="I719" s="3" t="s">
        <v>24</v>
      </c>
      <c r="J719" s="3" t="s">
        <v>25</v>
      </c>
      <c r="K719" s="3" t="s">
        <v>401</v>
      </c>
      <c r="L719" s="4" t="str">
        <f t="shared" si="46"/>
        <v>RC0603FR-072R67L</v>
      </c>
      <c r="M719" s="3" t="s">
        <v>378</v>
      </c>
      <c r="N719" t="s">
        <v>379</v>
      </c>
      <c r="O719" t="str">
        <f t="shared" ca="1" si="44"/>
        <v>C:\Altium Libraries\Passives Library\DataSheet\GENERAL PURPOSE CHIP RESISTORS (Yageo).pdf</v>
      </c>
      <c r="P719" s="5" t="str">
        <f t="shared" si="47"/>
        <v>GENERAL PURPOSE CHIP RESISTORS RES0603 2R67±1% 75V 0.1W</v>
      </c>
    </row>
    <row r="720" spans="1:16" x14ac:dyDescent="0.3">
      <c r="A720" s="4" t="s">
        <v>951</v>
      </c>
      <c r="B720" s="3" t="s">
        <v>398</v>
      </c>
      <c r="C720" s="40" t="s">
        <v>2134</v>
      </c>
      <c r="D720" s="45" t="s">
        <v>1669</v>
      </c>
      <c r="E720" s="3" t="s">
        <v>399</v>
      </c>
      <c r="F720" s="3" t="s">
        <v>400</v>
      </c>
      <c r="G720" s="4" t="str">
        <f t="shared" si="45"/>
        <v>RES0603 2R74±1%</v>
      </c>
      <c r="H720" s="3" t="s">
        <v>23</v>
      </c>
      <c r="I720" s="3" t="s">
        <v>24</v>
      </c>
      <c r="J720" s="3" t="s">
        <v>25</v>
      </c>
      <c r="K720" s="3" t="s">
        <v>401</v>
      </c>
      <c r="L720" s="4" t="str">
        <f t="shared" si="46"/>
        <v>RC0603FR-072R74L</v>
      </c>
      <c r="M720" s="3" t="s">
        <v>378</v>
      </c>
      <c r="N720" t="s">
        <v>379</v>
      </c>
      <c r="O720" t="str">
        <f t="shared" ca="1" si="44"/>
        <v>C:\Altium Libraries\Passives Library\DataSheet\GENERAL PURPOSE CHIP RESISTORS (Yageo).pdf</v>
      </c>
      <c r="P720" s="5" t="str">
        <f t="shared" si="47"/>
        <v>GENERAL PURPOSE CHIP RESISTORS RES0603 2R74±1% 75V 0.1W</v>
      </c>
    </row>
    <row r="721" spans="1:16" x14ac:dyDescent="0.3">
      <c r="A721" s="4" t="s">
        <v>952</v>
      </c>
      <c r="B721" s="3" t="s">
        <v>398</v>
      </c>
      <c r="C721" s="40" t="s">
        <v>2135</v>
      </c>
      <c r="D721" s="45" t="s">
        <v>1669</v>
      </c>
      <c r="E721" s="3" t="s">
        <v>399</v>
      </c>
      <c r="F721" s="3" t="s">
        <v>400</v>
      </c>
      <c r="G721" s="4" t="str">
        <f t="shared" si="45"/>
        <v>RES0603 2R8±1%</v>
      </c>
      <c r="H721" s="3" t="s">
        <v>23</v>
      </c>
      <c r="I721" s="3" t="s">
        <v>24</v>
      </c>
      <c r="J721" s="3" t="s">
        <v>25</v>
      </c>
      <c r="K721" s="3" t="s">
        <v>401</v>
      </c>
      <c r="L721" s="4" t="str">
        <f t="shared" si="46"/>
        <v>RC0603FR-072R8L</v>
      </c>
      <c r="M721" s="3" t="s">
        <v>378</v>
      </c>
      <c r="N721" t="s">
        <v>379</v>
      </c>
      <c r="O721" t="str">
        <f t="shared" ca="1" si="44"/>
        <v>C:\Altium Libraries\Passives Library\DataSheet\GENERAL PURPOSE CHIP RESISTORS (Yageo).pdf</v>
      </c>
      <c r="P721" s="5" t="str">
        <f t="shared" si="47"/>
        <v>GENERAL PURPOSE CHIP RESISTORS RES0603 2R8±1% 75V 0.1W</v>
      </c>
    </row>
    <row r="722" spans="1:16" x14ac:dyDescent="0.3">
      <c r="A722" s="4" t="s">
        <v>953</v>
      </c>
      <c r="B722" s="3" t="s">
        <v>398</v>
      </c>
      <c r="C722" s="40" t="s">
        <v>2136</v>
      </c>
      <c r="D722" s="45" t="s">
        <v>1669</v>
      </c>
      <c r="E722" s="3" t="s">
        <v>399</v>
      </c>
      <c r="F722" s="3" t="s">
        <v>400</v>
      </c>
      <c r="G722" s="4" t="str">
        <f t="shared" si="45"/>
        <v>RES0603 2R87±1%</v>
      </c>
      <c r="H722" s="3" t="s">
        <v>23</v>
      </c>
      <c r="I722" s="3" t="s">
        <v>24</v>
      </c>
      <c r="J722" s="3" t="s">
        <v>25</v>
      </c>
      <c r="K722" s="3" t="s">
        <v>401</v>
      </c>
      <c r="L722" s="4" t="str">
        <f t="shared" si="46"/>
        <v>RC0603FR-072R87L</v>
      </c>
      <c r="M722" s="3" t="s">
        <v>378</v>
      </c>
      <c r="N722" t="s">
        <v>379</v>
      </c>
      <c r="O722" t="str">
        <f t="shared" ca="1" si="44"/>
        <v>C:\Altium Libraries\Passives Library\DataSheet\GENERAL PURPOSE CHIP RESISTORS (Yageo).pdf</v>
      </c>
      <c r="P722" s="5" t="str">
        <f t="shared" si="47"/>
        <v>GENERAL PURPOSE CHIP RESISTORS RES0603 2R87±1% 75V 0.1W</v>
      </c>
    </row>
    <row r="723" spans="1:16" x14ac:dyDescent="0.3">
      <c r="A723" s="4" t="s">
        <v>954</v>
      </c>
      <c r="B723" s="3" t="s">
        <v>398</v>
      </c>
      <c r="C723" s="40" t="s">
        <v>2137</v>
      </c>
      <c r="D723" s="45" t="s">
        <v>1669</v>
      </c>
      <c r="E723" s="3" t="s">
        <v>399</v>
      </c>
      <c r="F723" s="3" t="s">
        <v>400</v>
      </c>
      <c r="G723" s="4" t="str">
        <f t="shared" si="45"/>
        <v>RES0603 2R94±1%</v>
      </c>
      <c r="H723" s="3" t="s">
        <v>23</v>
      </c>
      <c r="I723" s="3" t="s">
        <v>24</v>
      </c>
      <c r="J723" s="3" t="s">
        <v>25</v>
      </c>
      <c r="K723" s="3" t="s">
        <v>401</v>
      </c>
      <c r="L723" s="4" t="str">
        <f t="shared" si="46"/>
        <v>RC0603FR-072R94L</v>
      </c>
      <c r="M723" s="3" t="s">
        <v>378</v>
      </c>
      <c r="N723" t="s">
        <v>379</v>
      </c>
      <c r="O723" t="str">
        <f t="shared" ca="1" si="44"/>
        <v>C:\Altium Libraries\Passives Library\DataSheet\GENERAL PURPOSE CHIP RESISTORS (Yageo).pdf</v>
      </c>
      <c r="P723" s="5" t="str">
        <f t="shared" si="47"/>
        <v>GENERAL PURPOSE CHIP RESISTORS RES0603 2R94±1% 75V 0.1W</v>
      </c>
    </row>
    <row r="724" spans="1:16" x14ac:dyDescent="0.3">
      <c r="A724" s="4" t="s">
        <v>955</v>
      </c>
      <c r="B724" s="3" t="s">
        <v>398</v>
      </c>
      <c r="C724" s="40" t="s">
        <v>2138</v>
      </c>
      <c r="D724" s="45" t="s">
        <v>1669</v>
      </c>
      <c r="E724" s="3" t="s">
        <v>399</v>
      </c>
      <c r="F724" s="3" t="s">
        <v>400</v>
      </c>
      <c r="G724" s="4" t="str">
        <f t="shared" si="45"/>
        <v>RES0603 3R01±1%</v>
      </c>
      <c r="H724" s="3" t="s">
        <v>23</v>
      </c>
      <c r="I724" s="3" t="s">
        <v>24</v>
      </c>
      <c r="J724" s="3" t="s">
        <v>25</v>
      </c>
      <c r="K724" s="3" t="s">
        <v>401</v>
      </c>
      <c r="L724" s="4" t="str">
        <f t="shared" si="46"/>
        <v>RC0603FR-073R01L</v>
      </c>
      <c r="M724" s="3" t="s">
        <v>378</v>
      </c>
      <c r="N724" t="s">
        <v>379</v>
      </c>
      <c r="O724" t="str">
        <f t="shared" ca="1" si="44"/>
        <v>C:\Altium Libraries\Passives Library\DataSheet\GENERAL PURPOSE CHIP RESISTORS (Yageo).pdf</v>
      </c>
      <c r="P724" s="5" t="str">
        <f t="shared" si="47"/>
        <v>GENERAL PURPOSE CHIP RESISTORS RES0603 3R01±1% 75V 0.1W</v>
      </c>
    </row>
    <row r="725" spans="1:16" x14ac:dyDescent="0.3">
      <c r="A725" s="4" t="s">
        <v>956</v>
      </c>
      <c r="B725" s="3" t="s">
        <v>398</v>
      </c>
      <c r="C725" s="40" t="s">
        <v>2139</v>
      </c>
      <c r="D725" s="45" t="s">
        <v>1669</v>
      </c>
      <c r="E725" s="3" t="s">
        <v>399</v>
      </c>
      <c r="F725" s="3" t="s">
        <v>400</v>
      </c>
      <c r="G725" s="4" t="str">
        <f t="shared" si="45"/>
        <v>RES0603 3R09±1%</v>
      </c>
      <c r="H725" s="3" t="s">
        <v>23</v>
      </c>
      <c r="I725" s="3" t="s">
        <v>24</v>
      </c>
      <c r="J725" s="3" t="s">
        <v>25</v>
      </c>
      <c r="K725" s="3" t="s">
        <v>401</v>
      </c>
      <c r="L725" s="4" t="str">
        <f t="shared" si="46"/>
        <v>RC0603FR-073R09L</v>
      </c>
      <c r="M725" s="3" t="s">
        <v>378</v>
      </c>
      <c r="N725" t="s">
        <v>379</v>
      </c>
      <c r="O725" t="str">
        <f t="shared" ca="1" si="44"/>
        <v>C:\Altium Libraries\Passives Library\DataSheet\GENERAL PURPOSE CHIP RESISTORS (Yageo).pdf</v>
      </c>
      <c r="P725" s="5" t="str">
        <f t="shared" si="47"/>
        <v>GENERAL PURPOSE CHIP RESISTORS RES0603 3R09±1% 75V 0.1W</v>
      </c>
    </row>
    <row r="726" spans="1:16" x14ac:dyDescent="0.3">
      <c r="A726" s="4" t="s">
        <v>957</v>
      </c>
      <c r="B726" s="3" t="s">
        <v>398</v>
      </c>
      <c r="C726" s="40" t="s">
        <v>2140</v>
      </c>
      <c r="D726" s="45" t="s">
        <v>1669</v>
      </c>
      <c r="E726" s="3" t="s">
        <v>399</v>
      </c>
      <c r="F726" s="3" t="s">
        <v>400</v>
      </c>
      <c r="G726" s="4" t="str">
        <f t="shared" si="45"/>
        <v>RES0603 3R16±1%</v>
      </c>
      <c r="H726" s="3" t="s">
        <v>23</v>
      </c>
      <c r="I726" s="3" t="s">
        <v>24</v>
      </c>
      <c r="J726" s="3" t="s">
        <v>25</v>
      </c>
      <c r="K726" s="3" t="s">
        <v>401</v>
      </c>
      <c r="L726" s="4" t="str">
        <f t="shared" si="46"/>
        <v>RC0603FR-073R16L</v>
      </c>
      <c r="M726" s="3" t="s">
        <v>378</v>
      </c>
      <c r="N726" t="s">
        <v>379</v>
      </c>
      <c r="O726" t="str">
        <f t="shared" ca="1" si="44"/>
        <v>C:\Altium Libraries\Passives Library\DataSheet\GENERAL PURPOSE CHIP RESISTORS (Yageo).pdf</v>
      </c>
      <c r="P726" s="5" t="str">
        <f t="shared" si="47"/>
        <v>GENERAL PURPOSE CHIP RESISTORS RES0603 3R16±1% 75V 0.1W</v>
      </c>
    </row>
    <row r="727" spans="1:16" x14ac:dyDescent="0.3">
      <c r="A727" s="4" t="s">
        <v>958</v>
      </c>
      <c r="B727" s="3" t="s">
        <v>398</v>
      </c>
      <c r="C727" s="40" t="s">
        <v>2141</v>
      </c>
      <c r="D727" s="45" t="s">
        <v>1669</v>
      </c>
      <c r="E727" s="3" t="s">
        <v>399</v>
      </c>
      <c r="F727" s="3" t="s">
        <v>400</v>
      </c>
      <c r="G727" s="4" t="str">
        <f t="shared" si="45"/>
        <v>RES0603 3R24±1%</v>
      </c>
      <c r="H727" s="3" t="s">
        <v>23</v>
      </c>
      <c r="I727" s="3" t="s">
        <v>24</v>
      </c>
      <c r="J727" s="3" t="s">
        <v>25</v>
      </c>
      <c r="K727" s="3" t="s">
        <v>401</v>
      </c>
      <c r="L727" s="4" t="str">
        <f t="shared" si="46"/>
        <v>RC0603FR-073R24L</v>
      </c>
      <c r="M727" s="3" t="s">
        <v>378</v>
      </c>
      <c r="N727" t="s">
        <v>379</v>
      </c>
      <c r="O727" t="str">
        <f t="shared" ca="1" si="44"/>
        <v>C:\Altium Libraries\Passives Library\DataSheet\GENERAL PURPOSE CHIP RESISTORS (Yageo).pdf</v>
      </c>
      <c r="P727" s="5" t="str">
        <f t="shared" si="47"/>
        <v>GENERAL PURPOSE CHIP RESISTORS RES0603 3R24±1% 75V 0.1W</v>
      </c>
    </row>
    <row r="728" spans="1:16" x14ac:dyDescent="0.3">
      <c r="A728" s="4" t="s">
        <v>959</v>
      </c>
      <c r="B728" s="3" t="s">
        <v>398</v>
      </c>
      <c r="C728" s="40" t="s">
        <v>2142</v>
      </c>
      <c r="D728" s="45" t="s">
        <v>1669</v>
      </c>
      <c r="E728" s="3" t="s">
        <v>399</v>
      </c>
      <c r="F728" s="3" t="s">
        <v>400</v>
      </c>
      <c r="G728" s="4" t="str">
        <f t="shared" si="45"/>
        <v>RES0603 3R32±1%</v>
      </c>
      <c r="H728" s="3" t="s">
        <v>23</v>
      </c>
      <c r="I728" s="3" t="s">
        <v>24</v>
      </c>
      <c r="J728" s="3" t="s">
        <v>25</v>
      </c>
      <c r="K728" s="3" t="s">
        <v>401</v>
      </c>
      <c r="L728" s="4" t="str">
        <f t="shared" si="46"/>
        <v>RC0603FR-073R32L</v>
      </c>
      <c r="M728" s="3" t="s">
        <v>378</v>
      </c>
      <c r="N728" t="s">
        <v>379</v>
      </c>
      <c r="O728" t="str">
        <f t="shared" ca="1" si="44"/>
        <v>C:\Altium Libraries\Passives Library\DataSheet\GENERAL PURPOSE CHIP RESISTORS (Yageo).pdf</v>
      </c>
      <c r="P728" s="5" t="str">
        <f t="shared" si="47"/>
        <v>GENERAL PURPOSE CHIP RESISTORS RES0603 3R32±1% 75V 0.1W</v>
      </c>
    </row>
    <row r="729" spans="1:16" x14ac:dyDescent="0.3">
      <c r="A729" s="4" t="s">
        <v>960</v>
      </c>
      <c r="B729" s="3" t="s">
        <v>398</v>
      </c>
      <c r="C729" s="40" t="s">
        <v>2143</v>
      </c>
      <c r="D729" s="45" t="s">
        <v>1669</v>
      </c>
      <c r="E729" s="3" t="s">
        <v>399</v>
      </c>
      <c r="F729" s="3" t="s">
        <v>400</v>
      </c>
      <c r="G729" s="4" t="str">
        <f t="shared" si="45"/>
        <v>RES0603 3R4±1%</v>
      </c>
      <c r="H729" s="3" t="s">
        <v>23</v>
      </c>
      <c r="I729" s="3" t="s">
        <v>24</v>
      </c>
      <c r="J729" s="3" t="s">
        <v>25</v>
      </c>
      <c r="K729" s="3" t="s">
        <v>401</v>
      </c>
      <c r="L729" s="4" t="str">
        <f t="shared" si="46"/>
        <v>RC0603FR-073R4L</v>
      </c>
      <c r="M729" s="3" t="s">
        <v>378</v>
      </c>
      <c r="N729" t="s">
        <v>379</v>
      </c>
      <c r="O729" t="str">
        <f t="shared" ca="1" si="44"/>
        <v>C:\Altium Libraries\Passives Library\DataSheet\GENERAL PURPOSE CHIP RESISTORS (Yageo).pdf</v>
      </c>
      <c r="P729" s="5" t="str">
        <f t="shared" si="47"/>
        <v>GENERAL PURPOSE CHIP RESISTORS RES0603 3R4±1% 75V 0.1W</v>
      </c>
    </row>
    <row r="730" spans="1:16" x14ac:dyDescent="0.3">
      <c r="A730" s="4" t="s">
        <v>961</v>
      </c>
      <c r="B730" s="3" t="s">
        <v>398</v>
      </c>
      <c r="C730" s="40" t="s">
        <v>2144</v>
      </c>
      <c r="D730" s="45" t="s">
        <v>1669</v>
      </c>
      <c r="E730" s="3" t="s">
        <v>399</v>
      </c>
      <c r="F730" s="3" t="s">
        <v>400</v>
      </c>
      <c r="G730" s="4" t="str">
        <f t="shared" si="45"/>
        <v>RES0603 3R48±1%</v>
      </c>
      <c r="H730" s="3" t="s">
        <v>23</v>
      </c>
      <c r="I730" s="3" t="s">
        <v>24</v>
      </c>
      <c r="J730" s="3" t="s">
        <v>25</v>
      </c>
      <c r="K730" s="3" t="s">
        <v>401</v>
      </c>
      <c r="L730" s="4" t="str">
        <f t="shared" si="46"/>
        <v>RC0603FR-073R48L</v>
      </c>
      <c r="M730" s="3" t="s">
        <v>378</v>
      </c>
      <c r="N730" t="s">
        <v>379</v>
      </c>
      <c r="O730" t="str">
        <f t="shared" ca="1" si="44"/>
        <v>C:\Altium Libraries\Passives Library\DataSheet\GENERAL PURPOSE CHIP RESISTORS (Yageo).pdf</v>
      </c>
      <c r="P730" s="5" t="str">
        <f t="shared" si="47"/>
        <v>GENERAL PURPOSE CHIP RESISTORS RES0603 3R48±1% 75V 0.1W</v>
      </c>
    </row>
    <row r="731" spans="1:16" x14ac:dyDescent="0.3">
      <c r="A731" s="4" t="s">
        <v>962</v>
      </c>
      <c r="B731" s="3" t="s">
        <v>398</v>
      </c>
      <c r="C731" s="40" t="s">
        <v>2145</v>
      </c>
      <c r="D731" s="45" t="s">
        <v>1669</v>
      </c>
      <c r="E731" s="3" t="s">
        <v>399</v>
      </c>
      <c r="F731" s="3" t="s">
        <v>400</v>
      </c>
      <c r="G731" s="4" t="str">
        <f t="shared" si="45"/>
        <v>RES0603 3R57±1%</v>
      </c>
      <c r="H731" s="3" t="s">
        <v>23</v>
      </c>
      <c r="I731" s="3" t="s">
        <v>24</v>
      </c>
      <c r="J731" s="3" t="s">
        <v>25</v>
      </c>
      <c r="K731" s="3" t="s">
        <v>401</v>
      </c>
      <c r="L731" s="4" t="str">
        <f t="shared" si="46"/>
        <v>RC0603FR-073R57L</v>
      </c>
      <c r="M731" s="3" t="s">
        <v>378</v>
      </c>
      <c r="N731" t="s">
        <v>379</v>
      </c>
      <c r="O731" t="str">
        <f t="shared" ca="1" si="44"/>
        <v>C:\Altium Libraries\Passives Library\DataSheet\GENERAL PURPOSE CHIP RESISTORS (Yageo).pdf</v>
      </c>
      <c r="P731" s="5" t="str">
        <f t="shared" si="47"/>
        <v>GENERAL PURPOSE CHIP RESISTORS RES0603 3R57±1% 75V 0.1W</v>
      </c>
    </row>
    <row r="732" spans="1:16" x14ac:dyDescent="0.3">
      <c r="A732" s="4" t="s">
        <v>963</v>
      </c>
      <c r="B732" s="3" t="s">
        <v>398</v>
      </c>
      <c r="C732" s="40" t="s">
        <v>2146</v>
      </c>
      <c r="D732" s="45" t="s">
        <v>1669</v>
      </c>
      <c r="E732" s="3" t="s">
        <v>399</v>
      </c>
      <c r="F732" s="3" t="s">
        <v>400</v>
      </c>
      <c r="G732" s="4" t="str">
        <f t="shared" si="45"/>
        <v>RES0603 3R65±1%</v>
      </c>
      <c r="H732" s="3" t="s">
        <v>23</v>
      </c>
      <c r="I732" s="3" t="s">
        <v>24</v>
      </c>
      <c r="J732" s="3" t="s">
        <v>25</v>
      </c>
      <c r="K732" s="3" t="s">
        <v>401</v>
      </c>
      <c r="L732" s="4" t="str">
        <f t="shared" si="46"/>
        <v>RC0603FR-073R65L</v>
      </c>
      <c r="M732" s="3" t="s">
        <v>378</v>
      </c>
      <c r="N732" t="s">
        <v>379</v>
      </c>
      <c r="O732" t="str">
        <f t="shared" ca="1" si="44"/>
        <v>C:\Altium Libraries\Passives Library\DataSheet\GENERAL PURPOSE CHIP RESISTORS (Yageo).pdf</v>
      </c>
      <c r="P732" s="5" t="str">
        <f t="shared" si="47"/>
        <v>GENERAL PURPOSE CHIP RESISTORS RES0603 3R65±1% 75V 0.1W</v>
      </c>
    </row>
    <row r="733" spans="1:16" x14ac:dyDescent="0.3">
      <c r="A733" s="4" t="s">
        <v>964</v>
      </c>
      <c r="B733" s="3" t="s">
        <v>398</v>
      </c>
      <c r="C733" s="40" t="s">
        <v>2147</v>
      </c>
      <c r="D733" s="45" t="s">
        <v>1669</v>
      </c>
      <c r="E733" s="3" t="s">
        <v>399</v>
      </c>
      <c r="F733" s="3" t="s">
        <v>400</v>
      </c>
      <c r="G733" s="4" t="str">
        <f t="shared" si="45"/>
        <v>RES0603 3R74±1%</v>
      </c>
      <c r="H733" s="3" t="s">
        <v>23</v>
      </c>
      <c r="I733" s="3" t="s">
        <v>24</v>
      </c>
      <c r="J733" s="3" t="s">
        <v>25</v>
      </c>
      <c r="K733" s="3" t="s">
        <v>401</v>
      </c>
      <c r="L733" s="4" t="str">
        <f t="shared" si="46"/>
        <v>RC0603FR-073R74L</v>
      </c>
      <c r="M733" s="3" t="s">
        <v>378</v>
      </c>
      <c r="N733" t="s">
        <v>379</v>
      </c>
      <c r="O733" t="str">
        <f t="shared" ca="1" si="44"/>
        <v>C:\Altium Libraries\Passives Library\DataSheet\GENERAL PURPOSE CHIP RESISTORS (Yageo).pdf</v>
      </c>
      <c r="P733" s="5" t="str">
        <f t="shared" si="47"/>
        <v>GENERAL PURPOSE CHIP RESISTORS RES0603 3R74±1% 75V 0.1W</v>
      </c>
    </row>
    <row r="734" spans="1:16" x14ac:dyDescent="0.3">
      <c r="A734" s="4" t="s">
        <v>965</v>
      </c>
      <c r="B734" s="3" t="s">
        <v>398</v>
      </c>
      <c r="C734" s="40" t="s">
        <v>2148</v>
      </c>
      <c r="D734" s="45" t="s">
        <v>1669</v>
      </c>
      <c r="E734" s="3" t="s">
        <v>399</v>
      </c>
      <c r="F734" s="3" t="s">
        <v>400</v>
      </c>
      <c r="G734" s="4" t="str">
        <f t="shared" si="45"/>
        <v>RES0603 3R83±1%</v>
      </c>
      <c r="H734" s="3" t="s">
        <v>23</v>
      </c>
      <c r="I734" s="3" t="s">
        <v>24</v>
      </c>
      <c r="J734" s="3" t="s">
        <v>25</v>
      </c>
      <c r="K734" s="3" t="s">
        <v>401</v>
      </c>
      <c r="L734" s="4" t="str">
        <f t="shared" si="46"/>
        <v>RC0603FR-073R83L</v>
      </c>
      <c r="M734" s="3" t="s">
        <v>378</v>
      </c>
      <c r="N734" t="s">
        <v>379</v>
      </c>
      <c r="O734" t="str">
        <f t="shared" ca="1" si="44"/>
        <v>C:\Altium Libraries\Passives Library\DataSheet\GENERAL PURPOSE CHIP RESISTORS (Yageo).pdf</v>
      </c>
      <c r="P734" s="5" t="str">
        <f t="shared" si="47"/>
        <v>GENERAL PURPOSE CHIP RESISTORS RES0603 3R83±1% 75V 0.1W</v>
      </c>
    </row>
    <row r="735" spans="1:16" x14ac:dyDescent="0.3">
      <c r="A735" s="4" t="s">
        <v>966</v>
      </c>
      <c r="B735" s="3" t="s">
        <v>398</v>
      </c>
      <c r="C735" s="40" t="s">
        <v>2149</v>
      </c>
      <c r="D735" s="45" t="s">
        <v>1669</v>
      </c>
      <c r="E735" s="3" t="s">
        <v>399</v>
      </c>
      <c r="F735" s="3" t="s">
        <v>400</v>
      </c>
      <c r="G735" s="4" t="str">
        <f t="shared" si="45"/>
        <v>RES0603 3R92±1%</v>
      </c>
      <c r="H735" s="3" t="s">
        <v>23</v>
      </c>
      <c r="I735" s="3" t="s">
        <v>24</v>
      </c>
      <c r="J735" s="3" t="s">
        <v>25</v>
      </c>
      <c r="K735" s="3" t="s">
        <v>401</v>
      </c>
      <c r="L735" s="4" t="str">
        <f t="shared" si="46"/>
        <v>RC0603FR-073R92L</v>
      </c>
      <c r="M735" s="3" t="s">
        <v>378</v>
      </c>
      <c r="N735" t="s">
        <v>379</v>
      </c>
      <c r="O735" t="str">
        <f t="shared" ca="1" si="44"/>
        <v>C:\Altium Libraries\Passives Library\DataSheet\GENERAL PURPOSE CHIP RESISTORS (Yageo).pdf</v>
      </c>
      <c r="P735" s="5" t="str">
        <f t="shared" si="47"/>
        <v>GENERAL PURPOSE CHIP RESISTORS RES0603 3R92±1% 75V 0.1W</v>
      </c>
    </row>
    <row r="736" spans="1:16" x14ac:dyDescent="0.3">
      <c r="A736" s="4" t="s">
        <v>967</v>
      </c>
      <c r="B736" s="3" t="s">
        <v>398</v>
      </c>
      <c r="C736" s="40" t="s">
        <v>2150</v>
      </c>
      <c r="D736" s="45" t="s">
        <v>1669</v>
      </c>
      <c r="E736" s="3" t="s">
        <v>399</v>
      </c>
      <c r="F736" s="3" t="s">
        <v>400</v>
      </c>
      <c r="G736" s="4" t="str">
        <f t="shared" si="45"/>
        <v>RES0603 4R02±1%</v>
      </c>
      <c r="H736" s="3" t="s">
        <v>23</v>
      </c>
      <c r="I736" s="3" t="s">
        <v>24</v>
      </c>
      <c r="J736" s="3" t="s">
        <v>25</v>
      </c>
      <c r="K736" s="3" t="s">
        <v>401</v>
      </c>
      <c r="L736" s="4" t="str">
        <f t="shared" si="46"/>
        <v>RC0603FR-074R02L</v>
      </c>
      <c r="M736" s="3" t="s">
        <v>378</v>
      </c>
      <c r="N736" t="s">
        <v>379</v>
      </c>
      <c r="O736" t="str">
        <f t="shared" ca="1" si="44"/>
        <v>C:\Altium Libraries\Passives Library\DataSheet\GENERAL PURPOSE CHIP RESISTORS (Yageo).pdf</v>
      </c>
      <c r="P736" s="5" t="str">
        <f t="shared" si="47"/>
        <v>GENERAL PURPOSE CHIP RESISTORS RES0603 4R02±1% 75V 0.1W</v>
      </c>
    </row>
    <row r="737" spans="1:16" x14ac:dyDescent="0.3">
      <c r="A737" s="4" t="s">
        <v>968</v>
      </c>
      <c r="B737" s="3" t="s">
        <v>398</v>
      </c>
      <c r="C737" s="40" t="s">
        <v>2151</v>
      </c>
      <c r="D737" s="45" t="s">
        <v>1669</v>
      </c>
      <c r="E737" s="3" t="s">
        <v>399</v>
      </c>
      <c r="F737" s="3" t="s">
        <v>400</v>
      </c>
      <c r="G737" s="4" t="str">
        <f t="shared" si="45"/>
        <v>RES0603 4R12±1%</v>
      </c>
      <c r="H737" s="3" t="s">
        <v>23</v>
      </c>
      <c r="I737" s="3" t="s">
        <v>24</v>
      </c>
      <c r="J737" s="3" t="s">
        <v>25</v>
      </c>
      <c r="K737" s="3" t="s">
        <v>401</v>
      </c>
      <c r="L737" s="4" t="str">
        <f t="shared" si="46"/>
        <v>RC0603FR-074R12L</v>
      </c>
      <c r="M737" s="3" t="s">
        <v>378</v>
      </c>
      <c r="N737" t="s">
        <v>379</v>
      </c>
      <c r="O737" t="str">
        <f t="shared" ca="1" si="44"/>
        <v>C:\Altium Libraries\Passives Library\DataSheet\GENERAL PURPOSE CHIP RESISTORS (Yageo).pdf</v>
      </c>
      <c r="P737" s="5" t="str">
        <f t="shared" si="47"/>
        <v>GENERAL PURPOSE CHIP RESISTORS RES0603 4R12±1% 75V 0.1W</v>
      </c>
    </row>
    <row r="738" spans="1:16" x14ac:dyDescent="0.3">
      <c r="A738" s="4" t="s">
        <v>969</v>
      </c>
      <c r="B738" s="3" t="s">
        <v>398</v>
      </c>
      <c r="C738" s="40" t="s">
        <v>2152</v>
      </c>
      <c r="D738" s="45" t="s">
        <v>1669</v>
      </c>
      <c r="E738" s="3" t="s">
        <v>399</v>
      </c>
      <c r="F738" s="3" t="s">
        <v>400</v>
      </c>
      <c r="G738" s="4" t="str">
        <f t="shared" si="45"/>
        <v>RES0603 4R22±1%</v>
      </c>
      <c r="H738" s="3" t="s">
        <v>23</v>
      </c>
      <c r="I738" s="3" t="s">
        <v>24</v>
      </c>
      <c r="J738" s="3" t="s">
        <v>25</v>
      </c>
      <c r="K738" s="3" t="s">
        <v>401</v>
      </c>
      <c r="L738" s="4" t="str">
        <f t="shared" si="46"/>
        <v>RC0603FR-074R22L</v>
      </c>
      <c r="M738" s="3" t="s">
        <v>378</v>
      </c>
      <c r="N738" t="s">
        <v>379</v>
      </c>
      <c r="O738" t="str">
        <f t="shared" ca="1" si="44"/>
        <v>C:\Altium Libraries\Passives Library\DataSheet\GENERAL PURPOSE CHIP RESISTORS (Yageo).pdf</v>
      </c>
      <c r="P738" s="5" t="str">
        <f t="shared" si="47"/>
        <v>GENERAL PURPOSE CHIP RESISTORS RES0603 4R22±1% 75V 0.1W</v>
      </c>
    </row>
    <row r="739" spans="1:16" x14ac:dyDescent="0.3">
      <c r="A739" s="4" t="s">
        <v>970</v>
      </c>
      <c r="B739" s="3" t="s">
        <v>398</v>
      </c>
      <c r="C739" s="40" t="s">
        <v>2153</v>
      </c>
      <c r="D739" s="45" t="s">
        <v>1669</v>
      </c>
      <c r="E739" s="3" t="s">
        <v>399</v>
      </c>
      <c r="F739" s="3" t="s">
        <v>400</v>
      </c>
      <c r="G739" s="4" t="str">
        <f t="shared" si="45"/>
        <v>RES0603 4R32±1%</v>
      </c>
      <c r="H739" s="3" t="s">
        <v>23</v>
      </c>
      <c r="I739" s="3" t="s">
        <v>24</v>
      </c>
      <c r="J739" s="3" t="s">
        <v>25</v>
      </c>
      <c r="K739" s="3" t="s">
        <v>401</v>
      </c>
      <c r="L739" s="4" t="str">
        <f t="shared" si="46"/>
        <v>RC0603FR-074R32L</v>
      </c>
      <c r="M739" s="3" t="s">
        <v>378</v>
      </c>
      <c r="N739" t="s">
        <v>379</v>
      </c>
      <c r="O739" t="str">
        <f t="shared" ca="1" si="44"/>
        <v>C:\Altium Libraries\Passives Library\DataSheet\GENERAL PURPOSE CHIP RESISTORS (Yageo).pdf</v>
      </c>
      <c r="P739" s="5" t="str">
        <f t="shared" si="47"/>
        <v>GENERAL PURPOSE CHIP RESISTORS RES0603 4R32±1% 75V 0.1W</v>
      </c>
    </row>
    <row r="740" spans="1:16" x14ac:dyDescent="0.3">
      <c r="A740" s="4" t="s">
        <v>971</v>
      </c>
      <c r="B740" s="3" t="s">
        <v>398</v>
      </c>
      <c r="C740" s="40" t="s">
        <v>2154</v>
      </c>
      <c r="D740" s="45" t="s">
        <v>1669</v>
      </c>
      <c r="E740" s="3" t="s">
        <v>399</v>
      </c>
      <c r="F740" s="3" t="s">
        <v>400</v>
      </c>
      <c r="G740" s="4" t="str">
        <f t="shared" si="45"/>
        <v>RES0603 4R42±1%</v>
      </c>
      <c r="H740" s="3" t="s">
        <v>23</v>
      </c>
      <c r="I740" s="3" t="s">
        <v>24</v>
      </c>
      <c r="J740" s="3" t="s">
        <v>25</v>
      </c>
      <c r="K740" s="3" t="s">
        <v>401</v>
      </c>
      <c r="L740" s="4" t="str">
        <f t="shared" si="46"/>
        <v>RC0603FR-074R42L</v>
      </c>
      <c r="M740" s="3" t="s">
        <v>378</v>
      </c>
      <c r="N740" t="s">
        <v>379</v>
      </c>
      <c r="O740" t="str">
        <f t="shared" ca="1" si="44"/>
        <v>C:\Altium Libraries\Passives Library\DataSheet\GENERAL PURPOSE CHIP RESISTORS (Yageo).pdf</v>
      </c>
      <c r="P740" s="5" t="str">
        <f t="shared" si="47"/>
        <v>GENERAL PURPOSE CHIP RESISTORS RES0603 4R42±1% 75V 0.1W</v>
      </c>
    </row>
    <row r="741" spans="1:16" x14ac:dyDescent="0.3">
      <c r="A741" s="4" t="s">
        <v>972</v>
      </c>
      <c r="B741" s="3" t="s">
        <v>398</v>
      </c>
      <c r="C741" s="40" t="s">
        <v>2155</v>
      </c>
      <c r="D741" s="45" t="s">
        <v>1669</v>
      </c>
      <c r="E741" s="3" t="s">
        <v>399</v>
      </c>
      <c r="F741" s="3" t="s">
        <v>400</v>
      </c>
      <c r="G741" s="4" t="str">
        <f t="shared" si="45"/>
        <v>RES0603 4R53±1%</v>
      </c>
      <c r="H741" s="3" t="s">
        <v>23</v>
      </c>
      <c r="I741" s="3" t="s">
        <v>24</v>
      </c>
      <c r="J741" s="3" t="s">
        <v>25</v>
      </c>
      <c r="K741" s="3" t="s">
        <v>401</v>
      </c>
      <c r="L741" s="4" t="str">
        <f t="shared" si="46"/>
        <v>RC0603FR-074R53L</v>
      </c>
      <c r="M741" s="3" t="s">
        <v>378</v>
      </c>
      <c r="N741" t="s">
        <v>379</v>
      </c>
      <c r="O741" t="str">
        <f t="shared" ref="O741:O804" ca="1" si="48">CONCATENATE(LEFT(CELL("имяфайла"), FIND("[",CELL("имяфайла"))-1),"DataSheet\GENERAL PURPOSE CHIP RESISTORS (Yageo).pdf")</f>
        <v>C:\Altium Libraries\Passives Library\DataSheet\GENERAL PURPOSE CHIP RESISTORS (Yageo).pdf</v>
      </c>
      <c r="P741" s="5" t="str">
        <f t="shared" si="47"/>
        <v>GENERAL PURPOSE CHIP RESISTORS RES0603 4R53±1% 75V 0.1W</v>
      </c>
    </row>
    <row r="742" spans="1:16" x14ac:dyDescent="0.3">
      <c r="A742" s="4" t="s">
        <v>973</v>
      </c>
      <c r="B742" s="3" t="s">
        <v>398</v>
      </c>
      <c r="C742" s="40" t="s">
        <v>2156</v>
      </c>
      <c r="D742" s="45" t="s">
        <v>1669</v>
      </c>
      <c r="E742" s="3" t="s">
        <v>399</v>
      </c>
      <c r="F742" s="3" t="s">
        <v>400</v>
      </c>
      <c r="G742" s="4" t="str">
        <f t="shared" ref="G742:G805" si="49">CONCATENATE(K742," ",C742,D742)</f>
        <v>RES0603 4R64±1%</v>
      </c>
      <c r="H742" s="3" t="s">
        <v>23</v>
      </c>
      <c r="I742" s="3" t="s">
        <v>24</v>
      </c>
      <c r="J742" s="3" t="s">
        <v>25</v>
      </c>
      <c r="K742" s="3" t="s">
        <v>401</v>
      </c>
      <c r="L742" s="4" t="str">
        <f t="shared" ref="L742:L805" si="50">CONCATENATE("RC0603FR-07",C742,"L")</f>
        <v>RC0603FR-074R64L</v>
      </c>
      <c r="M742" s="3" t="s">
        <v>378</v>
      </c>
      <c r="N742" t="s">
        <v>379</v>
      </c>
      <c r="O742" t="str">
        <f t="shared" ca="1" si="48"/>
        <v>C:\Altium Libraries\Passives Library\DataSheet\GENERAL PURPOSE CHIP RESISTORS (Yageo).pdf</v>
      </c>
      <c r="P742" s="5" t="str">
        <f t="shared" ref="P742:P805" si="51">CONCATENATE(N742," ",K742," ",C742,D742," ",E742," ",F742)</f>
        <v>GENERAL PURPOSE CHIP RESISTORS RES0603 4R64±1% 75V 0.1W</v>
      </c>
    </row>
    <row r="743" spans="1:16" x14ac:dyDescent="0.3">
      <c r="A743" s="4" t="s">
        <v>974</v>
      </c>
      <c r="B743" s="3" t="s">
        <v>398</v>
      </c>
      <c r="C743" s="40" t="s">
        <v>2157</v>
      </c>
      <c r="D743" s="45" t="s">
        <v>1669</v>
      </c>
      <c r="E743" s="3" t="s">
        <v>399</v>
      </c>
      <c r="F743" s="3" t="s">
        <v>400</v>
      </c>
      <c r="G743" s="4" t="str">
        <f t="shared" si="49"/>
        <v>RES0603 4R75±1%</v>
      </c>
      <c r="H743" s="3" t="s">
        <v>23</v>
      </c>
      <c r="I743" s="3" t="s">
        <v>24</v>
      </c>
      <c r="J743" s="3" t="s">
        <v>25</v>
      </c>
      <c r="K743" s="3" t="s">
        <v>401</v>
      </c>
      <c r="L743" s="4" t="str">
        <f t="shared" si="50"/>
        <v>RC0603FR-074R75L</v>
      </c>
      <c r="M743" s="3" t="s">
        <v>378</v>
      </c>
      <c r="N743" t="s">
        <v>379</v>
      </c>
      <c r="O743" t="str">
        <f t="shared" ca="1" si="48"/>
        <v>C:\Altium Libraries\Passives Library\DataSheet\GENERAL PURPOSE CHIP RESISTORS (Yageo).pdf</v>
      </c>
      <c r="P743" s="5" t="str">
        <f t="shared" si="51"/>
        <v>GENERAL PURPOSE CHIP RESISTORS RES0603 4R75±1% 75V 0.1W</v>
      </c>
    </row>
    <row r="744" spans="1:16" x14ac:dyDescent="0.3">
      <c r="A744" s="4" t="s">
        <v>975</v>
      </c>
      <c r="B744" s="3" t="s">
        <v>398</v>
      </c>
      <c r="C744" s="40" t="s">
        <v>2158</v>
      </c>
      <c r="D744" s="45" t="s">
        <v>1669</v>
      </c>
      <c r="E744" s="3" t="s">
        <v>399</v>
      </c>
      <c r="F744" s="3" t="s">
        <v>400</v>
      </c>
      <c r="G744" s="4" t="str">
        <f t="shared" si="49"/>
        <v>RES0603 4R87±1%</v>
      </c>
      <c r="H744" s="3" t="s">
        <v>23</v>
      </c>
      <c r="I744" s="3" t="s">
        <v>24</v>
      </c>
      <c r="J744" s="3" t="s">
        <v>25</v>
      </c>
      <c r="K744" s="3" t="s">
        <v>401</v>
      </c>
      <c r="L744" s="4" t="str">
        <f t="shared" si="50"/>
        <v>RC0603FR-074R87L</v>
      </c>
      <c r="M744" s="3" t="s">
        <v>378</v>
      </c>
      <c r="N744" t="s">
        <v>379</v>
      </c>
      <c r="O744" t="str">
        <f t="shared" ca="1" si="48"/>
        <v>C:\Altium Libraries\Passives Library\DataSheet\GENERAL PURPOSE CHIP RESISTORS (Yageo).pdf</v>
      </c>
      <c r="P744" s="5" t="str">
        <f t="shared" si="51"/>
        <v>GENERAL PURPOSE CHIP RESISTORS RES0603 4R87±1% 75V 0.1W</v>
      </c>
    </row>
    <row r="745" spans="1:16" x14ac:dyDescent="0.3">
      <c r="A745" s="4" t="s">
        <v>976</v>
      </c>
      <c r="B745" s="3" t="s">
        <v>398</v>
      </c>
      <c r="C745" s="40" t="s">
        <v>2159</v>
      </c>
      <c r="D745" s="45" t="s">
        <v>1669</v>
      </c>
      <c r="E745" s="3" t="s">
        <v>399</v>
      </c>
      <c r="F745" s="3" t="s">
        <v>400</v>
      </c>
      <c r="G745" s="4" t="str">
        <f t="shared" si="49"/>
        <v>RES0603 4R99±1%</v>
      </c>
      <c r="H745" s="3" t="s">
        <v>23</v>
      </c>
      <c r="I745" s="3" t="s">
        <v>24</v>
      </c>
      <c r="J745" s="3" t="s">
        <v>25</v>
      </c>
      <c r="K745" s="3" t="s">
        <v>401</v>
      </c>
      <c r="L745" s="4" t="str">
        <f t="shared" si="50"/>
        <v>RC0603FR-074R99L</v>
      </c>
      <c r="M745" s="3" t="s">
        <v>378</v>
      </c>
      <c r="N745" t="s">
        <v>379</v>
      </c>
      <c r="O745" t="str">
        <f t="shared" ca="1" si="48"/>
        <v>C:\Altium Libraries\Passives Library\DataSheet\GENERAL PURPOSE CHIP RESISTORS (Yageo).pdf</v>
      </c>
      <c r="P745" s="5" t="str">
        <f t="shared" si="51"/>
        <v>GENERAL PURPOSE CHIP RESISTORS RES0603 4R99±1% 75V 0.1W</v>
      </c>
    </row>
    <row r="746" spans="1:16" x14ac:dyDescent="0.3">
      <c r="A746" s="4" t="s">
        <v>977</v>
      </c>
      <c r="B746" s="3" t="s">
        <v>398</v>
      </c>
      <c r="C746" s="40" t="s">
        <v>2160</v>
      </c>
      <c r="D746" s="45" t="s">
        <v>1669</v>
      </c>
      <c r="E746" s="3" t="s">
        <v>399</v>
      </c>
      <c r="F746" s="3" t="s">
        <v>400</v>
      </c>
      <c r="G746" s="4" t="str">
        <f t="shared" si="49"/>
        <v>RES0603 5R11±1%</v>
      </c>
      <c r="H746" s="3" t="s">
        <v>23</v>
      </c>
      <c r="I746" s="3" t="s">
        <v>24</v>
      </c>
      <c r="J746" s="3" t="s">
        <v>25</v>
      </c>
      <c r="K746" s="3" t="s">
        <v>401</v>
      </c>
      <c r="L746" s="4" t="str">
        <f t="shared" si="50"/>
        <v>RC0603FR-075R11L</v>
      </c>
      <c r="M746" s="3" t="s">
        <v>378</v>
      </c>
      <c r="N746" t="s">
        <v>379</v>
      </c>
      <c r="O746" t="str">
        <f t="shared" ca="1" si="48"/>
        <v>C:\Altium Libraries\Passives Library\DataSheet\GENERAL PURPOSE CHIP RESISTORS (Yageo).pdf</v>
      </c>
      <c r="P746" s="5" t="str">
        <f t="shared" si="51"/>
        <v>GENERAL PURPOSE CHIP RESISTORS RES0603 5R11±1% 75V 0.1W</v>
      </c>
    </row>
    <row r="747" spans="1:16" x14ac:dyDescent="0.3">
      <c r="A747" s="4" t="s">
        <v>978</v>
      </c>
      <c r="B747" s="3" t="s">
        <v>398</v>
      </c>
      <c r="C747" s="40" t="s">
        <v>2161</v>
      </c>
      <c r="D747" s="45" t="s">
        <v>1669</v>
      </c>
      <c r="E747" s="3" t="s">
        <v>399</v>
      </c>
      <c r="F747" s="3" t="s">
        <v>400</v>
      </c>
      <c r="G747" s="4" t="str">
        <f t="shared" si="49"/>
        <v>RES0603 5R23±1%</v>
      </c>
      <c r="H747" s="3" t="s">
        <v>23</v>
      </c>
      <c r="I747" s="3" t="s">
        <v>24</v>
      </c>
      <c r="J747" s="3" t="s">
        <v>25</v>
      </c>
      <c r="K747" s="3" t="s">
        <v>401</v>
      </c>
      <c r="L747" s="4" t="str">
        <f t="shared" si="50"/>
        <v>RC0603FR-075R23L</v>
      </c>
      <c r="M747" s="3" t="s">
        <v>378</v>
      </c>
      <c r="N747" t="s">
        <v>379</v>
      </c>
      <c r="O747" t="str">
        <f t="shared" ca="1" si="48"/>
        <v>C:\Altium Libraries\Passives Library\DataSheet\GENERAL PURPOSE CHIP RESISTORS (Yageo).pdf</v>
      </c>
      <c r="P747" s="5" t="str">
        <f t="shared" si="51"/>
        <v>GENERAL PURPOSE CHIP RESISTORS RES0603 5R23±1% 75V 0.1W</v>
      </c>
    </row>
    <row r="748" spans="1:16" x14ac:dyDescent="0.3">
      <c r="A748" s="4" t="s">
        <v>979</v>
      </c>
      <c r="B748" s="3" t="s">
        <v>398</v>
      </c>
      <c r="C748" s="40" t="s">
        <v>2162</v>
      </c>
      <c r="D748" s="45" t="s">
        <v>1669</v>
      </c>
      <c r="E748" s="3" t="s">
        <v>399</v>
      </c>
      <c r="F748" s="3" t="s">
        <v>400</v>
      </c>
      <c r="G748" s="4" t="str">
        <f t="shared" si="49"/>
        <v>RES0603 5R36±1%</v>
      </c>
      <c r="H748" s="3" t="s">
        <v>23</v>
      </c>
      <c r="I748" s="3" t="s">
        <v>24</v>
      </c>
      <c r="J748" s="3" t="s">
        <v>25</v>
      </c>
      <c r="K748" s="3" t="s">
        <v>401</v>
      </c>
      <c r="L748" s="4" t="str">
        <f t="shared" si="50"/>
        <v>RC0603FR-075R36L</v>
      </c>
      <c r="M748" s="3" t="s">
        <v>378</v>
      </c>
      <c r="N748" t="s">
        <v>379</v>
      </c>
      <c r="O748" t="str">
        <f t="shared" ca="1" si="48"/>
        <v>C:\Altium Libraries\Passives Library\DataSheet\GENERAL PURPOSE CHIP RESISTORS (Yageo).pdf</v>
      </c>
      <c r="P748" s="5" t="str">
        <f t="shared" si="51"/>
        <v>GENERAL PURPOSE CHIP RESISTORS RES0603 5R36±1% 75V 0.1W</v>
      </c>
    </row>
    <row r="749" spans="1:16" x14ac:dyDescent="0.3">
      <c r="A749" s="4" t="s">
        <v>980</v>
      </c>
      <c r="B749" s="3" t="s">
        <v>398</v>
      </c>
      <c r="C749" s="40" t="s">
        <v>2163</v>
      </c>
      <c r="D749" s="45" t="s">
        <v>1669</v>
      </c>
      <c r="E749" s="3" t="s">
        <v>399</v>
      </c>
      <c r="F749" s="3" t="s">
        <v>400</v>
      </c>
      <c r="G749" s="4" t="str">
        <f t="shared" si="49"/>
        <v>RES0603 5R49±1%</v>
      </c>
      <c r="H749" s="3" t="s">
        <v>23</v>
      </c>
      <c r="I749" s="3" t="s">
        <v>24</v>
      </c>
      <c r="J749" s="3" t="s">
        <v>25</v>
      </c>
      <c r="K749" s="3" t="s">
        <v>401</v>
      </c>
      <c r="L749" s="4" t="str">
        <f t="shared" si="50"/>
        <v>RC0603FR-075R49L</v>
      </c>
      <c r="M749" s="3" t="s">
        <v>378</v>
      </c>
      <c r="N749" t="s">
        <v>379</v>
      </c>
      <c r="O749" t="str">
        <f t="shared" ca="1" si="48"/>
        <v>C:\Altium Libraries\Passives Library\DataSheet\GENERAL PURPOSE CHIP RESISTORS (Yageo).pdf</v>
      </c>
      <c r="P749" s="5" t="str">
        <f t="shared" si="51"/>
        <v>GENERAL PURPOSE CHIP RESISTORS RES0603 5R49±1% 75V 0.1W</v>
      </c>
    </row>
    <row r="750" spans="1:16" x14ac:dyDescent="0.3">
      <c r="A750" s="4" t="s">
        <v>981</v>
      </c>
      <c r="B750" s="3" t="s">
        <v>398</v>
      </c>
      <c r="C750" s="40" t="s">
        <v>2164</v>
      </c>
      <c r="D750" s="45" t="s">
        <v>1669</v>
      </c>
      <c r="E750" s="3" t="s">
        <v>399</v>
      </c>
      <c r="F750" s="3" t="s">
        <v>400</v>
      </c>
      <c r="G750" s="4" t="str">
        <f t="shared" si="49"/>
        <v>RES0603 5R62±1%</v>
      </c>
      <c r="H750" s="3" t="s">
        <v>23</v>
      </c>
      <c r="I750" s="3" t="s">
        <v>24</v>
      </c>
      <c r="J750" s="3" t="s">
        <v>25</v>
      </c>
      <c r="K750" s="3" t="s">
        <v>401</v>
      </c>
      <c r="L750" s="4" t="str">
        <f t="shared" si="50"/>
        <v>RC0603FR-075R62L</v>
      </c>
      <c r="M750" s="3" t="s">
        <v>378</v>
      </c>
      <c r="N750" t="s">
        <v>379</v>
      </c>
      <c r="O750" t="str">
        <f t="shared" ca="1" si="48"/>
        <v>C:\Altium Libraries\Passives Library\DataSheet\GENERAL PURPOSE CHIP RESISTORS (Yageo).pdf</v>
      </c>
      <c r="P750" s="5" t="str">
        <f t="shared" si="51"/>
        <v>GENERAL PURPOSE CHIP RESISTORS RES0603 5R62±1% 75V 0.1W</v>
      </c>
    </row>
    <row r="751" spans="1:16" x14ac:dyDescent="0.3">
      <c r="A751" s="4" t="s">
        <v>982</v>
      </c>
      <c r="B751" s="3" t="s">
        <v>398</v>
      </c>
      <c r="C751" s="40" t="s">
        <v>2165</v>
      </c>
      <c r="D751" s="45" t="s">
        <v>1669</v>
      </c>
      <c r="E751" s="3" t="s">
        <v>399</v>
      </c>
      <c r="F751" s="3" t="s">
        <v>400</v>
      </c>
      <c r="G751" s="4" t="str">
        <f t="shared" si="49"/>
        <v>RES0603 5R76±1%</v>
      </c>
      <c r="H751" s="3" t="s">
        <v>23</v>
      </c>
      <c r="I751" s="3" t="s">
        <v>24</v>
      </c>
      <c r="J751" s="3" t="s">
        <v>25</v>
      </c>
      <c r="K751" s="3" t="s">
        <v>401</v>
      </c>
      <c r="L751" s="4" t="str">
        <f t="shared" si="50"/>
        <v>RC0603FR-075R76L</v>
      </c>
      <c r="M751" s="3" t="s">
        <v>378</v>
      </c>
      <c r="N751" t="s">
        <v>379</v>
      </c>
      <c r="O751" t="str">
        <f t="shared" ca="1" si="48"/>
        <v>C:\Altium Libraries\Passives Library\DataSheet\GENERAL PURPOSE CHIP RESISTORS (Yageo).pdf</v>
      </c>
      <c r="P751" s="5" t="str">
        <f t="shared" si="51"/>
        <v>GENERAL PURPOSE CHIP RESISTORS RES0603 5R76±1% 75V 0.1W</v>
      </c>
    </row>
    <row r="752" spans="1:16" x14ac:dyDescent="0.3">
      <c r="A752" s="4" t="s">
        <v>983</v>
      </c>
      <c r="B752" s="3" t="s">
        <v>398</v>
      </c>
      <c r="C752" s="40" t="s">
        <v>2166</v>
      </c>
      <c r="D752" s="45" t="s">
        <v>1669</v>
      </c>
      <c r="E752" s="3" t="s">
        <v>399</v>
      </c>
      <c r="F752" s="3" t="s">
        <v>400</v>
      </c>
      <c r="G752" s="4" t="str">
        <f t="shared" si="49"/>
        <v>RES0603 5R9±1%</v>
      </c>
      <c r="H752" s="3" t="s">
        <v>23</v>
      </c>
      <c r="I752" s="3" t="s">
        <v>24</v>
      </c>
      <c r="J752" s="3" t="s">
        <v>25</v>
      </c>
      <c r="K752" s="3" t="s">
        <v>401</v>
      </c>
      <c r="L752" s="4" t="str">
        <f t="shared" si="50"/>
        <v>RC0603FR-075R9L</v>
      </c>
      <c r="M752" s="3" t="s">
        <v>378</v>
      </c>
      <c r="N752" t="s">
        <v>379</v>
      </c>
      <c r="O752" t="str">
        <f t="shared" ca="1" si="48"/>
        <v>C:\Altium Libraries\Passives Library\DataSheet\GENERAL PURPOSE CHIP RESISTORS (Yageo).pdf</v>
      </c>
      <c r="P752" s="5" t="str">
        <f t="shared" si="51"/>
        <v>GENERAL PURPOSE CHIP RESISTORS RES0603 5R9±1% 75V 0.1W</v>
      </c>
    </row>
    <row r="753" spans="1:16" x14ac:dyDescent="0.3">
      <c r="A753" s="4" t="s">
        <v>984</v>
      </c>
      <c r="B753" s="3" t="s">
        <v>398</v>
      </c>
      <c r="C753" s="40" t="s">
        <v>2167</v>
      </c>
      <c r="D753" s="45" t="s">
        <v>1669</v>
      </c>
      <c r="E753" s="3" t="s">
        <v>399</v>
      </c>
      <c r="F753" s="3" t="s">
        <v>400</v>
      </c>
      <c r="G753" s="4" t="str">
        <f t="shared" si="49"/>
        <v>RES0603 6R04±1%</v>
      </c>
      <c r="H753" s="3" t="s">
        <v>23</v>
      </c>
      <c r="I753" s="3" t="s">
        <v>24</v>
      </c>
      <c r="J753" s="3" t="s">
        <v>25</v>
      </c>
      <c r="K753" s="3" t="s">
        <v>401</v>
      </c>
      <c r="L753" s="4" t="str">
        <f t="shared" si="50"/>
        <v>RC0603FR-076R04L</v>
      </c>
      <c r="M753" s="3" t="s">
        <v>378</v>
      </c>
      <c r="N753" t="s">
        <v>379</v>
      </c>
      <c r="O753" t="str">
        <f t="shared" ca="1" si="48"/>
        <v>C:\Altium Libraries\Passives Library\DataSheet\GENERAL PURPOSE CHIP RESISTORS (Yageo).pdf</v>
      </c>
      <c r="P753" s="5" t="str">
        <f t="shared" si="51"/>
        <v>GENERAL PURPOSE CHIP RESISTORS RES0603 6R04±1% 75V 0.1W</v>
      </c>
    </row>
    <row r="754" spans="1:16" x14ac:dyDescent="0.3">
      <c r="A754" s="4" t="s">
        <v>985</v>
      </c>
      <c r="B754" s="3" t="s">
        <v>398</v>
      </c>
      <c r="C754" s="40" t="s">
        <v>2168</v>
      </c>
      <c r="D754" s="45" t="s">
        <v>1669</v>
      </c>
      <c r="E754" s="3" t="s">
        <v>399</v>
      </c>
      <c r="F754" s="3" t="s">
        <v>400</v>
      </c>
      <c r="G754" s="4" t="str">
        <f t="shared" si="49"/>
        <v>RES0603 6R19±1%</v>
      </c>
      <c r="H754" s="3" t="s">
        <v>23</v>
      </c>
      <c r="I754" s="3" t="s">
        <v>24</v>
      </c>
      <c r="J754" s="3" t="s">
        <v>25</v>
      </c>
      <c r="K754" s="3" t="s">
        <v>401</v>
      </c>
      <c r="L754" s="4" t="str">
        <f t="shared" si="50"/>
        <v>RC0603FR-076R19L</v>
      </c>
      <c r="M754" s="3" t="s">
        <v>378</v>
      </c>
      <c r="N754" t="s">
        <v>379</v>
      </c>
      <c r="O754" t="str">
        <f t="shared" ca="1" si="48"/>
        <v>C:\Altium Libraries\Passives Library\DataSheet\GENERAL PURPOSE CHIP RESISTORS (Yageo).pdf</v>
      </c>
      <c r="P754" s="5" t="str">
        <f t="shared" si="51"/>
        <v>GENERAL PURPOSE CHIP RESISTORS RES0603 6R19±1% 75V 0.1W</v>
      </c>
    </row>
    <row r="755" spans="1:16" x14ac:dyDescent="0.3">
      <c r="A755" s="4" t="s">
        <v>986</v>
      </c>
      <c r="B755" s="3" t="s">
        <v>398</v>
      </c>
      <c r="C755" s="40" t="s">
        <v>2169</v>
      </c>
      <c r="D755" s="45" t="s">
        <v>1669</v>
      </c>
      <c r="E755" s="3" t="s">
        <v>399</v>
      </c>
      <c r="F755" s="3" t="s">
        <v>400</v>
      </c>
      <c r="G755" s="4" t="str">
        <f t="shared" si="49"/>
        <v>RES0603 6R34±1%</v>
      </c>
      <c r="H755" s="3" t="s">
        <v>23</v>
      </c>
      <c r="I755" s="3" t="s">
        <v>24</v>
      </c>
      <c r="J755" s="3" t="s">
        <v>25</v>
      </c>
      <c r="K755" s="3" t="s">
        <v>401</v>
      </c>
      <c r="L755" s="4" t="str">
        <f t="shared" si="50"/>
        <v>RC0603FR-076R34L</v>
      </c>
      <c r="M755" s="3" t="s">
        <v>378</v>
      </c>
      <c r="N755" t="s">
        <v>379</v>
      </c>
      <c r="O755" t="str">
        <f t="shared" ca="1" si="48"/>
        <v>C:\Altium Libraries\Passives Library\DataSheet\GENERAL PURPOSE CHIP RESISTORS (Yageo).pdf</v>
      </c>
      <c r="P755" s="5" t="str">
        <f t="shared" si="51"/>
        <v>GENERAL PURPOSE CHIP RESISTORS RES0603 6R34±1% 75V 0.1W</v>
      </c>
    </row>
    <row r="756" spans="1:16" x14ac:dyDescent="0.3">
      <c r="A756" s="4" t="s">
        <v>987</v>
      </c>
      <c r="B756" s="3" t="s">
        <v>398</v>
      </c>
      <c r="C756" s="40" t="s">
        <v>2170</v>
      </c>
      <c r="D756" s="45" t="s">
        <v>1669</v>
      </c>
      <c r="E756" s="3" t="s">
        <v>399</v>
      </c>
      <c r="F756" s="3" t="s">
        <v>400</v>
      </c>
      <c r="G756" s="4" t="str">
        <f t="shared" si="49"/>
        <v>RES0603 6R49±1%</v>
      </c>
      <c r="H756" s="3" t="s">
        <v>23</v>
      </c>
      <c r="I756" s="3" t="s">
        <v>24</v>
      </c>
      <c r="J756" s="3" t="s">
        <v>25</v>
      </c>
      <c r="K756" s="3" t="s">
        <v>401</v>
      </c>
      <c r="L756" s="4" t="str">
        <f t="shared" si="50"/>
        <v>RC0603FR-076R49L</v>
      </c>
      <c r="M756" s="3" t="s">
        <v>378</v>
      </c>
      <c r="N756" t="s">
        <v>379</v>
      </c>
      <c r="O756" t="str">
        <f t="shared" ca="1" si="48"/>
        <v>C:\Altium Libraries\Passives Library\DataSheet\GENERAL PURPOSE CHIP RESISTORS (Yageo).pdf</v>
      </c>
      <c r="P756" s="5" t="str">
        <f t="shared" si="51"/>
        <v>GENERAL PURPOSE CHIP RESISTORS RES0603 6R49±1% 75V 0.1W</v>
      </c>
    </row>
    <row r="757" spans="1:16" x14ac:dyDescent="0.3">
      <c r="A757" s="4" t="s">
        <v>988</v>
      </c>
      <c r="B757" s="3" t="s">
        <v>398</v>
      </c>
      <c r="C757" s="40" t="s">
        <v>2171</v>
      </c>
      <c r="D757" s="45" t="s">
        <v>1669</v>
      </c>
      <c r="E757" s="3" t="s">
        <v>399</v>
      </c>
      <c r="F757" s="3" t="s">
        <v>400</v>
      </c>
      <c r="G757" s="4" t="str">
        <f t="shared" si="49"/>
        <v>RES0603 6R65±1%</v>
      </c>
      <c r="H757" s="3" t="s">
        <v>23</v>
      </c>
      <c r="I757" s="3" t="s">
        <v>24</v>
      </c>
      <c r="J757" s="3" t="s">
        <v>25</v>
      </c>
      <c r="K757" s="3" t="s">
        <v>401</v>
      </c>
      <c r="L757" s="4" t="str">
        <f t="shared" si="50"/>
        <v>RC0603FR-076R65L</v>
      </c>
      <c r="M757" s="3" t="s">
        <v>378</v>
      </c>
      <c r="N757" t="s">
        <v>379</v>
      </c>
      <c r="O757" t="str">
        <f t="shared" ca="1" si="48"/>
        <v>C:\Altium Libraries\Passives Library\DataSheet\GENERAL PURPOSE CHIP RESISTORS (Yageo).pdf</v>
      </c>
      <c r="P757" s="5" t="str">
        <f t="shared" si="51"/>
        <v>GENERAL PURPOSE CHIP RESISTORS RES0603 6R65±1% 75V 0.1W</v>
      </c>
    </row>
    <row r="758" spans="1:16" x14ac:dyDescent="0.3">
      <c r="A758" s="4" t="s">
        <v>989</v>
      </c>
      <c r="B758" s="3" t="s">
        <v>398</v>
      </c>
      <c r="C758" s="40" t="s">
        <v>2172</v>
      </c>
      <c r="D758" s="45" t="s">
        <v>1669</v>
      </c>
      <c r="E758" s="3" t="s">
        <v>399</v>
      </c>
      <c r="F758" s="3" t="s">
        <v>400</v>
      </c>
      <c r="G758" s="4" t="str">
        <f t="shared" si="49"/>
        <v>RES0603 6R81±1%</v>
      </c>
      <c r="H758" s="3" t="s">
        <v>23</v>
      </c>
      <c r="I758" s="3" t="s">
        <v>24</v>
      </c>
      <c r="J758" s="3" t="s">
        <v>25</v>
      </c>
      <c r="K758" s="3" t="s">
        <v>401</v>
      </c>
      <c r="L758" s="4" t="str">
        <f t="shared" si="50"/>
        <v>RC0603FR-076R81L</v>
      </c>
      <c r="M758" s="3" t="s">
        <v>378</v>
      </c>
      <c r="N758" t="s">
        <v>379</v>
      </c>
      <c r="O758" t="str">
        <f t="shared" ca="1" si="48"/>
        <v>C:\Altium Libraries\Passives Library\DataSheet\GENERAL PURPOSE CHIP RESISTORS (Yageo).pdf</v>
      </c>
      <c r="P758" s="5" t="str">
        <f t="shared" si="51"/>
        <v>GENERAL PURPOSE CHIP RESISTORS RES0603 6R81±1% 75V 0.1W</v>
      </c>
    </row>
    <row r="759" spans="1:16" x14ac:dyDescent="0.3">
      <c r="A759" s="4" t="s">
        <v>990</v>
      </c>
      <c r="B759" s="3" t="s">
        <v>398</v>
      </c>
      <c r="C759" s="40" t="s">
        <v>2173</v>
      </c>
      <c r="D759" s="45" t="s">
        <v>1669</v>
      </c>
      <c r="E759" s="3" t="s">
        <v>399</v>
      </c>
      <c r="F759" s="3" t="s">
        <v>400</v>
      </c>
      <c r="G759" s="4" t="str">
        <f t="shared" si="49"/>
        <v>RES0603 6R98±1%</v>
      </c>
      <c r="H759" s="3" t="s">
        <v>23</v>
      </c>
      <c r="I759" s="3" t="s">
        <v>24</v>
      </c>
      <c r="J759" s="3" t="s">
        <v>25</v>
      </c>
      <c r="K759" s="3" t="s">
        <v>401</v>
      </c>
      <c r="L759" s="4" t="str">
        <f t="shared" si="50"/>
        <v>RC0603FR-076R98L</v>
      </c>
      <c r="M759" s="3" t="s">
        <v>378</v>
      </c>
      <c r="N759" t="s">
        <v>379</v>
      </c>
      <c r="O759" t="str">
        <f t="shared" ca="1" si="48"/>
        <v>C:\Altium Libraries\Passives Library\DataSheet\GENERAL PURPOSE CHIP RESISTORS (Yageo).pdf</v>
      </c>
      <c r="P759" s="5" t="str">
        <f t="shared" si="51"/>
        <v>GENERAL PURPOSE CHIP RESISTORS RES0603 6R98±1% 75V 0.1W</v>
      </c>
    </row>
    <row r="760" spans="1:16" x14ac:dyDescent="0.3">
      <c r="A760" s="4" t="s">
        <v>991</v>
      </c>
      <c r="B760" s="3" t="s">
        <v>398</v>
      </c>
      <c r="C760" s="40" t="s">
        <v>2174</v>
      </c>
      <c r="D760" s="45" t="s">
        <v>1669</v>
      </c>
      <c r="E760" s="3" t="s">
        <v>399</v>
      </c>
      <c r="F760" s="3" t="s">
        <v>400</v>
      </c>
      <c r="G760" s="4" t="str">
        <f t="shared" si="49"/>
        <v>RES0603 7R15±1%</v>
      </c>
      <c r="H760" s="3" t="s">
        <v>23</v>
      </c>
      <c r="I760" s="3" t="s">
        <v>24</v>
      </c>
      <c r="J760" s="3" t="s">
        <v>25</v>
      </c>
      <c r="K760" s="3" t="s">
        <v>401</v>
      </c>
      <c r="L760" s="4" t="str">
        <f t="shared" si="50"/>
        <v>RC0603FR-077R15L</v>
      </c>
      <c r="M760" s="3" t="s">
        <v>378</v>
      </c>
      <c r="N760" t="s">
        <v>379</v>
      </c>
      <c r="O760" t="str">
        <f t="shared" ca="1" si="48"/>
        <v>C:\Altium Libraries\Passives Library\DataSheet\GENERAL PURPOSE CHIP RESISTORS (Yageo).pdf</v>
      </c>
      <c r="P760" s="5" t="str">
        <f t="shared" si="51"/>
        <v>GENERAL PURPOSE CHIP RESISTORS RES0603 7R15±1% 75V 0.1W</v>
      </c>
    </row>
    <row r="761" spans="1:16" x14ac:dyDescent="0.3">
      <c r="A761" s="4" t="s">
        <v>992</v>
      </c>
      <c r="B761" s="3" t="s">
        <v>398</v>
      </c>
      <c r="C761" s="40" t="s">
        <v>2175</v>
      </c>
      <c r="D761" s="45" t="s">
        <v>1669</v>
      </c>
      <c r="E761" s="3" t="s">
        <v>399</v>
      </c>
      <c r="F761" s="3" t="s">
        <v>400</v>
      </c>
      <c r="G761" s="4" t="str">
        <f t="shared" si="49"/>
        <v>RES0603 7R32±1%</v>
      </c>
      <c r="H761" s="3" t="s">
        <v>23</v>
      </c>
      <c r="I761" s="3" t="s">
        <v>24</v>
      </c>
      <c r="J761" s="3" t="s">
        <v>25</v>
      </c>
      <c r="K761" s="3" t="s">
        <v>401</v>
      </c>
      <c r="L761" s="4" t="str">
        <f t="shared" si="50"/>
        <v>RC0603FR-077R32L</v>
      </c>
      <c r="M761" s="3" t="s">
        <v>378</v>
      </c>
      <c r="N761" t="s">
        <v>379</v>
      </c>
      <c r="O761" t="str">
        <f t="shared" ca="1" si="48"/>
        <v>C:\Altium Libraries\Passives Library\DataSheet\GENERAL PURPOSE CHIP RESISTORS (Yageo).pdf</v>
      </c>
      <c r="P761" s="5" t="str">
        <f t="shared" si="51"/>
        <v>GENERAL PURPOSE CHIP RESISTORS RES0603 7R32±1% 75V 0.1W</v>
      </c>
    </row>
    <row r="762" spans="1:16" x14ac:dyDescent="0.3">
      <c r="A762" s="4" t="s">
        <v>993</v>
      </c>
      <c r="B762" s="3" t="s">
        <v>398</v>
      </c>
      <c r="C762" s="40" t="s">
        <v>71</v>
      </c>
      <c r="D762" s="45" t="s">
        <v>1669</v>
      </c>
      <c r="E762" s="3" t="s">
        <v>399</v>
      </c>
      <c r="F762" s="3" t="s">
        <v>400</v>
      </c>
      <c r="G762" s="4" t="str">
        <f t="shared" si="49"/>
        <v>RES0603 7R5±1%</v>
      </c>
      <c r="H762" s="3" t="s">
        <v>23</v>
      </c>
      <c r="I762" s="3" t="s">
        <v>24</v>
      </c>
      <c r="J762" s="3" t="s">
        <v>25</v>
      </c>
      <c r="K762" s="3" t="s">
        <v>401</v>
      </c>
      <c r="L762" s="4" t="str">
        <f t="shared" si="50"/>
        <v>RC0603FR-077R5L</v>
      </c>
      <c r="M762" s="3" t="s">
        <v>378</v>
      </c>
      <c r="N762" t="s">
        <v>379</v>
      </c>
      <c r="O762" t="str">
        <f t="shared" ca="1" si="48"/>
        <v>C:\Altium Libraries\Passives Library\DataSheet\GENERAL PURPOSE CHIP RESISTORS (Yageo).pdf</v>
      </c>
      <c r="P762" s="5" t="str">
        <f t="shared" si="51"/>
        <v>GENERAL PURPOSE CHIP RESISTORS RES0603 7R5±1% 75V 0.1W</v>
      </c>
    </row>
    <row r="763" spans="1:16" x14ac:dyDescent="0.3">
      <c r="A763" s="4" t="s">
        <v>994</v>
      </c>
      <c r="B763" s="3" t="s">
        <v>398</v>
      </c>
      <c r="C763" s="40" t="s">
        <v>2176</v>
      </c>
      <c r="D763" s="45" t="s">
        <v>1669</v>
      </c>
      <c r="E763" s="3" t="s">
        <v>399</v>
      </c>
      <c r="F763" s="3" t="s">
        <v>400</v>
      </c>
      <c r="G763" s="4" t="str">
        <f t="shared" si="49"/>
        <v>RES0603 7R68±1%</v>
      </c>
      <c r="H763" s="3" t="s">
        <v>23</v>
      </c>
      <c r="I763" s="3" t="s">
        <v>24</v>
      </c>
      <c r="J763" s="3" t="s">
        <v>25</v>
      </c>
      <c r="K763" s="3" t="s">
        <v>401</v>
      </c>
      <c r="L763" s="4" t="str">
        <f t="shared" si="50"/>
        <v>RC0603FR-077R68L</v>
      </c>
      <c r="M763" s="3" t="s">
        <v>378</v>
      </c>
      <c r="N763" t="s">
        <v>379</v>
      </c>
      <c r="O763" t="str">
        <f t="shared" ca="1" si="48"/>
        <v>C:\Altium Libraries\Passives Library\DataSheet\GENERAL PURPOSE CHIP RESISTORS (Yageo).pdf</v>
      </c>
      <c r="P763" s="5" t="str">
        <f t="shared" si="51"/>
        <v>GENERAL PURPOSE CHIP RESISTORS RES0603 7R68±1% 75V 0.1W</v>
      </c>
    </row>
    <row r="764" spans="1:16" x14ac:dyDescent="0.3">
      <c r="A764" s="4" t="s">
        <v>995</v>
      </c>
      <c r="B764" s="3" t="s">
        <v>398</v>
      </c>
      <c r="C764" s="40" t="s">
        <v>2177</v>
      </c>
      <c r="D764" s="45" t="s">
        <v>1669</v>
      </c>
      <c r="E764" s="3" t="s">
        <v>399</v>
      </c>
      <c r="F764" s="3" t="s">
        <v>400</v>
      </c>
      <c r="G764" s="4" t="str">
        <f t="shared" si="49"/>
        <v>RES0603 7R87±1%</v>
      </c>
      <c r="H764" s="3" t="s">
        <v>23</v>
      </c>
      <c r="I764" s="3" t="s">
        <v>24</v>
      </c>
      <c r="J764" s="3" t="s">
        <v>25</v>
      </c>
      <c r="K764" s="3" t="s">
        <v>401</v>
      </c>
      <c r="L764" s="4" t="str">
        <f t="shared" si="50"/>
        <v>RC0603FR-077R87L</v>
      </c>
      <c r="M764" s="3" t="s">
        <v>378</v>
      </c>
      <c r="N764" t="s">
        <v>379</v>
      </c>
      <c r="O764" t="str">
        <f t="shared" ca="1" si="48"/>
        <v>C:\Altium Libraries\Passives Library\DataSheet\GENERAL PURPOSE CHIP RESISTORS (Yageo).pdf</v>
      </c>
      <c r="P764" s="5" t="str">
        <f t="shared" si="51"/>
        <v>GENERAL PURPOSE CHIP RESISTORS RES0603 7R87±1% 75V 0.1W</v>
      </c>
    </row>
    <row r="765" spans="1:16" x14ac:dyDescent="0.3">
      <c r="A765" s="4" t="s">
        <v>996</v>
      </c>
      <c r="B765" s="3" t="s">
        <v>398</v>
      </c>
      <c r="C765" s="40" t="s">
        <v>2178</v>
      </c>
      <c r="D765" s="45" t="s">
        <v>1669</v>
      </c>
      <c r="E765" s="3" t="s">
        <v>399</v>
      </c>
      <c r="F765" s="3" t="s">
        <v>400</v>
      </c>
      <c r="G765" s="4" t="str">
        <f t="shared" si="49"/>
        <v>RES0603 8R06±1%</v>
      </c>
      <c r="H765" s="3" t="s">
        <v>23</v>
      </c>
      <c r="I765" s="3" t="s">
        <v>24</v>
      </c>
      <c r="J765" s="3" t="s">
        <v>25</v>
      </c>
      <c r="K765" s="3" t="s">
        <v>401</v>
      </c>
      <c r="L765" s="4" t="str">
        <f t="shared" si="50"/>
        <v>RC0603FR-078R06L</v>
      </c>
      <c r="M765" s="3" t="s">
        <v>378</v>
      </c>
      <c r="N765" t="s">
        <v>379</v>
      </c>
      <c r="O765" t="str">
        <f t="shared" ca="1" si="48"/>
        <v>C:\Altium Libraries\Passives Library\DataSheet\GENERAL PURPOSE CHIP RESISTORS (Yageo).pdf</v>
      </c>
      <c r="P765" s="5" t="str">
        <f t="shared" si="51"/>
        <v>GENERAL PURPOSE CHIP RESISTORS RES0603 8R06±1% 75V 0.1W</v>
      </c>
    </row>
    <row r="766" spans="1:16" x14ac:dyDescent="0.3">
      <c r="A766" s="4" t="s">
        <v>997</v>
      </c>
      <c r="B766" s="3" t="s">
        <v>398</v>
      </c>
      <c r="C766" s="40" t="s">
        <v>2179</v>
      </c>
      <c r="D766" s="45" t="s">
        <v>1669</v>
      </c>
      <c r="E766" s="3" t="s">
        <v>399</v>
      </c>
      <c r="F766" s="3" t="s">
        <v>400</v>
      </c>
      <c r="G766" s="4" t="str">
        <f t="shared" si="49"/>
        <v>RES0603 8R25±1%</v>
      </c>
      <c r="H766" s="3" t="s">
        <v>23</v>
      </c>
      <c r="I766" s="3" t="s">
        <v>24</v>
      </c>
      <c r="J766" s="3" t="s">
        <v>25</v>
      </c>
      <c r="K766" s="3" t="s">
        <v>401</v>
      </c>
      <c r="L766" s="4" t="str">
        <f t="shared" si="50"/>
        <v>RC0603FR-078R25L</v>
      </c>
      <c r="M766" s="3" t="s">
        <v>378</v>
      </c>
      <c r="N766" t="s">
        <v>379</v>
      </c>
      <c r="O766" t="str">
        <f t="shared" ca="1" si="48"/>
        <v>C:\Altium Libraries\Passives Library\DataSheet\GENERAL PURPOSE CHIP RESISTORS (Yageo).pdf</v>
      </c>
      <c r="P766" s="5" t="str">
        <f t="shared" si="51"/>
        <v>GENERAL PURPOSE CHIP RESISTORS RES0603 8R25±1% 75V 0.1W</v>
      </c>
    </row>
    <row r="767" spans="1:16" x14ac:dyDescent="0.3">
      <c r="A767" s="4" t="s">
        <v>998</v>
      </c>
      <c r="B767" s="3" t="s">
        <v>398</v>
      </c>
      <c r="C767" s="40" t="s">
        <v>2180</v>
      </c>
      <c r="D767" s="45" t="s">
        <v>1669</v>
      </c>
      <c r="E767" s="3" t="s">
        <v>399</v>
      </c>
      <c r="F767" s="3" t="s">
        <v>400</v>
      </c>
      <c r="G767" s="4" t="str">
        <f t="shared" si="49"/>
        <v>RES0603 8R45±1%</v>
      </c>
      <c r="H767" s="3" t="s">
        <v>23</v>
      </c>
      <c r="I767" s="3" t="s">
        <v>24</v>
      </c>
      <c r="J767" s="3" t="s">
        <v>25</v>
      </c>
      <c r="K767" s="3" t="s">
        <v>401</v>
      </c>
      <c r="L767" s="4" t="str">
        <f t="shared" si="50"/>
        <v>RC0603FR-078R45L</v>
      </c>
      <c r="M767" s="3" t="s">
        <v>378</v>
      </c>
      <c r="N767" t="s">
        <v>379</v>
      </c>
      <c r="O767" t="str">
        <f t="shared" ca="1" si="48"/>
        <v>C:\Altium Libraries\Passives Library\DataSheet\GENERAL PURPOSE CHIP RESISTORS (Yageo).pdf</v>
      </c>
      <c r="P767" s="5" t="str">
        <f t="shared" si="51"/>
        <v>GENERAL PURPOSE CHIP RESISTORS RES0603 8R45±1% 75V 0.1W</v>
      </c>
    </row>
    <row r="768" spans="1:16" x14ac:dyDescent="0.3">
      <c r="A768" s="4" t="s">
        <v>999</v>
      </c>
      <c r="B768" s="3" t="s">
        <v>398</v>
      </c>
      <c r="C768" s="40" t="s">
        <v>2181</v>
      </c>
      <c r="D768" s="45" t="s">
        <v>1669</v>
      </c>
      <c r="E768" s="3" t="s">
        <v>399</v>
      </c>
      <c r="F768" s="3" t="s">
        <v>400</v>
      </c>
      <c r="G768" s="4" t="str">
        <f t="shared" si="49"/>
        <v>RES0603 8R66±1%</v>
      </c>
      <c r="H768" s="3" t="s">
        <v>23</v>
      </c>
      <c r="I768" s="3" t="s">
        <v>24</v>
      </c>
      <c r="J768" s="3" t="s">
        <v>25</v>
      </c>
      <c r="K768" s="3" t="s">
        <v>401</v>
      </c>
      <c r="L768" s="4" t="str">
        <f t="shared" si="50"/>
        <v>RC0603FR-078R66L</v>
      </c>
      <c r="M768" s="3" t="s">
        <v>378</v>
      </c>
      <c r="N768" t="s">
        <v>379</v>
      </c>
      <c r="O768" t="str">
        <f t="shared" ca="1" si="48"/>
        <v>C:\Altium Libraries\Passives Library\DataSheet\GENERAL PURPOSE CHIP RESISTORS (Yageo).pdf</v>
      </c>
      <c r="P768" s="5" t="str">
        <f t="shared" si="51"/>
        <v>GENERAL PURPOSE CHIP RESISTORS RES0603 8R66±1% 75V 0.1W</v>
      </c>
    </row>
    <row r="769" spans="1:16" x14ac:dyDescent="0.3">
      <c r="A769" s="4" t="s">
        <v>1000</v>
      </c>
      <c r="B769" s="3" t="s">
        <v>398</v>
      </c>
      <c r="C769" s="40" t="s">
        <v>2182</v>
      </c>
      <c r="D769" s="45" t="s">
        <v>1669</v>
      </c>
      <c r="E769" s="3" t="s">
        <v>399</v>
      </c>
      <c r="F769" s="3" t="s">
        <v>400</v>
      </c>
      <c r="G769" s="4" t="str">
        <f t="shared" si="49"/>
        <v>RES0603 8R87±1%</v>
      </c>
      <c r="H769" s="3" t="s">
        <v>23</v>
      </c>
      <c r="I769" s="3" t="s">
        <v>24</v>
      </c>
      <c r="J769" s="3" t="s">
        <v>25</v>
      </c>
      <c r="K769" s="3" t="s">
        <v>401</v>
      </c>
      <c r="L769" s="4" t="str">
        <f t="shared" si="50"/>
        <v>RC0603FR-078R87L</v>
      </c>
      <c r="M769" s="3" t="s">
        <v>378</v>
      </c>
      <c r="N769" t="s">
        <v>379</v>
      </c>
      <c r="O769" t="str">
        <f t="shared" ca="1" si="48"/>
        <v>C:\Altium Libraries\Passives Library\DataSheet\GENERAL PURPOSE CHIP RESISTORS (Yageo).pdf</v>
      </c>
      <c r="P769" s="5" t="str">
        <f t="shared" si="51"/>
        <v>GENERAL PURPOSE CHIP RESISTORS RES0603 8R87±1% 75V 0.1W</v>
      </c>
    </row>
    <row r="770" spans="1:16" x14ac:dyDescent="0.3">
      <c r="A770" s="4" t="s">
        <v>1001</v>
      </c>
      <c r="B770" s="3" t="s">
        <v>398</v>
      </c>
      <c r="C770" s="40" t="s">
        <v>2183</v>
      </c>
      <c r="D770" s="45" t="s">
        <v>1669</v>
      </c>
      <c r="E770" s="3" t="s">
        <v>399</v>
      </c>
      <c r="F770" s="3" t="s">
        <v>400</v>
      </c>
      <c r="G770" s="4" t="str">
        <f t="shared" si="49"/>
        <v>RES0603 9R09±1%</v>
      </c>
      <c r="H770" s="3" t="s">
        <v>23</v>
      </c>
      <c r="I770" s="3" t="s">
        <v>24</v>
      </c>
      <c r="J770" s="3" t="s">
        <v>25</v>
      </c>
      <c r="K770" s="3" t="s">
        <v>401</v>
      </c>
      <c r="L770" s="4" t="str">
        <f t="shared" si="50"/>
        <v>RC0603FR-079R09L</v>
      </c>
      <c r="M770" s="3" t="s">
        <v>378</v>
      </c>
      <c r="N770" t="s">
        <v>379</v>
      </c>
      <c r="O770" t="str">
        <f t="shared" ca="1" si="48"/>
        <v>C:\Altium Libraries\Passives Library\DataSheet\GENERAL PURPOSE CHIP RESISTORS (Yageo).pdf</v>
      </c>
      <c r="P770" s="5" t="str">
        <f t="shared" si="51"/>
        <v>GENERAL PURPOSE CHIP RESISTORS RES0603 9R09±1% 75V 0.1W</v>
      </c>
    </row>
    <row r="771" spans="1:16" x14ac:dyDescent="0.3">
      <c r="A771" s="4" t="s">
        <v>1002</v>
      </c>
      <c r="B771" s="3" t="s">
        <v>398</v>
      </c>
      <c r="C771" s="40" t="s">
        <v>2184</v>
      </c>
      <c r="D771" s="45" t="s">
        <v>1669</v>
      </c>
      <c r="E771" s="3" t="s">
        <v>399</v>
      </c>
      <c r="F771" s="3" t="s">
        <v>400</v>
      </c>
      <c r="G771" s="4" t="str">
        <f t="shared" si="49"/>
        <v>RES0603 9R31±1%</v>
      </c>
      <c r="H771" s="3" t="s">
        <v>23</v>
      </c>
      <c r="I771" s="3" t="s">
        <v>24</v>
      </c>
      <c r="J771" s="3" t="s">
        <v>25</v>
      </c>
      <c r="K771" s="3" t="s">
        <v>401</v>
      </c>
      <c r="L771" s="4" t="str">
        <f t="shared" si="50"/>
        <v>RC0603FR-079R31L</v>
      </c>
      <c r="M771" s="3" t="s">
        <v>378</v>
      </c>
      <c r="N771" t="s">
        <v>379</v>
      </c>
      <c r="O771" t="str">
        <f t="shared" ca="1" si="48"/>
        <v>C:\Altium Libraries\Passives Library\DataSheet\GENERAL PURPOSE CHIP RESISTORS (Yageo).pdf</v>
      </c>
      <c r="P771" s="5" t="str">
        <f t="shared" si="51"/>
        <v>GENERAL PURPOSE CHIP RESISTORS RES0603 9R31±1% 75V 0.1W</v>
      </c>
    </row>
    <row r="772" spans="1:16" x14ac:dyDescent="0.3">
      <c r="A772" s="4" t="s">
        <v>1003</v>
      </c>
      <c r="B772" s="3" t="s">
        <v>398</v>
      </c>
      <c r="C772" s="40" t="s">
        <v>2185</v>
      </c>
      <c r="D772" s="45" t="s">
        <v>1669</v>
      </c>
      <c r="E772" s="3" t="s">
        <v>399</v>
      </c>
      <c r="F772" s="3" t="s">
        <v>400</v>
      </c>
      <c r="G772" s="4" t="str">
        <f t="shared" si="49"/>
        <v>RES0603 9R53±1%</v>
      </c>
      <c r="H772" s="3" t="s">
        <v>23</v>
      </c>
      <c r="I772" s="3" t="s">
        <v>24</v>
      </c>
      <c r="J772" s="3" t="s">
        <v>25</v>
      </c>
      <c r="K772" s="3" t="s">
        <v>401</v>
      </c>
      <c r="L772" s="4" t="str">
        <f t="shared" si="50"/>
        <v>RC0603FR-079R53L</v>
      </c>
      <c r="M772" s="3" t="s">
        <v>378</v>
      </c>
      <c r="N772" t="s">
        <v>379</v>
      </c>
      <c r="O772" t="str">
        <f t="shared" ca="1" si="48"/>
        <v>C:\Altium Libraries\Passives Library\DataSheet\GENERAL PURPOSE CHIP RESISTORS (Yageo).pdf</v>
      </c>
      <c r="P772" s="5" t="str">
        <f t="shared" si="51"/>
        <v>GENERAL PURPOSE CHIP RESISTORS RES0603 9R53±1% 75V 0.1W</v>
      </c>
    </row>
    <row r="773" spans="1:16" x14ac:dyDescent="0.3">
      <c r="A773" s="4" t="s">
        <v>1004</v>
      </c>
      <c r="B773" s="3" t="s">
        <v>398</v>
      </c>
      <c r="C773" s="40" t="s">
        <v>2186</v>
      </c>
      <c r="D773" s="45" t="s">
        <v>1669</v>
      </c>
      <c r="E773" s="3" t="s">
        <v>399</v>
      </c>
      <c r="F773" s="3" t="s">
        <v>400</v>
      </c>
      <c r="G773" s="4" t="str">
        <f t="shared" si="49"/>
        <v>RES0603 9R76±1%</v>
      </c>
      <c r="H773" s="3" t="s">
        <v>23</v>
      </c>
      <c r="I773" s="3" t="s">
        <v>24</v>
      </c>
      <c r="J773" s="3" t="s">
        <v>25</v>
      </c>
      <c r="K773" s="3" t="s">
        <v>401</v>
      </c>
      <c r="L773" s="4" t="str">
        <f t="shared" si="50"/>
        <v>RC0603FR-079R76L</v>
      </c>
      <c r="M773" s="3" t="s">
        <v>378</v>
      </c>
      <c r="N773" t="s">
        <v>379</v>
      </c>
      <c r="O773" t="str">
        <f t="shared" ca="1" si="48"/>
        <v>C:\Altium Libraries\Passives Library\DataSheet\GENERAL PURPOSE CHIP RESISTORS (Yageo).pdf</v>
      </c>
      <c r="P773" s="5" t="str">
        <f t="shared" si="51"/>
        <v>GENERAL PURPOSE CHIP RESISTORS RES0603 9R76±1% 75V 0.1W</v>
      </c>
    </row>
    <row r="774" spans="1:16" x14ac:dyDescent="0.3">
      <c r="A774" s="4" t="s">
        <v>1005</v>
      </c>
      <c r="B774" s="3" t="s">
        <v>398</v>
      </c>
      <c r="C774" s="3" t="s">
        <v>77</v>
      </c>
      <c r="D774" s="45" t="s">
        <v>1669</v>
      </c>
      <c r="E774" s="3" t="s">
        <v>399</v>
      </c>
      <c r="F774" s="3" t="s">
        <v>400</v>
      </c>
      <c r="G774" s="4" t="str">
        <f t="shared" si="49"/>
        <v>RES0603 10R±1%</v>
      </c>
      <c r="H774" s="3" t="s">
        <v>23</v>
      </c>
      <c r="I774" s="3" t="s">
        <v>24</v>
      </c>
      <c r="J774" s="3" t="s">
        <v>25</v>
      </c>
      <c r="K774" s="3" t="s">
        <v>401</v>
      </c>
      <c r="L774" s="4" t="str">
        <f t="shared" si="50"/>
        <v>RC0603FR-0710RL</v>
      </c>
      <c r="M774" s="3" t="s">
        <v>378</v>
      </c>
      <c r="N774" t="s">
        <v>379</v>
      </c>
      <c r="O774" t="str">
        <f t="shared" ca="1" si="48"/>
        <v>C:\Altium Libraries\Passives Library\DataSheet\GENERAL PURPOSE CHIP RESISTORS (Yageo).pdf</v>
      </c>
      <c r="P774" s="5" t="str">
        <f t="shared" si="51"/>
        <v>GENERAL PURPOSE CHIP RESISTORS RES0603 10R±1% 75V 0.1W</v>
      </c>
    </row>
    <row r="775" spans="1:16" x14ac:dyDescent="0.3">
      <c r="A775" s="4" t="s">
        <v>1006</v>
      </c>
      <c r="B775" s="3" t="s">
        <v>398</v>
      </c>
      <c r="C775" s="3" t="s">
        <v>2187</v>
      </c>
      <c r="D775" s="45" t="s">
        <v>1669</v>
      </c>
      <c r="E775" s="3" t="s">
        <v>399</v>
      </c>
      <c r="F775" s="3" t="s">
        <v>400</v>
      </c>
      <c r="G775" s="4" t="str">
        <f t="shared" si="49"/>
        <v>RES0603 10R2±1%</v>
      </c>
      <c r="H775" s="3" t="s">
        <v>23</v>
      </c>
      <c r="I775" s="3" t="s">
        <v>24</v>
      </c>
      <c r="J775" s="3" t="s">
        <v>25</v>
      </c>
      <c r="K775" s="3" t="s">
        <v>401</v>
      </c>
      <c r="L775" s="4" t="str">
        <f t="shared" si="50"/>
        <v>RC0603FR-0710R2L</v>
      </c>
      <c r="M775" s="3" t="s">
        <v>378</v>
      </c>
      <c r="N775" t="s">
        <v>379</v>
      </c>
      <c r="O775" t="str">
        <f t="shared" ca="1" si="48"/>
        <v>C:\Altium Libraries\Passives Library\DataSheet\GENERAL PURPOSE CHIP RESISTORS (Yageo).pdf</v>
      </c>
      <c r="P775" s="5" t="str">
        <f t="shared" si="51"/>
        <v>GENERAL PURPOSE CHIP RESISTORS RES0603 10R2±1% 75V 0.1W</v>
      </c>
    </row>
    <row r="776" spans="1:16" x14ac:dyDescent="0.3">
      <c r="A776" s="4" t="s">
        <v>1007</v>
      </c>
      <c r="B776" s="3" t="s">
        <v>398</v>
      </c>
      <c r="C776" s="3" t="s">
        <v>2188</v>
      </c>
      <c r="D776" s="45" t="s">
        <v>1669</v>
      </c>
      <c r="E776" s="3" t="s">
        <v>399</v>
      </c>
      <c r="F776" s="3" t="s">
        <v>400</v>
      </c>
      <c r="G776" s="4" t="str">
        <f t="shared" si="49"/>
        <v>RES0603 10R5±1%</v>
      </c>
      <c r="H776" s="3" t="s">
        <v>23</v>
      </c>
      <c r="I776" s="3" t="s">
        <v>24</v>
      </c>
      <c r="J776" s="3" t="s">
        <v>25</v>
      </c>
      <c r="K776" s="3" t="s">
        <v>401</v>
      </c>
      <c r="L776" s="4" t="str">
        <f t="shared" si="50"/>
        <v>RC0603FR-0710R5L</v>
      </c>
      <c r="M776" s="3" t="s">
        <v>378</v>
      </c>
      <c r="N776" t="s">
        <v>379</v>
      </c>
      <c r="O776" t="str">
        <f t="shared" ca="1" si="48"/>
        <v>C:\Altium Libraries\Passives Library\DataSheet\GENERAL PURPOSE CHIP RESISTORS (Yageo).pdf</v>
      </c>
      <c r="P776" s="5" t="str">
        <f t="shared" si="51"/>
        <v>GENERAL PURPOSE CHIP RESISTORS RES0603 10R5±1% 75V 0.1W</v>
      </c>
    </row>
    <row r="777" spans="1:16" x14ac:dyDescent="0.3">
      <c r="A777" s="4" t="s">
        <v>1008</v>
      </c>
      <c r="B777" s="3" t="s">
        <v>398</v>
      </c>
      <c r="C777" s="3" t="s">
        <v>2189</v>
      </c>
      <c r="D777" s="45" t="s">
        <v>1669</v>
      </c>
      <c r="E777" s="3" t="s">
        <v>399</v>
      </c>
      <c r="F777" s="3" t="s">
        <v>400</v>
      </c>
      <c r="G777" s="4" t="str">
        <f t="shared" si="49"/>
        <v>RES0603 10R7±1%</v>
      </c>
      <c r="H777" s="3" t="s">
        <v>23</v>
      </c>
      <c r="I777" s="3" t="s">
        <v>24</v>
      </c>
      <c r="J777" s="3" t="s">
        <v>25</v>
      </c>
      <c r="K777" s="3" t="s">
        <v>401</v>
      </c>
      <c r="L777" s="4" t="str">
        <f t="shared" si="50"/>
        <v>RC0603FR-0710R7L</v>
      </c>
      <c r="M777" s="3" t="s">
        <v>378</v>
      </c>
      <c r="N777" t="s">
        <v>379</v>
      </c>
      <c r="O777" t="str">
        <f t="shared" ca="1" si="48"/>
        <v>C:\Altium Libraries\Passives Library\DataSheet\GENERAL PURPOSE CHIP RESISTORS (Yageo).pdf</v>
      </c>
      <c r="P777" s="5" t="str">
        <f t="shared" si="51"/>
        <v>GENERAL PURPOSE CHIP RESISTORS RES0603 10R7±1% 75V 0.1W</v>
      </c>
    </row>
    <row r="778" spans="1:16" x14ac:dyDescent="0.3">
      <c r="A778" s="4" t="s">
        <v>1009</v>
      </c>
      <c r="B778" s="3" t="s">
        <v>398</v>
      </c>
      <c r="C778" s="3" t="s">
        <v>79</v>
      </c>
      <c r="D778" s="45" t="s">
        <v>1669</v>
      </c>
      <c r="E778" s="3" t="s">
        <v>399</v>
      </c>
      <c r="F778" s="3" t="s">
        <v>400</v>
      </c>
      <c r="G778" s="4" t="str">
        <f t="shared" si="49"/>
        <v>RES0603 11R±1%</v>
      </c>
      <c r="H778" s="3" t="s">
        <v>23</v>
      </c>
      <c r="I778" s="3" t="s">
        <v>24</v>
      </c>
      <c r="J778" s="3" t="s">
        <v>25</v>
      </c>
      <c r="K778" s="3" t="s">
        <v>401</v>
      </c>
      <c r="L778" s="4" t="str">
        <f t="shared" si="50"/>
        <v>RC0603FR-0711RL</v>
      </c>
      <c r="M778" s="3" t="s">
        <v>378</v>
      </c>
      <c r="N778" t="s">
        <v>379</v>
      </c>
      <c r="O778" t="str">
        <f t="shared" ca="1" si="48"/>
        <v>C:\Altium Libraries\Passives Library\DataSheet\GENERAL PURPOSE CHIP RESISTORS (Yageo).pdf</v>
      </c>
      <c r="P778" s="5" t="str">
        <f t="shared" si="51"/>
        <v>GENERAL PURPOSE CHIP RESISTORS RES0603 11R±1% 75V 0.1W</v>
      </c>
    </row>
    <row r="779" spans="1:16" x14ac:dyDescent="0.3">
      <c r="A779" s="4" t="s">
        <v>1010</v>
      </c>
      <c r="B779" s="3" t="s">
        <v>398</v>
      </c>
      <c r="C779" s="3" t="s">
        <v>2190</v>
      </c>
      <c r="D779" s="45" t="s">
        <v>1669</v>
      </c>
      <c r="E779" s="3" t="s">
        <v>399</v>
      </c>
      <c r="F779" s="3" t="s">
        <v>400</v>
      </c>
      <c r="G779" s="4" t="str">
        <f t="shared" si="49"/>
        <v>RES0603 11R3±1%</v>
      </c>
      <c r="H779" s="3" t="s">
        <v>23</v>
      </c>
      <c r="I779" s="3" t="s">
        <v>24</v>
      </c>
      <c r="J779" s="3" t="s">
        <v>25</v>
      </c>
      <c r="K779" s="3" t="s">
        <v>401</v>
      </c>
      <c r="L779" s="4" t="str">
        <f t="shared" si="50"/>
        <v>RC0603FR-0711R3L</v>
      </c>
      <c r="M779" s="3" t="s">
        <v>378</v>
      </c>
      <c r="N779" t="s">
        <v>379</v>
      </c>
      <c r="O779" t="str">
        <f t="shared" ca="1" si="48"/>
        <v>C:\Altium Libraries\Passives Library\DataSheet\GENERAL PURPOSE CHIP RESISTORS (Yageo).pdf</v>
      </c>
      <c r="P779" s="5" t="str">
        <f t="shared" si="51"/>
        <v>GENERAL PURPOSE CHIP RESISTORS RES0603 11R3±1% 75V 0.1W</v>
      </c>
    </row>
    <row r="780" spans="1:16" x14ac:dyDescent="0.3">
      <c r="A780" s="4" t="s">
        <v>1011</v>
      </c>
      <c r="B780" s="3" t="s">
        <v>398</v>
      </c>
      <c r="C780" s="3" t="s">
        <v>2191</v>
      </c>
      <c r="D780" s="45" t="s">
        <v>1669</v>
      </c>
      <c r="E780" s="3" t="s">
        <v>399</v>
      </c>
      <c r="F780" s="3" t="s">
        <v>400</v>
      </c>
      <c r="G780" s="4" t="str">
        <f t="shared" si="49"/>
        <v>RES0603 11R5±1%</v>
      </c>
      <c r="H780" s="3" t="s">
        <v>23</v>
      </c>
      <c r="I780" s="3" t="s">
        <v>24</v>
      </c>
      <c r="J780" s="3" t="s">
        <v>25</v>
      </c>
      <c r="K780" s="3" t="s">
        <v>401</v>
      </c>
      <c r="L780" s="4" t="str">
        <f t="shared" si="50"/>
        <v>RC0603FR-0711R5L</v>
      </c>
      <c r="M780" s="3" t="s">
        <v>378</v>
      </c>
      <c r="N780" t="s">
        <v>379</v>
      </c>
      <c r="O780" t="str">
        <f t="shared" ca="1" si="48"/>
        <v>C:\Altium Libraries\Passives Library\DataSheet\GENERAL PURPOSE CHIP RESISTORS (Yageo).pdf</v>
      </c>
      <c r="P780" s="5" t="str">
        <f t="shared" si="51"/>
        <v>GENERAL PURPOSE CHIP RESISTORS RES0603 11R5±1% 75V 0.1W</v>
      </c>
    </row>
    <row r="781" spans="1:16" x14ac:dyDescent="0.3">
      <c r="A781" s="4" t="s">
        <v>1012</v>
      </c>
      <c r="B781" s="3" t="s">
        <v>398</v>
      </c>
      <c r="C781" s="3" t="s">
        <v>2192</v>
      </c>
      <c r="D781" s="45" t="s">
        <v>1669</v>
      </c>
      <c r="E781" s="3" t="s">
        <v>399</v>
      </c>
      <c r="F781" s="3" t="s">
        <v>400</v>
      </c>
      <c r="G781" s="4" t="str">
        <f t="shared" si="49"/>
        <v>RES0603 11R8±1%</v>
      </c>
      <c r="H781" s="3" t="s">
        <v>23</v>
      </c>
      <c r="I781" s="3" t="s">
        <v>24</v>
      </c>
      <c r="J781" s="3" t="s">
        <v>25</v>
      </c>
      <c r="K781" s="3" t="s">
        <v>401</v>
      </c>
      <c r="L781" s="4" t="str">
        <f t="shared" si="50"/>
        <v>RC0603FR-0711R8L</v>
      </c>
      <c r="M781" s="3" t="s">
        <v>378</v>
      </c>
      <c r="N781" t="s">
        <v>379</v>
      </c>
      <c r="O781" t="str">
        <f t="shared" ca="1" si="48"/>
        <v>C:\Altium Libraries\Passives Library\DataSheet\GENERAL PURPOSE CHIP RESISTORS (Yageo).pdf</v>
      </c>
      <c r="P781" s="5" t="str">
        <f t="shared" si="51"/>
        <v>GENERAL PURPOSE CHIP RESISTORS RES0603 11R8±1% 75V 0.1W</v>
      </c>
    </row>
    <row r="782" spans="1:16" x14ac:dyDescent="0.3">
      <c r="A782" s="4" t="s">
        <v>1013</v>
      </c>
      <c r="B782" s="3" t="s">
        <v>398</v>
      </c>
      <c r="C782" s="3" t="s">
        <v>2193</v>
      </c>
      <c r="D782" s="45" t="s">
        <v>1669</v>
      </c>
      <c r="E782" s="3" t="s">
        <v>399</v>
      </c>
      <c r="F782" s="3" t="s">
        <v>400</v>
      </c>
      <c r="G782" s="4" t="str">
        <f t="shared" si="49"/>
        <v>RES0603 12R1±1%</v>
      </c>
      <c r="H782" s="3" t="s">
        <v>23</v>
      </c>
      <c r="I782" s="3" t="s">
        <v>24</v>
      </c>
      <c r="J782" s="3" t="s">
        <v>25</v>
      </c>
      <c r="K782" s="3" t="s">
        <v>401</v>
      </c>
      <c r="L782" s="4" t="str">
        <f t="shared" si="50"/>
        <v>RC0603FR-0712R1L</v>
      </c>
      <c r="M782" s="3" t="s">
        <v>378</v>
      </c>
      <c r="N782" t="s">
        <v>379</v>
      </c>
      <c r="O782" t="str">
        <f t="shared" ca="1" si="48"/>
        <v>C:\Altium Libraries\Passives Library\DataSheet\GENERAL PURPOSE CHIP RESISTORS (Yageo).pdf</v>
      </c>
      <c r="P782" s="5" t="str">
        <f t="shared" si="51"/>
        <v>GENERAL PURPOSE CHIP RESISTORS RES0603 12R1±1% 75V 0.1W</v>
      </c>
    </row>
    <row r="783" spans="1:16" x14ac:dyDescent="0.3">
      <c r="A783" s="4" t="s">
        <v>1014</v>
      </c>
      <c r="B783" s="3" t="s">
        <v>398</v>
      </c>
      <c r="C783" s="3" t="s">
        <v>2194</v>
      </c>
      <c r="D783" s="45" t="s">
        <v>1669</v>
      </c>
      <c r="E783" s="3" t="s">
        <v>399</v>
      </c>
      <c r="F783" s="3" t="s">
        <v>400</v>
      </c>
      <c r="G783" s="4" t="str">
        <f t="shared" si="49"/>
        <v>RES0603 12R4±1%</v>
      </c>
      <c r="H783" s="3" t="s">
        <v>23</v>
      </c>
      <c r="I783" s="3" t="s">
        <v>24</v>
      </c>
      <c r="J783" s="3" t="s">
        <v>25</v>
      </c>
      <c r="K783" s="3" t="s">
        <v>401</v>
      </c>
      <c r="L783" s="4" t="str">
        <f t="shared" si="50"/>
        <v>RC0603FR-0712R4L</v>
      </c>
      <c r="M783" s="3" t="s">
        <v>378</v>
      </c>
      <c r="N783" t="s">
        <v>379</v>
      </c>
      <c r="O783" t="str">
        <f t="shared" ca="1" si="48"/>
        <v>C:\Altium Libraries\Passives Library\DataSheet\GENERAL PURPOSE CHIP RESISTORS (Yageo).pdf</v>
      </c>
      <c r="P783" s="5" t="str">
        <f t="shared" si="51"/>
        <v>GENERAL PURPOSE CHIP RESISTORS RES0603 12R4±1% 75V 0.1W</v>
      </c>
    </row>
    <row r="784" spans="1:16" x14ac:dyDescent="0.3">
      <c r="A784" s="4" t="s">
        <v>1015</v>
      </c>
      <c r="B784" s="3" t="s">
        <v>398</v>
      </c>
      <c r="C784" s="3" t="s">
        <v>2195</v>
      </c>
      <c r="D784" s="45" t="s">
        <v>1669</v>
      </c>
      <c r="E784" s="3" t="s">
        <v>399</v>
      </c>
      <c r="F784" s="3" t="s">
        <v>400</v>
      </c>
      <c r="G784" s="4" t="str">
        <f t="shared" si="49"/>
        <v>RES0603 12R7±1%</v>
      </c>
      <c r="H784" s="3" t="s">
        <v>23</v>
      </c>
      <c r="I784" s="3" t="s">
        <v>24</v>
      </c>
      <c r="J784" s="3" t="s">
        <v>25</v>
      </c>
      <c r="K784" s="3" t="s">
        <v>401</v>
      </c>
      <c r="L784" s="4" t="str">
        <f t="shared" si="50"/>
        <v>RC0603FR-0712R7L</v>
      </c>
      <c r="M784" s="3" t="s">
        <v>378</v>
      </c>
      <c r="N784" t="s">
        <v>379</v>
      </c>
      <c r="O784" t="str">
        <f t="shared" ca="1" si="48"/>
        <v>C:\Altium Libraries\Passives Library\DataSheet\GENERAL PURPOSE CHIP RESISTORS (Yageo).pdf</v>
      </c>
      <c r="P784" s="5" t="str">
        <f t="shared" si="51"/>
        <v>GENERAL PURPOSE CHIP RESISTORS RES0603 12R7±1% 75V 0.1W</v>
      </c>
    </row>
    <row r="785" spans="1:16" x14ac:dyDescent="0.3">
      <c r="A785" s="4" t="s">
        <v>1016</v>
      </c>
      <c r="B785" s="3" t="s">
        <v>398</v>
      </c>
      <c r="C785" s="3" t="s">
        <v>83</v>
      </c>
      <c r="D785" s="45" t="s">
        <v>1669</v>
      </c>
      <c r="E785" s="3" t="s">
        <v>399</v>
      </c>
      <c r="F785" s="3" t="s">
        <v>400</v>
      </c>
      <c r="G785" s="4" t="str">
        <f t="shared" si="49"/>
        <v>RES0603 13R±1%</v>
      </c>
      <c r="H785" s="3" t="s">
        <v>23</v>
      </c>
      <c r="I785" s="3" t="s">
        <v>24</v>
      </c>
      <c r="J785" s="3" t="s">
        <v>25</v>
      </c>
      <c r="K785" s="3" t="s">
        <v>401</v>
      </c>
      <c r="L785" s="4" t="str">
        <f t="shared" si="50"/>
        <v>RC0603FR-0713RL</v>
      </c>
      <c r="M785" s="3" t="s">
        <v>378</v>
      </c>
      <c r="N785" t="s">
        <v>379</v>
      </c>
      <c r="O785" t="str">
        <f t="shared" ca="1" si="48"/>
        <v>C:\Altium Libraries\Passives Library\DataSheet\GENERAL PURPOSE CHIP RESISTORS (Yageo).pdf</v>
      </c>
      <c r="P785" s="5" t="str">
        <f t="shared" si="51"/>
        <v>GENERAL PURPOSE CHIP RESISTORS RES0603 13R±1% 75V 0.1W</v>
      </c>
    </row>
    <row r="786" spans="1:16" x14ac:dyDescent="0.3">
      <c r="A786" s="4" t="s">
        <v>1017</v>
      </c>
      <c r="B786" s="3" t="s">
        <v>398</v>
      </c>
      <c r="C786" s="3" t="s">
        <v>2196</v>
      </c>
      <c r="D786" s="45" t="s">
        <v>1669</v>
      </c>
      <c r="E786" s="3" t="s">
        <v>399</v>
      </c>
      <c r="F786" s="3" t="s">
        <v>400</v>
      </c>
      <c r="G786" s="4" t="str">
        <f t="shared" si="49"/>
        <v>RES0603 13R3±1%</v>
      </c>
      <c r="H786" s="3" t="s">
        <v>23</v>
      </c>
      <c r="I786" s="3" t="s">
        <v>24</v>
      </c>
      <c r="J786" s="3" t="s">
        <v>25</v>
      </c>
      <c r="K786" s="3" t="s">
        <v>401</v>
      </c>
      <c r="L786" s="4" t="str">
        <f t="shared" si="50"/>
        <v>RC0603FR-0713R3L</v>
      </c>
      <c r="M786" s="3" t="s">
        <v>378</v>
      </c>
      <c r="N786" t="s">
        <v>379</v>
      </c>
      <c r="O786" t="str">
        <f t="shared" ca="1" si="48"/>
        <v>C:\Altium Libraries\Passives Library\DataSheet\GENERAL PURPOSE CHIP RESISTORS (Yageo).pdf</v>
      </c>
      <c r="P786" s="5" t="str">
        <f t="shared" si="51"/>
        <v>GENERAL PURPOSE CHIP RESISTORS RES0603 13R3±1% 75V 0.1W</v>
      </c>
    </row>
    <row r="787" spans="1:16" x14ac:dyDescent="0.3">
      <c r="A787" s="4" t="s">
        <v>1018</v>
      </c>
      <c r="B787" s="3" t="s">
        <v>398</v>
      </c>
      <c r="C787" s="3" t="s">
        <v>2197</v>
      </c>
      <c r="D787" s="45" t="s">
        <v>1669</v>
      </c>
      <c r="E787" s="3" t="s">
        <v>399</v>
      </c>
      <c r="F787" s="3" t="s">
        <v>400</v>
      </c>
      <c r="G787" s="4" t="str">
        <f t="shared" si="49"/>
        <v>RES0603 13R7±1%</v>
      </c>
      <c r="H787" s="3" t="s">
        <v>23</v>
      </c>
      <c r="I787" s="3" t="s">
        <v>24</v>
      </c>
      <c r="J787" s="3" t="s">
        <v>25</v>
      </c>
      <c r="K787" s="3" t="s">
        <v>401</v>
      </c>
      <c r="L787" s="4" t="str">
        <f t="shared" si="50"/>
        <v>RC0603FR-0713R7L</v>
      </c>
      <c r="M787" s="3" t="s">
        <v>378</v>
      </c>
      <c r="N787" t="s">
        <v>379</v>
      </c>
      <c r="O787" t="str">
        <f t="shared" ca="1" si="48"/>
        <v>C:\Altium Libraries\Passives Library\DataSheet\GENERAL PURPOSE CHIP RESISTORS (Yageo).pdf</v>
      </c>
      <c r="P787" s="5" t="str">
        <f t="shared" si="51"/>
        <v>GENERAL PURPOSE CHIP RESISTORS RES0603 13R7±1% 75V 0.1W</v>
      </c>
    </row>
    <row r="788" spans="1:16" x14ac:dyDescent="0.3">
      <c r="A788" s="4" t="s">
        <v>1019</v>
      </c>
      <c r="B788" s="3" t="s">
        <v>398</v>
      </c>
      <c r="C788" s="3" t="s">
        <v>2198</v>
      </c>
      <c r="D788" s="45" t="s">
        <v>1669</v>
      </c>
      <c r="E788" s="3" t="s">
        <v>399</v>
      </c>
      <c r="F788" s="3" t="s">
        <v>400</v>
      </c>
      <c r="G788" s="4" t="str">
        <f t="shared" si="49"/>
        <v>RES0603 14R±1%</v>
      </c>
      <c r="H788" s="3" t="s">
        <v>23</v>
      </c>
      <c r="I788" s="3" t="s">
        <v>24</v>
      </c>
      <c r="J788" s="3" t="s">
        <v>25</v>
      </c>
      <c r="K788" s="3" t="s">
        <v>401</v>
      </c>
      <c r="L788" s="4" t="str">
        <f t="shared" si="50"/>
        <v>RC0603FR-0714RL</v>
      </c>
      <c r="M788" s="3" t="s">
        <v>378</v>
      </c>
      <c r="N788" t="s">
        <v>379</v>
      </c>
      <c r="O788" t="str">
        <f t="shared" ca="1" si="48"/>
        <v>C:\Altium Libraries\Passives Library\DataSheet\GENERAL PURPOSE CHIP RESISTORS (Yageo).pdf</v>
      </c>
      <c r="P788" s="5" t="str">
        <f t="shared" si="51"/>
        <v>GENERAL PURPOSE CHIP RESISTORS RES0603 14R±1% 75V 0.1W</v>
      </c>
    </row>
    <row r="789" spans="1:16" x14ac:dyDescent="0.3">
      <c r="A789" s="4" t="s">
        <v>1020</v>
      </c>
      <c r="B789" s="3" t="s">
        <v>398</v>
      </c>
      <c r="C789" s="3" t="s">
        <v>2199</v>
      </c>
      <c r="D789" s="45" t="s">
        <v>1669</v>
      </c>
      <c r="E789" s="3" t="s">
        <v>399</v>
      </c>
      <c r="F789" s="3" t="s">
        <v>400</v>
      </c>
      <c r="G789" s="4" t="str">
        <f t="shared" si="49"/>
        <v>RES0603 14R3±1%</v>
      </c>
      <c r="H789" s="3" t="s">
        <v>23</v>
      </c>
      <c r="I789" s="3" t="s">
        <v>24</v>
      </c>
      <c r="J789" s="3" t="s">
        <v>25</v>
      </c>
      <c r="K789" s="3" t="s">
        <v>401</v>
      </c>
      <c r="L789" s="4" t="str">
        <f t="shared" si="50"/>
        <v>RC0603FR-0714R3L</v>
      </c>
      <c r="M789" s="3" t="s">
        <v>378</v>
      </c>
      <c r="N789" t="s">
        <v>379</v>
      </c>
      <c r="O789" t="str">
        <f t="shared" ca="1" si="48"/>
        <v>C:\Altium Libraries\Passives Library\DataSheet\GENERAL PURPOSE CHIP RESISTORS (Yageo).pdf</v>
      </c>
      <c r="P789" s="5" t="str">
        <f t="shared" si="51"/>
        <v>GENERAL PURPOSE CHIP RESISTORS RES0603 14R3±1% 75V 0.1W</v>
      </c>
    </row>
    <row r="790" spans="1:16" x14ac:dyDescent="0.3">
      <c r="A790" s="4" t="s">
        <v>1021</v>
      </c>
      <c r="B790" s="3" t="s">
        <v>398</v>
      </c>
      <c r="C790" s="3" t="s">
        <v>2200</v>
      </c>
      <c r="D790" s="45" t="s">
        <v>1669</v>
      </c>
      <c r="E790" s="3" t="s">
        <v>399</v>
      </c>
      <c r="F790" s="3" t="s">
        <v>400</v>
      </c>
      <c r="G790" s="4" t="str">
        <f t="shared" si="49"/>
        <v>RES0603 14R7±1%</v>
      </c>
      <c r="H790" s="3" t="s">
        <v>23</v>
      </c>
      <c r="I790" s="3" t="s">
        <v>24</v>
      </c>
      <c r="J790" s="3" t="s">
        <v>25</v>
      </c>
      <c r="K790" s="3" t="s">
        <v>401</v>
      </c>
      <c r="L790" s="4" t="str">
        <f t="shared" si="50"/>
        <v>RC0603FR-0714R7L</v>
      </c>
      <c r="M790" s="3" t="s">
        <v>378</v>
      </c>
      <c r="N790" t="s">
        <v>379</v>
      </c>
      <c r="O790" t="str">
        <f t="shared" ca="1" si="48"/>
        <v>C:\Altium Libraries\Passives Library\DataSheet\GENERAL PURPOSE CHIP RESISTORS (Yageo).pdf</v>
      </c>
      <c r="P790" s="5" t="str">
        <f t="shared" si="51"/>
        <v>GENERAL PURPOSE CHIP RESISTORS RES0603 14R7±1% 75V 0.1W</v>
      </c>
    </row>
    <row r="791" spans="1:16" x14ac:dyDescent="0.3">
      <c r="A791" s="4" t="s">
        <v>1022</v>
      </c>
      <c r="B791" s="3" t="s">
        <v>398</v>
      </c>
      <c r="C791" s="3" t="s">
        <v>85</v>
      </c>
      <c r="D791" s="45" t="s">
        <v>1669</v>
      </c>
      <c r="E791" s="3" t="s">
        <v>399</v>
      </c>
      <c r="F791" s="3" t="s">
        <v>400</v>
      </c>
      <c r="G791" s="4" t="str">
        <f t="shared" si="49"/>
        <v>RES0603 15R±1%</v>
      </c>
      <c r="H791" s="3" t="s">
        <v>23</v>
      </c>
      <c r="I791" s="3" t="s">
        <v>24</v>
      </c>
      <c r="J791" s="3" t="s">
        <v>25</v>
      </c>
      <c r="K791" s="3" t="s">
        <v>401</v>
      </c>
      <c r="L791" s="4" t="str">
        <f t="shared" si="50"/>
        <v>RC0603FR-0715RL</v>
      </c>
      <c r="M791" s="3" t="s">
        <v>378</v>
      </c>
      <c r="N791" t="s">
        <v>379</v>
      </c>
      <c r="O791" t="str">
        <f t="shared" ca="1" si="48"/>
        <v>C:\Altium Libraries\Passives Library\DataSheet\GENERAL PURPOSE CHIP RESISTORS (Yageo).pdf</v>
      </c>
      <c r="P791" s="5" t="str">
        <f t="shared" si="51"/>
        <v>GENERAL PURPOSE CHIP RESISTORS RES0603 15R±1% 75V 0.1W</v>
      </c>
    </row>
    <row r="792" spans="1:16" x14ac:dyDescent="0.3">
      <c r="A792" s="4" t="s">
        <v>1023</v>
      </c>
      <c r="B792" s="3" t="s">
        <v>398</v>
      </c>
      <c r="C792" s="3" t="s">
        <v>2201</v>
      </c>
      <c r="D792" s="45" t="s">
        <v>1669</v>
      </c>
      <c r="E792" s="3" t="s">
        <v>399</v>
      </c>
      <c r="F792" s="3" t="s">
        <v>400</v>
      </c>
      <c r="G792" s="4" t="str">
        <f t="shared" si="49"/>
        <v>RES0603 15R4±1%</v>
      </c>
      <c r="H792" s="3" t="s">
        <v>23</v>
      </c>
      <c r="I792" s="3" t="s">
        <v>24</v>
      </c>
      <c r="J792" s="3" t="s">
        <v>25</v>
      </c>
      <c r="K792" s="3" t="s">
        <v>401</v>
      </c>
      <c r="L792" s="4" t="str">
        <f t="shared" si="50"/>
        <v>RC0603FR-0715R4L</v>
      </c>
      <c r="M792" s="3" t="s">
        <v>378</v>
      </c>
      <c r="N792" t="s">
        <v>379</v>
      </c>
      <c r="O792" t="str">
        <f t="shared" ca="1" si="48"/>
        <v>C:\Altium Libraries\Passives Library\DataSheet\GENERAL PURPOSE CHIP RESISTORS (Yageo).pdf</v>
      </c>
      <c r="P792" s="5" t="str">
        <f t="shared" si="51"/>
        <v>GENERAL PURPOSE CHIP RESISTORS RES0603 15R4±1% 75V 0.1W</v>
      </c>
    </row>
    <row r="793" spans="1:16" x14ac:dyDescent="0.3">
      <c r="A793" s="4" t="s">
        <v>1024</v>
      </c>
      <c r="B793" s="3" t="s">
        <v>398</v>
      </c>
      <c r="C793" s="3" t="s">
        <v>2202</v>
      </c>
      <c r="D793" s="45" t="s">
        <v>1669</v>
      </c>
      <c r="E793" s="3" t="s">
        <v>399</v>
      </c>
      <c r="F793" s="3" t="s">
        <v>400</v>
      </c>
      <c r="G793" s="4" t="str">
        <f t="shared" si="49"/>
        <v>RES0603 15R8±1%</v>
      </c>
      <c r="H793" s="3" t="s">
        <v>23</v>
      </c>
      <c r="I793" s="3" t="s">
        <v>24</v>
      </c>
      <c r="J793" s="3" t="s">
        <v>25</v>
      </c>
      <c r="K793" s="3" t="s">
        <v>401</v>
      </c>
      <c r="L793" s="4" t="str">
        <f t="shared" si="50"/>
        <v>RC0603FR-0715R8L</v>
      </c>
      <c r="M793" s="3" t="s">
        <v>378</v>
      </c>
      <c r="N793" t="s">
        <v>379</v>
      </c>
      <c r="O793" t="str">
        <f t="shared" ca="1" si="48"/>
        <v>C:\Altium Libraries\Passives Library\DataSheet\GENERAL PURPOSE CHIP RESISTORS (Yageo).pdf</v>
      </c>
      <c r="P793" s="5" t="str">
        <f t="shared" si="51"/>
        <v>GENERAL PURPOSE CHIP RESISTORS RES0603 15R8±1% 75V 0.1W</v>
      </c>
    </row>
    <row r="794" spans="1:16" x14ac:dyDescent="0.3">
      <c r="A794" s="4" t="s">
        <v>1025</v>
      </c>
      <c r="B794" s="3" t="s">
        <v>398</v>
      </c>
      <c r="C794" s="3" t="s">
        <v>2203</v>
      </c>
      <c r="D794" s="45" t="s">
        <v>1669</v>
      </c>
      <c r="E794" s="3" t="s">
        <v>399</v>
      </c>
      <c r="F794" s="3" t="s">
        <v>400</v>
      </c>
      <c r="G794" s="4" t="str">
        <f t="shared" si="49"/>
        <v>RES0603 16R2±1%</v>
      </c>
      <c r="H794" s="3" t="s">
        <v>23</v>
      </c>
      <c r="I794" s="3" t="s">
        <v>24</v>
      </c>
      <c r="J794" s="3" t="s">
        <v>25</v>
      </c>
      <c r="K794" s="3" t="s">
        <v>401</v>
      </c>
      <c r="L794" s="4" t="str">
        <f t="shared" si="50"/>
        <v>RC0603FR-0716R2L</v>
      </c>
      <c r="M794" s="3" t="s">
        <v>378</v>
      </c>
      <c r="N794" t="s">
        <v>379</v>
      </c>
      <c r="O794" t="str">
        <f t="shared" ca="1" si="48"/>
        <v>C:\Altium Libraries\Passives Library\DataSheet\GENERAL PURPOSE CHIP RESISTORS (Yageo).pdf</v>
      </c>
      <c r="P794" s="5" t="str">
        <f t="shared" si="51"/>
        <v>GENERAL PURPOSE CHIP RESISTORS RES0603 16R2±1% 75V 0.1W</v>
      </c>
    </row>
    <row r="795" spans="1:16" x14ac:dyDescent="0.3">
      <c r="A795" s="4" t="s">
        <v>1026</v>
      </c>
      <c r="B795" s="3" t="s">
        <v>398</v>
      </c>
      <c r="C795" s="3" t="s">
        <v>2204</v>
      </c>
      <c r="D795" s="45" t="s">
        <v>1669</v>
      </c>
      <c r="E795" s="3" t="s">
        <v>399</v>
      </c>
      <c r="F795" s="3" t="s">
        <v>400</v>
      </c>
      <c r="G795" s="4" t="str">
        <f t="shared" si="49"/>
        <v>RES0603 16R5±1%</v>
      </c>
      <c r="H795" s="3" t="s">
        <v>23</v>
      </c>
      <c r="I795" s="3" t="s">
        <v>24</v>
      </c>
      <c r="J795" s="3" t="s">
        <v>25</v>
      </c>
      <c r="K795" s="3" t="s">
        <v>401</v>
      </c>
      <c r="L795" s="4" t="str">
        <f t="shared" si="50"/>
        <v>RC0603FR-0716R5L</v>
      </c>
      <c r="M795" s="3" t="s">
        <v>378</v>
      </c>
      <c r="N795" t="s">
        <v>379</v>
      </c>
      <c r="O795" t="str">
        <f t="shared" ca="1" si="48"/>
        <v>C:\Altium Libraries\Passives Library\DataSheet\GENERAL PURPOSE CHIP RESISTORS (Yageo).pdf</v>
      </c>
      <c r="P795" s="5" t="str">
        <f t="shared" si="51"/>
        <v>GENERAL PURPOSE CHIP RESISTORS RES0603 16R5±1% 75V 0.1W</v>
      </c>
    </row>
    <row r="796" spans="1:16" x14ac:dyDescent="0.3">
      <c r="A796" s="4" t="s">
        <v>1027</v>
      </c>
      <c r="B796" s="3" t="s">
        <v>398</v>
      </c>
      <c r="C796" s="3" t="s">
        <v>2205</v>
      </c>
      <c r="D796" s="45" t="s">
        <v>1669</v>
      </c>
      <c r="E796" s="3" t="s">
        <v>399</v>
      </c>
      <c r="F796" s="3" t="s">
        <v>400</v>
      </c>
      <c r="G796" s="4" t="str">
        <f t="shared" si="49"/>
        <v>RES0603 16R9±1%</v>
      </c>
      <c r="H796" s="3" t="s">
        <v>23</v>
      </c>
      <c r="I796" s="3" t="s">
        <v>24</v>
      </c>
      <c r="J796" s="3" t="s">
        <v>25</v>
      </c>
      <c r="K796" s="3" t="s">
        <v>401</v>
      </c>
      <c r="L796" s="4" t="str">
        <f t="shared" si="50"/>
        <v>RC0603FR-0716R9L</v>
      </c>
      <c r="M796" s="3" t="s">
        <v>378</v>
      </c>
      <c r="N796" t="s">
        <v>379</v>
      </c>
      <c r="O796" t="str">
        <f t="shared" ca="1" si="48"/>
        <v>C:\Altium Libraries\Passives Library\DataSheet\GENERAL PURPOSE CHIP RESISTORS (Yageo).pdf</v>
      </c>
      <c r="P796" s="5" t="str">
        <f t="shared" si="51"/>
        <v>GENERAL PURPOSE CHIP RESISTORS RES0603 16R9±1% 75V 0.1W</v>
      </c>
    </row>
    <row r="797" spans="1:16" x14ac:dyDescent="0.3">
      <c r="A797" s="4" t="s">
        <v>1028</v>
      </c>
      <c r="B797" s="3" t="s">
        <v>398</v>
      </c>
      <c r="C797" s="3" t="s">
        <v>2206</v>
      </c>
      <c r="D797" s="45" t="s">
        <v>1669</v>
      </c>
      <c r="E797" s="3" t="s">
        <v>399</v>
      </c>
      <c r="F797" s="3" t="s">
        <v>400</v>
      </c>
      <c r="G797" s="4" t="str">
        <f t="shared" si="49"/>
        <v>RES0603 17R4±1%</v>
      </c>
      <c r="H797" s="3" t="s">
        <v>23</v>
      </c>
      <c r="I797" s="3" t="s">
        <v>24</v>
      </c>
      <c r="J797" s="3" t="s">
        <v>25</v>
      </c>
      <c r="K797" s="3" t="s">
        <v>401</v>
      </c>
      <c r="L797" s="4" t="str">
        <f t="shared" si="50"/>
        <v>RC0603FR-0717R4L</v>
      </c>
      <c r="M797" s="3" t="s">
        <v>378</v>
      </c>
      <c r="N797" t="s">
        <v>379</v>
      </c>
      <c r="O797" t="str">
        <f t="shared" ca="1" si="48"/>
        <v>C:\Altium Libraries\Passives Library\DataSheet\GENERAL PURPOSE CHIP RESISTORS (Yageo).pdf</v>
      </c>
      <c r="P797" s="5" t="str">
        <f t="shared" si="51"/>
        <v>GENERAL PURPOSE CHIP RESISTORS RES0603 17R4±1% 75V 0.1W</v>
      </c>
    </row>
    <row r="798" spans="1:16" x14ac:dyDescent="0.3">
      <c r="A798" s="4" t="s">
        <v>1029</v>
      </c>
      <c r="B798" s="3" t="s">
        <v>398</v>
      </c>
      <c r="C798" s="3" t="s">
        <v>2207</v>
      </c>
      <c r="D798" s="45" t="s">
        <v>1669</v>
      </c>
      <c r="E798" s="3" t="s">
        <v>399</v>
      </c>
      <c r="F798" s="3" t="s">
        <v>400</v>
      </c>
      <c r="G798" s="4" t="str">
        <f t="shared" si="49"/>
        <v>RES0603 17R8±1%</v>
      </c>
      <c r="H798" s="3" t="s">
        <v>23</v>
      </c>
      <c r="I798" s="3" t="s">
        <v>24</v>
      </c>
      <c r="J798" s="3" t="s">
        <v>25</v>
      </c>
      <c r="K798" s="3" t="s">
        <v>401</v>
      </c>
      <c r="L798" s="4" t="str">
        <f t="shared" si="50"/>
        <v>RC0603FR-0717R8L</v>
      </c>
      <c r="M798" s="3" t="s">
        <v>378</v>
      </c>
      <c r="N798" t="s">
        <v>379</v>
      </c>
      <c r="O798" t="str">
        <f t="shared" ca="1" si="48"/>
        <v>C:\Altium Libraries\Passives Library\DataSheet\GENERAL PURPOSE CHIP RESISTORS (Yageo).pdf</v>
      </c>
      <c r="P798" s="5" t="str">
        <f t="shared" si="51"/>
        <v>GENERAL PURPOSE CHIP RESISTORS RES0603 17R8±1% 75V 0.1W</v>
      </c>
    </row>
    <row r="799" spans="1:16" x14ac:dyDescent="0.3">
      <c r="A799" s="4" t="s">
        <v>1030</v>
      </c>
      <c r="B799" s="3" t="s">
        <v>398</v>
      </c>
      <c r="C799" s="3" t="s">
        <v>2208</v>
      </c>
      <c r="D799" s="45" t="s">
        <v>1669</v>
      </c>
      <c r="E799" s="3" t="s">
        <v>399</v>
      </c>
      <c r="F799" s="3" t="s">
        <v>400</v>
      </c>
      <c r="G799" s="4" t="str">
        <f t="shared" si="49"/>
        <v>RES0603 18R2±1%</v>
      </c>
      <c r="H799" s="3" t="s">
        <v>23</v>
      </c>
      <c r="I799" s="3" t="s">
        <v>24</v>
      </c>
      <c r="J799" s="3" t="s">
        <v>25</v>
      </c>
      <c r="K799" s="3" t="s">
        <v>401</v>
      </c>
      <c r="L799" s="4" t="str">
        <f t="shared" si="50"/>
        <v>RC0603FR-0718R2L</v>
      </c>
      <c r="M799" s="3" t="s">
        <v>378</v>
      </c>
      <c r="N799" t="s">
        <v>379</v>
      </c>
      <c r="O799" t="str">
        <f t="shared" ca="1" si="48"/>
        <v>C:\Altium Libraries\Passives Library\DataSheet\GENERAL PURPOSE CHIP RESISTORS (Yageo).pdf</v>
      </c>
      <c r="P799" s="5" t="str">
        <f t="shared" si="51"/>
        <v>GENERAL PURPOSE CHIP RESISTORS RES0603 18R2±1% 75V 0.1W</v>
      </c>
    </row>
    <row r="800" spans="1:16" x14ac:dyDescent="0.3">
      <c r="A800" s="4" t="s">
        <v>1031</v>
      </c>
      <c r="B800" s="3" t="s">
        <v>398</v>
      </c>
      <c r="C800" s="3" t="s">
        <v>2209</v>
      </c>
      <c r="D800" s="45" t="s">
        <v>1669</v>
      </c>
      <c r="E800" s="3" t="s">
        <v>399</v>
      </c>
      <c r="F800" s="3" t="s">
        <v>400</v>
      </c>
      <c r="G800" s="4" t="str">
        <f t="shared" si="49"/>
        <v>RES0603 18R7±1%</v>
      </c>
      <c r="H800" s="3" t="s">
        <v>23</v>
      </c>
      <c r="I800" s="3" t="s">
        <v>24</v>
      </c>
      <c r="J800" s="3" t="s">
        <v>25</v>
      </c>
      <c r="K800" s="3" t="s">
        <v>401</v>
      </c>
      <c r="L800" s="4" t="str">
        <f t="shared" si="50"/>
        <v>RC0603FR-0718R7L</v>
      </c>
      <c r="M800" s="3" t="s">
        <v>378</v>
      </c>
      <c r="N800" t="s">
        <v>379</v>
      </c>
      <c r="O800" t="str">
        <f t="shared" ca="1" si="48"/>
        <v>C:\Altium Libraries\Passives Library\DataSheet\GENERAL PURPOSE CHIP RESISTORS (Yageo).pdf</v>
      </c>
      <c r="P800" s="5" t="str">
        <f t="shared" si="51"/>
        <v>GENERAL PURPOSE CHIP RESISTORS RES0603 18R7±1% 75V 0.1W</v>
      </c>
    </row>
    <row r="801" spans="1:16" x14ac:dyDescent="0.3">
      <c r="A801" s="4" t="s">
        <v>1032</v>
      </c>
      <c r="B801" s="3" t="s">
        <v>398</v>
      </c>
      <c r="C801" s="3" t="s">
        <v>2210</v>
      </c>
      <c r="D801" s="45" t="s">
        <v>1669</v>
      </c>
      <c r="E801" s="3" t="s">
        <v>399</v>
      </c>
      <c r="F801" s="3" t="s">
        <v>400</v>
      </c>
      <c r="G801" s="4" t="str">
        <f t="shared" si="49"/>
        <v>RES0603 19R1±1%</v>
      </c>
      <c r="H801" s="3" t="s">
        <v>23</v>
      </c>
      <c r="I801" s="3" t="s">
        <v>24</v>
      </c>
      <c r="J801" s="3" t="s">
        <v>25</v>
      </c>
      <c r="K801" s="3" t="s">
        <v>401</v>
      </c>
      <c r="L801" s="4" t="str">
        <f t="shared" si="50"/>
        <v>RC0603FR-0719R1L</v>
      </c>
      <c r="M801" s="3" t="s">
        <v>378</v>
      </c>
      <c r="N801" t="s">
        <v>379</v>
      </c>
      <c r="O801" t="str">
        <f t="shared" ca="1" si="48"/>
        <v>C:\Altium Libraries\Passives Library\DataSheet\GENERAL PURPOSE CHIP RESISTORS (Yageo).pdf</v>
      </c>
      <c r="P801" s="5" t="str">
        <f t="shared" si="51"/>
        <v>GENERAL PURPOSE CHIP RESISTORS RES0603 19R1±1% 75V 0.1W</v>
      </c>
    </row>
    <row r="802" spans="1:16" x14ac:dyDescent="0.3">
      <c r="A802" s="4" t="s">
        <v>1033</v>
      </c>
      <c r="B802" s="3" t="s">
        <v>398</v>
      </c>
      <c r="C802" s="3" t="s">
        <v>2211</v>
      </c>
      <c r="D802" s="45" t="s">
        <v>1669</v>
      </c>
      <c r="E802" s="3" t="s">
        <v>399</v>
      </c>
      <c r="F802" s="3" t="s">
        <v>400</v>
      </c>
      <c r="G802" s="4" t="str">
        <f t="shared" si="49"/>
        <v>RES0603 19R6±1%</v>
      </c>
      <c r="H802" s="3" t="s">
        <v>23</v>
      </c>
      <c r="I802" s="3" t="s">
        <v>24</v>
      </c>
      <c r="J802" s="3" t="s">
        <v>25</v>
      </c>
      <c r="K802" s="3" t="s">
        <v>401</v>
      </c>
      <c r="L802" s="4" t="str">
        <f t="shared" si="50"/>
        <v>RC0603FR-0719R6L</v>
      </c>
      <c r="M802" s="3" t="s">
        <v>378</v>
      </c>
      <c r="N802" t="s">
        <v>379</v>
      </c>
      <c r="O802" t="str">
        <f t="shared" ca="1" si="48"/>
        <v>C:\Altium Libraries\Passives Library\DataSheet\GENERAL PURPOSE CHIP RESISTORS (Yageo).pdf</v>
      </c>
      <c r="P802" s="5" t="str">
        <f t="shared" si="51"/>
        <v>GENERAL PURPOSE CHIP RESISTORS RES0603 19R6±1% 75V 0.1W</v>
      </c>
    </row>
    <row r="803" spans="1:16" x14ac:dyDescent="0.3">
      <c r="A803" s="4" t="s">
        <v>1034</v>
      </c>
      <c r="B803" s="3" t="s">
        <v>398</v>
      </c>
      <c r="C803" s="3" t="s">
        <v>91</v>
      </c>
      <c r="D803" s="45" t="s">
        <v>1669</v>
      </c>
      <c r="E803" s="3" t="s">
        <v>399</v>
      </c>
      <c r="F803" s="3" t="s">
        <v>400</v>
      </c>
      <c r="G803" s="4" t="str">
        <f t="shared" si="49"/>
        <v>RES0603 20R±1%</v>
      </c>
      <c r="H803" s="3" t="s">
        <v>23</v>
      </c>
      <c r="I803" s="3" t="s">
        <v>24</v>
      </c>
      <c r="J803" s="3" t="s">
        <v>25</v>
      </c>
      <c r="K803" s="3" t="s">
        <v>401</v>
      </c>
      <c r="L803" s="4" t="str">
        <f t="shared" si="50"/>
        <v>RC0603FR-0720RL</v>
      </c>
      <c r="M803" s="3" t="s">
        <v>378</v>
      </c>
      <c r="N803" t="s">
        <v>379</v>
      </c>
      <c r="O803" t="str">
        <f t="shared" ca="1" si="48"/>
        <v>C:\Altium Libraries\Passives Library\DataSheet\GENERAL PURPOSE CHIP RESISTORS (Yageo).pdf</v>
      </c>
      <c r="P803" s="5" t="str">
        <f t="shared" si="51"/>
        <v>GENERAL PURPOSE CHIP RESISTORS RES0603 20R±1% 75V 0.1W</v>
      </c>
    </row>
    <row r="804" spans="1:16" x14ac:dyDescent="0.3">
      <c r="A804" s="4" t="s">
        <v>1035</v>
      </c>
      <c r="B804" s="3" t="s">
        <v>398</v>
      </c>
      <c r="C804" s="3" t="s">
        <v>2212</v>
      </c>
      <c r="D804" s="45" t="s">
        <v>1669</v>
      </c>
      <c r="E804" s="3" t="s">
        <v>399</v>
      </c>
      <c r="F804" s="3" t="s">
        <v>400</v>
      </c>
      <c r="G804" s="4" t="str">
        <f t="shared" si="49"/>
        <v>RES0603 20R5±1%</v>
      </c>
      <c r="H804" s="3" t="s">
        <v>23</v>
      </c>
      <c r="I804" s="3" t="s">
        <v>24</v>
      </c>
      <c r="J804" s="3" t="s">
        <v>25</v>
      </c>
      <c r="K804" s="3" t="s">
        <v>401</v>
      </c>
      <c r="L804" s="4" t="str">
        <f t="shared" si="50"/>
        <v>RC0603FR-0720R5L</v>
      </c>
      <c r="M804" s="3" t="s">
        <v>378</v>
      </c>
      <c r="N804" t="s">
        <v>379</v>
      </c>
      <c r="O804" t="str">
        <f t="shared" ca="1" si="48"/>
        <v>C:\Altium Libraries\Passives Library\DataSheet\GENERAL PURPOSE CHIP RESISTORS (Yageo).pdf</v>
      </c>
      <c r="P804" s="5" t="str">
        <f t="shared" si="51"/>
        <v>GENERAL PURPOSE CHIP RESISTORS RES0603 20R5±1% 75V 0.1W</v>
      </c>
    </row>
    <row r="805" spans="1:16" x14ac:dyDescent="0.3">
      <c r="A805" s="4" t="s">
        <v>1036</v>
      </c>
      <c r="B805" s="3" t="s">
        <v>398</v>
      </c>
      <c r="C805" s="3" t="s">
        <v>2213</v>
      </c>
      <c r="D805" s="45" t="s">
        <v>1669</v>
      </c>
      <c r="E805" s="3" t="s">
        <v>399</v>
      </c>
      <c r="F805" s="3" t="s">
        <v>400</v>
      </c>
      <c r="G805" s="4" t="str">
        <f t="shared" si="49"/>
        <v>RES0603 21R±1%</v>
      </c>
      <c r="H805" s="3" t="s">
        <v>23</v>
      </c>
      <c r="I805" s="3" t="s">
        <v>24</v>
      </c>
      <c r="J805" s="3" t="s">
        <v>25</v>
      </c>
      <c r="K805" s="3" t="s">
        <v>401</v>
      </c>
      <c r="L805" s="4" t="str">
        <f t="shared" si="50"/>
        <v>RC0603FR-0721RL</v>
      </c>
      <c r="M805" s="3" t="s">
        <v>378</v>
      </c>
      <c r="N805" t="s">
        <v>379</v>
      </c>
      <c r="O805" t="str">
        <f t="shared" ref="O805:O868" ca="1" si="52">CONCATENATE(LEFT(CELL("имяфайла"), FIND("[",CELL("имяфайла"))-1),"DataSheet\GENERAL PURPOSE CHIP RESISTORS (Yageo).pdf")</f>
        <v>C:\Altium Libraries\Passives Library\DataSheet\GENERAL PURPOSE CHIP RESISTORS (Yageo).pdf</v>
      </c>
      <c r="P805" s="5" t="str">
        <f t="shared" si="51"/>
        <v>GENERAL PURPOSE CHIP RESISTORS RES0603 21R±1% 75V 0.1W</v>
      </c>
    </row>
    <row r="806" spans="1:16" x14ac:dyDescent="0.3">
      <c r="A806" s="4" t="s">
        <v>1037</v>
      </c>
      <c r="B806" s="3" t="s">
        <v>398</v>
      </c>
      <c r="C806" s="3" t="s">
        <v>2214</v>
      </c>
      <c r="D806" s="45" t="s">
        <v>1669</v>
      </c>
      <c r="E806" s="3" t="s">
        <v>399</v>
      </c>
      <c r="F806" s="3" t="s">
        <v>400</v>
      </c>
      <c r="G806" s="4" t="str">
        <f t="shared" ref="G806:G869" si="53">CONCATENATE(K806," ",C806,D806)</f>
        <v>RES0603 21R5±1%</v>
      </c>
      <c r="H806" s="3" t="s">
        <v>23</v>
      </c>
      <c r="I806" s="3" t="s">
        <v>24</v>
      </c>
      <c r="J806" s="3" t="s">
        <v>25</v>
      </c>
      <c r="K806" s="3" t="s">
        <v>401</v>
      </c>
      <c r="L806" s="4" t="str">
        <f t="shared" ref="L806:L869" si="54">CONCATENATE("RC0603FR-07",C806,"L")</f>
        <v>RC0603FR-0721R5L</v>
      </c>
      <c r="M806" s="3" t="s">
        <v>378</v>
      </c>
      <c r="N806" t="s">
        <v>379</v>
      </c>
      <c r="O806" t="str">
        <f t="shared" ca="1" si="52"/>
        <v>C:\Altium Libraries\Passives Library\DataSheet\GENERAL PURPOSE CHIP RESISTORS (Yageo).pdf</v>
      </c>
      <c r="P806" s="5" t="str">
        <f t="shared" ref="P806:P869" si="55">CONCATENATE(N806," ",K806," ",C806,D806," ",E806," ",F806)</f>
        <v>GENERAL PURPOSE CHIP RESISTORS RES0603 21R5±1% 75V 0.1W</v>
      </c>
    </row>
    <row r="807" spans="1:16" x14ac:dyDescent="0.3">
      <c r="A807" s="4" t="s">
        <v>1038</v>
      </c>
      <c r="B807" s="3" t="s">
        <v>398</v>
      </c>
      <c r="C807" s="3" t="s">
        <v>2215</v>
      </c>
      <c r="D807" s="45" t="s">
        <v>1669</v>
      </c>
      <c r="E807" s="3" t="s">
        <v>399</v>
      </c>
      <c r="F807" s="3" t="s">
        <v>400</v>
      </c>
      <c r="G807" s="4" t="str">
        <f t="shared" si="53"/>
        <v>RES0603 22R1±1%</v>
      </c>
      <c r="H807" s="3" t="s">
        <v>23</v>
      </c>
      <c r="I807" s="3" t="s">
        <v>24</v>
      </c>
      <c r="J807" s="3" t="s">
        <v>25</v>
      </c>
      <c r="K807" s="3" t="s">
        <v>401</v>
      </c>
      <c r="L807" s="4" t="str">
        <f t="shared" si="54"/>
        <v>RC0603FR-0722R1L</v>
      </c>
      <c r="M807" s="3" t="s">
        <v>378</v>
      </c>
      <c r="N807" t="s">
        <v>379</v>
      </c>
      <c r="O807" t="str">
        <f t="shared" ca="1" si="52"/>
        <v>C:\Altium Libraries\Passives Library\DataSheet\GENERAL PURPOSE CHIP RESISTORS (Yageo).pdf</v>
      </c>
      <c r="P807" s="5" t="str">
        <f t="shared" si="55"/>
        <v>GENERAL PURPOSE CHIP RESISTORS RES0603 22R1±1% 75V 0.1W</v>
      </c>
    </row>
    <row r="808" spans="1:16" x14ac:dyDescent="0.3">
      <c r="A808" s="4" t="s">
        <v>1039</v>
      </c>
      <c r="B808" s="3" t="s">
        <v>398</v>
      </c>
      <c r="C808" s="3" t="s">
        <v>2216</v>
      </c>
      <c r="D808" s="45" t="s">
        <v>1669</v>
      </c>
      <c r="E808" s="3" t="s">
        <v>399</v>
      </c>
      <c r="F808" s="3" t="s">
        <v>400</v>
      </c>
      <c r="G808" s="4" t="str">
        <f t="shared" si="53"/>
        <v>RES0603 22R6±1%</v>
      </c>
      <c r="H808" s="3" t="s">
        <v>23</v>
      </c>
      <c r="I808" s="3" t="s">
        <v>24</v>
      </c>
      <c r="J808" s="3" t="s">
        <v>25</v>
      </c>
      <c r="K808" s="3" t="s">
        <v>401</v>
      </c>
      <c r="L808" s="4" t="str">
        <f t="shared" si="54"/>
        <v>RC0603FR-0722R6L</v>
      </c>
      <c r="M808" s="3" t="s">
        <v>378</v>
      </c>
      <c r="N808" t="s">
        <v>379</v>
      </c>
      <c r="O808" t="str">
        <f t="shared" ca="1" si="52"/>
        <v>C:\Altium Libraries\Passives Library\DataSheet\GENERAL PURPOSE CHIP RESISTORS (Yageo).pdf</v>
      </c>
      <c r="P808" s="5" t="str">
        <f t="shared" si="55"/>
        <v>GENERAL PURPOSE CHIP RESISTORS RES0603 22R6±1% 75V 0.1W</v>
      </c>
    </row>
    <row r="809" spans="1:16" x14ac:dyDescent="0.3">
      <c r="A809" s="4" t="s">
        <v>1040</v>
      </c>
      <c r="B809" s="3" t="s">
        <v>398</v>
      </c>
      <c r="C809" s="3" t="s">
        <v>2217</v>
      </c>
      <c r="D809" s="45" t="s">
        <v>1669</v>
      </c>
      <c r="E809" s="3" t="s">
        <v>399</v>
      </c>
      <c r="F809" s="3" t="s">
        <v>400</v>
      </c>
      <c r="G809" s="4" t="str">
        <f t="shared" si="53"/>
        <v>RES0603 23R2±1%</v>
      </c>
      <c r="H809" s="3" t="s">
        <v>23</v>
      </c>
      <c r="I809" s="3" t="s">
        <v>24</v>
      </c>
      <c r="J809" s="3" t="s">
        <v>25</v>
      </c>
      <c r="K809" s="3" t="s">
        <v>401</v>
      </c>
      <c r="L809" s="4" t="str">
        <f t="shared" si="54"/>
        <v>RC0603FR-0723R2L</v>
      </c>
      <c r="M809" s="3" t="s">
        <v>378</v>
      </c>
      <c r="N809" t="s">
        <v>379</v>
      </c>
      <c r="O809" t="str">
        <f t="shared" ca="1" si="52"/>
        <v>C:\Altium Libraries\Passives Library\DataSheet\GENERAL PURPOSE CHIP RESISTORS (Yageo).pdf</v>
      </c>
      <c r="P809" s="5" t="str">
        <f t="shared" si="55"/>
        <v>GENERAL PURPOSE CHIP RESISTORS RES0603 23R2±1% 75V 0.1W</v>
      </c>
    </row>
    <row r="810" spans="1:16" x14ac:dyDescent="0.3">
      <c r="A810" s="4" t="s">
        <v>1041</v>
      </c>
      <c r="B810" s="3" t="s">
        <v>398</v>
      </c>
      <c r="C810" s="3" t="s">
        <v>2218</v>
      </c>
      <c r="D810" s="45" t="s">
        <v>1669</v>
      </c>
      <c r="E810" s="3" t="s">
        <v>399</v>
      </c>
      <c r="F810" s="3" t="s">
        <v>400</v>
      </c>
      <c r="G810" s="4" t="str">
        <f t="shared" si="53"/>
        <v>RES0603 23R7±1%</v>
      </c>
      <c r="H810" s="3" t="s">
        <v>23</v>
      </c>
      <c r="I810" s="3" t="s">
        <v>24</v>
      </c>
      <c r="J810" s="3" t="s">
        <v>25</v>
      </c>
      <c r="K810" s="3" t="s">
        <v>401</v>
      </c>
      <c r="L810" s="4" t="str">
        <f t="shared" si="54"/>
        <v>RC0603FR-0723R7L</v>
      </c>
      <c r="M810" s="3" t="s">
        <v>378</v>
      </c>
      <c r="N810" t="s">
        <v>379</v>
      </c>
      <c r="O810" t="str">
        <f t="shared" ca="1" si="52"/>
        <v>C:\Altium Libraries\Passives Library\DataSheet\GENERAL PURPOSE CHIP RESISTORS (Yageo).pdf</v>
      </c>
      <c r="P810" s="5" t="str">
        <f t="shared" si="55"/>
        <v>GENERAL PURPOSE CHIP RESISTORS RES0603 23R7±1% 75V 0.1W</v>
      </c>
    </row>
    <row r="811" spans="1:16" x14ac:dyDescent="0.3">
      <c r="A811" s="4" t="s">
        <v>1042</v>
      </c>
      <c r="B811" s="3" t="s">
        <v>398</v>
      </c>
      <c r="C811" s="3" t="s">
        <v>2219</v>
      </c>
      <c r="D811" s="45" t="s">
        <v>1669</v>
      </c>
      <c r="E811" s="3" t="s">
        <v>399</v>
      </c>
      <c r="F811" s="3" t="s">
        <v>400</v>
      </c>
      <c r="G811" s="4" t="str">
        <f t="shared" si="53"/>
        <v>RES0603 24R3±1%</v>
      </c>
      <c r="H811" s="3" t="s">
        <v>23</v>
      </c>
      <c r="I811" s="3" t="s">
        <v>24</v>
      </c>
      <c r="J811" s="3" t="s">
        <v>25</v>
      </c>
      <c r="K811" s="3" t="s">
        <v>401</v>
      </c>
      <c r="L811" s="4" t="str">
        <f t="shared" si="54"/>
        <v>RC0603FR-0724R3L</v>
      </c>
      <c r="M811" s="3" t="s">
        <v>378</v>
      </c>
      <c r="N811" t="s">
        <v>379</v>
      </c>
      <c r="O811" t="str">
        <f t="shared" ca="1" si="52"/>
        <v>C:\Altium Libraries\Passives Library\DataSheet\GENERAL PURPOSE CHIP RESISTORS (Yageo).pdf</v>
      </c>
      <c r="P811" s="5" t="str">
        <f t="shared" si="55"/>
        <v>GENERAL PURPOSE CHIP RESISTORS RES0603 24R3±1% 75V 0.1W</v>
      </c>
    </row>
    <row r="812" spans="1:16" x14ac:dyDescent="0.3">
      <c r="A812" s="4" t="s">
        <v>1043</v>
      </c>
      <c r="B812" s="3" t="s">
        <v>398</v>
      </c>
      <c r="C812" s="3" t="s">
        <v>2220</v>
      </c>
      <c r="D812" s="45" t="s">
        <v>1669</v>
      </c>
      <c r="E812" s="3" t="s">
        <v>399</v>
      </c>
      <c r="F812" s="3" t="s">
        <v>400</v>
      </c>
      <c r="G812" s="4" t="str">
        <f t="shared" si="53"/>
        <v>RES0603 24R9±1%</v>
      </c>
      <c r="H812" s="3" t="s">
        <v>23</v>
      </c>
      <c r="I812" s="3" t="s">
        <v>24</v>
      </c>
      <c r="J812" s="3" t="s">
        <v>25</v>
      </c>
      <c r="K812" s="3" t="s">
        <v>401</v>
      </c>
      <c r="L812" s="4" t="str">
        <f t="shared" si="54"/>
        <v>RC0603FR-0724R9L</v>
      </c>
      <c r="M812" s="3" t="s">
        <v>378</v>
      </c>
      <c r="N812" t="s">
        <v>379</v>
      </c>
      <c r="O812" t="str">
        <f t="shared" ca="1" si="52"/>
        <v>C:\Altium Libraries\Passives Library\DataSheet\GENERAL PURPOSE CHIP RESISTORS (Yageo).pdf</v>
      </c>
      <c r="P812" s="5" t="str">
        <f t="shared" si="55"/>
        <v>GENERAL PURPOSE CHIP RESISTORS RES0603 24R9±1% 75V 0.1W</v>
      </c>
    </row>
    <row r="813" spans="1:16" x14ac:dyDescent="0.3">
      <c r="A813" s="4" t="s">
        <v>1044</v>
      </c>
      <c r="B813" s="3" t="s">
        <v>398</v>
      </c>
      <c r="C813" s="3" t="s">
        <v>2221</v>
      </c>
      <c r="D813" s="45" t="s">
        <v>1669</v>
      </c>
      <c r="E813" s="3" t="s">
        <v>399</v>
      </c>
      <c r="F813" s="3" t="s">
        <v>400</v>
      </c>
      <c r="G813" s="4" t="str">
        <f t="shared" si="53"/>
        <v>RES0603 25R5±1%</v>
      </c>
      <c r="H813" s="3" t="s">
        <v>23</v>
      </c>
      <c r="I813" s="3" t="s">
        <v>24</v>
      </c>
      <c r="J813" s="3" t="s">
        <v>25</v>
      </c>
      <c r="K813" s="3" t="s">
        <v>401</v>
      </c>
      <c r="L813" s="4" t="str">
        <f t="shared" si="54"/>
        <v>RC0603FR-0725R5L</v>
      </c>
      <c r="M813" s="3" t="s">
        <v>378</v>
      </c>
      <c r="N813" t="s">
        <v>379</v>
      </c>
      <c r="O813" t="str">
        <f t="shared" ca="1" si="52"/>
        <v>C:\Altium Libraries\Passives Library\DataSheet\GENERAL PURPOSE CHIP RESISTORS (Yageo).pdf</v>
      </c>
      <c r="P813" s="5" t="str">
        <f t="shared" si="55"/>
        <v>GENERAL PURPOSE CHIP RESISTORS RES0603 25R5±1% 75V 0.1W</v>
      </c>
    </row>
    <row r="814" spans="1:16" x14ac:dyDescent="0.3">
      <c r="A814" s="4" t="s">
        <v>1045</v>
      </c>
      <c r="B814" s="3" t="s">
        <v>398</v>
      </c>
      <c r="C814" s="3" t="s">
        <v>2222</v>
      </c>
      <c r="D814" s="45" t="s">
        <v>1669</v>
      </c>
      <c r="E814" s="3" t="s">
        <v>399</v>
      </c>
      <c r="F814" s="3" t="s">
        <v>400</v>
      </c>
      <c r="G814" s="4" t="str">
        <f t="shared" si="53"/>
        <v>RES0603 26R1±1%</v>
      </c>
      <c r="H814" s="3" t="s">
        <v>23</v>
      </c>
      <c r="I814" s="3" t="s">
        <v>24</v>
      </c>
      <c r="J814" s="3" t="s">
        <v>25</v>
      </c>
      <c r="K814" s="3" t="s">
        <v>401</v>
      </c>
      <c r="L814" s="4" t="str">
        <f t="shared" si="54"/>
        <v>RC0603FR-0726R1L</v>
      </c>
      <c r="M814" s="3" t="s">
        <v>378</v>
      </c>
      <c r="N814" t="s">
        <v>379</v>
      </c>
      <c r="O814" t="str">
        <f t="shared" ca="1" si="52"/>
        <v>C:\Altium Libraries\Passives Library\DataSheet\GENERAL PURPOSE CHIP RESISTORS (Yageo).pdf</v>
      </c>
      <c r="P814" s="5" t="str">
        <f t="shared" si="55"/>
        <v>GENERAL PURPOSE CHIP RESISTORS RES0603 26R1±1% 75V 0.1W</v>
      </c>
    </row>
    <row r="815" spans="1:16" x14ac:dyDescent="0.3">
      <c r="A815" s="4" t="s">
        <v>1046</v>
      </c>
      <c r="B815" s="3" t="s">
        <v>398</v>
      </c>
      <c r="C815" s="3" t="s">
        <v>2223</v>
      </c>
      <c r="D815" s="45" t="s">
        <v>1669</v>
      </c>
      <c r="E815" s="3" t="s">
        <v>399</v>
      </c>
      <c r="F815" s="3" t="s">
        <v>400</v>
      </c>
      <c r="G815" s="4" t="str">
        <f t="shared" si="53"/>
        <v>RES0603 26R7±1%</v>
      </c>
      <c r="H815" s="3" t="s">
        <v>23</v>
      </c>
      <c r="I815" s="3" t="s">
        <v>24</v>
      </c>
      <c r="J815" s="3" t="s">
        <v>25</v>
      </c>
      <c r="K815" s="3" t="s">
        <v>401</v>
      </c>
      <c r="L815" s="4" t="str">
        <f t="shared" si="54"/>
        <v>RC0603FR-0726R7L</v>
      </c>
      <c r="M815" s="3" t="s">
        <v>378</v>
      </c>
      <c r="N815" t="s">
        <v>379</v>
      </c>
      <c r="O815" t="str">
        <f t="shared" ca="1" si="52"/>
        <v>C:\Altium Libraries\Passives Library\DataSheet\GENERAL PURPOSE CHIP RESISTORS (Yageo).pdf</v>
      </c>
      <c r="P815" s="5" t="str">
        <f t="shared" si="55"/>
        <v>GENERAL PURPOSE CHIP RESISTORS RES0603 26R7±1% 75V 0.1W</v>
      </c>
    </row>
    <row r="816" spans="1:16" x14ac:dyDescent="0.3">
      <c r="A816" s="4" t="s">
        <v>1047</v>
      </c>
      <c r="B816" s="3" t="s">
        <v>398</v>
      </c>
      <c r="C816" s="3" t="s">
        <v>2224</v>
      </c>
      <c r="D816" s="45" t="s">
        <v>1669</v>
      </c>
      <c r="E816" s="3" t="s">
        <v>399</v>
      </c>
      <c r="F816" s="3" t="s">
        <v>400</v>
      </c>
      <c r="G816" s="4" t="str">
        <f t="shared" si="53"/>
        <v>RES0603 27R4±1%</v>
      </c>
      <c r="H816" s="3" t="s">
        <v>23</v>
      </c>
      <c r="I816" s="3" t="s">
        <v>24</v>
      </c>
      <c r="J816" s="3" t="s">
        <v>25</v>
      </c>
      <c r="K816" s="3" t="s">
        <v>401</v>
      </c>
      <c r="L816" s="4" t="str">
        <f t="shared" si="54"/>
        <v>RC0603FR-0727R4L</v>
      </c>
      <c r="M816" s="3" t="s">
        <v>378</v>
      </c>
      <c r="N816" t="s">
        <v>379</v>
      </c>
      <c r="O816" t="str">
        <f t="shared" ca="1" si="52"/>
        <v>C:\Altium Libraries\Passives Library\DataSheet\GENERAL PURPOSE CHIP RESISTORS (Yageo).pdf</v>
      </c>
      <c r="P816" s="5" t="str">
        <f t="shared" si="55"/>
        <v>GENERAL PURPOSE CHIP RESISTORS RES0603 27R4±1% 75V 0.1W</v>
      </c>
    </row>
    <row r="817" spans="1:16" x14ac:dyDescent="0.3">
      <c r="A817" s="4" t="s">
        <v>1048</v>
      </c>
      <c r="B817" s="3" t="s">
        <v>398</v>
      </c>
      <c r="C817" s="3" t="s">
        <v>2225</v>
      </c>
      <c r="D817" s="45" t="s">
        <v>1669</v>
      </c>
      <c r="E817" s="3" t="s">
        <v>399</v>
      </c>
      <c r="F817" s="3" t="s">
        <v>400</v>
      </c>
      <c r="G817" s="4" t="str">
        <f t="shared" si="53"/>
        <v>RES0603 28R±1%</v>
      </c>
      <c r="H817" s="3" t="s">
        <v>23</v>
      </c>
      <c r="I817" s="3" t="s">
        <v>24</v>
      </c>
      <c r="J817" s="3" t="s">
        <v>25</v>
      </c>
      <c r="K817" s="3" t="s">
        <v>401</v>
      </c>
      <c r="L817" s="4" t="str">
        <f t="shared" si="54"/>
        <v>RC0603FR-0728RL</v>
      </c>
      <c r="M817" s="3" t="s">
        <v>378</v>
      </c>
      <c r="N817" t="s">
        <v>379</v>
      </c>
      <c r="O817" t="str">
        <f t="shared" ca="1" si="52"/>
        <v>C:\Altium Libraries\Passives Library\DataSheet\GENERAL PURPOSE CHIP RESISTORS (Yageo).pdf</v>
      </c>
      <c r="P817" s="5" t="str">
        <f t="shared" si="55"/>
        <v>GENERAL PURPOSE CHIP RESISTORS RES0603 28R±1% 75V 0.1W</v>
      </c>
    </row>
    <row r="818" spans="1:16" x14ac:dyDescent="0.3">
      <c r="A818" s="4" t="s">
        <v>1049</v>
      </c>
      <c r="B818" s="3" t="s">
        <v>398</v>
      </c>
      <c r="C818" s="3" t="s">
        <v>2226</v>
      </c>
      <c r="D818" s="45" t="s">
        <v>1669</v>
      </c>
      <c r="E818" s="3" t="s">
        <v>399</v>
      </c>
      <c r="F818" s="3" t="s">
        <v>400</v>
      </c>
      <c r="G818" s="4" t="str">
        <f t="shared" si="53"/>
        <v>RES0603 28R7±1%</v>
      </c>
      <c r="H818" s="3" t="s">
        <v>23</v>
      </c>
      <c r="I818" s="3" t="s">
        <v>24</v>
      </c>
      <c r="J818" s="3" t="s">
        <v>25</v>
      </c>
      <c r="K818" s="3" t="s">
        <v>401</v>
      </c>
      <c r="L818" s="4" t="str">
        <f t="shared" si="54"/>
        <v>RC0603FR-0728R7L</v>
      </c>
      <c r="M818" s="3" t="s">
        <v>378</v>
      </c>
      <c r="N818" t="s">
        <v>379</v>
      </c>
      <c r="O818" t="str">
        <f t="shared" ca="1" si="52"/>
        <v>C:\Altium Libraries\Passives Library\DataSheet\GENERAL PURPOSE CHIP RESISTORS (Yageo).pdf</v>
      </c>
      <c r="P818" s="5" t="str">
        <f t="shared" si="55"/>
        <v>GENERAL PURPOSE CHIP RESISTORS RES0603 28R7±1% 75V 0.1W</v>
      </c>
    </row>
    <row r="819" spans="1:16" x14ac:dyDescent="0.3">
      <c r="A819" s="4" t="s">
        <v>1050</v>
      </c>
      <c r="B819" s="3" t="s">
        <v>398</v>
      </c>
      <c r="C819" s="3" t="s">
        <v>2227</v>
      </c>
      <c r="D819" s="45" t="s">
        <v>1669</v>
      </c>
      <c r="E819" s="3" t="s">
        <v>399</v>
      </c>
      <c r="F819" s="3" t="s">
        <v>400</v>
      </c>
      <c r="G819" s="4" t="str">
        <f t="shared" si="53"/>
        <v>RES0603 29R4±1%</v>
      </c>
      <c r="H819" s="3" t="s">
        <v>23</v>
      </c>
      <c r="I819" s="3" t="s">
        <v>24</v>
      </c>
      <c r="J819" s="3" t="s">
        <v>25</v>
      </c>
      <c r="K819" s="3" t="s">
        <v>401</v>
      </c>
      <c r="L819" s="4" t="str">
        <f t="shared" si="54"/>
        <v>RC0603FR-0729R4L</v>
      </c>
      <c r="M819" s="3" t="s">
        <v>378</v>
      </c>
      <c r="N819" t="s">
        <v>379</v>
      </c>
      <c r="O819" t="str">
        <f t="shared" ca="1" si="52"/>
        <v>C:\Altium Libraries\Passives Library\DataSheet\GENERAL PURPOSE CHIP RESISTORS (Yageo).pdf</v>
      </c>
      <c r="P819" s="5" t="str">
        <f t="shared" si="55"/>
        <v>GENERAL PURPOSE CHIP RESISTORS RES0603 29R4±1% 75V 0.1W</v>
      </c>
    </row>
    <row r="820" spans="1:16" x14ac:dyDescent="0.3">
      <c r="A820" s="4" t="s">
        <v>1051</v>
      </c>
      <c r="B820" s="3" t="s">
        <v>398</v>
      </c>
      <c r="C820" s="3" t="s">
        <v>2228</v>
      </c>
      <c r="D820" s="45" t="s">
        <v>1669</v>
      </c>
      <c r="E820" s="3" t="s">
        <v>399</v>
      </c>
      <c r="F820" s="3" t="s">
        <v>400</v>
      </c>
      <c r="G820" s="4" t="str">
        <f t="shared" si="53"/>
        <v>RES0603 30R1±1%</v>
      </c>
      <c r="H820" s="3" t="s">
        <v>23</v>
      </c>
      <c r="I820" s="3" t="s">
        <v>24</v>
      </c>
      <c r="J820" s="3" t="s">
        <v>25</v>
      </c>
      <c r="K820" s="3" t="s">
        <v>401</v>
      </c>
      <c r="L820" s="4" t="str">
        <f t="shared" si="54"/>
        <v>RC0603FR-0730R1L</v>
      </c>
      <c r="M820" s="3" t="s">
        <v>378</v>
      </c>
      <c r="N820" t="s">
        <v>379</v>
      </c>
      <c r="O820" t="str">
        <f t="shared" ca="1" si="52"/>
        <v>C:\Altium Libraries\Passives Library\DataSheet\GENERAL PURPOSE CHIP RESISTORS (Yageo).pdf</v>
      </c>
      <c r="P820" s="5" t="str">
        <f t="shared" si="55"/>
        <v>GENERAL PURPOSE CHIP RESISTORS RES0603 30R1±1% 75V 0.1W</v>
      </c>
    </row>
    <row r="821" spans="1:16" x14ac:dyDescent="0.3">
      <c r="A821" s="4" t="s">
        <v>1052</v>
      </c>
      <c r="B821" s="3" t="s">
        <v>398</v>
      </c>
      <c r="C821" s="3" t="s">
        <v>2229</v>
      </c>
      <c r="D821" s="45" t="s">
        <v>1669</v>
      </c>
      <c r="E821" s="3" t="s">
        <v>399</v>
      </c>
      <c r="F821" s="3" t="s">
        <v>400</v>
      </c>
      <c r="G821" s="4" t="str">
        <f t="shared" si="53"/>
        <v>RES0603 30R9±1%</v>
      </c>
      <c r="H821" s="3" t="s">
        <v>23</v>
      </c>
      <c r="I821" s="3" t="s">
        <v>24</v>
      </c>
      <c r="J821" s="3" t="s">
        <v>25</v>
      </c>
      <c r="K821" s="3" t="s">
        <v>401</v>
      </c>
      <c r="L821" s="4" t="str">
        <f t="shared" si="54"/>
        <v>RC0603FR-0730R9L</v>
      </c>
      <c r="M821" s="3" t="s">
        <v>378</v>
      </c>
      <c r="N821" t="s">
        <v>379</v>
      </c>
      <c r="O821" t="str">
        <f t="shared" ca="1" si="52"/>
        <v>C:\Altium Libraries\Passives Library\DataSheet\GENERAL PURPOSE CHIP RESISTORS (Yageo).pdf</v>
      </c>
      <c r="P821" s="5" t="str">
        <f t="shared" si="55"/>
        <v>GENERAL PURPOSE CHIP RESISTORS RES0603 30R9±1% 75V 0.1W</v>
      </c>
    </row>
    <row r="822" spans="1:16" x14ac:dyDescent="0.3">
      <c r="A822" s="4" t="s">
        <v>1053</v>
      </c>
      <c r="B822" s="3" t="s">
        <v>398</v>
      </c>
      <c r="C822" s="3" t="s">
        <v>2230</v>
      </c>
      <c r="D822" s="45" t="s">
        <v>1669</v>
      </c>
      <c r="E822" s="3" t="s">
        <v>399</v>
      </c>
      <c r="F822" s="3" t="s">
        <v>400</v>
      </c>
      <c r="G822" s="4" t="str">
        <f t="shared" si="53"/>
        <v>RES0603 31R6±1%</v>
      </c>
      <c r="H822" s="3" t="s">
        <v>23</v>
      </c>
      <c r="I822" s="3" t="s">
        <v>24</v>
      </c>
      <c r="J822" s="3" t="s">
        <v>25</v>
      </c>
      <c r="K822" s="3" t="s">
        <v>401</v>
      </c>
      <c r="L822" s="4" t="str">
        <f t="shared" si="54"/>
        <v>RC0603FR-0731R6L</v>
      </c>
      <c r="M822" s="3" t="s">
        <v>378</v>
      </c>
      <c r="N822" t="s">
        <v>379</v>
      </c>
      <c r="O822" t="str">
        <f t="shared" ca="1" si="52"/>
        <v>C:\Altium Libraries\Passives Library\DataSheet\GENERAL PURPOSE CHIP RESISTORS (Yageo).pdf</v>
      </c>
      <c r="P822" s="5" t="str">
        <f t="shared" si="55"/>
        <v>GENERAL PURPOSE CHIP RESISTORS RES0603 31R6±1% 75V 0.1W</v>
      </c>
    </row>
    <row r="823" spans="1:16" x14ac:dyDescent="0.3">
      <c r="A823" s="4" t="s">
        <v>1054</v>
      </c>
      <c r="B823" s="3" t="s">
        <v>398</v>
      </c>
      <c r="C823" s="3" t="s">
        <v>2231</v>
      </c>
      <c r="D823" s="45" t="s">
        <v>1669</v>
      </c>
      <c r="E823" s="3" t="s">
        <v>399</v>
      </c>
      <c r="F823" s="3" t="s">
        <v>400</v>
      </c>
      <c r="G823" s="4" t="str">
        <f t="shared" si="53"/>
        <v>RES0603 32R4±1%</v>
      </c>
      <c r="H823" s="3" t="s">
        <v>23</v>
      </c>
      <c r="I823" s="3" t="s">
        <v>24</v>
      </c>
      <c r="J823" s="3" t="s">
        <v>25</v>
      </c>
      <c r="K823" s="3" t="s">
        <v>401</v>
      </c>
      <c r="L823" s="4" t="str">
        <f t="shared" si="54"/>
        <v>RC0603FR-0732R4L</v>
      </c>
      <c r="M823" s="3" t="s">
        <v>378</v>
      </c>
      <c r="N823" t="s">
        <v>379</v>
      </c>
      <c r="O823" t="str">
        <f t="shared" ca="1" si="52"/>
        <v>C:\Altium Libraries\Passives Library\DataSheet\GENERAL PURPOSE CHIP RESISTORS (Yageo).pdf</v>
      </c>
      <c r="P823" s="5" t="str">
        <f t="shared" si="55"/>
        <v>GENERAL PURPOSE CHIP RESISTORS RES0603 32R4±1% 75V 0.1W</v>
      </c>
    </row>
    <row r="824" spans="1:16" x14ac:dyDescent="0.3">
      <c r="A824" s="4" t="s">
        <v>1055</v>
      </c>
      <c r="B824" s="3" t="s">
        <v>398</v>
      </c>
      <c r="C824" s="3" t="s">
        <v>2232</v>
      </c>
      <c r="D824" s="45" t="s">
        <v>1669</v>
      </c>
      <c r="E824" s="3" t="s">
        <v>399</v>
      </c>
      <c r="F824" s="3" t="s">
        <v>400</v>
      </c>
      <c r="G824" s="4" t="str">
        <f t="shared" si="53"/>
        <v>RES0603 33R2±1%</v>
      </c>
      <c r="H824" s="3" t="s">
        <v>23</v>
      </c>
      <c r="I824" s="3" t="s">
        <v>24</v>
      </c>
      <c r="J824" s="3" t="s">
        <v>25</v>
      </c>
      <c r="K824" s="3" t="s">
        <v>401</v>
      </c>
      <c r="L824" s="4" t="str">
        <f t="shared" si="54"/>
        <v>RC0603FR-0733R2L</v>
      </c>
      <c r="M824" s="3" t="s">
        <v>378</v>
      </c>
      <c r="N824" t="s">
        <v>379</v>
      </c>
      <c r="O824" t="str">
        <f t="shared" ca="1" si="52"/>
        <v>C:\Altium Libraries\Passives Library\DataSheet\GENERAL PURPOSE CHIP RESISTORS (Yageo).pdf</v>
      </c>
      <c r="P824" s="5" t="str">
        <f t="shared" si="55"/>
        <v>GENERAL PURPOSE CHIP RESISTORS RES0603 33R2±1% 75V 0.1W</v>
      </c>
    </row>
    <row r="825" spans="1:16" x14ac:dyDescent="0.3">
      <c r="A825" s="4" t="s">
        <v>1056</v>
      </c>
      <c r="B825" s="3" t="s">
        <v>398</v>
      </c>
      <c r="C825" s="3" t="s">
        <v>2233</v>
      </c>
      <c r="D825" s="45" t="s">
        <v>1669</v>
      </c>
      <c r="E825" s="3" t="s">
        <v>399</v>
      </c>
      <c r="F825" s="3" t="s">
        <v>400</v>
      </c>
      <c r="G825" s="4" t="str">
        <f t="shared" si="53"/>
        <v>RES0603 34R±1%</v>
      </c>
      <c r="H825" s="3" t="s">
        <v>23</v>
      </c>
      <c r="I825" s="3" t="s">
        <v>24</v>
      </c>
      <c r="J825" s="3" t="s">
        <v>25</v>
      </c>
      <c r="K825" s="3" t="s">
        <v>401</v>
      </c>
      <c r="L825" s="4" t="str">
        <f t="shared" si="54"/>
        <v>RC0603FR-0734RL</v>
      </c>
      <c r="M825" s="3" t="s">
        <v>378</v>
      </c>
      <c r="N825" t="s">
        <v>379</v>
      </c>
      <c r="O825" t="str">
        <f t="shared" ca="1" si="52"/>
        <v>C:\Altium Libraries\Passives Library\DataSheet\GENERAL PURPOSE CHIP RESISTORS (Yageo).pdf</v>
      </c>
      <c r="P825" s="5" t="str">
        <f t="shared" si="55"/>
        <v>GENERAL PURPOSE CHIP RESISTORS RES0603 34R±1% 75V 0.1W</v>
      </c>
    </row>
    <row r="826" spans="1:16" x14ac:dyDescent="0.3">
      <c r="A826" s="4" t="s">
        <v>1057</v>
      </c>
      <c r="B826" s="3" t="s">
        <v>398</v>
      </c>
      <c r="C826" s="3" t="s">
        <v>2234</v>
      </c>
      <c r="D826" s="45" t="s">
        <v>1669</v>
      </c>
      <c r="E826" s="3" t="s">
        <v>399</v>
      </c>
      <c r="F826" s="3" t="s">
        <v>400</v>
      </c>
      <c r="G826" s="4" t="str">
        <f t="shared" si="53"/>
        <v>RES0603 34R8±1%</v>
      </c>
      <c r="H826" s="3" t="s">
        <v>23</v>
      </c>
      <c r="I826" s="3" t="s">
        <v>24</v>
      </c>
      <c r="J826" s="3" t="s">
        <v>25</v>
      </c>
      <c r="K826" s="3" t="s">
        <v>401</v>
      </c>
      <c r="L826" s="4" t="str">
        <f t="shared" si="54"/>
        <v>RC0603FR-0734R8L</v>
      </c>
      <c r="M826" s="3" t="s">
        <v>378</v>
      </c>
      <c r="N826" t="s">
        <v>379</v>
      </c>
      <c r="O826" t="str">
        <f t="shared" ca="1" si="52"/>
        <v>C:\Altium Libraries\Passives Library\DataSheet\GENERAL PURPOSE CHIP RESISTORS (Yageo).pdf</v>
      </c>
      <c r="P826" s="5" t="str">
        <f t="shared" si="55"/>
        <v>GENERAL PURPOSE CHIP RESISTORS RES0603 34R8±1% 75V 0.1W</v>
      </c>
    </row>
    <row r="827" spans="1:16" x14ac:dyDescent="0.3">
      <c r="A827" s="4" t="s">
        <v>1058</v>
      </c>
      <c r="B827" s="3" t="s">
        <v>398</v>
      </c>
      <c r="C827" s="3" t="s">
        <v>2235</v>
      </c>
      <c r="D827" s="45" t="s">
        <v>1669</v>
      </c>
      <c r="E827" s="3" t="s">
        <v>399</v>
      </c>
      <c r="F827" s="3" t="s">
        <v>400</v>
      </c>
      <c r="G827" s="4" t="str">
        <f t="shared" si="53"/>
        <v>RES0603 35R7±1%</v>
      </c>
      <c r="H827" s="3" t="s">
        <v>23</v>
      </c>
      <c r="I827" s="3" t="s">
        <v>24</v>
      </c>
      <c r="J827" s="3" t="s">
        <v>25</v>
      </c>
      <c r="K827" s="3" t="s">
        <v>401</v>
      </c>
      <c r="L827" s="4" t="str">
        <f t="shared" si="54"/>
        <v>RC0603FR-0735R7L</v>
      </c>
      <c r="M827" s="3" t="s">
        <v>378</v>
      </c>
      <c r="N827" t="s">
        <v>379</v>
      </c>
      <c r="O827" t="str">
        <f t="shared" ca="1" si="52"/>
        <v>C:\Altium Libraries\Passives Library\DataSheet\GENERAL PURPOSE CHIP RESISTORS (Yageo).pdf</v>
      </c>
      <c r="P827" s="5" t="str">
        <f t="shared" si="55"/>
        <v>GENERAL PURPOSE CHIP RESISTORS RES0603 35R7±1% 75V 0.1W</v>
      </c>
    </row>
    <row r="828" spans="1:16" x14ac:dyDescent="0.3">
      <c r="A828" s="4" t="s">
        <v>1059</v>
      </c>
      <c r="B828" s="3" t="s">
        <v>398</v>
      </c>
      <c r="C828" s="3" t="s">
        <v>2236</v>
      </c>
      <c r="D828" s="45" t="s">
        <v>1669</v>
      </c>
      <c r="E828" s="3" t="s">
        <v>399</v>
      </c>
      <c r="F828" s="3" t="s">
        <v>400</v>
      </c>
      <c r="G828" s="4" t="str">
        <f t="shared" si="53"/>
        <v>RES0603 36R5±1%</v>
      </c>
      <c r="H828" s="3" t="s">
        <v>23</v>
      </c>
      <c r="I828" s="3" t="s">
        <v>24</v>
      </c>
      <c r="J828" s="3" t="s">
        <v>25</v>
      </c>
      <c r="K828" s="3" t="s">
        <v>401</v>
      </c>
      <c r="L828" s="4" t="str">
        <f t="shared" si="54"/>
        <v>RC0603FR-0736R5L</v>
      </c>
      <c r="M828" s="3" t="s">
        <v>378</v>
      </c>
      <c r="N828" t="s">
        <v>379</v>
      </c>
      <c r="O828" t="str">
        <f t="shared" ca="1" si="52"/>
        <v>C:\Altium Libraries\Passives Library\DataSheet\GENERAL PURPOSE CHIP RESISTORS (Yageo).pdf</v>
      </c>
      <c r="P828" s="5" t="str">
        <f t="shared" si="55"/>
        <v>GENERAL PURPOSE CHIP RESISTORS RES0603 36R5±1% 75V 0.1W</v>
      </c>
    </row>
    <row r="829" spans="1:16" x14ac:dyDescent="0.3">
      <c r="A829" s="4" t="s">
        <v>1060</v>
      </c>
      <c r="B829" s="3" t="s">
        <v>398</v>
      </c>
      <c r="C829" s="3" t="s">
        <v>2237</v>
      </c>
      <c r="D829" s="45" t="s">
        <v>1669</v>
      </c>
      <c r="E829" s="3" t="s">
        <v>399</v>
      </c>
      <c r="F829" s="3" t="s">
        <v>400</v>
      </c>
      <c r="G829" s="4" t="str">
        <f t="shared" si="53"/>
        <v>RES0603 37R4±1%</v>
      </c>
      <c r="H829" s="3" t="s">
        <v>23</v>
      </c>
      <c r="I829" s="3" t="s">
        <v>24</v>
      </c>
      <c r="J829" s="3" t="s">
        <v>25</v>
      </c>
      <c r="K829" s="3" t="s">
        <v>401</v>
      </c>
      <c r="L829" s="4" t="str">
        <f t="shared" si="54"/>
        <v>RC0603FR-0737R4L</v>
      </c>
      <c r="M829" s="3" t="s">
        <v>378</v>
      </c>
      <c r="N829" t="s">
        <v>379</v>
      </c>
      <c r="O829" t="str">
        <f t="shared" ca="1" si="52"/>
        <v>C:\Altium Libraries\Passives Library\DataSheet\GENERAL PURPOSE CHIP RESISTORS (Yageo).pdf</v>
      </c>
      <c r="P829" s="5" t="str">
        <f t="shared" si="55"/>
        <v>GENERAL PURPOSE CHIP RESISTORS RES0603 37R4±1% 75V 0.1W</v>
      </c>
    </row>
    <row r="830" spans="1:16" x14ac:dyDescent="0.3">
      <c r="A830" s="4" t="s">
        <v>1061</v>
      </c>
      <c r="B830" s="3" t="s">
        <v>398</v>
      </c>
      <c r="C830" s="3" t="s">
        <v>2238</v>
      </c>
      <c r="D830" s="45" t="s">
        <v>1669</v>
      </c>
      <c r="E830" s="3" t="s">
        <v>399</v>
      </c>
      <c r="F830" s="3" t="s">
        <v>400</v>
      </c>
      <c r="G830" s="4" t="str">
        <f t="shared" si="53"/>
        <v>RES0603 38R3±1%</v>
      </c>
      <c r="H830" s="3" t="s">
        <v>23</v>
      </c>
      <c r="I830" s="3" t="s">
        <v>24</v>
      </c>
      <c r="J830" s="3" t="s">
        <v>25</v>
      </c>
      <c r="K830" s="3" t="s">
        <v>401</v>
      </c>
      <c r="L830" s="4" t="str">
        <f t="shared" si="54"/>
        <v>RC0603FR-0738R3L</v>
      </c>
      <c r="M830" s="3" t="s">
        <v>378</v>
      </c>
      <c r="N830" t="s">
        <v>379</v>
      </c>
      <c r="O830" t="str">
        <f t="shared" ca="1" si="52"/>
        <v>C:\Altium Libraries\Passives Library\DataSheet\GENERAL PURPOSE CHIP RESISTORS (Yageo).pdf</v>
      </c>
      <c r="P830" s="5" t="str">
        <f t="shared" si="55"/>
        <v>GENERAL PURPOSE CHIP RESISTORS RES0603 38R3±1% 75V 0.1W</v>
      </c>
    </row>
    <row r="831" spans="1:16" x14ac:dyDescent="0.3">
      <c r="A831" s="4" t="s">
        <v>1062</v>
      </c>
      <c r="B831" s="3" t="s">
        <v>398</v>
      </c>
      <c r="C831" s="3" t="s">
        <v>2239</v>
      </c>
      <c r="D831" s="45" t="s">
        <v>1669</v>
      </c>
      <c r="E831" s="3" t="s">
        <v>399</v>
      </c>
      <c r="F831" s="3" t="s">
        <v>400</v>
      </c>
      <c r="G831" s="4" t="str">
        <f t="shared" si="53"/>
        <v>RES0603 39R2±1%</v>
      </c>
      <c r="H831" s="3" t="s">
        <v>23</v>
      </c>
      <c r="I831" s="3" t="s">
        <v>24</v>
      </c>
      <c r="J831" s="3" t="s">
        <v>25</v>
      </c>
      <c r="K831" s="3" t="s">
        <v>401</v>
      </c>
      <c r="L831" s="4" t="str">
        <f t="shared" si="54"/>
        <v>RC0603FR-0739R2L</v>
      </c>
      <c r="M831" s="3" t="s">
        <v>378</v>
      </c>
      <c r="N831" t="s">
        <v>379</v>
      </c>
      <c r="O831" t="str">
        <f t="shared" ca="1" si="52"/>
        <v>C:\Altium Libraries\Passives Library\DataSheet\GENERAL PURPOSE CHIP RESISTORS (Yageo).pdf</v>
      </c>
      <c r="P831" s="5" t="str">
        <f t="shared" si="55"/>
        <v>GENERAL PURPOSE CHIP RESISTORS RES0603 39R2±1% 75V 0.1W</v>
      </c>
    </row>
    <row r="832" spans="1:16" x14ac:dyDescent="0.3">
      <c r="A832" s="4" t="s">
        <v>1063</v>
      </c>
      <c r="B832" s="3" t="s">
        <v>398</v>
      </c>
      <c r="C832" s="3" t="s">
        <v>2240</v>
      </c>
      <c r="D832" s="45" t="s">
        <v>1669</v>
      </c>
      <c r="E832" s="3" t="s">
        <v>399</v>
      </c>
      <c r="F832" s="3" t="s">
        <v>400</v>
      </c>
      <c r="G832" s="4" t="str">
        <f t="shared" si="53"/>
        <v>RES0603 40R2±1%</v>
      </c>
      <c r="H832" s="3" t="s">
        <v>23</v>
      </c>
      <c r="I832" s="3" t="s">
        <v>24</v>
      </c>
      <c r="J832" s="3" t="s">
        <v>25</v>
      </c>
      <c r="K832" s="3" t="s">
        <v>401</v>
      </c>
      <c r="L832" s="4" t="str">
        <f t="shared" si="54"/>
        <v>RC0603FR-0740R2L</v>
      </c>
      <c r="M832" s="3" t="s">
        <v>378</v>
      </c>
      <c r="N832" t="s">
        <v>379</v>
      </c>
      <c r="O832" t="str">
        <f t="shared" ca="1" si="52"/>
        <v>C:\Altium Libraries\Passives Library\DataSheet\GENERAL PURPOSE CHIP RESISTORS (Yageo).pdf</v>
      </c>
      <c r="P832" s="5" t="str">
        <f t="shared" si="55"/>
        <v>GENERAL PURPOSE CHIP RESISTORS RES0603 40R2±1% 75V 0.1W</v>
      </c>
    </row>
    <row r="833" spans="1:16" x14ac:dyDescent="0.3">
      <c r="A833" s="4" t="s">
        <v>1064</v>
      </c>
      <c r="B833" s="3" t="s">
        <v>398</v>
      </c>
      <c r="C833" s="3" t="s">
        <v>2241</v>
      </c>
      <c r="D833" s="45" t="s">
        <v>1669</v>
      </c>
      <c r="E833" s="3" t="s">
        <v>399</v>
      </c>
      <c r="F833" s="3" t="s">
        <v>400</v>
      </c>
      <c r="G833" s="4" t="str">
        <f t="shared" si="53"/>
        <v>RES0603 41R2±1%</v>
      </c>
      <c r="H833" s="3" t="s">
        <v>23</v>
      </c>
      <c r="I833" s="3" t="s">
        <v>24</v>
      </c>
      <c r="J833" s="3" t="s">
        <v>25</v>
      </c>
      <c r="K833" s="3" t="s">
        <v>401</v>
      </c>
      <c r="L833" s="4" t="str">
        <f t="shared" si="54"/>
        <v>RC0603FR-0741R2L</v>
      </c>
      <c r="M833" s="3" t="s">
        <v>378</v>
      </c>
      <c r="N833" t="s">
        <v>379</v>
      </c>
      <c r="O833" t="str">
        <f t="shared" ca="1" si="52"/>
        <v>C:\Altium Libraries\Passives Library\DataSheet\GENERAL PURPOSE CHIP RESISTORS (Yageo).pdf</v>
      </c>
      <c r="P833" s="5" t="str">
        <f t="shared" si="55"/>
        <v>GENERAL PURPOSE CHIP RESISTORS RES0603 41R2±1% 75V 0.1W</v>
      </c>
    </row>
    <row r="834" spans="1:16" x14ac:dyDescent="0.3">
      <c r="A834" s="4" t="s">
        <v>1065</v>
      </c>
      <c r="B834" s="3" t="s">
        <v>398</v>
      </c>
      <c r="C834" s="3" t="s">
        <v>2242</v>
      </c>
      <c r="D834" s="45" t="s">
        <v>1669</v>
      </c>
      <c r="E834" s="3" t="s">
        <v>399</v>
      </c>
      <c r="F834" s="3" t="s">
        <v>400</v>
      </c>
      <c r="G834" s="4" t="str">
        <f t="shared" si="53"/>
        <v>RES0603 42R2±1%</v>
      </c>
      <c r="H834" s="3" t="s">
        <v>23</v>
      </c>
      <c r="I834" s="3" t="s">
        <v>24</v>
      </c>
      <c r="J834" s="3" t="s">
        <v>25</v>
      </c>
      <c r="K834" s="3" t="s">
        <v>401</v>
      </c>
      <c r="L834" s="4" t="str">
        <f t="shared" si="54"/>
        <v>RC0603FR-0742R2L</v>
      </c>
      <c r="M834" s="3" t="s">
        <v>378</v>
      </c>
      <c r="N834" t="s">
        <v>379</v>
      </c>
      <c r="O834" t="str">
        <f t="shared" ca="1" si="52"/>
        <v>C:\Altium Libraries\Passives Library\DataSheet\GENERAL PURPOSE CHIP RESISTORS (Yageo).pdf</v>
      </c>
      <c r="P834" s="5" t="str">
        <f t="shared" si="55"/>
        <v>GENERAL PURPOSE CHIP RESISTORS RES0603 42R2±1% 75V 0.1W</v>
      </c>
    </row>
    <row r="835" spans="1:16" x14ac:dyDescent="0.3">
      <c r="A835" s="4" t="s">
        <v>1066</v>
      </c>
      <c r="B835" s="3" t="s">
        <v>398</v>
      </c>
      <c r="C835" s="3" t="s">
        <v>2243</v>
      </c>
      <c r="D835" s="45" t="s">
        <v>1669</v>
      </c>
      <c r="E835" s="3" t="s">
        <v>399</v>
      </c>
      <c r="F835" s="3" t="s">
        <v>400</v>
      </c>
      <c r="G835" s="4" t="str">
        <f t="shared" si="53"/>
        <v>RES0603 43R2±1%</v>
      </c>
      <c r="H835" s="3" t="s">
        <v>23</v>
      </c>
      <c r="I835" s="3" t="s">
        <v>24</v>
      </c>
      <c r="J835" s="3" t="s">
        <v>25</v>
      </c>
      <c r="K835" s="3" t="s">
        <v>401</v>
      </c>
      <c r="L835" s="4" t="str">
        <f t="shared" si="54"/>
        <v>RC0603FR-0743R2L</v>
      </c>
      <c r="M835" s="3" t="s">
        <v>378</v>
      </c>
      <c r="N835" t="s">
        <v>379</v>
      </c>
      <c r="O835" t="str">
        <f t="shared" ca="1" si="52"/>
        <v>C:\Altium Libraries\Passives Library\DataSheet\GENERAL PURPOSE CHIP RESISTORS (Yageo).pdf</v>
      </c>
      <c r="P835" s="5" t="str">
        <f t="shared" si="55"/>
        <v>GENERAL PURPOSE CHIP RESISTORS RES0603 43R2±1% 75V 0.1W</v>
      </c>
    </row>
    <row r="836" spans="1:16" x14ac:dyDescent="0.3">
      <c r="A836" s="4" t="s">
        <v>1067</v>
      </c>
      <c r="B836" s="3" t="s">
        <v>398</v>
      </c>
      <c r="C836" s="3" t="s">
        <v>2244</v>
      </c>
      <c r="D836" s="45" t="s">
        <v>1669</v>
      </c>
      <c r="E836" s="3" t="s">
        <v>399</v>
      </c>
      <c r="F836" s="3" t="s">
        <v>400</v>
      </c>
      <c r="G836" s="4" t="str">
        <f t="shared" si="53"/>
        <v>RES0603 44R2±1%</v>
      </c>
      <c r="H836" s="3" t="s">
        <v>23</v>
      </c>
      <c r="I836" s="3" t="s">
        <v>24</v>
      </c>
      <c r="J836" s="3" t="s">
        <v>25</v>
      </c>
      <c r="K836" s="3" t="s">
        <v>401</v>
      </c>
      <c r="L836" s="4" t="str">
        <f t="shared" si="54"/>
        <v>RC0603FR-0744R2L</v>
      </c>
      <c r="M836" s="3" t="s">
        <v>378</v>
      </c>
      <c r="N836" t="s">
        <v>379</v>
      </c>
      <c r="O836" t="str">
        <f t="shared" ca="1" si="52"/>
        <v>C:\Altium Libraries\Passives Library\DataSheet\GENERAL PURPOSE CHIP RESISTORS (Yageo).pdf</v>
      </c>
      <c r="P836" s="5" t="str">
        <f t="shared" si="55"/>
        <v>GENERAL PURPOSE CHIP RESISTORS RES0603 44R2±1% 75V 0.1W</v>
      </c>
    </row>
    <row r="837" spans="1:16" x14ac:dyDescent="0.3">
      <c r="A837" s="4" t="s">
        <v>1068</v>
      </c>
      <c r="B837" s="3" t="s">
        <v>398</v>
      </c>
      <c r="C837" s="3" t="s">
        <v>2245</v>
      </c>
      <c r="D837" s="45" t="s">
        <v>1669</v>
      </c>
      <c r="E837" s="3" t="s">
        <v>399</v>
      </c>
      <c r="F837" s="3" t="s">
        <v>400</v>
      </c>
      <c r="G837" s="4" t="str">
        <f t="shared" si="53"/>
        <v>RES0603 45R3±1%</v>
      </c>
      <c r="H837" s="3" t="s">
        <v>23</v>
      </c>
      <c r="I837" s="3" t="s">
        <v>24</v>
      </c>
      <c r="J837" s="3" t="s">
        <v>25</v>
      </c>
      <c r="K837" s="3" t="s">
        <v>401</v>
      </c>
      <c r="L837" s="4" t="str">
        <f t="shared" si="54"/>
        <v>RC0603FR-0745R3L</v>
      </c>
      <c r="M837" s="3" t="s">
        <v>378</v>
      </c>
      <c r="N837" t="s">
        <v>379</v>
      </c>
      <c r="O837" t="str">
        <f t="shared" ca="1" si="52"/>
        <v>C:\Altium Libraries\Passives Library\DataSheet\GENERAL PURPOSE CHIP RESISTORS (Yageo).pdf</v>
      </c>
      <c r="P837" s="5" t="str">
        <f t="shared" si="55"/>
        <v>GENERAL PURPOSE CHIP RESISTORS RES0603 45R3±1% 75V 0.1W</v>
      </c>
    </row>
    <row r="838" spans="1:16" x14ac:dyDescent="0.3">
      <c r="A838" s="4" t="s">
        <v>1069</v>
      </c>
      <c r="B838" s="3" t="s">
        <v>398</v>
      </c>
      <c r="C838" s="3" t="s">
        <v>2246</v>
      </c>
      <c r="D838" s="45" t="s">
        <v>1669</v>
      </c>
      <c r="E838" s="3" t="s">
        <v>399</v>
      </c>
      <c r="F838" s="3" t="s">
        <v>400</v>
      </c>
      <c r="G838" s="4" t="str">
        <f t="shared" si="53"/>
        <v>RES0603 46R4±1%</v>
      </c>
      <c r="H838" s="3" t="s">
        <v>23</v>
      </c>
      <c r="I838" s="3" t="s">
        <v>24</v>
      </c>
      <c r="J838" s="3" t="s">
        <v>25</v>
      </c>
      <c r="K838" s="3" t="s">
        <v>401</v>
      </c>
      <c r="L838" s="4" t="str">
        <f t="shared" si="54"/>
        <v>RC0603FR-0746R4L</v>
      </c>
      <c r="M838" s="3" t="s">
        <v>378</v>
      </c>
      <c r="N838" t="s">
        <v>379</v>
      </c>
      <c r="O838" t="str">
        <f t="shared" ca="1" si="52"/>
        <v>C:\Altium Libraries\Passives Library\DataSheet\GENERAL PURPOSE CHIP RESISTORS (Yageo).pdf</v>
      </c>
      <c r="P838" s="5" t="str">
        <f t="shared" si="55"/>
        <v>GENERAL PURPOSE CHIP RESISTORS RES0603 46R4±1% 75V 0.1W</v>
      </c>
    </row>
    <row r="839" spans="1:16" x14ac:dyDescent="0.3">
      <c r="A839" s="4" t="s">
        <v>1070</v>
      </c>
      <c r="B839" s="3" t="s">
        <v>398</v>
      </c>
      <c r="C839" s="3" t="s">
        <v>2247</v>
      </c>
      <c r="D839" s="45" t="s">
        <v>1669</v>
      </c>
      <c r="E839" s="3" t="s">
        <v>399</v>
      </c>
      <c r="F839" s="3" t="s">
        <v>400</v>
      </c>
      <c r="G839" s="4" t="str">
        <f t="shared" si="53"/>
        <v>RES0603 47R5±1%</v>
      </c>
      <c r="H839" s="3" t="s">
        <v>23</v>
      </c>
      <c r="I839" s="3" t="s">
        <v>24</v>
      </c>
      <c r="J839" s="3" t="s">
        <v>25</v>
      </c>
      <c r="K839" s="3" t="s">
        <v>401</v>
      </c>
      <c r="L839" s="4" t="str">
        <f t="shared" si="54"/>
        <v>RC0603FR-0747R5L</v>
      </c>
      <c r="M839" s="3" t="s">
        <v>378</v>
      </c>
      <c r="N839" t="s">
        <v>379</v>
      </c>
      <c r="O839" t="str">
        <f t="shared" ca="1" si="52"/>
        <v>C:\Altium Libraries\Passives Library\DataSheet\GENERAL PURPOSE CHIP RESISTORS (Yageo).pdf</v>
      </c>
      <c r="P839" s="5" t="str">
        <f t="shared" si="55"/>
        <v>GENERAL PURPOSE CHIP RESISTORS RES0603 47R5±1% 75V 0.1W</v>
      </c>
    </row>
    <row r="840" spans="1:16" x14ac:dyDescent="0.3">
      <c r="A840" s="4" t="s">
        <v>1071</v>
      </c>
      <c r="B840" s="3" t="s">
        <v>398</v>
      </c>
      <c r="C840" s="3" t="s">
        <v>2248</v>
      </c>
      <c r="D840" s="45" t="s">
        <v>1669</v>
      </c>
      <c r="E840" s="3" t="s">
        <v>399</v>
      </c>
      <c r="F840" s="3" t="s">
        <v>400</v>
      </c>
      <c r="G840" s="4" t="str">
        <f t="shared" si="53"/>
        <v>RES0603 48R7±1%</v>
      </c>
      <c r="H840" s="3" t="s">
        <v>23</v>
      </c>
      <c r="I840" s="3" t="s">
        <v>24</v>
      </c>
      <c r="J840" s="3" t="s">
        <v>25</v>
      </c>
      <c r="K840" s="3" t="s">
        <v>401</v>
      </c>
      <c r="L840" s="4" t="str">
        <f t="shared" si="54"/>
        <v>RC0603FR-0748R7L</v>
      </c>
      <c r="M840" s="3" t="s">
        <v>378</v>
      </c>
      <c r="N840" t="s">
        <v>379</v>
      </c>
      <c r="O840" t="str">
        <f t="shared" ca="1" si="52"/>
        <v>C:\Altium Libraries\Passives Library\DataSheet\GENERAL PURPOSE CHIP RESISTORS (Yageo).pdf</v>
      </c>
      <c r="P840" s="5" t="str">
        <f t="shared" si="55"/>
        <v>GENERAL PURPOSE CHIP RESISTORS RES0603 48R7±1% 75V 0.1W</v>
      </c>
    </row>
    <row r="841" spans="1:16" x14ac:dyDescent="0.3">
      <c r="A841" s="4" t="s">
        <v>1072</v>
      </c>
      <c r="B841" s="3" t="s">
        <v>398</v>
      </c>
      <c r="C841" s="3" t="s">
        <v>2249</v>
      </c>
      <c r="D841" s="45" t="s">
        <v>1669</v>
      </c>
      <c r="E841" s="3" t="s">
        <v>399</v>
      </c>
      <c r="F841" s="3" t="s">
        <v>400</v>
      </c>
      <c r="G841" s="4" t="str">
        <f t="shared" si="53"/>
        <v>RES0603 49R9±1%</v>
      </c>
      <c r="H841" s="3" t="s">
        <v>23</v>
      </c>
      <c r="I841" s="3" t="s">
        <v>24</v>
      </c>
      <c r="J841" s="3" t="s">
        <v>25</v>
      </c>
      <c r="K841" s="3" t="s">
        <v>401</v>
      </c>
      <c r="L841" s="4" t="str">
        <f t="shared" si="54"/>
        <v>RC0603FR-0749R9L</v>
      </c>
      <c r="M841" s="3" t="s">
        <v>378</v>
      </c>
      <c r="N841" t="s">
        <v>379</v>
      </c>
      <c r="O841" t="str">
        <f t="shared" ca="1" si="52"/>
        <v>C:\Altium Libraries\Passives Library\DataSheet\GENERAL PURPOSE CHIP RESISTORS (Yageo).pdf</v>
      </c>
      <c r="P841" s="5" t="str">
        <f t="shared" si="55"/>
        <v>GENERAL PURPOSE CHIP RESISTORS RES0603 49R9±1% 75V 0.1W</v>
      </c>
    </row>
    <row r="842" spans="1:16" x14ac:dyDescent="0.3">
      <c r="A842" s="4" t="s">
        <v>1073</v>
      </c>
      <c r="B842" s="3" t="s">
        <v>398</v>
      </c>
      <c r="C842" s="3" t="s">
        <v>2250</v>
      </c>
      <c r="D842" s="45" t="s">
        <v>1669</v>
      </c>
      <c r="E842" s="3" t="s">
        <v>399</v>
      </c>
      <c r="F842" s="3" t="s">
        <v>400</v>
      </c>
      <c r="G842" s="4" t="str">
        <f t="shared" si="53"/>
        <v>RES0603 51R1±1%</v>
      </c>
      <c r="H842" s="3" t="s">
        <v>23</v>
      </c>
      <c r="I842" s="3" t="s">
        <v>24</v>
      </c>
      <c r="J842" s="3" t="s">
        <v>25</v>
      </c>
      <c r="K842" s="3" t="s">
        <v>401</v>
      </c>
      <c r="L842" s="4" t="str">
        <f t="shared" si="54"/>
        <v>RC0603FR-0751R1L</v>
      </c>
      <c r="M842" s="3" t="s">
        <v>378</v>
      </c>
      <c r="N842" t="s">
        <v>379</v>
      </c>
      <c r="O842" t="str">
        <f t="shared" ca="1" si="52"/>
        <v>C:\Altium Libraries\Passives Library\DataSheet\GENERAL PURPOSE CHIP RESISTORS (Yageo).pdf</v>
      </c>
      <c r="P842" s="5" t="str">
        <f t="shared" si="55"/>
        <v>GENERAL PURPOSE CHIP RESISTORS RES0603 51R1±1% 75V 0.1W</v>
      </c>
    </row>
    <row r="843" spans="1:16" x14ac:dyDescent="0.3">
      <c r="A843" s="4" t="s">
        <v>1074</v>
      </c>
      <c r="B843" s="3" t="s">
        <v>398</v>
      </c>
      <c r="C843" s="3" t="s">
        <v>2251</v>
      </c>
      <c r="D843" s="45" t="s">
        <v>1669</v>
      </c>
      <c r="E843" s="3" t="s">
        <v>399</v>
      </c>
      <c r="F843" s="3" t="s">
        <v>400</v>
      </c>
      <c r="G843" s="4" t="str">
        <f t="shared" si="53"/>
        <v>RES0603 52R3±1%</v>
      </c>
      <c r="H843" s="3" t="s">
        <v>23</v>
      </c>
      <c r="I843" s="3" t="s">
        <v>24</v>
      </c>
      <c r="J843" s="3" t="s">
        <v>25</v>
      </c>
      <c r="K843" s="3" t="s">
        <v>401</v>
      </c>
      <c r="L843" s="4" t="str">
        <f t="shared" si="54"/>
        <v>RC0603FR-0752R3L</v>
      </c>
      <c r="M843" s="3" t="s">
        <v>378</v>
      </c>
      <c r="N843" t="s">
        <v>379</v>
      </c>
      <c r="O843" t="str">
        <f t="shared" ca="1" si="52"/>
        <v>C:\Altium Libraries\Passives Library\DataSheet\GENERAL PURPOSE CHIP RESISTORS (Yageo).pdf</v>
      </c>
      <c r="P843" s="5" t="str">
        <f t="shared" si="55"/>
        <v>GENERAL PURPOSE CHIP RESISTORS RES0603 52R3±1% 75V 0.1W</v>
      </c>
    </row>
    <row r="844" spans="1:16" x14ac:dyDescent="0.3">
      <c r="A844" s="4" t="s">
        <v>1075</v>
      </c>
      <c r="B844" s="3" t="s">
        <v>398</v>
      </c>
      <c r="C844" s="3" t="s">
        <v>2252</v>
      </c>
      <c r="D844" s="45" t="s">
        <v>1669</v>
      </c>
      <c r="E844" s="3" t="s">
        <v>399</v>
      </c>
      <c r="F844" s="3" t="s">
        <v>400</v>
      </c>
      <c r="G844" s="4" t="str">
        <f t="shared" si="53"/>
        <v>RES0603 53R6±1%</v>
      </c>
      <c r="H844" s="3" t="s">
        <v>23</v>
      </c>
      <c r="I844" s="3" t="s">
        <v>24</v>
      </c>
      <c r="J844" s="3" t="s">
        <v>25</v>
      </c>
      <c r="K844" s="3" t="s">
        <v>401</v>
      </c>
      <c r="L844" s="4" t="str">
        <f t="shared" si="54"/>
        <v>RC0603FR-0753R6L</v>
      </c>
      <c r="M844" s="3" t="s">
        <v>378</v>
      </c>
      <c r="N844" t="s">
        <v>379</v>
      </c>
      <c r="O844" t="str">
        <f t="shared" ca="1" si="52"/>
        <v>C:\Altium Libraries\Passives Library\DataSheet\GENERAL PURPOSE CHIP RESISTORS (Yageo).pdf</v>
      </c>
      <c r="P844" s="5" t="str">
        <f t="shared" si="55"/>
        <v>GENERAL PURPOSE CHIP RESISTORS RES0603 53R6±1% 75V 0.1W</v>
      </c>
    </row>
    <row r="845" spans="1:16" x14ac:dyDescent="0.3">
      <c r="A845" s="4" t="s">
        <v>1076</v>
      </c>
      <c r="B845" s="3" t="s">
        <v>398</v>
      </c>
      <c r="C845" s="3" t="s">
        <v>2253</v>
      </c>
      <c r="D845" s="45" t="s">
        <v>1669</v>
      </c>
      <c r="E845" s="3" t="s">
        <v>399</v>
      </c>
      <c r="F845" s="3" t="s">
        <v>400</v>
      </c>
      <c r="G845" s="4" t="str">
        <f t="shared" si="53"/>
        <v>RES0603 54R9±1%</v>
      </c>
      <c r="H845" s="3" t="s">
        <v>23</v>
      </c>
      <c r="I845" s="3" t="s">
        <v>24</v>
      </c>
      <c r="J845" s="3" t="s">
        <v>25</v>
      </c>
      <c r="K845" s="3" t="s">
        <v>401</v>
      </c>
      <c r="L845" s="4" t="str">
        <f t="shared" si="54"/>
        <v>RC0603FR-0754R9L</v>
      </c>
      <c r="M845" s="3" t="s">
        <v>378</v>
      </c>
      <c r="N845" t="s">
        <v>379</v>
      </c>
      <c r="O845" t="str">
        <f t="shared" ca="1" si="52"/>
        <v>C:\Altium Libraries\Passives Library\DataSheet\GENERAL PURPOSE CHIP RESISTORS (Yageo).pdf</v>
      </c>
      <c r="P845" s="5" t="str">
        <f t="shared" si="55"/>
        <v>GENERAL PURPOSE CHIP RESISTORS RES0603 54R9±1% 75V 0.1W</v>
      </c>
    </row>
    <row r="846" spans="1:16" x14ac:dyDescent="0.3">
      <c r="A846" s="4" t="s">
        <v>1077</v>
      </c>
      <c r="B846" s="3" t="s">
        <v>398</v>
      </c>
      <c r="C846" s="3" t="s">
        <v>2254</v>
      </c>
      <c r="D846" s="45" t="s">
        <v>1669</v>
      </c>
      <c r="E846" s="3" t="s">
        <v>399</v>
      </c>
      <c r="F846" s="3" t="s">
        <v>400</v>
      </c>
      <c r="G846" s="4" t="str">
        <f t="shared" si="53"/>
        <v>RES0603 56R2±1%</v>
      </c>
      <c r="H846" s="3" t="s">
        <v>23</v>
      </c>
      <c r="I846" s="3" t="s">
        <v>24</v>
      </c>
      <c r="J846" s="3" t="s">
        <v>25</v>
      </c>
      <c r="K846" s="3" t="s">
        <v>401</v>
      </c>
      <c r="L846" s="4" t="str">
        <f t="shared" si="54"/>
        <v>RC0603FR-0756R2L</v>
      </c>
      <c r="M846" s="3" t="s">
        <v>378</v>
      </c>
      <c r="N846" t="s">
        <v>379</v>
      </c>
      <c r="O846" t="str">
        <f t="shared" ca="1" si="52"/>
        <v>C:\Altium Libraries\Passives Library\DataSheet\GENERAL PURPOSE CHIP RESISTORS (Yageo).pdf</v>
      </c>
      <c r="P846" s="5" t="str">
        <f t="shared" si="55"/>
        <v>GENERAL PURPOSE CHIP RESISTORS RES0603 56R2±1% 75V 0.1W</v>
      </c>
    </row>
    <row r="847" spans="1:16" x14ac:dyDescent="0.3">
      <c r="A847" s="4" t="s">
        <v>1078</v>
      </c>
      <c r="B847" s="3" t="s">
        <v>398</v>
      </c>
      <c r="C847" s="4" t="s">
        <v>2255</v>
      </c>
      <c r="D847" s="45" t="s">
        <v>1669</v>
      </c>
      <c r="E847" s="3" t="s">
        <v>399</v>
      </c>
      <c r="F847" s="3" t="s">
        <v>400</v>
      </c>
      <c r="G847" s="4" t="str">
        <f t="shared" si="53"/>
        <v>RES0603 57R6±1%</v>
      </c>
      <c r="H847" s="3" t="s">
        <v>23</v>
      </c>
      <c r="I847" s="3" t="s">
        <v>24</v>
      </c>
      <c r="J847" s="3" t="s">
        <v>25</v>
      </c>
      <c r="K847" s="3" t="s">
        <v>401</v>
      </c>
      <c r="L847" s="4" t="str">
        <f t="shared" si="54"/>
        <v>RC0603FR-0757R6L</v>
      </c>
      <c r="M847" s="3" t="s">
        <v>378</v>
      </c>
      <c r="N847" t="s">
        <v>379</v>
      </c>
      <c r="O847" t="str">
        <f t="shared" ca="1" si="52"/>
        <v>C:\Altium Libraries\Passives Library\DataSheet\GENERAL PURPOSE CHIP RESISTORS (Yageo).pdf</v>
      </c>
      <c r="P847" s="5" t="str">
        <f t="shared" si="55"/>
        <v>GENERAL PURPOSE CHIP RESISTORS RES0603 57R6±1% 75V 0.1W</v>
      </c>
    </row>
    <row r="848" spans="1:16" x14ac:dyDescent="0.3">
      <c r="A848" s="4" t="s">
        <v>1079</v>
      </c>
      <c r="B848" s="3" t="s">
        <v>398</v>
      </c>
      <c r="C848" s="4" t="s">
        <v>2256</v>
      </c>
      <c r="D848" s="45" t="s">
        <v>1669</v>
      </c>
      <c r="E848" s="3" t="s">
        <v>399</v>
      </c>
      <c r="F848" s="3" t="s">
        <v>400</v>
      </c>
      <c r="G848" s="4" t="str">
        <f t="shared" si="53"/>
        <v>RES0603 59R±1%</v>
      </c>
      <c r="H848" s="3" t="s">
        <v>23</v>
      </c>
      <c r="I848" s="3" t="s">
        <v>24</v>
      </c>
      <c r="J848" s="3" t="s">
        <v>25</v>
      </c>
      <c r="K848" s="3" t="s">
        <v>401</v>
      </c>
      <c r="L848" s="4" t="str">
        <f t="shared" si="54"/>
        <v>RC0603FR-0759RL</v>
      </c>
      <c r="M848" s="3" t="s">
        <v>378</v>
      </c>
      <c r="N848" t="s">
        <v>379</v>
      </c>
      <c r="O848" t="str">
        <f t="shared" ca="1" si="52"/>
        <v>C:\Altium Libraries\Passives Library\DataSheet\GENERAL PURPOSE CHIP RESISTORS (Yageo).pdf</v>
      </c>
      <c r="P848" s="5" t="str">
        <f t="shared" si="55"/>
        <v>GENERAL PURPOSE CHIP RESISTORS RES0603 59R±1% 75V 0.1W</v>
      </c>
    </row>
    <row r="849" spans="1:16" x14ac:dyDescent="0.3">
      <c r="A849" s="4" t="s">
        <v>1080</v>
      </c>
      <c r="B849" s="3" t="s">
        <v>398</v>
      </c>
      <c r="C849" s="4" t="s">
        <v>2257</v>
      </c>
      <c r="D849" s="45" t="s">
        <v>1669</v>
      </c>
      <c r="E849" s="3" t="s">
        <v>399</v>
      </c>
      <c r="F849" s="3" t="s">
        <v>400</v>
      </c>
      <c r="G849" s="4" t="str">
        <f t="shared" si="53"/>
        <v>RES0603 60R4±1%</v>
      </c>
      <c r="H849" s="3" t="s">
        <v>23</v>
      </c>
      <c r="I849" s="3" t="s">
        <v>24</v>
      </c>
      <c r="J849" s="3" t="s">
        <v>25</v>
      </c>
      <c r="K849" s="3" t="s">
        <v>401</v>
      </c>
      <c r="L849" s="4" t="str">
        <f t="shared" si="54"/>
        <v>RC0603FR-0760R4L</v>
      </c>
      <c r="M849" s="3" t="s">
        <v>378</v>
      </c>
      <c r="N849" t="s">
        <v>379</v>
      </c>
      <c r="O849" t="str">
        <f t="shared" ca="1" si="52"/>
        <v>C:\Altium Libraries\Passives Library\DataSheet\GENERAL PURPOSE CHIP RESISTORS (Yageo).pdf</v>
      </c>
      <c r="P849" s="5" t="str">
        <f t="shared" si="55"/>
        <v>GENERAL PURPOSE CHIP RESISTORS RES0603 60R4±1% 75V 0.1W</v>
      </c>
    </row>
    <row r="850" spans="1:16" x14ac:dyDescent="0.3">
      <c r="A850" s="4" t="s">
        <v>1081</v>
      </c>
      <c r="B850" s="3" t="s">
        <v>398</v>
      </c>
      <c r="C850" s="4" t="s">
        <v>2258</v>
      </c>
      <c r="D850" s="45" t="s">
        <v>1669</v>
      </c>
      <c r="E850" s="3" t="s">
        <v>399</v>
      </c>
      <c r="F850" s="3" t="s">
        <v>400</v>
      </c>
      <c r="G850" s="4" t="str">
        <f t="shared" si="53"/>
        <v>RES0603 61R9±1%</v>
      </c>
      <c r="H850" s="3" t="s">
        <v>23</v>
      </c>
      <c r="I850" s="3" t="s">
        <v>24</v>
      </c>
      <c r="J850" s="3" t="s">
        <v>25</v>
      </c>
      <c r="K850" s="3" t="s">
        <v>401</v>
      </c>
      <c r="L850" s="4" t="str">
        <f t="shared" si="54"/>
        <v>RC0603FR-0761R9L</v>
      </c>
      <c r="M850" s="3" t="s">
        <v>378</v>
      </c>
      <c r="N850" t="s">
        <v>379</v>
      </c>
      <c r="O850" t="str">
        <f t="shared" ca="1" si="52"/>
        <v>C:\Altium Libraries\Passives Library\DataSheet\GENERAL PURPOSE CHIP RESISTORS (Yageo).pdf</v>
      </c>
      <c r="P850" s="5" t="str">
        <f t="shared" si="55"/>
        <v>GENERAL PURPOSE CHIP RESISTORS RES0603 61R9±1% 75V 0.1W</v>
      </c>
    </row>
    <row r="851" spans="1:16" x14ac:dyDescent="0.3">
      <c r="A851" s="4" t="s">
        <v>1082</v>
      </c>
      <c r="B851" s="3" t="s">
        <v>398</v>
      </c>
      <c r="C851" s="4" t="s">
        <v>2259</v>
      </c>
      <c r="D851" s="45" t="s">
        <v>1669</v>
      </c>
      <c r="E851" s="3" t="s">
        <v>399</v>
      </c>
      <c r="F851" s="3" t="s">
        <v>400</v>
      </c>
      <c r="G851" s="4" t="str">
        <f t="shared" si="53"/>
        <v>RES0603 63R4±1%</v>
      </c>
      <c r="H851" s="3" t="s">
        <v>23</v>
      </c>
      <c r="I851" s="3" t="s">
        <v>24</v>
      </c>
      <c r="J851" s="3" t="s">
        <v>25</v>
      </c>
      <c r="K851" s="3" t="s">
        <v>401</v>
      </c>
      <c r="L851" s="4" t="str">
        <f t="shared" si="54"/>
        <v>RC0603FR-0763R4L</v>
      </c>
      <c r="M851" s="3" t="s">
        <v>378</v>
      </c>
      <c r="N851" t="s">
        <v>379</v>
      </c>
      <c r="O851" t="str">
        <f t="shared" ca="1" si="52"/>
        <v>C:\Altium Libraries\Passives Library\DataSheet\GENERAL PURPOSE CHIP RESISTORS (Yageo).pdf</v>
      </c>
      <c r="P851" s="5" t="str">
        <f t="shared" si="55"/>
        <v>GENERAL PURPOSE CHIP RESISTORS RES0603 63R4±1% 75V 0.1W</v>
      </c>
    </row>
    <row r="852" spans="1:16" x14ac:dyDescent="0.3">
      <c r="A852" s="4" t="s">
        <v>1083</v>
      </c>
      <c r="B852" s="3" t="s">
        <v>398</v>
      </c>
      <c r="C852" s="4" t="s">
        <v>2260</v>
      </c>
      <c r="D852" s="45" t="s">
        <v>1669</v>
      </c>
      <c r="E852" s="3" t="s">
        <v>399</v>
      </c>
      <c r="F852" s="3" t="s">
        <v>400</v>
      </c>
      <c r="G852" s="4" t="str">
        <f t="shared" si="53"/>
        <v>RES0603 64R9±1%</v>
      </c>
      <c r="H852" s="3" t="s">
        <v>23</v>
      </c>
      <c r="I852" s="3" t="s">
        <v>24</v>
      </c>
      <c r="J852" s="3" t="s">
        <v>25</v>
      </c>
      <c r="K852" s="3" t="s">
        <v>401</v>
      </c>
      <c r="L852" s="4" t="str">
        <f t="shared" si="54"/>
        <v>RC0603FR-0764R9L</v>
      </c>
      <c r="M852" s="3" t="s">
        <v>378</v>
      </c>
      <c r="N852" t="s">
        <v>379</v>
      </c>
      <c r="O852" t="str">
        <f t="shared" ca="1" si="52"/>
        <v>C:\Altium Libraries\Passives Library\DataSheet\GENERAL PURPOSE CHIP RESISTORS (Yageo).pdf</v>
      </c>
      <c r="P852" s="5" t="str">
        <f t="shared" si="55"/>
        <v>GENERAL PURPOSE CHIP RESISTORS RES0603 64R9±1% 75V 0.1W</v>
      </c>
    </row>
    <row r="853" spans="1:16" x14ac:dyDescent="0.3">
      <c r="A853" s="4" t="s">
        <v>1084</v>
      </c>
      <c r="B853" s="3" t="s">
        <v>398</v>
      </c>
      <c r="C853" s="4" t="s">
        <v>2261</v>
      </c>
      <c r="D853" s="45" t="s">
        <v>1669</v>
      </c>
      <c r="E853" s="3" t="s">
        <v>399</v>
      </c>
      <c r="F853" s="3" t="s">
        <v>400</v>
      </c>
      <c r="G853" s="4" t="str">
        <f t="shared" si="53"/>
        <v>RES0603 66R5±1%</v>
      </c>
      <c r="H853" s="3" t="s">
        <v>23</v>
      </c>
      <c r="I853" s="3" t="s">
        <v>24</v>
      </c>
      <c r="J853" s="3" t="s">
        <v>25</v>
      </c>
      <c r="K853" s="3" t="s">
        <v>401</v>
      </c>
      <c r="L853" s="4" t="str">
        <f t="shared" si="54"/>
        <v>RC0603FR-0766R5L</v>
      </c>
      <c r="M853" s="3" t="s">
        <v>378</v>
      </c>
      <c r="N853" t="s">
        <v>379</v>
      </c>
      <c r="O853" t="str">
        <f t="shared" ca="1" si="52"/>
        <v>C:\Altium Libraries\Passives Library\DataSheet\GENERAL PURPOSE CHIP RESISTORS (Yageo).pdf</v>
      </c>
      <c r="P853" s="5" t="str">
        <f t="shared" si="55"/>
        <v>GENERAL PURPOSE CHIP RESISTORS RES0603 66R5±1% 75V 0.1W</v>
      </c>
    </row>
    <row r="854" spans="1:16" x14ac:dyDescent="0.3">
      <c r="A854" s="4" t="s">
        <v>1085</v>
      </c>
      <c r="B854" s="3" t="s">
        <v>398</v>
      </c>
      <c r="C854" s="4" t="s">
        <v>2262</v>
      </c>
      <c r="D854" s="45" t="s">
        <v>1669</v>
      </c>
      <c r="E854" s="3" t="s">
        <v>399</v>
      </c>
      <c r="F854" s="3" t="s">
        <v>400</v>
      </c>
      <c r="G854" s="4" t="str">
        <f t="shared" si="53"/>
        <v>RES0603 68R1±1%</v>
      </c>
      <c r="H854" s="3" t="s">
        <v>23</v>
      </c>
      <c r="I854" s="3" t="s">
        <v>24</v>
      </c>
      <c r="J854" s="3" t="s">
        <v>25</v>
      </c>
      <c r="K854" s="3" t="s">
        <v>401</v>
      </c>
      <c r="L854" s="4" t="str">
        <f t="shared" si="54"/>
        <v>RC0603FR-0768R1L</v>
      </c>
      <c r="M854" s="3" t="s">
        <v>378</v>
      </c>
      <c r="N854" t="s">
        <v>379</v>
      </c>
      <c r="O854" t="str">
        <f t="shared" ca="1" si="52"/>
        <v>C:\Altium Libraries\Passives Library\DataSheet\GENERAL PURPOSE CHIP RESISTORS (Yageo).pdf</v>
      </c>
      <c r="P854" s="5" t="str">
        <f t="shared" si="55"/>
        <v>GENERAL PURPOSE CHIP RESISTORS RES0603 68R1±1% 75V 0.1W</v>
      </c>
    </row>
    <row r="855" spans="1:16" x14ac:dyDescent="0.3">
      <c r="A855" s="4" t="s">
        <v>1086</v>
      </c>
      <c r="B855" s="3" t="s">
        <v>398</v>
      </c>
      <c r="C855" s="4" t="s">
        <v>2263</v>
      </c>
      <c r="D855" s="45" t="s">
        <v>1669</v>
      </c>
      <c r="E855" s="3" t="s">
        <v>399</v>
      </c>
      <c r="F855" s="3" t="s">
        <v>400</v>
      </c>
      <c r="G855" s="4" t="str">
        <f t="shared" si="53"/>
        <v>RES0603 69R8±1%</v>
      </c>
      <c r="H855" s="3" t="s">
        <v>23</v>
      </c>
      <c r="I855" s="3" t="s">
        <v>24</v>
      </c>
      <c r="J855" s="3" t="s">
        <v>25</v>
      </c>
      <c r="K855" s="3" t="s">
        <v>401</v>
      </c>
      <c r="L855" s="4" t="str">
        <f t="shared" si="54"/>
        <v>RC0603FR-0769R8L</v>
      </c>
      <c r="M855" s="3" t="s">
        <v>378</v>
      </c>
      <c r="N855" t="s">
        <v>379</v>
      </c>
      <c r="O855" t="str">
        <f t="shared" ca="1" si="52"/>
        <v>C:\Altium Libraries\Passives Library\DataSheet\GENERAL PURPOSE CHIP RESISTORS (Yageo).pdf</v>
      </c>
      <c r="P855" s="5" t="str">
        <f t="shared" si="55"/>
        <v>GENERAL PURPOSE CHIP RESISTORS RES0603 69R8±1% 75V 0.1W</v>
      </c>
    </row>
    <row r="856" spans="1:16" x14ac:dyDescent="0.3">
      <c r="A856" s="4" t="s">
        <v>1087</v>
      </c>
      <c r="B856" s="3" t="s">
        <v>398</v>
      </c>
      <c r="C856" s="4" t="s">
        <v>2264</v>
      </c>
      <c r="D856" s="45" t="s">
        <v>1669</v>
      </c>
      <c r="E856" s="3" t="s">
        <v>399</v>
      </c>
      <c r="F856" s="3" t="s">
        <v>400</v>
      </c>
      <c r="G856" s="4" t="str">
        <f t="shared" si="53"/>
        <v>RES0603 71R5±1%</v>
      </c>
      <c r="H856" s="3" t="s">
        <v>23</v>
      </c>
      <c r="I856" s="3" t="s">
        <v>24</v>
      </c>
      <c r="J856" s="3" t="s">
        <v>25</v>
      </c>
      <c r="K856" s="3" t="s">
        <v>401</v>
      </c>
      <c r="L856" s="4" t="str">
        <f t="shared" si="54"/>
        <v>RC0603FR-0771R5L</v>
      </c>
      <c r="M856" s="3" t="s">
        <v>378</v>
      </c>
      <c r="N856" t="s">
        <v>379</v>
      </c>
      <c r="O856" t="str">
        <f t="shared" ca="1" si="52"/>
        <v>C:\Altium Libraries\Passives Library\DataSheet\GENERAL PURPOSE CHIP RESISTORS (Yageo).pdf</v>
      </c>
      <c r="P856" s="5" t="str">
        <f t="shared" si="55"/>
        <v>GENERAL PURPOSE CHIP RESISTORS RES0603 71R5±1% 75V 0.1W</v>
      </c>
    </row>
    <row r="857" spans="1:16" x14ac:dyDescent="0.3">
      <c r="A857" s="4" t="s">
        <v>1088</v>
      </c>
      <c r="B857" s="3" t="s">
        <v>398</v>
      </c>
      <c r="C857" s="4" t="s">
        <v>2265</v>
      </c>
      <c r="D857" s="45" t="s">
        <v>1669</v>
      </c>
      <c r="E857" s="3" t="s">
        <v>399</v>
      </c>
      <c r="F857" s="3" t="s">
        <v>400</v>
      </c>
      <c r="G857" s="4" t="str">
        <f t="shared" si="53"/>
        <v>RES0603 73R2±1%</v>
      </c>
      <c r="H857" s="3" t="s">
        <v>23</v>
      </c>
      <c r="I857" s="3" t="s">
        <v>24</v>
      </c>
      <c r="J857" s="3" t="s">
        <v>25</v>
      </c>
      <c r="K857" s="3" t="s">
        <v>401</v>
      </c>
      <c r="L857" s="4" t="str">
        <f t="shared" si="54"/>
        <v>RC0603FR-0773R2L</v>
      </c>
      <c r="M857" s="3" t="s">
        <v>378</v>
      </c>
      <c r="N857" t="s">
        <v>379</v>
      </c>
      <c r="O857" t="str">
        <f t="shared" ca="1" si="52"/>
        <v>C:\Altium Libraries\Passives Library\DataSheet\GENERAL PURPOSE CHIP RESISTORS (Yageo).pdf</v>
      </c>
      <c r="P857" s="5" t="str">
        <f t="shared" si="55"/>
        <v>GENERAL PURPOSE CHIP RESISTORS RES0603 73R2±1% 75V 0.1W</v>
      </c>
    </row>
    <row r="858" spans="1:16" x14ac:dyDescent="0.3">
      <c r="A858" s="4" t="s">
        <v>1089</v>
      </c>
      <c r="B858" s="3" t="s">
        <v>398</v>
      </c>
      <c r="C858" s="4" t="s">
        <v>119</v>
      </c>
      <c r="D858" s="45" t="s">
        <v>1669</v>
      </c>
      <c r="E858" s="3" t="s">
        <v>399</v>
      </c>
      <c r="F858" s="3" t="s">
        <v>400</v>
      </c>
      <c r="G858" s="4" t="str">
        <f t="shared" si="53"/>
        <v>RES0603 75R±1%</v>
      </c>
      <c r="H858" s="3" t="s">
        <v>23</v>
      </c>
      <c r="I858" s="3" t="s">
        <v>24</v>
      </c>
      <c r="J858" s="3" t="s">
        <v>25</v>
      </c>
      <c r="K858" s="3" t="s">
        <v>401</v>
      </c>
      <c r="L858" s="4" t="str">
        <f t="shared" si="54"/>
        <v>RC0603FR-0775RL</v>
      </c>
      <c r="M858" s="3" t="s">
        <v>378</v>
      </c>
      <c r="N858" t="s">
        <v>379</v>
      </c>
      <c r="O858" t="str">
        <f t="shared" ca="1" si="52"/>
        <v>C:\Altium Libraries\Passives Library\DataSheet\GENERAL PURPOSE CHIP RESISTORS (Yageo).pdf</v>
      </c>
      <c r="P858" s="5" t="str">
        <f t="shared" si="55"/>
        <v>GENERAL PURPOSE CHIP RESISTORS RES0603 75R±1% 75V 0.1W</v>
      </c>
    </row>
    <row r="859" spans="1:16" x14ac:dyDescent="0.3">
      <c r="A859" s="4" t="s">
        <v>1090</v>
      </c>
      <c r="B859" s="3" t="s">
        <v>398</v>
      </c>
      <c r="C859" s="4" t="s">
        <v>2266</v>
      </c>
      <c r="D859" s="45" t="s">
        <v>1669</v>
      </c>
      <c r="E859" s="3" t="s">
        <v>399</v>
      </c>
      <c r="F859" s="3" t="s">
        <v>400</v>
      </c>
      <c r="G859" s="4" t="str">
        <f t="shared" si="53"/>
        <v>RES0603 76R8±1%</v>
      </c>
      <c r="H859" s="3" t="s">
        <v>23</v>
      </c>
      <c r="I859" s="3" t="s">
        <v>24</v>
      </c>
      <c r="J859" s="3" t="s">
        <v>25</v>
      </c>
      <c r="K859" s="3" t="s">
        <v>401</v>
      </c>
      <c r="L859" s="4" t="str">
        <f t="shared" si="54"/>
        <v>RC0603FR-0776R8L</v>
      </c>
      <c r="M859" s="3" t="s">
        <v>378</v>
      </c>
      <c r="N859" t="s">
        <v>379</v>
      </c>
      <c r="O859" t="str">
        <f t="shared" ca="1" si="52"/>
        <v>C:\Altium Libraries\Passives Library\DataSheet\GENERAL PURPOSE CHIP RESISTORS (Yageo).pdf</v>
      </c>
      <c r="P859" s="5" t="str">
        <f t="shared" si="55"/>
        <v>GENERAL PURPOSE CHIP RESISTORS RES0603 76R8±1% 75V 0.1W</v>
      </c>
    </row>
    <row r="860" spans="1:16" x14ac:dyDescent="0.3">
      <c r="A860" s="4" t="s">
        <v>1091</v>
      </c>
      <c r="B860" s="3" t="s">
        <v>398</v>
      </c>
      <c r="C860" s="4" t="s">
        <v>2267</v>
      </c>
      <c r="D860" s="45" t="s">
        <v>1669</v>
      </c>
      <c r="E860" s="3" t="s">
        <v>399</v>
      </c>
      <c r="F860" s="3" t="s">
        <v>400</v>
      </c>
      <c r="G860" s="4" t="str">
        <f t="shared" si="53"/>
        <v>RES0603 78R7±1%</v>
      </c>
      <c r="H860" s="3" t="s">
        <v>23</v>
      </c>
      <c r="I860" s="3" t="s">
        <v>24</v>
      </c>
      <c r="J860" s="3" t="s">
        <v>25</v>
      </c>
      <c r="K860" s="3" t="s">
        <v>401</v>
      </c>
      <c r="L860" s="4" t="str">
        <f t="shared" si="54"/>
        <v>RC0603FR-0778R7L</v>
      </c>
      <c r="M860" s="3" t="s">
        <v>378</v>
      </c>
      <c r="N860" t="s">
        <v>379</v>
      </c>
      <c r="O860" t="str">
        <f t="shared" ca="1" si="52"/>
        <v>C:\Altium Libraries\Passives Library\DataSheet\GENERAL PURPOSE CHIP RESISTORS (Yageo).pdf</v>
      </c>
      <c r="P860" s="5" t="str">
        <f t="shared" si="55"/>
        <v>GENERAL PURPOSE CHIP RESISTORS RES0603 78R7±1% 75V 0.1W</v>
      </c>
    </row>
    <row r="861" spans="1:16" x14ac:dyDescent="0.3">
      <c r="A861" s="4" t="s">
        <v>1092</v>
      </c>
      <c r="B861" s="3" t="s">
        <v>398</v>
      </c>
      <c r="C861" s="4" t="s">
        <v>2268</v>
      </c>
      <c r="D861" s="45" t="s">
        <v>1669</v>
      </c>
      <c r="E861" s="3" t="s">
        <v>399</v>
      </c>
      <c r="F861" s="3" t="s">
        <v>400</v>
      </c>
      <c r="G861" s="4" t="str">
        <f t="shared" si="53"/>
        <v>RES0603 80R6±1%</v>
      </c>
      <c r="H861" s="3" t="s">
        <v>23</v>
      </c>
      <c r="I861" s="3" t="s">
        <v>24</v>
      </c>
      <c r="J861" s="3" t="s">
        <v>25</v>
      </c>
      <c r="K861" s="3" t="s">
        <v>401</v>
      </c>
      <c r="L861" s="4" t="str">
        <f t="shared" si="54"/>
        <v>RC0603FR-0780R6L</v>
      </c>
      <c r="M861" s="3" t="s">
        <v>378</v>
      </c>
      <c r="N861" t="s">
        <v>379</v>
      </c>
      <c r="O861" t="str">
        <f t="shared" ca="1" si="52"/>
        <v>C:\Altium Libraries\Passives Library\DataSheet\GENERAL PURPOSE CHIP RESISTORS (Yageo).pdf</v>
      </c>
      <c r="P861" s="5" t="str">
        <f t="shared" si="55"/>
        <v>GENERAL PURPOSE CHIP RESISTORS RES0603 80R6±1% 75V 0.1W</v>
      </c>
    </row>
    <row r="862" spans="1:16" x14ac:dyDescent="0.3">
      <c r="A862" s="4" t="s">
        <v>1093</v>
      </c>
      <c r="B862" s="3" t="s">
        <v>398</v>
      </c>
      <c r="C862" s="4" t="s">
        <v>2269</v>
      </c>
      <c r="D862" s="45" t="s">
        <v>1669</v>
      </c>
      <c r="E862" s="3" t="s">
        <v>399</v>
      </c>
      <c r="F862" s="3" t="s">
        <v>400</v>
      </c>
      <c r="G862" s="4" t="str">
        <f t="shared" si="53"/>
        <v>RES0603 82R5±1%</v>
      </c>
      <c r="H862" s="3" t="s">
        <v>23</v>
      </c>
      <c r="I862" s="3" t="s">
        <v>24</v>
      </c>
      <c r="J862" s="3" t="s">
        <v>25</v>
      </c>
      <c r="K862" s="3" t="s">
        <v>401</v>
      </c>
      <c r="L862" s="4" t="str">
        <f t="shared" si="54"/>
        <v>RC0603FR-0782R5L</v>
      </c>
      <c r="M862" s="3" t="s">
        <v>378</v>
      </c>
      <c r="N862" t="s">
        <v>379</v>
      </c>
      <c r="O862" t="str">
        <f t="shared" ca="1" si="52"/>
        <v>C:\Altium Libraries\Passives Library\DataSheet\GENERAL PURPOSE CHIP RESISTORS (Yageo).pdf</v>
      </c>
      <c r="P862" s="5" t="str">
        <f t="shared" si="55"/>
        <v>GENERAL PURPOSE CHIP RESISTORS RES0603 82R5±1% 75V 0.1W</v>
      </c>
    </row>
    <row r="863" spans="1:16" x14ac:dyDescent="0.3">
      <c r="A863" s="4" t="s">
        <v>1094</v>
      </c>
      <c r="B863" s="3" t="s">
        <v>398</v>
      </c>
      <c r="C863" s="4" t="s">
        <v>2270</v>
      </c>
      <c r="D863" s="45" t="s">
        <v>1669</v>
      </c>
      <c r="E863" s="3" t="s">
        <v>399</v>
      </c>
      <c r="F863" s="3" t="s">
        <v>400</v>
      </c>
      <c r="G863" s="4" t="str">
        <f t="shared" si="53"/>
        <v>RES0603 84R5±1%</v>
      </c>
      <c r="H863" s="3" t="s">
        <v>23</v>
      </c>
      <c r="I863" s="3" t="s">
        <v>24</v>
      </c>
      <c r="J863" s="3" t="s">
        <v>25</v>
      </c>
      <c r="K863" s="3" t="s">
        <v>401</v>
      </c>
      <c r="L863" s="4" t="str">
        <f t="shared" si="54"/>
        <v>RC0603FR-0784R5L</v>
      </c>
      <c r="M863" s="3" t="s">
        <v>378</v>
      </c>
      <c r="N863" t="s">
        <v>379</v>
      </c>
      <c r="O863" t="str">
        <f t="shared" ca="1" si="52"/>
        <v>C:\Altium Libraries\Passives Library\DataSheet\GENERAL PURPOSE CHIP RESISTORS (Yageo).pdf</v>
      </c>
      <c r="P863" s="5" t="str">
        <f t="shared" si="55"/>
        <v>GENERAL PURPOSE CHIP RESISTORS RES0603 84R5±1% 75V 0.1W</v>
      </c>
    </row>
    <row r="864" spans="1:16" x14ac:dyDescent="0.3">
      <c r="A864" s="4" t="s">
        <v>1095</v>
      </c>
      <c r="B864" s="3" t="s">
        <v>398</v>
      </c>
      <c r="C864" s="4" t="s">
        <v>2271</v>
      </c>
      <c r="D864" s="45" t="s">
        <v>1669</v>
      </c>
      <c r="E864" s="3" t="s">
        <v>399</v>
      </c>
      <c r="F864" s="3" t="s">
        <v>400</v>
      </c>
      <c r="G864" s="4" t="str">
        <f t="shared" si="53"/>
        <v>RES0603 86R6±1%</v>
      </c>
      <c r="H864" s="3" t="s">
        <v>23</v>
      </c>
      <c r="I864" s="3" t="s">
        <v>24</v>
      </c>
      <c r="J864" s="3" t="s">
        <v>25</v>
      </c>
      <c r="K864" s="3" t="s">
        <v>401</v>
      </c>
      <c r="L864" s="4" t="str">
        <f t="shared" si="54"/>
        <v>RC0603FR-0786R6L</v>
      </c>
      <c r="M864" s="3" t="s">
        <v>378</v>
      </c>
      <c r="N864" t="s">
        <v>379</v>
      </c>
      <c r="O864" t="str">
        <f t="shared" ca="1" si="52"/>
        <v>C:\Altium Libraries\Passives Library\DataSheet\GENERAL PURPOSE CHIP RESISTORS (Yageo).pdf</v>
      </c>
      <c r="P864" s="5" t="str">
        <f t="shared" si="55"/>
        <v>GENERAL PURPOSE CHIP RESISTORS RES0603 86R6±1% 75V 0.1W</v>
      </c>
    </row>
    <row r="865" spans="1:16" x14ac:dyDescent="0.3">
      <c r="A865" s="4" t="s">
        <v>1096</v>
      </c>
      <c r="B865" s="3" t="s">
        <v>398</v>
      </c>
      <c r="C865" s="4" t="s">
        <v>2272</v>
      </c>
      <c r="D865" s="45" t="s">
        <v>1669</v>
      </c>
      <c r="E865" s="3" t="s">
        <v>399</v>
      </c>
      <c r="F865" s="3" t="s">
        <v>400</v>
      </c>
      <c r="G865" s="4" t="str">
        <f t="shared" si="53"/>
        <v>RES0603 88R7±1%</v>
      </c>
      <c r="H865" s="3" t="s">
        <v>23</v>
      </c>
      <c r="I865" s="3" t="s">
        <v>24</v>
      </c>
      <c r="J865" s="3" t="s">
        <v>25</v>
      </c>
      <c r="K865" s="3" t="s">
        <v>401</v>
      </c>
      <c r="L865" s="4" t="str">
        <f t="shared" si="54"/>
        <v>RC0603FR-0788R7L</v>
      </c>
      <c r="M865" s="3" t="s">
        <v>378</v>
      </c>
      <c r="N865" t="s">
        <v>379</v>
      </c>
      <c r="O865" t="str">
        <f t="shared" ca="1" si="52"/>
        <v>C:\Altium Libraries\Passives Library\DataSheet\GENERAL PURPOSE CHIP RESISTORS (Yageo).pdf</v>
      </c>
      <c r="P865" s="5" t="str">
        <f t="shared" si="55"/>
        <v>GENERAL PURPOSE CHIP RESISTORS RES0603 88R7±1% 75V 0.1W</v>
      </c>
    </row>
    <row r="866" spans="1:16" x14ac:dyDescent="0.3">
      <c r="A866" s="4" t="s">
        <v>1097</v>
      </c>
      <c r="B866" s="3" t="s">
        <v>398</v>
      </c>
      <c r="C866" s="4" t="s">
        <v>2273</v>
      </c>
      <c r="D866" s="45" t="s">
        <v>1669</v>
      </c>
      <c r="E866" s="3" t="s">
        <v>399</v>
      </c>
      <c r="F866" s="3" t="s">
        <v>400</v>
      </c>
      <c r="G866" s="4" t="str">
        <f t="shared" si="53"/>
        <v>RES0603 90R9±1%</v>
      </c>
      <c r="H866" s="3" t="s">
        <v>23</v>
      </c>
      <c r="I866" s="3" t="s">
        <v>24</v>
      </c>
      <c r="J866" s="3" t="s">
        <v>25</v>
      </c>
      <c r="K866" s="3" t="s">
        <v>401</v>
      </c>
      <c r="L866" s="4" t="str">
        <f t="shared" si="54"/>
        <v>RC0603FR-0790R9L</v>
      </c>
      <c r="M866" s="3" t="s">
        <v>378</v>
      </c>
      <c r="N866" t="s">
        <v>379</v>
      </c>
      <c r="O866" t="str">
        <f t="shared" ca="1" si="52"/>
        <v>C:\Altium Libraries\Passives Library\DataSheet\GENERAL PURPOSE CHIP RESISTORS (Yageo).pdf</v>
      </c>
      <c r="P866" s="5" t="str">
        <f t="shared" si="55"/>
        <v>GENERAL PURPOSE CHIP RESISTORS RES0603 90R9±1% 75V 0.1W</v>
      </c>
    </row>
    <row r="867" spans="1:16" x14ac:dyDescent="0.3">
      <c r="A867" s="4" t="s">
        <v>1098</v>
      </c>
      <c r="B867" s="3" t="s">
        <v>398</v>
      </c>
      <c r="C867" s="4" t="s">
        <v>2274</v>
      </c>
      <c r="D867" s="45" t="s">
        <v>1669</v>
      </c>
      <c r="E867" s="3" t="s">
        <v>399</v>
      </c>
      <c r="F867" s="3" t="s">
        <v>400</v>
      </c>
      <c r="G867" s="4" t="str">
        <f t="shared" si="53"/>
        <v>RES0603 93R1±1%</v>
      </c>
      <c r="H867" s="3" t="s">
        <v>23</v>
      </c>
      <c r="I867" s="3" t="s">
        <v>24</v>
      </c>
      <c r="J867" s="3" t="s">
        <v>25</v>
      </c>
      <c r="K867" s="3" t="s">
        <v>401</v>
      </c>
      <c r="L867" s="4" t="str">
        <f t="shared" si="54"/>
        <v>RC0603FR-0793R1L</v>
      </c>
      <c r="M867" s="3" t="s">
        <v>378</v>
      </c>
      <c r="N867" t="s">
        <v>379</v>
      </c>
      <c r="O867" t="str">
        <f t="shared" ca="1" si="52"/>
        <v>C:\Altium Libraries\Passives Library\DataSheet\GENERAL PURPOSE CHIP RESISTORS (Yageo).pdf</v>
      </c>
      <c r="P867" s="5" t="str">
        <f t="shared" si="55"/>
        <v>GENERAL PURPOSE CHIP RESISTORS RES0603 93R1±1% 75V 0.1W</v>
      </c>
    </row>
    <row r="868" spans="1:16" x14ac:dyDescent="0.3">
      <c r="A868" s="4" t="s">
        <v>1099</v>
      </c>
      <c r="B868" s="3" t="s">
        <v>398</v>
      </c>
      <c r="C868" s="4" t="s">
        <v>2275</v>
      </c>
      <c r="D868" s="45" t="s">
        <v>1669</v>
      </c>
      <c r="E868" s="3" t="s">
        <v>399</v>
      </c>
      <c r="F868" s="3" t="s">
        <v>400</v>
      </c>
      <c r="G868" s="4" t="str">
        <f t="shared" si="53"/>
        <v>RES0603 95R3±1%</v>
      </c>
      <c r="H868" s="3" t="s">
        <v>23</v>
      </c>
      <c r="I868" s="3" t="s">
        <v>24</v>
      </c>
      <c r="J868" s="3" t="s">
        <v>25</v>
      </c>
      <c r="K868" s="3" t="s">
        <v>401</v>
      </c>
      <c r="L868" s="4" t="str">
        <f t="shared" si="54"/>
        <v>RC0603FR-0795R3L</v>
      </c>
      <c r="M868" s="3" t="s">
        <v>378</v>
      </c>
      <c r="N868" t="s">
        <v>379</v>
      </c>
      <c r="O868" t="str">
        <f t="shared" ca="1" si="52"/>
        <v>C:\Altium Libraries\Passives Library\DataSheet\GENERAL PURPOSE CHIP RESISTORS (Yageo).pdf</v>
      </c>
      <c r="P868" s="5" t="str">
        <f t="shared" si="55"/>
        <v>GENERAL PURPOSE CHIP RESISTORS RES0603 95R3±1% 75V 0.1W</v>
      </c>
    </row>
    <row r="869" spans="1:16" x14ac:dyDescent="0.3">
      <c r="A869" s="4" t="s">
        <v>1100</v>
      </c>
      <c r="B869" s="3" t="s">
        <v>398</v>
      </c>
      <c r="C869" s="4" t="s">
        <v>2276</v>
      </c>
      <c r="D869" s="45" t="s">
        <v>1669</v>
      </c>
      <c r="E869" s="3" t="s">
        <v>399</v>
      </c>
      <c r="F869" s="3" t="s">
        <v>400</v>
      </c>
      <c r="G869" s="4" t="str">
        <f t="shared" si="53"/>
        <v>RES0603 97R6±1%</v>
      </c>
      <c r="H869" s="3" t="s">
        <v>23</v>
      </c>
      <c r="I869" s="3" t="s">
        <v>24</v>
      </c>
      <c r="J869" s="3" t="s">
        <v>25</v>
      </c>
      <c r="K869" s="3" t="s">
        <v>401</v>
      </c>
      <c r="L869" s="4" t="str">
        <f t="shared" si="54"/>
        <v>RC0603FR-0797R6L</v>
      </c>
      <c r="M869" s="3" t="s">
        <v>378</v>
      </c>
      <c r="N869" t="s">
        <v>379</v>
      </c>
      <c r="O869" t="str">
        <f t="shared" ref="O869:O932" ca="1" si="56">CONCATENATE(LEFT(CELL("имяфайла"), FIND("[",CELL("имяфайла"))-1),"DataSheet\GENERAL PURPOSE CHIP RESISTORS (Yageo).pdf")</f>
        <v>C:\Altium Libraries\Passives Library\DataSheet\GENERAL PURPOSE CHIP RESISTORS (Yageo).pdf</v>
      </c>
      <c r="P869" s="5" t="str">
        <f t="shared" si="55"/>
        <v>GENERAL PURPOSE CHIP RESISTORS RES0603 97R6±1% 75V 0.1W</v>
      </c>
    </row>
    <row r="870" spans="1:16" x14ac:dyDescent="0.3">
      <c r="A870" s="4" t="s">
        <v>1101</v>
      </c>
      <c r="B870" s="3" t="s">
        <v>398</v>
      </c>
      <c r="C870" s="4" t="s">
        <v>125</v>
      </c>
      <c r="D870" s="45" t="s">
        <v>1669</v>
      </c>
      <c r="E870" s="3" t="s">
        <v>399</v>
      </c>
      <c r="F870" s="3" t="s">
        <v>400</v>
      </c>
      <c r="G870" s="4" t="str">
        <f t="shared" ref="G870:G933" si="57">CONCATENATE(K870," ",C870,D870)</f>
        <v>RES0603 100R±1%</v>
      </c>
      <c r="H870" s="3" t="s">
        <v>23</v>
      </c>
      <c r="I870" s="3" t="s">
        <v>24</v>
      </c>
      <c r="J870" s="3" t="s">
        <v>25</v>
      </c>
      <c r="K870" s="3" t="s">
        <v>401</v>
      </c>
      <c r="L870" s="4" t="str">
        <f t="shared" ref="L870:L933" si="58">CONCATENATE("RC0603FR-07",C870,"L")</f>
        <v>RC0603FR-07100RL</v>
      </c>
      <c r="M870" s="3" t="s">
        <v>378</v>
      </c>
      <c r="N870" t="s">
        <v>379</v>
      </c>
      <c r="O870" t="str">
        <f t="shared" ca="1" si="56"/>
        <v>C:\Altium Libraries\Passives Library\DataSheet\GENERAL PURPOSE CHIP RESISTORS (Yageo).pdf</v>
      </c>
      <c r="P870" s="5" t="str">
        <f t="shared" ref="P870:P933" si="59">CONCATENATE(N870," ",K870," ",C870,D870," ",E870," ",F870)</f>
        <v>GENERAL PURPOSE CHIP RESISTORS RES0603 100R±1% 75V 0.1W</v>
      </c>
    </row>
    <row r="871" spans="1:16" x14ac:dyDescent="0.3">
      <c r="A871" s="4" t="s">
        <v>1102</v>
      </c>
      <c r="B871" s="3" t="s">
        <v>398</v>
      </c>
      <c r="C871" s="4" t="s">
        <v>2277</v>
      </c>
      <c r="D871" s="45" t="s">
        <v>1669</v>
      </c>
      <c r="E871" s="3" t="s">
        <v>399</v>
      </c>
      <c r="F871" s="3" t="s">
        <v>400</v>
      </c>
      <c r="G871" s="4" t="str">
        <f t="shared" si="57"/>
        <v>RES0603 102R±1%</v>
      </c>
      <c r="H871" s="3" t="s">
        <v>23</v>
      </c>
      <c r="I871" s="3" t="s">
        <v>24</v>
      </c>
      <c r="J871" s="3" t="s">
        <v>25</v>
      </c>
      <c r="K871" s="3" t="s">
        <v>401</v>
      </c>
      <c r="L871" s="4" t="str">
        <f t="shared" si="58"/>
        <v>RC0603FR-07102RL</v>
      </c>
      <c r="M871" s="3" t="s">
        <v>378</v>
      </c>
      <c r="N871" t="s">
        <v>379</v>
      </c>
      <c r="O871" t="str">
        <f t="shared" ca="1" si="56"/>
        <v>C:\Altium Libraries\Passives Library\DataSheet\GENERAL PURPOSE CHIP RESISTORS (Yageo).pdf</v>
      </c>
      <c r="P871" s="5" t="str">
        <f t="shared" si="59"/>
        <v>GENERAL PURPOSE CHIP RESISTORS RES0603 102R±1% 75V 0.1W</v>
      </c>
    </row>
    <row r="872" spans="1:16" x14ac:dyDescent="0.3">
      <c r="A872" s="4" t="s">
        <v>1103</v>
      </c>
      <c r="B872" s="3" t="s">
        <v>398</v>
      </c>
      <c r="C872" s="4" t="s">
        <v>2278</v>
      </c>
      <c r="D872" s="45" t="s">
        <v>1669</v>
      </c>
      <c r="E872" s="3" t="s">
        <v>399</v>
      </c>
      <c r="F872" s="3" t="s">
        <v>400</v>
      </c>
      <c r="G872" s="4" t="str">
        <f t="shared" si="57"/>
        <v>RES0603 105R±1%</v>
      </c>
      <c r="H872" s="3" t="s">
        <v>23</v>
      </c>
      <c r="I872" s="3" t="s">
        <v>24</v>
      </c>
      <c r="J872" s="3" t="s">
        <v>25</v>
      </c>
      <c r="K872" s="3" t="s">
        <v>401</v>
      </c>
      <c r="L872" s="4" t="str">
        <f t="shared" si="58"/>
        <v>RC0603FR-07105RL</v>
      </c>
      <c r="M872" s="3" t="s">
        <v>378</v>
      </c>
      <c r="N872" t="s">
        <v>379</v>
      </c>
      <c r="O872" t="str">
        <f t="shared" ca="1" si="56"/>
        <v>C:\Altium Libraries\Passives Library\DataSheet\GENERAL PURPOSE CHIP RESISTORS (Yageo).pdf</v>
      </c>
      <c r="P872" s="5" t="str">
        <f t="shared" si="59"/>
        <v>GENERAL PURPOSE CHIP RESISTORS RES0603 105R±1% 75V 0.1W</v>
      </c>
    </row>
    <row r="873" spans="1:16" x14ac:dyDescent="0.3">
      <c r="A873" s="4" t="s">
        <v>1104</v>
      </c>
      <c r="B873" s="3" t="s">
        <v>398</v>
      </c>
      <c r="C873" s="4" t="s">
        <v>2279</v>
      </c>
      <c r="D873" s="45" t="s">
        <v>1669</v>
      </c>
      <c r="E873" s="3" t="s">
        <v>399</v>
      </c>
      <c r="F873" s="3" t="s">
        <v>400</v>
      </c>
      <c r="G873" s="4" t="str">
        <f t="shared" si="57"/>
        <v>RES0603 107R±1%</v>
      </c>
      <c r="H873" s="3" t="s">
        <v>23</v>
      </c>
      <c r="I873" s="3" t="s">
        <v>24</v>
      </c>
      <c r="J873" s="3" t="s">
        <v>25</v>
      </c>
      <c r="K873" s="3" t="s">
        <v>401</v>
      </c>
      <c r="L873" s="4" t="str">
        <f t="shared" si="58"/>
        <v>RC0603FR-07107RL</v>
      </c>
      <c r="M873" s="3" t="s">
        <v>378</v>
      </c>
      <c r="N873" t="s">
        <v>379</v>
      </c>
      <c r="O873" t="str">
        <f t="shared" ca="1" si="56"/>
        <v>C:\Altium Libraries\Passives Library\DataSheet\GENERAL PURPOSE CHIP RESISTORS (Yageo).pdf</v>
      </c>
      <c r="P873" s="5" t="str">
        <f t="shared" si="59"/>
        <v>GENERAL PURPOSE CHIP RESISTORS RES0603 107R±1% 75V 0.1W</v>
      </c>
    </row>
    <row r="874" spans="1:16" x14ac:dyDescent="0.3">
      <c r="A874" s="4" t="s">
        <v>1105</v>
      </c>
      <c r="B874" s="3" t="s">
        <v>398</v>
      </c>
      <c r="C874" s="4" t="s">
        <v>127</v>
      </c>
      <c r="D874" s="45" t="s">
        <v>1669</v>
      </c>
      <c r="E874" s="3" t="s">
        <v>399</v>
      </c>
      <c r="F874" s="3" t="s">
        <v>400</v>
      </c>
      <c r="G874" s="4" t="str">
        <f t="shared" si="57"/>
        <v>RES0603 110R±1%</v>
      </c>
      <c r="H874" s="3" t="s">
        <v>23</v>
      </c>
      <c r="I874" s="3" t="s">
        <v>24</v>
      </c>
      <c r="J874" s="3" t="s">
        <v>25</v>
      </c>
      <c r="K874" s="3" t="s">
        <v>401</v>
      </c>
      <c r="L874" s="4" t="str">
        <f t="shared" si="58"/>
        <v>RC0603FR-07110RL</v>
      </c>
      <c r="M874" s="3" t="s">
        <v>378</v>
      </c>
      <c r="N874" t="s">
        <v>379</v>
      </c>
      <c r="O874" t="str">
        <f t="shared" ca="1" si="56"/>
        <v>C:\Altium Libraries\Passives Library\DataSheet\GENERAL PURPOSE CHIP RESISTORS (Yageo).pdf</v>
      </c>
      <c r="P874" s="5" t="str">
        <f t="shared" si="59"/>
        <v>GENERAL PURPOSE CHIP RESISTORS RES0603 110R±1% 75V 0.1W</v>
      </c>
    </row>
    <row r="875" spans="1:16" x14ac:dyDescent="0.3">
      <c r="A875" s="4" t="s">
        <v>1106</v>
      </c>
      <c r="B875" s="3" t="s">
        <v>398</v>
      </c>
      <c r="C875" s="4" t="s">
        <v>2280</v>
      </c>
      <c r="D875" s="45" t="s">
        <v>1669</v>
      </c>
      <c r="E875" s="3" t="s">
        <v>399</v>
      </c>
      <c r="F875" s="3" t="s">
        <v>400</v>
      </c>
      <c r="G875" s="4" t="str">
        <f t="shared" si="57"/>
        <v>RES0603 113R±1%</v>
      </c>
      <c r="H875" s="3" t="s">
        <v>23</v>
      </c>
      <c r="I875" s="3" t="s">
        <v>24</v>
      </c>
      <c r="J875" s="3" t="s">
        <v>25</v>
      </c>
      <c r="K875" s="3" t="s">
        <v>401</v>
      </c>
      <c r="L875" s="4" t="str">
        <f t="shared" si="58"/>
        <v>RC0603FR-07113RL</v>
      </c>
      <c r="M875" s="3" t="s">
        <v>378</v>
      </c>
      <c r="N875" t="s">
        <v>379</v>
      </c>
      <c r="O875" t="str">
        <f t="shared" ca="1" si="56"/>
        <v>C:\Altium Libraries\Passives Library\DataSheet\GENERAL PURPOSE CHIP RESISTORS (Yageo).pdf</v>
      </c>
      <c r="P875" s="5" t="str">
        <f t="shared" si="59"/>
        <v>GENERAL PURPOSE CHIP RESISTORS RES0603 113R±1% 75V 0.1W</v>
      </c>
    </row>
    <row r="876" spans="1:16" x14ac:dyDescent="0.3">
      <c r="A876" s="4" t="s">
        <v>1107</v>
      </c>
      <c r="B876" s="3" t="s">
        <v>398</v>
      </c>
      <c r="C876" s="4" t="s">
        <v>2281</v>
      </c>
      <c r="D876" s="45" t="s">
        <v>1669</v>
      </c>
      <c r="E876" s="3" t="s">
        <v>399</v>
      </c>
      <c r="F876" s="3" t="s">
        <v>400</v>
      </c>
      <c r="G876" s="4" t="str">
        <f t="shared" si="57"/>
        <v>RES0603 115R±1%</v>
      </c>
      <c r="H876" s="3" t="s">
        <v>23</v>
      </c>
      <c r="I876" s="3" t="s">
        <v>24</v>
      </c>
      <c r="J876" s="3" t="s">
        <v>25</v>
      </c>
      <c r="K876" s="3" t="s">
        <v>401</v>
      </c>
      <c r="L876" s="4" t="str">
        <f t="shared" si="58"/>
        <v>RC0603FR-07115RL</v>
      </c>
      <c r="M876" s="3" t="s">
        <v>378</v>
      </c>
      <c r="N876" t="s">
        <v>379</v>
      </c>
      <c r="O876" t="str">
        <f t="shared" ca="1" si="56"/>
        <v>C:\Altium Libraries\Passives Library\DataSheet\GENERAL PURPOSE CHIP RESISTORS (Yageo).pdf</v>
      </c>
      <c r="P876" s="5" t="str">
        <f t="shared" si="59"/>
        <v>GENERAL PURPOSE CHIP RESISTORS RES0603 115R±1% 75V 0.1W</v>
      </c>
    </row>
    <row r="877" spans="1:16" x14ac:dyDescent="0.3">
      <c r="A877" s="4" t="s">
        <v>1108</v>
      </c>
      <c r="B877" s="3" t="s">
        <v>398</v>
      </c>
      <c r="C877" s="4" t="s">
        <v>2282</v>
      </c>
      <c r="D877" s="45" t="s">
        <v>1669</v>
      </c>
      <c r="E877" s="3" t="s">
        <v>399</v>
      </c>
      <c r="F877" s="3" t="s">
        <v>400</v>
      </c>
      <c r="G877" s="4" t="str">
        <f t="shared" si="57"/>
        <v>RES0603 118R±1%</v>
      </c>
      <c r="H877" s="3" t="s">
        <v>23</v>
      </c>
      <c r="I877" s="3" t="s">
        <v>24</v>
      </c>
      <c r="J877" s="3" t="s">
        <v>25</v>
      </c>
      <c r="K877" s="3" t="s">
        <v>401</v>
      </c>
      <c r="L877" s="4" t="str">
        <f t="shared" si="58"/>
        <v>RC0603FR-07118RL</v>
      </c>
      <c r="M877" s="3" t="s">
        <v>378</v>
      </c>
      <c r="N877" t="s">
        <v>379</v>
      </c>
      <c r="O877" t="str">
        <f t="shared" ca="1" si="56"/>
        <v>C:\Altium Libraries\Passives Library\DataSheet\GENERAL PURPOSE CHIP RESISTORS (Yageo).pdf</v>
      </c>
      <c r="P877" s="5" t="str">
        <f t="shared" si="59"/>
        <v>GENERAL PURPOSE CHIP RESISTORS RES0603 118R±1% 75V 0.1W</v>
      </c>
    </row>
    <row r="878" spans="1:16" x14ac:dyDescent="0.3">
      <c r="A878" s="4" t="s">
        <v>1109</v>
      </c>
      <c r="B878" s="3" t="s">
        <v>398</v>
      </c>
      <c r="C878" s="4" t="s">
        <v>2283</v>
      </c>
      <c r="D878" s="45" t="s">
        <v>1669</v>
      </c>
      <c r="E878" s="3" t="s">
        <v>399</v>
      </c>
      <c r="F878" s="3" t="s">
        <v>400</v>
      </c>
      <c r="G878" s="4" t="str">
        <f t="shared" si="57"/>
        <v>RES0603 121R±1%</v>
      </c>
      <c r="H878" s="3" t="s">
        <v>23</v>
      </c>
      <c r="I878" s="3" t="s">
        <v>24</v>
      </c>
      <c r="J878" s="3" t="s">
        <v>25</v>
      </c>
      <c r="K878" s="3" t="s">
        <v>401</v>
      </c>
      <c r="L878" s="4" t="str">
        <f t="shared" si="58"/>
        <v>RC0603FR-07121RL</v>
      </c>
      <c r="M878" s="3" t="s">
        <v>378</v>
      </c>
      <c r="N878" t="s">
        <v>379</v>
      </c>
      <c r="O878" t="str">
        <f t="shared" ca="1" si="56"/>
        <v>C:\Altium Libraries\Passives Library\DataSheet\GENERAL PURPOSE CHIP RESISTORS (Yageo).pdf</v>
      </c>
      <c r="P878" s="5" t="str">
        <f t="shared" si="59"/>
        <v>GENERAL PURPOSE CHIP RESISTORS RES0603 121R±1% 75V 0.1W</v>
      </c>
    </row>
    <row r="879" spans="1:16" x14ac:dyDescent="0.3">
      <c r="A879" s="4" t="s">
        <v>1110</v>
      </c>
      <c r="B879" s="3" t="s">
        <v>398</v>
      </c>
      <c r="C879" s="4" t="s">
        <v>2284</v>
      </c>
      <c r="D879" s="45" t="s">
        <v>1669</v>
      </c>
      <c r="E879" s="3" t="s">
        <v>399</v>
      </c>
      <c r="F879" s="3" t="s">
        <v>400</v>
      </c>
      <c r="G879" s="4" t="str">
        <f t="shared" si="57"/>
        <v>RES0603 124R±1%</v>
      </c>
      <c r="H879" s="3" t="s">
        <v>23</v>
      </c>
      <c r="I879" s="3" t="s">
        <v>24</v>
      </c>
      <c r="J879" s="3" t="s">
        <v>25</v>
      </c>
      <c r="K879" s="3" t="s">
        <v>401</v>
      </c>
      <c r="L879" s="4" t="str">
        <f t="shared" si="58"/>
        <v>RC0603FR-07124RL</v>
      </c>
      <c r="M879" s="3" t="s">
        <v>378</v>
      </c>
      <c r="N879" t="s">
        <v>379</v>
      </c>
      <c r="O879" t="str">
        <f t="shared" ca="1" si="56"/>
        <v>C:\Altium Libraries\Passives Library\DataSheet\GENERAL PURPOSE CHIP RESISTORS (Yageo).pdf</v>
      </c>
      <c r="P879" s="5" t="str">
        <f t="shared" si="59"/>
        <v>GENERAL PURPOSE CHIP RESISTORS RES0603 124R±1% 75V 0.1W</v>
      </c>
    </row>
    <row r="880" spans="1:16" x14ac:dyDescent="0.3">
      <c r="A880" s="4" t="s">
        <v>1111</v>
      </c>
      <c r="B880" s="3" t="s">
        <v>398</v>
      </c>
      <c r="C880" s="4" t="s">
        <v>2285</v>
      </c>
      <c r="D880" s="45" t="s">
        <v>1669</v>
      </c>
      <c r="E880" s="3" t="s">
        <v>399</v>
      </c>
      <c r="F880" s="3" t="s">
        <v>400</v>
      </c>
      <c r="G880" s="4" t="str">
        <f t="shared" si="57"/>
        <v>RES0603 127R±1%</v>
      </c>
      <c r="H880" s="3" t="s">
        <v>23</v>
      </c>
      <c r="I880" s="3" t="s">
        <v>24</v>
      </c>
      <c r="J880" s="3" t="s">
        <v>25</v>
      </c>
      <c r="K880" s="3" t="s">
        <v>401</v>
      </c>
      <c r="L880" s="4" t="str">
        <f t="shared" si="58"/>
        <v>RC0603FR-07127RL</v>
      </c>
      <c r="M880" s="3" t="s">
        <v>378</v>
      </c>
      <c r="N880" t="s">
        <v>379</v>
      </c>
      <c r="O880" t="str">
        <f t="shared" ca="1" si="56"/>
        <v>C:\Altium Libraries\Passives Library\DataSheet\GENERAL PURPOSE CHIP RESISTORS (Yageo).pdf</v>
      </c>
      <c r="P880" s="5" t="str">
        <f t="shared" si="59"/>
        <v>GENERAL PURPOSE CHIP RESISTORS RES0603 127R±1% 75V 0.1W</v>
      </c>
    </row>
    <row r="881" spans="1:16" x14ac:dyDescent="0.3">
      <c r="A881" s="4" t="s">
        <v>1112</v>
      </c>
      <c r="B881" s="3" t="s">
        <v>398</v>
      </c>
      <c r="C881" s="4" t="s">
        <v>131</v>
      </c>
      <c r="D881" s="45" t="s">
        <v>1669</v>
      </c>
      <c r="E881" s="3" t="s">
        <v>399</v>
      </c>
      <c r="F881" s="3" t="s">
        <v>400</v>
      </c>
      <c r="G881" s="4" t="str">
        <f t="shared" si="57"/>
        <v>RES0603 130R±1%</v>
      </c>
      <c r="H881" s="3" t="s">
        <v>23</v>
      </c>
      <c r="I881" s="3" t="s">
        <v>24</v>
      </c>
      <c r="J881" s="3" t="s">
        <v>25</v>
      </c>
      <c r="K881" s="3" t="s">
        <v>401</v>
      </c>
      <c r="L881" s="4" t="str">
        <f t="shared" si="58"/>
        <v>RC0603FR-07130RL</v>
      </c>
      <c r="M881" s="3" t="s">
        <v>378</v>
      </c>
      <c r="N881" t="s">
        <v>379</v>
      </c>
      <c r="O881" t="str">
        <f t="shared" ca="1" si="56"/>
        <v>C:\Altium Libraries\Passives Library\DataSheet\GENERAL PURPOSE CHIP RESISTORS (Yageo).pdf</v>
      </c>
      <c r="P881" s="5" t="str">
        <f t="shared" si="59"/>
        <v>GENERAL PURPOSE CHIP RESISTORS RES0603 130R±1% 75V 0.1W</v>
      </c>
    </row>
    <row r="882" spans="1:16" x14ac:dyDescent="0.3">
      <c r="A882" s="4" t="s">
        <v>1113</v>
      </c>
      <c r="B882" s="3" t="s">
        <v>398</v>
      </c>
      <c r="C882" s="4" t="s">
        <v>2286</v>
      </c>
      <c r="D882" s="45" t="s">
        <v>1669</v>
      </c>
      <c r="E882" s="3" t="s">
        <v>399</v>
      </c>
      <c r="F882" s="3" t="s">
        <v>400</v>
      </c>
      <c r="G882" s="4" t="str">
        <f t="shared" si="57"/>
        <v>RES0603 133R±1%</v>
      </c>
      <c r="H882" s="3" t="s">
        <v>23</v>
      </c>
      <c r="I882" s="3" t="s">
        <v>24</v>
      </c>
      <c r="J882" s="3" t="s">
        <v>25</v>
      </c>
      <c r="K882" s="3" t="s">
        <v>401</v>
      </c>
      <c r="L882" s="4" t="str">
        <f t="shared" si="58"/>
        <v>RC0603FR-07133RL</v>
      </c>
      <c r="M882" s="3" t="s">
        <v>378</v>
      </c>
      <c r="N882" t="s">
        <v>379</v>
      </c>
      <c r="O882" t="str">
        <f t="shared" ca="1" si="56"/>
        <v>C:\Altium Libraries\Passives Library\DataSheet\GENERAL PURPOSE CHIP RESISTORS (Yageo).pdf</v>
      </c>
      <c r="P882" s="5" t="str">
        <f t="shared" si="59"/>
        <v>GENERAL PURPOSE CHIP RESISTORS RES0603 133R±1% 75V 0.1W</v>
      </c>
    </row>
    <row r="883" spans="1:16" x14ac:dyDescent="0.3">
      <c r="A883" s="4" t="s">
        <v>1114</v>
      </c>
      <c r="B883" s="3" t="s">
        <v>398</v>
      </c>
      <c r="C883" s="4" t="s">
        <v>2287</v>
      </c>
      <c r="D883" s="45" t="s">
        <v>1669</v>
      </c>
      <c r="E883" s="3" t="s">
        <v>399</v>
      </c>
      <c r="F883" s="3" t="s">
        <v>400</v>
      </c>
      <c r="G883" s="4" t="str">
        <f t="shared" si="57"/>
        <v>RES0603 137R±1%</v>
      </c>
      <c r="H883" s="3" t="s">
        <v>23</v>
      </c>
      <c r="I883" s="3" t="s">
        <v>24</v>
      </c>
      <c r="J883" s="3" t="s">
        <v>25</v>
      </c>
      <c r="K883" s="3" t="s">
        <v>401</v>
      </c>
      <c r="L883" s="4" t="str">
        <f t="shared" si="58"/>
        <v>RC0603FR-07137RL</v>
      </c>
      <c r="M883" s="3" t="s">
        <v>378</v>
      </c>
      <c r="N883" t="s">
        <v>379</v>
      </c>
      <c r="O883" t="str">
        <f t="shared" ca="1" si="56"/>
        <v>C:\Altium Libraries\Passives Library\DataSheet\GENERAL PURPOSE CHIP RESISTORS (Yageo).pdf</v>
      </c>
      <c r="P883" s="5" t="str">
        <f t="shared" si="59"/>
        <v>GENERAL PURPOSE CHIP RESISTORS RES0603 137R±1% 75V 0.1W</v>
      </c>
    </row>
    <row r="884" spans="1:16" x14ac:dyDescent="0.3">
      <c r="A884" s="4" t="s">
        <v>1115</v>
      </c>
      <c r="B884" s="3" t="s">
        <v>398</v>
      </c>
      <c r="C884" s="4" t="s">
        <v>2288</v>
      </c>
      <c r="D884" s="45" t="s">
        <v>1669</v>
      </c>
      <c r="E884" s="3" t="s">
        <v>399</v>
      </c>
      <c r="F884" s="3" t="s">
        <v>400</v>
      </c>
      <c r="G884" s="4" t="str">
        <f t="shared" si="57"/>
        <v>RES0603 140R±1%</v>
      </c>
      <c r="H884" s="3" t="s">
        <v>23</v>
      </c>
      <c r="I884" s="3" t="s">
        <v>24</v>
      </c>
      <c r="J884" s="3" t="s">
        <v>25</v>
      </c>
      <c r="K884" s="3" t="s">
        <v>401</v>
      </c>
      <c r="L884" s="4" t="str">
        <f t="shared" si="58"/>
        <v>RC0603FR-07140RL</v>
      </c>
      <c r="M884" s="3" t="s">
        <v>378</v>
      </c>
      <c r="N884" t="s">
        <v>379</v>
      </c>
      <c r="O884" t="str">
        <f t="shared" ca="1" si="56"/>
        <v>C:\Altium Libraries\Passives Library\DataSheet\GENERAL PURPOSE CHIP RESISTORS (Yageo).pdf</v>
      </c>
      <c r="P884" s="5" t="str">
        <f t="shared" si="59"/>
        <v>GENERAL PURPOSE CHIP RESISTORS RES0603 140R±1% 75V 0.1W</v>
      </c>
    </row>
    <row r="885" spans="1:16" x14ac:dyDescent="0.3">
      <c r="A885" s="4" t="s">
        <v>1116</v>
      </c>
      <c r="B885" s="3" t="s">
        <v>398</v>
      </c>
      <c r="C885" s="4" t="s">
        <v>2289</v>
      </c>
      <c r="D885" s="45" t="s">
        <v>1669</v>
      </c>
      <c r="E885" s="3" t="s">
        <v>399</v>
      </c>
      <c r="F885" s="3" t="s">
        <v>400</v>
      </c>
      <c r="G885" s="4" t="str">
        <f t="shared" si="57"/>
        <v>RES0603 143R±1%</v>
      </c>
      <c r="H885" s="3" t="s">
        <v>23</v>
      </c>
      <c r="I885" s="3" t="s">
        <v>24</v>
      </c>
      <c r="J885" s="3" t="s">
        <v>25</v>
      </c>
      <c r="K885" s="3" t="s">
        <v>401</v>
      </c>
      <c r="L885" s="4" t="str">
        <f t="shared" si="58"/>
        <v>RC0603FR-07143RL</v>
      </c>
      <c r="M885" s="3" t="s">
        <v>378</v>
      </c>
      <c r="N885" t="s">
        <v>379</v>
      </c>
      <c r="O885" t="str">
        <f t="shared" ca="1" si="56"/>
        <v>C:\Altium Libraries\Passives Library\DataSheet\GENERAL PURPOSE CHIP RESISTORS (Yageo).pdf</v>
      </c>
      <c r="P885" s="5" t="str">
        <f t="shared" si="59"/>
        <v>GENERAL PURPOSE CHIP RESISTORS RES0603 143R±1% 75V 0.1W</v>
      </c>
    </row>
    <row r="886" spans="1:16" x14ac:dyDescent="0.3">
      <c r="A886" s="4" t="s">
        <v>1117</v>
      </c>
      <c r="B886" s="3" t="s">
        <v>398</v>
      </c>
      <c r="C886" s="4" t="s">
        <v>2290</v>
      </c>
      <c r="D886" s="45" t="s">
        <v>1669</v>
      </c>
      <c r="E886" s="3" t="s">
        <v>399</v>
      </c>
      <c r="F886" s="3" t="s">
        <v>400</v>
      </c>
      <c r="G886" s="4" t="str">
        <f t="shared" si="57"/>
        <v>RES0603 147R±1%</v>
      </c>
      <c r="H886" s="3" t="s">
        <v>23</v>
      </c>
      <c r="I886" s="3" t="s">
        <v>24</v>
      </c>
      <c r="J886" s="3" t="s">
        <v>25</v>
      </c>
      <c r="K886" s="3" t="s">
        <v>401</v>
      </c>
      <c r="L886" s="4" t="str">
        <f t="shared" si="58"/>
        <v>RC0603FR-07147RL</v>
      </c>
      <c r="M886" s="3" t="s">
        <v>378</v>
      </c>
      <c r="N886" t="s">
        <v>379</v>
      </c>
      <c r="O886" t="str">
        <f t="shared" ca="1" si="56"/>
        <v>C:\Altium Libraries\Passives Library\DataSheet\GENERAL PURPOSE CHIP RESISTORS (Yageo).pdf</v>
      </c>
      <c r="P886" s="5" t="str">
        <f t="shared" si="59"/>
        <v>GENERAL PURPOSE CHIP RESISTORS RES0603 147R±1% 75V 0.1W</v>
      </c>
    </row>
    <row r="887" spans="1:16" x14ac:dyDescent="0.3">
      <c r="A887" s="4" t="s">
        <v>1118</v>
      </c>
      <c r="B887" s="3" t="s">
        <v>398</v>
      </c>
      <c r="C887" s="4" t="s">
        <v>133</v>
      </c>
      <c r="D887" s="45" t="s">
        <v>1669</v>
      </c>
      <c r="E887" s="3" t="s">
        <v>399</v>
      </c>
      <c r="F887" s="3" t="s">
        <v>400</v>
      </c>
      <c r="G887" s="4" t="str">
        <f t="shared" si="57"/>
        <v>RES0603 150R±1%</v>
      </c>
      <c r="H887" s="3" t="s">
        <v>23</v>
      </c>
      <c r="I887" s="3" t="s">
        <v>24</v>
      </c>
      <c r="J887" s="3" t="s">
        <v>25</v>
      </c>
      <c r="K887" s="3" t="s">
        <v>401</v>
      </c>
      <c r="L887" s="4" t="str">
        <f t="shared" si="58"/>
        <v>RC0603FR-07150RL</v>
      </c>
      <c r="M887" s="3" t="s">
        <v>378</v>
      </c>
      <c r="N887" t="s">
        <v>379</v>
      </c>
      <c r="O887" t="str">
        <f t="shared" ca="1" si="56"/>
        <v>C:\Altium Libraries\Passives Library\DataSheet\GENERAL PURPOSE CHIP RESISTORS (Yageo).pdf</v>
      </c>
      <c r="P887" s="5" t="str">
        <f t="shared" si="59"/>
        <v>GENERAL PURPOSE CHIP RESISTORS RES0603 150R±1% 75V 0.1W</v>
      </c>
    </row>
    <row r="888" spans="1:16" x14ac:dyDescent="0.3">
      <c r="A888" s="4" t="s">
        <v>1119</v>
      </c>
      <c r="B888" s="3" t="s">
        <v>398</v>
      </c>
      <c r="C888" s="4" t="s">
        <v>2291</v>
      </c>
      <c r="D888" s="45" t="s">
        <v>1669</v>
      </c>
      <c r="E888" s="3" t="s">
        <v>399</v>
      </c>
      <c r="F888" s="3" t="s">
        <v>400</v>
      </c>
      <c r="G888" s="4" t="str">
        <f t="shared" si="57"/>
        <v>RES0603 154R±1%</v>
      </c>
      <c r="H888" s="3" t="s">
        <v>23</v>
      </c>
      <c r="I888" s="3" t="s">
        <v>24</v>
      </c>
      <c r="J888" s="3" t="s">
        <v>25</v>
      </c>
      <c r="K888" s="3" t="s">
        <v>401</v>
      </c>
      <c r="L888" s="4" t="str">
        <f t="shared" si="58"/>
        <v>RC0603FR-07154RL</v>
      </c>
      <c r="M888" s="3" t="s">
        <v>378</v>
      </c>
      <c r="N888" t="s">
        <v>379</v>
      </c>
      <c r="O888" t="str">
        <f t="shared" ca="1" si="56"/>
        <v>C:\Altium Libraries\Passives Library\DataSheet\GENERAL PURPOSE CHIP RESISTORS (Yageo).pdf</v>
      </c>
      <c r="P888" s="5" t="str">
        <f t="shared" si="59"/>
        <v>GENERAL PURPOSE CHIP RESISTORS RES0603 154R±1% 75V 0.1W</v>
      </c>
    </row>
    <row r="889" spans="1:16" x14ac:dyDescent="0.3">
      <c r="A889" s="4" t="s">
        <v>1120</v>
      </c>
      <c r="B889" s="3" t="s">
        <v>398</v>
      </c>
      <c r="C889" s="4" t="s">
        <v>2292</v>
      </c>
      <c r="D889" s="45" t="s">
        <v>1669</v>
      </c>
      <c r="E889" s="3" t="s">
        <v>399</v>
      </c>
      <c r="F889" s="3" t="s">
        <v>400</v>
      </c>
      <c r="G889" s="4" t="str">
        <f t="shared" si="57"/>
        <v>RES0603 158R±1%</v>
      </c>
      <c r="H889" s="3" t="s">
        <v>23</v>
      </c>
      <c r="I889" s="3" t="s">
        <v>24</v>
      </c>
      <c r="J889" s="3" t="s">
        <v>25</v>
      </c>
      <c r="K889" s="3" t="s">
        <v>401</v>
      </c>
      <c r="L889" s="4" t="str">
        <f t="shared" si="58"/>
        <v>RC0603FR-07158RL</v>
      </c>
      <c r="M889" s="3" t="s">
        <v>378</v>
      </c>
      <c r="N889" t="s">
        <v>379</v>
      </c>
      <c r="O889" t="str">
        <f t="shared" ca="1" si="56"/>
        <v>C:\Altium Libraries\Passives Library\DataSheet\GENERAL PURPOSE CHIP RESISTORS (Yageo).pdf</v>
      </c>
      <c r="P889" s="5" t="str">
        <f t="shared" si="59"/>
        <v>GENERAL PURPOSE CHIP RESISTORS RES0603 158R±1% 75V 0.1W</v>
      </c>
    </row>
    <row r="890" spans="1:16" x14ac:dyDescent="0.3">
      <c r="A890" s="4" t="s">
        <v>1121</v>
      </c>
      <c r="B890" s="3" t="s">
        <v>398</v>
      </c>
      <c r="C890" s="4" t="s">
        <v>2293</v>
      </c>
      <c r="D890" s="45" t="s">
        <v>1669</v>
      </c>
      <c r="E890" s="3" t="s">
        <v>399</v>
      </c>
      <c r="F890" s="3" t="s">
        <v>400</v>
      </c>
      <c r="G890" s="4" t="str">
        <f t="shared" si="57"/>
        <v>RES0603 162R±1%</v>
      </c>
      <c r="H890" s="3" t="s">
        <v>23</v>
      </c>
      <c r="I890" s="3" t="s">
        <v>24</v>
      </c>
      <c r="J890" s="3" t="s">
        <v>25</v>
      </c>
      <c r="K890" s="3" t="s">
        <v>401</v>
      </c>
      <c r="L890" s="4" t="str">
        <f t="shared" si="58"/>
        <v>RC0603FR-07162RL</v>
      </c>
      <c r="M890" s="3" t="s">
        <v>378</v>
      </c>
      <c r="N890" t="s">
        <v>379</v>
      </c>
      <c r="O890" t="str">
        <f t="shared" ca="1" si="56"/>
        <v>C:\Altium Libraries\Passives Library\DataSheet\GENERAL PURPOSE CHIP RESISTORS (Yageo).pdf</v>
      </c>
      <c r="P890" s="5" t="str">
        <f t="shared" si="59"/>
        <v>GENERAL PURPOSE CHIP RESISTORS RES0603 162R±1% 75V 0.1W</v>
      </c>
    </row>
    <row r="891" spans="1:16" x14ac:dyDescent="0.3">
      <c r="A891" s="4" t="s">
        <v>1122</v>
      </c>
      <c r="B891" s="3" t="s">
        <v>398</v>
      </c>
      <c r="C891" s="4" t="s">
        <v>2294</v>
      </c>
      <c r="D891" s="45" t="s">
        <v>1669</v>
      </c>
      <c r="E891" s="3" t="s">
        <v>399</v>
      </c>
      <c r="F891" s="3" t="s">
        <v>400</v>
      </c>
      <c r="G891" s="4" t="str">
        <f t="shared" si="57"/>
        <v>RES0603 165R±1%</v>
      </c>
      <c r="H891" s="3" t="s">
        <v>23</v>
      </c>
      <c r="I891" s="3" t="s">
        <v>24</v>
      </c>
      <c r="J891" s="3" t="s">
        <v>25</v>
      </c>
      <c r="K891" s="3" t="s">
        <v>401</v>
      </c>
      <c r="L891" s="4" t="str">
        <f t="shared" si="58"/>
        <v>RC0603FR-07165RL</v>
      </c>
      <c r="M891" s="3" t="s">
        <v>378</v>
      </c>
      <c r="N891" t="s">
        <v>379</v>
      </c>
      <c r="O891" t="str">
        <f t="shared" ca="1" si="56"/>
        <v>C:\Altium Libraries\Passives Library\DataSheet\GENERAL PURPOSE CHIP RESISTORS (Yageo).pdf</v>
      </c>
      <c r="P891" s="5" t="str">
        <f t="shared" si="59"/>
        <v>GENERAL PURPOSE CHIP RESISTORS RES0603 165R±1% 75V 0.1W</v>
      </c>
    </row>
    <row r="892" spans="1:16" x14ac:dyDescent="0.3">
      <c r="A892" s="4" t="s">
        <v>1123</v>
      </c>
      <c r="B892" s="3" t="s">
        <v>398</v>
      </c>
      <c r="C892" s="4" t="s">
        <v>2295</v>
      </c>
      <c r="D892" s="45" t="s">
        <v>1669</v>
      </c>
      <c r="E892" s="3" t="s">
        <v>399</v>
      </c>
      <c r="F892" s="3" t="s">
        <v>400</v>
      </c>
      <c r="G892" s="4" t="str">
        <f t="shared" si="57"/>
        <v>RES0603 169R±1%</v>
      </c>
      <c r="H892" s="3" t="s">
        <v>23</v>
      </c>
      <c r="I892" s="3" t="s">
        <v>24</v>
      </c>
      <c r="J892" s="3" t="s">
        <v>25</v>
      </c>
      <c r="K892" s="3" t="s">
        <v>401</v>
      </c>
      <c r="L892" s="4" t="str">
        <f t="shared" si="58"/>
        <v>RC0603FR-07169RL</v>
      </c>
      <c r="M892" s="3" t="s">
        <v>378</v>
      </c>
      <c r="N892" t="s">
        <v>379</v>
      </c>
      <c r="O892" t="str">
        <f t="shared" ca="1" si="56"/>
        <v>C:\Altium Libraries\Passives Library\DataSheet\GENERAL PURPOSE CHIP RESISTORS (Yageo).pdf</v>
      </c>
      <c r="P892" s="5" t="str">
        <f t="shared" si="59"/>
        <v>GENERAL PURPOSE CHIP RESISTORS RES0603 169R±1% 75V 0.1W</v>
      </c>
    </row>
    <row r="893" spans="1:16" x14ac:dyDescent="0.3">
      <c r="A893" s="4" t="s">
        <v>1124</v>
      </c>
      <c r="B893" s="3" t="s">
        <v>398</v>
      </c>
      <c r="C893" s="4" t="s">
        <v>2296</v>
      </c>
      <c r="D893" s="45" t="s">
        <v>1669</v>
      </c>
      <c r="E893" s="3" t="s">
        <v>399</v>
      </c>
      <c r="F893" s="3" t="s">
        <v>400</v>
      </c>
      <c r="G893" s="4" t="str">
        <f t="shared" si="57"/>
        <v>RES0603 174R±1%</v>
      </c>
      <c r="H893" s="3" t="s">
        <v>23</v>
      </c>
      <c r="I893" s="3" t="s">
        <v>24</v>
      </c>
      <c r="J893" s="3" t="s">
        <v>25</v>
      </c>
      <c r="K893" s="3" t="s">
        <v>401</v>
      </c>
      <c r="L893" s="4" t="str">
        <f t="shared" si="58"/>
        <v>RC0603FR-07174RL</v>
      </c>
      <c r="M893" s="3" t="s">
        <v>378</v>
      </c>
      <c r="N893" t="s">
        <v>379</v>
      </c>
      <c r="O893" t="str">
        <f t="shared" ca="1" si="56"/>
        <v>C:\Altium Libraries\Passives Library\DataSheet\GENERAL PURPOSE CHIP RESISTORS (Yageo).pdf</v>
      </c>
      <c r="P893" s="5" t="str">
        <f t="shared" si="59"/>
        <v>GENERAL PURPOSE CHIP RESISTORS RES0603 174R±1% 75V 0.1W</v>
      </c>
    </row>
    <row r="894" spans="1:16" x14ac:dyDescent="0.3">
      <c r="A894" s="4" t="s">
        <v>1128</v>
      </c>
      <c r="B894" s="3" t="s">
        <v>398</v>
      </c>
      <c r="C894" s="4" t="s">
        <v>2297</v>
      </c>
      <c r="D894" s="45" t="s">
        <v>1669</v>
      </c>
      <c r="E894" s="3" t="s">
        <v>399</v>
      </c>
      <c r="F894" s="3" t="s">
        <v>400</v>
      </c>
      <c r="G894" s="4" t="str">
        <f t="shared" si="57"/>
        <v>RES0603 178R±1%</v>
      </c>
      <c r="H894" s="3" t="s">
        <v>23</v>
      </c>
      <c r="I894" s="3" t="s">
        <v>24</v>
      </c>
      <c r="J894" s="3" t="s">
        <v>25</v>
      </c>
      <c r="K894" s="3" t="s">
        <v>401</v>
      </c>
      <c r="L894" s="4" t="str">
        <f t="shared" si="58"/>
        <v>RC0603FR-07178RL</v>
      </c>
      <c r="M894" s="3" t="s">
        <v>378</v>
      </c>
      <c r="N894" t="s">
        <v>379</v>
      </c>
      <c r="O894" t="str">
        <f t="shared" ca="1" si="56"/>
        <v>C:\Altium Libraries\Passives Library\DataSheet\GENERAL PURPOSE CHIP RESISTORS (Yageo).pdf</v>
      </c>
      <c r="P894" s="5" t="str">
        <f t="shared" si="59"/>
        <v>GENERAL PURPOSE CHIP RESISTORS RES0603 178R±1% 75V 0.1W</v>
      </c>
    </row>
    <row r="895" spans="1:16" x14ac:dyDescent="0.3">
      <c r="A895" s="4" t="s">
        <v>1129</v>
      </c>
      <c r="B895" s="3" t="s">
        <v>398</v>
      </c>
      <c r="C895" s="4" t="s">
        <v>2298</v>
      </c>
      <c r="D895" s="45" t="s">
        <v>1669</v>
      </c>
      <c r="E895" s="3" t="s">
        <v>399</v>
      </c>
      <c r="F895" s="3" t="s">
        <v>400</v>
      </c>
      <c r="G895" s="4" t="str">
        <f t="shared" si="57"/>
        <v>RES0603 182R±1%</v>
      </c>
      <c r="H895" s="3" t="s">
        <v>23</v>
      </c>
      <c r="I895" s="3" t="s">
        <v>24</v>
      </c>
      <c r="J895" s="3" t="s">
        <v>25</v>
      </c>
      <c r="K895" s="3" t="s">
        <v>401</v>
      </c>
      <c r="L895" s="4" t="str">
        <f t="shared" si="58"/>
        <v>RC0603FR-07182RL</v>
      </c>
      <c r="M895" s="3" t="s">
        <v>378</v>
      </c>
      <c r="N895" t="s">
        <v>379</v>
      </c>
      <c r="O895" t="str">
        <f t="shared" ca="1" si="56"/>
        <v>C:\Altium Libraries\Passives Library\DataSheet\GENERAL PURPOSE CHIP RESISTORS (Yageo).pdf</v>
      </c>
      <c r="P895" s="5" t="str">
        <f t="shared" si="59"/>
        <v>GENERAL PURPOSE CHIP RESISTORS RES0603 182R±1% 75V 0.1W</v>
      </c>
    </row>
    <row r="896" spans="1:16" x14ac:dyDescent="0.3">
      <c r="A896" s="4" t="s">
        <v>1130</v>
      </c>
      <c r="B896" s="3" t="s">
        <v>398</v>
      </c>
      <c r="C896" s="4" t="s">
        <v>2299</v>
      </c>
      <c r="D896" s="45" t="s">
        <v>1669</v>
      </c>
      <c r="E896" s="3" t="s">
        <v>399</v>
      </c>
      <c r="F896" s="3" t="s">
        <v>400</v>
      </c>
      <c r="G896" s="4" t="str">
        <f t="shared" si="57"/>
        <v>RES0603 187R±1%</v>
      </c>
      <c r="H896" s="3" t="s">
        <v>23</v>
      </c>
      <c r="I896" s="3" t="s">
        <v>24</v>
      </c>
      <c r="J896" s="3" t="s">
        <v>25</v>
      </c>
      <c r="K896" s="3" t="s">
        <v>401</v>
      </c>
      <c r="L896" s="4" t="str">
        <f t="shared" si="58"/>
        <v>RC0603FR-07187RL</v>
      </c>
      <c r="M896" s="3" t="s">
        <v>378</v>
      </c>
      <c r="N896" t="s">
        <v>379</v>
      </c>
      <c r="O896" t="str">
        <f t="shared" ca="1" si="56"/>
        <v>C:\Altium Libraries\Passives Library\DataSheet\GENERAL PURPOSE CHIP RESISTORS (Yageo).pdf</v>
      </c>
      <c r="P896" s="5" t="str">
        <f t="shared" si="59"/>
        <v>GENERAL PURPOSE CHIP RESISTORS RES0603 187R±1% 75V 0.1W</v>
      </c>
    </row>
    <row r="897" spans="1:16" x14ac:dyDescent="0.3">
      <c r="A897" s="4" t="s">
        <v>1131</v>
      </c>
      <c r="B897" s="3" t="s">
        <v>398</v>
      </c>
      <c r="C897" s="4" t="s">
        <v>2300</v>
      </c>
      <c r="D897" s="45" t="s">
        <v>1669</v>
      </c>
      <c r="E897" s="3" t="s">
        <v>399</v>
      </c>
      <c r="F897" s="3" t="s">
        <v>400</v>
      </c>
      <c r="G897" s="4" t="str">
        <f t="shared" si="57"/>
        <v>RES0603 191R±1%</v>
      </c>
      <c r="H897" s="3" t="s">
        <v>23</v>
      </c>
      <c r="I897" s="3" t="s">
        <v>24</v>
      </c>
      <c r="J897" s="3" t="s">
        <v>25</v>
      </c>
      <c r="K897" s="3" t="s">
        <v>401</v>
      </c>
      <c r="L897" s="4" t="str">
        <f t="shared" si="58"/>
        <v>RC0603FR-07191RL</v>
      </c>
      <c r="M897" s="3" t="s">
        <v>378</v>
      </c>
      <c r="N897" t="s">
        <v>379</v>
      </c>
      <c r="O897" t="str">
        <f t="shared" ca="1" si="56"/>
        <v>C:\Altium Libraries\Passives Library\DataSheet\GENERAL PURPOSE CHIP RESISTORS (Yageo).pdf</v>
      </c>
      <c r="P897" s="5" t="str">
        <f t="shared" si="59"/>
        <v>GENERAL PURPOSE CHIP RESISTORS RES0603 191R±1% 75V 0.1W</v>
      </c>
    </row>
    <row r="898" spans="1:16" x14ac:dyDescent="0.3">
      <c r="A898" s="4" t="s">
        <v>1132</v>
      </c>
      <c r="B898" s="3" t="s">
        <v>398</v>
      </c>
      <c r="C898" s="4" t="s">
        <v>2301</v>
      </c>
      <c r="D898" s="45" t="s">
        <v>1669</v>
      </c>
      <c r="E898" s="3" t="s">
        <v>399</v>
      </c>
      <c r="F898" s="3" t="s">
        <v>400</v>
      </c>
      <c r="G898" s="4" t="str">
        <f t="shared" si="57"/>
        <v>RES0603 196R±1%</v>
      </c>
      <c r="H898" s="3" t="s">
        <v>23</v>
      </c>
      <c r="I898" s="3" t="s">
        <v>24</v>
      </c>
      <c r="J898" s="3" t="s">
        <v>25</v>
      </c>
      <c r="K898" s="3" t="s">
        <v>401</v>
      </c>
      <c r="L898" s="4" t="str">
        <f t="shared" si="58"/>
        <v>RC0603FR-07196RL</v>
      </c>
      <c r="M898" s="3" t="s">
        <v>378</v>
      </c>
      <c r="N898" t="s">
        <v>379</v>
      </c>
      <c r="O898" t="str">
        <f t="shared" ca="1" si="56"/>
        <v>C:\Altium Libraries\Passives Library\DataSheet\GENERAL PURPOSE CHIP RESISTORS (Yageo).pdf</v>
      </c>
      <c r="P898" s="5" t="str">
        <f t="shared" si="59"/>
        <v>GENERAL PURPOSE CHIP RESISTORS RES0603 196R±1% 75V 0.1W</v>
      </c>
    </row>
    <row r="899" spans="1:16" x14ac:dyDescent="0.3">
      <c r="A899" s="4" t="s">
        <v>1133</v>
      </c>
      <c r="B899" s="3" t="s">
        <v>398</v>
      </c>
      <c r="C899" s="4" t="s">
        <v>139</v>
      </c>
      <c r="D899" s="45" t="s">
        <v>1669</v>
      </c>
      <c r="E899" s="3" t="s">
        <v>399</v>
      </c>
      <c r="F899" s="3" t="s">
        <v>400</v>
      </c>
      <c r="G899" s="4" t="str">
        <f t="shared" si="57"/>
        <v>RES0603 200R±1%</v>
      </c>
      <c r="H899" s="3" t="s">
        <v>23</v>
      </c>
      <c r="I899" s="3" t="s">
        <v>24</v>
      </c>
      <c r="J899" s="3" t="s">
        <v>25</v>
      </c>
      <c r="K899" s="3" t="s">
        <v>401</v>
      </c>
      <c r="L899" s="4" t="str">
        <f t="shared" si="58"/>
        <v>RC0603FR-07200RL</v>
      </c>
      <c r="M899" s="3" t="s">
        <v>378</v>
      </c>
      <c r="N899" t="s">
        <v>379</v>
      </c>
      <c r="O899" t="str">
        <f t="shared" ca="1" si="56"/>
        <v>C:\Altium Libraries\Passives Library\DataSheet\GENERAL PURPOSE CHIP RESISTORS (Yageo).pdf</v>
      </c>
      <c r="P899" s="5" t="str">
        <f t="shared" si="59"/>
        <v>GENERAL PURPOSE CHIP RESISTORS RES0603 200R±1% 75V 0.1W</v>
      </c>
    </row>
    <row r="900" spans="1:16" x14ac:dyDescent="0.3">
      <c r="A900" s="4" t="s">
        <v>1134</v>
      </c>
      <c r="B900" s="3" t="s">
        <v>398</v>
      </c>
      <c r="C900" s="4" t="s">
        <v>2302</v>
      </c>
      <c r="D900" s="45" t="s">
        <v>1669</v>
      </c>
      <c r="E900" s="3" t="s">
        <v>399</v>
      </c>
      <c r="F900" s="3" t="s">
        <v>400</v>
      </c>
      <c r="G900" s="4" t="str">
        <f t="shared" si="57"/>
        <v>RES0603 205R±1%</v>
      </c>
      <c r="H900" s="3" t="s">
        <v>23</v>
      </c>
      <c r="I900" s="3" t="s">
        <v>24</v>
      </c>
      <c r="J900" s="3" t="s">
        <v>25</v>
      </c>
      <c r="K900" s="3" t="s">
        <v>401</v>
      </c>
      <c r="L900" s="4" t="str">
        <f t="shared" si="58"/>
        <v>RC0603FR-07205RL</v>
      </c>
      <c r="M900" s="3" t="s">
        <v>378</v>
      </c>
      <c r="N900" t="s">
        <v>379</v>
      </c>
      <c r="O900" t="str">
        <f t="shared" ca="1" si="56"/>
        <v>C:\Altium Libraries\Passives Library\DataSheet\GENERAL PURPOSE CHIP RESISTORS (Yageo).pdf</v>
      </c>
      <c r="P900" s="5" t="str">
        <f t="shared" si="59"/>
        <v>GENERAL PURPOSE CHIP RESISTORS RES0603 205R±1% 75V 0.1W</v>
      </c>
    </row>
    <row r="901" spans="1:16" x14ac:dyDescent="0.3">
      <c r="A901" s="4" t="s">
        <v>1135</v>
      </c>
      <c r="B901" s="3" t="s">
        <v>398</v>
      </c>
      <c r="C901" s="4" t="s">
        <v>2303</v>
      </c>
      <c r="D901" s="45" t="s">
        <v>1669</v>
      </c>
      <c r="E901" s="3" t="s">
        <v>399</v>
      </c>
      <c r="F901" s="3" t="s">
        <v>400</v>
      </c>
      <c r="G901" s="4" t="str">
        <f t="shared" si="57"/>
        <v>RES0603 210R±1%</v>
      </c>
      <c r="H901" s="3" t="s">
        <v>23</v>
      </c>
      <c r="I901" s="3" t="s">
        <v>24</v>
      </c>
      <c r="J901" s="3" t="s">
        <v>25</v>
      </c>
      <c r="K901" s="3" t="s">
        <v>401</v>
      </c>
      <c r="L901" s="4" t="str">
        <f t="shared" si="58"/>
        <v>RC0603FR-07210RL</v>
      </c>
      <c r="M901" s="3" t="s">
        <v>378</v>
      </c>
      <c r="N901" t="s">
        <v>379</v>
      </c>
      <c r="O901" t="str">
        <f t="shared" ca="1" si="56"/>
        <v>C:\Altium Libraries\Passives Library\DataSheet\GENERAL PURPOSE CHIP RESISTORS (Yageo).pdf</v>
      </c>
      <c r="P901" s="5" t="str">
        <f t="shared" si="59"/>
        <v>GENERAL PURPOSE CHIP RESISTORS RES0603 210R±1% 75V 0.1W</v>
      </c>
    </row>
    <row r="902" spans="1:16" x14ac:dyDescent="0.3">
      <c r="A902" s="4" t="s">
        <v>1136</v>
      </c>
      <c r="B902" s="3" t="s">
        <v>398</v>
      </c>
      <c r="C902" s="4" t="s">
        <v>2304</v>
      </c>
      <c r="D902" s="45" t="s">
        <v>1669</v>
      </c>
      <c r="E902" s="3" t="s">
        <v>399</v>
      </c>
      <c r="F902" s="3" t="s">
        <v>400</v>
      </c>
      <c r="G902" s="4" t="str">
        <f t="shared" si="57"/>
        <v>RES0603 215R±1%</v>
      </c>
      <c r="H902" s="3" t="s">
        <v>23</v>
      </c>
      <c r="I902" s="3" t="s">
        <v>24</v>
      </c>
      <c r="J902" s="3" t="s">
        <v>25</v>
      </c>
      <c r="K902" s="3" t="s">
        <v>401</v>
      </c>
      <c r="L902" s="4" t="str">
        <f t="shared" si="58"/>
        <v>RC0603FR-07215RL</v>
      </c>
      <c r="M902" s="3" t="s">
        <v>378</v>
      </c>
      <c r="N902" t="s">
        <v>379</v>
      </c>
      <c r="O902" t="str">
        <f t="shared" ca="1" si="56"/>
        <v>C:\Altium Libraries\Passives Library\DataSheet\GENERAL PURPOSE CHIP RESISTORS (Yageo).pdf</v>
      </c>
      <c r="P902" s="5" t="str">
        <f t="shared" si="59"/>
        <v>GENERAL PURPOSE CHIP RESISTORS RES0603 215R±1% 75V 0.1W</v>
      </c>
    </row>
    <row r="903" spans="1:16" x14ac:dyDescent="0.3">
      <c r="A903" s="4" t="s">
        <v>1137</v>
      </c>
      <c r="B903" s="3" t="s">
        <v>398</v>
      </c>
      <c r="C903" s="4" t="s">
        <v>2305</v>
      </c>
      <c r="D903" s="45" t="s">
        <v>1669</v>
      </c>
      <c r="E903" s="3" t="s">
        <v>399</v>
      </c>
      <c r="F903" s="3" t="s">
        <v>400</v>
      </c>
      <c r="G903" s="4" t="str">
        <f t="shared" si="57"/>
        <v>RES0603 221R±1%</v>
      </c>
      <c r="H903" s="3" t="s">
        <v>23</v>
      </c>
      <c r="I903" s="3" t="s">
        <v>24</v>
      </c>
      <c r="J903" s="3" t="s">
        <v>25</v>
      </c>
      <c r="K903" s="3" t="s">
        <v>401</v>
      </c>
      <c r="L903" s="4" t="str">
        <f t="shared" si="58"/>
        <v>RC0603FR-07221RL</v>
      </c>
      <c r="M903" s="3" t="s">
        <v>378</v>
      </c>
      <c r="N903" t="s">
        <v>379</v>
      </c>
      <c r="O903" t="str">
        <f t="shared" ca="1" si="56"/>
        <v>C:\Altium Libraries\Passives Library\DataSheet\GENERAL PURPOSE CHIP RESISTORS (Yageo).pdf</v>
      </c>
      <c r="P903" s="5" t="str">
        <f t="shared" si="59"/>
        <v>GENERAL PURPOSE CHIP RESISTORS RES0603 221R±1% 75V 0.1W</v>
      </c>
    </row>
    <row r="904" spans="1:16" x14ac:dyDescent="0.3">
      <c r="A904" s="4" t="s">
        <v>1138</v>
      </c>
      <c r="B904" s="3" t="s">
        <v>398</v>
      </c>
      <c r="C904" s="4" t="s">
        <v>2306</v>
      </c>
      <c r="D904" s="45" t="s">
        <v>1669</v>
      </c>
      <c r="E904" s="3" t="s">
        <v>399</v>
      </c>
      <c r="F904" s="3" t="s">
        <v>400</v>
      </c>
      <c r="G904" s="4" t="str">
        <f t="shared" si="57"/>
        <v>RES0603 226R±1%</v>
      </c>
      <c r="H904" s="3" t="s">
        <v>23</v>
      </c>
      <c r="I904" s="3" t="s">
        <v>24</v>
      </c>
      <c r="J904" s="3" t="s">
        <v>25</v>
      </c>
      <c r="K904" s="3" t="s">
        <v>401</v>
      </c>
      <c r="L904" s="4" t="str">
        <f t="shared" si="58"/>
        <v>RC0603FR-07226RL</v>
      </c>
      <c r="M904" s="3" t="s">
        <v>378</v>
      </c>
      <c r="N904" t="s">
        <v>379</v>
      </c>
      <c r="O904" t="str">
        <f t="shared" ca="1" si="56"/>
        <v>C:\Altium Libraries\Passives Library\DataSheet\GENERAL PURPOSE CHIP RESISTORS (Yageo).pdf</v>
      </c>
      <c r="P904" s="5" t="str">
        <f t="shared" si="59"/>
        <v>GENERAL PURPOSE CHIP RESISTORS RES0603 226R±1% 75V 0.1W</v>
      </c>
    </row>
    <row r="905" spans="1:16" x14ac:dyDescent="0.3">
      <c r="A905" s="4" t="s">
        <v>1139</v>
      </c>
      <c r="B905" s="3" t="s">
        <v>398</v>
      </c>
      <c r="C905" s="4" t="s">
        <v>2307</v>
      </c>
      <c r="D905" s="45" t="s">
        <v>1669</v>
      </c>
      <c r="E905" s="3" t="s">
        <v>399</v>
      </c>
      <c r="F905" s="3" t="s">
        <v>400</v>
      </c>
      <c r="G905" s="4" t="str">
        <f t="shared" si="57"/>
        <v>RES0603 232R±1%</v>
      </c>
      <c r="H905" s="3" t="s">
        <v>23</v>
      </c>
      <c r="I905" s="3" t="s">
        <v>24</v>
      </c>
      <c r="J905" s="3" t="s">
        <v>25</v>
      </c>
      <c r="K905" s="3" t="s">
        <v>401</v>
      </c>
      <c r="L905" s="4" t="str">
        <f t="shared" si="58"/>
        <v>RC0603FR-07232RL</v>
      </c>
      <c r="M905" s="3" t="s">
        <v>378</v>
      </c>
      <c r="N905" t="s">
        <v>379</v>
      </c>
      <c r="O905" t="str">
        <f t="shared" ca="1" si="56"/>
        <v>C:\Altium Libraries\Passives Library\DataSheet\GENERAL PURPOSE CHIP RESISTORS (Yageo).pdf</v>
      </c>
      <c r="P905" s="5" t="str">
        <f t="shared" si="59"/>
        <v>GENERAL PURPOSE CHIP RESISTORS RES0603 232R±1% 75V 0.1W</v>
      </c>
    </row>
    <row r="906" spans="1:16" x14ac:dyDescent="0.3">
      <c r="A906" s="4" t="s">
        <v>1140</v>
      </c>
      <c r="B906" s="3" t="s">
        <v>398</v>
      </c>
      <c r="C906" s="4" t="s">
        <v>2308</v>
      </c>
      <c r="D906" s="45" t="s">
        <v>1669</v>
      </c>
      <c r="E906" s="3" t="s">
        <v>399</v>
      </c>
      <c r="F906" s="3" t="s">
        <v>400</v>
      </c>
      <c r="G906" s="4" t="str">
        <f t="shared" si="57"/>
        <v>RES0603 237R±1%</v>
      </c>
      <c r="H906" s="3" t="s">
        <v>23</v>
      </c>
      <c r="I906" s="3" t="s">
        <v>24</v>
      </c>
      <c r="J906" s="3" t="s">
        <v>25</v>
      </c>
      <c r="K906" s="3" t="s">
        <v>401</v>
      </c>
      <c r="L906" s="4" t="str">
        <f t="shared" si="58"/>
        <v>RC0603FR-07237RL</v>
      </c>
      <c r="M906" s="3" t="s">
        <v>378</v>
      </c>
      <c r="N906" t="s">
        <v>379</v>
      </c>
      <c r="O906" t="str">
        <f t="shared" ca="1" si="56"/>
        <v>C:\Altium Libraries\Passives Library\DataSheet\GENERAL PURPOSE CHIP RESISTORS (Yageo).pdf</v>
      </c>
      <c r="P906" s="5" t="str">
        <f t="shared" si="59"/>
        <v>GENERAL PURPOSE CHIP RESISTORS RES0603 237R±1% 75V 0.1W</v>
      </c>
    </row>
    <row r="907" spans="1:16" x14ac:dyDescent="0.3">
      <c r="A907" s="4" t="s">
        <v>1141</v>
      </c>
      <c r="B907" s="3" t="s">
        <v>398</v>
      </c>
      <c r="C907" s="4" t="s">
        <v>2309</v>
      </c>
      <c r="D907" s="45" t="s">
        <v>1669</v>
      </c>
      <c r="E907" s="3" t="s">
        <v>399</v>
      </c>
      <c r="F907" s="3" t="s">
        <v>400</v>
      </c>
      <c r="G907" s="4" t="str">
        <f t="shared" si="57"/>
        <v>RES0603 243R±1%</v>
      </c>
      <c r="H907" s="3" t="s">
        <v>23</v>
      </c>
      <c r="I907" s="3" t="s">
        <v>24</v>
      </c>
      <c r="J907" s="3" t="s">
        <v>25</v>
      </c>
      <c r="K907" s="3" t="s">
        <v>401</v>
      </c>
      <c r="L907" s="4" t="str">
        <f t="shared" si="58"/>
        <v>RC0603FR-07243RL</v>
      </c>
      <c r="M907" s="3" t="s">
        <v>378</v>
      </c>
      <c r="N907" t="s">
        <v>379</v>
      </c>
      <c r="O907" t="str">
        <f t="shared" ca="1" si="56"/>
        <v>C:\Altium Libraries\Passives Library\DataSheet\GENERAL PURPOSE CHIP RESISTORS (Yageo).pdf</v>
      </c>
      <c r="P907" s="5" t="str">
        <f t="shared" si="59"/>
        <v>GENERAL PURPOSE CHIP RESISTORS RES0603 243R±1% 75V 0.1W</v>
      </c>
    </row>
    <row r="908" spans="1:16" x14ac:dyDescent="0.3">
      <c r="A908" s="4" t="s">
        <v>1142</v>
      </c>
      <c r="B908" s="3" t="s">
        <v>398</v>
      </c>
      <c r="C908" s="4" t="s">
        <v>2310</v>
      </c>
      <c r="D908" s="45" t="s">
        <v>1669</v>
      </c>
      <c r="E908" s="3" t="s">
        <v>399</v>
      </c>
      <c r="F908" s="3" t="s">
        <v>400</v>
      </c>
      <c r="G908" s="4" t="str">
        <f t="shared" si="57"/>
        <v>RES0603 249R±1%</v>
      </c>
      <c r="H908" s="3" t="s">
        <v>23</v>
      </c>
      <c r="I908" s="3" t="s">
        <v>24</v>
      </c>
      <c r="J908" s="3" t="s">
        <v>25</v>
      </c>
      <c r="K908" s="3" t="s">
        <v>401</v>
      </c>
      <c r="L908" s="4" t="str">
        <f t="shared" si="58"/>
        <v>RC0603FR-07249RL</v>
      </c>
      <c r="M908" s="3" t="s">
        <v>378</v>
      </c>
      <c r="N908" t="s">
        <v>379</v>
      </c>
      <c r="O908" t="str">
        <f t="shared" ca="1" si="56"/>
        <v>C:\Altium Libraries\Passives Library\DataSheet\GENERAL PURPOSE CHIP RESISTORS (Yageo).pdf</v>
      </c>
      <c r="P908" s="5" t="str">
        <f t="shared" si="59"/>
        <v>GENERAL PURPOSE CHIP RESISTORS RES0603 249R±1% 75V 0.1W</v>
      </c>
    </row>
    <row r="909" spans="1:16" x14ac:dyDescent="0.3">
      <c r="A909" s="4" t="s">
        <v>1143</v>
      </c>
      <c r="B909" s="3" t="s">
        <v>398</v>
      </c>
      <c r="C909" s="4" t="s">
        <v>2311</v>
      </c>
      <c r="D909" s="45" t="s">
        <v>1669</v>
      </c>
      <c r="E909" s="3" t="s">
        <v>399</v>
      </c>
      <c r="F909" s="3" t="s">
        <v>400</v>
      </c>
      <c r="G909" s="4" t="str">
        <f t="shared" si="57"/>
        <v>RES0603 255R±1%</v>
      </c>
      <c r="H909" s="3" t="s">
        <v>23</v>
      </c>
      <c r="I909" s="3" t="s">
        <v>24</v>
      </c>
      <c r="J909" s="3" t="s">
        <v>25</v>
      </c>
      <c r="K909" s="3" t="s">
        <v>401</v>
      </c>
      <c r="L909" s="4" t="str">
        <f t="shared" si="58"/>
        <v>RC0603FR-07255RL</v>
      </c>
      <c r="M909" s="3" t="s">
        <v>378</v>
      </c>
      <c r="N909" t="s">
        <v>379</v>
      </c>
      <c r="O909" t="str">
        <f t="shared" ca="1" si="56"/>
        <v>C:\Altium Libraries\Passives Library\DataSheet\GENERAL PURPOSE CHIP RESISTORS (Yageo).pdf</v>
      </c>
      <c r="P909" s="5" t="str">
        <f t="shared" si="59"/>
        <v>GENERAL PURPOSE CHIP RESISTORS RES0603 255R±1% 75V 0.1W</v>
      </c>
    </row>
    <row r="910" spans="1:16" x14ac:dyDescent="0.3">
      <c r="A910" s="4" t="s">
        <v>1144</v>
      </c>
      <c r="B910" s="3" t="s">
        <v>398</v>
      </c>
      <c r="C910" s="4" t="s">
        <v>2312</v>
      </c>
      <c r="D910" s="45" t="s">
        <v>1669</v>
      </c>
      <c r="E910" s="3" t="s">
        <v>399</v>
      </c>
      <c r="F910" s="3" t="s">
        <v>400</v>
      </c>
      <c r="G910" s="4" t="str">
        <f t="shared" si="57"/>
        <v>RES0603 261R±1%</v>
      </c>
      <c r="H910" s="3" t="s">
        <v>23</v>
      </c>
      <c r="I910" s="3" t="s">
        <v>24</v>
      </c>
      <c r="J910" s="3" t="s">
        <v>25</v>
      </c>
      <c r="K910" s="3" t="s">
        <v>401</v>
      </c>
      <c r="L910" s="4" t="str">
        <f t="shared" si="58"/>
        <v>RC0603FR-07261RL</v>
      </c>
      <c r="M910" s="3" t="s">
        <v>378</v>
      </c>
      <c r="N910" t="s">
        <v>379</v>
      </c>
      <c r="O910" t="str">
        <f t="shared" ca="1" si="56"/>
        <v>C:\Altium Libraries\Passives Library\DataSheet\GENERAL PURPOSE CHIP RESISTORS (Yageo).pdf</v>
      </c>
      <c r="P910" s="5" t="str">
        <f t="shared" si="59"/>
        <v>GENERAL PURPOSE CHIP RESISTORS RES0603 261R±1% 75V 0.1W</v>
      </c>
    </row>
    <row r="911" spans="1:16" x14ac:dyDescent="0.3">
      <c r="A911" s="4" t="s">
        <v>1145</v>
      </c>
      <c r="B911" s="3" t="s">
        <v>398</v>
      </c>
      <c r="C911" s="4" t="s">
        <v>2313</v>
      </c>
      <c r="D911" s="45" t="s">
        <v>1669</v>
      </c>
      <c r="E911" s="3" t="s">
        <v>399</v>
      </c>
      <c r="F911" s="3" t="s">
        <v>400</v>
      </c>
      <c r="G911" s="4" t="str">
        <f t="shared" si="57"/>
        <v>RES0603 267R±1%</v>
      </c>
      <c r="H911" s="3" t="s">
        <v>23</v>
      </c>
      <c r="I911" s="3" t="s">
        <v>24</v>
      </c>
      <c r="J911" s="3" t="s">
        <v>25</v>
      </c>
      <c r="K911" s="3" t="s">
        <v>401</v>
      </c>
      <c r="L911" s="4" t="str">
        <f t="shared" si="58"/>
        <v>RC0603FR-07267RL</v>
      </c>
      <c r="M911" s="3" t="s">
        <v>378</v>
      </c>
      <c r="N911" t="s">
        <v>379</v>
      </c>
      <c r="O911" t="str">
        <f t="shared" ca="1" si="56"/>
        <v>C:\Altium Libraries\Passives Library\DataSheet\GENERAL PURPOSE CHIP RESISTORS (Yageo).pdf</v>
      </c>
      <c r="P911" s="5" t="str">
        <f t="shared" si="59"/>
        <v>GENERAL PURPOSE CHIP RESISTORS RES0603 267R±1% 75V 0.1W</v>
      </c>
    </row>
    <row r="912" spans="1:16" x14ac:dyDescent="0.3">
      <c r="A912" s="4" t="s">
        <v>1146</v>
      </c>
      <c r="B912" s="3" t="s">
        <v>398</v>
      </c>
      <c r="C912" s="4" t="s">
        <v>2314</v>
      </c>
      <c r="D912" s="45" t="s">
        <v>1669</v>
      </c>
      <c r="E912" s="3" t="s">
        <v>399</v>
      </c>
      <c r="F912" s="3" t="s">
        <v>400</v>
      </c>
      <c r="G912" s="4" t="str">
        <f t="shared" si="57"/>
        <v>RES0603 274R±1%</v>
      </c>
      <c r="H912" s="3" t="s">
        <v>23</v>
      </c>
      <c r="I912" s="3" t="s">
        <v>24</v>
      </c>
      <c r="J912" s="3" t="s">
        <v>25</v>
      </c>
      <c r="K912" s="3" t="s">
        <v>401</v>
      </c>
      <c r="L912" s="4" t="str">
        <f t="shared" si="58"/>
        <v>RC0603FR-07274RL</v>
      </c>
      <c r="M912" s="3" t="s">
        <v>378</v>
      </c>
      <c r="N912" t="s">
        <v>379</v>
      </c>
      <c r="O912" t="str">
        <f t="shared" ca="1" si="56"/>
        <v>C:\Altium Libraries\Passives Library\DataSheet\GENERAL PURPOSE CHIP RESISTORS (Yageo).pdf</v>
      </c>
      <c r="P912" s="5" t="str">
        <f t="shared" si="59"/>
        <v>GENERAL PURPOSE CHIP RESISTORS RES0603 274R±1% 75V 0.1W</v>
      </c>
    </row>
    <row r="913" spans="1:16" x14ac:dyDescent="0.3">
      <c r="A913" s="4" t="s">
        <v>1147</v>
      </c>
      <c r="B913" s="3" t="s">
        <v>398</v>
      </c>
      <c r="C913" s="4" t="s">
        <v>2315</v>
      </c>
      <c r="D913" s="45" t="s">
        <v>1669</v>
      </c>
      <c r="E913" s="3" t="s">
        <v>399</v>
      </c>
      <c r="F913" s="3" t="s">
        <v>400</v>
      </c>
      <c r="G913" s="4" t="str">
        <f t="shared" si="57"/>
        <v>RES0603 280R±1%</v>
      </c>
      <c r="H913" s="3" t="s">
        <v>23</v>
      </c>
      <c r="I913" s="3" t="s">
        <v>24</v>
      </c>
      <c r="J913" s="3" t="s">
        <v>25</v>
      </c>
      <c r="K913" s="3" t="s">
        <v>401</v>
      </c>
      <c r="L913" s="4" t="str">
        <f t="shared" si="58"/>
        <v>RC0603FR-07280RL</v>
      </c>
      <c r="M913" s="3" t="s">
        <v>378</v>
      </c>
      <c r="N913" t="s">
        <v>379</v>
      </c>
      <c r="O913" t="str">
        <f t="shared" ca="1" si="56"/>
        <v>C:\Altium Libraries\Passives Library\DataSheet\GENERAL PURPOSE CHIP RESISTORS (Yageo).pdf</v>
      </c>
      <c r="P913" s="5" t="str">
        <f t="shared" si="59"/>
        <v>GENERAL PURPOSE CHIP RESISTORS RES0603 280R±1% 75V 0.1W</v>
      </c>
    </row>
    <row r="914" spans="1:16" x14ac:dyDescent="0.3">
      <c r="A914" s="4" t="s">
        <v>1148</v>
      </c>
      <c r="B914" s="3" t="s">
        <v>398</v>
      </c>
      <c r="C914" s="4" t="s">
        <v>2316</v>
      </c>
      <c r="D914" s="45" t="s">
        <v>1669</v>
      </c>
      <c r="E914" s="3" t="s">
        <v>399</v>
      </c>
      <c r="F914" s="3" t="s">
        <v>400</v>
      </c>
      <c r="G914" s="4" t="str">
        <f t="shared" si="57"/>
        <v>RES0603 287R±1%</v>
      </c>
      <c r="H914" s="3" t="s">
        <v>23</v>
      </c>
      <c r="I914" s="3" t="s">
        <v>24</v>
      </c>
      <c r="J914" s="3" t="s">
        <v>25</v>
      </c>
      <c r="K914" s="3" t="s">
        <v>401</v>
      </c>
      <c r="L914" s="4" t="str">
        <f t="shared" si="58"/>
        <v>RC0603FR-07287RL</v>
      </c>
      <c r="M914" s="3" t="s">
        <v>378</v>
      </c>
      <c r="N914" t="s">
        <v>379</v>
      </c>
      <c r="O914" t="str">
        <f t="shared" ca="1" si="56"/>
        <v>C:\Altium Libraries\Passives Library\DataSheet\GENERAL PURPOSE CHIP RESISTORS (Yageo).pdf</v>
      </c>
      <c r="P914" s="5" t="str">
        <f t="shared" si="59"/>
        <v>GENERAL PURPOSE CHIP RESISTORS RES0603 287R±1% 75V 0.1W</v>
      </c>
    </row>
    <row r="915" spans="1:16" x14ac:dyDescent="0.3">
      <c r="A915" s="4" t="s">
        <v>1149</v>
      </c>
      <c r="B915" s="3" t="s">
        <v>398</v>
      </c>
      <c r="C915" s="4" t="s">
        <v>2317</v>
      </c>
      <c r="D915" s="45" t="s">
        <v>1669</v>
      </c>
      <c r="E915" s="3" t="s">
        <v>399</v>
      </c>
      <c r="F915" s="3" t="s">
        <v>400</v>
      </c>
      <c r="G915" s="4" t="str">
        <f t="shared" si="57"/>
        <v>RES0603 294R±1%</v>
      </c>
      <c r="H915" s="3" t="s">
        <v>23</v>
      </c>
      <c r="I915" s="3" t="s">
        <v>24</v>
      </c>
      <c r="J915" s="3" t="s">
        <v>25</v>
      </c>
      <c r="K915" s="3" t="s">
        <v>401</v>
      </c>
      <c r="L915" s="4" t="str">
        <f t="shared" si="58"/>
        <v>RC0603FR-07294RL</v>
      </c>
      <c r="M915" s="3" t="s">
        <v>378</v>
      </c>
      <c r="N915" t="s">
        <v>379</v>
      </c>
      <c r="O915" t="str">
        <f t="shared" ca="1" si="56"/>
        <v>C:\Altium Libraries\Passives Library\DataSheet\GENERAL PURPOSE CHIP RESISTORS (Yageo).pdf</v>
      </c>
      <c r="P915" s="5" t="str">
        <f t="shared" si="59"/>
        <v>GENERAL PURPOSE CHIP RESISTORS RES0603 294R±1% 75V 0.1W</v>
      </c>
    </row>
    <row r="916" spans="1:16" x14ac:dyDescent="0.3">
      <c r="A916" s="4" t="s">
        <v>1150</v>
      </c>
      <c r="B916" s="3" t="s">
        <v>398</v>
      </c>
      <c r="C916" s="4" t="s">
        <v>2318</v>
      </c>
      <c r="D916" s="45" t="s">
        <v>1669</v>
      </c>
      <c r="E916" s="3" t="s">
        <v>399</v>
      </c>
      <c r="F916" s="3" t="s">
        <v>400</v>
      </c>
      <c r="G916" s="4" t="str">
        <f t="shared" si="57"/>
        <v>RES0603 301R±1%</v>
      </c>
      <c r="H916" s="3" t="s">
        <v>23</v>
      </c>
      <c r="I916" s="3" t="s">
        <v>24</v>
      </c>
      <c r="J916" s="3" t="s">
        <v>25</v>
      </c>
      <c r="K916" s="3" t="s">
        <v>401</v>
      </c>
      <c r="L916" s="4" t="str">
        <f t="shared" si="58"/>
        <v>RC0603FR-07301RL</v>
      </c>
      <c r="M916" s="3" t="s">
        <v>378</v>
      </c>
      <c r="N916" t="s">
        <v>379</v>
      </c>
      <c r="O916" t="str">
        <f t="shared" ca="1" si="56"/>
        <v>C:\Altium Libraries\Passives Library\DataSheet\GENERAL PURPOSE CHIP RESISTORS (Yageo).pdf</v>
      </c>
      <c r="P916" s="5" t="str">
        <f t="shared" si="59"/>
        <v>GENERAL PURPOSE CHIP RESISTORS RES0603 301R±1% 75V 0.1W</v>
      </c>
    </row>
    <row r="917" spans="1:16" x14ac:dyDescent="0.3">
      <c r="A917" s="4" t="s">
        <v>1151</v>
      </c>
      <c r="B917" s="3" t="s">
        <v>398</v>
      </c>
      <c r="C917" s="4" t="s">
        <v>2319</v>
      </c>
      <c r="D917" s="45" t="s">
        <v>1669</v>
      </c>
      <c r="E917" s="3" t="s">
        <v>399</v>
      </c>
      <c r="F917" s="3" t="s">
        <v>400</v>
      </c>
      <c r="G917" s="4" t="str">
        <f t="shared" si="57"/>
        <v>RES0603 309R±1%</v>
      </c>
      <c r="H917" s="3" t="s">
        <v>23</v>
      </c>
      <c r="I917" s="3" t="s">
        <v>24</v>
      </c>
      <c r="J917" s="3" t="s">
        <v>25</v>
      </c>
      <c r="K917" s="3" t="s">
        <v>401</v>
      </c>
      <c r="L917" s="4" t="str">
        <f t="shared" si="58"/>
        <v>RC0603FR-07309RL</v>
      </c>
      <c r="M917" s="3" t="s">
        <v>378</v>
      </c>
      <c r="N917" t="s">
        <v>379</v>
      </c>
      <c r="O917" t="str">
        <f t="shared" ca="1" si="56"/>
        <v>C:\Altium Libraries\Passives Library\DataSheet\GENERAL PURPOSE CHIP RESISTORS (Yageo).pdf</v>
      </c>
      <c r="P917" s="5" t="str">
        <f t="shared" si="59"/>
        <v>GENERAL PURPOSE CHIP RESISTORS RES0603 309R±1% 75V 0.1W</v>
      </c>
    </row>
    <row r="918" spans="1:16" x14ac:dyDescent="0.3">
      <c r="A918" s="4" t="s">
        <v>1152</v>
      </c>
      <c r="B918" s="3" t="s">
        <v>398</v>
      </c>
      <c r="C918" s="4" t="s">
        <v>2320</v>
      </c>
      <c r="D918" s="45" t="s">
        <v>1669</v>
      </c>
      <c r="E918" s="3" t="s">
        <v>399</v>
      </c>
      <c r="F918" s="3" t="s">
        <v>400</v>
      </c>
      <c r="G918" s="4" t="str">
        <f t="shared" si="57"/>
        <v>RES0603 316R±1%</v>
      </c>
      <c r="H918" s="3" t="s">
        <v>23</v>
      </c>
      <c r="I918" s="3" t="s">
        <v>24</v>
      </c>
      <c r="J918" s="3" t="s">
        <v>25</v>
      </c>
      <c r="K918" s="3" t="s">
        <v>401</v>
      </c>
      <c r="L918" s="4" t="str">
        <f t="shared" si="58"/>
        <v>RC0603FR-07316RL</v>
      </c>
      <c r="M918" s="3" t="s">
        <v>378</v>
      </c>
      <c r="N918" t="s">
        <v>379</v>
      </c>
      <c r="O918" t="str">
        <f t="shared" ca="1" si="56"/>
        <v>C:\Altium Libraries\Passives Library\DataSheet\GENERAL PURPOSE CHIP RESISTORS (Yageo).pdf</v>
      </c>
      <c r="P918" s="5" t="str">
        <f t="shared" si="59"/>
        <v>GENERAL PURPOSE CHIP RESISTORS RES0603 316R±1% 75V 0.1W</v>
      </c>
    </row>
    <row r="919" spans="1:16" x14ac:dyDescent="0.3">
      <c r="A919" s="4" t="s">
        <v>1153</v>
      </c>
      <c r="B919" s="3" t="s">
        <v>398</v>
      </c>
      <c r="C919" s="4" t="s">
        <v>2321</v>
      </c>
      <c r="D919" s="45" t="s">
        <v>1669</v>
      </c>
      <c r="E919" s="3" t="s">
        <v>399</v>
      </c>
      <c r="F919" s="3" t="s">
        <v>400</v>
      </c>
      <c r="G919" s="4" t="str">
        <f t="shared" si="57"/>
        <v>RES0603 324R±1%</v>
      </c>
      <c r="H919" s="3" t="s">
        <v>23</v>
      </c>
      <c r="I919" s="3" t="s">
        <v>24</v>
      </c>
      <c r="J919" s="3" t="s">
        <v>25</v>
      </c>
      <c r="K919" s="3" t="s">
        <v>401</v>
      </c>
      <c r="L919" s="4" t="str">
        <f t="shared" si="58"/>
        <v>RC0603FR-07324RL</v>
      </c>
      <c r="M919" s="3" t="s">
        <v>378</v>
      </c>
      <c r="N919" t="s">
        <v>379</v>
      </c>
      <c r="O919" t="str">
        <f t="shared" ca="1" si="56"/>
        <v>C:\Altium Libraries\Passives Library\DataSheet\GENERAL PURPOSE CHIP RESISTORS (Yageo).pdf</v>
      </c>
      <c r="P919" s="5" t="str">
        <f t="shared" si="59"/>
        <v>GENERAL PURPOSE CHIP RESISTORS RES0603 324R±1% 75V 0.1W</v>
      </c>
    </row>
    <row r="920" spans="1:16" x14ac:dyDescent="0.3">
      <c r="A920" s="4" t="s">
        <v>1154</v>
      </c>
      <c r="B920" s="3" t="s">
        <v>398</v>
      </c>
      <c r="C920" s="4" t="s">
        <v>2322</v>
      </c>
      <c r="D920" s="45" t="s">
        <v>1669</v>
      </c>
      <c r="E920" s="3" t="s">
        <v>399</v>
      </c>
      <c r="F920" s="3" t="s">
        <v>400</v>
      </c>
      <c r="G920" s="4" t="str">
        <f t="shared" si="57"/>
        <v>RES0603 332R±1%</v>
      </c>
      <c r="H920" s="3" t="s">
        <v>23</v>
      </c>
      <c r="I920" s="3" t="s">
        <v>24</v>
      </c>
      <c r="J920" s="3" t="s">
        <v>25</v>
      </c>
      <c r="K920" s="3" t="s">
        <v>401</v>
      </c>
      <c r="L920" s="4" t="str">
        <f t="shared" si="58"/>
        <v>RC0603FR-07332RL</v>
      </c>
      <c r="M920" s="3" t="s">
        <v>378</v>
      </c>
      <c r="N920" t="s">
        <v>379</v>
      </c>
      <c r="O920" t="str">
        <f t="shared" ca="1" si="56"/>
        <v>C:\Altium Libraries\Passives Library\DataSheet\GENERAL PURPOSE CHIP RESISTORS (Yageo).pdf</v>
      </c>
      <c r="P920" s="5" t="str">
        <f t="shared" si="59"/>
        <v>GENERAL PURPOSE CHIP RESISTORS RES0603 332R±1% 75V 0.1W</v>
      </c>
    </row>
    <row r="921" spans="1:16" x14ac:dyDescent="0.3">
      <c r="A921" s="4" t="s">
        <v>1155</v>
      </c>
      <c r="B921" s="3" t="s">
        <v>398</v>
      </c>
      <c r="C921" s="4" t="s">
        <v>2323</v>
      </c>
      <c r="D921" s="45" t="s">
        <v>1669</v>
      </c>
      <c r="E921" s="3" t="s">
        <v>399</v>
      </c>
      <c r="F921" s="3" t="s">
        <v>400</v>
      </c>
      <c r="G921" s="4" t="str">
        <f t="shared" si="57"/>
        <v>RES0603 340R±1%</v>
      </c>
      <c r="H921" s="3" t="s">
        <v>23</v>
      </c>
      <c r="I921" s="3" t="s">
        <v>24</v>
      </c>
      <c r="J921" s="3" t="s">
        <v>25</v>
      </c>
      <c r="K921" s="3" t="s">
        <v>401</v>
      </c>
      <c r="L921" s="4" t="str">
        <f t="shared" si="58"/>
        <v>RC0603FR-07340RL</v>
      </c>
      <c r="M921" s="3" t="s">
        <v>378</v>
      </c>
      <c r="N921" t="s">
        <v>379</v>
      </c>
      <c r="O921" t="str">
        <f t="shared" ca="1" si="56"/>
        <v>C:\Altium Libraries\Passives Library\DataSheet\GENERAL PURPOSE CHIP RESISTORS (Yageo).pdf</v>
      </c>
      <c r="P921" s="5" t="str">
        <f t="shared" si="59"/>
        <v>GENERAL PURPOSE CHIP RESISTORS RES0603 340R±1% 75V 0.1W</v>
      </c>
    </row>
    <row r="922" spans="1:16" x14ac:dyDescent="0.3">
      <c r="A922" s="4" t="s">
        <v>1156</v>
      </c>
      <c r="B922" s="3" t="s">
        <v>398</v>
      </c>
      <c r="C922" s="4" t="s">
        <v>2324</v>
      </c>
      <c r="D922" s="45" t="s">
        <v>1669</v>
      </c>
      <c r="E922" s="3" t="s">
        <v>399</v>
      </c>
      <c r="F922" s="3" t="s">
        <v>400</v>
      </c>
      <c r="G922" s="4" t="str">
        <f t="shared" si="57"/>
        <v>RES0603 348R±1%</v>
      </c>
      <c r="H922" s="3" t="s">
        <v>23</v>
      </c>
      <c r="I922" s="3" t="s">
        <v>24</v>
      </c>
      <c r="J922" s="3" t="s">
        <v>25</v>
      </c>
      <c r="K922" s="3" t="s">
        <v>401</v>
      </c>
      <c r="L922" s="4" t="str">
        <f t="shared" si="58"/>
        <v>RC0603FR-07348RL</v>
      </c>
      <c r="M922" s="3" t="s">
        <v>378</v>
      </c>
      <c r="N922" t="s">
        <v>379</v>
      </c>
      <c r="O922" t="str">
        <f t="shared" ca="1" si="56"/>
        <v>C:\Altium Libraries\Passives Library\DataSheet\GENERAL PURPOSE CHIP RESISTORS (Yageo).pdf</v>
      </c>
      <c r="P922" s="5" t="str">
        <f t="shared" si="59"/>
        <v>GENERAL PURPOSE CHIP RESISTORS RES0603 348R±1% 75V 0.1W</v>
      </c>
    </row>
    <row r="923" spans="1:16" x14ac:dyDescent="0.3">
      <c r="A923" s="4" t="s">
        <v>1157</v>
      </c>
      <c r="B923" s="3" t="s">
        <v>398</v>
      </c>
      <c r="C923" s="4" t="s">
        <v>2325</v>
      </c>
      <c r="D923" s="45" t="s">
        <v>1669</v>
      </c>
      <c r="E923" s="3" t="s">
        <v>399</v>
      </c>
      <c r="F923" s="3" t="s">
        <v>400</v>
      </c>
      <c r="G923" s="4" t="str">
        <f t="shared" si="57"/>
        <v>RES0603 357R±1%</v>
      </c>
      <c r="H923" s="3" t="s">
        <v>23</v>
      </c>
      <c r="I923" s="3" t="s">
        <v>24</v>
      </c>
      <c r="J923" s="3" t="s">
        <v>25</v>
      </c>
      <c r="K923" s="3" t="s">
        <v>401</v>
      </c>
      <c r="L923" s="4" t="str">
        <f t="shared" si="58"/>
        <v>RC0603FR-07357RL</v>
      </c>
      <c r="M923" s="3" t="s">
        <v>378</v>
      </c>
      <c r="N923" t="s">
        <v>379</v>
      </c>
      <c r="O923" t="str">
        <f t="shared" ca="1" si="56"/>
        <v>C:\Altium Libraries\Passives Library\DataSheet\GENERAL PURPOSE CHIP RESISTORS (Yageo).pdf</v>
      </c>
      <c r="P923" s="5" t="str">
        <f t="shared" si="59"/>
        <v>GENERAL PURPOSE CHIP RESISTORS RES0603 357R±1% 75V 0.1W</v>
      </c>
    </row>
    <row r="924" spans="1:16" x14ac:dyDescent="0.3">
      <c r="A924" s="4" t="s">
        <v>1158</v>
      </c>
      <c r="B924" s="3" t="s">
        <v>398</v>
      </c>
      <c r="C924" s="4" t="s">
        <v>2326</v>
      </c>
      <c r="D924" s="45" t="s">
        <v>1669</v>
      </c>
      <c r="E924" s="3" t="s">
        <v>399</v>
      </c>
      <c r="F924" s="3" t="s">
        <v>400</v>
      </c>
      <c r="G924" s="4" t="str">
        <f t="shared" si="57"/>
        <v>RES0603 365R±1%</v>
      </c>
      <c r="H924" s="3" t="s">
        <v>23</v>
      </c>
      <c r="I924" s="3" t="s">
        <v>24</v>
      </c>
      <c r="J924" s="3" t="s">
        <v>25</v>
      </c>
      <c r="K924" s="3" t="s">
        <v>401</v>
      </c>
      <c r="L924" s="4" t="str">
        <f t="shared" si="58"/>
        <v>RC0603FR-07365RL</v>
      </c>
      <c r="M924" s="3" t="s">
        <v>378</v>
      </c>
      <c r="N924" t="s">
        <v>379</v>
      </c>
      <c r="O924" t="str">
        <f t="shared" ca="1" si="56"/>
        <v>C:\Altium Libraries\Passives Library\DataSheet\GENERAL PURPOSE CHIP RESISTORS (Yageo).pdf</v>
      </c>
      <c r="P924" s="5" t="str">
        <f t="shared" si="59"/>
        <v>GENERAL PURPOSE CHIP RESISTORS RES0603 365R±1% 75V 0.1W</v>
      </c>
    </row>
    <row r="925" spans="1:16" x14ac:dyDescent="0.3">
      <c r="A925" s="4" t="s">
        <v>1159</v>
      </c>
      <c r="B925" s="3" t="s">
        <v>398</v>
      </c>
      <c r="C925" s="4" t="s">
        <v>2327</v>
      </c>
      <c r="D925" s="45" t="s">
        <v>1669</v>
      </c>
      <c r="E925" s="3" t="s">
        <v>399</v>
      </c>
      <c r="F925" s="3" t="s">
        <v>400</v>
      </c>
      <c r="G925" s="4" t="str">
        <f t="shared" si="57"/>
        <v>RES0603 374R±1%</v>
      </c>
      <c r="H925" s="3" t="s">
        <v>23</v>
      </c>
      <c r="I925" s="3" t="s">
        <v>24</v>
      </c>
      <c r="J925" s="3" t="s">
        <v>25</v>
      </c>
      <c r="K925" s="3" t="s">
        <v>401</v>
      </c>
      <c r="L925" s="4" t="str">
        <f t="shared" si="58"/>
        <v>RC0603FR-07374RL</v>
      </c>
      <c r="M925" s="3" t="s">
        <v>378</v>
      </c>
      <c r="N925" t="s">
        <v>379</v>
      </c>
      <c r="O925" t="str">
        <f t="shared" ca="1" si="56"/>
        <v>C:\Altium Libraries\Passives Library\DataSheet\GENERAL PURPOSE CHIP RESISTORS (Yageo).pdf</v>
      </c>
      <c r="P925" s="5" t="str">
        <f t="shared" si="59"/>
        <v>GENERAL PURPOSE CHIP RESISTORS RES0603 374R±1% 75V 0.1W</v>
      </c>
    </row>
    <row r="926" spans="1:16" x14ac:dyDescent="0.3">
      <c r="A926" s="4" t="s">
        <v>1160</v>
      </c>
      <c r="B926" s="3" t="s">
        <v>398</v>
      </c>
      <c r="C926" s="4" t="s">
        <v>2328</v>
      </c>
      <c r="D926" s="45" t="s">
        <v>1669</v>
      </c>
      <c r="E926" s="3" t="s">
        <v>399</v>
      </c>
      <c r="F926" s="3" t="s">
        <v>400</v>
      </c>
      <c r="G926" s="4" t="str">
        <f t="shared" si="57"/>
        <v>RES0603 383R±1%</v>
      </c>
      <c r="H926" s="3" t="s">
        <v>23</v>
      </c>
      <c r="I926" s="3" t="s">
        <v>24</v>
      </c>
      <c r="J926" s="3" t="s">
        <v>25</v>
      </c>
      <c r="K926" s="3" t="s">
        <v>401</v>
      </c>
      <c r="L926" s="4" t="str">
        <f t="shared" si="58"/>
        <v>RC0603FR-07383RL</v>
      </c>
      <c r="M926" s="3" t="s">
        <v>378</v>
      </c>
      <c r="N926" t="s">
        <v>379</v>
      </c>
      <c r="O926" t="str">
        <f t="shared" ca="1" si="56"/>
        <v>C:\Altium Libraries\Passives Library\DataSheet\GENERAL PURPOSE CHIP RESISTORS (Yageo).pdf</v>
      </c>
      <c r="P926" s="5" t="str">
        <f t="shared" si="59"/>
        <v>GENERAL PURPOSE CHIP RESISTORS RES0603 383R±1% 75V 0.1W</v>
      </c>
    </row>
    <row r="927" spans="1:16" x14ac:dyDescent="0.3">
      <c r="A927" s="4" t="s">
        <v>1161</v>
      </c>
      <c r="B927" s="3" t="s">
        <v>398</v>
      </c>
      <c r="C927" s="4" t="s">
        <v>2329</v>
      </c>
      <c r="D927" s="45" t="s">
        <v>1669</v>
      </c>
      <c r="E927" s="3" t="s">
        <v>399</v>
      </c>
      <c r="F927" s="3" t="s">
        <v>400</v>
      </c>
      <c r="G927" s="4" t="str">
        <f t="shared" si="57"/>
        <v>RES0603 392R±1%</v>
      </c>
      <c r="H927" s="3" t="s">
        <v>23</v>
      </c>
      <c r="I927" s="3" t="s">
        <v>24</v>
      </c>
      <c r="J927" s="3" t="s">
        <v>25</v>
      </c>
      <c r="K927" s="3" t="s">
        <v>401</v>
      </c>
      <c r="L927" s="4" t="str">
        <f t="shared" si="58"/>
        <v>RC0603FR-07392RL</v>
      </c>
      <c r="M927" s="3" t="s">
        <v>378</v>
      </c>
      <c r="N927" t="s">
        <v>379</v>
      </c>
      <c r="O927" t="str">
        <f t="shared" ca="1" si="56"/>
        <v>C:\Altium Libraries\Passives Library\DataSheet\GENERAL PURPOSE CHIP RESISTORS (Yageo).pdf</v>
      </c>
      <c r="P927" s="5" t="str">
        <f t="shared" si="59"/>
        <v>GENERAL PURPOSE CHIP RESISTORS RES0603 392R±1% 75V 0.1W</v>
      </c>
    </row>
    <row r="928" spans="1:16" x14ac:dyDescent="0.3">
      <c r="A928" s="4" t="s">
        <v>1162</v>
      </c>
      <c r="B928" s="3" t="s">
        <v>398</v>
      </c>
      <c r="C928" s="4" t="s">
        <v>2330</v>
      </c>
      <c r="D928" s="45" t="s">
        <v>1669</v>
      </c>
      <c r="E928" s="3" t="s">
        <v>399</v>
      </c>
      <c r="F928" s="3" t="s">
        <v>400</v>
      </c>
      <c r="G928" s="4" t="str">
        <f t="shared" si="57"/>
        <v>RES0603 402R±1%</v>
      </c>
      <c r="H928" s="3" t="s">
        <v>23</v>
      </c>
      <c r="I928" s="3" t="s">
        <v>24</v>
      </c>
      <c r="J928" s="3" t="s">
        <v>25</v>
      </c>
      <c r="K928" s="3" t="s">
        <v>401</v>
      </c>
      <c r="L928" s="4" t="str">
        <f t="shared" si="58"/>
        <v>RC0603FR-07402RL</v>
      </c>
      <c r="M928" s="3" t="s">
        <v>378</v>
      </c>
      <c r="N928" t="s">
        <v>379</v>
      </c>
      <c r="O928" t="str">
        <f t="shared" ca="1" si="56"/>
        <v>C:\Altium Libraries\Passives Library\DataSheet\GENERAL PURPOSE CHIP RESISTORS (Yageo).pdf</v>
      </c>
      <c r="P928" s="5" t="str">
        <f t="shared" si="59"/>
        <v>GENERAL PURPOSE CHIP RESISTORS RES0603 402R±1% 75V 0.1W</v>
      </c>
    </row>
    <row r="929" spans="1:16" x14ac:dyDescent="0.3">
      <c r="A929" s="4" t="s">
        <v>1163</v>
      </c>
      <c r="B929" s="3" t="s">
        <v>398</v>
      </c>
      <c r="C929" s="4" t="s">
        <v>2331</v>
      </c>
      <c r="D929" s="45" t="s">
        <v>1669</v>
      </c>
      <c r="E929" s="3" t="s">
        <v>399</v>
      </c>
      <c r="F929" s="3" t="s">
        <v>400</v>
      </c>
      <c r="G929" s="4" t="str">
        <f t="shared" si="57"/>
        <v>RES0603 412R±1%</v>
      </c>
      <c r="H929" s="3" t="s">
        <v>23</v>
      </c>
      <c r="I929" s="3" t="s">
        <v>24</v>
      </c>
      <c r="J929" s="3" t="s">
        <v>25</v>
      </c>
      <c r="K929" s="3" t="s">
        <v>401</v>
      </c>
      <c r="L929" s="4" t="str">
        <f t="shared" si="58"/>
        <v>RC0603FR-07412RL</v>
      </c>
      <c r="M929" s="3" t="s">
        <v>378</v>
      </c>
      <c r="N929" t="s">
        <v>379</v>
      </c>
      <c r="O929" t="str">
        <f t="shared" ca="1" si="56"/>
        <v>C:\Altium Libraries\Passives Library\DataSheet\GENERAL PURPOSE CHIP RESISTORS (Yageo).pdf</v>
      </c>
      <c r="P929" s="5" t="str">
        <f t="shared" si="59"/>
        <v>GENERAL PURPOSE CHIP RESISTORS RES0603 412R±1% 75V 0.1W</v>
      </c>
    </row>
    <row r="930" spans="1:16" x14ac:dyDescent="0.3">
      <c r="A930" s="4" t="s">
        <v>1164</v>
      </c>
      <c r="B930" s="3" t="s">
        <v>398</v>
      </c>
      <c r="C930" s="4" t="s">
        <v>2332</v>
      </c>
      <c r="D930" s="45" t="s">
        <v>1669</v>
      </c>
      <c r="E930" s="3" t="s">
        <v>399</v>
      </c>
      <c r="F930" s="3" t="s">
        <v>400</v>
      </c>
      <c r="G930" s="4" t="str">
        <f t="shared" si="57"/>
        <v>RES0603 422R±1%</v>
      </c>
      <c r="H930" s="3" t="s">
        <v>23</v>
      </c>
      <c r="I930" s="3" t="s">
        <v>24</v>
      </c>
      <c r="J930" s="3" t="s">
        <v>25</v>
      </c>
      <c r="K930" s="3" t="s">
        <v>401</v>
      </c>
      <c r="L930" s="4" t="str">
        <f t="shared" si="58"/>
        <v>RC0603FR-07422RL</v>
      </c>
      <c r="M930" s="3" t="s">
        <v>378</v>
      </c>
      <c r="N930" t="s">
        <v>379</v>
      </c>
      <c r="O930" t="str">
        <f t="shared" ca="1" si="56"/>
        <v>C:\Altium Libraries\Passives Library\DataSheet\GENERAL PURPOSE CHIP RESISTORS (Yageo).pdf</v>
      </c>
      <c r="P930" s="5" t="str">
        <f t="shared" si="59"/>
        <v>GENERAL PURPOSE CHIP RESISTORS RES0603 422R±1% 75V 0.1W</v>
      </c>
    </row>
    <row r="931" spans="1:16" x14ac:dyDescent="0.3">
      <c r="A931" s="4" t="s">
        <v>1165</v>
      </c>
      <c r="B931" s="3" t="s">
        <v>398</v>
      </c>
      <c r="C931" s="4" t="s">
        <v>2333</v>
      </c>
      <c r="D931" s="45" t="s">
        <v>1669</v>
      </c>
      <c r="E931" s="3" t="s">
        <v>399</v>
      </c>
      <c r="F931" s="3" t="s">
        <v>400</v>
      </c>
      <c r="G931" s="4" t="str">
        <f t="shared" si="57"/>
        <v>RES0603 432R±1%</v>
      </c>
      <c r="H931" s="3" t="s">
        <v>23</v>
      </c>
      <c r="I931" s="3" t="s">
        <v>24</v>
      </c>
      <c r="J931" s="3" t="s">
        <v>25</v>
      </c>
      <c r="K931" s="3" t="s">
        <v>401</v>
      </c>
      <c r="L931" s="4" t="str">
        <f t="shared" si="58"/>
        <v>RC0603FR-07432RL</v>
      </c>
      <c r="M931" s="3" t="s">
        <v>378</v>
      </c>
      <c r="N931" t="s">
        <v>379</v>
      </c>
      <c r="O931" t="str">
        <f t="shared" ca="1" si="56"/>
        <v>C:\Altium Libraries\Passives Library\DataSheet\GENERAL PURPOSE CHIP RESISTORS (Yageo).pdf</v>
      </c>
      <c r="P931" s="5" t="str">
        <f t="shared" si="59"/>
        <v>GENERAL PURPOSE CHIP RESISTORS RES0603 432R±1% 75V 0.1W</v>
      </c>
    </row>
    <row r="932" spans="1:16" x14ac:dyDescent="0.3">
      <c r="A932" s="4" t="s">
        <v>1166</v>
      </c>
      <c r="B932" s="3" t="s">
        <v>398</v>
      </c>
      <c r="C932" s="4" t="s">
        <v>2334</v>
      </c>
      <c r="D932" s="45" t="s">
        <v>1669</v>
      </c>
      <c r="E932" s="3" t="s">
        <v>399</v>
      </c>
      <c r="F932" s="3" t="s">
        <v>400</v>
      </c>
      <c r="G932" s="4" t="str">
        <f t="shared" si="57"/>
        <v>RES0603 442R±1%</v>
      </c>
      <c r="H932" s="3" t="s">
        <v>23</v>
      </c>
      <c r="I932" s="3" t="s">
        <v>24</v>
      </c>
      <c r="J932" s="3" t="s">
        <v>25</v>
      </c>
      <c r="K932" s="3" t="s">
        <v>401</v>
      </c>
      <c r="L932" s="4" t="str">
        <f t="shared" si="58"/>
        <v>RC0603FR-07442RL</v>
      </c>
      <c r="M932" s="3" t="s">
        <v>378</v>
      </c>
      <c r="N932" t="s">
        <v>379</v>
      </c>
      <c r="O932" t="str">
        <f t="shared" ca="1" si="56"/>
        <v>C:\Altium Libraries\Passives Library\DataSheet\GENERAL PURPOSE CHIP RESISTORS (Yageo).pdf</v>
      </c>
      <c r="P932" s="5" t="str">
        <f t="shared" si="59"/>
        <v>GENERAL PURPOSE CHIP RESISTORS RES0603 442R±1% 75V 0.1W</v>
      </c>
    </row>
    <row r="933" spans="1:16" x14ac:dyDescent="0.3">
      <c r="A933" s="4" t="s">
        <v>1167</v>
      </c>
      <c r="B933" s="3" t="s">
        <v>398</v>
      </c>
      <c r="C933" s="4" t="s">
        <v>2335</v>
      </c>
      <c r="D933" s="45" t="s">
        <v>1669</v>
      </c>
      <c r="E933" s="3" t="s">
        <v>399</v>
      </c>
      <c r="F933" s="3" t="s">
        <v>400</v>
      </c>
      <c r="G933" s="4" t="str">
        <f t="shared" si="57"/>
        <v>RES0603 453R±1%</v>
      </c>
      <c r="H933" s="3" t="s">
        <v>23</v>
      </c>
      <c r="I933" s="3" t="s">
        <v>24</v>
      </c>
      <c r="J933" s="3" t="s">
        <v>25</v>
      </c>
      <c r="K933" s="3" t="s">
        <v>401</v>
      </c>
      <c r="L933" s="4" t="str">
        <f t="shared" si="58"/>
        <v>RC0603FR-07453RL</v>
      </c>
      <c r="M933" s="3" t="s">
        <v>378</v>
      </c>
      <c r="N933" t="s">
        <v>379</v>
      </c>
      <c r="O933" t="str">
        <f t="shared" ref="O933:O996" ca="1" si="60">CONCATENATE(LEFT(CELL("имяфайла"), FIND("[",CELL("имяфайла"))-1),"DataSheet\GENERAL PURPOSE CHIP RESISTORS (Yageo).pdf")</f>
        <v>C:\Altium Libraries\Passives Library\DataSheet\GENERAL PURPOSE CHIP RESISTORS (Yageo).pdf</v>
      </c>
      <c r="P933" s="5" t="str">
        <f t="shared" si="59"/>
        <v>GENERAL PURPOSE CHIP RESISTORS RES0603 453R±1% 75V 0.1W</v>
      </c>
    </row>
    <row r="934" spans="1:16" x14ac:dyDescent="0.3">
      <c r="A934" s="4" t="s">
        <v>1168</v>
      </c>
      <c r="B934" s="3" t="s">
        <v>398</v>
      </c>
      <c r="C934" s="4" t="s">
        <v>2336</v>
      </c>
      <c r="D934" s="45" t="s">
        <v>1669</v>
      </c>
      <c r="E934" s="3" t="s">
        <v>399</v>
      </c>
      <c r="F934" s="3" t="s">
        <v>400</v>
      </c>
      <c r="G934" s="4" t="str">
        <f t="shared" ref="G934:G997" si="61">CONCATENATE(K934," ",C934,D934)</f>
        <v>RES0603 464R±1%</v>
      </c>
      <c r="H934" s="3" t="s">
        <v>23</v>
      </c>
      <c r="I934" s="3" t="s">
        <v>24</v>
      </c>
      <c r="J934" s="3" t="s">
        <v>25</v>
      </c>
      <c r="K934" s="3" t="s">
        <v>401</v>
      </c>
      <c r="L934" s="4" t="str">
        <f t="shared" ref="L934:L997" si="62">CONCATENATE("RC0603FR-07",C934,"L")</f>
        <v>RC0603FR-07464RL</v>
      </c>
      <c r="M934" s="3" t="s">
        <v>378</v>
      </c>
      <c r="N934" t="s">
        <v>379</v>
      </c>
      <c r="O934" t="str">
        <f t="shared" ca="1" si="60"/>
        <v>C:\Altium Libraries\Passives Library\DataSheet\GENERAL PURPOSE CHIP RESISTORS (Yageo).pdf</v>
      </c>
      <c r="P934" s="5" t="str">
        <f t="shared" ref="P934:P997" si="63">CONCATENATE(N934," ",K934," ",C934,D934," ",E934," ",F934)</f>
        <v>GENERAL PURPOSE CHIP RESISTORS RES0603 464R±1% 75V 0.1W</v>
      </c>
    </row>
    <row r="935" spans="1:16" x14ac:dyDescent="0.3">
      <c r="A935" s="4" t="s">
        <v>1169</v>
      </c>
      <c r="B935" s="3" t="s">
        <v>398</v>
      </c>
      <c r="C935" s="4" t="s">
        <v>2337</v>
      </c>
      <c r="D935" s="45" t="s">
        <v>1669</v>
      </c>
      <c r="E935" s="3" t="s">
        <v>399</v>
      </c>
      <c r="F935" s="3" t="s">
        <v>400</v>
      </c>
      <c r="G935" s="4" t="str">
        <f t="shared" si="61"/>
        <v>RES0603 475R±1%</v>
      </c>
      <c r="H935" s="3" t="s">
        <v>23</v>
      </c>
      <c r="I935" s="3" t="s">
        <v>24</v>
      </c>
      <c r="J935" s="3" t="s">
        <v>25</v>
      </c>
      <c r="K935" s="3" t="s">
        <v>401</v>
      </c>
      <c r="L935" s="4" t="str">
        <f t="shared" si="62"/>
        <v>RC0603FR-07475RL</v>
      </c>
      <c r="M935" s="3" t="s">
        <v>378</v>
      </c>
      <c r="N935" t="s">
        <v>379</v>
      </c>
      <c r="O935" t="str">
        <f t="shared" ca="1" si="60"/>
        <v>C:\Altium Libraries\Passives Library\DataSheet\GENERAL PURPOSE CHIP RESISTORS (Yageo).pdf</v>
      </c>
      <c r="P935" s="5" t="str">
        <f t="shared" si="63"/>
        <v>GENERAL PURPOSE CHIP RESISTORS RES0603 475R±1% 75V 0.1W</v>
      </c>
    </row>
    <row r="936" spans="1:16" x14ac:dyDescent="0.3">
      <c r="A936" s="4" t="s">
        <v>1170</v>
      </c>
      <c r="B936" s="3" t="s">
        <v>398</v>
      </c>
      <c r="C936" s="4" t="s">
        <v>2338</v>
      </c>
      <c r="D936" s="45" t="s">
        <v>1669</v>
      </c>
      <c r="E936" s="3" t="s">
        <v>399</v>
      </c>
      <c r="F936" s="3" t="s">
        <v>400</v>
      </c>
      <c r="G936" s="4" t="str">
        <f t="shared" si="61"/>
        <v>RES0603 487R±1%</v>
      </c>
      <c r="H936" s="3" t="s">
        <v>23</v>
      </c>
      <c r="I936" s="3" t="s">
        <v>24</v>
      </c>
      <c r="J936" s="3" t="s">
        <v>25</v>
      </c>
      <c r="K936" s="3" t="s">
        <v>401</v>
      </c>
      <c r="L936" s="4" t="str">
        <f t="shared" si="62"/>
        <v>RC0603FR-07487RL</v>
      </c>
      <c r="M936" s="3" t="s">
        <v>378</v>
      </c>
      <c r="N936" t="s">
        <v>379</v>
      </c>
      <c r="O936" t="str">
        <f t="shared" ca="1" si="60"/>
        <v>C:\Altium Libraries\Passives Library\DataSheet\GENERAL PURPOSE CHIP RESISTORS (Yageo).pdf</v>
      </c>
      <c r="P936" s="5" t="str">
        <f t="shared" si="63"/>
        <v>GENERAL PURPOSE CHIP RESISTORS RES0603 487R±1% 75V 0.1W</v>
      </c>
    </row>
    <row r="937" spans="1:16" x14ac:dyDescent="0.3">
      <c r="A937" s="4" t="s">
        <v>1171</v>
      </c>
      <c r="B937" s="3" t="s">
        <v>398</v>
      </c>
      <c r="C937" s="4" t="s">
        <v>2339</v>
      </c>
      <c r="D937" s="45" t="s">
        <v>1669</v>
      </c>
      <c r="E937" s="3" t="s">
        <v>399</v>
      </c>
      <c r="F937" s="3" t="s">
        <v>400</v>
      </c>
      <c r="G937" s="4" t="str">
        <f t="shared" si="61"/>
        <v>RES0603 499R±1%</v>
      </c>
      <c r="H937" s="3" t="s">
        <v>23</v>
      </c>
      <c r="I937" s="3" t="s">
        <v>24</v>
      </c>
      <c r="J937" s="3" t="s">
        <v>25</v>
      </c>
      <c r="K937" s="3" t="s">
        <v>401</v>
      </c>
      <c r="L937" s="4" t="str">
        <f t="shared" si="62"/>
        <v>RC0603FR-07499RL</v>
      </c>
      <c r="M937" s="3" t="s">
        <v>378</v>
      </c>
      <c r="N937" t="s">
        <v>379</v>
      </c>
      <c r="O937" t="str">
        <f t="shared" ca="1" si="60"/>
        <v>C:\Altium Libraries\Passives Library\DataSheet\GENERAL PURPOSE CHIP RESISTORS (Yageo).pdf</v>
      </c>
      <c r="P937" s="5" t="str">
        <f t="shared" si="63"/>
        <v>GENERAL PURPOSE CHIP RESISTORS RES0603 499R±1% 75V 0.1W</v>
      </c>
    </row>
    <row r="938" spans="1:16" x14ac:dyDescent="0.3">
      <c r="A938" s="4" t="s">
        <v>1172</v>
      </c>
      <c r="B938" s="3" t="s">
        <v>398</v>
      </c>
      <c r="C938" s="4" t="s">
        <v>2340</v>
      </c>
      <c r="D938" s="45" t="s">
        <v>1669</v>
      </c>
      <c r="E938" s="3" t="s">
        <v>399</v>
      </c>
      <c r="F938" s="3" t="s">
        <v>400</v>
      </c>
      <c r="G938" s="4" t="str">
        <f t="shared" si="61"/>
        <v>RES0603 511R±1%</v>
      </c>
      <c r="H938" s="3" t="s">
        <v>23</v>
      </c>
      <c r="I938" s="3" t="s">
        <v>24</v>
      </c>
      <c r="J938" s="3" t="s">
        <v>25</v>
      </c>
      <c r="K938" s="3" t="s">
        <v>401</v>
      </c>
      <c r="L938" s="4" t="str">
        <f t="shared" si="62"/>
        <v>RC0603FR-07511RL</v>
      </c>
      <c r="M938" s="3" t="s">
        <v>378</v>
      </c>
      <c r="N938" t="s">
        <v>379</v>
      </c>
      <c r="O938" t="str">
        <f t="shared" ca="1" si="60"/>
        <v>C:\Altium Libraries\Passives Library\DataSheet\GENERAL PURPOSE CHIP RESISTORS (Yageo).pdf</v>
      </c>
      <c r="P938" s="5" t="str">
        <f t="shared" si="63"/>
        <v>GENERAL PURPOSE CHIP RESISTORS RES0603 511R±1% 75V 0.1W</v>
      </c>
    </row>
    <row r="939" spans="1:16" x14ac:dyDescent="0.3">
      <c r="A939" s="4" t="s">
        <v>1173</v>
      </c>
      <c r="B939" s="3" t="s">
        <v>398</v>
      </c>
      <c r="C939" s="4" t="s">
        <v>2341</v>
      </c>
      <c r="D939" s="45" t="s">
        <v>1669</v>
      </c>
      <c r="E939" s="3" t="s">
        <v>399</v>
      </c>
      <c r="F939" s="3" t="s">
        <v>400</v>
      </c>
      <c r="G939" s="4" t="str">
        <f t="shared" si="61"/>
        <v>RES0603 523R±1%</v>
      </c>
      <c r="H939" s="3" t="s">
        <v>23</v>
      </c>
      <c r="I939" s="3" t="s">
        <v>24</v>
      </c>
      <c r="J939" s="3" t="s">
        <v>25</v>
      </c>
      <c r="K939" s="3" t="s">
        <v>401</v>
      </c>
      <c r="L939" s="4" t="str">
        <f t="shared" si="62"/>
        <v>RC0603FR-07523RL</v>
      </c>
      <c r="M939" s="3" t="s">
        <v>378</v>
      </c>
      <c r="N939" t="s">
        <v>379</v>
      </c>
      <c r="O939" t="str">
        <f t="shared" ca="1" si="60"/>
        <v>C:\Altium Libraries\Passives Library\DataSheet\GENERAL PURPOSE CHIP RESISTORS (Yageo).pdf</v>
      </c>
      <c r="P939" s="5" t="str">
        <f t="shared" si="63"/>
        <v>GENERAL PURPOSE CHIP RESISTORS RES0603 523R±1% 75V 0.1W</v>
      </c>
    </row>
    <row r="940" spans="1:16" x14ac:dyDescent="0.3">
      <c r="A940" s="4" t="s">
        <v>1174</v>
      </c>
      <c r="B940" s="3" t="s">
        <v>398</v>
      </c>
      <c r="C940" s="4" t="s">
        <v>2342</v>
      </c>
      <c r="D940" s="45" t="s">
        <v>1669</v>
      </c>
      <c r="E940" s="3" t="s">
        <v>399</v>
      </c>
      <c r="F940" s="3" t="s">
        <v>400</v>
      </c>
      <c r="G940" s="4" t="str">
        <f t="shared" si="61"/>
        <v>RES0603 536R±1%</v>
      </c>
      <c r="H940" s="3" t="s">
        <v>23</v>
      </c>
      <c r="I940" s="3" t="s">
        <v>24</v>
      </c>
      <c r="J940" s="3" t="s">
        <v>25</v>
      </c>
      <c r="K940" s="3" t="s">
        <v>401</v>
      </c>
      <c r="L940" s="4" t="str">
        <f t="shared" si="62"/>
        <v>RC0603FR-07536RL</v>
      </c>
      <c r="M940" s="3" t="s">
        <v>378</v>
      </c>
      <c r="N940" t="s">
        <v>379</v>
      </c>
      <c r="O940" t="str">
        <f t="shared" ca="1" si="60"/>
        <v>C:\Altium Libraries\Passives Library\DataSheet\GENERAL PURPOSE CHIP RESISTORS (Yageo).pdf</v>
      </c>
      <c r="P940" s="5" t="str">
        <f t="shared" si="63"/>
        <v>GENERAL PURPOSE CHIP RESISTORS RES0603 536R±1% 75V 0.1W</v>
      </c>
    </row>
    <row r="941" spans="1:16" x14ac:dyDescent="0.3">
      <c r="A941" s="4" t="s">
        <v>1175</v>
      </c>
      <c r="B941" s="3" t="s">
        <v>398</v>
      </c>
      <c r="C941" s="4" t="s">
        <v>2343</v>
      </c>
      <c r="D941" s="45" t="s">
        <v>1669</v>
      </c>
      <c r="E941" s="3" t="s">
        <v>399</v>
      </c>
      <c r="F941" s="3" t="s">
        <v>400</v>
      </c>
      <c r="G941" s="4" t="str">
        <f t="shared" si="61"/>
        <v>RES0603 549R±1%</v>
      </c>
      <c r="H941" s="3" t="s">
        <v>23</v>
      </c>
      <c r="I941" s="3" t="s">
        <v>24</v>
      </c>
      <c r="J941" s="3" t="s">
        <v>25</v>
      </c>
      <c r="K941" s="3" t="s">
        <v>401</v>
      </c>
      <c r="L941" s="4" t="str">
        <f t="shared" si="62"/>
        <v>RC0603FR-07549RL</v>
      </c>
      <c r="M941" s="3" t="s">
        <v>378</v>
      </c>
      <c r="N941" t="s">
        <v>379</v>
      </c>
      <c r="O941" t="str">
        <f t="shared" ca="1" si="60"/>
        <v>C:\Altium Libraries\Passives Library\DataSheet\GENERAL PURPOSE CHIP RESISTORS (Yageo).pdf</v>
      </c>
      <c r="P941" s="5" t="str">
        <f t="shared" si="63"/>
        <v>GENERAL PURPOSE CHIP RESISTORS RES0603 549R±1% 75V 0.1W</v>
      </c>
    </row>
    <row r="942" spans="1:16" x14ac:dyDescent="0.3">
      <c r="A942" s="4" t="s">
        <v>1176</v>
      </c>
      <c r="B942" s="3" t="s">
        <v>398</v>
      </c>
      <c r="C942" s="4" t="s">
        <v>2344</v>
      </c>
      <c r="D942" s="45" t="s">
        <v>1669</v>
      </c>
      <c r="E942" s="3" t="s">
        <v>399</v>
      </c>
      <c r="F942" s="3" t="s">
        <v>400</v>
      </c>
      <c r="G942" s="4" t="str">
        <f t="shared" si="61"/>
        <v>RES0603 562R±1%</v>
      </c>
      <c r="H942" s="3" t="s">
        <v>23</v>
      </c>
      <c r="I942" s="3" t="s">
        <v>24</v>
      </c>
      <c r="J942" s="3" t="s">
        <v>25</v>
      </c>
      <c r="K942" s="3" t="s">
        <v>401</v>
      </c>
      <c r="L942" s="4" t="str">
        <f t="shared" si="62"/>
        <v>RC0603FR-07562RL</v>
      </c>
      <c r="M942" s="3" t="s">
        <v>378</v>
      </c>
      <c r="N942" t="s">
        <v>379</v>
      </c>
      <c r="O942" t="str">
        <f t="shared" ca="1" si="60"/>
        <v>C:\Altium Libraries\Passives Library\DataSheet\GENERAL PURPOSE CHIP RESISTORS (Yageo).pdf</v>
      </c>
      <c r="P942" s="5" t="str">
        <f t="shared" si="63"/>
        <v>GENERAL PURPOSE CHIP RESISTORS RES0603 562R±1% 75V 0.1W</v>
      </c>
    </row>
    <row r="943" spans="1:16" x14ac:dyDescent="0.3">
      <c r="A943" s="4" t="s">
        <v>1177</v>
      </c>
      <c r="B943" s="3" t="s">
        <v>398</v>
      </c>
      <c r="C943" s="4" t="s">
        <v>2345</v>
      </c>
      <c r="D943" s="45" t="s">
        <v>1669</v>
      </c>
      <c r="E943" s="3" t="s">
        <v>399</v>
      </c>
      <c r="F943" s="3" t="s">
        <v>400</v>
      </c>
      <c r="G943" s="4" t="str">
        <f t="shared" si="61"/>
        <v>RES0603 576R±1%</v>
      </c>
      <c r="H943" s="3" t="s">
        <v>23</v>
      </c>
      <c r="I943" s="3" t="s">
        <v>24</v>
      </c>
      <c r="J943" s="3" t="s">
        <v>25</v>
      </c>
      <c r="K943" s="3" t="s">
        <v>401</v>
      </c>
      <c r="L943" s="4" t="str">
        <f t="shared" si="62"/>
        <v>RC0603FR-07576RL</v>
      </c>
      <c r="M943" s="3" t="s">
        <v>378</v>
      </c>
      <c r="N943" t="s">
        <v>379</v>
      </c>
      <c r="O943" t="str">
        <f t="shared" ca="1" si="60"/>
        <v>C:\Altium Libraries\Passives Library\DataSheet\GENERAL PURPOSE CHIP RESISTORS (Yageo).pdf</v>
      </c>
      <c r="P943" s="5" t="str">
        <f t="shared" si="63"/>
        <v>GENERAL PURPOSE CHIP RESISTORS RES0603 576R±1% 75V 0.1W</v>
      </c>
    </row>
    <row r="944" spans="1:16" x14ac:dyDescent="0.3">
      <c r="A944" s="4" t="s">
        <v>1178</v>
      </c>
      <c r="B944" s="3" t="s">
        <v>398</v>
      </c>
      <c r="C944" s="4" t="s">
        <v>2346</v>
      </c>
      <c r="D944" s="45" t="s">
        <v>1669</v>
      </c>
      <c r="E944" s="3" t="s">
        <v>399</v>
      </c>
      <c r="F944" s="3" t="s">
        <v>400</v>
      </c>
      <c r="G944" s="4" t="str">
        <f t="shared" si="61"/>
        <v>RES0603 590R±1%</v>
      </c>
      <c r="H944" s="3" t="s">
        <v>23</v>
      </c>
      <c r="I944" s="3" t="s">
        <v>24</v>
      </c>
      <c r="J944" s="3" t="s">
        <v>25</v>
      </c>
      <c r="K944" s="3" t="s">
        <v>401</v>
      </c>
      <c r="L944" s="4" t="str">
        <f t="shared" si="62"/>
        <v>RC0603FR-07590RL</v>
      </c>
      <c r="M944" s="3" t="s">
        <v>378</v>
      </c>
      <c r="N944" t="s">
        <v>379</v>
      </c>
      <c r="O944" t="str">
        <f t="shared" ca="1" si="60"/>
        <v>C:\Altium Libraries\Passives Library\DataSheet\GENERAL PURPOSE CHIP RESISTORS (Yageo).pdf</v>
      </c>
      <c r="P944" s="5" t="str">
        <f t="shared" si="63"/>
        <v>GENERAL PURPOSE CHIP RESISTORS RES0603 590R±1% 75V 0.1W</v>
      </c>
    </row>
    <row r="945" spans="1:16" x14ac:dyDescent="0.3">
      <c r="A945" s="4" t="s">
        <v>1179</v>
      </c>
      <c r="B945" s="3" t="s">
        <v>398</v>
      </c>
      <c r="C945" s="4" t="s">
        <v>2347</v>
      </c>
      <c r="D945" s="45" t="s">
        <v>1669</v>
      </c>
      <c r="E945" s="3" t="s">
        <v>399</v>
      </c>
      <c r="F945" s="3" t="s">
        <v>400</v>
      </c>
      <c r="G945" s="4" t="str">
        <f t="shared" si="61"/>
        <v>RES0603 604R±1%</v>
      </c>
      <c r="H945" s="3" t="s">
        <v>23</v>
      </c>
      <c r="I945" s="3" t="s">
        <v>24</v>
      </c>
      <c r="J945" s="3" t="s">
        <v>25</v>
      </c>
      <c r="K945" s="3" t="s">
        <v>401</v>
      </c>
      <c r="L945" s="4" t="str">
        <f t="shared" si="62"/>
        <v>RC0603FR-07604RL</v>
      </c>
      <c r="M945" s="3" t="s">
        <v>378</v>
      </c>
      <c r="N945" t="s">
        <v>379</v>
      </c>
      <c r="O945" t="str">
        <f t="shared" ca="1" si="60"/>
        <v>C:\Altium Libraries\Passives Library\DataSheet\GENERAL PURPOSE CHIP RESISTORS (Yageo).pdf</v>
      </c>
      <c r="P945" s="5" t="str">
        <f t="shared" si="63"/>
        <v>GENERAL PURPOSE CHIP RESISTORS RES0603 604R±1% 75V 0.1W</v>
      </c>
    </row>
    <row r="946" spans="1:16" x14ac:dyDescent="0.3">
      <c r="A946" s="4" t="s">
        <v>1180</v>
      </c>
      <c r="B946" s="3" t="s">
        <v>398</v>
      </c>
      <c r="C946" s="4" t="s">
        <v>2348</v>
      </c>
      <c r="D946" s="45" t="s">
        <v>1669</v>
      </c>
      <c r="E946" s="3" t="s">
        <v>399</v>
      </c>
      <c r="F946" s="3" t="s">
        <v>400</v>
      </c>
      <c r="G946" s="4" t="str">
        <f t="shared" si="61"/>
        <v>RES0603 619R±1%</v>
      </c>
      <c r="H946" s="3" t="s">
        <v>23</v>
      </c>
      <c r="I946" s="3" t="s">
        <v>24</v>
      </c>
      <c r="J946" s="3" t="s">
        <v>25</v>
      </c>
      <c r="K946" s="3" t="s">
        <v>401</v>
      </c>
      <c r="L946" s="4" t="str">
        <f t="shared" si="62"/>
        <v>RC0603FR-07619RL</v>
      </c>
      <c r="M946" s="3" t="s">
        <v>378</v>
      </c>
      <c r="N946" t="s">
        <v>379</v>
      </c>
      <c r="O946" t="str">
        <f t="shared" ca="1" si="60"/>
        <v>C:\Altium Libraries\Passives Library\DataSheet\GENERAL PURPOSE CHIP RESISTORS (Yageo).pdf</v>
      </c>
      <c r="P946" s="5" t="str">
        <f t="shared" si="63"/>
        <v>GENERAL PURPOSE CHIP RESISTORS RES0603 619R±1% 75V 0.1W</v>
      </c>
    </row>
    <row r="947" spans="1:16" x14ac:dyDescent="0.3">
      <c r="A947" s="4" t="s">
        <v>1181</v>
      </c>
      <c r="B947" s="3" t="s">
        <v>398</v>
      </c>
      <c r="C947" s="4" t="s">
        <v>2349</v>
      </c>
      <c r="D947" s="45" t="s">
        <v>1669</v>
      </c>
      <c r="E947" s="3" t="s">
        <v>399</v>
      </c>
      <c r="F947" s="3" t="s">
        <v>400</v>
      </c>
      <c r="G947" s="4" t="str">
        <f t="shared" si="61"/>
        <v>RES0603 634R±1%</v>
      </c>
      <c r="H947" s="3" t="s">
        <v>23</v>
      </c>
      <c r="I947" s="3" t="s">
        <v>24</v>
      </c>
      <c r="J947" s="3" t="s">
        <v>25</v>
      </c>
      <c r="K947" s="3" t="s">
        <v>401</v>
      </c>
      <c r="L947" s="4" t="str">
        <f t="shared" si="62"/>
        <v>RC0603FR-07634RL</v>
      </c>
      <c r="M947" s="3" t="s">
        <v>378</v>
      </c>
      <c r="N947" t="s">
        <v>379</v>
      </c>
      <c r="O947" t="str">
        <f t="shared" ca="1" si="60"/>
        <v>C:\Altium Libraries\Passives Library\DataSheet\GENERAL PURPOSE CHIP RESISTORS (Yageo).pdf</v>
      </c>
      <c r="P947" s="5" t="str">
        <f t="shared" si="63"/>
        <v>GENERAL PURPOSE CHIP RESISTORS RES0603 634R±1% 75V 0.1W</v>
      </c>
    </row>
    <row r="948" spans="1:16" x14ac:dyDescent="0.3">
      <c r="A948" s="4" t="s">
        <v>1182</v>
      </c>
      <c r="B948" s="3" t="s">
        <v>398</v>
      </c>
      <c r="C948" s="4" t="s">
        <v>2350</v>
      </c>
      <c r="D948" s="45" t="s">
        <v>1669</v>
      </c>
      <c r="E948" s="3" t="s">
        <v>399</v>
      </c>
      <c r="F948" s="3" t="s">
        <v>400</v>
      </c>
      <c r="G948" s="4" t="str">
        <f t="shared" si="61"/>
        <v>RES0603 649R±1%</v>
      </c>
      <c r="H948" s="3" t="s">
        <v>23</v>
      </c>
      <c r="I948" s="3" t="s">
        <v>24</v>
      </c>
      <c r="J948" s="3" t="s">
        <v>25</v>
      </c>
      <c r="K948" s="3" t="s">
        <v>401</v>
      </c>
      <c r="L948" s="4" t="str">
        <f t="shared" si="62"/>
        <v>RC0603FR-07649RL</v>
      </c>
      <c r="M948" s="3" t="s">
        <v>378</v>
      </c>
      <c r="N948" t="s">
        <v>379</v>
      </c>
      <c r="O948" t="str">
        <f t="shared" ca="1" si="60"/>
        <v>C:\Altium Libraries\Passives Library\DataSheet\GENERAL PURPOSE CHIP RESISTORS (Yageo).pdf</v>
      </c>
      <c r="P948" s="5" t="str">
        <f t="shared" si="63"/>
        <v>GENERAL PURPOSE CHIP RESISTORS RES0603 649R±1% 75V 0.1W</v>
      </c>
    </row>
    <row r="949" spans="1:16" x14ac:dyDescent="0.3">
      <c r="A949" s="4" t="s">
        <v>1183</v>
      </c>
      <c r="B949" s="3" t="s">
        <v>398</v>
      </c>
      <c r="C949" s="4" t="s">
        <v>2351</v>
      </c>
      <c r="D949" s="45" t="s">
        <v>1669</v>
      </c>
      <c r="E949" s="3" t="s">
        <v>399</v>
      </c>
      <c r="F949" s="3" t="s">
        <v>400</v>
      </c>
      <c r="G949" s="4" t="str">
        <f t="shared" si="61"/>
        <v>RES0603 665R±1%</v>
      </c>
      <c r="H949" s="3" t="s">
        <v>23</v>
      </c>
      <c r="I949" s="3" t="s">
        <v>24</v>
      </c>
      <c r="J949" s="3" t="s">
        <v>25</v>
      </c>
      <c r="K949" s="3" t="s">
        <v>401</v>
      </c>
      <c r="L949" s="4" t="str">
        <f t="shared" si="62"/>
        <v>RC0603FR-07665RL</v>
      </c>
      <c r="M949" s="3" t="s">
        <v>378</v>
      </c>
      <c r="N949" t="s">
        <v>379</v>
      </c>
      <c r="O949" t="str">
        <f t="shared" ca="1" si="60"/>
        <v>C:\Altium Libraries\Passives Library\DataSheet\GENERAL PURPOSE CHIP RESISTORS (Yageo).pdf</v>
      </c>
      <c r="P949" s="5" t="str">
        <f t="shared" si="63"/>
        <v>GENERAL PURPOSE CHIP RESISTORS RES0603 665R±1% 75V 0.1W</v>
      </c>
    </row>
    <row r="950" spans="1:16" x14ac:dyDescent="0.3">
      <c r="A950" s="4" t="s">
        <v>1184</v>
      </c>
      <c r="B950" s="3" t="s">
        <v>398</v>
      </c>
      <c r="C950" s="4" t="s">
        <v>2352</v>
      </c>
      <c r="D950" s="45" t="s">
        <v>1669</v>
      </c>
      <c r="E950" s="3" t="s">
        <v>399</v>
      </c>
      <c r="F950" s="3" t="s">
        <v>400</v>
      </c>
      <c r="G950" s="4" t="str">
        <f t="shared" si="61"/>
        <v>RES0603 681R±1%</v>
      </c>
      <c r="H950" s="3" t="s">
        <v>23</v>
      </c>
      <c r="I950" s="3" t="s">
        <v>24</v>
      </c>
      <c r="J950" s="3" t="s">
        <v>25</v>
      </c>
      <c r="K950" s="3" t="s">
        <v>401</v>
      </c>
      <c r="L950" s="4" t="str">
        <f t="shared" si="62"/>
        <v>RC0603FR-07681RL</v>
      </c>
      <c r="M950" s="3" t="s">
        <v>378</v>
      </c>
      <c r="N950" t="s">
        <v>379</v>
      </c>
      <c r="O950" t="str">
        <f t="shared" ca="1" si="60"/>
        <v>C:\Altium Libraries\Passives Library\DataSheet\GENERAL PURPOSE CHIP RESISTORS (Yageo).pdf</v>
      </c>
      <c r="P950" s="5" t="str">
        <f t="shared" si="63"/>
        <v>GENERAL PURPOSE CHIP RESISTORS RES0603 681R±1% 75V 0.1W</v>
      </c>
    </row>
    <row r="951" spans="1:16" x14ac:dyDescent="0.3">
      <c r="A951" s="4" t="s">
        <v>1185</v>
      </c>
      <c r="B951" s="3" t="s">
        <v>398</v>
      </c>
      <c r="C951" s="4" t="s">
        <v>2353</v>
      </c>
      <c r="D951" s="45" t="s">
        <v>1669</v>
      </c>
      <c r="E951" s="3" t="s">
        <v>399</v>
      </c>
      <c r="F951" s="3" t="s">
        <v>400</v>
      </c>
      <c r="G951" s="4" t="str">
        <f t="shared" si="61"/>
        <v>RES0603 698R±1%</v>
      </c>
      <c r="H951" s="3" t="s">
        <v>23</v>
      </c>
      <c r="I951" s="3" t="s">
        <v>24</v>
      </c>
      <c r="J951" s="3" t="s">
        <v>25</v>
      </c>
      <c r="K951" s="3" t="s">
        <v>401</v>
      </c>
      <c r="L951" s="4" t="str">
        <f t="shared" si="62"/>
        <v>RC0603FR-07698RL</v>
      </c>
      <c r="M951" s="3" t="s">
        <v>378</v>
      </c>
      <c r="N951" t="s">
        <v>379</v>
      </c>
      <c r="O951" t="str">
        <f t="shared" ca="1" si="60"/>
        <v>C:\Altium Libraries\Passives Library\DataSheet\GENERAL PURPOSE CHIP RESISTORS (Yageo).pdf</v>
      </c>
      <c r="P951" s="5" t="str">
        <f t="shared" si="63"/>
        <v>GENERAL PURPOSE CHIP RESISTORS RES0603 698R±1% 75V 0.1W</v>
      </c>
    </row>
    <row r="952" spans="1:16" x14ac:dyDescent="0.3">
      <c r="A952" s="4" t="s">
        <v>1186</v>
      </c>
      <c r="B952" s="3" t="s">
        <v>398</v>
      </c>
      <c r="C952" s="4" t="s">
        <v>2354</v>
      </c>
      <c r="D952" s="45" t="s">
        <v>1669</v>
      </c>
      <c r="E952" s="3" t="s">
        <v>399</v>
      </c>
      <c r="F952" s="3" t="s">
        <v>400</v>
      </c>
      <c r="G952" s="4" t="str">
        <f t="shared" si="61"/>
        <v>RES0603 715R±1%</v>
      </c>
      <c r="H952" s="3" t="s">
        <v>23</v>
      </c>
      <c r="I952" s="3" t="s">
        <v>24</v>
      </c>
      <c r="J952" s="3" t="s">
        <v>25</v>
      </c>
      <c r="K952" s="3" t="s">
        <v>401</v>
      </c>
      <c r="L952" s="4" t="str">
        <f t="shared" si="62"/>
        <v>RC0603FR-07715RL</v>
      </c>
      <c r="M952" s="3" t="s">
        <v>378</v>
      </c>
      <c r="N952" t="s">
        <v>379</v>
      </c>
      <c r="O952" t="str">
        <f t="shared" ca="1" si="60"/>
        <v>C:\Altium Libraries\Passives Library\DataSheet\GENERAL PURPOSE CHIP RESISTORS (Yageo).pdf</v>
      </c>
      <c r="P952" s="5" t="str">
        <f t="shared" si="63"/>
        <v>GENERAL PURPOSE CHIP RESISTORS RES0603 715R±1% 75V 0.1W</v>
      </c>
    </row>
    <row r="953" spans="1:16" x14ac:dyDescent="0.3">
      <c r="A953" s="4" t="s">
        <v>1187</v>
      </c>
      <c r="B953" s="3" t="s">
        <v>398</v>
      </c>
      <c r="C953" s="4" t="s">
        <v>2355</v>
      </c>
      <c r="D953" s="45" t="s">
        <v>1669</v>
      </c>
      <c r="E953" s="3" t="s">
        <v>399</v>
      </c>
      <c r="F953" s="3" t="s">
        <v>400</v>
      </c>
      <c r="G953" s="4" t="str">
        <f t="shared" si="61"/>
        <v>RES0603 732R±1%</v>
      </c>
      <c r="H953" s="3" t="s">
        <v>23</v>
      </c>
      <c r="I953" s="3" t="s">
        <v>24</v>
      </c>
      <c r="J953" s="3" t="s">
        <v>25</v>
      </c>
      <c r="K953" s="3" t="s">
        <v>401</v>
      </c>
      <c r="L953" s="4" t="str">
        <f t="shared" si="62"/>
        <v>RC0603FR-07732RL</v>
      </c>
      <c r="M953" s="3" t="s">
        <v>378</v>
      </c>
      <c r="N953" t="s">
        <v>379</v>
      </c>
      <c r="O953" t="str">
        <f t="shared" ca="1" si="60"/>
        <v>C:\Altium Libraries\Passives Library\DataSheet\GENERAL PURPOSE CHIP RESISTORS (Yageo).pdf</v>
      </c>
      <c r="P953" s="5" t="str">
        <f t="shared" si="63"/>
        <v>GENERAL PURPOSE CHIP RESISTORS RES0603 732R±1% 75V 0.1W</v>
      </c>
    </row>
    <row r="954" spans="1:16" x14ac:dyDescent="0.3">
      <c r="A954" s="4" t="s">
        <v>1188</v>
      </c>
      <c r="B954" s="3" t="s">
        <v>398</v>
      </c>
      <c r="C954" s="4" t="s">
        <v>167</v>
      </c>
      <c r="D954" s="45" t="s">
        <v>1669</v>
      </c>
      <c r="E954" s="3" t="s">
        <v>399</v>
      </c>
      <c r="F954" s="3" t="s">
        <v>400</v>
      </c>
      <c r="G954" s="4" t="str">
        <f t="shared" si="61"/>
        <v>RES0603 750R±1%</v>
      </c>
      <c r="H954" s="3" t="s">
        <v>23</v>
      </c>
      <c r="I954" s="3" t="s">
        <v>24</v>
      </c>
      <c r="J954" s="3" t="s">
        <v>25</v>
      </c>
      <c r="K954" s="3" t="s">
        <v>401</v>
      </c>
      <c r="L954" s="4" t="str">
        <f t="shared" si="62"/>
        <v>RC0603FR-07750RL</v>
      </c>
      <c r="M954" s="3" t="s">
        <v>378</v>
      </c>
      <c r="N954" t="s">
        <v>379</v>
      </c>
      <c r="O954" t="str">
        <f t="shared" ca="1" si="60"/>
        <v>C:\Altium Libraries\Passives Library\DataSheet\GENERAL PURPOSE CHIP RESISTORS (Yageo).pdf</v>
      </c>
      <c r="P954" s="5" t="str">
        <f t="shared" si="63"/>
        <v>GENERAL PURPOSE CHIP RESISTORS RES0603 750R±1% 75V 0.1W</v>
      </c>
    </row>
    <row r="955" spans="1:16" x14ac:dyDescent="0.3">
      <c r="A955" s="4" t="s">
        <v>1189</v>
      </c>
      <c r="B955" s="3" t="s">
        <v>398</v>
      </c>
      <c r="C955" s="4" t="s">
        <v>2356</v>
      </c>
      <c r="D955" s="45" t="s">
        <v>1669</v>
      </c>
      <c r="E955" s="3" t="s">
        <v>399</v>
      </c>
      <c r="F955" s="3" t="s">
        <v>400</v>
      </c>
      <c r="G955" s="4" t="str">
        <f t="shared" si="61"/>
        <v>RES0603 768R±1%</v>
      </c>
      <c r="H955" s="3" t="s">
        <v>23</v>
      </c>
      <c r="I955" s="3" t="s">
        <v>24</v>
      </c>
      <c r="J955" s="3" t="s">
        <v>25</v>
      </c>
      <c r="K955" s="3" t="s">
        <v>401</v>
      </c>
      <c r="L955" s="4" t="str">
        <f t="shared" si="62"/>
        <v>RC0603FR-07768RL</v>
      </c>
      <c r="M955" s="3" t="s">
        <v>378</v>
      </c>
      <c r="N955" t="s">
        <v>379</v>
      </c>
      <c r="O955" t="str">
        <f t="shared" ca="1" si="60"/>
        <v>C:\Altium Libraries\Passives Library\DataSheet\GENERAL PURPOSE CHIP RESISTORS (Yageo).pdf</v>
      </c>
      <c r="P955" s="5" t="str">
        <f t="shared" si="63"/>
        <v>GENERAL PURPOSE CHIP RESISTORS RES0603 768R±1% 75V 0.1W</v>
      </c>
    </row>
    <row r="956" spans="1:16" x14ac:dyDescent="0.3">
      <c r="A956" s="4" t="s">
        <v>1190</v>
      </c>
      <c r="B956" s="3" t="s">
        <v>398</v>
      </c>
      <c r="C956" s="4" t="s">
        <v>2357</v>
      </c>
      <c r="D956" s="45" t="s">
        <v>1669</v>
      </c>
      <c r="E956" s="3" t="s">
        <v>399</v>
      </c>
      <c r="F956" s="3" t="s">
        <v>400</v>
      </c>
      <c r="G956" s="4" t="str">
        <f t="shared" si="61"/>
        <v>RES0603 787R±1%</v>
      </c>
      <c r="H956" s="3" t="s">
        <v>23</v>
      </c>
      <c r="I956" s="3" t="s">
        <v>24</v>
      </c>
      <c r="J956" s="3" t="s">
        <v>25</v>
      </c>
      <c r="K956" s="3" t="s">
        <v>401</v>
      </c>
      <c r="L956" s="4" t="str">
        <f t="shared" si="62"/>
        <v>RC0603FR-07787RL</v>
      </c>
      <c r="M956" s="3" t="s">
        <v>378</v>
      </c>
      <c r="N956" t="s">
        <v>379</v>
      </c>
      <c r="O956" t="str">
        <f t="shared" ca="1" si="60"/>
        <v>C:\Altium Libraries\Passives Library\DataSheet\GENERAL PURPOSE CHIP RESISTORS (Yageo).pdf</v>
      </c>
      <c r="P956" s="5" t="str">
        <f t="shared" si="63"/>
        <v>GENERAL PURPOSE CHIP RESISTORS RES0603 787R±1% 75V 0.1W</v>
      </c>
    </row>
    <row r="957" spans="1:16" x14ac:dyDescent="0.3">
      <c r="A957" s="4" t="s">
        <v>1191</v>
      </c>
      <c r="B957" s="3" t="s">
        <v>398</v>
      </c>
      <c r="C957" s="4" t="s">
        <v>2358</v>
      </c>
      <c r="D957" s="45" t="s">
        <v>1669</v>
      </c>
      <c r="E957" s="3" t="s">
        <v>399</v>
      </c>
      <c r="F957" s="3" t="s">
        <v>400</v>
      </c>
      <c r="G957" s="4" t="str">
        <f t="shared" si="61"/>
        <v>RES0603 806R±1%</v>
      </c>
      <c r="H957" s="3" t="s">
        <v>23</v>
      </c>
      <c r="I957" s="3" t="s">
        <v>24</v>
      </c>
      <c r="J957" s="3" t="s">
        <v>25</v>
      </c>
      <c r="K957" s="3" t="s">
        <v>401</v>
      </c>
      <c r="L957" s="4" t="str">
        <f t="shared" si="62"/>
        <v>RC0603FR-07806RL</v>
      </c>
      <c r="M957" s="3" t="s">
        <v>378</v>
      </c>
      <c r="N957" t="s">
        <v>379</v>
      </c>
      <c r="O957" t="str">
        <f t="shared" ca="1" si="60"/>
        <v>C:\Altium Libraries\Passives Library\DataSheet\GENERAL PURPOSE CHIP RESISTORS (Yageo).pdf</v>
      </c>
      <c r="P957" s="5" t="str">
        <f t="shared" si="63"/>
        <v>GENERAL PURPOSE CHIP RESISTORS RES0603 806R±1% 75V 0.1W</v>
      </c>
    </row>
    <row r="958" spans="1:16" x14ac:dyDescent="0.3">
      <c r="A958" s="4" t="s">
        <v>1192</v>
      </c>
      <c r="B958" s="3" t="s">
        <v>398</v>
      </c>
      <c r="C958" s="4" t="s">
        <v>2359</v>
      </c>
      <c r="D958" s="45" t="s">
        <v>1669</v>
      </c>
      <c r="E958" s="3" t="s">
        <v>399</v>
      </c>
      <c r="F958" s="3" t="s">
        <v>400</v>
      </c>
      <c r="G958" s="4" t="str">
        <f t="shared" si="61"/>
        <v>RES0603 825R±1%</v>
      </c>
      <c r="H958" s="3" t="s">
        <v>23</v>
      </c>
      <c r="I958" s="3" t="s">
        <v>24</v>
      </c>
      <c r="J958" s="3" t="s">
        <v>25</v>
      </c>
      <c r="K958" s="3" t="s">
        <v>401</v>
      </c>
      <c r="L958" s="4" t="str">
        <f t="shared" si="62"/>
        <v>RC0603FR-07825RL</v>
      </c>
      <c r="M958" s="3" t="s">
        <v>378</v>
      </c>
      <c r="N958" t="s">
        <v>379</v>
      </c>
      <c r="O958" t="str">
        <f t="shared" ca="1" si="60"/>
        <v>C:\Altium Libraries\Passives Library\DataSheet\GENERAL PURPOSE CHIP RESISTORS (Yageo).pdf</v>
      </c>
      <c r="P958" s="5" t="str">
        <f t="shared" si="63"/>
        <v>GENERAL PURPOSE CHIP RESISTORS RES0603 825R±1% 75V 0.1W</v>
      </c>
    </row>
    <row r="959" spans="1:16" x14ac:dyDescent="0.3">
      <c r="A959" s="4" t="s">
        <v>1193</v>
      </c>
      <c r="B959" s="3" t="s">
        <v>398</v>
      </c>
      <c r="C959" s="4" t="s">
        <v>2360</v>
      </c>
      <c r="D959" s="45" t="s">
        <v>1669</v>
      </c>
      <c r="E959" s="3" t="s">
        <v>399</v>
      </c>
      <c r="F959" s="3" t="s">
        <v>400</v>
      </c>
      <c r="G959" s="4" t="str">
        <f t="shared" si="61"/>
        <v>RES0603 845R±1%</v>
      </c>
      <c r="H959" s="3" t="s">
        <v>23</v>
      </c>
      <c r="I959" s="3" t="s">
        <v>24</v>
      </c>
      <c r="J959" s="3" t="s">
        <v>25</v>
      </c>
      <c r="K959" s="3" t="s">
        <v>401</v>
      </c>
      <c r="L959" s="4" t="str">
        <f t="shared" si="62"/>
        <v>RC0603FR-07845RL</v>
      </c>
      <c r="M959" s="3" t="s">
        <v>378</v>
      </c>
      <c r="N959" t="s">
        <v>379</v>
      </c>
      <c r="O959" t="str">
        <f t="shared" ca="1" si="60"/>
        <v>C:\Altium Libraries\Passives Library\DataSheet\GENERAL PURPOSE CHIP RESISTORS (Yageo).pdf</v>
      </c>
      <c r="P959" s="5" t="str">
        <f t="shared" si="63"/>
        <v>GENERAL PURPOSE CHIP RESISTORS RES0603 845R±1% 75V 0.1W</v>
      </c>
    </row>
    <row r="960" spans="1:16" x14ac:dyDescent="0.3">
      <c r="A960" s="4" t="s">
        <v>1194</v>
      </c>
      <c r="B960" s="3" t="s">
        <v>398</v>
      </c>
      <c r="C960" s="4" t="s">
        <v>2361</v>
      </c>
      <c r="D960" s="45" t="s">
        <v>1669</v>
      </c>
      <c r="E960" s="3" t="s">
        <v>399</v>
      </c>
      <c r="F960" s="3" t="s">
        <v>400</v>
      </c>
      <c r="G960" s="4" t="str">
        <f t="shared" si="61"/>
        <v>RES0603 866R±1%</v>
      </c>
      <c r="H960" s="3" t="s">
        <v>23</v>
      </c>
      <c r="I960" s="3" t="s">
        <v>24</v>
      </c>
      <c r="J960" s="3" t="s">
        <v>25</v>
      </c>
      <c r="K960" s="3" t="s">
        <v>401</v>
      </c>
      <c r="L960" s="4" t="str">
        <f t="shared" si="62"/>
        <v>RC0603FR-07866RL</v>
      </c>
      <c r="M960" s="3" t="s">
        <v>378</v>
      </c>
      <c r="N960" t="s">
        <v>379</v>
      </c>
      <c r="O960" t="str">
        <f t="shared" ca="1" si="60"/>
        <v>C:\Altium Libraries\Passives Library\DataSheet\GENERAL PURPOSE CHIP RESISTORS (Yageo).pdf</v>
      </c>
      <c r="P960" s="5" t="str">
        <f t="shared" si="63"/>
        <v>GENERAL PURPOSE CHIP RESISTORS RES0603 866R±1% 75V 0.1W</v>
      </c>
    </row>
    <row r="961" spans="1:16" x14ac:dyDescent="0.3">
      <c r="A961" s="4" t="s">
        <v>1195</v>
      </c>
      <c r="B961" s="3" t="s">
        <v>398</v>
      </c>
      <c r="C961" s="4" t="s">
        <v>2362</v>
      </c>
      <c r="D961" s="45" t="s">
        <v>1669</v>
      </c>
      <c r="E961" s="3" t="s">
        <v>399</v>
      </c>
      <c r="F961" s="3" t="s">
        <v>400</v>
      </c>
      <c r="G961" s="4" t="str">
        <f t="shared" si="61"/>
        <v>RES0603 887R±1%</v>
      </c>
      <c r="H961" s="3" t="s">
        <v>23</v>
      </c>
      <c r="I961" s="3" t="s">
        <v>24</v>
      </c>
      <c r="J961" s="3" t="s">
        <v>25</v>
      </c>
      <c r="K961" s="3" t="s">
        <v>401</v>
      </c>
      <c r="L961" s="4" t="str">
        <f t="shared" si="62"/>
        <v>RC0603FR-07887RL</v>
      </c>
      <c r="M961" s="3" t="s">
        <v>378</v>
      </c>
      <c r="N961" t="s">
        <v>379</v>
      </c>
      <c r="O961" t="str">
        <f t="shared" ca="1" si="60"/>
        <v>C:\Altium Libraries\Passives Library\DataSheet\GENERAL PURPOSE CHIP RESISTORS (Yageo).pdf</v>
      </c>
      <c r="P961" s="5" t="str">
        <f t="shared" si="63"/>
        <v>GENERAL PURPOSE CHIP RESISTORS RES0603 887R±1% 75V 0.1W</v>
      </c>
    </row>
    <row r="962" spans="1:16" x14ac:dyDescent="0.3">
      <c r="A962" s="4" t="s">
        <v>1196</v>
      </c>
      <c r="B962" s="3" t="s">
        <v>398</v>
      </c>
      <c r="C962" s="4" t="s">
        <v>2363</v>
      </c>
      <c r="D962" s="45" t="s">
        <v>1669</v>
      </c>
      <c r="E962" s="3" t="s">
        <v>399</v>
      </c>
      <c r="F962" s="3" t="s">
        <v>400</v>
      </c>
      <c r="G962" s="4" t="str">
        <f t="shared" si="61"/>
        <v>RES0603 909R±1%</v>
      </c>
      <c r="H962" s="3" t="s">
        <v>23</v>
      </c>
      <c r="I962" s="3" t="s">
        <v>24</v>
      </c>
      <c r="J962" s="3" t="s">
        <v>25</v>
      </c>
      <c r="K962" s="3" t="s">
        <v>401</v>
      </c>
      <c r="L962" s="4" t="str">
        <f t="shared" si="62"/>
        <v>RC0603FR-07909RL</v>
      </c>
      <c r="M962" s="3" t="s">
        <v>378</v>
      </c>
      <c r="N962" t="s">
        <v>379</v>
      </c>
      <c r="O962" t="str">
        <f t="shared" ca="1" si="60"/>
        <v>C:\Altium Libraries\Passives Library\DataSheet\GENERAL PURPOSE CHIP RESISTORS (Yageo).pdf</v>
      </c>
      <c r="P962" s="5" t="str">
        <f t="shared" si="63"/>
        <v>GENERAL PURPOSE CHIP RESISTORS RES0603 909R±1% 75V 0.1W</v>
      </c>
    </row>
    <row r="963" spans="1:16" x14ac:dyDescent="0.3">
      <c r="A963" s="4" t="s">
        <v>1197</v>
      </c>
      <c r="B963" s="3" t="s">
        <v>398</v>
      </c>
      <c r="C963" s="4" t="s">
        <v>2364</v>
      </c>
      <c r="D963" s="45" t="s">
        <v>1669</v>
      </c>
      <c r="E963" s="3" t="s">
        <v>399</v>
      </c>
      <c r="F963" s="3" t="s">
        <v>400</v>
      </c>
      <c r="G963" s="4" t="str">
        <f t="shared" si="61"/>
        <v>RES0603 931R±1%</v>
      </c>
      <c r="H963" s="3" t="s">
        <v>23</v>
      </c>
      <c r="I963" s="3" t="s">
        <v>24</v>
      </c>
      <c r="J963" s="3" t="s">
        <v>25</v>
      </c>
      <c r="K963" s="3" t="s">
        <v>401</v>
      </c>
      <c r="L963" s="4" t="str">
        <f t="shared" si="62"/>
        <v>RC0603FR-07931RL</v>
      </c>
      <c r="M963" s="3" t="s">
        <v>378</v>
      </c>
      <c r="N963" t="s">
        <v>379</v>
      </c>
      <c r="O963" t="str">
        <f t="shared" ca="1" si="60"/>
        <v>C:\Altium Libraries\Passives Library\DataSheet\GENERAL PURPOSE CHIP RESISTORS (Yageo).pdf</v>
      </c>
      <c r="P963" s="5" t="str">
        <f t="shared" si="63"/>
        <v>GENERAL PURPOSE CHIP RESISTORS RES0603 931R±1% 75V 0.1W</v>
      </c>
    </row>
    <row r="964" spans="1:16" x14ac:dyDescent="0.3">
      <c r="A964" s="4" t="s">
        <v>1198</v>
      </c>
      <c r="B964" s="3" t="s">
        <v>398</v>
      </c>
      <c r="C964" s="4" t="s">
        <v>2365</v>
      </c>
      <c r="D964" s="45" t="s">
        <v>1669</v>
      </c>
      <c r="E964" s="3" t="s">
        <v>399</v>
      </c>
      <c r="F964" s="3" t="s">
        <v>400</v>
      </c>
      <c r="G964" s="4" t="str">
        <f t="shared" si="61"/>
        <v>RES0603 953R±1%</v>
      </c>
      <c r="H964" s="3" t="s">
        <v>23</v>
      </c>
      <c r="I964" s="3" t="s">
        <v>24</v>
      </c>
      <c r="J964" s="3" t="s">
        <v>25</v>
      </c>
      <c r="K964" s="3" t="s">
        <v>401</v>
      </c>
      <c r="L964" s="4" t="str">
        <f t="shared" si="62"/>
        <v>RC0603FR-07953RL</v>
      </c>
      <c r="M964" s="3" t="s">
        <v>378</v>
      </c>
      <c r="N964" t="s">
        <v>379</v>
      </c>
      <c r="O964" t="str">
        <f t="shared" ca="1" si="60"/>
        <v>C:\Altium Libraries\Passives Library\DataSheet\GENERAL PURPOSE CHIP RESISTORS (Yageo).pdf</v>
      </c>
      <c r="P964" s="5" t="str">
        <f t="shared" si="63"/>
        <v>GENERAL PURPOSE CHIP RESISTORS RES0603 953R±1% 75V 0.1W</v>
      </c>
    </row>
    <row r="965" spans="1:16" x14ac:dyDescent="0.3">
      <c r="A965" s="4" t="s">
        <v>1199</v>
      </c>
      <c r="B965" s="3" t="s">
        <v>398</v>
      </c>
      <c r="C965" s="4" t="s">
        <v>2366</v>
      </c>
      <c r="D965" s="45" t="s">
        <v>1669</v>
      </c>
      <c r="E965" s="3" t="s">
        <v>399</v>
      </c>
      <c r="F965" s="3" t="s">
        <v>400</v>
      </c>
      <c r="G965" s="4" t="str">
        <f t="shared" si="61"/>
        <v>RES0603 976R±1%</v>
      </c>
      <c r="H965" s="3" t="s">
        <v>23</v>
      </c>
      <c r="I965" s="3" t="s">
        <v>24</v>
      </c>
      <c r="J965" s="3" t="s">
        <v>25</v>
      </c>
      <c r="K965" s="3" t="s">
        <v>401</v>
      </c>
      <c r="L965" s="4" t="str">
        <f t="shared" si="62"/>
        <v>RC0603FR-07976RL</v>
      </c>
      <c r="M965" s="3" t="s">
        <v>378</v>
      </c>
      <c r="N965" t="s">
        <v>379</v>
      </c>
      <c r="O965" t="str">
        <f t="shared" ca="1" si="60"/>
        <v>C:\Altium Libraries\Passives Library\DataSheet\GENERAL PURPOSE CHIP RESISTORS (Yageo).pdf</v>
      </c>
      <c r="P965" s="5" t="str">
        <f t="shared" si="63"/>
        <v>GENERAL PURPOSE CHIP RESISTORS RES0603 976R±1% 75V 0.1W</v>
      </c>
    </row>
    <row r="966" spans="1:16" x14ac:dyDescent="0.3">
      <c r="A966" s="4" t="s">
        <v>1200</v>
      </c>
      <c r="B966" s="3" t="s">
        <v>398</v>
      </c>
      <c r="C966" s="4" t="s">
        <v>2367</v>
      </c>
      <c r="D966" s="45" t="s">
        <v>1669</v>
      </c>
      <c r="E966" s="3" t="s">
        <v>399</v>
      </c>
      <c r="F966" s="3" t="s">
        <v>400</v>
      </c>
      <c r="G966" s="4" t="str">
        <f t="shared" si="61"/>
        <v>RES0603 1K±1%</v>
      </c>
      <c r="H966" s="3" t="s">
        <v>23</v>
      </c>
      <c r="I966" s="3" t="s">
        <v>24</v>
      </c>
      <c r="J966" s="3" t="s">
        <v>25</v>
      </c>
      <c r="K966" s="3" t="s">
        <v>401</v>
      </c>
      <c r="L966" s="4" t="str">
        <f t="shared" si="62"/>
        <v>RC0603FR-071KL</v>
      </c>
      <c r="M966" s="3" t="s">
        <v>378</v>
      </c>
      <c r="N966" t="s">
        <v>379</v>
      </c>
      <c r="O966" t="str">
        <f t="shared" ca="1" si="60"/>
        <v>C:\Altium Libraries\Passives Library\DataSheet\GENERAL PURPOSE CHIP RESISTORS (Yageo).pdf</v>
      </c>
      <c r="P966" s="5" t="str">
        <f t="shared" si="63"/>
        <v>GENERAL PURPOSE CHIP RESISTORS RES0603 1K±1% 75V 0.1W</v>
      </c>
    </row>
    <row r="967" spans="1:16" x14ac:dyDescent="0.3">
      <c r="A967" s="4" t="s">
        <v>1201</v>
      </c>
      <c r="B967" s="3" t="s">
        <v>398</v>
      </c>
      <c r="C967" s="4" t="s">
        <v>2368</v>
      </c>
      <c r="D967" s="45" t="s">
        <v>1669</v>
      </c>
      <c r="E967" s="3" t="s">
        <v>399</v>
      </c>
      <c r="F967" s="3" t="s">
        <v>400</v>
      </c>
      <c r="G967" s="4" t="str">
        <f t="shared" si="61"/>
        <v>RES0603 1K02±1%</v>
      </c>
      <c r="H967" s="3" t="s">
        <v>23</v>
      </c>
      <c r="I967" s="3" t="s">
        <v>24</v>
      </c>
      <c r="J967" s="3" t="s">
        <v>25</v>
      </c>
      <c r="K967" s="3" t="s">
        <v>401</v>
      </c>
      <c r="L967" s="4" t="str">
        <f t="shared" si="62"/>
        <v>RC0603FR-071K02L</v>
      </c>
      <c r="M967" s="3" t="s">
        <v>378</v>
      </c>
      <c r="N967" t="s">
        <v>379</v>
      </c>
      <c r="O967" t="str">
        <f t="shared" ca="1" si="60"/>
        <v>C:\Altium Libraries\Passives Library\DataSheet\GENERAL PURPOSE CHIP RESISTORS (Yageo).pdf</v>
      </c>
      <c r="P967" s="5" t="str">
        <f t="shared" si="63"/>
        <v>GENERAL PURPOSE CHIP RESISTORS RES0603 1K02±1% 75V 0.1W</v>
      </c>
    </row>
    <row r="968" spans="1:16" x14ac:dyDescent="0.3">
      <c r="A968" s="4" t="s">
        <v>1202</v>
      </c>
      <c r="B968" s="3" t="s">
        <v>398</v>
      </c>
      <c r="C968" s="4" t="s">
        <v>2369</v>
      </c>
      <c r="D968" s="45" t="s">
        <v>1669</v>
      </c>
      <c r="E968" s="3" t="s">
        <v>399</v>
      </c>
      <c r="F968" s="3" t="s">
        <v>400</v>
      </c>
      <c r="G968" s="4" t="str">
        <f t="shared" si="61"/>
        <v>RES0603 1K05±1%</v>
      </c>
      <c r="H968" s="3" t="s">
        <v>23</v>
      </c>
      <c r="I968" s="3" t="s">
        <v>24</v>
      </c>
      <c r="J968" s="3" t="s">
        <v>25</v>
      </c>
      <c r="K968" s="3" t="s">
        <v>401</v>
      </c>
      <c r="L968" s="4" t="str">
        <f t="shared" si="62"/>
        <v>RC0603FR-071K05L</v>
      </c>
      <c r="M968" s="3" t="s">
        <v>378</v>
      </c>
      <c r="N968" t="s">
        <v>379</v>
      </c>
      <c r="O968" t="str">
        <f t="shared" ca="1" si="60"/>
        <v>C:\Altium Libraries\Passives Library\DataSheet\GENERAL PURPOSE CHIP RESISTORS (Yageo).pdf</v>
      </c>
      <c r="P968" s="5" t="str">
        <f t="shared" si="63"/>
        <v>GENERAL PURPOSE CHIP RESISTORS RES0603 1K05±1% 75V 0.1W</v>
      </c>
    </row>
    <row r="969" spans="1:16" x14ac:dyDescent="0.3">
      <c r="A969" s="4" t="s">
        <v>1203</v>
      </c>
      <c r="B969" s="3" t="s">
        <v>398</v>
      </c>
      <c r="C969" s="4" t="s">
        <v>2370</v>
      </c>
      <c r="D969" s="45" t="s">
        <v>1669</v>
      </c>
      <c r="E969" s="3" t="s">
        <v>399</v>
      </c>
      <c r="F969" s="3" t="s">
        <v>400</v>
      </c>
      <c r="G969" s="4" t="str">
        <f t="shared" si="61"/>
        <v>RES0603 1K07±1%</v>
      </c>
      <c r="H969" s="3" t="s">
        <v>23</v>
      </c>
      <c r="I969" s="3" t="s">
        <v>24</v>
      </c>
      <c r="J969" s="3" t="s">
        <v>25</v>
      </c>
      <c r="K969" s="3" t="s">
        <v>401</v>
      </c>
      <c r="L969" s="4" t="str">
        <f t="shared" si="62"/>
        <v>RC0603FR-071K07L</v>
      </c>
      <c r="M969" s="3" t="s">
        <v>378</v>
      </c>
      <c r="N969" t="s">
        <v>379</v>
      </c>
      <c r="O969" t="str">
        <f t="shared" ca="1" si="60"/>
        <v>C:\Altium Libraries\Passives Library\DataSheet\GENERAL PURPOSE CHIP RESISTORS (Yageo).pdf</v>
      </c>
      <c r="P969" s="5" t="str">
        <f t="shared" si="63"/>
        <v>GENERAL PURPOSE CHIP RESISTORS RES0603 1K07±1% 75V 0.1W</v>
      </c>
    </row>
    <row r="970" spans="1:16" x14ac:dyDescent="0.3">
      <c r="A970" s="4" t="s">
        <v>1204</v>
      </c>
      <c r="B970" s="3" t="s">
        <v>398</v>
      </c>
      <c r="C970" s="4" t="s">
        <v>176</v>
      </c>
      <c r="D970" s="45" t="s">
        <v>1669</v>
      </c>
      <c r="E970" s="3" t="s">
        <v>399</v>
      </c>
      <c r="F970" s="3" t="s">
        <v>400</v>
      </c>
      <c r="G970" s="4" t="str">
        <f t="shared" si="61"/>
        <v>RES0603 1K1±1%</v>
      </c>
      <c r="H970" s="3" t="s">
        <v>23</v>
      </c>
      <c r="I970" s="3" t="s">
        <v>24</v>
      </c>
      <c r="J970" s="3" t="s">
        <v>25</v>
      </c>
      <c r="K970" s="3" t="s">
        <v>401</v>
      </c>
      <c r="L970" s="4" t="str">
        <f t="shared" si="62"/>
        <v>RC0603FR-071K1L</v>
      </c>
      <c r="M970" s="3" t="s">
        <v>378</v>
      </c>
      <c r="N970" t="s">
        <v>379</v>
      </c>
      <c r="O970" t="str">
        <f t="shared" ca="1" si="60"/>
        <v>C:\Altium Libraries\Passives Library\DataSheet\GENERAL PURPOSE CHIP RESISTORS (Yageo).pdf</v>
      </c>
      <c r="P970" s="5" t="str">
        <f t="shared" si="63"/>
        <v>GENERAL PURPOSE CHIP RESISTORS RES0603 1K1±1% 75V 0.1W</v>
      </c>
    </row>
    <row r="971" spans="1:16" x14ac:dyDescent="0.3">
      <c r="A971" s="4" t="s">
        <v>1205</v>
      </c>
      <c r="B971" s="3" t="s">
        <v>398</v>
      </c>
      <c r="C971" s="4" t="s">
        <v>2371</v>
      </c>
      <c r="D971" s="45" t="s">
        <v>1669</v>
      </c>
      <c r="E971" s="3" t="s">
        <v>399</v>
      </c>
      <c r="F971" s="3" t="s">
        <v>400</v>
      </c>
      <c r="G971" s="4" t="str">
        <f t="shared" si="61"/>
        <v>RES0603 1K13±1%</v>
      </c>
      <c r="H971" s="3" t="s">
        <v>23</v>
      </c>
      <c r="I971" s="3" t="s">
        <v>24</v>
      </c>
      <c r="J971" s="3" t="s">
        <v>25</v>
      </c>
      <c r="K971" s="3" t="s">
        <v>401</v>
      </c>
      <c r="L971" s="4" t="str">
        <f t="shared" si="62"/>
        <v>RC0603FR-071K13L</v>
      </c>
      <c r="M971" s="3" t="s">
        <v>378</v>
      </c>
      <c r="N971" t="s">
        <v>379</v>
      </c>
      <c r="O971" t="str">
        <f t="shared" ca="1" si="60"/>
        <v>C:\Altium Libraries\Passives Library\DataSheet\GENERAL PURPOSE CHIP RESISTORS (Yageo).pdf</v>
      </c>
      <c r="P971" s="5" t="str">
        <f t="shared" si="63"/>
        <v>GENERAL PURPOSE CHIP RESISTORS RES0603 1K13±1% 75V 0.1W</v>
      </c>
    </row>
    <row r="972" spans="1:16" x14ac:dyDescent="0.3">
      <c r="A972" s="4" t="s">
        <v>1206</v>
      </c>
      <c r="B972" s="3" t="s">
        <v>398</v>
      </c>
      <c r="C972" s="4" t="s">
        <v>2372</v>
      </c>
      <c r="D972" s="45" t="s">
        <v>1669</v>
      </c>
      <c r="E972" s="3" t="s">
        <v>399</v>
      </c>
      <c r="F972" s="3" t="s">
        <v>400</v>
      </c>
      <c r="G972" s="4" t="str">
        <f t="shared" si="61"/>
        <v>RES0603 1K15±1%</v>
      </c>
      <c r="H972" s="3" t="s">
        <v>23</v>
      </c>
      <c r="I972" s="3" t="s">
        <v>24</v>
      </c>
      <c r="J972" s="3" t="s">
        <v>25</v>
      </c>
      <c r="K972" s="3" t="s">
        <v>401</v>
      </c>
      <c r="L972" s="4" t="str">
        <f t="shared" si="62"/>
        <v>RC0603FR-071K15L</v>
      </c>
      <c r="M972" s="3" t="s">
        <v>378</v>
      </c>
      <c r="N972" t="s">
        <v>379</v>
      </c>
      <c r="O972" t="str">
        <f t="shared" ca="1" si="60"/>
        <v>C:\Altium Libraries\Passives Library\DataSheet\GENERAL PURPOSE CHIP RESISTORS (Yageo).pdf</v>
      </c>
      <c r="P972" s="5" t="str">
        <f t="shared" si="63"/>
        <v>GENERAL PURPOSE CHIP RESISTORS RES0603 1K15±1% 75V 0.1W</v>
      </c>
    </row>
    <row r="973" spans="1:16" x14ac:dyDescent="0.3">
      <c r="A973" s="4" t="s">
        <v>1207</v>
      </c>
      <c r="B973" s="3" t="s">
        <v>398</v>
      </c>
      <c r="C973" s="4" t="s">
        <v>2373</v>
      </c>
      <c r="D973" s="45" t="s">
        <v>1669</v>
      </c>
      <c r="E973" s="3" t="s">
        <v>399</v>
      </c>
      <c r="F973" s="3" t="s">
        <v>400</v>
      </c>
      <c r="G973" s="4" t="str">
        <f t="shared" si="61"/>
        <v>RES0603 1K18±1%</v>
      </c>
      <c r="H973" s="3" t="s">
        <v>23</v>
      </c>
      <c r="I973" s="3" t="s">
        <v>24</v>
      </c>
      <c r="J973" s="3" t="s">
        <v>25</v>
      </c>
      <c r="K973" s="3" t="s">
        <v>401</v>
      </c>
      <c r="L973" s="4" t="str">
        <f t="shared" si="62"/>
        <v>RC0603FR-071K18L</v>
      </c>
      <c r="M973" s="3" t="s">
        <v>378</v>
      </c>
      <c r="N973" t="s">
        <v>379</v>
      </c>
      <c r="O973" t="str">
        <f t="shared" ca="1" si="60"/>
        <v>C:\Altium Libraries\Passives Library\DataSheet\GENERAL PURPOSE CHIP RESISTORS (Yageo).pdf</v>
      </c>
      <c r="P973" s="5" t="str">
        <f t="shared" si="63"/>
        <v>GENERAL PURPOSE CHIP RESISTORS RES0603 1K18±1% 75V 0.1W</v>
      </c>
    </row>
    <row r="974" spans="1:16" x14ac:dyDescent="0.3">
      <c r="A974" s="4" t="s">
        <v>1208</v>
      </c>
      <c r="B974" s="3" t="s">
        <v>398</v>
      </c>
      <c r="C974" s="4" t="s">
        <v>2374</v>
      </c>
      <c r="D974" s="45" t="s">
        <v>1669</v>
      </c>
      <c r="E974" s="3" t="s">
        <v>399</v>
      </c>
      <c r="F974" s="3" t="s">
        <v>400</v>
      </c>
      <c r="G974" s="4" t="str">
        <f t="shared" si="61"/>
        <v>RES0603 1K21±1%</v>
      </c>
      <c r="H974" s="3" t="s">
        <v>23</v>
      </c>
      <c r="I974" s="3" t="s">
        <v>24</v>
      </c>
      <c r="J974" s="3" t="s">
        <v>25</v>
      </c>
      <c r="K974" s="3" t="s">
        <v>401</v>
      </c>
      <c r="L974" s="4" t="str">
        <f t="shared" si="62"/>
        <v>RC0603FR-071K21L</v>
      </c>
      <c r="M974" s="3" t="s">
        <v>378</v>
      </c>
      <c r="N974" t="s">
        <v>379</v>
      </c>
      <c r="O974" t="str">
        <f t="shared" ca="1" si="60"/>
        <v>C:\Altium Libraries\Passives Library\DataSheet\GENERAL PURPOSE CHIP RESISTORS (Yageo).pdf</v>
      </c>
      <c r="P974" s="5" t="str">
        <f t="shared" si="63"/>
        <v>GENERAL PURPOSE CHIP RESISTORS RES0603 1K21±1% 75V 0.1W</v>
      </c>
    </row>
    <row r="975" spans="1:16" x14ac:dyDescent="0.3">
      <c r="A975" s="4" t="s">
        <v>1209</v>
      </c>
      <c r="B975" s="3" t="s">
        <v>398</v>
      </c>
      <c r="C975" s="4" t="s">
        <v>2375</v>
      </c>
      <c r="D975" s="45" t="s">
        <v>1669</v>
      </c>
      <c r="E975" s="3" t="s">
        <v>399</v>
      </c>
      <c r="F975" s="3" t="s">
        <v>400</v>
      </c>
      <c r="G975" s="4" t="str">
        <f t="shared" si="61"/>
        <v>RES0603 1K24±1%</v>
      </c>
      <c r="H975" s="3" t="s">
        <v>23</v>
      </c>
      <c r="I975" s="3" t="s">
        <v>24</v>
      </c>
      <c r="J975" s="3" t="s">
        <v>25</v>
      </c>
      <c r="K975" s="3" t="s">
        <v>401</v>
      </c>
      <c r="L975" s="4" t="str">
        <f t="shared" si="62"/>
        <v>RC0603FR-071K24L</v>
      </c>
      <c r="M975" s="3" t="s">
        <v>378</v>
      </c>
      <c r="N975" t="s">
        <v>379</v>
      </c>
      <c r="O975" t="str">
        <f t="shared" ca="1" si="60"/>
        <v>C:\Altium Libraries\Passives Library\DataSheet\GENERAL PURPOSE CHIP RESISTORS (Yageo).pdf</v>
      </c>
      <c r="P975" s="5" t="str">
        <f t="shared" si="63"/>
        <v>GENERAL PURPOSE CHIP RESISTORS RES0603 1K24±1% 75V 0.1W</v>
      </c>
    </row>
    <row r="976" spans="1:16" x14ac:dyDescent="0.3">
      <c r="A976" s="4" t="s">
        <v>1210</v>
      </c>
      <c r="B976" s="3" t="s">
        <v>398</v>
      </c>
      <c r="C976" s="4" t="s">
        <v>2376</v>
      </c>
      <c r="D976" s="45" t="s">
        <v>1669</v>
      </c>
      <c r="E976" s="3" t="s">
        <v>399</v>
      </c>
      <c r="F976" s="3" t="s">
        <v>400</v>
      </c>
      <c r="G976" s="4" t="str">
        <f t="shared" si="61"/>
        <v>RES0603 1K27±1%</v>
      </c>
      <c r="H976" s="3" t="s">
        <v>23</v>
      </c>
      <c r="I976" s="3" t="s">
        <v>24</v>
      </c>
      <c r="J976" s="3" t="s">
        <v>25</v>
      </c>
      <c r="K976" s="3" t="s">
        <v>401</v>
      </c>
      <c r="L976" s="4" t="str">
        <f t="shared" si="62"/>
        <v>RC0603FR-071K27L</v>
      </c>
      <c r="M976" s="3" t="s">
        <v>378</v>
      </c>
      <c r="N976" t="s">
        <v>379</v>
      </c>
      <c r="O976" t="str">
        <f t="shared" ca="1" si="60"/>
        <v>C:\Altium Libraries\Passives Library\DataSheet\GENERAL PURPOSE CHIP RESISTORS (Yageo).pdf</v>
      </c>
      <c r="P976" s="5" t="str">
        <f t="shared" si="63"/>
        <v>GENERAL PURPOSE CHIP RESISTORS RES0603 1K27±1% 75V 0.1W</v>
      </c>
    </row>
    <row r="977" spans="1:16" x14ac:dyDescent="0.3">
      <c r="A977" s="4" t="s">
        <v>1211</v>
      </c>
      <c r="B977" s="3" t="s">
        <v>398</v>
      </c>
      <c r="C977" s="4" t="s">
        <v>180</v>
      </c>
      <c r="D977" s="45" t="s">
        <v>1669</v>
      </c>
      <c r="E977" s="3" t="s">
        <v>399</v>
      </c>
      <c r="F977" s="3" t="s">
        <v>400</v>
      </c>
      <c r="G977" s="4" t="str">
        <f t="shared" si="61"/>
        <v>RES0603 1K3±1%</v>
      </c>
      <c r="H977" s="3" t="s">
        <v>23</v>
      </c>
      <c r="I977" s="3" t="s">
        <v>24</v>
      </c>
      <c r="J977" s="3" t="s">
        <v>25</v>
      </c>
      <c r="K977" s="3" t="s">
        <v>401</v>
      </c>
      <c r="L977" s="4" t="str">
        <f t="shared" si="62"/>
        <v>RC0603FR-071K3L</v>
      </c>
      <c r="M977" s="3" t="s">
        <v>378</v>
      </c>
      <c r="N977" t="s">
        <v>379</v>
      </c>
      <c r="O977" t="str">
        <f t="shared" ca="1" si="60"/>
        <v>C:\Altium Libraries\Passives Library\DataSheet\GENERAL PURPOSE CHIP RESISTORS (Yageo).pdf</v>
      </c>
      <c r="P977" s="5" t="str">
        <f t="shared" si="63"/>
        <v>GENERAL PURPOSE CHIP RESISTORS RES0603 1K3±1% 75V 0.1W</v>
      </c>
    </row>
    <row r="978" spans="1:16" x14ac:dyDescent="0.3">
      <c r="A978" s="4" t="s">
        <v>1212</v>
      </c>
      <c r="B978" s="3" t="s">
        <v>398</v>
      </c>
      <c r="C978" s="4" t="s">
        <v>2377</v>
      </c>
      <c r="D978" s="45" t="s">
        <v>1669</v>
      </c>
      <c r="E978" s="3" t="s">
        <v>399</v>
      </c>
      <c r="F978" s="3" t="s">
        <v>400</v>
      </c>
      <c r="G978" s="4" t="str">
        <f t="shared" si="61"/>
        <v>RES0603 1K33±1%</v>
      </c>
      <c r="H978" s="3" t="s">
        <v>23</v>
      </c>
      <c r="I978" s="3" t="s">
        <v>24</v>
      </c>
      <c r="J978" s="3" t="s">
        <v>25</v>
      </c>
      <c r="K978" s="3" t="s">
        <v>401</v>
      </c>
      <c r="L978" s="4" t="str">
        <f t="shared" si="62"/>
        <v>RC0603FR-071K33L</v>
      </c>
      <c r="M978" s="3" t="s">
        <v>378</v>
      </c>
      <c r="N978" t="s">
        <v>379</v>
      </c>
      <c r="O978" t="str">
        <f t="shared" ca="1" si="60"/>
        <v>C:\Altium Libraries\Passives Library\DataSheet\GENERAL PURPOSE CHIP RESISTORS (Yageo).pdf</v>
      </c>
      <c r="P978" s="5" t="str">
        <f t="shared" si="63"/>
        <v>GENERAL PURPOSE CHIP RESISTORS RES0603 1K33±1% 75V 0.1W</v>
      </c>
    </row>
    <row r="979" spans="1:16" x14ac:dyDescent="0.3">
      <c r="A979" s="4" t="s">
        <v>1213</v>
      </c>
      <c r="B979" s="3" t="s">
        <v>398</v>
      </c>
      <c r="C979" s="4" t="s">
        <v>2378</v>
      </c>
      <c r="D979" s="45" t="s">
        <v>1669</v>
      </c>
      <c r="E979" s="3" t="s">
        <v>399</v>
      </c>
      <c r="F979" s="3" t="s">
        <v>400</v>
      </c>
      <c r="G979" s="4" t="str">
        <f t="shared" si="61"/>
        <v>RES0603 1K37±1%</v>
      </c>
      <c r="H979" s="3" t="s">
        <v>23</v>
      </c>
      <c r="I979" s="3" t="s">
        <v>24</v>
      </c>
      <c r="J979" s="3" t="s">
        <v>25</v>
      </c>
      <c r="K979" s="3" t="s">
        <v>401</v>
      </c>
      <c r="L979" s="4" t="str">
        <f t="shared" si="62"/>
        <v>RC0603FR-071K37L</v>
      </c>
      <c r="M979" s="3" t="s">
        <v>378</v>
      </c>
      <c r="N979" t="s">
        <v>379</v>
      </c>
      <c r="O979" t="str">
        <f t="shared" ca="1" si="60"/>
        <v>C:\Altium Libraries\Passives Library\DataSheet\GENERAL PURPOSE CHIP RESISTORS (Yageo).pdf</v>
      </c>
      <c r="P979" s="5" t="str">
        <f t="shared" si="63"/>
        <v>GENERAL PURPOSE CHIP RESISTORS RES0603 1K37±1% 75V 0.1W</v>
      </c>
    </row>
    <row r="980" spans="1:16" x14ac:dyDescent="0.3">
      <c r="A980" s="4" t="s">
        <v>1214</v>
      </c>
      <c r="B980" s="3" t="s">
        <v>398</v>
      </c>
      <c r="C980" s="4" t="s">
        <v>2379</v>
      </c>
      <c r="D980" s="45" t="s">
        <v>1669</v>
      </c>
      <c r="E980" s="3" t="s">
        <v>399</v>
      </c>
      <c r="F980" s="3" t="s">
        <v>400</v>
      </c>
      <c r="G980" s="4" t="str">
        <f t="shared" si="61"/>
        <v>RES0603 1K4±1%</v>
      </c>
      <c r="H980" s="3" t="s">
        <v>23</v>
      </c>
      <c r="I980" s="3" t="s">
        <v>24</v>
      </c>
      <c r="J980" s="3" t="s">
        <v>25</v>
      </c>
      <c r="K980" s="3" t="s">
        <v>401</v>
      </c>
      <c r="L980" s="4" t="str">
        <f t="shared" si="62"/>
        <v>RC0603FR-071K4L</v>
      </c>
      <c r="M980" s="3" t="s">
        <v>378</v>
      </c>
      <c r="N980" t="s">
        <v>379</v>
      </c>
      <c r="O980" t="str">
        <f t="shared" ca="1" si="60"/>
        <v>C:\Altium Libraries\Passives Library\DataSheet\GENERAL PURPOSE CHIP RESISTORS (Yageo).pdf</v>
      </c>
      <c r="P980" s="5" t="str">
        <f t="shared" si="63"/>
        <v>GENERAL PURPOSE CHIP RESISTORS RES0603 1K4±1% 75V 0.1W</v>
      </c>
    </row>
    <row r="981" spans="1:16" x14ac:dyDescent="0.3">
      <c r="A981" s="4" t="s">
        <v>1215</v>
      </c>
      <c r="B981" s="3" t="s">
        <v>398</v>
      </c>
      <c r="C981" s="4" t="s">
        <v>2380</v>
      </c>
      <c r="D981" s="45" t="s">
        <v>1669</v>
      </c>
      <c r="E981" s="3" t="s">
        <v>399</v>
      </c>
      <c r="F981" s="3" t="s">
        <v>400</v>
      </c>
      <c r="G981" s="4" t="str">
        <f t="shared" si="61"/>
        <v>RES0603 1K43±1%</v>
      </c>
      <c r="H981" s="3" t="s">
        <v>23</v>
      </c>
      <c r="I981" s="3" t="s">
        <v>24</v>
      </c>
      <c r="J981" s="3" t="s">
        <v>25</v>
      </c>
      <c r="K981" s="3" t="s">
        <v>401</v>
      </c>
      <c r="L981" s="4" t="str">
        <f t="shared" si="62"/>
        <v>RC0603FR-071K43L</v>
      </c>
      <c r="M981" s="3" t="s">
        <v>378</v>
      </c>
      <c r="N981" t="s">
        <v>379</v>
      </c>
      <c r="O981" t="str">
        <f t="shared" ca="1" si="60"/>
        <v>C:\Altium Libraries\Passives Library\DataSheet\GENERAL PURPOSE CHIP RESISTORS (Yageo).pdf</v>
      </c>
      <c r="P981" s="5" t="str">
        <f t="shared" si="63"/>
        <v>GENERAL PURPOSE CHIP RESISTORS RES0603 1K43±1% 75V 0.1W</v>
      </c>
    </row>
    <row r="982" spans="1:16" x14ac:dyDescent="0.3">
      <c r="A982" s="4" t="s">
        <v>1216</v>
      </c>
      <c r="B982" s="3" t="s">
        <v>398</v>
      </c>
      <c r="C982" s="4" t="s">
        <v>2381</v>
      </c>
      <c r="D982" s="45" t="s">
        <v>1669</v>
      </c>
      <c r="E982" s="3" t="s">
        <v>399</v>
      </c>
      <c r="F982" s="3" t="s">
        <v>400</v>
      </c>
      <c r="G982" s="4" t="str">
        <f t="shared" si="61"/>
        <v>RES0603 1K47±1%</v>
      </c>
      <c r="H982" s="3" t="s">
        <v>23</v>
      </c>
      <c r="I982" s="3" t="s">
        <v>24</v>
      </c>
      <c r="J982" s="3" t="s">
        <v>25</v>
      </c>
      <c r="K982" s="3" t="s">
        <v>401</v>
      </c>
      <c r="L982" s="4" t="str">
        <f t="shared" si="62"/>
        <v>RC0603FR-071K47L</v>
      </c>
      <c r="M982" s="3" t="s">
        <v>378</v>
      </c>
      <c r="N982" t="s">
        <v>379</v>
      </c>
      <c r="O982" t="str">
        <f t="shared" ca="1" si="60"/>
        <v>C:\Altium Libraries\Passives Library\DataSheet\GENERAL PURPOSE CHIP RESISTORS (Yageo).pdf</v>
      </c>
      <c r="P982" s="5" t="str">
        <f t="shared" si="63"/>
        <v>GENERAL PURPOSE CHIP RESISTORS RES0603 1K47±1% 75V 0.1W</v>
      </c>
    </row>
    <row r="983" spans="1:16" x14ac:dyDescent="0.3">
      <c r="A983" s="4" t="s">
        <v>1217</v>
      </c>
      <c r="B983" s="3" t="s">
        <v>398</v>
      </c>
      <c r="C983" s="4" t="s">
        <v>182</v>
      </c>
      <c r="D983" s="45" t="s">
        <v>1669</v>
      </c>
      <c r="E983" s="3" t="s">
        <v>399</v>
      </c>
      <c r="F983" s="3" t="s">
        <v>400</v>
      </c>
      <c r="G983" s="4" t="str">
        <f t="shared" si="61"/>
        <v>RES0603 1K5±1%</v>
      </c>
      <c r="H983" s="3" t="s">
        <v>23</v>
      </c>
      <c r="I983" s="3" t="s">
        <v>24</v>
      </c>
      <c r="J983" s="3" t="s">
        <v>25</v>
      </c>
      <c r="K983" s="3" t="s">
        <v>401</v>
      </c>
      <c r="L983" s="4" t="str">
        <f t="shared" si="62"/>
        <v>RC0603FR-071K5L</v>
      </c>
      <c r="M983" s="3" t="s">
        <v>378</v>
      </c>
      <c r="N983" t="s">
        <v>379</v>
      </c>
      <c r="O983" t="str">
        <f t="shared" ca="1" si="60"/>
        <v>C:\Altium Libraries\Passives Library\DataSheet\GENERAL PURPOSE CHIP RESISTORS (Yageo).pdf</v>
      </c>
      <c r="P983" s="5" t="str">
        <f t="shared" si="63"/>
        <v>GENERAL PURPOSE CHIP RESISTORS RES0603 1K5±1% 75V 0.1W</v>
      </c>
    </row>
    <row r="984" spans="1:16" x14ac:dyDescent="0.3">
      <c r="A984" s="4" t="s">
        <v>1218</v>
      </c>
      <c r="B984" s="3" t="s">
        <v>398</v>
      </c>
      <c r="C984" s="4" t="s">
        <v>2382</v>
      </c>
      <c r="D984" s="45" t="s">
        <v>1669</v>
      </c>
      <c r="E984" s="3" t="s">
        <v>399</v>
      </c>
      <c r="F984" s="3" t="s">
        <v>400</v>
      </c>
      <c r="G984" s="4" t="str">
        <f t="shared" si="61"/>
        <v>RES0603 1K54±1%</v>
      </c>
      <c r="H984" s="3" t="s">
        <v>23</v>
      </c>
      <c r="I984" s="3" t="s">
        <v>24</v>
      </c>
      <c r="J984" s="3" t="s">
        <v>25</v>
      </c>
      <c r="K984" s="3" t="s">
        <v>401</v>
      </c>
      <c r="L984" s="4" t="str">
        <f t="shared" si="62"/>
        <v>RC0603FR-071K54L</v>
      </c>
      <c r="M984" s="3" t="s">
        <v>378</v>
      </c>
      <c r="N984" t="s">
        <v>379</v>
      </c>
      <c r="O984" t="str">
        <f t="shared" ca="1" si="60"/>
        <v>C:\Altium Libraries\Passives Library\DataSheet\GENERAL PURPOSE CHIP RESISTORS (Yageo).pdf</v>
      </c>
      <c r="P984" s="5" t="str">
        <f t="shared" si="63"/>
        <v>GENERAL PURPOSE CHIP RESISTORS RES0603 1K54±1% 75V 0.1W</v>
      </c>
    </row>
    <row r="985" spans="1:16" x14ac:dyDescent="0.3">
      <c r="A985" s="4" t="s">
        <v>1219</v>
      </c>
      <c r="B985" s="3" t="s">
        <v>398</v>
      </c>
      <c r="C985" s="4" t="s">
        <v>2383</v>
      </c>
      <c r="D985" s="45" t="s">
        <v>1669</v>
      </c>
      <c r="E985" s="3" t="s">
        <v>399</v>
      </c>
      <c r="F985" s="3" t="s">
        <v>400</v>
      </c>
      <c r="G985" s="4" t="str">
        <f t="shared" si="61"/>
        <v>RES0603 1K58±1%</v>
      </c>
      <c r="H985" s="3" t="s">
        <v>23</v>
      </c>
      <c r="I985" s="3" t="s">
        <v>24</v>
      </c>
      <c r="J985" s="3" t="s">
        <v>25</v>
      </c>
      <c r="K985" s="3" t="s">
        <v>401</v>
      </c>
      <c r="L985" s="4" t="str">
        <f t="shared" si="62"/>
        <v>RC0603FR-071K58L</v>
      </c>
      <c r="M985" s="3" t="s">
        <v>378</v>
      </c>
      <c r="N985" t="s">
        <v>379</v>
      </c>
      <c r="O985" t="str">
        <f t="shared" ca="1" si="60"/>
        <v>C:\Altium Libraries\Passives Library\DataSheet\GENERAL PURPOSE CHIP RESISTORS (Yageo).pdf</v>
      </c>
      <c r="P985" s="5" t="str">
        <f t="shared" si="63"/>
        <v>GENERAL PURPOSE CHIP RESISTORS RES0603 1K58±1% 75V 0.1W</v>
      </c>
    </row>
    <row r="986" spans="1:16" x14ac:dyDescent="0.3">
      <c r="A986" s="4" t="s">
        <v>1220</v>
      </c>
      <c r="B986" s="3" t="s">
        <v>398</v>
      </c>
      <c r="C986" s="4" t="s">
        <v>2384</v>
      </c>
      <c r="D986" s="45" t="s">
        <v>1669</v>
      </c>
      <c r="E986" s="3" t="s">
        <v>399</v>
      </c>
      <c r="F986" s="3" t="s">
        <v>400</v>
      </c>
      <c r="G986" s="4" t="str">
        <f t="shared" si="61"/>
        <v>RES0603 1K62±1%</v>
      </c>
      <c r="H986" s="3" t="s">
        <v>23</v>
      </c>
      <c r="I986" s="3" t="s">
        <v>24</v>
      </c>
      <c r="J986" s="3" t="s">
        <v>25</v>
      </c>
      <c r="K986" s="3" t="s">
        <v>401</v>
      </c>
      <c r="L986" s="4" t="str">
        <f t="shared" si="62"/>
        <v>RC0603FR-071K62L</v>
      </c>
      <c r="M986" s="3" t="s">
        <v>378</v>
      </c>
      <c r="N986" t="s">
        <v>379</v>
      </c>
      <c r="O986" t="str">
        <f t="shared" ca="1" si="60"/>
        <v>C:\Altium Libraries\Passives Library\DataSheet\GENERAL PURPOSE CHIP RESISTORS (Yageo).pdf</v>
      </c>
      <c r="P986" s="5" t="str">
        <f t="shared" si="63"/>
        <v>GENERAL PURPOSE CHIP RESISTORS RES0603 1K62±1% 75V 0.1W</v>
      </c>
    </row>
    <row r="987" spans="1:16" x14ac:dyDescent="0.3">
      <c r="A987" s="4" t="s">
        <v>1221</v>
      </c>
      <c r="B987" s="3" t="s">
        <v>398</v>
      </c>
      <c r="C987" s="4" t="s">
        <v>2385</v>
      </c>
      <c r="D987" s="45" t="s">
        <v>1669</v>
      </c>
      <c r="E987" s="3" t="s">
        <v>399</v>
      </c>
      <c r="F987" s="3" t="s">
        <v>400</v>
      </c>
      <c r="G987" s="4" t="str">
        <f t="shared" si="61"/>
        <v>RES0603 1K65±1%</v>
      </c>
      <c r="H987" s="3" t="s">
        <v>23</v>
      </c>
      <c r="I987" s="3" t="s">
        <v>24</v>
      </c>
      <c r="J987" s="3" t="s">
        <v>25</v>
      </c>
      <c r="K987" s="3" t="s">
        <v>401</v>
      </c>
      <c r="L987" s="4" t="str">
        <f t="shared" si="62"/>
        <v>RC0603FR-071K65L</v>
      </c>
      <c r="M987" s="3" t="s">
        <v>378</v>
      </c>
      <c r="N987" t="s">
        <v>379</v>
      </c>
      <c r="O987" t="str">
        <f t="shared" ca="1" si="60"/>
        <v>C:\Altium Libraries\Passives Library\DataSheet\GENERAL PURPOSE CHIP RESISTORS (Yageo).pdf</v>
      </c>
      <c r="P987" s="5" t="str">
        <f t="shared" si="63"/>
        <v>GENERAL PURPOSE CHIP RESISTORS RES0603 1K65±1% 75V 0.1W</v>
      </c>
    </row>
    <row r="988" spans="1:16" x14ac:dyDescent="0.3">
      <c r="A988" s="4" t="s">
        <v>1222</v>
      </c>
      <c r="B988" s="3" t="s">
        <v>398</v>
      </c>
      <c r="C988" s="4" t="s">
        <v>2386</v>
      </c>
      <c r="D988" s="45" t="s">
        <v>1669</v>
      </c>
      <c r="E988" s="3" t="s">
        <v>399</v>
      </c>
      <c r="F988" s="3" t="s">
        <v>400</v>
      </c>
      <c r="G988" s="4" t="str">
        <f t="shared" si="61"/>
        <v>RES0603 1K69±1%</v>
      </c>
      <c r="H988" s="3" t="s">
        <v>23</v>
      </c>
      <c r="I988" s="3" t="s">
        <v>24</v>
      </c>
      <c r="J988" s="3" t="s">
        <v>25</v>
      </c>
      <c r="K988" s="3" t="s">
        <v>401</v>
      </c>
      <c r="L988" s="4" t="str">
        <f t="shared" si="62"/>
        <v>RC0603FR-071K69L</v>
      </c>
      <c r="M988" s="3" t="s">
        <v>378</v>
      </c>
      <c r="N988" t="s">
        <v>379</v>
      </c>
      <c r="O988" t="str">
        <f t="shared" ca="1" si="60"/>
        <v>C:\Altium Libraries\Passives Library\DataSheet\GENERAL PURPOSE CHIP RESISTORS (Yageo).pdf</v>
      </c>
      <c r="P988" s="5" t="str">
        <f t="shared" si="63"/>
        <v>GENERAL PURPOSE CHIP RESISTORS RES0603 1K69±1% 75V 0.1W</v>
      </c>
    </row>
    <row r="989" spans="1:16" x14ac:dyDescent="0.3">
      <c r="A989" s="4" t="s">
        <v>1223</v>
      </c>
      <c r="B989" s="3" t="s">
        <v>398</v>
      </c>
      <c r="C989" s="4" t="s">
        <v>2387</v>
      </c>
      <c r="D989" s="45" t="s">
        <v>1669</v>
      </c>
      <c r="E989" s="3" t="s">
        <v>399</v>
      </c>
      <c r="F989" s="3" t="s">
        <v>400</v>
      </c>
      <c r="G989" s="4" t="str">
        <f t="shared" si="61"/>
        <v>RES0603 1K74±1%</v>
      </c>
      <c r="H989" s="3" t="s">
        <v>23</v>
      </c>
      <c r="I989" s="3" t="s">
        <v>24</v>
      </c>
      <c r="J989" s="3" t="s">
        <v>25</v>
      </c>
      <c r="K989" s="3" t="s">
        <v>401</v>
      </c>
      <c r="L989" s="4" t="str">
        <f t="shared" si="62"/>
        <v>RC0603FR-071K74L</v>
      </c>
      <c r="M989" s="3" t="s">
        <v>378</v>
      </c>
      <c r="N989" t="s">
        <v>379</v>
      </c>
      <c r="O989" t="str">
        <f t="shared" ca="1" si="60"/>
        <v>C:\Altium Libraries\Passives Library\DataSheet\GENERAL PURPOSE CHIP RESISTORS (Yageo).pdf</v>
      </c>
      <c r="P989" s="5" t="str">
        <f t="shared" si="63"/>
        <v>GENERAL PURPOSE CHIP RESISTORS RES0603 1K74±1% 75V 0.1W</v>
      </c>
    </row>
    <row r="990" spans="1:16" x14ac:dyDescent="0.3">
      <c r="A990" s="4" t="s">
        <v>1224</v>
      </c>
      <c r="B990" s="3" t="s">
        <v>398</v>
      </c>
      <c r="C990" s="4" t="s">
        <v>2388</v>
      </c>
      <c r="D990" s="45" t="s">
        <v>1669</v>
      </c>
      <c r="E990" s="3" t="s">
        <v>399</v>
      </c>
      <c r="F990" s="3" t="s">
        <v>400</v>
      </c>
      <c r="G990" s="4" t="str">
        <f t="shared" si="61"/>
        <v>RES0603 1K78±1%</v>
      </c>
      <c r="H990" s="3" t="s">
        <v>23</v>
      </c>
      <c r="I990" s="3" t="s">
        <v>24</v>
      </c>
      <c r="J990" s="3" t="s">
        <v>25</v>
      </c>
      <c r="K990" s="3" t="s">
        <v>401</v>
      </c>
      <c r="L990" s="4" t="str">
        <f t="shared" si="62"/>
        <v>RC0603FR-071K78L</v>
      </c>
      <c r="M990" s="3" t="s">
        <v>378</v>
      </c>
      <c r="N990" t="s">
        <v>379</v>
      </c>
      <c r="O990" t="str">
        <f t="shared" ca="1" si="60"/>
        <v>C:\Altium Libraries\Passives Library\DataSheet\GENERAL PURPOSE CHIP RESISTORS (Yageo).pdf</v>
      </c>
      <c r="P990" s="5" t="str">
        <f t="shared" si="63"/>
        <v>GENERAL PURPOSE CHIP RESISTORS RES0603 1K78±1% 75V 0.1W</v>
      </c>
    </row>
    <row r="991" spans="1:16" x14ac:dyDescent="0.3">
      <c r="A991" s="4" t="s">
        <v>1225</v>
      </c>
      <c r="B991" s="3" t="s">
        <v>398</v>
      </c>
      <c r="C991" s="4" t="s">
        <v>2389</v>
      </c>
      <c r="D991" s="45" t="s">
        <v>1669</v>
      </c>
      <c r="E991" s="3" t="s">
        <v>399</v>
      </c>
      <c r="F991" s="3" t="s">
        <v>400</v>
      </c>
      <c r="G991" s="4" t="str">
        <f t="shared" si="61"/>
        <v>RES0603 1K82±1%</v>
      </c>
      <c r="H991" s="3" t="s">
        <v>23</v>
      </c>
      <c r="I991" s="3" t="s">
        <v>24</v>
      </c>
      <c r="J991" s="3" t="s">
        <v>25</v>
      </c>
      <c r="K991" s="3" t="s">
        <v>401</v>
      </c>
      <c r="L991" s="4" t="str">
        <f t="shared" si="62"/>
        <v>RC0603FR-071K82L</v>
      </c>
      <c r="M991" s="3" t="s">
        <v>378</v>
      </c>
      <c r="N991" t="s">
        <v>379</v>
      </c>
      <c r="O991" t="str">
        <f t="shared" ca="1" si="60"/>
        <v>C:\Altium Libraries\Passives Library\DataSheet\GENERAL PURPOSE CHIP RESISTORS (Yageo).pdf</v>
      </c>
      <c r="P991" s="5" t="str">
        <f t="shared" si="63"/>
        <v>GENERAL PURPOSE CHIP RESISTORS RES0603 1K82±1% 75V 0.1W</v>
      </c>
    </row>
    <row r="992" spans="1:16" x14ac:dyDescent="0.3">
      <c r="A992" s="4" t="s">
        <v>1226</v>
      </c>
      <c r="B992" s="3" t="s">
        <v>398</v>
      </c>
      <c r="C992" s="4" t="s">
        <v>2390</v>
      </c>
      <c r="D992" s="45" t="s">
        <v>1669</v>
      </c>
      <c r="E992" s="3" t="s">
        <v>399</v>
      </c>
      <c r="F992" s="3" t="s">
        <v>400</v>
      </c>
      <c r="G992" s="4" t="str">
        <f t="shared" si="61"/>
        <v>RES0603 1K87±1%</v>
      </c>
      <c r="H992" s="3" t="s">
        <v>23</v>
      </c>
      <c r="I992" s="3" t="s">
        <v>24</v>
      </c>
      <c r="J992" s="3" t="s">
        <v>25</v>
      </c>
      <c r="K992" s="3" t="s">
        <v>401</v>
      </c>
      <c r="L992" s="4" t="str">
        <f t="shared" si="62"/>
        <v>RC0603FR-071K87L</v>
      </c>
      <c r="M992" s="3" t="s">
        <v>378</v>
      </c>
      <c r="N992" t="s">
        <v>379</v>
      </c>
      <c r="O992" t="str">
        <f t="shared" ca="1" si="60"/>
        <v>C:\Altium Libraries\Passives Library\DataSheet\GENERAL PURPOSE CHIP RESISTORS (Yageo).pdf</v>
      </c>
      <c r="P992" s="5" t="str">
        <f t="shared" si="63"/>
        <v>GENERAL PURPOSE CHIP RESISTORS RES0603 1K87±1% 75V 0.1W</v>
      </c>
    </row>
    <row r="993" spans="1:16" x14ac:dyDescent="0.3">
      <c r="A993" s="4" t="s">
        <v>1227</v>
      </c>
      <c r="B993" s="3" t="s">
        <v>398</v>
      </c>
      <c r="C993" s="4" t="s">
        <v>2391</v>
      </c>
      <c r="D993" s="45" t="s">
        <v>1669</v>
      </c>
      <c r="E993" s="3" t="s">
        <v>399</v>
      </c>
      <c r="F993" s="3" t="s">
        <v>400</v>
      </c>
      <c r="G993" s="4" t="str">
        <f t="shared" si="61"/>
        <v>RES0603 1K91±1%</v>
      </c>
      <c r="H993" s="3" t="s">
        <v>23</v>
      </c>
      <c r="I993" s="3" t="s">
        <v>24</v>
      </c>
      <c r="J993" s="3" t="s">
        <v>25</v>
      </c>
      <c r="K993" s="3" t="s">
        <v>401</v>
      </c>
      <c r="L993" s="4" t="str">
        <f t="shared" si="62"/>
        <v>RC0603FR-071K91L</v>
      </c>
      <c r="M993" s="3" t="s">
        <v>378</v>
      </c>
      <c r="N993" t="s">
        <v>379</v>
      </c>
      <c r="O993" t="str">
        <f t="shared" ca="1" si="60"/>
        <v>C:\Altium Libraries\Passives Library\DataSheet\GENERAL PURPOSE CHIP RESISTORS (Yageo).pdf</v>
      </c>
      <c r="P993" s="5" t="str">
        <f t="shared" si="63"/>
        <v>GENERAL PURPOSE CHIP RESISTORS RES0603 1K91±1% 75V 0.1W</v>
      </c>
    </row>
    <row r="994" spans="1:16" x14ac:dyDescent="0.3">
      <c r="A994" s="4" t="s">
        <v>1228</v>
      </c>
      <c r="B994" s="3" t="s">
        <v>398</v>
      </c>
      <c r="C994" s="4" t="s">
        <v>2392</v>
      </c>
      <c r="D994" s="45" t="s">
        <v>1669</v>
      </c>
      <c r="E994" s="3" t="s">
        <v>399</v>
      </c>
      <c r="F994" s="3" t="s">
        <v>400</v>
      </c>
      <c r="G994" s="4" t="str">
        <f t="shared" si="61"/>
        <v>RES0603 1K96±1%</v>
      </c>
      <c r="H994" s="3" t="s">
        <v>23</v>
      </c>
      <c r="I994" s="3" t="s">
        <v>24</v>
      </c>
      <c r="J994" s="3" t="s">
        <v>25</v>
      </c>
      <c r="K994" s="3" t="s">
        <v>401</v>
      </c>
      <c r="L994" s="4" t="str">
        <f t="shared" si="62"/>
        <v>RC0603FR-071K96L</v>
      </c>
      <c r="M994" s="3" t="s">
        <v>378</v>
      </c>
      <c r="N994" t="s">
        <v>379</v>
      </c>
      <c r="O994" t="str">
        <f t="shared" ca="1" si="60"/>
        <v>C:\Altium Libraries\Passives Library\DataSheet\GENERAL PURPOSE CHIP RESISTORS (Yageo).pdf</v>
      </c>
      <c r="P994" s="5" t="str">
        <f t="shared" si="63"/>
        <v>GENERAL PURPOSE CHIP RESISTORS RES0603 1K96±1% 75V 0.1W</v>
      </c>
    </row>
    <row r="995" spans="1:16" x14ac:dyDescent="0.3">
      <c r="A995" s="4" t="s">
        <v>1229</v>
      </c>
      <c r="B995" s="3" t="s">
        <v>398</v>
      </c>
      <c r="C995" s="4" t="s">
        <v>2393</v>
      </c>
      <c r="D995" s="45" t="s">
        <v>1669</v>
      </c>
      <c r="E995" s="3" t="s">
        <v>399</v>
      </c>
      <c r="F995" s="3" t="s">
        <v>400</v>
      </c>
      <c r="G995" s="4" t="str">
        <f t="shared" si="61"/>
        <v>RES0603 2K±1%</v>
      </c>
      <c r="H995" s="3" t="s">
        <v>23</v>
      </c>
      <c r="I995" s="3" t="s">
        <v>24</v>
      </c>
      <c r="J995" s="3" t="s">
        <v>25</v>
      </c>
      <c r="K995" s="3" t="s">
        <v>401</v>
      </c>
      <c r="L995" s="4" t="str">
        <f t="shared" si="62"/>
        <v>RC0603FR-072KL</v>
      </c>
      <c r="M995" s="3" t="s">
        <v>378</v>
      </c>
      <c r="N995" t="s">
        <v>379</v>
      </c>
      <c r="O995" t="str">
        <f t="shared" ca="1" si="60"/>
        <v>C:\Altium Libraries\Passives Library\DataSheet\GENERAL PURPOSE CHIP RESISTORS (Yageo).pdf</v>
      </c>
      <c r="P995" s="5" t="str">
        <f t="shared" si="63"/>
        <v>GENERAL PURPOSE CHIP RESISTORS RES0603 2K±1% 75V 0.1W</v>
      </c>
    </row>
    <row r="996" spans="1:16" x14ac:dyDescent="0.3">
      <c r="A996" s="4" t="s">
        <v>1230</v>
      </c>
      <c r="B996" s="3" t="s">
        <v>398</v>
      </c>
      <c r="C996" s="4" t="s">
        <v>2394</v>
      </c>
      <c r="D996" s="45" t="s">
        <v>1669</v>
      </c>
      <c r="E996" s="3" t="s">
        <v>399</v>
      </c>
      <c r="F996" s="3" t="s">
        <v>400</v>
      </c>
      <c r="G996" s="4" t="str">
        <f t="shared" si="61"/>
        <v>RES0603 2K05±1%</v>
      </c>
      <c r="H996" s="3" t="s">
        <v>23</v>
      </c>
      <c r="I996" s="3" t="s">
        <v>24</v>
      </c>
      <c r="J996" s="3" t="s">
        <v>25</v>
      </c>
      <c r="K996" s="3" t="s">
        <v>401</v>
      </c>
      <c r="L996" s="4" t="str">
        <f t="shared" si="62"/>
        <v>RC0603FR-072K05L</v>
      </c>
      <c r="M996" s="3" t="s">
        <v>378</v>
      </c>
      <c r="N996" t="s">
        <v>379</v>
      </c>
      <c r="O996" t="str">
        <f t="shared" ca="1" si="60"/>
        <v>C:\Altium Libraries\Passives Library\DataSheet\GENERAL PURPOSE CHIP RESISTORS (Yageo).pdf</v>
      </c>
      <c r="P996" s="5" t="str">
        <f t="shared" si="63"/>
        <v>GENERAL PURPOSE CHIP RESISTORS RES0603 2K05±1% 75V 0.1W</v>
      </c>
    </row>
    <row r="997" spans="1:16" x14ac:dyDescent="0.3">
      <c r="A997" s="4" t="s">
        <v>1231</v>
      </c>
      <c r="B997" s="3" t="s">
        <v>398</v>
      </c>
      <c r="C997" s="4" t="s">
        <v>2395</v>
      </c>
      <c r="D997" s="45" t="s">
        <v>1669</v>
      </c>
      <c r="E997" s="3" t="s">
        <v>399</v>
      </c>
      <c r="F997" s="3" t="s">
        <v>400</v>
      </c>
      <c r="G997" s="4" t="str">
        <f t="shared" si="61"/>
        <v>RES0603 2K1±1%</v>
      </c>
      <c r="H997" s="3" t="s">
        <v>23</v>
      </c>
      <c r="I997" s="3" t="s">
        <v>24</v>
      </c>
      <c r="J997" s="3" t="s">
        <v>25</v>
      </c>
      <c r="K997" s="3" t="s">
        <v>401</v>
      </c>
      <c r="L997" s="4" t="str">
        <f t="shared" si="62"/>
        <v>RC0603FR-072K1L</v>
      </c>
      <c r="M997" s="3" t="s">
        <v>378</v>
      </c>
      <c r="N997" t="s">
        <v>379</v>
      </c>
      <c r="O997" t="str">
        <f t="shared" ref="O997:O1060" ca="1" si="64">CONCATENATE(LEFT(CELL("имяфайла"), FIND("[",CELL("имяфайла"))-1),"DataSheet\GENERAL PURPOSE CHIP RESISTORS (Yageo).pdf")</f>
        <v>C:\Altium Libraries\Passives Library\DataSheet\GENERAL PURPOSE CHIP RESISTORS (Yageo).pdf</v>
      </c>
      <c r="P997" s="5" t="str">
        <f t="shared" si="63"/>
        <v>GENERAL PURPOSE CHIP RESISTORS RES0603 2K1±1% 75V 0.1W</v>
      </c>
    </row>
    <row r="998" spans="1:16" x14ac:dyDescent="0.3">
      <c r="A998" s="4" t="s">
        <v>1232</v>
      </c>
      <c r="B998" s="3" t="s">
        <v>398</v>
      </c>
      <c r="C998" s="4" t="s">
        <v>2396</v>
      </c>
      <c r="D998" s="45" t="s">
        <v>1669</v>
      </c>
      <c r="E998" s="3" t="s">
        <v>399</v>
      </c>
      <c r="F998" s="3" t="s">
        <v>400</v>
      </c>
      <c r="G998" s="4" t="str">
        <f t="shared" ref="G998:G1061" si="65">CONCATENATE(K998," ",C998,D998)</f>
        <v>RES0603 2K15±1%</v>
      </c>
      <c r="H998" s="3" t="s">
        <v>23</v>
      </c>
      <c r="I998" s="3" t="s">
        <v>24</v>
      </c>
      <c r="J998" s="3" t="s">
        <v>25</v>
      </c>
      <c r="K998" s="3" t="s">
        <v>401</v>
      </c>
      <c r="L998" s="4" t="str">
        <f t="shared" ref="L998:L1061" si="66">CONCATENATE("RC0603FR-07",C998,"L")</f>
        <v>RC0603FR-072K15L</v>
      </c>
      <c r="M998" s="3" t="s">
        <v>378</v>
      </c>
      <c r="N998" t="s">
        <v>379</v>
      </c>
      <c r="O998" t="str">
        <f t="shared" ca="1" si="64"/>
        <v>C:\Altium Libraries\Passives Library\DataSheet\GENERAL PURPOSE CHIP RESISTORS (Yageo).pdf</v>
      </c>
      <c r="P998" s="5" t="str">
        <f t="shared" ref="P998:P1061" si="67">CONCATENATE(N998," ",K998," ",C998,D998," ",E998," ",F998)</f>
        <v>GENERAL PURPOSE CHIP RESISTORS RES0603 2K15±1% 75V 0.1W</v>
      </c>
    </row>
    <row r="999" spans="1:16" x14ac:dyDescent="0.3">
      <c r="A999" s="4" t="s">
        <v>1233</v>
      </c>
      <c r="B999" s="3" t="s">
        <v>398</v>
      </c>
      <c r="C999" s="4" t="s">
        <v>2397</v>
      </c>
      <c r="D999" s="45" t="s">
        <v>1669</v>
      </c>
      <c r="E999" s="3" t="s">
        <v>399</v>
      </c>
      <c r="F999" s="3" t="s">
        <v>400</v>
      </c>
      <c r="G999" s="4" t="str">
        <f t="shared" si="65"/>
        <v>RES0603 2K21±1%</v>
      </c>
      <c r="H999" s="3" t="s">
        <v>23</v>
      </c>
      <c r="I999" s="3" t="s">
        <v>24</v>
      </c>
      <c r="J999" s="3" t="s">
        <v>25</v>
      </c>
      <c r="K999" s="3" t="s">
        <v>401</v>
      </c>
      <c r="L999" s="4" t="str">
        <f t="shared" si="66"/>
        <v>RC0603FR-072K21L</v>
      </c>
      <c r="M999" s="3" t="s">
        <v>378</v>
      </c>
      <c r="N999" t="s">
        <v>379</v>
      </c>
      <c r="O999" t="str">
        <f t="shared" ca="1" si="64"/>
        <v>C:\Altium Libraries\Passives Library\DataSheet\GENERAL PURPOSE CHIP RESISTORS (Yageo).pdf</v>
      </c>
      <c r="P999" s="5" t="str">
        <f t="shared" si="67"/>
        <v>GENERAL PURPOSE CHIP RESISTORS RES0603 2K21±1% 75V 0.1W</v>
      </c>
    </row>
    <row r="1000" spans="1:16" x14ac:dyDescent="0.3">
      <c r="A1000" s="4" t="s">
        <v>1234</v>
      </c>
      <c r="B1000" s="3" t="s">
        <v>398</v>
      </c>
      <c r="C1000" s="4" t="s">
        <v>2398</v>
      </c>
      <c r="D1000" s="45" t="s">
        <v>1669</v>
      </c>
      <c r="E1000" s="3" t="s">
        <v>399</v>
      </c>
      <c r="F1000" s="3" t="s">
        <v>400</v>
      </c>
      <c r="G1000" s="4" t="str">
        <f t="shared" si="65"/>
        <v>RES0603 2K26±1%</v>
      </c>
      <c r="H1000" s="3" t="s">
        <v>23</v>
      </c>
      <c r="I1000" s="3" t="s">
        <v>24</v>
      </c>
      <c r="J1000" s="3" t="s">
        <v>25</v>
      </c>
      <c r="K1000" s="3" t="s">
        <v>401</v>
      </c>
      <c r="L1000" s="4" t="str">
        <f t="shared" si="66"/>
        <v>RC0603FR-072K26L</v>
      </c>
      <c r="M1000" s="3" t="s">
        <v>378</v>
      </c>
      <c r="N1000" t="s">
        <v>379</v>
      </c>
      <c r="O1000" t="str">
        <f t="shared" ca="1" si="64"/>
        <v>C:\Altium Libraries\Passives Library\DataSheet\GENERAL PURPOSE CHIP RESISTORS (Yageo).pdf</v>
      </c>
      <c r="P1000" s="5" t="str">
        <f t="shared" si="67"/>
        <v>GENERAL PURPOSE CHIP RESISTORS RES0603 2K26±1% 75V 0.1W</v>
      </c>
    </row>
    <row r="1001" spans="1:16" x14ac:dyDescent="0.3">
      <c r="A1001" s="4" t="s">
        <v>1235</v>
      </c>
      <c r="B1001" s="3" t="s">
        <v>398</v>
      </c>
      <c r="C1001" s="4" t="s">
        <v>2399</v>
      </c>
      <c r="D1001" s="45" t="s">
        <v>1669</v>
      </c>
      <c r="E1001" s="3" t="s">
        <v>399</v>
      </c>
      <c r="F1001" s="3" t="s">
        <v>400</v>
      </c>
      <c r="G1001" s="4" t="str">
        <f t="shared" si="65"/>
        <v>RES0603 2K32±1%</v>
      </c>
      <c r="H1001" s="3" t="s">
        <v>23</v>
      </c>
      <c r="I1001" s="3" t="s">
        <v>24</v>
      </c>
      <c r="J1001" s="3" t="s">
        <v>25</v>
      </c>
      <c r="K1001" s="3" t="s">
        <v>401</v>
      </c>
      <c r="L1001" s="4" t="str">
        <f t="shared" si="66"/>
        <v>RC0603FR-072K32L</v>
      </c>
      <c r="M1001" s="3" t="s">
        <v>378</v>
      </c>
      <c r="N1001" t="s">
        <v>379</v>
      </c>
      <c r="O1001" t="str">
        <f t="shared" ca="1" si="64"/>
        <v>C:\Altium Libraries\Passives Library\DataSheet\GENERAL PURPOSE CHIP RESISTORS (Yageo).pdf</v>
      </c>
      <c r="P1001" s="5" t="str">
        <f t="shared" si="67"/>
        <v>GENERAL PURPOSE CHIP RESISTORS RES0603 2K32±1% 75V 0.1W</v>
      </c>
    </row>
    <row r="1002" spans="1:16" x14ac:dyDescent="0.3">
      <c r="A1002" s="4" t="s">
        <v>1236</v>
      </c>
      <c r="B1002" s="3" t="s">
        <v>398</v>
      </c>
      <c r="C1002" s="4" t="s">
        <v>2400</v>
      </c>
      <c r="D1002" s="45" t="s">
        <v>1669</v>
      </c>
      <c r="E1002" s="3" t="s">
        <v>399</v>
      </c>
      <c r="F1002" s="3" t="s">
        <v>400</v>
      </c>
      <c r="G1002" s="4" t="str">
        <f t="shared" si="65"/>
        <v>RES0603 2K37±1%</v>
      </c>
      <c r="H1002" s="3" t="s">
        <v>23</v>
      </c>
      <c r="I1002" s="3" t="s">
        <v>24</v>
      </c>
      <c r="J1002" s="3" t="s">
        <v>25</v>
      </c>
      <c r="K1002" s="3" t="s">
        <v>401</v>
      </c>
      <c r="L1002" s="4" t="str">
        <f t="shared" si="66"/>
        <v>RC0603FR-072K37L</v>
      </c>
      <c r="M1002" s="3" t="s">
        <v>378</v>
      </c>
      <c r="N1002" t="s">
        <v>379</v>
      </c>
      <c r="O1002" t="str">
        <f t="shared" ca="1" si="64"/>
        <v>C:\Altium Libraries\Passives Library\DataSheet\GENERAL PURPOSE CHIP RESISTORS (Yageo).pdf</v>
      </c>
      <c r="P1002" s="5" t="str">
        <f t="shared" si="67"/>
        <v>GENERAL PURPOSE CHIP RESISTORS RES0603 2K37±1% 75V 0.1W</v>
      </c>
    </row>
    <row r="1003" spans="1:16" x14ac:dyDescent="0.3">
      <c r="A1003" s="4" t="s">
        <v>1237</v>
      </c>
      <c r="B1003" s="3" t="s">
        <v>398</v>
      </c>
      <c r="C1003" s="4" t="s">
        <v>2401</v>
      </c>
      <c r="D1003" s="45" t="s">
        <v>1669</v>
      </c>
      <c r="E1003" s="3" t="s">
        <v>399</v>
      </c>
      <c r="F1003" s="3" t="s">
        <v>400</v>
      </c>
      <c r="G1003" s="4" t="str">
        <f t="shared" si="65"/>
        <v>RES0603 2K43±1%</v>
      </c>
      <c r="H1003" s="3" t="s">
        <v>23</v>
      </c>
      <c r="I1003" s="3" t="s">
        <v>24</v>
      </c>
      <c r="J1003" s="3" t="s">
        <v>25</v>
      </c>
      <c r="K1003" s="3" t="s">
        <v>401</v>
      </c>
      <c r="L1003" s="4" t="str">
        <f t="shared" si="66"/>
        <v>RC0603FR-072K43L</v>
      </c>
      <c r="M1003" s="3" t="s">
        <v>378</v>
      </c>
      <c r="N1003" t="s">
        <v>379</v>
      </c>
      <c r="O1003" t="str">
        <f t="shared" ca="1" si="64"/>
        <v>C:\Altium Libraries\Passives Library\DataSheet\GENERAL PURPOSE CHIP RESISTORS (Yageo).pdf</v>
      </c>
      <c r="P1003" s="5" t="str">
        <f t="shared" si="67"/>
        <v>GENERAL PURPOSE CHIP RESISTORS RES0603 2K43±1% 75V 0.1W</v>
      </c>
    </row>
    <row r="1004" spans="1:16" x14ac:dyDescent="0.3">
      <c r="A1004" s="4" t="s">
        <v>1238</v>
      </c>
      <c r="B1004" s="3" t="s">
        <v>398</v>
      </c>
      <c r="C1004" s="4" t="s">
        <v>2402</v>
      </c>
      <c r="D1004" s="45" t="s">
        <v>1669</v>
      </c>
      <c r="E1004" s="3" t="s">
        <v>399</v>
      </c>
      <c r="F1004" s="3" t="s">
        <v>400</v>
      </c>
      <c r="G1004" s="4" t="str">
        <f t="shared" si="65"/>
        <v>RES0603 2K49±1%</v>
      </c>
      <c r="H1004" s="3" t="s">
        <v>23</v>
      </c>
      <c r="I1004" s="3" t="s">
        <v>24</v>
      </c>
      <c r="J1004" s="3" t="s">
        <v>25</v>
      </c>
      <c r="K1004" s="3" t="s">
        <v>401</v>
      </c>
      <c r="L1004" s="4" t="str">
        <f t="shared" si="66"/>
        <v>RC0603FR-072K49L</v>
      </c>
      <c r="M1004" s="3" t="s">
        <v>378</v>
      </c>
      <c r="N1004" t="s">
        <v>379</v>
      </c>
      <c r="O1004" t="str">
        <f t="shared" ca="1" si="64"/>
        <v>C:\Altium Libraries\Passives Library\DataSheet\GENERAL PURPOSE CHIP RESISTORS (Yageo).pdf</v>
      </c>
      <c r="P1004" s="5" t="str">
        <f t="shared" si="67"/>
        <v>GENERAL PURPOSE CHIP RESISTORS RES0603 2K49±1% 75V 0.1W</v>
      </c>
    </row>
    <row r="1005" spans="1:16" x14ac:dyDescent="0.3">
      <c r="A1005" s="4" t="s">
        <v>1239</v>
      </c>
      <c r="B1005" s="3" t="s">
        <v>398</v>
      </c>
      <c r="C1005" s="4" t="s">
        <v>2403</v>
      </c>
      <c r="D1005" s="45" t="s">
        <v>1669</v>
      </c>
      <c r="E1005" s="3" t="s">
        <v>399</v>
      </c>
      <c r="F1005" s="3" t="s">
        <v>400</v>
      </c>
      <c r="G1005" s="4" t="str">
        <f t="shared" si="65"/>
        <v>RES0603 2K55±1%</v>
      </c>
      <c r="H1005" s="3" t="s">
        <v>23</v>
      </c>
      <c r="I1005" s="3" t="s">
        <v>24</v>
      </c>
      <c r="J1005" s="3" t="s">
        <v>25</v>
      </c>
      <c r="K1005" s="3" t="s">
        <v>401</v>
      </c>
      <c r="L1005" s="4" t="str">
        <f t="shared" si="66"/>
        <v>RC0603FR-072K55L</v>
      </c>
      <c r="M1005" s="3" t="s">
        <v>378</v>
      </c>
      <c r="N1005" t="s">
        <v>379</v>
      </c>
      <c r="O1005" t="str">
        <f t="shared" ca="1" si="64"/>
        <v>C:\Altium Libraries\Passives Library\DataSheet\GENERAL PURPOSE CHIP RESISTORS (Yageo).pdf</v>
      </c>
      <c r="P1005" s="5" t="str">
        <f t="shared" si="67"/>
        <v>GENERAL PURPOSE CHIP RESISTORS RES0603 2K55±1% 75V 0.1W</v>
      </c>
    </row>
    <row r="1006" spans="1:16" x14ac:dyDescent="0.3">
      <c r="A1006" s="4" t="s">
        <v>1240</v>
      </c>
      <c r="B1006" s="3" t="s">
        <v>398</v>
      </c>
      <c r="C1006" s="4" t="s">
        <v>2404</v>
      </c>
      <c r="D1006" s="45" t="s">
        <v>1669</v>
      </c>
      <c r="E1006" s="3" t="s">
        <v>399</v>
      </c>
      <c r="F1006" s="3" t="s">
        <v>400</v>
      </c>
      <c r="G1006" s="4" t="str">
        <f t="shared" si="65"/>
        <v>RES0603 2K61±1%</v>
      </c>
      <c r="H1006" s="3" t="s">
        <v>23</v>
      </c>
      <c r="I1006" s="3" t="s">
        <v>24</v>
      </c>
      <c r="J1006" s="3" t="s">
        <v>25</v>
      </c>
      <c r="K1006" s="3" t="s">
        <v>401</v>
      </c>
      <c r="L1006" s="4" t="str">
        <f t="shared" si="66"/>
        <v>RC0603FR-072K61L</v>
      </c>
      <c r="M1006" s="3" t="s">
        <v>378</v>
      </c>
      <c r="N1006" t="s">
        <v>379</v>
      </c>
      <c r="O1006" t="str">
        <f t="shared" ca="1" si="64"/>
        <v>C:\Altium Libraries\Passives Library\DataSheet\GENERAL PURPOSE CHIP RESISTORS (Yageo).pdf</v>
      </c>
      <c r="P1006" s="5" t="str">
        <f t="shared" si="67"/>
        <v>GENERAL PURPOSE CHIP RESISTORS RES0603 2K61±1% 75V 0.1W</v>
      </c>
    </row>
    <row r="1007" spans="1:16" x14ac:dyDescent="0.3">
      <c r="A1007" s="4" t="s">
        <v>1241</v>
      </c>
      <c r="B1007" s="3" t="s">
        <v>398</v>
      </c>
      <c r="C1007" s="4" t="s">
        <v>2405</v>
      </c>
      <c r="D1007" s="45" t="s">
        <v>1669</v>
      </c>
      <c r="E1007" s="3" t="s">
        <v>399</v>
      </c>
      <c r="F1007" s="3" t="s">
        <v>400</v>
      </c>
      <c r="G1007" s="4" t="str">
        <f t="shared" si="65"/>
        <v>RES0603 2K67±1%</v>
      </c>
      <c r="H1007" s="3" t="s">
        <v>23</v>
      </c>
      <c r="I1007" s="3" t="s">
        <v>24</v>
      </c>
      <c r="J1007" s="3" t="s">
        <v>25</v>
      </c>
      <c r="K1007" s="3" t="s">
        <v>401</v>
      </c>
      <c r="L1007" s="4" t="str">
        <f t="shared" si="66"/>
        <v>RC0603FR-072K67L</v>
      </c>
      <c r="M1007" s="3" t="s">
        <v>378</v>
      </c>
      <c r="N1007" t="s">
        <v>379</v>
      </c>
      <c r="O1007" t="str">
        <f t="shared" ca="1" si="64"/>
        <v>C:\Altium Libraries\Passives Library\DataSheet\GENERAL PURPOSE CHIP RESISTORS (Yageo).pdf</v>
      </c>
      <c r="P1007" s="5" t="str">
        <f t="shared" si="67"/>
        <v>GENERAL PURPOSE CHIP RESISTORS RES0603 2K67±1% 75V 0.1W</v>
      </c>
    </row>
    <row r="1008" spans="1:16" x14ac:dyDescent="0.3">
      <c r="A1008" s="4" t="s">
        <v>1242</v>
      </c>
      <c r="B1008" s="3" t="s">
        <v>398</v>
      </c>
      <c r="C1008" s="4" t="s">
        <v>2406</v>
      </c>
      <c r="D1008" s="45" t="s">
        <v>1669</v>
      </c>
      <c r="E1008" s="3" t="s">
        <v>399</v>
      </c>
      <c r="F1008" s="3" t="s">
        <v>400</v>
      </c>
      <c r="G1008" s="4" t="str">
        <f t="shared" si="65"/>
        <v>RES0603 2K74±1%</v>
      </c>
      <c r="H1008" s="3" t="s">
        <v>23</v>
      </c>
      <c r="I1008" s="3" t="s">
        <v>24</v>
      </c>
      <c r="J1008" s="3" t="s">
        <v>25</v>
      </c>
      <c r="K1008" s="3" t="s">
        <v>401</v>
      </c>
      <c r="L1008" s="4" t="str">
        <f t="shared" si="66"/>
        <v>RC0603FR-072K74L</v>
      </c>
      <c r="M1008" s="3" t="s">
        <v>378</v>
      </c>
      <c r="N1008" t="s">
        <v>379</v>
      </c>
      <c r="O1008" t="str">
        <f t="shared" ca="1" si="64"/>
        <v>C:\Altium Libraries\Passives Library\DataSheet\GENERAL PURPOSE CHIP RESISTORS (Yageo).pdf</v>
      </c>
      <c r="P1008" s="5" t="str">
        <f t="shared" si="67"/>
        <v>GENERAL PURPOSE CHIP RESISTORS RES0603 2K74±1% 75V 0.1W</v>
      </c>
    </row>
    <row r="1009" spans="1:16" x14ac:dyDescent="0.3">
      <c r="A1009" s="4" t="s">
        <v>1243</v>
      </c>
      <c r="B1009" s="3" t="s">
        <v>398</v>
      </c>
      <c r="C1009" s="4" t="s">
        <v>2407</v>
      </c>
      <c r="D1009" s="45" t="s">
        <v>1669</v>
      </c>
      <c r="E1009" s="3" t="s">
        <v>399</v>
      </c>
      <c r="F1009" s="3" t="s">
        <v>400</v>
      </c>
      <c r="G1009" s="4" t="str">
        <f t="shared" si="65"/>
        <v>RES0603 2K8±1%</v>
      </c>
      <c r="H1009" s="3" t="s">
        <v>23</v>
      </c>
      <c r="I1009" s="3" t="s">
        <v>24</v>
      </c>
      <c r="J1009" s="3" t="s">
        <v>25</v>
      </c>
      <c r="K1009" s="3" t="s">
        <v>401</v>
      </c>
      <c r="L1009" s="4" t="str">
        <f t="shared" si="66"/>
        <v>RC0603FR-072K8L</v>
      </c>
      <c r="M1009" s="3" t="s">
        <v>378</v>
      </c>
      <c r="N1009" t="s">
        <v>379</v>
      </c>
      <c r="O1009" t="str">
        <f t="shared" ca="1" si="64"/>
        <v>C:\Altium Libraries\Passives Library\DataSheet\GENERAL PURPOSE CHIP RESISTORS (Yageo).pdf</v>
      </c>
      <c r="P1009" s="5" t="str">
        <f t="shared" si="67"/>
        <v>GENERAL PURPOSE CHIP RESISTORS RES0603 2K8±1% 75V 0.1W</v>
      </c>
    </row>
    <row r="1010" spans="1:16" x14ac:dyDescent="0.3">
      <c r="A1010" s="4" t="s">
        <v>1244</v>
      </c>
      <c r="B1010" s="3" t="s">
        <v>398</v>
      </c>
      <c r="C1010" s="4" t="s">
        <v>2408</v>
      </c>
      <c r="D1010" s="45" t="s">
        <v>1669</v>
      </c>
      <c r="E1010" s="3" t="s">
        <v>399</v>
      </c>
      <c r="F1010" s="3" t="s">
        <v>400</v>
      </c>
      <c r="G1010" s="4" t="str">
        <f t="shared" si="65"/>
        <v>RES0603 2K87±1%</v>
      </c>
      <c r="H1010" s="3" t="s">
        <v>23</v>
      </c>
      <c r="I1010" s="3" t="s">
        <v>24</v>
      </c>
      <c r="J1010" s="3" t="s">
        <v>25</v>
      </c>
      <c r="K1010" s="3" t="s">
        <v>401</v>
      </c>
      <c r="L1010" s="4" t="str">
        <f t="shared" si="66"/>
        <v>RC0603FR-072K87L</v>
      </c>
      <c r="M1010" s="3" t="s">
        <v>378</v>
      </c>
      <c r="N1010" t="s">
        <v>379</v>
      </c>
      <c r="O1010" t="str">
        <f t="shared" ca="1" si="64"/>
        <v>C:\Altium Libraries\Passives Library\DataSheet\GENERAL PURPOSE CHIP RESISTORS (Yageo).pdf</v>
      </c>
      <c r="P1010" s="5" t="str">
        <f t="shared" si="67"/>
        <v>GENERAL PURPOSE CHIP RESISTORS RES0603 2K87±1% 75V 0.1W</v>
      </c>
    </row>
    <row r="1011" spans="1:16" x14ac:dyDescent="0.3">
      <c r="A1011" s="4" t="s">
        <v>1245</v>
      </c>
      <c r="B1011" s="3" t="s">
        <v>398</v>
      </c>
      <c r="C1011" s="4" t="s">
        <v>2409</v>
      </c>
      <c r="D1011" s="45" t="s">
        <v>1669</v>
      </c>
      <c r="E1011" s="3" t="s">
        <v>399</v>
      </c>
      <c r="F1011" s="3" t="s">
        <v>400</v>
      </c>
      <c r="G1011" s="4" t="str">
        <f t="shared" si="65"/>
        <v>RES0603 2K94±1%</v>
      </c>
      <c r="H1011" s="3" t="s">
        <v>23</v>
      </c>
      <c r="I1011" s="3" t="s">
        <v>24</v>
      </c>
      <c r="J1011" s="3" t="s">
        <v>25</v>
      </c>
      <c r="K1011" s="3" t="s">
        <v>401</v>
      </c>
      <c r="L1011" s="4" t="str">
        <f t="shared" si="66"/>
        <v>RC0603FR-072K94L</v>
      </c>
      <c r="M1011" s="3" t="s">
        <v>378</v>
      </c>
      <c r="N1011" t="s">
        <v>379</v>
      </c>
      <c r="O1011" t="str">
        <f t="shared" ca="1" si="64"/>
        <v>C:\Altium Libraries\Passives Library\DataSheet\GENERAL PURPOSE CHIP RESISTORS (Yageo).pdf</v>
      </c>
      <c r="P1011" s="5" t="str">
        <f t="shared" si="67"/>
        <v>GENERAL PURPOSE CHIP RESISTORS RES0603 2K94±1% 75V 0.1W</v>
      </c>
    </row>
    <row r="1012" spans="1:16" x14ac:dyDescent="0.3">
      <c r="A1012" s="4" t="s">
        <v>1246</v>
      </c>
      <c r="B1012" s="3" t="s">
        <v>398</v>
      </c>
      <c r="C1012" s="4" t="s">
        <v>2410</v>
      </c>
      <c r="D1012" s="45" t="s">
        <v>1669</v>
      </c>
      <c r="E1012" s="3" t="s">
        <v>399</v>
      </c>
      <c r="F1012" s="3" t="s">
        <v>400</v>
      </c>
      <c r="G1012" s="4" t="str">
        <f t="shared" si="65"/>
        <v>RES0603 3K01±1%</v>
      </c>
      <c r="H1012" s="3" t="s">
        <v>23</v>
      </c>
      <c r="I1012" s="3" t="s">
        <v>24</v>
      </c>
      <c r="J1012" s="3" t="s">
        <v>25</v>
      </c>
      <c r="K1012" s="3" t="s">
        <v>401</v>
      </c>
      <c r="L1012" s="4" t="str">
        <f t="shared" si="66"/>
        <v>RC0603FR-073K01L</v>
      </c>
      <c r="M1012" s="3" t="s">
        <v>378</v>
      </c>
      <c r="N1012" t="s">
        <v>379</v>
      </c>
      <c r="O1012" t="str">
        <f t="shared" ca="1" si="64"/>
        <v>C:\Altium Libraries\Passives Library\DataSheet\GENERAL PURPOSE CHIP RESISTORS (Yageo).pdf</v>
      </c>
      <c r="P1012" s="5" t="str">
        <f t="shared" si="67"/>
        <v>GENERAL PURPOSE CHIP RESISTORS RES0603 3K01±1% 75V 0.1W</v>
      </c>
    </row>
    <row r="1013" spans="1:16" x14ac:dyDescent="0.3">
      <c r="A1013" s="4" t="s">
        <v>1247</v>
      </c>
      <c r="B1013" s="3" t="s">
        <v>398</v>
      </c>
      <c r="C1013" s="4" t="s">
        <v>2411</v>
      </c>
      <c r="D1013" s="45" t="s">
        <v>1669</v>
      </c>
      <c r="E1013" s="3" t="s">
        <v>399</v>
      </c>
      <c r="F1013" s="3" t="s">
        <v>400</v>
      </c>
      <c r="G1013" s="4" t="str">
        <f t="shared" si="65"/>
        <v>RES0603 3K09±1%</v>
      </c>
      <c r="H1013" s="3" t="s">
        <v>23</v>
      </c>
      <c r="I1013" s="3" t="s">
        <v>24</v>
      </c>
      <c r="J1013" s="3" t="s">
        <v>25</v>
      </c>
      <c r="K1013" s="3" t="s">
        <v>401</v>
      </c>
      <c r="L1013" s="4" t="str">
        <f t="shared" si="66"/>
        <v>RC0603FR-073K09L</v>
      </c>
      <c r="M1013" s="3" t="s">
        <v>378</v>
      </c>
      <c r="N1013" t="s">
        <v>379</v>
      </c>
      <c r="O1013" t="str">
        <f t="shared" ca="1" si="64"/>
        <v>C:\Altium Libraries\Passives Library\DataSheet\GENERAL PURPOSE CHIP RESISTORS (Yageo).pdf</v>
      </c>
      <c r="P1013" s="5" t="str">
        <f t="shared" si="67"/>
        <v>GENERAL PURPOSE CHIP RESISTORS RES0603 3K09±1% 75V 0.1W</v>
      </c>
    </row>
    <row r="1014" spans="1:16" x14ac:dyDescent="0.3">
      <c r="A1014" s="4" t="s">
        <v>1248</v>
      </c>
      <c r="B1014" s="3" t="s">
        <v>398</v>
      </c>
      <c r="C1014" s="4" t="s">
        <v>2412</v>
      </c>
      <c r="D1014" s="45" t="s">
        <v>1669</v>
      </c>
      <c r="E1014" s="3" t="s">
        <v>399</v>
      </c>
      <c r="F1014" s="3" t="s">
        <v>400</v>
      </c>
      <c r="G1014" s="4" t="str">
        <f t="shared" si="65"/>
        <v>RES0603 3K16±1%</v>
      </c>
      <c r="H1014" s="3" t="s">
        <v>23</v>
      </c>
      <c r="I1014" s="3" t="s">
        <v>24</v>
      </c>
      <c r="J1014" s="3" t="s">
        <v>25</v>
      </c>
      <c r="K1014" s="3" t="s">
        <v>401</v>
      </c>
      <c r="L1014" s="4" t="str">
        <f t="shared" si="66"/>
        <v>RC0603FR-073K16L</v>
      </c>
      <c r="M1014" s="3" t="s">
        <v>378</v>
      </c>
      <c r="N1014" t="s">
        <v>379</v>
      </c>
      <c r="O1014" t="str">
        <f t="shared" ca="1" si="64"/>
        <v>C:\Altium Libraries\Passives Library\DataSheet\GENERAL PURPOSE CHIP RESISTORS (Yageo).pdf</v>
      </c>
      <c r="P1014" s="5" t="str">
        <f t="shared" si="67"/>
        <v>GENERAL PURPOSE CHIP RESISTORS RES0603 3K16±1% 75V 0.1W</v>
      </c>
    </row>
    <row r="1015" spans="1:16" x14ac:dyDescent="0.3">
      <c r="A1015" s="4" t="s">
        <v>1249</v>
      </c>
      <c r="B1015" s="3" t="s">
        <v>398</v>
      </c>
      <c r="C1015" s="4" t="s">
        <v>2413</v>
      </c>
      <c r="D1015" s="45" t="s">
        <v>1669</v>
      </c>
      <c r="E1015" s="3" t="s">
        <v>399</v>
      </c>
      <c r="F1015" s="3" t="s">
        <v>400</v>
      </c>
      <c r="G1015" s="4" t="str">
        <f t="shared" si="65"/>
        <v>RES0603 3K24±1%</v>
      </c>
      <c r="H1015" s="3" t="s">
        <v>23</v>
      </c>
      <c r="I1015" s="3" t="s">
        <v>24</v>
      </c>
      <c r="J1015" s="3" t="s">
        <v>25</v>
      </c>
      <c r="K1015" s="3" t="s">
        <v>401</v>
      </c>
      <c r="L1015" s="4" t="str">
        <f t="shared" si="66"/>
        <v>RC0603FR-073K24L</v>
      </c>
      <c r="M1015" s="3" t="s">
        <v>378</v>
      </c>
      <c r="N1015" t="s">
        <v>379</v>
      </c>
      <c r="O1015" t="str">
        <f t="shared" ca="1" si="64"/>
        <v>C:\Altium Libraries\Passives Library\DataSheet\GENERAL PURPOSE CHIP RESISTORS (Yageo).pdf</v>
      </c>
      <c r="P1015" s="5" t="str">
        <f t="shared" si="67"/>
        <v>GENERAL PURPOSE CHIP RESISTORS RES0603 3K24±1% 75V 0.1W</v>
      </c>
    </row>
    <row r="1016" spans="1:16" x14ac:dyDescent="0.3">
      <c r="A1016" s="4" t="s">
        <v>1250</v>
      </c>
      <c r="B1016" s="3" t="s">
        <v>398</v>
      </c>
      <c r="C1016" s="4" t="s">
        <v>2414</v>
      </c>
      <c r="D1016" s="45" t="s">
        <v>1669</v>
      </c>
      <c r="E1016" s="3" t="s">
        <v>399</v>
      </c>
      <c r="F1016" s="3" t="s">
        <v>400</v>
      </c>
      <c r="G1016" s="4" t="str">
        <f t="shared" si="65"/>
        <v>RES0603 3K32±1%</v>
      </c>
      <c r="H1016" s="3" t="s">
        <v>23</v>
      </c>
      <c r="I1016" s="3" t="s">
        <v>24</v>
      </c>
      <c r="J1016" s="3" t="s">
        <v>25</v>
      </c>
      <c r="K1016" s="3" t="s">
        <v>401</v>
      </c>
      <c r="L1016" s="4" t="str">
        <f t="shared" si="66"/>
        <v>RC0603FR-073K32L</v>
      </c>
      <c r="M1016" s="3" t="s">
        <v>378</v>
      </c>
      <c r="N1016" t="s">
        <v>379</v>
      </c>
      <c r="O1016" t="str">
        <f t="shared" ca="1" si="64"/>
        <v>C:\Altium Libraries\Passives Library\DataSheet\GENERAL PURPOSE CHIP RESISTORS (Yageo).pdf</v>
      </c>
      <c r="P1016" s="5" t="str">
        <f t="shared" si="67"/>
        <v>GENERAL PURPOSE CHIP RESISTORS RES0603 3K32±1% 75V 0.1W</v>
      </c>
    </row>
    <row r="1017" spans="1:16" x14ac:dyDescent="0.3">
      <c r="A1017" s="4" t="s">
        <v>1251</v>
      </c>
      <c r="B1017" s="3" t="s">
        <v>398</v>
      </c>
      <c r="C1017" s="4" t="s">
        <v>2415</v>
      </c>
      <c r="D1017" s="45" t="s">
        <v>1669</v>
      </c>
      <c r="E1017" s="3" t="s">
        <v>399</v>
      </c>
      <c r="F1017" s="3" t="s">
        <v>400</v>
      </c>
      <c r="G1017" s="4" t="str">
        <f t="shared" si="65"/>
        <v>RES0603 3K4±1%</v>
      </c>
      <c r="H1017" s="3" t="s">
        <v>23</v>
      </c>
      <c r="I1017" s="3" t="s">
        <v>24</v>
      </c>
      <c r="J1017" s="3" t="s">
        <v>25</v>
      </c>
      <c r="K1017" s="3" t="s">
        <v>401</v>
      </c>
      <c r="L1017" s="4" t="str">
        <f t="shared" si="66"/>
        <v>RC0603FR-073K4L</v>
      </c>
      <c r="M1017" s="3" t="s">
        <v>378</v>
      </c>
      <c r="N1017" t="s">
        <v>379</v>
      </c>
      <c r="O1017" t="str">
        <f t="shared" ca="1" si="64"/>
        <v>C:\Altium Libraries\Passives Library\DataSheet\GENERAL PURPOSE CHIP RESISTORS (Yageo).pdf</v>
      </c>
      <c r="P1017" s="5" t="str">
        <f t="shared" si="67"/>
        <v>GENERAL PURPOSE CHIP RESISTORS RES0603 3K4±1% 75V 0.1W</v>
      </c>
    </row>
    <row r="1018" spans="1:16" x14ac:dyDescent="0.3">
      <c r="A1018" s="4" t="s">
        <v>1252</v>
      </c>
      <c r="B1018" s="3" t="s">
        <v>398</v>
      </c>
      <c r="C1018" s="4" t="s">
        <v>2416</v>
      </c>
      <c r="D1018" s="45" t="s">
        <v>1669</v>
      </c>
      <c r="E1018" s="3" t="s">
        <v>399</v>
      </c>
      <c r="F1018" s="3" t="s">
        <v>400</v>
      </c>
      <c r="G1018" s="4" t="str">
        <f t="shared" si="65"/>
        <v>RES0603 3K48±1%</v>
      </c>
      <c r="H1018" s="3" t="s">
        <v>23</v>
      </c>
      <c r="I1018" s="3" t="s">
        <v>24</v>
      </c>
      <c r="J1018" s="3" t="s">
        <v>25</v>
      </c>
      <c r="K1018" s="3" t="s">
        <v>401</v>
      </c>
      <c r="L1018" s="4" t="str">
        <f t="shared" si="66"/>
        <v>RC0603FR-073K48L</v>
      </c>
      <c r="M1018" s="3" t="s">
        <v>378</v>
      </c>
      <c r="N1018" t="s">
        <v>379</v>
      </c>
      <c r="O1018" t="str">
        <f t="shared" ca="1" si="64"/>
        <v>C:\Altium Libraries\Passives Library\DataSheet\GENERAL PURPOSE CHIP RESISTORS (Yageo).pdf</v>
      </c>
      <c r="P1018" s="5" t="str">
        <f t="shared" si="67"/>
        <v>GENERAL PURPOSE CHIP RESISTORS RES0603 3K48±1% 75V 0.1W</v>
      </c>
    </row>
    <row r="1019" spans="1:16" x14ac:dyDescent="0.3">
      <c r="A1019" s="4" t="s">
        <v>1253</v>
      </c>
      <c r="B1019" s="3" t="s">
        <v>398</v>
      </c>
      <c r="C1019" s="4" t="s">
        <v>2417</v>
      </c>
      <c r="D1019" s="45" t="s">
        <v>1669</v>
      </c>
      <c r="E1019" s="3" t="s">
        <v>399</v>
      </c>
      <c r="F1019" s="3" t="s">
        <v>400</v>
      </c>
      <c r="G1019" s="4" t="str">
        <f t="shared" si="65"/>
        <v>RES0603 3K57±1%</v>
      </c>
      <c r="H1019" s="3" t="s">
        <v>23</v>
      </c>
      <c r="I1019" s="3" t="s">
        <v>24</v>
      </c>
      <c r="J1019" s="3" t="s">
        <v>25</v>
      </c>
      <c r="K1019" s="3" t="s">
        <v>401</v>
      </c>
      <c r="L1019" s="4" t="str">
        <f t="shared" si="66"/>
        <v>RC0603FR-073K57L</v>
      </c>
      <c r="M1019" s="3" t="s">
        <v>378</v>
      </c>
      <c r="N1019" t="s">
        <v>379</v>
      </c>
      <c r="O1019" t="str">
        <f t="shared" ca="1" si="64"/>
        <v>C:\Altium Libraries\Passives Library\DataSheet\GENERAL PURPOSE CHIP RESISTORS (Yageo).pdf</v>
      </c>
      <c r="P1019" s="5" t="str">
        <f t="shared" si="67"/>
        <v>GENERAL PURPOSE CHIP RESISTORS RES0603 3K57±1% 75V 0.1W</v>
      </c>
    </row>
    <row r="1020" spans="1:16" x14ac:dyDescent="0.3">
      <c r="A1020" s="4" t="s">
        <v>1254</v>
      </c>
      <c r="B1020" s="3" t="s">
        <v>398</v>
      </c>
      <c r="C1020" s="4" t="s">
        <v>2418</v>
      </c>
      <c r="D1020" s="45" t="s">
        <v>1669</v>
      </c>
      <c r="E1020" s="3" t="s">
        <v>399</v>
      </c>
      <c r="F1020" s="3" t="s">
        <v>400</v>
      </c>
      <c r="G1020" s="4" t="str">
        <f t="shared" si="65"/>
        <v>RES0603 3K65±1%</v>
      </c>
      <c r="H1020" s="3" t="s">
        <v>23</v>
      </c>
      <c r="I1020" s="3" t="s">
        <v>24</v>
      </c>
      <c r="J1020" s="3" t="s">
        <v>25</v>
      </c>
      <c r="K1020" s="3" t="s">
        <v>401</v>
      </c>
      <c r="L1020" s="4" t="str">
        <f t="shared" si="66"/>
        <v>RC0603FR-073K65L</v>
      </c>
      <c r="M1020" s="3" t="s">
        <v>378</v>
      </c>
      <c r="N1020" t="s">
        <v>379</v>
      </c>
      <c r="O1020" t="str">
        <f t="shared" ca="1" si="64"/>
        <v>C:\Altium Libraries\Passives Library\DataSheet\GENERAL PURPOSE CHIP RESISTORS (Yageo).pdf</v>
      </c>
      <c r="P1020" s="5" t="str">
        <f t="shared" si="67"/>
        <v>GENERAL PURPOSE CHIP RESISTORS RES0603 3K65±1% 75V 0.1W</v>
      </c>
    </row>
    <row r="1021" spans="1:16" x14ac:dyDescent="0.3">
      <c r="A1021" s="4" t="s">
        <v>1255</v>
      </c>
      <c r="B1021" s="3" t="s">
        <v>398</v>
      </c>
      <c r="C1021" s="4" t="s">
        <v>2419</v>
      </c>
      <c r="D1021" s="45" t="s">
        <v>1669</v>
      </c>
      <c r="E1021" s="3" t="s">
        <v>399</v>
      </c>
      <c r="F1021" s="3" t="s">
        <v>400</v>
      </c>
      <c r="G1021" s="4" t="str">
        <f t="shared" si="65"/>
        <v>RES0603 3K74±1%</v>
      </c>
      <c r="H1021" s="3" t="s">
        <v>23</v>
      </c>
      <c r="I1021" s="3" t="s">
        <v>24</v>
      </c>
      <c r="J1021" s="3" t="s">
        <v>25</v>
      </c>
      <c r="K1021" s="3" t="s">
        <v>401</v>
      </c>
      <c r="L1021" s="4" t="str">
        <f t="shared" si="66"/>
        <v>RC0603FR-073K74L</v>
      </c>
      <c r="M1021" s="3" t="s">
        <v>378</v>
      </c>
      <c r="N1021" t="s">
        <v>379</v>
      </c>
      <c r="O1021" t="str">
        <f t="shared" ca="1" si="64"/>
        <v>C:\Altium Libraries\Passives Library\DataSheet\GENERAL PURPOSE CHIP RESISTORS (Yageo).pdf</v>
      </c>
      <c r="P1021" s="5" t="str">
        <f t="shared" si="67"/>
        <v>GENERAL PURPOSE CHIP RESISTORS RES0603 3K74±1% 75V 0.1W</v>
      </c>
    </row>
    <row r="1022" spans="1:16" x14ac:dyDescent="0.3">
      <c r="A1022" s="4" t="s">
        <v>1256</v>
      </c>
      <c r="B1022" s="3" t="s">
        <v>398</v>
      </c>
      <c r="C1022" s="4" t="s">
        <v>2420</v>
      </c>
      <c r="D1022" s="45" t="s">
        <v>1669</v>
      </c>
      <c r="E1022" s="3" t="s">
        <v>399</v>
      </c>
      <c r="F1022" s="3" t="s">
        <v>400</v>
      </c>
      <c r="G1022" s="4" t="str">
        <f t="shared" si="65"/>
        <v>RES0603 3K83±1%</v>
      </c>
      <c r="H1022" s="3" t="s">
        <v>23</v>
      </c>
      <c r="I1022" s="3" t="s">
        <v>24</v>
      </c>
      <c r="J1022" s="3" t="s">
        <v>25</v>
      </c>
      <c r="K1022" s="3" t="s">
        <v>401</v>
      </c>
      <c r="L1022" s="4" t="str">
        <f t="shared" si="66"/>
        <v>RC0603FR-073K83L</v>
      </c>
      <c r="M1022" s="3" t="s">
        <v>378</v>
      </c>
      <c r="N1022" t="s">
        <v>379</v>
      </c>
      <c r="O1022" t="str">
        <f t="shared" ca="1" si="64"/>
        <v>C:\Altium Libraries\Passives Library\DataSheet\GENERAL PURPOSE CHIP RESISTORS (Yageo).pdf</v>
      </c>
      <c r="P1022" s="5" t="str">
        <f t="shared" si="67"/>
        <v>GENERAL PURPOSE CHIP RESISTORS RES0603 3K83±1% 75V 0.1W</v>
      </c>
    </row>
    <row r="1023" spans="1:16" x14ac:dyDescent="0.3">
      <c r="A1023" s="4" t="s">
        <v>1257</v>
      </c>
      <c r="B1023" s="3" t="s">
        <v>398</v>
      </c>
      <c r="C1023" s="4" t="s">
        <v>2421</v>
      </c>
      <c r="D1023" s="45" t="s">
        <v>1669</v>
      </c>
      <c r="E1023" s="3" t="s">
        <v>399</v>
      </c>
      <c r="F1023" s="3" t="s">
        <v>400</v>
      </c>
      <c r="G1023" s="4" t="str">
        <f t="shared" si="65"/>
        <v>RES0603 3K92±1%</v>
      </c>
      <c r="H1023" s="3" t="s">
        <v>23</v>
      </c>
      <c r="I1023" s="3" t="s">
        <v>24</v>
      </c>
      <c r="J1023" s="3" t="s">
        <v>25</v>
      </c>
      <c r="K1023" s="3" t="s">
        <v>401</v>
      </c>
      <c r="L1023" s="4" t="str">
        <f t="shared" si="66"/>
        <v>RC0603FR-073K92L</v>
      </c>
      <c r="M1023" s="3" t="s">
        <v>378</v>
      </c>
      <c r="N1023" t="s">
        <v>379</v>
      </c>
      <c r="O1023" t="str">
        <f t="shared" ca="1" si="64"/>
        <v>C:\Altium Libraries\Passives Library\DataSheet\GENERAL PURPOSE CHIP RESISTORS (Yageo).pdf</v>
      </c>
      <c r="P1023" s="5" t="str">
        <f t="shared" si="67"/>
        <v>GENERAL PURPOSE CHIP RESISTORS RES0603 3K92±1% 75V 0.1W</v>
      </c>
    </row>
    <row r="1024" spans="1:16" x14ac:dyDescent="0.3">
      <c r="A1024" s="4" t="s">
        <v>1258</v>
      </c>
      <c r="B1024" s="3" t="s">
        <v>398</v>
      </c>
      <c r="C1024" s="4" t="s">
        <v>2422</v>
      </c>
      <c r="D1024" s="45" t="s">
        <v>1669</v>
      </c>
      <c r="E1024" s="3" t="s">
        <v>399</v>
      </c>
      <c r="F1024" s="3" t="s">
        <v>400</v>
      </c>
      <c r="G1024" s="4" t="str">
        <f t="shared" si="65"/>
        <v>RES0603 4K02±1%</v>
      </c>
      <c r="H1024" s="3" t="s">
        <v>23</v>
      </c>
      <c r="I1024" s="3" t="s">
        <v>24</v>
      </c>
      <c r="J1024" s="3" t="s">
        <v>25</v>
      </c>
      <c r="K1024" s="3" t="s">
        <v>401</v>
      </c>
      <c r="L1024" s="4" t="str">
        <f t="shared" si="66"/>
        <v>RC0603FR-074K02L</v>
      </c>
      <c r="M1024" s="3" t="s">
        <v>378</v>
      </c>
      <c r="N1024" t="s">
        <v>379</v>
      </c>
      <c r="O1024" t="str">
        <f t="shared" ca="1" si="64"/>
        <v>C:\Altium Libraries\Passives Library\DataSheet\GENERAL PURPOSE CHIP RESISTORS (Yageo).pdf</v>
      </c>
      <c r="P1024" s="5" t="str">
        <f t="shared" si="67"/>
        <v>GENERAL PURPOSE CHIP RESISTORS RES0603 4K02±1% 75V 0.1W</v>
      </c>
    </row>
    <row r="1025" spans="1:16" x14ac:dyDescent="0.3">
      <c r="A1025" s="4" t="s">
        <v>1259</v>
      </c>
      <c r="B1025" s="3" t="s">
        <v>398</v>
      </c>
      <c r="C1025" s="4" t="s">
        <v>2423</v>
      </c>
      <c r="D1025" s="45" t="s">
        <v>1669</v>
      </c>
      <c r="E1025" s="3" t="s">
        <v>399</v>
      </c>
      <c r="F1025" s="3" t="s">
        <v>400</v>
      </c>
      <c r="G1025" s="4" t="str">
        <f t="shared" si="65"/>
        <v>RES0603 4K12±1%</v>
      </c>
      <c r="H1025" s="3" t="s">
        <v>23</v>
      </c>
      <c r="I1025" s="3" t="s">
        <v>24</v>
      </c>
      <c r="J1025" s="3" t="s">
        <v>25</v>
      </c>
      <c r="K1025" s="3" t="s">
        <v>401</v>
      </c>
      <c r="L1025" s="4" t="str">
        <f t="shared" si="66"/>
        <v>RC0603FR-074K12L</v>
      </c>
      <c r="M1025" s="3" t="s">
        <v>378</v>
      </c>
      <c r="N1025" t="s">
        <v>379</v>
      </c>
      <c r="O1025" t="str">
        <f t="shared" ca="1" si="64"/>
        <v>C:\Altium Libraries\Passives Library\DataSheet\GENERAL PURPOSE CHIP RESISTORS (Yageo).pdf</v>
      </c>
      <c r="P1025" s="5" t="str">
        <f t="shared" si="67"/>
        <v>GENERAL PURPOSE CHIP RESISTORS RES0603 4K12±1% 75V 0.1W</v>
      </c>
    </row>
    <row r="1026" spans="1:16" x14ac:dyDescent="0.3">
      <c r="A1026" s="4" t="s">
        <v>1260</v>
      </c>
      <c r="B1026" s="3" t="s">
        <v>398</v>
      </c>
      <c r="C1026" s="4" t="s">
        <v>2424</v>
      </c>
      <c r="D1026" s="45" t="s">
        <v>1669</v>
      </c>
      <c r="E1026" s="3" t="s">
        <v>399</v>
      </c>
      <c r="F1026" s="3" t="s">
        <v>400</v>
      </c>
      <c r="G1026" s="4" t="str">
        <f t="shared" si="65"/>
        <v>RES0603 4K22±1%</v>
      </c>
      <c r="H1026" s="3" t="s">
        <v>23</v>
      </c>
      <c r="I1026" s="3" t="s">
        <v>24</v>
      </c>
      <c r="J1026" s="3" t="s">
        <v>25</v>
      </c>
      <c r="K1026" s="3" t="s">
        <v>401</v>
      </c>
      <c r="L1026" s="4" t="str">
        <f t="shared" si="66"/>
        <v>RC0603FR-074K22L</v>
      </c>
      <c r="M1026" s="3" t="s">
        <v>378</v>
      </c>
      <c r="N1026" t="s">
        <v>379</v>
      </c>
      <c r="O1026" t="str">
        <f t="shared" ca="1" si="64"/>
        <v>C:\Altium Libraries\Passives Library\DataSheet\GENERAL PURPOSE CHIP RESISTORS (Yageo).pdf</v>
      </c>
      <c r="P1026" s="5" t="str">
        <f t="shared" si="67"/>
        <v>GENERAL PURPOSE CHIP RESISTORS RES0603 4K22±1% 75V 0.1W</v>
      </c>
    </row>
    <row r="1027" spans="1:16" x14ac:dyDescent="0.3">
      <c r="A1027" s="4" t="s">
        <v>1261</v>
      </c>
      <c r="B1027" s="3" t="s">
        <v>398</v>
      </c>
      <c r="C1027" s="4" t="s">
        <v>2425</v>
      </c>
      <c r="D1027" s="45" t="s">
        <v>1669</v>
      </c>
      <c r="E1027" s="3" t="s">
        <v>399</v>
      </c>
      <c r="F1027" s="3" t="s">
        <v>400</v>
      </c>
      <c r="G1027" s="4" t="str">
        <f t="shared" si="65"/>
        <v>RES0603 4K32±1%</v>
      </c>
      <c r="H1027" s="3" t="s">
        <v>23</v>
      </c>
      <c r="I1027" s="3" t="s">
        <v>24</v>
      </c>
      <c r="J1027" s="3" t="s">
        <v>25</v>
      </c>
      <c r="K1027" s="3" t="s">
        <v>401</v>
      </c>
      <c r="L1027" s="4" t="str">
        <f t="shared" si="66"/>
        <v>RC0603FR-074K32L</v>
      </c>
      <c r="M1027" s="3" t="s">
        <v>378</v>
      </c>
      <c r="N1027" t="s">
        <v>379</v>
      </c>
      <c r="O1027" t="str">
        <f t="shared" ca="1" si="64"/>
        <v>C:\Altium Libraries\Passives Library\DataSheet\GENERAL PURPOSE CHIP RESISTORS (Yageo).pdf</v>
      </c>
      <c r="P1027" s="5" t="str">
        <f t="shared" si="67"/>
        <v>GENERAL PURPOSE CHIP RESISTORS RES0603 4K32±1% 75V 0.1W</v>
      </c>
    </row>
    <row r="1028" spans="1:16" x14ac:dyDescent="0.3">
      <c r="A1028" s="4" t="s">
        <v>1262</v>
      </c>
      <c r="B1028" s="3" t="s">
        <v>398</v>
      </c>
      <c r="C1028" s="4" t="s">
        <v>2426</v>
      </c>
      <c r="D1028" s="45" t="s">
        <v>1669</v>
      </c>
      <c r="E1028" s="3" t="s">
        <v>399</v>
      </c>
      <c r="F1028" s="3" t="s">
        <v>400</v>
      </c>
      <c r="G1028" s="4" t="str">
        <f t="shared" si="65"/>
        <v>RES0603 4K42±1%</v>
      </c>
      <c r="H1028" s="3" t="s">
        <v>23</v>
      </c>
      <c r="I1028" s="3" t="s">
        <v>24</v>
      </c>
      <c r="J1028" s="3" t="s">
        <v>25</v>
      </c>
      <c r="K1028" s="3" t="s">
        <v>401</v>
      </c>
      <c r="L1028" s="4" t="str">
        <f t="shared" si="66"/>
        <v>RC0603FR-074K42L</v>
      </c>
      <c r="M1028" s="3" t="s">
        <v>378</v>
      </c>
      <c r="N1028" t="s">
        <v>379</v>
      </c>
      <c r="O1028" t="str">
        <f t="shared" ca="1" si="64"/>
        <v>C:\Altium Libraries\Passives Library\DataSheet\GENERAL PURPOSE CHIP RESISTORS (Yageo).pdf</v>
      </c>
      <c r="P1028" s="5" t="str">
        <f t="shared" si="67"/>
        <v>GENERAL PURPOSE CHIP RESISTORS RES0603 4K42±1% 75V 0.1W</v>
      </c>
    </row>
    <row r="1029" spans="1:16" x14ac:dyDescent="0.3">
      <c r="A1029" s="4" t="s">
        <v>1263</v>
      </c>
      <c r="B1029" s="3" t="s">
        <v>398</v>
      </c>
      <c r="C1029" s="4" t="s">
        <v>2427</v>
      </c>
      <c r="D1029" s="45" t="s">
        <v>1669</v>
      </c>
      <c r="E1029" s="3" t="s">
        <v>399</v>
      </c>
      <c r="F1029" s="3" t="s">
        <v>400</v>
      </c>
      <c r="G1029" s="4" t="str">
        <f t="shared" si="65"/>
        <v>RES0603 4K53±1%</v>
      </c>
      <c r="H1029" s="3" t="s">
        <v>23</v>
      </c>
      <c r="I1029" s="3" t="s">
        <v>24</v>
      </c>
      <c r="J1029" s="3" t="s">
        <v>25</v>
      </c>
      <c r="K1029" s="3" t="s">
        <v>401</v>
      </c>
      <c r="L1029" s="4" t="str">
        <f t="shared" si="66"/>
        <v>RC0603FR-074K53L</v>
      </c>
      <c r="M1029" s="3" t="s">
        <v>378</v>
      </c>
      <c r="N1029" t="s">
        <v>379</v>
      </c>
      <c r="O1029" t="str">
        <f t="shared" ca="1" si="64"/>
        <v>C:\Altium Libraries\Passives Library\DataSheet\GENERAL PURPOSE CHIP RESISTORS (Yageo).pdf</v>
      </c>
      <c r="P1029" s="5" t="str">
        <f t="shared" si="67"/>
        <v>GENERAL PURPOSE CHIP RESISTORS RES0603 4K53±1% 75V 0.1W</v>
      </c>
    </row>
    <row r="1030" spans="1:16" x14ac:dyDescent="0.3">
      <c r="A1030" s="4" t="s">
        <v>1264</v>
      </c>
      <c r="B1030" s="3" t="s">
        <v>398</v>
      </c>
      <c r="C1030" s="4" t="s">
        <v>2428</v>
      </c>
      <c r="D1030" s="45" t="s">
        <v>1669</v>
      </c>
      <c r="E1030" s="3" t="s">
        <v>399</v>
      </c>
      <c r="F1030" s="3" t="s">
        <v>400</v>
      </c>
      <c r="G1030" s="4" t="str">
        <f t="shared" si="65"/>
        <v>RES0603 4K64±1%</v>
      </c>
      <c r="H1030" s="3" t="s">
        <v>23</v>
      </c>
      <c r="I1030" s="3" t="s">
        <v>24</v>
      </c>
      <c r="J1030" s="3" t="s">
        <v>25</v>
      </c>
      <c r="K1030" s="3" t="s">
        <v>401</v>
      </c>
      <c r="L1030" s="4" t="str">
        <f t="shared" si="66"/>
        <v>RC0603FR-074K64L</v>
      </c>
      <c r="M1030" s="3" t="s">
        <v>378</v>
      </c>
      <c r="N1030" t="s">
        <v>379</v>
      </c>
      <c r="O1030" t="str">
        <f t="shared" ca="1" si="64"/>
        <v>C:\Altium Libraries\Passives Library\DataSheet\GENERAL PURPOSE CHIP RESISTORS (Yageo).pdf</v>
      </c>
      <c r="P1030" s="5" t="str">
        <f t="shared" si="67"/>
        <v>GENERAL PURPOSE CHIP RESISTORS RES0603 4K64±1% 75V 0.1W</v>
      </c>
    </row>
    <row r="1031" spans="1:16" x14ac:dyDescent="0.3">
      <c r="A1031" s="4" t="s">
        <v>1265</v>
      </c>
      <c r="B1031" s="3" t="s">
        <v>398</v>
      </c>
      <c r="C1031" s="4" t="s">
        <v>2429</v>
      </c>
      <c r="D1031" s="45" t="s">
        <v>1669</v>
      </c>
      <c r="E1031" s="3" t="s">
        <v>399</v>
      </c>
      <c r="F1031" s="3" t="s">
        <v>400</v>
      </c>
      <c r="G1031" s="4" t="str">
        <f t="shared" si="65"/>
        <v>RES0603 4K75±1%</v>
      </c>
      <c r="H1031" s="3" t="s">
        <v>23</v>
      </c>
      <c r="I1031" s="3" t="s">
        <v>24</v>
      </c>
      <c r="J1031" s="3" t="s">
        <v>25</v>
      </c>
      <c r="K1031" s="3" t="s">
        <v>401</v>
      </c>
      <c r="L1031" s="4" t="str">
        <f t="shared" si="66"/>
        <v>RC0603FR-074K75L</v>
      </c>
      <c r="M1031" s="3" t="s">
        <v>378</v>
      </c>
      <c r="N1031" t="s">
        <v>379</v>
      </c>
      <c r="O1031" t="str">
        <f t="shared" ca="1" si="64"/>
        <v>C:\Altium Libraries\Passives Library\DataSheet\GENERAL PURPOSE CHIP RESISTORS (Yageo).pdf</v>
      </c>
      <c r="P1031" s="5" t="str">
        <f t="shared" si="67"/>
        <v>GENERAL PURPOSE CHIP RESISTORS RES0603 4K75±1% 75V 0.1W</v>
      </c>
    </row>
    <row r="1032" spans="1:16" x14ac:dyDescent="0.3">
      <c r="A1032" s="4" t="s">
        <v>1266</v>
      </c>
      <c r="B1032" s="3" t="s">
        <v>398</v>
      </c>
      <c r="C1032" s="4" t="s">
        <v>2430</v>
      </c>
      <c r="D1032" s="45" t="s">
        <v>1669</v>
      </c>
      <c r="E1032" s="3" t="s">
        <v>399</v>
      </c>
      <c r="F1032" s="3" t="s">
        <v>400</v>
      </c>
      <c r="G1032" s="4" t="str">
        <f t="shared" si="65"/>
        <v>RES0603 4K87±1%</v>
      </c>
      <c r="H1032" s="3" t="s">
        <v>23</v>
      </c>
      <c r="I1032" s="3" t="s">
        <v>24</v>
      </c>
      <c r="J1032" s="3" t="s">
        <v>25</v>
      </c>
      <c r="K1032" s="3" t="s">
        <v>401</v>
      </c>
      <c r="L1032" s="4" t="str">
        <f t="shared" si="66"/>
        <v>RC0603FR-074K87L</v>
      </c>
      <c r="M1032" s="3" t="s">
        <v>378</v>
      </c>
      <c r="N1032" t="s">
        <v>379</v>
      </c>
      <c r="O1032" t="str">
        <f t="shared" ca="1" si="64"/>
        <v>C:\Altium Libraries\Passives Library\DataSheet\GENERAL PURPOSE CHIP RESISTORS (Yageo).pdf</v>
      </c>
      <c r="P1032" s="5" t="str">
        <f t="shared" si="67"/>
        <v>GENERAL PURPOSE CHIP RESISTORS RES0603 4K87±1% 75V 0.1W</v>
      </c>
    </row>
    <row r="1033" spans="1:16" x14ac:dyDescent="0.3">
      <c r="A1033" s="4" t="s">
        <v>1267</v>
      </c>
      <c r="B1033" s="3" t="s">
        <v>398</v>
      </c>
      <c r="C1033" s="4" t="s">
        <v>2431</v>
      </c>
      <c r="D1033" s="45" t="s">
        <v>1669</v>
      </c>
      <c r="E1033" s="3" t="s">
        <v>399</v>
      </c>
      <c r="F1033" s="3" t="s">
        <v>400</v>
      </c>
      <c r="G1033" s="4" t="str">
        <f t="shared" si="65"/>
        <v>RES0603 4K99±1%</v>
      </c>
      <c r="H1033" s="3" t="s">
        <v>23</v>
      </c>
      <c r="I1033" s="3" t="s">
        <v>24</v>
      </c>
      <c r="J1033" s="3" t="s">
        <v>25</v>
      </c>
      <c r="K1033" s="3" t="s">
        <v>401</v>
      </c>
      <c r="L1033" s="4" t="str">
        <f t="shared" si="66"/>
        <v>RC0603FR-074K99L</v>
      </c>
      <c r="M1033" s="3" t="s">
        <v>378</v>
      </c>
      <c r="N1033" t="s">
        <v>379</v>
      </c>
      <c r="O1033" t="str">
        <f t="shared" ca="1" si="64"/>
        <v>C:\Altium Libraries\Passives Library\DataSheet\GENERAL PURPOSE CHIP RESISTORS (Yageo).pdf</v>
      </c>
      <c r="P1033" s="5" t="str">
        <f t="shared" si="67"/>
        <v>GENERAL PURPOSE CHIP RESISTORS RES0603 4K99±1% 75V 0.1W</v>
      </c>
    </row>
    <row r="1034" spans="1:16" x14ac:dyDescent="0.3">
      <c r="A1034" s="4" t="s">
        <v>1268</v>
      </c>
      <c r="B1034" s="3" t="s">
        <v>398</v>
      </c>
      <c r="C1034" s="4" t="s">
        <v>2432</v>
      </c>
      <c r="D1034" s="45" t="s">
        <v>1669</v>
      </c>
      <c r="E1034" s="3" t="s">
        <v>399</v>
      </c>
      <c r="F1034" s="3" t="s">
        <v>400</v>
      </c>
      <c r="G1034" s="4" t="str">
        <f t="shared" si="65"/>
        <v>RES0603 5K11±1%</v>
      </c>
      <c r="H1034" s="3" t="s">
        <v>23</v>
      </c>
      <c r="I1034" s="3" t="s">
        <v>24</v>
      </c>
      <c r="J1034" s="3" t="s">
        <v>25</v>
      </c>
      <c r="K1034" s="3" t="s">
        <v>401</v>
      </c>
      <c r="L1034" s="4" t="str">
        <f t="shared" si="66"/>
        <v>RC0603FR-075K11L</v>
      </c>
      <c r="M1034" s="3" t="s">
        <v>378</v>
      </c>
      <c r="N1034" t="s">
        <v>379</v>
      </c>
      <c r="O1034" t="str">
        <f t="shared" ca="1" si="64"/>
        <v>C:\Altium Libraries\Passives Library\DataSheet\GENERAL PURPOSE CHIP RESISTORS (Yageo).pdf</v>
      </c>
      <c r="P1034" s="5" t="str">
        <f t="shared" si="67"/>
        <v>GENERAL PURPOSE CHIP RESISTORS RES0603 5K11±1% 75V 0.1W</v>
      </c>
    </row>
    <row r="1035" spans="1:16" x14ac:dyDescent="0.3">
      <c r="A1035" s="4" t="s">
        <v>1269</v>
      </c>
      <c r="B1035" s="3" t="s">
        <v>398</v>
      </c>
      <c r="C1035" s="4" t="s">
        <v>2433</v>
      </c>
      <c r="D1035" s="45" t="s">
        <v>1669</v>
      </c>
      <c r="E1035" s="3" t="s">
        <v>399</v>
      </c>
      <c r="F1035" s="3" t="s">
        <v>400</v>
      </c>
      <c r="G1035" s="4" t="str">
        <f t="shared" si="65"/>
        <v>RES0603 5K23±1%</v>
      </c>
      <c r="H1035" s="3" t="s">
        <v>23</v>
      </c>
      <c r="I1035" s="3" t="s">
        <v>24</v>
      </c>
      <c r="J1035" s="3" t="s">
        <v>25</v>
      </c>
      <c r="K1035" s="3" t="s">
        <v>401</v>
      </c>
      <c r="L1035" s="4" t="str">
        <f t="shared" si="66"/>
        <v>RC0603FR-075K23L</v>
      </c>
      <c r="M1035" s="3" t="s">
        <v>378</v>
      </c>
      <c r="N1035" t="s">
        <v>379</v>
      </c>
      <c r="O1035" t="str">
        <f t="shared" ca="1" si="64"/>
        <v>C:\Altium Libraries\Passives Library\DataSheet\GENERAL PURPOSE CHIP RESISTORS (Yageo).pdf</v>
      </c>
      <c r="P1035" s="5" t="str">
        <f t="shared" si="67"/>
        <v>GENERAL PURPOSE CHIP RESISTORS RES0603 5K23±1% 75V 0.1W</v>
      </c>
    </row>
    <row r="1036" spans="1:16" x14ac:dyDescent="0.3">
      <c r="A1036" s="4" t="s">
        <v>1270</v>
      </c>
      <c r="B1036" s="3" t="s">
        <v>398</v>
      </c>
      <c r="C1036" s="4" t="s">
        <v>2434</v>
      </c>
      <c r="D1036" s="45" t="s">
        <v>1669</v>
      </c>
      <c r="E1036" s="3" t="s">
        <v>399</v>
      </c>
      <c r="F1036" s="3" t="s">
        <v>400</v>
      </c>
      <c r="G1036" s="4" t="str">
        <f t="shared" si="65"/>
        <v>RES0603 5K36±1%</v>
      </c>
      <c r="H1036" s="3" t="s">
        <v>23</v>
      </c>
      <c r="I1036" s="3" t="s">
        <v>24</v>
      </c>
      <c r="J1036" s="3" t="s">
        <v>25</v>
      </c>
      <c r="K1036" s="3" t="s">
        <v>401</v>
      </c>
      <c r="L1036" s="4" t="str">
        <f t="shared" si="66"/>
        <v>RC0603FR-075K36L</v>
      </c>
      <c r="M1036" s="3" t="s">
        <v>378</v>
      </c>
      <c r="N1036" t="s">
        <v>379</v>
      </c>
      <c r="O1036" t="str">
        <f t="shared" ca="1" si="64"/>
        <v>C:\Altium Libraries\Passives Library\DataSheet\GENERAL PURPOSE CHIP RESISTORS (Yageo).pdf</v>
      </c>
      <c r="P1036" s="5" t="str">
        <f t="shared" si="67"/>
        <v>GENERAL PURPOSE CHIP RESISTORS RES0603 5K36±1% 75V 0.1W</v>
      </c>
    </row>
    <row r="1037" spans="1:16" x14ac:dyDescent="0.3">
      <c r="A1037" s="4" t="s">
        <v>1271</v>
      </c>
      <c r="B1037" s="3" t="s">
        <v>398</v>
      </c>
      <c r="C1037" s="4" t="s">
        <v>2435</v>
      </c>
      <c r="D1037" s="45" t="s">
        <v>1669</v>
      </c>
      <c r="E1037" s="3" t="s">
        <v>399</v>
      </c>
      <c r="F1037" s="3" t="s">
        <v>400</v>
      </c>
      <c r="G1037" s="4" t="str">
        <f t="shared" si="65"/>
        <v>RES0603 5K49±1%</v>
      </c>
      <c r="H1037" s="3" t="s">
        <v>23</v>
      </c>
      <c r="I1037" s="3" t="s">
        <v>24</v>
      </c>
      <c r="J1037" s="3" t="s">
        <v>25</v>
      </c>
      <c r="K1037" s="3" t="s">
        <v>401</v>
      </c>
      <c r="L1037" s="4" t="str">
        <f t="shared" si="66"/>
        <v>RC0603FR-075K49L</v>
      </c>
      <c r="M1037" s="3" t="s">
        <v>378</v>
      </c>
      <c r="N1037" t="s">
        <v>379</v>
      </c>
      <c r="O1037" t="str">
        <f t="shared" ca="1" si="64"/>
        <v>C:\Altium Libraries\Passives Library\DataSheet\GENERAL PURPOSE CHIP RESISTORS (Yageo).pdf</v>
      </c>
      <c r="P1037" s="5" t="str">
        <f t="shared" si="67"/>
        <v>GENERAL PURPOSE CHIP RESISTORS RES0603 5K49±1% 75V 0.1W</v>
      </c>
    </row>
    <row r="1038" spans="1:16" x14ac:dyDescent="0.3">
      <c r="A1038" s="4" t="s">
        <v>1272</v>
      </c>
      <c r="B1038" s="3" t="s">
        <v>398</v>
      </c>
      <c r="C1038" s="4" t="s">
        <v>2436</v>
      </c>
      <c r="D1038" s="45" t="s">
        <v>1669</v>
      </c>
      <c r="E1038" s="3" t="s">
        <v>399</v>
      </c>
      <c r="F1038" s="3" t="s">
        <v>400</v>
      </c>
      <c r="G1038" s="4" t="str">
        <f t="shared" si="65"/>
        <v>RES0603 5K62±1%</v>
      </c>
      <c r="H1038" s="3" t="s">
        <v>23</v>
      </c>
      <c r="I1038" s="3" t="s">
        <v>24</v>
      </c>
      <c r="J1038" s="3" t="s">
        <v>25</v>
      </c>
      <c r="K1038" s="3" t="s">
        <v>401</v>
      </c>
      <c r="L1038" s="4" t="str">
        <f t="shared" si="66"/>
        <v>RC0603FR-075K62L</v>
      </c>
      <c r="M1038" s="3" t="s">
        <v>378</v>
      </c>
      <c r="N1038" t="s">
        <v>379</v>
      </c>
      <c r="O1038" t="str">
        <f t="shared" ca="1" si="64"/>
        <v>C:\Altium Libraries\Passives Library\DataSheet\GENERAL PURPOSE CHIP RESISTORS (Yageo).pdf</v>
      </c>
      <c r="P1038" s="5" t="str">
        <f t="shared" si="67"/>
        <v>GENERAL PURPOSE CHIP RESISTORS RES0603 5K62±1% 75V 0.1W</v>
      </c>
    </row>
    <row r="1039" spans="1:16" x14ac:dyDescent="0.3">
      <c r="A1039" s="4" t="s">
        <v>1273</v>
      </c>
      <c r="B1039" s="3" t="s">
        <v>398</v>
      </c>
      <c r="C1039" s="4" t="s">
        <v>2437</v>
      </c>
      <c r="D1039" s="45" t="s">
        <v>1669</v>
      </c>
      <c r="E1039" s="3" t="s">
        <v>399</v>
      </c>
      <c r="F1039" s="3" t="s">
        <v>400</v>
      </c>
      <c r="G1039" s="4" t="str">
        <f t="shared" si="65"/>
        <v>RES0603 5K76±1%</v>
      </c>
      <c r="H1039" s="3" t="s">
        <v>23</v>
      </c>
      <c r="I1039" s="3" t="s">
        <v>24</v>
      </c>
      <c r="J1039" s="3" t="s">
        <v>25</v>
      </c>
      <c r="K1039" s="3" t="s">
        <v>401</v>
      </c>
      <c r="L1039" s="4" t="str">
        <f t="shared" si="66"/>
        <v>RC0603FR-075K76L</v>
      </c>
      <c r="M1039" s="3" t="s">
        <v>378</v>
      </c>
      <c r="N1039" t="s">
        <v>379</v>
      </c>
      <c r="O1039" t="str">
        <f t="shared" ca="1" si="64"/>
        <v>C:\Altium Libraries\Passives Library\DataSheet\GENERAL PURPOSE CHIP RESISTORS (Yageo).pdf</v>
      </c>
      <c r="P1039" s="5" t="str">
        <f t="shared" si="67"/>
        <v>GENERAL PURPOSE CHIP RESISTORS RES0603 5K76±1% 75V 0.1W</v>
      </c>
    </row>
    <row r="1040" spans="1:16" x14ac:dyDescent="0.3">
      <c r="A1040" s="4" t="s">
        <v>1274</v>
      </c>
      <c r="B1040" s="3" t="s">
        <v>398</v>
      </c>
      <c r="C1040" s="4" t="s">
        <v>2438</v>
      </c>
      <c r="D1040" s="45" t="s">
        <v>1669</v>
      </c>
      <c r="E1040" s="3" t="s">
        <v>399</v>
      </c>
      <c r="F1040" s="3" t="s">
        <v>400</v>
      </c>
      <c r="G1040" s="4" t="str">
        <f t="shared" si="65"/>
        <v>RES0603 5K9±1%</v>
      </c>
      <c r="H1040" s="3" t="s">
        <v>23</v>
      </c>
      <c r="I1040" s="3" t="s">
        <v>24</v>
      </c>
      <c r="J1040" s="3" t="s">
        <v>25</v>
      </c>
      <c r="K1040" s="3" t="s">
        <v>401</v>
      </c>
      <c r="L1040" s="4" t="str">
        <f t="shared" si="66"/>
        <v>RC0603FR-075K9L</v>
      </c>
      <c r="M1040" s="3" t="s">
        <v>378</v>
      </c>
      <c r="N1040" t="s">
        <v>379</v>
      </c>
      <c r="O1040" t="str">
        <f t="shared" ca="1" si="64"/>
        <v>C:\Altium Libraries\Passives Library\DataSheet\GENERAL PURPOSE CHIP RESISTORS (Yageo).pdf</v>
      </c>
      <c r="P1040" s="5" t="str">
        <f t="shared" si="67"/>
        <v>GENERAL PURPOSE CHIP RESISTORS RES0603 5K9±1% 75V 0.1W</v>
      </c>
    </row>
    <row r="1041" spans="1:16" x14ac:dyDescent="0.3">
      <c r="A1041" s="4" t="s">
        <v>1275</v>
      </c>
      <c r="B1041" s="3" t="s">
        <v>398</v>
      </c>
      <c r="C1041" s="4" t="s">
        <v>2439</v>
      </c>
      <c r="D1041" s="45" t="s">
        <v>1669</v>
      </c>
      <c r="E1041" s="3" t="s">
        <v>399</v>
      </c>
      <c r="F1041" s="3" t="s">
        <v>400</v>
      </c>
      <c r="G1041" s="4" t="str">
        <f t="shared" si="65"/>
        <v>RES0603 6K04±1%</v>
      </c>
      <c r="H1041" s="3" t="s">
        <v>23</v>
      </c>
      <c r="I1041" s="3" t="s">
        <v>24</v>
      </c>
      <c r="J1041" s="3" t="s">
        <v>25</v>
      </c>
      <c r="K1041" s="3" t="s">
        <v>401</v>
      </c>
      <c r="L1041" s="4" t="str">
        <f t="shared" si="66"/>
        <v>RC0603FR-076K04L</v>
      </c>
      <c r="M1041" s="3" t="s">
        <v>378</v>
      </c>
      <c r="N1041" t="s">
        <v>379</v>
      </c>
      <c r="O1041" t="str">
        <f t="shared" ca="1" si="64"/>
        <v>C:\Altium Libraries\Passives Library\DataSheet\GENERAL PURPOSE CHIP RESISTORS (Yageo).pdf</v>
      </c>
      <c r="P1041" s="5" t="str">
        <f t="shared" si="67"/>
        <v>GENERAL PURPOSE CHIP RESISTORS RES0603 6K04±1% 75V 0.1W</v>
      </c>
    </row>
    <row r="1042" spans="1:16" x14ac:dyDescent="0.3">
      <c r="A1042" s="4" t="s">
        <v>1276</v>
      </c>
      <c r="B1042" s="3" t="s">
        <v>398</v>
      </c>
      <c r="C1042" s="4" t="s">
        <v>2440</v>
      </c>
      <c r="D1042" s="45" t="s">
        <v>1669</v>
      </c>
      <c r="E1042" s="3" t="s">
        <v>399</v>
      </c>
      <c r="F1042" s="3" t="s">
        <v>400</v>
      </c>
      <c r="G1042" s="4" t="str">
        <f t="shared" si="65"/>
        <v>RES0603 6K19±1%</v>
      </c>
      <c r="H1042" s="3" t="s">
        <v>23</v>
      </c>
      <c r="I1042" s="3" t="s">
        <v>24</v>
      </c>
      <c r="J1042" s="3" t="s">
        <v>25</v>
      </c>
      <c r="K1042" s="3" t="s">
        <v>401</v>
      </c>
      <c r="L1042" s="4" t="str">
        <f t="shared" si="66"/>
        <v>RC0603FR-076K19L</v>
      </c>
      <c r="M1042" s="3" t="s">
        <v>378</v>
      </c>
      <c r="N1042" t="s">
        <v>379</v>
      </c>
      <c r="O1042" t="str">
        <f t="shared" ca="1" si="64"/>
        <v>C:\Altium Libraries\Passives Library\DataSheet\GENERAL PURPOSE CHIP RESISTORS (Yageo).pdf</v>
      </c>
      <c r="P1042" s="5" t="str">
        <f t="shared" si="67"/>
        <v>GENERAL PURPOSE CHIP RESISTORS RES0603 6K19±1% 75V 0.1W</v>
      </c>
    </row>
    <row r="1043" spans="1:16" x14ac:dyDescent="0.3">
      <c r="A1043" s="4" t="s">
        <v>1277</v>
      </c>
      <c r="B1043" s="3" t="s">
        <v>398</v>
      </c>
      <c r="C1043" s="4" t="s">
        <v>2441</v>
      </c>
      <c r="D1043" s="45" t="s">
        <v>1669</v>
      </c>
      <c r="E1043" s="3" t="s">
        <v>399</v>
      </c>
      <c r="F1043" s="3" t="s">
        <v>400</v>
      </c>
      <c r="G1043" s="4" t="str">
        <f t="shared" si="65"/>
        <v>RES0603 6K34±1%</v>
      </c>
      <c r="H1043" s="3" t="s">
        <v>23</v>
      </c>
      <c r="I1043" s="3" t="s">
        <v>24</v>
      </c>
      <c r="J1043" s="3" t="s">
        <v>25</v>
      </c>
      <c r="K1043" s="3" t="s">
        <v>401</v>
      </c>
      <c r="L1043" s="4" t="str">
        <f t="shared" si="66"/>
        <v>RC0603FR-076K34L</v>
      </c>
      <c r="M1043" s="3" t="s">
        <v>378</v>
      </c>
      <c r="N1043" t="s">
        <v>379</v>
      </c>
      <c r="O1043" t="str">
        <f t="shared" ca="1" si="64"/>
        <v>C:\Altium Libraries\Passives Library\DataSheet\GENERAL PURPOSE CHIP RESISTORS (Yageo).pdf</v>
      </c>
      <c r="P1043" s="5" t="str">
        <f t="shared" si="67"/>
        <v>GENERAL PURPOSE CHIP RESISTORS RES0603 6K34±1% 75V 0.1W</v>
      </c>
    </row>
    <row r="1044" spans="1:16" x14ac:dyDescent="0.3">
      <c r="A1044" s="4" t="s">
        <v>1278</v>
      </c>
      <c r="B1044" s="3" t="s">
        <v>398</v>
      </c>
      <c r="C1044" s="4" t="s">
        <v>2442</v>
      </c>
      <c r="D1044" s="45" t="s">
        <v>1669</v>
      </c>
      <c r="E1044" s="3" t="s">
        <v>399</v>
      </c>
      <c r="F1044" s="3" t="s">
        <v>400</v>
      </c>
      <c r="G1044" s="4" t="str">
        <f t="shared" si="65"/>
        <v>RES0603 6K49±1%</v>
      </c>
      <c r="H1044" s="3" t="s">
        <v>23</v>
      </c>
      <c r="I1044" s="3" t="s">
        <v>24</v>
      </c>
      <c r="J1044" s="3" t="s">
        <v>25</v>
      </c>
      <c r="K1044" s="3" t="s">
        <v>401</v>
      </c>
      <c r="L1044" s="4" t="str">
        <f t="shared" si="66"/>
        <v>RC0603FR-076K49L</v>
      </c>
      <c r="M1044" s="3" t="s">
        <v>378</v>
      </c>
      <c r="N1044" t="s">
        <v>379</v>
      </c>
      <c r="O1044" t="str">
        <f t="shared" ca="1" si="64"/>
        <v>C:\Altium Libraries\Passives Library\DataSheet\GENERAL PURPOSE CHIP RESISTORS (Yageo).pdf</v>
      </c>
      <c r="P1044" s="5" t="str">
        <f t="shared" si="67"/>
        <v>GENERAL PURPOSE CHIP RESISTORS RES0603 6K49±1% 75V 0.1W</v>
      </c>
    </row>
    <row r="1045" spans="1:16" x14ac:dyDescent="0.3">
      <c r="A1045" s="4" t="s">
        <v>1279</v>
      </c>
      <c r="B1045" s="3" t="s">
        <v>398</v>
      </c>
      <c r="C1045" s="4" t="s">
        <v>2443</v>
      </c>
      <c r="D1045" s="45" t="s">
        <v>1669</v>
      </c>
      <c r="E1045" s="3" t="s">
        <v>399</v>
      </c>
      <c r="F1045" s="3" t="s">
        <v>400</v>
      </c>
      <c r="G1045" s="4" t="str">
        <f t="shared" si="65"/>
        <v>RES0603 6K65±1%</v>
      </c>
      <c r="H1045" s="3" t="s">
        <v>23</v>
      </c>
      <c r="I1045" s="3" t="s">
        <v>24</v>
      </c>
      <c r="J1045" s="3" t="s">
        <v>25</v>
      </c>
      <c r="K1045" s="3" t="s">
        <v>401</v>
      </c>
      <c r="L1045" s="4" t="str">
        <f t="shared" si="66"/>
        <v>RC0603FR-076K65L</v>
      </c>
      <c r="M1045" s="3" t="s">
        <v>378</v>
      </c>
      <c r="N1045" t="s">
        <v>379</v>
      </c>
      <c r="O1045" t="str">
        <f t="shared" ca="1" si="64"/>
        <v>C:\Altium Libraries\Passives Library\DataSheet\GENERAL PURPOSE CHIP RESISTORS (Yageo).pdf</v>
      </c>
      <c r="P1045" s="5" t="str">
        <f t="shared" si="67"/>
        <v>GENERAL PURPOSE CHIP RESISTORS RES0603 6K65±1% 75V 0.1W</v>
      </c>
    </row>
    <row r="1046" spans="1:16" x14ac:dyDescent="0.3">
      <c r="A1046" s="4" t="s">
        <v>1280</v>
      </c>
      <c r="B1046" s="3" t="s">
        <v>398</v>
      </c>
      <c r="C1046" s="4" t="s">
        <v>2444</v>
      </c>
      <c r="D1046" s="45" t="s">
        <v>1669</v>
      </c>
      <c r="E1046" s="3" t="s">
        <v>399</v>
      </c>
      <c r="F1046" s="3" t="s">
        <v>400</v>
      </c>
      <c r="G1046" s="4" t="str">
        <f t="shared" si="65"/>
        <v>RES0603 6K81±1%</v>
      </c>
      <c r="H1046" s="3" t="s">
        <v>23</v>
      </c>
      <c r="I1046" s="3" t="s">
        <v>24</v>
      </c>
      <c r="J1046" s="3" t="s">
        <v>25</v>
      </c>
      <c r="K1046" s="3" t="s">
        <v>401</v>
      </c>
      <c r="L1046" s="4" t="str">
        <f t="shared" si="66"/>
        <v>RC0603FR-076K81L</v>
      </c>
      <c r="M1046" s="3" t="s">
        <v>378</v>
      </c>
      <c r="N1046" t="s">
        <v>379</v>
      </c>
      <c r="O1046" t="str">
        <f t="shared" ca="1" si="64"/>
        <v>C:\Altium Libraries\Passives Library\DataSheet\GENERAL PURPOSE CHIP RESISTORS (Yageo).pdf</v>
      </c>
      <c r="P1046" s="5" t="str">
        <f t="shared" si="67"/>
        <v>GENERAL PURPOSE CHIP RESISTORS RES0603 6K81±1% 75V 0.1W</v>
      </c>
    </row>
    <row r="1047" spans="1:16" x14ac:dyDescent="0.3">
      <c r="A1047" s="4" t="s">
        <v>1281</v>
      </c>
      <c r="B1047" s="3" t="s">
        <v>398</v>
      </c>
      <c r="C1047" s="4" t="s">
        <v>2445</v>
      </c>
      <c r="D1047" s="45" t="s">
        <v>1669</v>
      </c>
      <c r="E1047" s="3" t="s">
        <v>399</v>
      </c>
      <c r="F1047" s="3" t="s">
        <v>400</v>
      </c>
      <c r="G1047" s="4" t="str">
        <f t="shared" si="65"/>
        <v>RES0603 6K98±1%</v>
      </c>
      <c r="H1047" s="3" t="s">
        <v>23</v>
      </c>
      <c r="I1047" s="3" t="s">
        <v>24</v>
      </c>
      <c r="J1047" s="3" t="s">
        <v>25</v>
      </c>
      <c r="K1047" s="3" t="s">
        <v>401</v>
      </c>
      <c r="L1047" s="4" t="str">
        <f t="shared" si="66"/>
        <v>RC0603FR-076K98L</v>
      </c>
      <c r="M1047" s="3" t="s">
        <v>378</v>
      </c>
      <c r="N1047" t="s">
        <v>379</v>
      </c>
      <c r="O1047" t="str">
        <f t="shared" ca="1" si="64"/>
        <v>C:\Altium Libraries\Passives Library\DataSheet\GENERAL PURPOSE CHIP RESISTORS (Yageo).pdf</v>
      </c>
      <c r="P1047" s="5" t="str">
        <f t="shared" si="67"/>
        <v>GENERAL PURPOSE CHIP RESISTORS RES0603 6K98±1% 75V 0.1W</v>
      </c>
    </row>
    <row r="1048" spans="1:16" x14ac:dyDescent="0.3">
      <c r="A1048" s="4" t="s">
        <v>1282</v>
      </c>
      <c r="B1048" s="3" t="s">
        <v>398</v>
      </c>
      <c r="C1048" s="4" t="s">
        <v>2446</v>
      </c>
      <c r="D1048" s="45" t="s">
        <v>1669</v>
      </c>
      <c r="E1048" s="3" t="s">
        <v>399</v>
      </c>
      <c r="F1048" s="3" t="s">
        <v>400</v>
      </c>
      <c r="G1048" s="4" t="str">
        <f t="shared" si="65"/>
        <v>RES0603 7K15±1%</v>
      </c>
      <c r="H1048" s="3" t="s">
        <v>23</v>
      </c>
      <c r="I1048" s="3" t="s">
        <v>24</v>
      </c>
      <c r="J1048" s="3" t="s">
        <v>25</v>
      </c>
      <c r="K1048" s="3" t="s">
        <v>401</v>
      </c>
      <c r="L1048" s="4" t="str">
        <f t="shared" si="66"/>
        <v>RC0603FR-077K15L</v>
      </c>
      <c r="M1048" s="3" t="s">
        <v>378</v>
      </c>
      <c r="N1048" t="s">
        <v>379</v>
      </c>
      <c r="O1048" t="str">
        <f t="shared" ca="1" si="64"/>
        <v>C:\Altium Libraries\Passives Library\DataSheet\GENERAL PURPOSE CHIP RESISTORS (Yageo).pdf</v>
      </c>
      <c r="P1048" s="5" t="str">
        <f t="shared" si="67"/>
        <v>GENERAL PURPOSE CHIP RESISTORS RES0603 7K15±1% 75V 0.1W</v>
      </c>
    </row>
    <row r="1049" spans="1:16" x14ac:dyDescent="0.3">
      <c r="A1049" s="4" t="s">
        <v>1283</v>
      </c>
      <c r="B1049" s="3" t="s">
        <v>398</v>
      </c>
      <c r="C1049" s="4" t="s">
        <v>2447</v>
      </c>
      <c r="D1049" s="45" t="s">
        <v>1669</v>
      </c>
      <c r="E1049" s="3" t="s">
        <v>399</v>
      </c>
      <c r="F1049" s="3" t="s">
        <v>400</v>
      </c>
      <c r="G1049" s="4" t="str">
        <f t="shared" si="65"/>
        <v>RES0603 7K32±1%</v>
      </c>
      <c r="H1049" s="3" t="s">
        <v>23</v>
      </c>
      <c r="I1049" s="3" t="s">
        <v>24</v>
      </c>
      <c r="J1049" s="3" t="s">
        <v>25</v>
      </c>
      <c r="K1049" s="3" t="s">
        <v>401</v>
      </c>
      <c r="L1049" s="4" t="str">
        <f t="shared" si="66"/>
        <v>RC0603FR-077K32L</v>
      </c>
      <c r="M1049" s="3" t="s">
        <v>378</v>
      </c>
      <c r="N1049" t="s">
        <v>379</v>
      </c>
      <c r="O1049" t="str">
        <f t="shared" ca="1" si="64"/>
        <v>C:\Altium Libraries\Passives Library\DataSheet\GENERAL PURPOSE CHIP RESISTORS (Yageo).pdf</v>
      </c>
      <c r="P1049" s="5" t="str">
        <f t="shared" si="67"/>
        <v>GENERAL PURPOSE CHIP RESISTORS RES0603 7K32±1% 75V 0.1W</v>
      </c>
    </row>
    <row r="1050" spans="1:16" x14ac:dyDescent="0.3">
      <c r="A1050" s="4" t="s">
        <v>1284</v>
      </c>
      <c r="B1050" s="3" t="s">
        <v>398</v>
      </c>
      <c r="C1050" s="4" t="s">
        <v>218</v>
      </c>
      <c r="D1050" s="45" t="s">
        <v>1669</v>
      </c>
      <c r="E1050" s="3" t="s">
        <v>399</v>
      </c>
      <c r="F1050" s="3" t="s">
        <v>400</v>
      </c>
      <c r="G1050" s="4" t="str">
        <f t="shared" si="65"/>
        <v>RES0603 7K5±1%</v>
      </c>
      <c r="H1050" s="3" t="s">
        <v>23</v>
      </c>
      <c r="I1050" s="3" t="s">
        <v>24</v>
      </c>
      <c r="J1050" s="3" t="s">
        <v>25</v>
      </c>
      <c r="K1050" s="3" t="s">
        <v>401</v>
      </c>
      <c r="L1050" s="4" t="str">
        <f t="shared" si="66"/>
        <v>RC0603FR-077K5L</v>
      </c>
      <c r="M1050" s="3" t="s">
        <v>378</v>
      </c>
      <c r="N1050" t="s">
        <v>379</v>
      </c>
      <c r="O1050" t="str">
        <f t="shared" ca="1" si="64"/>
        <v>C:\Altium Libraries\Passives Library\DataSheet\GENERAL PURPOSE CHIP RESISTORS (Yageo).pdf</v>
      </c>
      <c r="P1050" s="5" t="str">
        <f t="shared" si="67"/>
        <v>GENERAL PURPOSE CHIP RESISTORS RES0603 7K5±1% 75V 0.1W</v>
      </c>
    </row>
    <row r="1051" spans="1:16" x14ac:dyDescent="0.3">
      <c r="A1051" s="4" t="s">
        <v>1285</v>
      </c>
      <c r="B1051" s="3" t="s">
        <v>398</v>
      </c>
      <c r="C1051" s="4" t="s">
        <v>2448</v>
      </c>
      <c r="D1051" s="45" t="s">
        <v>1669</v>
      </c>
      <c r="E1051" s="3" t="s">
        <v>399</v>
      </c>
      <c r="F1051" s="3" t="s">
        <v>400</v>
      </c>
      <c r="G1051" s="4" t="str">
        <f t="shared" si="65"/>
        <v>RES0603 7K68±1%</v>
      </c>
      <c r="H1051" s="3" t="s">
        <v>23</v>
      </c>
      <c r="I1051" s="3" t="s">
        <v>24</v>
      </c>
      <c r="J1051" s="3" t="s">
        <v>25</v>
      </c>
      <c r="K1051" s="3" t="s">
        <v>401</v>
      </c>
      <c r="L1051" s="4" t="str">
        <f t="shared" si="66"/>
        <v>RC0603FR-077K68L</v>
      </c>
      <c r="M1051" s="3" t="s">
        <v>378</v>
      </c>
      <c r="N1051" t="s">
        <v>379</v>
      </c>
      <c r="O1051" t="str">
        <f t="shared" ca="1" si="64"/>
        <v>C:\Altium Libraries\Passives Library\DataSheet\GENERAL PURPOSE CHIP RESISTORS (Yageo).pdf</v>
      </c>
      <c r="P1051" s="5" t="str">
        <f t="shared" si="67"/>
        <v>GENERAL PURPOSE CHIP RESISTORS RES0603 7K68±1% 75V 0.1W</v>
      </c>
    </row>
    <row r="1052" spans="1:16" x14ac:dyDescent="0.3">
      <c r="A1052" s="4" t="s">
        <v>1286</v>
      </c>
      <c r="B1052" s="3" t="s">
        <v>398</v>
      </c>
      <c r="C1052" s="4" t="s">
        <v>2449</v>
      </c>
      <c r="D1052" s="45" t="s">
        <v>1669</v>
      </c>
      <c r="E1052" s="3" t="s">
        <v>399</v>
      </c>
      <c r="F1052" s="3" t="s">
        <v>400</v>
      </c>
      <c r="G1052" s="4" t="str">
        <f t="shared" si="65"/>
        <v>RES0603 7K87±1%</v>
      </c>
      <c r="H1052" s="3" t="s">
        <v>23</v>
      </c>
      <c r="I1052" s="3" t="s">
        <v>24</v>
      </c>
      <c r="J1052" s="3" t="s">
        <v>25</v>
      </c>
      <c r="K1052" s="3" t="s">
        <v>401</v>
      </c>
      <c r="L1052" s="4" t="str">
        <f t="shared" si="66"/>
        <v>RC0603FR-077K87L</v>
      </c>
      <c r="M1052" s="3" t="s">
        <v>378</v>
      </c>
      <c r="N1052" t="s">
        <v>379</v>
      </c>
      <c r="O1052" t="str">
        <f t="shared" ca="1" si="64"/>
        <v>C:\Altium Libraries\Passives Library\DataSheet\GENERAL PURPOSE CHIP RESISTORS (Yageo).pdf</v>
      </c>
      <c r="P1052" s="5" t="str">
        <f t="shared" si="67"/>
        <v>GENERAL PURPOSE CHIP RESISTORS RES0603 7K87±1% 75V 0.1W</v>
      </c>
    </row>
    <row r="1053" spans="1:16" x14ac:dyDescent="0.3">
      <c r="A1053" s="4" t="s">
        <v>1287</v>
      </c>
      <c r="B1053" s="3" t="s">
        <v>398</v>
      </c>
      <c r="C1053" s="4" t="s">
        <v>2450</v>
      </c>
      <c r="D1053" s="45" t="s">
        <v>1669</v>
      </c>
      <c r="E1053" s="3" t="s">
        <v>399</v>
      </c>
      <c r="F1053" s="3" t="s">
        <v>400</v>
      </c>
      <c r="G1053" s="4" t="str">
        <f t="shared" si="65"/>
        <v>RES0603 8K06±1%</v>
      </c>
      <c r="H1053" s="3" t="s">
        <v>23</v>
      </c>
      <c r="I1053" s="3" t="s">
        <v>24</v>
      </c>
      <c r="J1053" s="3" t="s">
        <v>25</v>
      </c>
      <c r="K1053" s="3" t="s">
        <v>401</v>
      </c>
      <c r="L1053" s="4" t="str">
        <f t="shared" si="66"/>
        <v>RC0603FR-078K06L</v>
      </c>
      <c r="M1053" s="3" t="s">
        <v>378</v>
      </c>
      <c r="N1053" t="s">
        <v>379</v>
      </c>
      <c r="O1053" t="str">
        <f t="shared" ca="1" si="64"/>
        <v>C:\Altium Libraries\Passives Library\DataSheet\GENERAL PURPOSE CHIP RESISTORS (Yageo).pdf</v>
      </c>
      <c r="P1053" s="5" t="str">
        <f t="shared" si="67"/>
        <v>GENERAL PURPOSE CHIP RESISTORS RES0603 8K06±1% 75V 0.1W</v>
      </c>
    </row>
    <row r="1054" spans="1:16" x14ac:dyDescent="0.3">
      <c r="A1054" s="4" t="s">
        <v>1288</v>
      </c>
      <c r="B1054" s="3" t="s">
        <v>398</v>
      </c>
      <c r="C1054" s="4" t="s">
        <v>2451</v>
      </c>
      <c r="D1054" s="45" t="s">
        <v>1669</v>
      </c>
      <c r="E1054" s="3" t="s">
        <v>399</v>
      </c>
      <c r="F1054" s="3" t="s">
        <v>400</v>
      </c>
      <c r="G1054" s="4" t="str">
        <f t="shared" si="65"/>
        <v>RES0603 8K25±1%</v>
      </c>
      <c r="H1054" s="3" t="s">
        <v>23</v>
      </c>
      <c r="I1054" s="3" t="s">
        <v>24</v>
      </c>
      <c r="J1054" s="3" t="s">
        <v>25</v>
      </c>
      <c r="K1054" s="3" t="s">
        <v>401</v>
      </c>
      <c r="L1054" s="4" t="str">
        <f t="shared" si="66"/>
        <v>RC0603FR-078K25L</v>
      </c>
      <c r="M1054" s="3" t="s">
        <v>378</v>
      </c>
      <c r="N1054" t="s">
        <v>379</v>
      </c>
      <c r="O1054" t="str">
        <f t="shared" ca="1" si="64"/>
        <v>C:\Altium Libraries\Passives Library\DataSheet\GENERAL PURPOSE CHIP RESISTORS (Yageo).pdf</v>
      </c>
      <c r="P1054" s="5" t="str">
        <f t="shared" si="67"/>
        <v>GENERAL PURPOSE CHIP RESISTORS RES0603 8K25±1% 75V 0.1W</v>
      </c>
    </row>
    <row r="1055" spans="1:16" x14ac:dyDescent="0.3">
      <c r="A1055" s="4" t="s">
        <v>1289</v>
      </c>
      <c r="B1055" s="3" t="s">
        <v>398</v>
      </c>
      <c r="C1055" s="4" t="s">
        <v>2452</v>
      </c>
      <c r="D1055" s="45" t="s">
        <v>1669</v>
      </c>
      <c r="E1055" s="3" t="s">
        <v>399</v>
      </c>
      <c r="F1055" s="3" t="s">
        <v>400</v>
      </c>
      <c r="G1055" s="4" t="str">
        <f t="shared" si="65"/>
        <v>RES0603 8K45±1%</v>
      </c>
      <c r="H1055" s="3" t="s">
        <v>23</v>
      </c>
      <c r="I1055" s="3" t="s">
        <v>24</v>
      </c>
      <c r="J1055" s="3" t="s">
        <v>25</v>
      </c>
      <c r="K1055" s="3" t="s">
        <v>401</v>
      </c>
      <c r="L1055" s="4" t="str">
        <f t="shared" si="66"/>
        <v>RC0603FR-078K45L</v>
      </c>
      <c r="M1055" s="3" t="s">
        <v>378</v>
      </c>
      <c r="N1055" t="s">
        <v>379</v>
      </c>
      <c r="O1055" t="str">
        <f t="shared" ca="1" si="64"/>
        <v>C:\Altium Libraries\Passives Library\DataSheet\GENERAL PURPOSE CHIP RESISTORS (Yageo).pdf</v>
      </c>
      <c r="P1055" s="5" t="str">
        <f t="shared" si="67"/>
        <v>GENERAL PURPOSE CHIP RESISTORS RES0603 8K45±1% 75V 0.1W</v>
      </c>
    </row>
    <row r="1056" spans="1:16" x14ac:dyDescent="0.3">
      <c r="A1056" s="4" t="s">
        <v>1290</v>
      </c>
      <c r="B1056" s="3" t="s">
        <v>398</v>
      </c>
      <c r="C1056" s="4" t="s">
        <v>2453</v>
      </c>
      <c r="D1056" s="45" t="s">
        <v>1669</v>
      </c>
      <c r="E1056" s="3" t="s">
        <v>399</v>
      </c>
      <c r="F1056" s="3" t="s">
        <v>400</v>
      </c>
      <c r="G1056" s="4" t="str">
        <f t="shared" si="65"/>
        <v>RES0603 8K66±1%</v>
      </c>
      <c r="H1056" s="3" t="s">
        <v>23</v>
      </c>
      <c r="I1056" s="3" t="s">
        <v>24</v>
      </c>
      <c r="J1056" s="3" t="s">
        <v>25</v>
      </c>
      <c r="K1056" s="3" t="s">
        <v>401</v>
      </c>
      <c r="L1056" s="4" t="str">
        <f t="shared" si="66"/>
        <v>RC0603FR-078K66L</v>
      </c>
      <c r="M1056" s="3" t="s">
        <v>378</v>
      </c>
      <c r="N1056" t="s">
        <v>379</v>
      </c>
      <c r="O1056" t="str">
        <f t="shared" ca="1" si="64"/>
        <v>C:\Altium Libraries\Passives Library\DataSheet\GENERAL PURPOSE CHIP RESISTORS (Yageo).pdf</v>
      </c>
      <c r="P1056" s="5" t="str">
        <f t="shared" si="67"/>
        <v>GENERAL PURPOSE CHIP RESISTORS RES0603 8K66±1% 75V 0.1W</v>
      </c>
    </row>
    <row r="1057" spans="1:16" x14ac:dyDescent="0.3">
      <c r="A1057" s="4" t="s">
        <v>1291</v>
      </c>
      <c r="B1057" s="3" t="s">
        <v>398</v>
      </c>
      <c r="C1057" s="4" t="s">
        <v>2454</v>
      </c>
      <c r="D1057" s="45" t="s">
        <v>1669</v>
      </c>
      <c r="E1057" s="3" t="s">
        <v>399</v>
      </c>
      <c r="F1057" s="3" t="s">
        <v>400</v>
      </c>
      <c r="G1057" s="4" t="str">
        <f t="shared" si="65"/>
        <v>RES0603 8K87±1%</v>
      </c>
      <c r="H1057" s="3" t="s">
        <v>23</v>
      </c>
      <c r="I1057" s="3" t="s">
        <v>24</v>
      </c>
      <c r="J1057" s="3" t="s">
        <v>25</v>
      </c>
      <c r="K1057" s="3" t="s">
        <v>401</v>
      </c>
      <c r="L1057" s="4" t="str">
        <f t="shared" si="66"/>
        <v>RC0603FR-078K87L</v>
      </c>
      <c r="M1057" s="3" t="s">
        <v>378</v>
      </c>
      <c r="N1057" t="s">
        <v>379</v>
      </c>
      <c r="O1057" t="str">
        <f t="shared" ca="1" si="64"/>
        <v>C:\Altium Libraries\Passives Library\DataSheet\GENERAL PURPOSE CHIP RESISTORS (Yageo).pdf</v>
      </c>
      <c r="P1057" s="5" t="str">
        <f t="shared" si="67"/>
        <v>GENERAL PURPOSE CHIP RESISTORS RES0603 8K87±1% 75V 0.1W</v>
      </c>
    </row>
    <row r="1058" spans="1:16" x14ac:dyDescent="0.3">
      <c r="A1058" s="4" t="s">
        <v>1292</v>
      </c>
      <c r="B1058" s="3" t="s">
        <v>398</v>
      </c>
      <c r="C1058" s="4" t="s">
        <v>2455</v>
      </c>
      <c r="D1058" s="45" t="s">
        <v>1669</v>
      </c>
      <c r="E1058" s="3" t="s">
        <v>399</v>
      </c>
      <c r="F1058" s="3" t="s">
        <v>400</v>
      </c>
      <c r="G1058" s="4" t="str">
        <f t="shared" si="65"/>
        <v>RES0603 9K09±1%</v>
      </c>
      <c r="H1058" s="3" t="s">
        <v>23</v>
      </c>
      <c r="I1058" s="3" t="s">
        <v>24</v>
      </c>
      <c r="J1058" s="3" t="s">
        <v>25</v>
      </c>
      <c r="K1058" s="3" t="s">
        <v>401</v>
      </c>
      <c r="L1058" s="4" t="str">
        <f t="shared" si="66"/>
        <v>RC0603FR-079K09L</v>
      </c>
      <c r="M1058" s="3" t="s">
        <v>378</v>
      </c>
      <c r="N1058" t="s">
        <v>379</v>
      </c>
      <c r="O1058" t="str">
        <f t="shared" ca="1" si="64"/>
        <v>C:\Altium Libraries\Passives Library\DataSheet\GENERAL PURPOSE CHIP RESISTORS (Yageo).pdf</v>
      </c>
      <c r="P1058" s="5" t="str">
        <f t="shared" si="67"/>
        <v>GENERAL PURPOSE CHIP RESISTORS RES0603 9K09±1% 75V 0.1W</v>
      </c>
    </row>
    <row r="1059" spans="1:16" x14ac:dyDescent="0.3">
      <c r="A1059" s="4" t="s">
        <v>1293</v>
      </c>
      <c r="B1059" s="3" t="s">
        <v>398</v>
      </c>
      <c r="C1059" s="4" t="s">
        <v>2456</v>
      </c>
      <c r="D1059" s="45" t="s">
        <v>1669</v>
      </c>
      <c r="E1059" s="3" t="s">
        <v>399</v>
      </c>
      <c r="F1059" s="3" t="s">
        <v>400</v>
      </c>
      <c r="G1059" s="4" t="str">
        <f t="shared" si="65"/>
        <v>RES0603 9K31±1%</v>
      </c>
      <c r="H1059" s="3" t="s">
        <v>23</v>
      </c>
      <c r="I1059" s="3" t="s">
        <v>24</v>
      </c>
      <c r="J1059" s="3" t="s">
        <v>25</v>
      </c>
      <c r="K1059" s="3" t="s">
        <v>401</v>
      </c>
      <c r="L1059" s="4" t="str">
        <f t="shared" si="66"/>
        <v>RC0603FR-079K31L</v>
      </c>
      <c r="M1059" s="3" t="s">
        <v>378</v>
      </c>
      <c r="N1059" t="s">
        <v>379</v>
      </c>
      <c r="O1059" t="str">
        <f t="shared" ca="1" si="64"/>
        <v>C:\Altium Libraries\Passives Library\DataSheet\GENERAL PURPOSE CHIP RESISTORS (Yageo).pdf</v>
      </c>
      <c r="P1059" s="5" t="str">
        <f t="shared" si="67"/>
        <v>GENERAL PURPOSE CHIP RESISTORS RES0603 9K31±1% 75V 0.1W</v>
      </c>
    </row>
    <row r="1060" spans="1:16" x14ac:dyDescent="0.3">
      <c r="A1060" s="4" t="s">
        <v>1294</v>
      </c>
      <c r="B1060" s="3" t="s">
        <v>398</v>
      </c>
      <c r="C1060" s="4" t="s">
        <v>2457</v>
      </c>
      <c r="D1060" s="45" t="s">
        <v>1669</v>
      </c>
      <c r="E1060" s="3" t="s">
        <v>399</v>
      </c>
      <c r="F1060" s="3" t="s">
        <v>400</v>
      </c>
      <c r="G1060" s="4" t="str">
        <f t="shared" si="65"/>
        <v>RES0603 9K53±1%</v>
      </c>
      <c r="H1060" s="3" t="s">
        <v>23</v>
      </c>
      <c r="I1060" s="3" t="s">
        <v>24</v>
      </c>
      <c r="J1060" s="3" t="s">
        <v>25</v>
      </c>
      <c r="K1060" s="3" t="s">
        <v>401</v>
      </c>
      <c r="L1060" s="4" t="str">
        <f t="shared" si="66"/>
        <v>RC0603FR-079K53L</v>
      </c>
      <c r="M1060" s="3" t="s">
        <v>378</v>
      </c>
      <c r="N1060" t="s">
        <v>379</v>
      </c>
      <c r="O1060" t="str">
        <f t="shared" ca="1" si="64"/>
        <v>C:\Altium Libraries\Passives Library\DataSheet\GENERAL PURPOSE CHIP RESISTORS (Yageo).pdf</v>
      </c>
      <c r="P1060" s="5" t="str">
        <f t="shared" si="67"/>
        <v>GENERAL PURPOSE CHIP RESISTORS RES0603 9K53±1% 75V 0.1W</v>
      </c>
    </row>
    <row r="1061" spans="1:16" x14ac:dyDescent="0.3">
      <c r="A1061" s="4" t="s">
        <v>1295</v>
      </c>
      <c r="B1061" s="3" t="s">
        <v>398</v>
      </c>
      <c r="C1061" s="4" t="s">
        <v>2458</v>
      </c>
      <c r="D1061" s="45" t="s">
        <v>1669</v>
      </c>
      <c r="E1061" s="3" t="s">
        <v>399</v>
      </c>
      <c r="F1061" s="3" t="s">
        <v>400</v>
      </c>
      <c r="G1061" s="4" t="str">
        <f t="shared" si="65"/>
        <v>RES0603 9K76±1%</v>
      </c>
      <c r="H1061" s="3" t="s">
        <v>23</v>
      </c>
      <c r="I1061" s="3" t="s">
        <v>24</v>
      </c>
      <c r="J1061" s="3" t="s">
        <v>25</v>
      </c>
      <c r="K1061" s="3" t="s">
        <v>401</v>
      </c>
      <c r="L1061" s="4" t="str">
        <f t="shared" si="66"/>
        <v>RC0603FR-079K76L</v>
      </c>
      <c r="M1061" s="3" t="s">
        <v>378</v>
      </c>
      <c r="N1061" t="s">
        <v>379</v>
      </c>
      <c r="O1061" t="str">
        <f t="shared" ref="O1061:O1124" ca="1" si="68">CONCATENATE(LEFT(CELL("имяфайла"), FIND("[",CELL("имяфайла"))-1),"DataSheet\GENERAL PURPOSE CHIP RESISTORS (Yageo).pdf")</f>
        <v>C:\Altium Libraries\Passives Library\DataSheet\GENERAL PURPOSE CHIP RESISTORS (Yageo).pdf</v>
      </c>
      <c r="P1061" s="5" t="str">
        <f t="shared" si="67"/>
        <v>GENERAL PURPOSE CHIP RESISTORS RES0603 9K76±1% 75V 0.1W</v>
      </c>
    </row>
    <row r="1062" spans="1:16" x14ac:dyDescent="0.3">
      <c r="A1062" s="4" t="s">
        <v>1296</v>
      </c>
      <c r="B1062" s="3" t="s">
        <v>398</v>
      </c>
      <c r="C1062" s="4" t="s">
        <v>224</v>
      </c>
      <c r="D1062" s="45" t="s">
        <v>1669</v>
      </c>
      <c r="E1062" s="3" t="s">
        <v>399</v>
      </c>
      <c r="F1062" s="3" t="s">
        <v>400</v>
      </c>
      <c r="G1062" s="4" t="str">
        <f t="shared" ref="G1062:G1125" si="69">CONCATENATE(K1062," ",C1062,D1062)</f>
        <v>RES0603 10K±1%</v>
      </c>
      <c r="H1062" s="3" t="s">
        <v>23</v>
      </c>
      <c r="I1062" s="3" t="s">
        <v>24</v>
      </c>
      <c r="J1062" s="3" t="s">
        <v>25</v>
      </c>
      <c r="K1062" s="3" t="s">
        <v>401</v>
      </c>
      <c r="L1062" s="4" t="str">
        <f t="shared" ref="L1062:L1125" si="70">CONCATENATE("RC0603FR-07",C1062,"L")</f>
        <v>RC0603FR-0710KL</v>
      </c>
      <c r="M1062" s="3" t="s">
        <v>378</v>
      </c>
      <c r="N1062" t="s">
        <v>379</v>
      </c>
      <c r="O1062" t="str">
        <f t="shared" ca="1" si="68"/>
        <v>C:\Altium Libraries\Passives Library\DataSheet\GENERAL PURPOSE CHIP RESISTORS (Yageo).pdf</v>
      </c>
      <c r="P1062" s="5" t="str">
        <f t="shared" ref="P1062:P1125" si="71">CONCATENATE(N1062," ",K1062," ",C1062,D1062," ",E1062," ",F1062)</f>
        <v>GENERAL PURPOSE CHIP RESISTORS RES0603 10K±1% 75V 0.1W</v>
      </c>
    </row>
    <row r="1063" spans="1:16" x14ac:dyDescent="0.3">
      <c r="A1063" s="4" t="s">
        <v>1297</v>
      </c>
      <c r="B1063" s="3" t="s">
        <v>398</v>
      </c>
      <c r="C1063" s="4" t="s">
        <v>2459</v>
      </c>
      <c r="D1063" s="45" t="s">
        <v>1669</v>
      </c>
      <c r="E1063" s="3" t="s">
        <v>399</v>
      </c>
      <c r="F1063" s="3" t="s">
        <v>400</v>
      </c>
      <c r="G1063" s="4" t="str">
        <f t="shared" si="69"/>
        <v>RES0603 10K2±1%</v>
      </c>
      <c r="H1063" s="3" t="s">
        <v>23</v>
      </c>
      <c r="I1063" s="3" t="s">
        <v>24</v>
      </c>
      <c r="J1063" s="3" t="s">
        <v>25</v>
      </c>
      <c r="K1063" s="3" t="s">
        <v>401</v>
      </c>
      <c r="L1063" s="4" t="str">
        <f t="shared" si="70"/>
        <v>RC0603FR-0710K2L</v>
      </c>
      <c r="M1063" s="3" t="s">
        <v>378</v>
      </c>
      <c r="N1063" t="s">
        <v>379</v>
      </c>
      <c r="O1063" t="str">
        <f t="shared" ca="1" si="68"/>
        <v>C:\Altium Libraries\Passives Library\DataSheet\GENERAL PURPOSE CHIP RESISTORS (Yageo).pdf</v>
      </c>
      <c r="P1063" s="5" t="str">
        <f t="shared" si="71"/>
        <v>GENERAL PURPOSE CHIP RESISTORS RES0603 10K2±1% 75V 0.1W</v>
      </c>
    </row>
    <row r="1064" spans="1:16" x14ac:dyDescent="0.3">
      <c r="A1064" s="4" t="s">
        <v>1298</v>
      </c>
      <c r="B1064" s="3" t="s">
        <v>398</v>
      </c>
      <c r="C1064" s="4" t="s">
        <v>2460</v>
      </c>
      <c r="D1064" s="45" t="s">
        <v>1669</v>
      </c>
      <c r="E1064" s="3" t="s">
        <v>399</v>
      </c>
      <c r="F1064" s="3" t="s">
        <v>400</v>
      </c>
      <c r="G1064" s="4" t="str">
        <f t="shared" si="69"/>
        <v>RES0603 10K5±1%</v>
      </c>
      <c r="H1064" s="3" t="s">
        <v>23</v>
      </c>
      <c r="I1064" s="3" t="s">
        <v>24</v>
      </c>
      <c r="J1064" s="3" t="s">
        <v>25</v>
      </c>
      <c r="K1064" s="3" t="s">
        <v>401</v>
      </c>
      <c r="L1064" s="4" t="str">
        <f t="shared" si="70"/>
        <v>RC0603FR-0710K5L</v>
      </c>
      <c r="M1064" s="3" t="s">
        <v>378</v>
      </c>
      <c r="N1064" t="s">
        <v>379</v>
      </c>
      <c r="O1064" t="str">
        <f t="shared" ca="1" si="68"/>
        <v>C:\Altium Libraries\Passives Library\DataSheet\GENERAL PURPOSE CHIP RESISTORS (Yageo).pdf</v>
      </c>
      <c r="P1064" s="5" t="str">
        <f t="shared" si="71"/>
        <v>GENERAL PURPOSE CHIP RESISTORS RES0603 10K5±1% 75V 0.1W</v>
      </c>
    </row>
    <row r="1065" spans="1:16" x14ac:dyDescent="0.3">
      <c r="A1065" s="4" t="s">
        <v>1299</v>
      </c>
      <c r="B1065" s="3" t="s">
        <v>398</v>
      </c>
      <c r="C1065" s="4" t="s">
        <v>2461</v>
      </c>
      <c r="D1065" s="45" t="s">
        <v>1669</v>
      </c>
      <c r="E1065" s="3" t="s">
        <v>399</v>
      </c>
      <c r="F1065" s="3" t="s">
        <v>400</v>
      </c>
      <c r="G1065" s="4" t="str">
        <f t="shared" si="69"/>
        <v>RES0603 10K7±1%</v>
      </c>
      <c r="H1065" s="3" t="s">
        <v>23</v>
      </c>
      <c r="I1065" s="3" t="s">
        <v>24</v>
      </c>
      <c r="J1065" s="3" t="s">
        <v>25</v>
      </c>
      <c r="K1065" s="3" t="s">
        <v>401</v>
      </c>
      <c r="L1065" s="4" t="str">
        <f t="shared" si="70"/>
        <v>RC0603FR-0710K7L</v>
      </c>
      <c r="M1065" s="3" t="s">
        <v>378</v>
      </c>
      <c r="N1065" t="s">
        <v>379</v>
      </c>
      <c r="O1065" t="str">
        <f t="shared" ca="1" si="68"/>
        <v>C:\Altium Libraries\Passives Library\DataSheet\GENERAL PURPOSE CHIP RESISTORS (Yageo).pdf</v>
      </c>
      <c r="P1065" s="5" t="str">
        <f t="shared" si="71"/>
        <v>GENERAL PURPOSE CHIP RESISTORS RES0603 10K7±1% 75V 0.1W</v>
      </c>
    </row>
    <row r="1066" spans="1:16" x14ac:dyDescent="0.3">
      <c r="A1066" s="4" t="s">
        <v>1300</v>
      </c>
      <c r="B1066" s="3" t="s">
        <v>398</v>
      </c>
      <c r="C1066" s="4" t="s">
        <v>226</v>
      </c>
      <c r="D1066" s="45" t="s">
        <v>1669</v>
      </c>
      <c r="E1066" s="3" t="s">
        <v>399</v>
      </c>
      <c r="F1066" s="3" t="s">
        <v>400</v>
      </c>
      <c r="G1066" s="4" t="str">
        <f t="shared" si="69"/>
        <v>RES0603 11K±1%</v>
      </c>
      <c r="H1066" s="3" t="s">
        <v>23</v>
      </c>
      <c r="I1066" s="3" t="s">
        <v>24</v>
      </c>
      <c r="J1066" s="3" t="s">
        <v>25</v>
      </c>
      <c r="K1066" s="3" t="s">
        <v>401</v>
      </c>
      <c r="L1066" s="4" t="str">
        <f t="shared" si="70"/>
        <v>RC0603FR-0711KL</v>
      </c>
      <c r="M1066" s="3" t="s">
        <v>378</v>
      </c>
      <c r="N1066" t="s">
        <v>379</v>
      </c>
      <c r="O1066" t="str">
        <f t="shared" ca="1" si="68"/>
        <v>C:\Altium Libraries\Passives Library\DataSheet\GENERAL PURPOSE CHIP RESISTORS (Yageo).pdf</v>
      </c>
      <c r="P1066" s="5" t="str">
        <f t="shared" si="71"/>
        <v>GENERAL PURPOSE CHIP RESISTORS RES0603 11K±1% 75V 0.1W</v>
      </c>
    </row>
    <row r="1067" spans="1:16" x14ac:dyDescent="0.3">
      <c r="A1067" s="4" t="s">
        <v>1301</v>
      </c>
      <c r="B1067" s="3" t="s">
        <v>398</v>
      </c>
      <c r="C1067" s="4" t="s">
        <v>2462</v>
      </c>
      <c r="D1067" s="45" t="s">
        <v>1669</v>
      </c>
      <c r="E1067" s="3" t="s">
        <v>399</v>
      </c>
      <c r="F1067" s="3" t="s">
        <v>400</v>
      </c>
      <c r="G1067" s="4" t="str">
        <f t="shared" si="69"/>
        <v>RES0603 11K3±1%</v>
      </c>
      <c r="H1067" s="3" t="s">
        <v>23</v>
      </c>
      <c r="I1067" s="3" t="s">
        <v>24</v>
      </c>
      <c r="J1067" s="3" t="s">
        <v>25</v>
      </c>
      <c r="K1067" s="3" t="s">
        <v>401</v>
      </c>
      <c r="L1067" s="4" t="str">
        <f t="shared" si="70"/>
        <v>RC0603FR-0711K3L</v>
      </c>
      <c r="M1067" s="3" t="s">
        <v>378</v>
      </c>
      <c r="N1067" t="s">
        <v>379</v>
      </c>
      <c r="O1067" t="str">
        <f t="shared" ca="1" si="68"/>
        <v>C:\Altium Libraries\Passives Library\DataSheet\GENERAL PURPOSE CHIP RESISTORS (Yageo).pdf</v>
      </c>
      <c r="P1067" s="5" t="str">
        <f t="shared" si="71"/>
        <v>GENERAL PURPOSE CHIP RESISTORS RES0603 11K3±1% 75V 0.1W</v>
      </c>
    </row>
    <row r="1068" spans="1:16" x14ac:dyDescent="0.3">
      <c r="A1068" s="4" t="s">
        <v>1302</v>
      </c>
      <c r="B1068" s="3" t="s">
        <v>398</v>
      </c>
      <c r="C1068" s="4" t="s">
        <v>2463</v>
      </c>
      <c r="D1068" s="45" t="s">
        <v>1669</v>
      </c>
      <c r="E1068" s="3" t="s">
        <v>399</v>
      </c>
      <c r="F1068" s="3" t="s">
        <v>400</v>
      </c>
      <c r="G1068" s="4" t="str">
        <f t="shared" si="69"/>
        <v>RES0603 11K5±1%</v>
      </c>
      <c r="H1068" s="3" t="s">
        <v>23</v>
      </c>
      <c r="I1068" s="3" t="s">
        <v>24</v>
      </c>
      <c r="J1068" s="3" t="s">
        <v>25</v>
      </c>
      <c r="K1068" s="3" t="s">
        <v>401</v>
      </c>
      <c r="L1068" s="4" t="str">
        <f t="shared" si="70"/>
        <v>RC0603FR-0711K5L</v>
      </c>
      <c r="M1068" s="3" t="s">
        <v>378</v>
      </c>
      <c r="N1068" t="s">
        <v>379</v>
      </c>
      <c r="O1068" t="str">
        <f t="shared" ca="1" si="68"/>
        <v>C:\Altium Libraries\Passives Library\DataSheet\GENERAL PURPOSE CHIP RESISTORS (Yageo).pdf</v>
      </c>
      <c r="P1068" s="5" t="str">
        <f t="shared" si="71"/>
        <v>GENERAL PURPOSE CHIP RESISTORS RES0603 11K5±1% 75V 0.1W</v>
      </c>
    </row>
    <row r="1069" spans="1:16" x14ac:dyDescent="0.3">
      <c r="A1069" s="4" t="s">
        <v>1303</v>
      </c>
      <c r="B1069" s="3" t="s">
        <v>398</v>
      </c>
      <c r="C1069" s="4" t="s">
        <v>2464</v>
      </c>
      <c r="D1069" s="45" t="s">
        <v>1669</v>
      </c>
      <c r="E1069" s="3" t="s">
        <v>399</v>
      </c>
      <c r="F1069" s="3" t="s">
        <v>400</v>
      </c>
      <c r="G1069" s="4" t="str">
        <f t="shared" si="69"/>
        <v>RES0603 11K8±1%</v>
      </c>
      <c r="H1069" s="3" t="s">
        <v>23</v>
      </c>
      <c r="I1069" s="3" t="s">
        <v>24</v>
      </c>
      <c r="J1069" s="3" t="s">
        <v>25</v>
      </c>
      <c r="K1069" s="3" t="s">
        <v>401</v>
      </c>
      <c r="L1069" s="4" t="str">
        <f t="shared" si="70"/>
        <v>RC0603FR-0711K8L</v>
      </c>
      <c r="M1069" s="3" t="s">
        <v>378</v>
      </c>
      <c r="N1069" t="s">
        <v>379</v>
      </c>
      <c r="O1069" t="str">
        <f t="shared" ca="1" si="68"/>
        <v>C:\Altium Libraries\Passives Library\DataSheet\GENERAL PURPOSE CHIP RESISTORS (Yageo).pdf</v>
      </c>
      <c r="P1069" s="5" t="str">
        <f t="shared" si="71"/>
        <v>GENERAL PURPOSE CHIP RESISTORS RES0603 11K8±1% 75V 0.1W</v>
      </c>
    </row>
    <row r="1070" spans="1:16" x14ac:dyDescent="0.3">
      <c r="A1070" s="4" t="s">
        <v>1304</v>
      </c>
      <c r="B1070" s="3" t="s">
        <v>398</v>
      </c>
      <c r="C1070" s="4" t="s">
        <v>2465</v>
      </c>
      <c r="D1070" s="45" t="s">
        <v>1669</v>
      </c>
      <c r="E1070" s="3" t="s">
        <v>399</v>
      </c>
      <c r="F1070" s="3" t="s">
        <v>400</v>
      </c>
      <c r="G1070" s="4" t="str">
        <f t="shared" si="69"/>
        <v>RES0603 12K1±1%</v>
      </c>
      <c r="H1070" s="3" t="s">
        <v>23</v>
      </c>
      <c r="I1070" s="3" t="s">
        <v>24</v>
      </c>
      <c r="J1070" s="3" t="s">
        <v>25</v>
      </c>
      <c r="K1070" s="3" t="s">
        <v>401</v>
      </c>
      <c r="L1070" s="4" t="str">
        <f t="shared" si="70"/>
        <v>RC0603FR-0712K1L</v>
      </c>
      <c r="M1070" s="3" t="s">
        <v>378</v>
      </c>
      <c r="N1070" t="s">
        <v>379</v>
      </c>
      <c r="O1070" t="str">
        <f t="shared" ca="1" si="68"/>
        <v>C:\Altium Libraries\Passives Library\DataSheet\GENERAL PURPOSE CHIP RESISTORS (Yageo).pdf</v>
      </c>
      <c r="P1070" s="5" t="str">
        <f t="shared" si="71"/>
        <v>GENERAL PURPOSE CHIP RESISTORS RES0603 12K1±1% 75V 0.1W</v>
      </c>
    </row>
    <row r="1071" spans="1:16" x14ac:dyDescent="0.3">
      <c r="A1071" s="4" t="s">
        <v>1305</v>
      </c>
      <c r="B1071" s="3" t="s">
        <v>398</v>
      </c>
      <c r="C1071" s="4" t="s">
        <v>2466</v>
      </c>
      <c r="D1071" s="45" t="s">
        <v>1669</v>
      </c>
      <c r="E1071" s="3" t="s">
        <v>399</v>
      </c>
      <c r="F1071" s="3" t="s">
        <v>400</v>
      </c>
      <c r="G1071" s="4" t="str">
        <f t="shared" si="69"/>
        <v>RES0603 12K4±1%</v>
      </c>
      <c r="H1071" s="3" t="s">
        <v>23</v>
      </c>
      <c r="I1071" s="3" t="s">
        <v>24</v>
      </c>
      <c r="J1071" s="3" t="s">
        <v>25</v>
      </c>
      <c r="K1071" s="3" t="s">
        <v>401</v>
      </c>
      <c r="L1071" s="4" t="str">
        <f t="shared" si="70"/>
        <v>RC0603FR-0712K4L</v>
      </c>
      <c r="M1071" s="3" t="s">
        <v>378</v>
      </c>
      <c r="N1071" t="s">
        <v>379</v>
      </c>
      <c r="O1071" t="str">
        <f t="shared" ca="1" si="68"/>
        <v>C:\Altium Libraries\Passives Library\DataSheet\GENERAL PURPOSE CHIP RESISTORS (Yageo).pdf</v>
      </c>
      <c r="P1071" s="5" t="str">
        <f t="shared" si="71"/>
        <v>GENERAL PURPOSE CHIP RESISTORS RES0603 12K4±1% 75V 0.1W</v>
      </c>
    </row>
    <row r="1072" spans="1:16" x14ac:dyDescent="0.3">
      <c r="A1072" s="4" t="s">
        <v>1309</v>
      </c>
      <c r="B1072" s="3" t="s">
        <v>398</v>
      </c>
      <c r="C1072" s="4" t="s">
        <v>2467</v>
      </c>
      <c r="D1072" s="45" t="s">
        <v>1669</v>
      </c>
      <c r="E1072" s="3" t="s">
        <v>399</v>
      </c>
      <c r="F1072" s="3" t="s">
        <v>400</v>
      </c>
      <c r="G1072" s="4" t="str">
        <f t="shared" si="69"/>
        <v>RES0603 12K7±1%</v>
      </c>
      <c r="H1072" s="3" t="s">
        <v>23</v>
      </c>
      <c r="I1072" s="3" t="s">
        <v>24</v>
      </c>
      <c r="J1072" s="3" t="s">
        <v>25</v>
      </c>
      <c r="K1072" s="3" t="s">
        <v>401</v>
      </c>
      <c r="L1072" s="4" t="str">
        <f t="shared" si="70"/>
        <v>RC0603FR-0712K7L</v>
      </c>
      <c r="M1072" s="3" t="s">
        <v>378</v>
      </c>
      <c r="N1072" t="s">
        <v>379</v>
      </c>
      <c r="O1072" t="str">
        <f t="shared" ca="1" si="68"/>
        <v>C:\Altium Libraries\Passives Library\DataSheet\GENERAL PURPOSE CHIP RESISTORS (Yageo).pdf</v>
      </c>
      <c r="P1072" s="5" t="str">
        <f t="shared" si="71"/>
        <v>GENERAL PURPOSE CHIP RESISTORS RES0603 12K7±1% 75V 0.1W</v>
      </c>
    </row>
    <row r="1073" spans="1:16" x14ac:dyDescent="0.3">
      <c r="A1073" s="4" t="s">
        <v>1310</v>
      </c>
      <c r="B1073" s="3" t="s">
        <v>398</v>
      </c>
      <c r="C1073" s="4" t="s">
        <v>230</v>
      </c>
      <c r="D1073" s="45" t="s">
        <v>1669</v>
      </c>
      <c r="E1073" s="3" t="s">
        <v>399</v>
      </c>
      <c r="F1073" s="3" t="s">
        <v>400</v>
      </c>
      <c r="G1073" s="4" t="str">
        <f t="shared" si="69"/>
        <v>RES0603 13K±1%</v>
      </c>
      <c r="H1073" s="3" t="s">
        <v>23</v>
      </c>
      <c r="I1073" s="3" t="s">
        <v>24</v>
      </c>
      <c r="J1073" s="3" t="s">
        <v>25</v>
      </c>
      <c r="K1073" s="3" t="s">
        <v>401</v>
      </c>
      <c r="L1073" s="4" t="str">
        <f t="shared" si="70"/>
        <v>RC0603FR-0713KL</v>
      </c>
      <c r="M1073" s="3" t="s">
        <v>378</v>
      </c>
      <c r="N1073" t="s">
        <v>379</v>
      </c>
      <c r="O1073" t="str">
        <f t="shared" ca="1" si="68"/>
        <v>C:\Altium Libraries\Passives Library\DataSheet\GENERAL PURPOSE CHIP RESISTORS (Yageo).pdf</v>
      </c>
      <c r="P1073" s="5" t="str">
        <f t="shared" si="71"/>
        <v>GENERAL PURPOSE CHIP RESISTORS RES0603 13K±1% 75V 0.1W</v>
      </c>
    </row>
    <row r="1074" spans="1:16" x14ac:dyDescent="0.3">
      <c r="A1074" s="4" t="s">
        <v>1311</v>
      </c>
      <c r="B1074" s="3" t="s">
        <v>398</v>
      </c>
      <c r="C1074" s="4" t="s">
        <v>2468</v>
      </c>
      <c r="D1074" s="45" t="s">
        <v>1669</v>
      </c>
      <c r="E1074" s="3" t="s">
        <v>399</v>
      </c>
      <c r="F1074" s="3" t="s">
        <v>400</v>
      </c>
      <c r="G1074" s="4" t="str">
        <f t="shared" si="69"/>
        <v>RES0603 13K3±1%</v>
      </c>
      <c r="H1074" s="3" t="s">
        <v>23</v>
      </c>
      <c r="I1074" s="3" t="s">
        <v>24</v>
      </c>
      <c r="J1074" s="3" t="s">
        <v>25</v>
      </c>
      <c r="K1074" s="3" t="s">
        <v>401</v>
      </c>
      <c r="L1074" s="4" t="str">
        <f t="shared" si="70"/>
        <v>RC0603FR-0713K3L</v>
      </c>
      <c r="M1074" s="3" t="s">
        <v>378</v>
      </c>
      <c r="N1074" t="s">
        <v>379</v>
      </c>
      <c r="O1074" t="str">
        <f t="shared" ca="1" si="68"/>
        <v>C:\Altium Libraries\Passives Library\DataSheet\GENERAL PURPOSE CHIP RESISTORS (Yageo).pdf</v>
      </c>
      <c r="P1074" s="5" t="str">
        <f t="shared" si="71"/>
        <v>GENERAL PURPOSE CHIP RESISTORS RES0603 13K3±1% 75V 0.1W</v>
      </c>
    </row>
    <row r="1075" spans="1:16" x14ac:dyDescent="0.3">
      <c r="A1075" s="4" t="s">
        <v>1312</v>
      </c>
      <c r="B1075" s="3" t="s">
        <v>398</v>
      </c>
      <c r="C1075" s="4" t="s">
        <v>2469</v>
      </c>
      <c r="D1075" s="45" t="s">
        <v>1669</v>
      </c>
      <c r="E1075" s="3" t="s">
        <v>399</v>
      </c>
      <c r="F1075" s="3" t="s">
        <v>400</v>
      </c>
      <c r="G1075" s="4" t="str">
        <f t="shared" si="69"/>
        <v>RES0603 13K7±1%</v>
      </c>
      <c r="H1075" s="3" t="s">
        <v>23</v>
      </c>
      <c r="I1075" s="3" t="s">
        <v>24</v>
      </c>
      <c r="J1075" s="3" t="s">
        <v>25</v>
      </c>
      <c r="K1075" s="3" t="s">
        <v>401</v>
      </c>
      <c r="L1075" s="4" t="str">
        <f t="shared" si="70"/>
        <v>RC0603FR-0713K7L</v>
      </c>
      <c r="M1075" s="3" t="s">
        <v>378</v>
      </c>
      <c r="N1075" t="s">
        <v>379</v>
      </c>
      <c r="O1075" t="str">
        <f t="shared" ca="1" si="68"/>
        <v>C:\Altium Libraries\Passives Library\DataSheet\GENERAL PURPOSE CHIP RESISTORS (Yageo).pdf</v>
      </c>
      <c r="P1075" s="5" t="str">
        <f t="shared" si="71"/>
        <v>GENERAL PURPOSE CHIP RESISTORS RES0603 13K7±1% 75V 0.1W</v>
      </c>
    </row>
    <row r="1076" spans="1:16" x14ac:dyDescent="0.3">
      <c r="A1076" s="4" t="s">
        <v>1313</v>
      </c>
      <c r="B1076" s="3" t="s">
        <v>398</v>
      </c>
      <c r="C1076" s="4" t="s">
        <v>2470</v>
      </c>
      <c r="D1076" s="45" t="s">
        <v>1669</v>
      </c>
      <c r="E1076" s="3" t="s">
        <v>399</v>
      </c>
      <c r="F1076" s="3" t="s">
        <v>400</v>
      </c>
      <c r="G1076" s="4" t="str">
        <f t="shared" si="69"/>
        <v>RES0603 14K±1%</v>
      </c>
      <c r="H1076" s="3" t="s">
        <v>23</v>
      </c>
      <c r="I1076" s="3" t="s">
        <v>24</v>
      </c>
      <c r="J1076" s="3" t="s">
        <v>25</v>
      </c>
      <c r="K1076" s="3" t="s">
        <v>401</v>
      </c>
      <c r="L1076" s="4" t="str">
        <f t="shared" si="70"/>
        <v>RC0603FR-0714KL</v>
      </c>
      <c r="M1076" s="3" t="s">
        <v>378</v>
      </c>
      <c r="N1076" t="s">
        <v>379</v>
      </c>
      <c r="O1076" t="str">
        <f t="shared" ca="1" si="68"/>
        <v>C:\Altium Libraries\Passives Library\DataSheet\GENERAL PURPOSE CHIP RESISTORS (Yageo).pdf</v>
      </c>
      <c r="P1076" s="5" t="str">
        <f t="shared" si="71"/>
        <v>GENERAL PURPOSE CHIP RESISTORS RES0603 14K±1% 75V 0.1W</v>
      </c>
    </row>
    <row r="1077" spans="1:16" x14ac:dyDescent="0.3">
      <c r="A1077" s="4" t="s">
        <v>1314</v>
      </c>
      <c r="B1077" s="3" t="s">
        <v>398</v>
      </c>
      <c r="C1077" s="4" t="s">
        <v>2471</v>
      </c>
      <c r="D1077" s="45" t="s">
        <v>1669</v>
      </c>
      <c r="E1077" s="3" t="s">
        <v>399</v>
      </c>
      <c r="F1077" s="3" t="s">
        <v>400</v>
      </c>
      <c r="G1077" s="4" t="str">
        <f t="shared" si="69"/>
        <v>RES0603 14K3±1%</v>
      </c>
      <c r="H1077" s="3" t="s">
        <v>23</v>
      </c>
      <c r="I1077" s="3" t="s">
        <v>24</v>
      </c>
      <c r="J1077" s="3" t="s">
        <v>25</v>
      </c>
      <c r="K1077" s="3" t="s">
        <v>401</v>
      </c>
      <c r="L1077" s="4" t="str">
        <f t="shared" si="70"/>
        <v>RC0603FR-0714K3L</v>
      </c>
      <c r="M1077" s="3" t="s">
        <v>378</v>
      </c>
      <c r="N1077" t="s">
        <v>379</v>
      </c>
      <c r="O1077" t="str">
        <f t="shared" ca="1" si="68"/>
        <v>C:\Altium Libraries\Passives Library\DataSheet\GENERAL PURPOSE CHIP RESISTORS (Yageo).pdf</v>
      </c>
      <c r="P1077" s="5" t="str">
        <f t="shared" si="71"/>
        <v>GENERAL PURPOSE CHIP RESISTORS RES0603 14K3±1% 75V 0.1W</v>
      </c>
    </row>
    <row r="1078" spans="1:16" x14ac:dyDescent="0.3">
      <c r="A1078" s="4" t="s">
        <v>1315</v>
      </c>
      <c r="B1078" s="3" t="s">
        <v>398</v>
      </c>
      <c r="C1078" s="4" t="s">
        <v>2472</v>
      </c>
      <c r="D1078" s="45" t="s">
        <v>1669</v>
      </c>
      <c r="E1078" s="3" t="s">
        <v>399</v>
      </c>
      <c r="F1078" s="3" t="s">
        <v>400</v>
      </c>
      <c r="G1078" s="4" t="str">
        <f t="shared" si="69"/>
        <v>RES0603 14K7±1%</v>
      </c>
      <c r="H1078" s="3" t="s">
        <v>23</v>
      </c>
      <c r="I1078" s="3" t="s">
        <v>24</v>
      </c>
      <c r="J1078" s="3" t="s">
        <v>25</v>
      </c>
      <c r="K1078" s="3" t="s">
        <v>401</v>
      </c>
      <c r="L1078" s="4" t="str">
        <f t="shared" si="70"/>
        <v>RC0603FR-0714K7L</v>
      </c>
      <c r="M1078" s="3" t="s">
        <v>378</v>
      </c>
      <c r="N1078" t="s">
        <v>379</v>
      </c>
      <c r="O1078" t="str">
        <f t="shared" ca="1" si="68"/>
        <v>C:\Altium Libraries\Passives Library\DataSheet\GENERAL PURPOSE CHIP RESISTORS (Yageo).pdf</v>
      </c>
      <c r="P1078" s="5" t="str">
        <f t="shared" si="71"/>
        <v>GENERAL PURPOSE CHIP RESISTORS RES0603 14K7±1% 75V 0.1W</v>
      </c>
    </row>
    <row r="1079" spans="1:16" x14ac:dyDescent="0.3">
      <c r="A1079" s="4" t="s">
        <v>1316</v>
      </c>
      <c r="B1079" s="3" t="s">
        <v>398</v>
      </c>
      <c r="C1079" s="4" t="s">
        <v>232</v>
      </c>
      <c r="D1079" s="45" t="s">
        <v>1669</v>
      </c>
      <c r="E1079" s="3" t="s">
        <v>399</v>
      </c>
      <c r="F1079" s="3" t="s">
        <v>400</v>
      </c>
      <c r="G1079" s="4" t="str">
        <f t="shared" si="69"/>
        <v>RES0603 15K±1%</v>
      </c>
      <c r="H1079" s="3" t="s">
        <v>23</v>
      </c>
      <c r="I1079" s="3" t="s">
        <v>24</v>
      </c>
      <c r="J1079" s="3" t="s">
        <v>25</v>
      </c>
      <c r="K1079" s="3" t="s">
        <v>401</v>
      </c>
      <c r="L1079" s="4" t="str">
        <f t="shared" si="70"/>
        <v>RC0603FR-0715KL</v>
      </c>
      <c r="M1079" s="3" t="s">
        <v>378</v>
      </c>
      <c r="N1079" t="s">
        <v>379</v>
      </c>
      <c r="O1079" t="str">
        <f t="shared" ca="1" si="68"/>
        <v>C:\Altium Libraries\Passives Library\DataSheet\GENERAL PURPOSE CHIP RESISTORS (Yageo).pdf</v>
      </c>
      <c r="P1079" s="5" t="str">
        <f t="shared" si="71"/>
        <v>GENERAL PURPOSE CHIP RESISTORS RES0603 15K±1% 75V 0.1W</v>
      </c>
    </row>
    <row r="1080" spans="1:16" x14ac:dyDescent="0.3">
      <c r="A1080" s="4" t="s">
        <v>1317</v>
      </c>
      <c r="B1080" s="3" t="s">
        <v>398</v>
      </c>
      <c r="C1080" s="4" t="s">
        <v>2473</v>
      </c>
      <c r="D1080" s="45" t="s">
        <v>1669</v>
      </c>
      <c r="E1080" s="3" t="s">
        <v>399</v>
      </c>
      <c r="F1080" s="3" t="s">
        <v>400</v>
      </c>
      <c r="G1080" s="4" t="str">
        <f t="shared" si="69"/>
        <v>RES0603 15K4±1%</v>
      </c>
      <c r="H1080" s="3" t="s">
        <v>23</v>
      </c>
      <c r="I1080" s="3" t="s">
        <v>24</v>
      </c>
      <c r="J1080" s="3" t="s">
        <v>25</v>
      </c>
      <c r="K1080" s="3" t="s">
        <v>401</v>
      </c>
      <c r="L1080" s="4" t="str">
        <f t="shared" si="70"/>
        <v>RC0603FR-0715K4L</v>
      </c>
      <c r="M1080" s="3" t="s">
        <v>378</v>
      </c>
      <c r="N1080" t="s">
        <v>379</v>
      </c>
      <c r="O1080" t="str">
        <f t="shared" ca="1" si="68"/>
        <v>C:\Altium Libraries\Passives Library\DataSheet\GENERAL PURPOSE CHIP RESISTORS (Yageo).pdf</v>
      </c>
      <c r="P1080" s="5" t="str">
        <f t="shared" si="71"/>
        <v>GENERAL PURPOSE CHIP RESISTORS RES0603 15K4±1% 75V 0.1W</v>
      </c>
    </row>
    <row r="1081" spans="1:16" x14ac:dyDescent="0.3">
      <c r="A1081" s="4" t="s">
        <v>1318</v>
      </c>
      <c r="B1081" s="3" t="s">
        <v>398</v>
      </c>
      <c r="C1081" s="4" t="s">
        <v>2474</v>
      </c>
      <c r="D1081" s="45" t="s">
        <v>1669</v>
      </c>
      <c r="E1081" s="3" t="s">
        <v>399</v>
      </c>
      <c r="F1081" s="3" t="s">
        <v>400</v>
      </c>
      <c r="G1081" s="4" t="str">
        <f t="shared" si="69"/>
        <v>RES0603 15K8±1%</v>
      </c>
      <c r="H1081" s="3" t="s">
        <v>23</v>
      </c>
      <c r="I1081" s="3" t="s">
        <v>24</v>
      </c>
      <c r="J1081" s="3" t="s">
        <v>25</v>
      </c>
      <c r="K1081" s="3" t="s">
        <v>401</v>
      </c>
      <c r="L1081" s="4" t="str">
        <f t="shared" si="70"/>
        <v>RC0603FR-0715K8L</v>
      </c>
      <c r="M1081" s="3" t="s">
        <v>378</v>
      </c>
      <c r="N1081" t="s">
        <v>379</v>
      </c>
      <c r="O1081" t="str">
        <f t="shared" ca="1" si="68"/>
        <v>C:\Altium Libraries\Passives Library\DataSheet\GENERAL PURPOSE CHIP RESISTORS (Yageo).pdf</v>
      </c>
      <c r="P1081" s="5" t="str">
        <f t="shared" si="71"/>
        <v>GENERAL PURPOSE CHIP RESISTORS RES0603 15K8±1% 75V 0.1W</v>
      </c>
    </row>
    <row r="1082" spans="1:16" x14ac:dyDescent="0.3">
      <c r="A1082" s="4" t="s">
        <v>1319</v>
      </c>
      <c r="B1082" s="3" t="s">
        <v>398</v>
      </c>
      <c r="C1082" s="4" t="s">
        <v>2475</v>
      </c>
      <c r="D1082" s="45" t="s">
        <v>1669</v>
      </c>
      <c r="E1082" s="3" t="s">
        <v>399</v>
      </c>
      <c r="F1082" s="3" t="s">
        <v>400</v>
      </c>
      <c r="G1082" s="4" t="str">
        <f t="shared" si="69"/>
        <v>RES0603 16K2±1%</v>
      </c>
      <c r="H1082" s="3" t="s">
        <v>23</v>
      </c>
      <c r="I1082" s="3" t="s">
        <v>24</v>
      </c>
      <c r="J1082" s="3" t="s">
        <v>25</v>
      </c>
      <c r="K1082" s="3" t="s">
        <v>401</v>
      </c>
      <c r="L1082" s="4" t="str">
        <f t="shared" si="70"/>
        <v>RC0603FR-0716K2L</v>
      </c>
      <c r="M1082" s="3" t="s">
        <v>378</v>
      </c>
      <c r="N1082" t="s">
        <v>379</v>
      </c>
      <c r="O1082" t="str">
        <f t="shared" ca="1" si="68"/>
        <v>C:\Altium Libraries\Passives Library\DataSheet\GENERAL PURPOSE CHIP RESISTORS (Yageo).pdf</v>
      </c>
      <c r="P1082" s="5" t="str">
        <f t="shared" si="71"/>
        <v>GENERAL PURPOSE CHIP RESISTORS RES0603 16K2±1% 75V 0.1W</v>
      </c>
    </row>
    <row r="1083" spans="1:16" x14ac:dyDescent="0.3">
      <c r="A1083" s="4" t="s">
        <v>1320</v>
      </c>
      <c r="B1083" s="3" t="s">
        <v>398</v>
      </c>
      <c r="C1083" s="4" t="s">
        <v>2476</v>
      </c>
      <c r="D1083" s="45" t="s">
        <v>1669</v>
      </c>
      <c r="E1083" s="3" t="s">
        <v>399</v>
      </c>
      <c r="F1083" s="3" t="s">
        <v>400</v>
      </c>
      <c r="G1083" s="4" t="str">
        <f t="shared" si="69"/>
        <v>RES0603 16K5±1%</v>
      </c>
      <c r="H1083" s="3" t="s">
        <v>23</v>
      </c>
      <c r="I1083" s="3" t="s">
        <v>24</v>
      </c>
      <c r="J1083" s="3" t="s">
        <v>25</v>
      </c>
      <c r="K1083" s="3" t="s">
        <v>401</v>
      </c>
      <c r="L1083" s="4" t="str">
        <f t="shared" si="70"/>
        <v>RC0603FR-0716K5L</v>
      </c>
      <c r="M1083" s="3" t="s">
        <v>378</v>
      </c>
      <c r="N1083" t="s">
        <v>379</v>
      </c>
      <c r="O1083" t="str">
        <f t="shared" ca="1" si="68"/>
        <v>C:\Altium Libraries\Passives Library\DataSheet\GENERAL PURPOSE CHIP RESISTORS (Yageo).pdf</v>
      </c>
      <c r="P1083" s="5" t="str">
        <f t="shared" si="71"/>
        <v>GENERAL PURPOSE CHIP RESISTORS RES0603 16K5±1% 75V 0.1W</v>
      </c>
    </row>
    <row r="1084" spans="1:16" x14ac:dyDescent="0.3">
      <c r="A1084" s="4" t="s">
        <v>1321</v>
      </c>
      <c r="B1084" s="3" t="s">
        <v>398</v>
      </c>
      <c r="C1084" s="4" t="s">
        <v>2477</v>
      </c>
      <c r="D1084" s="45" t="s">
        <v>1669</v>
      </c>
      <c r="E1084" s="3" t="s">
        <v>399</v>
      </c>
      <c r="F1084" s="3" t="s">
        <v>400</v>
      </c>
      <c r="G1084" s="4" t="str">
        <f t="shared" si="69"/>
        <v>RES0603 16K9±1%</v>
      </c>
      <c r="H1084" s="3" t="s">
        <v>23</v>
      </c>
      <c r="I1084" s="3" t="s">
        <v>24</v>
      </c>
      <c r="J1084" s="3" t="s">
        <v>25</v>
      </c>
      <c r="K1084" s="3" t="s">
        <v>401</v>
      </c>
      <c r="L1084" s="4" t="str">
        <f t="shared" si="70"/>
        <v>RC0603FR-0716K9L</v>
      </c>
      <c r="M1084" s="3" t="s">
        <v>378</v>
      </c>
      <c r="N1084" t="s">
        <v>379</v>
      </c>
      <c r="O1084" t="str">
        <f t="shared" ca="1" si="68"/>
        <v>C:\Altium Libraries\Passives Library\DataSheet\GENERAL PURPOSE CHIP RESISTORS (Yageo).pdf</v>
      </c>
      <c r="P1084" s="5" t="str">
        <f t="shared" si="71"/>
        <v>GENERAL PURPOSE CHIP RESISTORS RES0603 16K9±1% 75V 0.1W</v>
      </c>
    </row>
    <row r="1085" spans="1:16" x14ac:dyDescent="0.3">
      <c r="A1085" s="4" t="s">
        <v>1322</v>
      </c>
      <c r="B1085" s="3" t="s">
        <v>398</v>
      </c>
      <c r="C1085" s="4" t="s">
        <v>2478</v>
      </c>
      <c r="D1085" s="45" t="s">
        <v>1669</v>
      </c>
      <c r="E1085" s="3" t="s">
        <v>399</v>
      </c>
      <c r="F1085" s="3" t="s">
        <v>400</v>
      </c>
      <c r="G1085" s="4" t="str">
        <f t="shared" si="69"/>
        <v>RES0603 17K4±1%</v>
      </c>
      <c r="H1085" s="3" t="s">
        <v>23</v>
      </c>
      <c r="I1085" s="3" t="s">
        <v>24</v>
      </c>
      <c r="J1085" s="3" t="s">
        <v>25</v>
      </c>
      <c r="K1085" s="3" t="s">
        <v>401</v>
      </c>
      <c r="L1085" s="4" t="str">
        <f t="shared" si="70"/>
        <v>RC0603FR-0717K4L</v>
      </c>
      <c r="M1085" s="3" t="s">
        <v>378</v>
      </c>
      <c r="N1085" t="s">
        <v>379</v>
      </c>
      <c r="O1085" t="str">
        <f t="shared" ca="1" si="68"/>
        <v>C:\Altium Libraries\Passives Library\DataSheet\GENERAL PURPOSE CHIP RESISTORS (Yageo).pdf</v>
      </c>
      <c r="P1085" s="5" t="str">
        <f t="shared" si="71"/>
        <v>GENERAL PURPOSE CHIP RESISTORS RES0603 17K4±1% 75V 0.1W</v>
      </c>
    </row>
    <row r="1086" spans="1:16" x14ac:dyDescent="0.3">
      <c r="A1086" s="4" t="s">
        <v>1323</v>
      </c>
      <c r="B1086" s="3" t="s">
        <v>398</v>
      </c>
      <c r="C1086" s="4" t="s">
        <v>2479</v>
      </c>
      <c r="D1086" s="45" t="s">
        <v>1669</v>
      </c>
      <c r="E1086" s="3" t="s">
        <v>399</v>
      </c>
      <c r="F1086" s="3" t="s">
        <v>400</v>
      </c>
      <c r="G1086" s="4" t="str">
        <f t="shared" si="69"/>
        <v>RES0603 17K8±1%</v>
      </c>
      <c r="H1086" s="3" t="s">
        <v>23</v>
      </c>
      <c r="I1086" s="3" t="s">
        <v>24</v>
      </c>
      <c r="J1086" s="3" t="s">
        <v>25</v>
      </c>
      <c r="K1086" s="3" t="s">
        <v>401</v>
      </c>
      <c r="L1086" s="4" t="str">
        <f t="shared" si="70"/>
        <v>RC0603FR-0717K8L</v>
      </c>
      <c r="M1086" s="3" t="s">
        <v>378</v>
      </c>
      <c r="N1086" t="s">
        <v>379</v>
      </c>
      <c r="O1086" t="str">
        <f t="shared" ca="1" si="68"/>
        <v>C:\Altium Libraries\Passives Library\DataSheet\GENERAL PURPOSE CHIP RESISTORS (Yageo).pdf</v>
      </c>
      <c r="P1086" s="5" t="str">
        <f t="shared" si="71"/>
        <v>GENERAL PURPOSE CHIP RESISTORS RES0603 17K8±1% 75V 0.1W</v>
      </c>
    </row>
    <row r="1087" spans="1:16" x14ac:dyDescent="0.3">
      <c r="A1087" s="4" t="s">
        <v>1324</v>
      </c>
      <c r="B1087" s="3" t="s">
        <v>398</v>
      </c>
      <c r="C1087" s="4" t="s">
        <v>2480</v>
      </c>
      <c r="D1087" s="45" t="s">
        <v>1669</v>
      </c>
      <c r="E1087" s="3" t="s">
        <v>399</v>
      </c>
      <c r="F1087" s="3" t="s">
        <v>400</v>
      </c>
      <c r="G1087" s="4" t="str">
        <f t="shared" si="69"/>
        <v>RES0603 18K2±1%</v>
      </c>
      <c r="H1087" s="3" t="s">
        <v>23</v>
      </c>
      <c r="I1087" s="3" t="s">
        <v>24</v>
      </c>
      <c r="J1087" s="3" t="s">
        <v>25</v>
      </c>
      <c r="K1087" s="3" t="s">
        <v>401</v>
      </c>
      <c r="L1087" s="4" t="str">
        <f t="shared" si="70"/>
        <v>RC0603FR-0718K2L</v>
      </c>
      <c r="M1087" s="3" t="s">
        <v>378</v>
      </c>
      <c r="N1087" t="s">
        <v>379</v>
      </c>
      <c r="O1087" t="str">
        <f t="shared" ca="1" si="68"/>
        <v>C:\Altium Libraries\Passives Library\DataSheet\GENERAL PURPOSE CHIP RESISTORS (Yageo).pdf</v>
      </c>
      <c r="P1087" s="5" t="str">
        <f t="shared" si="71"/>
        <v>GENERAL PURPOSE CHIP RESISTORS RES0603 18K2±1% 75V 0.1W</v>
      </c>
    </row>
    <row r="1088" spans="1:16" x14ac:dyDescent="0.3">
      <c r="A1088" s="4" t="s">
        <v>1325</v>
      </c>
      <c r="B1088" s="3" t="s">
        <v>398</v>
      </c>
      <c r="C1088" s="4" t="s">
        <v>2481</v>
      </c>
      <c r="D1088" s="45" t="s">
        <v>1669</v>
      </c>
      <c r="E1088" s="3" t="s">
        <v>399</v>
      </c>
      <c r="F1088" s="3" t="s">
        <v>400</v>
      </c>
      <c r="G1088" s="4" t="str">
        <f t="shared" si="69"/>
        <v>RES0603 18K7±1%</v>
      </c>
      <c r="H1088" s="3" t="s">
        <v>23</v>
      </c>
      <c r="I1088" s="3" t="s">
        <v>24</v>
      </c>
      <c r="J1088" s="3" t="s">
        <v>25</v>
      </c>
      <c r="K1088" s="3" t="s">
        <v>401</v>
      </c>
      <c r="L1088" s="4" t="str">
        <f t="shared" si="70"/>
        <v>RC0603FR-0718K7L</v>
      </c>
      <c r="M1088" s="3" t="s">
        <v>378</v>
      </c>
      <c r="N1088" t="s">
        <v>379</v>
      </c>
      <c r="O1088" t="str">
        <f t="shared" ca="1" si="68"/>
        <v>C:\Altium Libraries\Passives Library\DataSheet\GENERAL PURPOSE CHIP RESISTORS (Yageo).pdf</v>
      </c>
      <c r="P1088" s="5" t="str">
        <f t="shared" si="71"/>
        <v>GENERAL PURPOSE CHIP RESISTORS RES0603 18K7±1% 75V 0.1W</v>
      </c>
    </row>
    <row r="1089" spans="1:16" x14ac:dyDescent="0.3">
      <c r="A1089" s="4" t="s">
        <v>1326</v>
      </c>
      <c r="B1089" s="3" t="s">
        <v>398</v>
      </c>
      <c r="C1089" s="4" t="s">
        <v>2482</v>
      </c>
      <c r="D1089" s="45" t="s">
        <v>1669</v>
      </c>
      <c r="E1089" s="3" t="s">
        <v>399</v>
      </c>
      <c r="F1089" s="3" t="s">
        <v>400</v>
      </c>
      <c r="G1089" s="4" t="str">
        <f t="shared" si="69"/>
        <v>RES0603 19K1±1%</v>
      </c>
      <c r="H1089" s="3" t="s">
        <v>23</v>
      </c>
      <c r="I1089" s="3" t="s">
        <v>24</v>
      </c>
      <c r="J1089" s="3" t="s">
        <v>25</v>
      </c>
      <c r="K1089" s="3" t="s">
        <v>401</v>
      </c>
      <c r="L1089" s="4" t="str">
        <f t="shared" si="70"/>
        <v>RC0603FR-0719K1L</v>
      </c>
      <c r="M1089" s="3" t="s">
        <v>378</v>
      </c>
      <c r="N1089" t="s">
        <v>379</v>
      </c>
      <c r="O1089" t="str">
        <f t="shared" ca="1" si="68"/>
        <v>C:\Altium Libraries\Passives Library\DataSheet\GENERAL PURPOSE CHIP RESISTORS (Yageo).pdf</v>
      </c>
      <c r="P1089" s="5" t="str">
        <f t="shared" si="71"/>
        <v>GENERAL PURPOSE CHIP RESISTORS RES0603 19K1±1% 75V 0.1W</v>
      </c>
    </row>
    <row r="1090" spans="1:16" x14ac:dyDescent="0.3">
      <c r="A1090" s="4" t="s">
        <v>1327</v>
      </c>
      <c r="B1090" s="3" t="s">
        <v>398</v>
      </c>
      <c r="C1090" s="4" t="s">
        <v>2483</v>
      </c>
      <c r="D1090" s="45" t="s">
        <v>1669</v>
      </c>
      <c r="E1090" s="3" t="s">
        <v>399</v>
      </c>
      <c r="F1090" s="3" t="s">
        <v>400</v>
      </c>
      <c r="G1090" s="4" t="str">
        <f t="shared" si="69"/>
        <v>RES0603 19K6±1%</v>
      </c>
      <c r="H1090" s="3" t="s">
        <v>23</v>
      </c>
      <c r="I1090" s="3" t="s">
        <v>24</v>
      </c>
      <c r="J1090" s="3" t="s">
        <v>25</v>
      </c>
      <c r="K1090" s="3" t="s">
        <v>401</v>
      </c>
      <c r="L1090" s="4" t="str">
        <f t="shared" si="70"/>
        <v>RC0603FR-0719K6L</v>
      </c>
      <c r="M1090" s="3" t="s">
        <v>378</v>
      </c>
      <c r="N1090" t="s">
        <v>379</v>
      </c>
      <c r="O1090" t="str">
        <f t="shared" ca="1" si="68"/>
        <v>C:\Altium Libraries\Passives Library\DataSheet\GENERAL PURPOSE CHIP RESISTORS (Yageo).pdf</v>
      </c>
      <c r="P1090" s="5" t="str">
        <f t="shared" si="71"/>
        <v>GENERAL PURPOSE CHIP RESISTORS RES0603 19K6±1% 75V 0.1W</v>
      </c>
    </row>
    <row r="1091" spans="1:16" x14ac:dyDescent="0.3">
      <c r="A1091" s="4" t="s">
        <v>1328</v>
      </c>
      <c r="B1091" s="3" t="s">
        <v>398</v>
      </c>
      <c r="C1091" s="4" t="s">
        <v>238</v>
      </c>
      <c r="D1091" s="45" t="s">
        <v>1669</v>
      </c>
      <c r="E1091" s="3" t="s">
        <v>399</v>
      </c>
      <c r="F1091" s="3" t="s">
        <v>400</v>
      </c>
      <c r="G1091" s="4" t="str">
        <f t="shared" si="69"/>
        <v>RES0603 20K±1%</v>
      </c>
      <c r="H1091" s="3" t="s">
        <v>23</v>
      </c>
      <c r="I1091" s="3" t="s">
        <v>24</v>
      </c>
      <c r="J1091" s="3" t="s">
        <v>25</v>
      </c>
      <c r="K1091" s="3" t="s">
        <v>401</v>
      </c>
      <c r="L1091" s="4" t="str">
        <f t="shared" si="70"/>
        <v>RC0603FR-0720KL</v>
      </c>
      <c r="M1091" s="3" t="s">
        <v>378</v>
      </c>
      <c r="N1091" t="s">
        <v>379</v>
      </c>
      <c r="O1091" t="str">
        <f t="shared" ca="1" si="68"/>
        <v>C:\Altium Libraries\Passives Library\DataSheet\GENERAL PURPOSE CHIP RESISTORS (Yageo).pdf</v>
      </c>
      <c r="P1091" s="5" t="str">
        <f t="shared" si="71"/>
        <v>GENERAL PURPOSE CHIP RESISTORS RES0603 20K±1% 75V 0.1W</v>
      </c>
    </row>
    <row r="1092" spans="1:16" x14ac:dyDescent="0.3">
      <c r="A1092" s="4" t="s">
        <v>1329</v>
      </c>
      <c r="B1092" s="3" t="s">
        <v>398</v>
      </c>
      <c r="C1092" s="4" t="s">
        <v>2484</v>
      </c>
      <c r="D1092" s="45" t="s">
        <v>1669</v>
      </c>
      <c r="E1092" s="3" t="s">
        <v>399</v>
      </c>
      <c r="F1092" s="3" t="s">
        <v>400</v>
      </c>
      <c r="G1092" s="4" t="str">
        <f t="shared" si="69"/>
        <v>RES0603 20K5±1%</v>
      </c>
      <c r="H1092" s="3" t="s">
        <v>23</v>
      </c>
      <c r="I1092" s="3" t="s">
        <v>24</v>
      </c>
      <c r="J1092" s="3" t="s">
        <v>25</v>
      </c>
      <c r="K1092" s="3" t="s">
        <v>401</v>
      </c>
      <c r="L1092" s="4" t="str">
        <f t="shared" si="70"/>
        <v>RC0603FR-0720K5L</v>
      </c>
      <c r="M1092" s="3" t="s">
        <v>378</v>
      </c>
      <c r="N1092" t="s">
        <v>379</v>
      </c>
      <c r="O1092" t="str">
        <f t="shared" ca="1" si="68"/>
        <v>C:\Altium Libraries\Passives Library\DataSheet\GENERAL PURPOSE CHIP RESISTORS (Yageo).pdf</v>
      </c>
      <c r="P1092" s="5" t="str">
        <f t="shared" si="71"/>
        <v>GENERAL PURPOSE CHIP RESISTORS RES0603 20K5±1% 75V 0.1W</v>
      </c>
    </row>
    <row r="1093" spans="1:16" x14ac:dyDescent="0.3">
      <c r="A1093" s="4" t="s">
        <v>1330</v>
      </c>
      <c r="B1093" s="3" t="s">
        <v>398</v>
      </c>
      <c r="C1093" s="4" t="s">
        <v>2485</v>
      </c>
      <c r="D1093" s="45" t="s">
        <v>1669</v>
      </c>
      <c r="E1093" s="3" t="s">
        <v>399</v>
      </c>
      <c r="F1093" s="3" t="s">
        <v>400</v>
      </c>
      <c r="G1093" s="4" t="str">
        <f t="shared" si="69"/>
        <v>RES0603 21K±1%</v>
      </c>
      <c r="H1093" s="3" t="s">
        <v>23</v>
      </c>
      <c r="I1093" s="3" t="s">
        <v>24</v>
      </c>
      <c r="J1093" s="3" t="s">
        <v>25</v>
      </c>
      <c r="K1093" s="3" t="s">
        <v>401</v>
      </c>
      <c r="L1093" s="4" t="str">
        <f t="shared" si="70"/>
        <v>RC0603FR-0721KL</v>
      </c>
      <c r="M1093" s="3" t="s">
        <v>378</v>
      </c>
      <c r="N1093" t="s">
        <v>379</v>
      </c>
      <c r="O1093" t="str">
        <f t="shared" ca="1" si="68"/>
        <v>C:\Altium Libraries\Passives Library\DataSheet\GENERAL PURPOSE CHIP RESISTORS (Yageo).pdf</v>
      </c>
      <c r="P1093" s="5" t="str">
        <f t="shared" si="71"/>
        <v>GENERAL PURPOSE CHIP RESISTORS RES0603 21K±1% 75V 0.1W</v>
      </c>
    </row>
    <row r="1094" spans="1:16" x14ac:dyDescent="0.3">
      <c r="A1094" s="4" t="s">
        <v>1331</v>
      </c>
      <c r="B1094" s="3" t="s">
        <v>398</v>
      </c>
      <c r="C1094" s="4" t="s">
        <v>2486</v>
      </c>
      <c r="D1094" s="45" t="s">
        <v>1669</v>
      </c>
      <c r="E1094" s="3" t="s">
        <v>399</v>
      </c>
      <c r="F1094" s="3" t="s">
        <v>400</v>
      </c>
      <c r="G1094" s="4" t="str">
        <f t="shared" si="69"/>
        <v>RES0603 21K5±1%</v>
      </c>
      <c r="H1094" s="3" t="s">
        <v>23</v>
      </c>
      <c r="I1094" s="3" t="s">
        <v>24</v>
      </c>
      <c r="J1094" s="3" t="s">
        <v>25</v>
      </c>
      <c r="K1094" s="3" t="s">
        <v>401</v>
      </c>
      <c r="L1094" s="4" t="str">
        <f t="shared" si="70"/>
        <v>RC0603FR-0721K5L</v>
      </c>
      <c r="M1094" s="3" t="s">
        <v>378</v>
      </c>
      <c r="N1094" t="s">
        <v>379</v>
      </c>
      <c r="O1094" t="str">
        <f t="shared" ca="1" si="68"/>
        <v>C:\Altium Libraries\Passives Library\DataSheet\GENERAL PURPOSE CHIP RESISTORS (Yageo).pdf</v>
      </c>
      <c r="P1094" s="5" t="str">
        <f t="shared" si="71"/>
        <v>GENERAL PURPOSE CHIP RESISTORS RES0603 21K5±1% 75V 0.1W</v>
      </c>
    </row>
    <row r="1095" spans="1:16" x14ac:dyDescent="0.3">
      <c r="A1095" s="4" t="s">
        <v>1332</v>
      </c>
      <c r="B1095" s="3" t="s">
        <v>398</v>
      </c>
      <c r="C1095" s="4" t="s">
        <v>2487</v>
      </c>
      <c r="D1095" s="45" t="s">
        <v>1669</v>
      </c>
      <c r="E1095" s="3" t="s">
        <v>399</v>
      </c>
      <c r="F1095" s="3" t="s">
        <v>400</v>
      </c>
      <c r="G1095" s="4" t="str">
        <f t="shared" si="69"/>
        <v>RES0603 22K1±1%</v>
      </c>
      <c r="H1095" s="3" t="s">
        <v>23</v>
      </c>
      <c r="I1095" s="3" t="s">
        <v>24</v>
      </c>
      <c r="J1095" s="3" t="s">
        <v>25</v>
      </c>
      <c r="K1095" s="3" t="s">
        <v>401</v>
      </c>
      <c r="L1095" s="4" t="str">
        <f t="shared" si="70"/>
        <v>RC0603FR-0722K1L</v>
      </c>
      <c r="M1095" s="3" t="s">
        <v>378</v>
      </c>
      <c r="N1095" t="s">
        <v>379</v>
      </c>
      <c r="O1095" t="str">
        <f t="shared" ca="1" si="68"/>
        <v>C:\Altium Libraries\Passives Library\DataSheet\GENERAL PURPOSE CHIP RESISTORS (Yageo).pdf</v>
      </c>
      <c r="P1095" s="5" t="str">
        <f t="shared" si="71"/>
        <v>GENERAL PURPOSE CHIP RESISTORS RES0603 22K1±1% 75V 0.1W</v>
      </c>
    </row>
    <row r="1096" spans="1:16" x14ac:dyDescent="0.3">
      <c r="A1096" s="4" t="s">
        <v>1333</v>
      </c>
      <c r="B1096" s="3" t="s">
        <v>398</v>
      </c>
      <c r="C1096" s="4" t="s">
        <v>2488</v>
      </c>
      <c r="D1096" s="45" t="s">
        <v>1669</v>
      </c>
      <c r="E1096" s="3" t="s">
        <v>399</v>
      </c>
      <c r="F1096" s="3" t="s">
        <v>400</v>
      </c>
      <c r="G1096" s="4" t="str">
        <f t="shared" si="69"/>
        <v>RES0603 22K6±1%</v>
      </c>
      <c r="H1096" s="3" t="s">
        <v>23</v>
      </c>
      <c r="I1096" s="3" t="s">
        <v>24</v>
      </c>
      <c r="J1096" s="3" t="s">
        <v>25</v>
      </c>
      <c r="K1096" s="3" t="s">
        <v>401</v>
      </c>
      <c r="L1096" s="4" t="str">
        <f t="shared" si="70"/>
        <v>RC0603FR-0722K6L</v>
      </c>
      <c r="M1096" s="3" t="s">
        <v>378</v>
      </c>
      <c r="N1096" t="s">
        <v>379</v>
      </c>
      <c r="O1096" t="str">
        <f t="shared" ca="1" si="68"/>
        <v>C:\Altium Libraries\Passives Library\DataSheet\GENERAL PURPOSE CHIP RESISTORS (Yageo).pdf</v>
      </c>
      <c r="P1096" s="5" t="str">
        <f t="shared" si="71"/>
        <v>GENERAL PURPOSE CHIP RESISTORS RES0603 22K6±1% 75V 0.1W</v>
      </c>
    </row>
    <row r="1097" spans="1:16" x14ac:dyDescent="0.3">
      <c r="A1097" s="4" t="s">
        <v>1334</v>
      </c>
      <c r="B1097" s="3" t="s">
        <v>398</v>
      </c>
      <c r="C1097" s="4" t="s">
        <v>2489</v>
      </c>
      <c r="D1097" s="45" t="s">
        <v>1669</v>
      </c>
      <c r="E1097" s="3" t="s">
        <v>399</v>
      </c>
      <c r="F1097" s="3" t="s">
        <v>400</v>
      </c>
      <c r="G1097" s="4" t="str">
        <f t="shared" si="69"/>
        <v>RES0603 23K2±1%</v>
      </c>
      <c r="H1097" s="3" t="s">
        <v>23</v>
      </c>
      <c r="I1097" s="3" t="s">
        <v>24</v>
      </c>
      <c r="J1097" s="3" t="s">
        <v>25</v>
      </c>
      <c r="K1097" s="3" t="s">
        <v>401</v>
      </c>
      <c r="L1097" s="4" t="str">
        <f t="shared" si="70"/>
        <v>RC0603FR-0723K2L</v>
      </c>
      <c r="M1097" s="3" t="s">
        <v>378</v>
      </c>
      <c r="N1097" t="s">
        <v>379</v>
      </c>
      <c r="O1097" t="str">
        <f t="shared" ca="1" si="68"/>
        <v>C:\Altium Libraries\Passives Library\DataSheet\GENERAL PURPOSE CHIP RESISTORS (Yageo).pdf</v>
      </c>
      <c r="P1097" s="5" t="str">
        <f t="shared" si="71"/>
        <v>GENERAL PURPOSE CHIP RESISTORS RES0603 23K2±1% 75V 0.1W</v>
      </c>
    </row>
    <row r="1098" spans="1:16" x14ac:dyDescent="0.3">
      <c r="A1098" s="4" t="s">
        <v>1335</v>
      </c>
      <c r="B1098" s="3" t="s">
        <v>398</v>
      </c>
      <c r="C1098" s="4" t="s">
        <v>2490</v>
      </c>
      <c r="D1098" s="45" t="s">
        <v>1669</v>
      </c>
      <c r="E1098" s="3" t="s">
        <v>399</v>
      </c>
      <c r="F1098" s="3" t="s">
        <v>400</v>
      </c>
      <c r="G1098" s="4" t="str">
        <f t="shared" si="69"/>
        <v>RES0603 23K7±1%</v>
      </c>
      <c r="H1098" s="3" t="s">
        <v>23</v>
      </c>
      <c r="I1098" s="3" t="s">
        <v>24</v>
      </c>
      <c r="J1098" s="3" t="s">
        <v>25</v>
      </c>
      <c r="K1098" s="3" t="s">
        <v>401</v>
      </c>
      <c r="L1098" s="4" t="str">
        <f t="shared" si="70"/>
        <v>RC0603FR-0723K7L</v>
      </c>
      <c r="M1098" s="3" t="s">
        <v>378</v>
      </c>
      <c r="N1098" t="s">
        <v>379</v>
      </c>
      <c r="O1098" t="str">
        <f t="shared" ca="1" si="68"/>
        <v>C:\Altium Libraries\Passives Library\DataSheet\GENERAL PURPOSE CHIP RESISTORS (Yageo).pdf</v>
      </c>
      <c r="P1098" s="5" t="str">
        <f t="shared" si="71"/>
        <v>GENERAL PURPOSE CHIP RESISTORS RES0603 23K7±1% 75V 0.1W</v>
      </c>
    </row>
    <row r="1099" spans="1:16" x14ac:dyDescent="0.3">
      <c r="A1099" s="4" t="s">
        <v>1336</v>
      </c>
      <c r="B1099" s="3" t="s">
        <v>398</v>
      </c>
      <c r="C1099" s="4" t="s">
        <v>2491</v>
      </c>
      <c r="D1099" s="45" t="s">
        <v>1669</v>
      </c>
      <c r="E1099" s="3" t="s">
        <v>399</v>
      </c>
      <c r="F1099" s="3" t="s">
        <v>400</v>
      </c>
      <c r="G1099" s="4" t="str">
        <f t="shared" si="69"/>
        <v>RES0603 24K3±1%</v>
      </c>
      <c r="H1099" s="3" t="s">
        <v>23</v>
      </c>
      <c r="I1099" s="3" t="s">
        <v>24</v>
      </c>
      <c r="J1099" s="3" t="s">
        <v>25</v>
      </c>
      <c r="K1099" s="3" t="s">
        <v>401</v>
      </c>
      <c r="L1099" s="4" t="str">
        <f t="shared" si="70"/>
        <v>RC0603FR-0724K3L</v>
      </c>
      <c r="M1099" s="3" t="s">
        <v>378</v>
      </c>
      <c r="N1099" t="s">
        <v>379</v>
      </c>
      <c r="O1099" t="str">
        <f t="shared" ca="1" si="68"/>
        <v>C:\Altium Libraries\Passives Library\DataSheet\GENERAL PURPOSE CHIP RESISTORS (Yageo).pdf</v>
      </c>
      <c r="P1099" s="5" t="str">
        <f t="shared" si="71"/>
        <v>GENERAL PURPOSE CHIP RESISTORS RES0603 24K3±1% 75V 0.1W</v>
      </c>
    </row>
    <row r="1100" spans="1:16" x14ac:dyDescent="0.3">
      <c r="A1100" s="4" t="s">
        <v>1337</v>
      </c>
      <c r="B1100" s="3" t="s">
        <v>398</v>
      </c>
      <c r="C1100" s="4" t="s">
        <v>2492</v>
      </c>
      <c r="D1100" s="45" t="s">
        <v>1669</v>
      </c>
      <c r="E1100" s="3" t="s">
        <v>399</v>
      </c>
      <c r="F1100" s="3" t="s">
        <v>400</v>
      </c>
      <c r="G1100" s="4" t="str">
        <f t="shared" si="69"/>
        <v>RES0603 24K9±1%</v>
      </c>
      <c r="H1100" s="3" t="s">
        <v>23</v>
      </c>
      <c r="I1100" s="3" t="s">
        <v>24</v>
      </c>
      <c r="J1100" s="3" t="s">
        <v>25</v>
      </c>
      <c r="K1100" s="3" t="s">
        <v>401</v>
      </c>
      <c r="L1100" s="4" t="str">
        <f t="shared" si="70"/>
        <v>RC0603FR-0724K9L</v>
      </c>
      <c r="M1100" s="3" t="s">
        <v>378</v>
      </c>
      <c r="N1100" t="s">
        <v>379</v>
      </c>
      <c r="O1100" t="str">
        <f t="shared" ca="1" si="68"/>
        <v>C:\Altium Libraries\Passives Library\DataSheet\GENERAL PURPOSE CHIP RESISTORS (Yageo).pdf</v>
      </c>
      <c r="P1100" s="5" t="str">
        <f t="shared" si="71"/>
        <v>GENERAL PURPOSE CHIP RESISTORS RES0603 24K9±1% 75V 0.1W</v>
      </c>
    </row>
    <row r="1101" spans="1:16" x14ac:dyDescent="0.3">
      <c r="A1101" s="4" t="s">
        <v>1338</v>
      </c>
      <c r="B1101" s="3" t="s">
        <v>398</v>
      </c>
      <c r="C1101" s="4" t="s">
        <v>2493</v>
      </c>
      <c r="D1101" s="45" t="s">
        <v>1669</v>
      </c>
      <c r="E1101" s="3" t="s">
        <v>399</v>
      </c>
      <c r="F1101" s="3" t="s">
        <v>400</v>
      </c>
      <c r="G1101" s="4" t="str">
        <f t="shared" si="69"/>
        <v>RES0603 25K5±1%</v>
      </c>
      <c r="H1101" s="3" t="s">
        <v>23</v>
      </c>
      <c r="I1101" s="3" t="s">
        <v>24</v>
      </c>
      <c r="J1101" s="3" t="s">
        <v>25</v>
      </c>
      <c r="K1101" s="3" t="s">
        <v>401</v>
      </c>
      <c r="L1101" s="4" t="str">
        <f t="shared" si="70"/>
        <v>RC0603FR-0725K5L</v>
      </c>
      <c r="M1101" s="3" t="s">
        <v>378</v>
      </c>
      <c r="N1101" t="s">
        <v>379</v>
      </c>
      <c r="O1101" t="str">
        <f t="shared" ca="1" si="68"/>
        <v>C:\Altium Libraries\Passives Library\DataSheet\GENERAL PURPOSE CHIP RESISTORS (Yageo).pdf</v>
      </c>
      <c r="P1101" s="5" t="str">
        <f t="shared" si="71"/>
        <v>GENERAL PURPOSE CHIP RESISTORS RES0603 25K5±1% 75V 0.1W</v>
      </c>
    </row>
    <row r="1102" spans="1:16" x14ac:dyDescent="0.3">
      <c r="A1102" s="4" t="s">
        <v>1339</v>
      </c>
      <c r="B1102" s="3" t="s">
        <v>398</v>
      </c>
      <c r="C1102" s="4" t="s">
        <v>2494</v>
      </c>
      <c r="D1102" s="45" t="s">
        <v>1669</v>
      </c>
      <c r="E1102" s="3" t="s">
        <v>399</v>
      </c>
      <c r="F1102" s="3" t="s">
        <v>400</v>
      </c>
      <c r="G1102" s="4" t="str">
        <f t="shared" si="69"/>
        <v>RES0603 26K1±1%</v>
      </c>
      <c r="H1102" s="3" t="s">
        <v>23</v>
      </c>
      <c r="I1102" s="3" t="s">
        <v>24</v>
      </c>
      <c r="J1102" s="3" t="s">
        <v>25</v>
      </c>
      <c r="K1102" s="3" t="s">
        <v>401</v>
      </c>
      <c r="L1102" s="4" t="str">
        <f t="shared" si="70"/>
        <v>RC0603FR-0726K1L</v>
      </c>
      <c r="M1102" s="3" t="s">
        <v>378</v>
      </c>
      <c r="N1102" t="s">
        <v>379</v>
      </c>
      <c r="O1102" t="str">
        <f t="shared" ca="1" si="68"/>
        <v>C:\Altium Libraries\Passives Library\DataSheet\GENERAL PURPOSE CHIP RESISTORS (Yageo).pdf</v>
      </c>
      <c r="P1102" s="5" t="str">
        <f t="shared" si="71"/>
        <v>GENERAL PURPOSE CHIP RESISTORS RES0603 26K1±1% 75V 0.1W</v>
      </c>
    </row>
    <row r="1103" spans="1:16" x14ac:dyDescent="0.3">
      <c r="A1103" s="4" t="s">
        <v>1340</v>
      </c>
      <c r="B1103" s="3" t="s">
        <v>398</v>
      </c>
      <c r="C1103" s="4" t="s">
        <v>2495</v>
      </c>
      <c r="D1103" s="45" t="s">
        <v>1669</v>
      </c>
      <c r="E1103" s="3" t="s">
        <v>399</v>
      </c>
      <c r="F1103" s="3" t="s">
        <v>400</v>
      </c>
      <c r="G1103" s="4" t="str">
        <f t="shared" si="69"/>
        <v>RES0603 26K7±1%</v>
      </c>
      <c r="H1103" s="3" t="s">
        <v>23</v>
      </c>
      <c r="I1103" s="3" t="s">
        <v>24</v>
      </c>
      <c r="J1103" s="3" t="s">
        <v>25</v>
      </c>
      <c r="K1103" s="3" t="s">
        <v>401</v>
      </c>
      <c r="L1103" s="4" t="str">
        <f t="shared" si="70"/>
        <v>RC0603FR-0726K7L</v>
      </c>
      <c r="M1103" s="3" t="s">
        <v>378</v>
      </c>
      <c r="N1103" t="s">
        <v>379</v>
      </c>
      <c r="O1103" t="str">
        <f t="shared" ca="1" si="68"/>
        <v>C:\Altium Libraries\Passives Library\DataSheet\GENERAL PURPOSE CHIP RESISTORS (Yageo).pdf</v>
      </c>
      <c r="P1103" s="5" t="str">
        <f t="shared" si="71"/>
        <v>GENERAL PURPOSE CHIP RESISTORS RES0603 26K7±1% 75V 0.1W</v>
      </c>
    </row>
    <row r="1104" spans="1:16" x14ac:dyDescent="0.3">
      <c r="A1104" s="4" t="s">
        <v>1341</v>
      </c>
      <c r="B1104" s="3" t="s">
        <v>398</v>
      </c>
      <c r="C1104" s="4" t="s">
        <v>2496</v>
      </c>
      <c r="D1104" s="45" t="s">
        <v>1669</v>
      </c>
      <c r="E1104" s="3" t="s">
        <v>399</v>
      </c>
      <c r="F1104" s="3" t="s">
        <v>400</v>
      </c>
      <c r="G1104" s="4" t="str">
        <f t="shared" si="69"/>
        <v>RES0603 27K4±1%</v>
      </c>
      <c r="H1104" s="3" t="s">
        <v>23</v>
      </c>
      <c r="I1104" s="3" t="s">
        <v>24</v>
      </c>
      <c r="J1104" s="3" t="s">
        <v>25</v>
      </c>
      <c r="K1104" s="3" t="s">
        <v>401</v>
      </c>
      <c r="L1104" s="4" t="str">
        <f t="shared" si="70"/>
        <v>RC0603FR-0727K4L</v>
      </c>
      <c r="M1104" s="3" t="s">
        <v>378</v>
      </c>
      <c r="N1104" t="s">
        <v>379</v>
      </c>
      <c r="O1104" t="str">
        <f t="shared" ca="1" si="68"/>
        <v>C:\Altium Libraries\Passives Library\DataSheet\GENERAL PURPOSE CHIP RESISTORS (Yageo).pdf</v>
      </c>
      <c r="P1104" s="5" t="str">
        <f t="shared" si="71"/>
        <v>GENERAL PURPOSE CHIP RESISTORS RES0603 27K4±1% 75V 0.1W</v>
      </c>
    </row>
    <row r="1105" spans="1:16" x14ac:dyDescent="0.3">
      <c r="A1105" s="4" t="s">
        <v>1342</v>
      </c>
      <c r="B1105" s="3" t="s">
        <v>398</v>
      </c>
      <c r="C1105" s="4" t="s">
        <v>2497</v>
      </c>
      <c r="D1105" s="45" t="s">
        <v>1669</v>
      </c>
      <c r="E1105" s="3" t="s">
        <v>399</v>
      </c>
      <c r="F1105" s="3" t="s">
        <v>400</v>
      </c>
      <c r="G1105" s="4" t="str">
        <f t="shared" si="69"/>
        <v>RES0603 28K±1%</v>
      </c>
      <c r="H1105" s="3" t="s">
        <v>23</v>
      </c>
      <c r="I1105" s="3" t="s">
        <v>24</v>
      </c>
      <c r="J1105" s="3" t="s">
        <v>25</v>
      </c>
      <c r="K1105" s="3" t="s">
        <v>401</v>
      </c>
      <c r="L1105" s="4" t="str">
        <f t="shared" si="70"/>
        <v>RC0603FR-0728KL</v>
      </c>
      <c r="M1105" s="3" t="s">
        <v>378</v>
      </c>
      <c r="N1105" t="s">
        <v>379</v>
      </c>
      <c r="O1105" t="str">
        <f t="shared" ca="1" si="68"/>
        <v>C:\Altium Libraries\Passives Library\DataSheet\GENERAL PURPOSE CHIP RESISTORS (Yageo).pdf</v>
      </c>
      <c r="P1105" s="5" t="str">
        <f t="shared" si="71"/>
        <v>GENERAL PURPOSE CHIP RESISTORS RES0603 28K±1% 75V 0.1W</v>
      </c>
    </row>
    <row r="1106" spans="1:16" x14ac:dyDescent="0.3">
      <c r="A1106" s="4" t="s">
        <v>1343</v>
      </c>
      <c r="B1106" s="3" t="s">
        <v>398</v>
      </c>
      <c r="C1106" s="4" t="s">
        <v>2498</v>
      </c>
      <c r="D1106" s="45" t="s">
        <v>1669</v>
      </c>
      <c r="E1106" s="3" t="s">
        <v>399</v>
      </c>
      <c r="F1106" s="3" t="s">
        <v>400</v>
      </c>
      <c r="G1106" s="4" t="str">
        <f t="shared" si="69"/>
        <v>RES0603 28K7±1%</v>
      </c>
      <c r="H1106" s="3" t="s">
        <v>23</v>
      </c>
      <c r="I1106" s="3" t="s">
        <v>24</v>
      </c>
      <c r="J1106" s="3" t="s">
        <v>25</v>
      </c>
      <c r="K1106" s="3" t="s">
        <v>401</v>
      </c>
      <c r="L1106" s="4" t="str">
        <f t="shared" si="70"/>
        <v>RC0603FR-0728K7L</v>
      </c>
      <c r="M1106" s="3" t="s">
        <v>378</v>
      </c>
      <c r="N1106" t="s">
        <v>379</v>
      </c>
      <c r="O1106" t="str">
        <f t="shared" ca="1" si="68"/>
        <v>C:\Altium Libraries\Passives Library\DataSheet\GENERAL PURPOSE CHIP RESISTORS (Yageo).pdf</v>
      </c>
      <c r="P1106" s="5" t="str">
        <f t="shared" si="71"/>
        <v>GENERAL PURPOSE CHIP RESISTORS RES0603 28K7±1% 75V 0.1W</v>
      </c>
    </row>
    <row r="1107" spans="1:16" x14ac:dyDescent="0.3">
      <c r="A1107" s="4" t="s">
        <v>1344</v>
      </c>
      <c r="B1107" s="3" t="s">
        <v>398</v>
      </c>
      <c r="C1107" s="4" t="s">
        <v>2499</v>
      </c>
      <c r="D1107" s="45" t="s">
        <v>1669</v>
      </c>
      <c r="E1107" s="3" t="s">
        <v>399</v>
      </c>
      <c r="F1107" s="3" t="s">
        <v>400</v>
      </c>
      <c r="G1107" s="4" t="str">
        <f t="shared" si="69"/>
        <v>RES0603 29K4±1%</v>
      </c>
      <c r="H1107" s="3" t="s">
        <v>23</v>
      </c>
      <c r="I1107" s="3" t="s">
        <v>24</v>
      </c>
      <c r="J1107" s="3" t="s">
        <v>25</v>
      </c>
      <c r="K1107" s="3" t="s">
        <v>401</v>
      </c>
      <c r="L1107" s="4" t="str">
        <f t="shared" si="70"/>
        <v>RC0603FR-0729K4L</v>
      </c>
      <c r="M1107" s="3" t="s">
        <v>378</v>
      </c>
      <c r="N1107" t="s">
        <v>379</v>
      </c>
      <c r="O1107" t="str">
        <f t="shared" ca="1" si="68"/>
        <v>C:\Altium Libraries\Passives Library\DataSheet\GENERAL PURPOSE CHIP RESISTORS (Yageo).pdf</v>
      </c>
      <c r="P1107" s="5" t="str">
        <f t="shared" si="71"/>
        <v>GENERAL PURPOSE CHIP RESISTORS RES0603 29K4±1% 75V 0.1W</v>
      </c>
    </row>
    <row r="1108" spans="1:16" x14ac:dyDescent="0.3">
      <c r="A1108" s="4" t="s">
        <v>1345</v>
      </c>
      <c r="B1108" s="3" t="s">
        <v>398</v>
      </c>
      <c r="C1108" s="4" t="s">
        <v>2500</v>
      </c>
      <c r="D1108" s="45" t="s">
        <v>1669</v>
      </c>
      <c r="E1108" s="3" t="s">
        <v>399</v>
      </c>
      <c r="F1108" s="3" t="s">
        <v>400</v>
      </c>
      <c r="G1108" s="4" t="str">
        <f t="shared" si="69"/>
        <v>RES0603 30K1±1%</v>
      </c>
      <c r="H1108" s="3" t="s">
        <v>23</v>
      </c>
      <c r="I1108" s="3" t="s">
        <v>24</v>
      </c>
      <c r="J1108" s="3" t="s">
        <v>25</v>
      </c>
      <c r="K1108" s="3" t="s">
        <v>401</v>
      </c>
      <c r="L1108" s="4" t="str">
        <f t="shared" si="70"/>
        <v>RC0603FR-0730K1L</v>
      </c>
      <c r="M1108" s="3" t="s">
        <v>378</v>
      </c>
      <c r="N1108" t="s">
        <v>379</v>
      </c>
      <c r="O1108" t="str">
        <f t="shared" ca="1" si="68"/>
        <v>C:\Altium Libraries\Passives Library\DataSheet\GENERAL PURPOSE CHIP RESISTORS (Yageo).pdf</v>
      </c>
      <c r="P1108" s="5" t="str">
        <f t="shared" si="71"/>
        <v>GENERAL PURPOSE CHIP RESISTORS RES0603 30K1±1% 75V 0.1W</v>
      </c>
    </row>
    <row r="1109" spans="1:16" x14ac:dyDescent="0.3">
      <c r="A1109" s="4" t="s">
        <v>1346</v>
      </c>
      <c r="B1109" s="3" t="s">
        <v>398</v>
      </c>
      <c r="C1109" s="4" t="s">
        <v>2501</v>
      </c>
      <c r="D1109" s="45" t="s">
        <v>1669</v>
      </c>
      <c r="E1109" s="3" t="s">
        <v>399</v>
      </c>
      <c r="F1109" s="3" t="s">
        <v>400</v>
      </c>
      <c r="G1109" s="4" t="str">
        <f t="shared" si="69"/>
        <v>RES0603 30K9±1%</v>
      </c>
      <c r="H1109" s="3" t="s">
        <v>23</v>
      </c>
      <c r="I1109" s="3" t="s">
        <v>24</v>
      </c>
      <c r="J1109" s="3" t="s">
        <v>25</v>
      </c>
      <c r="K1109" s="3" t="s">
        <v>401</v>
      </c>
      <c r="L1109" s="4" t="str">
        <f t="shared" si="70"/>
        <v>RC0603FR-0730K9L</v>
      </c>
      <c r="M1109" s="3" t="s">
        <v>378</v>
      </c>
      <c r="N1109" t="s">
        <v>379</v>
      </c>
      <c r="O1109" t="str">
        <f t="shared" ca="1" si="68"/>
        <v>C:\Altium Libraries\Passives Library\DataSheet\GENERAL PURPOSE CHIP RESISTORS (Yageo).pdf</v>
      </c>
      <c r="P1109" s="5" t="str">
        <f t="shared" si="71"/>
        <v>GENERAL PURPOSE CHIP RESISTORS RES0603 30K9±1% 75V 0.1W</v>
      </c>
    </row>
    <row r="1110" spans="1:16" x14ac:dyDescent="0.3">
      <c r="A1110" s="4" t="s">
        <v>1347</v>
      </c>
      <c r="B1110" s="3" t="s">
        <v>398</v>
      </c>
      <c r="C1110" s="4" t="s">
        <v>2502</v>
      </c>
      <c r="D1110" s="45" t="s">
        <v>1669</v>
      </c>
      <c r="E1110" s="3" t="s">
        <v>399</v>
      </c>
      <c r="F1110" s="3" t="s">
        <v>400</v>
      </c>
      <c r="G1110" s="4" t="str">
        <f t="shared" si="69"/>
        <v>RES0603 31K6±1%</v>
      </c>
      <c r="H1110" s="3" t="s">
        <v>23</v>
      </c>
      <c r="I1110" s="3" t="s">
        <v>24</v>
      </c>
      <c r="J1110" s="3" t="s">
        <v>25</v>
      </c>
      <c r="K1110" s="3" t="s">
        <v>401</v>
      </c>
      <c r="L1110" s="4" t="str">
        <f t="shared" si="70"/>
        <v>RC0603FR-0731K6L</v>
      </c>
      <c r="M1110" s="3" t="s">
        <v>378</v>
      </c>
      <c r="N1110" t="s">
        <v>379</v>
      </c>
      <c r="O1110" t="str">
        <f t="shared" ca="1" si="68"/>
        <v>C:\Altium Libraries\Passives Library\DataSheet\GENERAL PURPOSE CHIP RESISTORS (Yageo).pdf</v>
      </c>
      <c r="P1110" s="5" t="str">
        <f t="shared" si="71"/>
        <v>GENERAL PURPOSE CHIP RESISTORS RES0603 31K6±1% 75V 0.1W</v>
      </c>
    </row>
    <row r="1111" spans="1:16" x14ac:dyDescent="0.3">
      <c r="A1111" s="4" t="s">
        <v>1348</v>
      </c>
      <c r="B1111" s="3" t="s">
        <v>398</v>
      </c>
      <c r="C1111" s="4" t="s">
        <v>2503</v>
      </c>
      <c r="D1111" s="45" t="s">
        <v>1669</v>
      </c>
      <c r="E1111" s="3" t="s">
        <v>399</v>
      </c>
      <c r="F1111" s="3" t="s">
        <v>400</v>
      </c>
      <c r="G1111" s="4" t="str">
        <f t="shared" si="69"/>
        <v>RES0603 32K4±1%</v>
      </c>
      <c r="H1111" s="3" t="s">
        <v>23</v>
      </c>
      <c r="I1111" s="3" t="s">
        <v>24</v>
      </c>
      <c r="J1111" s="3" t="s">
        <v>25</v>
      </c>
      <c r="K1111" s="3" t="s">
        <v>401</v>
      </c>
      <c r="L1111" s="4" t="str">
        <f t="shared" si="70"/>
        <v>RC0603FR-0732K4L</v>
      </c>
      <c r="M1111" s="3" t="s">
        <v>378</v>
      </c>
      <c r="N1111" t="s">
        <v>379</v>
      </c>
      <c r="O1111" t="str">
        <f t="shared" ca="1" si="68"/>
        <v>C:\Altium Libraries\Passives Library\DataSheet\GENERAL PURPOSE CHIP RESISTORS (Yageo).pdf</v>
      </c>
      <c r="P1111" s="5" t="str">
        <f t="shared" si="71"/>
        <v>GENERAL PURPOSE CHIP RESISTORS RES0603 32K4±1% 75V 0.1W</v>
      </c>
    </row>
    <row r="1112" spans="1:16" x14ac:dyDescent="0.3">
      <c r="A1112" s="4" t="s">
        <v>1349</v>
      </c>
      <c r="B1112" s="3" t="s">
        <v>398</v>
      </c>
      <c r="C1112" s="4" t="s">
        <v>2504</v>
      </c>
      <c r="D1112" s="45" t="s">
        <v>1669</v>
      </c>
      <c r="E1112" s="3" t="s">
        <v>399</v>
      </c>
      <c r="F1112" s="3" t="s">
        <v>400</v>
      </c>
      <c r="G1112" s="4" t="str">
        <f t="shared" si="69"/>
        <v>RES0603 33K2±1%</v>
      </c>
      <c r="H1112" s="3" t="s">
        <v>23</v>
      </c>
      <c r="I1112" s="3" t="s">
        <v>24</v>
      </c>
      <c r="J1112" s="3" t="s">
        <v>25</v>
      </c>
      <c r="K1112" s="3" t="s">
        <v>401</v>
      </c>
      <c r="L1112" s="4" t="str">
        <f t="shared" si="70"/>
        <v>RC0603FR-0733K2L</v>
      </c>
      <c r="M1112" s="3" t="s">
        <v>378</v>
      </c>
      <c r="N1112" t="s">
        <v>379</v>
      </c>
      <c r="O1112" t="str">
        <f t="shared" ca="1" si="68"/>
        <v>C:\Altium Libraries\Passives Library\DataSheet\GENERAL PURPOSE CHIP RESISTORS (Yageo).pdf</v>
      </c>
      <c r="P1112" s="5" t="str">
        <f t="shared" si="71"/>
        <v>GENERAL PURPOSE CHIP RESISTORS RES0603 33K2±1% 75V 0.1W</v>
      </c>
    </row>
    <row r="1113" spans="1:16" x14ac:dyDescent="0.3">
      <c r="A1113" s="4" t="s">
        <v>1350</v>
      </c>
      <c r="B1113" s="3" t="s">
        <v>398</v>
      </c>
      <c r="C1113" s="4" t="s">
        <v>2505</v>
      </c>
      <c r="D1113" s="45" t="s">
        <v>1669</v>
      </c>
      <c r="E1113" s="3" t="s">
        <v>399</v>
      </c>
      <c r="F1113" s="3" t="s">
        <v>400</v>
      </c>
      <c r="G1113" s="4" t="str">
        <f t="shared" si="69"/>
        <v>RES0603 34K±1%</v>
      </c>
      <c r="H1113" s="3" t="s">
        <v>23</v>
      </c>
      <c r="I1113" s="3" t="s">
        <v>24</v>
      </c>
      <c r="J1113" s="3" t="s">
        <v>25</v>
      </c>
      <c r="K1113" s="3" t="s">
        <v>401</v>
      </c>
      <c r="L1113" s="4" t="str">
        <f t="shared" si="70"/>
        <v>RC0603FR-0734KL</v>
      </c>
      <c r="M1113" s="3" t="s">
        <v>378</v>
      </c>
      <c r="N1113" t="s">
        <v>379</v>
      </c>
      <c r="O1113" t="str">
        <f t="shared" ca="1" si="68"/>
        <v>C:\Altium Libraries\Passives Library\DataSheet\GENERAL PURPOSE CHIP RESISTORS (Yageo).pdf</v>
      </c>
      <c r="P1113" s="5" t="str">
        <f t="shared" si="71"/>
        <v>GENERAL PURPOSE CHIP RESISTORS RES0603 34K±1% 75V 0.1W</v>
      </c>
    </row>
    <row r="1114" spans="1:16" x14ac:dyDescent="0.3">
      <c r="A1114" s="4" t="s">
        <v>1351</v>
      </c>
      <c r="B1114" s="3" t="s">
        <v>398</v>
      </c>
      <c r="C1114" s="4" t="s">
        <v>2506</v>
      </c>
      <c r="D1114" s="45" t="s">
        <v>1669</v>
      </c>
      <c r="E1114" s="3" t="s">
        <v>399</v>
      </c>
      <c r="F1114" s="3" t="s">
        <v>400</v>
      </c>
      <c r="G1114" s="4" t="str">
        <f t="shared" si="69"/>
        <v>RES0603 34K8±1%</v>
      </c>
      <c r="H1114" s="3" t="s">
        <v>23</v>
      </c>
      <c r="I1114" s="3" t="s">
        <v>24</v>
      </c>
      <c r="J1114" s="3" t="s">
        <v>25</v>
      </c>
      <c r="K1114" s="3" t="s">
        <v>401</v>
      </c>
      <c r="L1114" s="4" t="str">
        <f t="shared" si="70"/>
        <v>RC0603FR-0734K8L</v>
      </c>
      <c r="M1114" s="3" t="s">
        <v>378</v>
      </c>
      <c r="N1114" t="s">
        <v>379</v>
      </c>
      <c r="O1114" t="str">
        <f t="shared" ca="1" si="68"/>
        <v>C:\Altium Libraries\Passives Library\DataSheet\GENERAL PURPOSE CHIP RESISTORS (Yageo).pdf</v>
      </c>
      <c r="P1114" s="5" t="str">
        <f t="shared" si="71"/>
        <v>GENERAL PURPOSE CHIP RESISTORS RES0603 34K8±1% 75V 0.1W</v>
      </c>
    </row>
    <row r="1115" spans="1:16" x14ac:dyDescent="0.3">
      <c r="A1115" s="4" t="s">
        <v>1352</v>
      </c>
      <c r="B1115" s="3" t="s">
        <v>398</v>
      </c>
      <c r="C1115" s="4" t="s">
        <v>2507</v>
      </c>
      <c r="D1115" s="45" t="s">
        <v>1669</v>
      </c>
      <c r="E1115" s="3" t="s">
        <v>399</v>
      </c>
      <c r="F1115" s="3" t="s">
        <v>400</v>
      </c>
      <c r="G1115" s="4" t="str">
        <f t="shared" si="69"/>
        <v>RES0603 35K7±1%</v>
      </c>
      <c r="H1115" s="3" t="s">
        <v>23</v>
      </c>
      <c r="I1115" s="3" t="s">
        <v>24</v>
      </c>
      <c r="J1115" s="3" t="s">
        <v>25</v>
      </c>
      <c r="K1115" s="3" t="s">
        <v>401</v>
      </c>
      <c r="L1115" s="4" t="str">
        <f t="shared" si="70"/>
        <v>RC0603FR-0735K7L</v>
      </c>
      <c r="M1115" s="3" t="s">
        <v>378</v>
      </c>
      <c r="N1115" t="s">
        <v>379</v>
      </c>
      <c r="O1115" t="str">
        <f t="shared" ca="1" si="68"/>
        <v>C:\Altium Libraries\Passives Library\DataSheet\GENERAL PURPOSE CHIP RESISTORS (Yageo).pdf</v>
      </c>
      <c r="P1115" s="5" t="str">
        <f t="shared" si="71"/>
        <v>GENERAL PURPOSE CHIP RESISTORS RES0603 35K7±1% 75V 0.1W</v>
      </c>
    </row>
    <row r="1116" spans="1:16" x14ac:dyDescent="0.3">
      <c r="A1116" s="4" t="s">
        <v>1353</v>
      </c>
      <c r="B1116" s="3" t="s">
        <v>398</v>
      </c>
      <c r="C1116" s="4" t="s">
        <v>2508</v>
      </c>
      <c r="D1116" s="45" t="s">
        <v>1669</v>
      </c>
      <c r="E1116" s="3" t="s">
        <v>399</v>
      </c>
      <c r="F1116" s="3" t="s">
        <v>400</v>
      </c>
      <c r="G1116" s="4" t="str">
        <f t="shared" si="69"/>
        <v>RES0603 36K5±1%</v>
      </c>
      <c r="H1116" s="3" t="s">
        <v>23</v>
      </c>
      <c r="I1116" s="3" t="s">
        <v>24</v>
      </c>
      <c r="J1116" s="3" t="s">
        <v>25</v>
      </c>
      <c r="K1116" s="3" t="s">
        <v>401</v>
      </c>
      <c r="L1116" s="4" t="str">
        <f t="shared" si="70"/>
        <v>RC0603FR-0736K5L</v>
      </c>
      <c r="M1116" s="3" t="s">
        <v>378</v>
      </c>
      <c r="N1116" t="s">
        <v>379</v>
      </c>
      <c r="O1116" t="str">
        <f t="shared" ca="1" si="68"/>
        <v>C:\Altium Libraries\Passives Library\DataSheet\GENERAL PURPOSE CHIP RESISTORS (Yageo).pdf</v>
      </c>
      <c r="P1116" s="5" t="str">
        <f t="shared" si="71"/>
        <v>GENERAL PURPOSE CHIP RESISTORS RES0603 36K5±1% 75V 0.1W</v>
      </c>
    </row>
    <row r="1117" spans="1:16" x14ac:dyDescent="0.3">
      <c r="A1117" s="4" t="s">
        <v>1354</v>
      </c>
      <c r="B1117" s="3" t="s">
        <v>398</v>
      </c>
      <c r="C1117" s="4" t="s">
        <v>2509</v>
      </c>
      <c r="D1117" s="45" t="s">
        <v>1669</v>
      </c>
      <c r="E1117" s="3" t="s">
        <v>399</v>
      </c>
      <c r="F1117" s="3" t="s">
        <v>400</v>
      </c>
      <c r="G1117" s="4" t="str">
        <f t="shared" si="69"/>
        <v>RES0603 37K4±1%</v>
      </c>
      <c r="H1117" s="3" t="s">
        <v>23</v>
      </c>
      <c r="I1117" s="3" t="s">
        <v>24</v>
      </c>
      <c r="J1117" s="3" t="s">
        <v>25</v>
      </c>
      <c r="K1117" s="3" t="s">
        <v>401</v>
      </c>
      <c r="L1117" s="4" t="str">
        <f t="shared" si="70"/>
        <v>RC0603FR-0737K4L</v>
      </c>
      <c r="M1117" s="3" t="s">
        <v>378</v>
      </c>
      <c r="N1117" t="s">
        <v>379</v>
      </c>
      <c r="O1117" t="str">
        <f t="shared" ca="1" si="68"/>
        <v>C:\Altium Libraries\Passives Library\DataSheet\GENERAL PURPOSE CHIP RESISTORS (Yageo).pdf</v>
      </c>
      <c r="P1117" s="5" t="str">
        <f t="shared" si="71"/>
        <v>GENERAL PURPOSE CHIP RESISTORS RES0603 37K4±1% 75V 0.1W</v>
      </c>
    </row>
    <row r="1118" spans="1:16" x14ac:dyDescent="0.3">
      <c r="A1118" s="4" t="s">
        <v>1355</v>
      </c>
      <c r="B1118" s="3" t="s">
        <v>398</v>
      </c>
      <c r="C1118" s="4" t="s">
        <v>2510</v>
      </c>
      <c r="D1118" s="45" t="s">
        <v>1669</v>
      </c>
      <c r="E1118" s="3" t="s">
        <v>399</v>
      </c>
      <c r="F1118" s="3" t="s">
        <v>400</v>
      </c>
      <c r="G1118" s="4" t="str">
        <f t="shared" si="69"/>
        <v>RES0603 38K3±1%</v>
      </c>
      <c r="H1118" s="3" t="s">
        <v>23</v>
      </c>
      <c r="I1118" s="3" t="s">
        <v>24</v>
      </c>
      <c r="J1118" s="3" t="s">
        <v>25</v>
      </c>
      <c r="K1118" s="3" t="s">
        <v>401</v>
      </c>
      <c r="L1118" s="4" t="str">
        <f t="shared" si="70"/>
        <v>RC0603FR-0738K3L</v>
      </c>
      <c r="M1118" s="3" t="s">
        <v>378</v>
      </c>
      <c r="N1118" t="s">
        <v>379</v>
      </c>
      <c r="O1118" t="str">
        <f t="shared" ca="1" si="68"/>
        <v>C:\Altium Libraries\Passives Library\DataSheet\GENERAL PURPOSE CHIP RESISTORS (Yageo).pdf</v>
      </c>
      <c r="P1118" s="5" t="str">
        <f t="shared" si="71"/>
        <v>GENERAL PURPOSE CHIP RESISTORS RES0603 38K3±1% 75V 0.1W</v>
      </c>
    </row>
    <row r="1119" spans="1:16" x14ac:dyDescent="0.3">
      <c r="A1119" s="4" t="s">
        <v>1356</v>
      </c>
      <c r="B1119" s="3" t="s">
        <v>398</v>
      </c>
      <c r="C1119" s="4" t="s">
        <v>2511</v>
      </c>
      <c r="D1119" s="45" t="s">
        <v>1669</v>
      </c>
      <c r="E1119" s="3" t="s">
        <v>399</v>
      </c>
      <c r="F1119" s="3" t="s">
        <v>400</v>
      </c>
      <c r="G1119" s="4" t="str">
        <f t="shared" si="69"/>
        <v>RES0603 39K2±1%</v>
      </c>
      <c r="H1119" s="3" t="s">
        <v>23</v>
      </c>
      <c r="I1119" s="3" t="s">
        <v>24</v>
      </c>
      <c r="J1119" s="3" t="s">
        <v>25</v>
      </c>
      <c r="K1119" s="3" t="s">
        <v>401</v>
      </c>
      <c r="L1119" s="4" t="str">
        <f t="shared" si="70"/>
        <v>RC0603FR-0739K2L</v>
      </c>
      <c r="M1119" s="3" t="s">
        <v>378</v>
      </c>
      <c r="N1119" t="s">
        <v>379</v>
      </c>
      <c r="O1119" t="str">
        <f t="shared" ca="1" si="68"/>
        <v>C:\Altium Libraries\Passives Library\DataSheet\GENERAL PURPOSE CHIP RESISTORS (Yageo).pdf</v>
      </c>
      <c r="P1119" s="5" t="str">
        <f t="shared" si="71"/>
        <v>GENERAL PURPOSE CHIP RESISTORS RES0603 39K2±1% 75V 0.1W</v>
      </c>
    </row>
    <row r="1120" spans="1:16" x14ac:dyDescent="0.3">
      <c r="A1120" s="4" t="s">
        <v>1357</v>
      </c>
      <c r="B1120" s="3" t="s">
        <v>398</v>
      </c>
      <c r="C1120" s="4" t="s">
        <v>2512</v>
      </c>
      <c r="D1120" s="45" t="s">
        <v>1669</v>
      </c>
      <c r="E1120" s="3" t="s">
        <v>399</v>
      </c>
      <c r="F1120" s="3" t="s">
        <v>400</v>
      </c>
      <c r="G1120" s="4" t="str">
        <f t="shared" si="69"/>
        <v>RES0603 40K2±1%</v>
      </c>
      <c r="H1120" s="3" t="s">
        <v>23</v>
      </c>
      <c r="I1120" s="3" t="s">
        <v>24</v>
      </c>
      <c r="J1120" s="3" t="s">
        <v>25</v>
      </c>
      <c r="K1120" s="3" t="s">
        <v>401</v>
      </c>
      <c r="L1120" s="4" t="str">
        <f t="shared" si="70"/>
        <v>RC0603FR-0740K2L</v>
      </c>
      <c r="M1120" s="3" t="s">
        <v>378</v>
      </c>
      <c r="N1120" t="s">
        <v>379</v>
      </c>
      <c r="O1120" t="str">
        <f t="shared" ca="1" si="68"/>
        <v>C:\Altium Libraries\Passives Library\DataSheet\GENERAL PURPOSE CHIP RESISTORS (Yageo).pdf</v>
      </c>
      <c r="P1120" s="5" t="str">
        <f t="shared" si="71"/>
        <v>GENERAL PURPOSE CHIP RESISTORS RES0603 40K2±1% 75V 0.1W</v>
      </c>
    </row>
    <row r="1121" spans="1:16" x14ac:dyDescent="0.3">
      <c r="A1121" s="4" t="s">
        <v>1358</v>
      </c>
      <c r="B1121" s="3" t="s">
        <v>398</v>
      </c>
      <c r="C1121" s="4" t="s">
        <v>2513</v>
      </c>
      <c r="D1121" s="45" t="s">
        <v>1669</v>
      </c>
      <c r="E1121" s="3" t="s">
        <v>399</v>
      </c>
      <c r="F1121" s="3" t="s">
        <v>400</v>
      </c>
      <c r="G1121" s="4" t="str">
        <f t="shared" si="69"/>
        <v>RES0603 41K2±1%</v>
      </c>
      <c r="H1121" s="3" t="s">
        <v>23</v>
      </c>
      <c r="I1121" s="3" t="s">
        <v>24</v>
      </c>
      <c r="J1121" s="3" t="s">
        <v>25</v>
      </c>
      <c r="K1121" s="3" t="s">
        <v>401</v>
      </c>
      <c r="L1121" s="4" t="str">
        <f t="shared" si="70"/>
        <v>RC0603FR-0741K2L</v>
      </c>
      <c r="M1121" s="3" t="s">
        <v>378</v>
      </c>
      <c r="N1121" t="s">
        <v>379</v>
      </c>
      <c r="O1121" t="str">
        <f t="shared" ca="1" si="68"/>
        <v>C:\Altium Libraries\Passives Library\DataSheet\GENERAL PURPOSE CHIP RESISTORS (Yageo).pdf</v>
      </c>
      <c r="P1121" s="5" t="str">
        <f t="shared" si="71"/>
        <v>GENERAL PURPOSE CHIP RESISTORS RES0603 41K2±1% 75V 0.1W</v>
      </c>
    </row>
    <row r="1122" spans="1:16" x14ac:dyDescent="0.3">
      <c r="A1122" s="4" t="s">
        <v>1359</v>
      </c>
      <c r="B1122" s="3" t="s">
        <v>398</v>
      </c>
      <c r="C1122" s="4" t="s">
        <v>2514</v>
      </c>
      <c r="D1122" s="45" t="s">
        <v>1669</v>
      </c>
      <c r="E1122" s="3" t="s">
        <v>399</v>
      </c>
      <c r="F1122" s="3" t="s">
        <v>400</v>
      </c>
      <c r="G1122" s="4" t="str">
        <f t="shared" si="69"/>
        <v>RES0603 42K2±1%</v>
      </c>
      <c r="H1122" s="3" t="s">
        <v>23</v>
      </c>
      <c r="I1122" s="3" t="s">
        <v>24</v>
      </c>
      <c r="J1122" s="3" t="s">
        <v>25</v>
      </c>
      <c r="K1122" s="3" t="s">
        <v>401</v>
      </c>
      <c r="L1122" s="4" t="str">
        <f t="shared" si="70"/>
        <v>RC0603FR-0742K2L</v>
      </c>
      <c r="M1122" s="3" t="s">
        <v>378</v>
      </c>
      <c r="N1122" t="s">
        <v>379</v>
      </c>
      <c r="O1122" t="str">
        <f t="shared" ca="1" si="68"/>
        <v>C:\Altium Libraries\Passives Library\DataSheet\GENERAL PURPOSE CHIP RESISTORS (Yageo).pdf</v>
      </c>
      <c r="P1122" s="5" t="str">
        <f t="shared" si="71"/>
        <v>GENERAL PURPOSE CHIP RESISTORS RES0603 42K2±1% 75V 0.1W</v>
      </c>
    </row>
    <row r="1123" spans="1:16" x14ac:dyDescent="0.3">
      <c r="A1123" s="4" t="s">
        <v>1360</v>
      </c>
      <c r="B1123" s="3" t="s">
        <v>398</v>
      </c>
      <c r="C1123" s="4" t="s">
        <v>2515</v>
      </c>
      <c r="D1123" s="45" t="s">
        <v>1669</v>
      </c>
      <c r="E1123" s="3" t="s">
        <v>399</v>
      </c>
      <c r="F1123" s="3" t="s">
        <v>400</v>
      </c>
      <c r="G1123" s="4" t="str">
        <f t="shared" si="69"/>
        <v>RES0603 43K2±1%</v>
      </c>
      <c r="H1123" s="3" t="s">
        <v>23</v>
      </c>
      <c r="I1123" s="3" t="s">
        <v>24</v>
      </c>
      <c r="J1123" s="3" t="s">
        <v>25</v>
      </c>
      <c r="K1123" s="3" t="s">
        <v>401</v>
      </c>
      <c r="L1123" s="4" t="str">
        <f t="shared" si="70"/>
        <v>RC0603FR-0743K2L</v>
      </c>
      <c r="M1123" s="3" t="s">
        <v>378</v>
      </c>
      <c r="N1123" t="s">
        <v>379</v>
      </c>
      <c r="O1123" t="str">
        <f t="shared" ca="1" si="68"/>
        <v>C:\Altium Libraries\Passives Library\DataSheet\GENERAL PURPOSE CHIP RESISTORS (Yageo).pdf</v>
      </c>
      <c r="P1123" s="5" t="str">
        <f t="shared" si="71"/>
        <v>GENERAL PURPOSE CHIP RESISTORS RES0603 43K2±1% 75V 0.1W</v>
      </c>
    </row>
    <row r="1124" spans="1:16" x14ac:dyDescent="0.3">
      <c r="A1124" s="4" t="s">
        <v>1361</v>
      </c>
      <c r="B1124" s="3" t="s">
        <v>398</v>
      </c>
      <c r="C1124" s="4" t="s">
        <v>2516</v>
      </c>
      <c r="D1124" s="45" t="s">
        <v>1669</v>
      </c>
      <c r="E1124" s="3" t="s">
        <v>399</v>
      </c>
      <c r="F1124" s="3" t="s">
        <v>400</v>
      </c>
      <c r="G1124" s="4" t="str">
        <f t="shared" si="69"/>
        <v>RES0603 44K2±1%</v>
      </c>
      <c r="H1124" s="3" t="s">
        <v>23</v>
      </c>
      <c r="I1124" s="3" t="s">
        <v>24</v>
      </c>
      <c r="J1124" s="3" t="s">
        <v>25</v>
      </c>
      <c r="K1124" s="3" t="s">
        <v>401</v>
      </c>
      <c r="L1124" s="4" t="str">
        <f t="shared" si="70"/>
        <v>RC0603FR-0744K2L</v>
      </c>
      <c r="M1124" s="3" t="s">
        <v>378</v>
      </c>
      <c r="N1124" t="s">
        <v>379</v>
      </c>
      <c r="O1124" t="str">
        <f t="shared" ca="1" si="68"/>
        <v>C:\Altium Libraries\Passives Library\DataSheet\GENERAL PURPOSE CHIP RESISTORS (Yageo).pdf</v>
      </c>
      <c r="P1124" s="5" t="str">
        <f t="shared" si="71"/>
        <v>GENERAL PURPOSE CHIP RESISTORS RES0603 44K2±1% 75V 0.1W</v>
      </c>
    </row>
    <row r="1125" spans="1:16" x14ac:dyDescent="0.3">
      <c r="A1125" s="4" t="s">
        <v>1362</v>
      </c>
      <c r="B1125" s="3" t="s">
        <v>398</v>
      </c>
      <c r="C1125" s="4" t="s">
        <v>2517</v>
      </c>
      <c r="D1125" s="45" t="s">
        <v>1669</v>
      </c>
      <c r="E1125" s="3" t="s">
        <v>399</v>
      </c>
      <c r="F1125" s="3" t="s">
        <v>400</v>
      </c>
      <c r="G1125" s="4" t="str">
        <f t="shared" si="69"/>
        <v>RES0603 45K3±1%</v>
      </c>
      <c r="H1125" s="3" t="s">
        <v>23</v>
      </c>
      <c r="I1125" s="3" t="s">
        <v>24</v>
      </c>
      <c r="J1125" s="3" t="s">
        <v>25</v>
      </c>
      <c r="K1125" s="3" t="s">
        <v>401</v>
      </c>
      <c r="L1125" s="4" t="str">
        <f t="shared" si="70"/>
        <v>RC0603FR-0745K3L</v>
      </c>
      <c r="M1125" s="3" t="s">
        <v>378</v>
      </c>
      <c r="N1125" t="s">
        <v>379</v>
      </c>
      <c r="O1125" t="str">
        <f t="shared" ref="O1125:O1188" ca="1" si="72">CONCATENATE(LEFT(CELL("имяфайла"), FIND("[",CELL("имяфайла"))-1),"DataSheet\GENERAL PURPOSE CHIP RESISTORS (Yageo).pdf")</f>
        <v>C:\Altium Libraries\Passives Library\DataSheet\GENERAL PURPOSE CHIP RESISTORS (Yageo).pdf</v>
      </c>
      <c r="P1125" s="5" t="str">
        <f t="shared" si="71"/>
        <v>GENERAL PURPOSE CHIP RESISTORS RES0603 45K3±1% 75V 0.1W</v>
      </c>
    </row>
    <row r="1126" spans="1:16" x14ac:dyDescent="0.3">
      <c r="A1126" s="4" t="s">
        <v>1363</v>
      </c>
      <c r="B1126" s="3" t="s">
        <v>398</v>
      </c>
      <c r="C1126" s="4" t="s">
        <v>2518</v>
      </c>
      <c r="D1126" s="45" t="s">
        <v>1669</v>
      </c>
      <c r="E1126" s="3" t="s">
        <v>399</v>
      </c>
      <c r="F1126" s="3" t="s">
        <v>400</v>
      </c>
      <c r="G1126" s="4" t="str">
        <f t="shared" ref="G1126:G1189" si="73">CONCATENATE(K1126," ",C1126,D1126)</f>
        <v>RES0603 46K4±1%</v>
      </c>
      <c r="H1126" s="3" t="s">
        <v>23</v>
      </c>
      <c r="I1126" s="3" t="s">
        <v>24</v>
      </c>
      <c r="J1126" s="3" t="s">
        <v>25</v>
      </c>
      <c r="K1126" s="3" t="s">
        <v>401</v>
      </c>
      <c r="L1126" s="4" t="str">
        <f t="shared" ref="L1126:L1189" si="74">CONCATENATE("RC0603FR-07",C1126,"L")</f>
        <v>RC0603FR-0746K4L</v>
      </c>
      <c r="M1126" s="3" t="s">
        <v>378</v>
      </c>
      <c r="N1126" t="s">
        <v>379</v>
      </c>
      <c r="O1126" t="str">
        <f t="shared" ca="1" si="72"/>
        <v>C:\Altium Libraries\Passives Library\DataSheet\GENERAL PURPOSE CHIP RESISTORS (Yageo).pdf</v>
      </c>
      <c r="P1126" s="5" t="str">
        <f t="shared" ref="P1126:P1189" si="75">CONCATENATE(N1126," ",K1126," ",C1126,D1126," ",E1126," ",F1126)</f>
        <v>GENERAL PURPOSE CHIP RESISTORS RES0603 46K4±1% 75V 0.1W</v>
      </c>
    </row>
    <row r="1127" spans="1:16" x14ac:dyDescent="0.3">
      <c r="A1127" s="4" t="s">
        <v>1364</v>
      </c>
      <c r="B1127" s="3" t="s">
        <v>398</v>
      </c>
      <c r="C1127" s="4" t="s">
        <v>2519</v>
      </c>
      <c r="D1127" s="45" t="s">
        <v>1669</v>
      </c>
      <c r="E1127" s="3" t="s">
        <v>399</v>
      </c>
      <c r="F1127" s="3" t="s">
        <v>400</v>
      </c>
      <c r="G1127" s="4" t="str">
        <f t="shared" si="73"/>
        <v>RES0603 47K5±1%</v>
      </c>
      <c r="H1127" s="3" t="s">
        <v>23</v>
      </c>
      <c r="I1127" s="3" t="s">
        <v>24</v>
      </c>
      <c r="J1127" s="3" t="s">
        <v>25</v>
      </c>
      <c r="K1127" s="3" t="s">
        <v>401</v>
      </c>
      <c r="L1127" s="4" t="str">
        <f t="shared" si="74"/>
        <v>RC0603FR-0747K5L</v>
      </c>
      <c r="M1127" s="3" t="s">
        <v>378</v>
      </c>
      <c r="N1127" t="s">
        <v>379</v>
      </c>
      <c r="O1127" t="str">
        <f t="shared" ca="1" si="72"/>
        <v>C:\Altium Libraries\Passives Library\DataSheet\GENERAL PURPOSE CHIP RESISTORS (Yageo).pdf</v>
      </c>
      <c r="P1127" s="5" t="str">
        <f t="shared" si="75"/>
        <v>GENERAL PURPOSE CHIP RESISTORS RES0603 47K5±1% 75V 0.1W</v>
      </c>
    </row>
    <row r="1128" spans="1:16" x14ac:dyDescent="0.3">
      <c r="A1128" s="4" t="s">
        <v>1365</v>
      </c>
      <c r="B1128" s="3" t="s">
        <v>398</v>
      </c>
      <c r="C1128" s="4" t="s">
        <v>2520</v>
      </c>
      <c r="D1128" s="45" t="s">
        <v>1669</v>
      </c>
      <c r="E1128" s="3" t="s">
        <v>399</v>
      </c>
      <c r="F1128" s="3" t="s">
        <v>400</v>
      </c>
      <c r="G1128" s="4" t="str">
        <f t="shared" si="73"/>
        <v>RES0603 48K7±1%</v>
      </c>
      <c r="H1128" s="3" t="s">
        <v>23</v>
      </c>
      <c r="I1128" s="3" t="s">
        <v>24</v>
      </c>
      <c r="J1128" s="3" t="s">
        <v>25</v>
      </c>
      <c r="K1128" s="3" t="s">
        <v>401</v>
      </c>
      <c r="L1128" s="4" t="str">
        <f t="shared" si="74"/>
        <v>RC0603FR-0748K7L</v>
      </c>
      <c r="M1128" s="3" t="s">
        <v>378</v>
      </c>
      <c r="N1128" t="s">
        <v>379</v>
      </c>
      <c r="O1128" t="str">
        <f t="shared" ca="1" si="72"/>
        <v>C:\Altium Libraries\Passives Library\DataSheet\GENERAL PURPOSE CHIP RESISTORS (Yageo).pdf</v>
      </c>
      <c r="P1128" s="5" t="str">
        <f t="shared" si="75"/>
        <v>GENERAL PURPOSE CHIP RESISTORS RES0603 48K7±1% 75V 0.1W</v>
      </c>
    </row>
    <row r="1129" spans="1:16" x14ac:dyDescent="0.3">
      <c r="A1129" s="4" t="s">
        <v>1366</v>
      </c>
      <c r="B1129" s="3" t="s">
        <v>398</v>
      </c>
      <c r="C1129" s="4" t="s">
        <v>2521</v>
      </c>
      <c r="D1129" s="45" t="s">
        <v>1669</v>
      </c>
      <c r="E1129" s="3" t="s">
        <v>399</v>
      </c>
      <c r="F1129" s="3" t="s">
        <v>400</v>
      </c>
      <c r="G1129" s="4" t="str">
        <f t="shared" si="73"/>
        <v>RES0603 49K9±1%</v>
      </c>
      <c r="H1129" s="3" t="s">
        <v>23</v>
      </c>
      <c r="I1129" s="3" t="s">
        <v>24</v>
      </c>
      <c r="J1129" s="3" t="s">
        <v>25</v>
      </c>
      <c r="K1129" s="3" t="s">
        <v>401</v>
      </c>
      <c r="L1129" s="4" t="str">
        <f t="shared" si="74"/>
        <v>RC0603FR-0749K9L</v>
      </c>
      <c r="M1129" s="3" t="s">
        <v>378</v>
      </c>
      <c r="N1129" t="s">
        <v>379</v>
      </c>
      <c r="O1129" t="str">
        <f t="shared" ca="1" si="72"/>
        <v>C:\Altium Libraries\Passives Library\DataSheet\GENERAL PURPOSE CHIP RESISTORS (Yageo).pdf</v>
      </c>
      <c r="P1129" s="5" t="str">
        <f t="shared" si="75"/>
        <v>GENERAL PURPOSE CHIP RESISTORS RES0603 49K9±1% 75V 0.1W</v>
      </c>
    </row>
    <row r="1130" spans="1:16" x14ac:dyDescent="0.3">
      <c r="A1130" s="4" t="s">
        <v>1367</v>
      </c>
      <c r="B1130" s="3" t="s">
        <v>398</v>
      </c>
      <c r="C1130" s="4" t="s">
        <v>2522</v>
      </c>
      <c r="D1130" s="45" t="s">
        <v>1669</v>
      </c>
      <c r="E1130" s="3" t="s">
        <v>399</v>
      </c>
      <c r="F1130" s="3" t="s">
        <v>400</v>
      </c>
      <c r="G1130" s="4" t="str">
        <f t="shared" si="73"/>
        <v>RES0603 51K1±1%</v>
      </c>
      <c r="H1130" s="3" t="s">
        <v>23</v>
      </c>
      <c r="I1130" s="3" t="s">
        <v>24</v>
      </c>
      <c r="J1130" s="3" t="s">
        <v>25</v>
      </c>
      <c r="K1130" s="3" t="s">
        <v>401</v>
      </c>
      <c r="L1130" s="4" t="str">
        <f t="shared" si="74"/>
        <v>RC0603FR-0751K1L</v>
      </c>
      <c r="M1130" s="3" t="s">
        <v>378</v>
      </c>
      <c r="N1130" t="s">
        <v>379</v>
      </c>
      <c r="O1130" t="str">
        <f t="shared" ca="1" si="72"/>
        <v>C:\Altium Libraries\Passives Library\DataSheet\GENERAL PURPOSE CHIP RESISTORS (Yageo).pdf</v>
      </c>
      <c r="P1130" s="5" t="str">
        <f t="shared" si="75"/>
        <v>GENERAL PURPOSE CHIP RESISTORS RES0603 51K1±1% 75V 0.1W</v>
      </c>
    </row>
    <row r="1131" spans="1:16" x14ac:dyDescent="0.3">
      <c r="A1131" s="4" t="s">
        <v>1368</v>
      </c>
      <c r="B1131" s="3" t="s">
        <v>398</v>
      </c>
      <c r="C1131" s="4" t="s">
        <v>2523</v>
      </c>
      <c r="D1131" s="45" t="s">
        <v>1669</v>
      </c>
      <c r="E1131" s="3" t="s">
        <v>399</v>
      </c>
      <c r="F1131" s="3" t="s">
        <v>400</v>
      </c>
      <c r="G1131" s="4" t="str">
        <f t="shared" si="73"/>
        <v>RES0603 52K3±1%</v>
      </c>
      <c r="H1131" s="3" t="s">
        <v>23</v>
      </c>
      <c r="I1131" s="3" t="s">
        <v>24</v>
      </c>
      <c r="J1131" s="3" t="s">
        <v>25</v>
      </c>
      <c r="K1131" s="3" t="s">
        <v>401</v>
      </c>
      <c r="L1131" s="4" t="str">
        <f t="shared" si="74"/>
        <v>RC0603FR-0752K3L</v>
      </c>
      <c r="M1131" s="3" t="s">
        <v>378</v>
      </c>
      <c r="N1131" t="s">
        <v>379</v>
      </c>
      <c r="O1131" t="str">
        <f t="shared" ca="1" si="72"/>
        <v>C:\Altium Libraries\Passives Library\DataSheet\GENERAL PURPOSE CHIP RESISTORS (Yageo).pdf</v>
      </c>
      <c r="P1131" s="5" t="str">
        <f t="shared" si="75"/>
        <v>GENERAL PURPOSE CHIP RESISTORS RES0603 52K3±1% 75V 0.1W</v>
      </c>
    </row>
    <row r="1132" spans="1:16" x14ac:dyDescent="0.3">
      <c r="A1132" s="4" t="s">
        <v>1369</v>
      </c>
      <c r="B1132" s="3" t="s">
        <v>398</v>
      </c>
      <c r="C1132" s="4" t="s">
        <v>2524</v>
      </c>
      <c r="D1132" s="45" t="s">
        <v>1669</v>
      </c>
      <c r="E1132" s="3" t="s">
        <v>399</v>
      </c>
      <c r="F1132" s="3" t="s">
        <v>400</v>
      </c>
      <c r="G1132" s="4" t="str">
        <f t="shared" si="73"/>
        <v>RES0603 53K6±1%</v>
      </c>
      <c r="H1132" s="3" t="s">
        <v>23</v>
      </c>
      <c r="I1132" s="3" t="s">
        <v>24</v>
      </c>
      <c r="J1132" s="3" t="s">
        <v>25</v>
      </c>
      <c r="K1132" s="3" t="s">
        <v>401</v>
      </c>
      <c r="L1132" s="4" t="str">
        <f t="shared" si="74"/>
        <v>RC0603FR-0753K6L</v>
      </c>
      <c r="M1132" s="3" t="s">
        <v>378</v>
      </c>
      <c r="N1132" t="s">
        <v>379</v>
      </c>
      <c r="O1132" t="str">
        <f t="shared" ca="1" si="72"/>
        <v>C:\Altium Libraries\Passives Library\DataSheet\GENERAL PURPOSE CHIP RESISTORS (Yageo).pdf</v>
      </c>
      <c r="P1132" s="5" t="str">
        <f t="shared" si="75"/>
        <v>GENERAL PURPOSE CHIP RESISTORS RES0603 53K6±1% 75V 0.1W</v>
      </c>
    </row>
    <row r="1133" spans="1:16" x14ac:dyDescent="0.3">
      <c r="A1133" s="4" t="s">
        <v>1370</v>
      </c>
      <c r="B1133" s="3" t="s">
        <v>398</v>
      </c>
      <c r="C1133" s="4" t="s">
        <v>2525</v>
      </c>
      <c r="D1133" s="45" t="s">
        <v>1669</v>
      </c>
      <c r="E1133" s="3" t="s">
        <v>399</v>
      </c>
      <c r="F1133" s="3" t="s">
        <v>400</v>
      </c>
      <c r="G1133" s="4" t="str">
        <f t="shared" si="73"/>
        <v>RES0603 54K9±1%</v>
      </c>
      <c r="H1133" s="3" t="s">
        <v>23</v>
      </c>
      <c r="I1133" s="3" t="s">
        <v>24</v>
      </c>
      <c r="J1133" s="3" t="s">
        <v>25</v>
      </c>
      <c r="K1133" s="3" t="s">
        <v>401</v>
      </c>
      <c r="L1133" s="4" t="str">
        <f t="shared" si="74"/>
        <v>RC0603FR-0754K9L</v>
      </c>
      <c r="M1133" s="3" t="s">
        <v>378</v>
      </c>
      <c r="N1133" t="s">
        <v>379</v>
      </c>
      <c r="O1133" t="str">
        <f t="shared" ca="1" si="72"/>
        <v>C:\Altium Libraries\Passives Library\DataSheet\GENERAL PURPOSE CHIP RESISTORS (Yageo).pdf</v>
      </c>
      <c r="P1133" s="5" t="str">
        <f t="shared" si="75"/>
        <v>GENERAL PURPOSE CHIP RESISTORS RES0603 54K9±1% 75V 0.1W</v>
      </c>
    </row>
    <row r="1134" spans="1:16" x14ac:dyDescent="0.3">
      <c r="A1134" s="4" t="s">
        <v>1371</v>
      </c>
      <c r="B1134" s="3" t="s">
        <v>398</v>
      </c>
      <c r="C1134" s="4" t="s">
        <v>2526</v>
      </c>
      <c r="D1134" s="45" t="s">
        <v>1669</v>
      </c>
      <c r="E1134" s="3" t="s">
        <v>399</v>
      </c>
      <c r="F1134" s="3" t="s">
        <v>400</v>
      </c>
      <c r="G1134" s="4" t="str">
        <f t="shared" si="73"/>
        <v>RES0603 56K2±1%</v>
      </c>
      <c r="H1134" s="3" t="s">
        <v>23</v>
      </c>
      <c r="I1134" s="3" t="s">
        <v>24</v>
      </c>
      <c r="J1134" s="3" t="s">
        <v>25</v>
      </c>
      <c r="K1134" s="3" t="s">
        <v>401</v>
      </c>
      <c r="L1134" s="4" t="str">
        <f t="shared" si="74"/>
        <v>RC0603FR-0756K2L</v>
      </c>
      <c r="M1134" s="3" t="s">
        <v>378</v>
      </c>
      <c r="N1134" t="s">
        <v>379</v>
      </c>
      <c r="O1134" t="str">
        <f t="shared" ca="1" si="72"/>
        <v>C:\Altium Libraries\Passives Library\DataSheet\GENERAL PURPOSE CHIP RESISTORS (Yageo).pdf</v>
      </c>
      <c r="P1134" s="5" t="str">
        <f t="shared" si="75"/>
        <v>GENERAL PURPOSE CHIP RESISTORS RES0603 56K2±1% 75V 0.1W</v>
      </c>
    </row>
    <row r="1135" spans="1:16" x14ac:dyDescent="0.3">
      <c r="A1135" s="4" t="s">
        <v>1372</v>
      </c>
      <c r="B1135" s="3" t="s">
        <v>398</v>
      </c>
      <c r="C1135" s="4" t="s">
        <v>2527</v>
      </c>
      <c r="D1135" s="45" t="s">
        <v>1669</v>
      </c>
      <c r="E1135" s="3" t="s">
        <v>399</v>
      </c>
      <c r="F1135" s="3" t="s">
        <v>400</v>
      </c>
      <c r="G1135" s="4" t="str">
        <f t="shared" si="73"/>
        <v>RES0603 57K6±1%</v>
      </c>
      <c r="H1135" s="3" t="s">
        <v>23</v>
      </c>
      <c r="I1135" s="3" t="s">
        <v>24</v>
      </c>
      <c r="J1135" s="3" t="s">
        <v>25</v>
      </c>
      <c r="K1135" s="3" t="s">
        <v>401</v>
      </c>
      <c r="L1135" s="4" t="str">
        <f t="shared" si="74"/>
        <v>RC0603FR-0757K6L</v>
      </c>
      <c r="M1135" s="3" t="s">
        <v>378</v>
      </c>
      <c r="N1135" t="s">
        <v>379</v>
      </c>
      <c r="O1135" t="str">
        <f t="shared" ca="1" si="72"/>
        <v>C:\Altium Libraries\Passives Library\DataSheet\GENERAL PURPOSE CHIP RESISTORS (Yageo).pdf</v>
      </c>
      <c r="P1135" s="5" t="str">
        <f t="shared" si="75"/>
        <v>GENERAL PURPOSE CHIP RESISTORS RES0603 57K6±1% 75V 0.1W</v>
      </c>
    </row>
    <row r="1136" spans="1:16" x14ac:dyDescent="0.3">
      <c r="A1136" s="4" t="s">
        <v>1373</v>
      </c>
      <c r="B1136" s="3" t="s">
        <v>398</v>
      </c>
      <c r="C1136" s="4" t="s">
        <v>2528</v>
      </c>
      <c r="D1136" s="45" t="s">
        <v>1669</v>
      </c>
      <c r="E1136" s="3" t="s">
        <v>399</v>
      </c>
      <c r="F1136" s="3" t="s">
        <v>400</v>
      </c>
      <c r="G1136" s="4" t="str">
        <f t="shared" si="73"/>
        <v>RES0603 59K±1%</v>
      </c>
      <c r="H1136" s="3" t="s">
        <v>23</v>
      </c>
      <c r="I1136" s="3" t="s">
        <v>24</v>
      </c>
      <c r="J1136" s="3" t="s">
        <v>25</v>
      </c>
      <c r="K1136" s="3" t="s">
        <v>401</v>
      </c>
      <c r="L1136" s="4" t="str">
        <f t="shared" si="74"/>
        <v>RC0603FR-0759KL</v>
      </c>
      <c r="M1136" s="3" t="s">
        <v>378</v>
      </c>
      <c r="N1136" t="s">
        <v>379</v>
      </c>
      <c r="O1136" t="str">
        <f t="shared" ca="1" si="72"/>
        <v>C:\Altium Libraries\Passives Library\DataSheet\GENERAL PURPOSE CHIP RESISTORS (Yageo).pdf</v>
      </c>
      <c r="P1136" s="5" t="str">
        <f t="shared" si="75"/>
        <v>GENERAL PURPOSE CHIP RESISTORS RES0603 59K±1% 75V 0.1W</v>
      </c>
    </row>
    <row r="1137" spans="1:16" x14ac:dyDescent="0.3">
      <c r="A1137" s="4" t="s">
        <v>1374</v>
      </c>
      <c r="B1137" s="3" t="s">
        <v>398</v>
      </c>
      <c r="C1137" s="4" t="s">
        <v>2529</v>
      </c>
      <c r="D1137" s="45" t="s">
        <v>1669</v>
      </c>
      <c r="E1137" s="3" t="s">
        <v>399</v>
      </c>
      <c r="F1137" s="3" t="s">
        <v>400</v>
      </c>
      <c r="G1137" s="4" t="str">
        <f t="shared" si="73"/>
        <v>RES0603 60K4±1%</v>
      </c>
      <c r="H1137" s="3" t="s">
        <v>23</v>
      </c>
      <c r="I1137" s="3" t="s">
        <v>24</v>
      </c>
      <c r="J1137" s="3" t="s">
        <v>25</v>
      </c>
      <c r="K1137" s="3" t="s">
        <v>401</v>
      </c>
      <c r="L1137" s="4" t="str">
        <f t="shared" si="74"/>
        <v>RC0603FR-0760K4L</v>
      </c>
      <c r="M1137" s="3" t="s">
        <v>378</v>
      </c>
      <c r="N1137" t="s">
        <v>379</v>
      </c>
      <c r="O1137" t="str">
        <f t="shared" ca="1" si="72"/>
        <v>C:\Altium Libraries\Passives Library\DataSheet\GENERAL PURPOSE CHIP RESISTORS (Yageo).pdf</v>
      </c>
      <c r="P1137" s="5" t="str">
        <f t="shared" si="75"/>
        <v>GENERAL PURPOSE CHIP RESISTORS RES0603 60K4±1% 75V 0.1W</v>
      </c>
    </row>
    <row r="1138" spans="1:16" x14ac:dyDescent="0.3">
      <c r="A1138" s="4" t="s">
        <v>1375</v>
      </c>
      <c r="B1138" s="3" t="s">
        <v>398</v>
      </c>
      <c r="C1138" s="4" t="s">
        <v>2530</v>
      </c>
      <c r="D1138" s="45" t="s">
        <v>1669</v>
      </c>
      <c r="E1138" s="3" t="s">
        <v>399</v>
      </c>
      <c r="F1138" s="3" t="s">
        <v>400</v>
      </c>
      <c r="G1138" s="4" t="str">
        <f t="shared" si="73"/>
        <v>RES0603 61K9±1%</v>
      </c>
      <c r="H1138" s="3" t="s">
        <v>23</v>
      </c>
      <c r="I1138" s="3" t="s">
        <v>24</v>
      </c>
      <c r="J1138" s="3" t="s">
        <v>25</v>
      </c>
      <c r="K1138" s="3" t="s">
        <v>401</v>
      </c>
      <c r="L1138" s="4" t="str">
        <f t="shared" si="74"/>
        <v>RC0603FR-0761K9L</v>
      </c>
      <c r="M1138" s="3" t="s">
        <v>378</v>
      </c>
      <c r="N1138" t="s">
        <v>379</v>
      </c>
      <c r="O1138" t="str">
        <f t="shared" ca="1" si="72"/>
        <v>C:\Altium Libraries\Passives Library\DataSheet\GENERAL PURPOSE CHIP RESISTORS (Yageo).pdf</v>
      </c>
      <c r="P1138" s="5" t="str">
        <f t="shared" si="75"/>
        <v>GENERAL PURPOSE CHIP RESISTORS RES0603 61K9±1% 75V 0.1W</v>
      </c>
    </row>
    <row r="1139" spans="1:16" x14ac:dyDescent="0.3">
      <c r="A1139" s="4" t="s">
        <v>1376</v>
      </c>
      <c r="B1139" s="3" t="s">
        <v>398</v>
      </c>
      <c r="C1139" s="4" t="s">
        <v>2531</v>
      </c>
      <c r="D1139" s="45" t="s">
        <v>1669</v>
      </c>
      <c r="E1139" s="3" t="s">
        <v>399</v>
      </c>
      <c r="F1139" s="3" t="s">
        <v>400</v>
      </c>
      <c r="G1139" s="4" t="str">
        <f t="shared" si="73"/>
        <v>RES0603 63K4±1%</v>
      </c>
      <c r="H1139" s="3" t="s">
        <v>23</v>
      </c>
      <c r="I1139" s="3" t="s">
        <v>24</v>
      </c>
      <c r="J1139" s="3" t="s">
        <v>25</v>
      </c>
      <c r="K1139" s="3" t="s">
        <v>401</v>
      </c>
      <c r="L1139" s="4" t="str">
        <f t="shared" si="74"/>
        <v>RC0603FR-0763K4L</v>
      </c>
      <c r="M1139" s="3" t="s">
        <v>378</v>
      </c>
      <c r="N1139" t="s">
        <v>379</v>
      </c>
      <c r="O1139" t="str">
        <f t="shared" ca="1" si="72"/>
        <v>C:\Altium Libraries\Passives Library\DataSheet\GENERAL PURPOSE CHIP RESISTORS (Yageo).pdf</v>
      </c>
      <c r="P1139" s="5" t="str">
        <f t="shared" si="75"/>
        <v>GENERAL PURPOSE CHIP RESISTORS RES0603 63K4±1% 75V 0.1W</v>
      </c>
    </row>
    <row r="1140" spans="1:16" x14ac:dyDescent="0.3">
      <c r="A1140" s="4" t="s">
        <v>1377</v>
      </c>
      <c r="B1140" s="3" t="s">
        <v>398</v>
      </c>
      <c r="C1140" s="4" t="s">
        <v>2532</v>
      </c>
      <c r="D1140" s="45" t="s">
        <v>1669</v>
      </c>
      <c r="E1140" s="3" t="s">
        <v>399</v>
      </c>
      <c r="F1140" s="3" t="s">
        <v>400</v>
      </c>
      <c r="G1140" s="4" t="str">
        <f t="shared" si="73"/>
        <v>RES0603 64K9±1%</v>
      </c>
      <c r="H1140" s="3" t="s">
        <v>23</v>
      </c>
      <c r="I1140" s="3" t="s">
        <v>24</v>
      </c>
      <c r="J1140" s="3" t="s">
        <v>25</v>
      </c>
      <c r="K1140" s="3" t="s">
        <v>401</v>
      </c>
      <c r="L1140" s="4" t="str">
        <f t="shared" si="74"/>
        <v>RC0603FR-0764K9L</v>
      </c>
      <c r="M1140" s="3" t="s">
        <v>378</v>
      </c>
      <c r="N1140" t="s">
        <v>379</v>
      </c>
      <c r="O1140" t="str">
        <f t="shared" ca="1" si="72"/>
        <v>C:\Altium Libraries\Passives Library\DataSheet\GENERAL PURPOSE CHIP RESISTORS (Yageo).pdf</v>
      </c>
      <c r="P1140" s="5" t="str">
        <f t="shared" si="75"/>
        <v>GENERAL PURPOSE CHIP RESISTORS RES0603 64K9±1% 75V 0.1W</v>
      </c>
    </row>
    <row r="1141" spans="1:16" x14ac:dyDescent="0.3">
      <c r="A1141" s="4" t="s">
        <v>1378</v>
      </c>
      <c r="B1141" s="3" t="s">
        <v>398</v>
      </c>
      <c r="C1141" s="4" t="s">
        <v>2533</v>
      </c>
      <c r="D1141" s="45" t="s">
        <v>1669</v>
      </c>
      <c r="E1141" s="3" t="s">
        <v>399</v>
      </c>
      <c r="F1141" s="3" t="s">
        <v>400</v>
      </c>
      <c r="G1141" s="4" t="str">
        <f t="shared" si="73"/>
        <v>RES0603 66K5±1%</v>
      </c>
      <c r="H1141" s="3" t="s">
        <v>23</v>
      </c>
      <c r="I1141" s="3" t="s">
        <v>24</v>
      </c>
      <c r="J1141" s="3" t="s">
        <v>25</v>
      </c>
      <c r="K1141" s="3" t="s">
        <v>401</v>
      </c>
      <c r="L1141" s="4" t="str">
        <f t="shared" si="74"/>
        <v>RC0603FR-0766K5L</v>
      </c>
      <c r="M1141" s="3" t="s">
        <v>378</v>
      </c>
      <c r="N1141" t="s">
        <v>379</v>
      </c>
      <c r="O1141" t="str">
        <f t="shared" ca="1" si="72"/>
        <v>C:\Altium Libraries\Passives Library\DataSheet\GENERAL PURPOSE CHIP RESISTORS (Yageo).pdf</v>
      </c>
      <c r="P1141" s="5" t="str">
        <f t="shared" si="75"/>
        <v>GENERAL PURPOSE CHIP RESISTORS RES0603 66K5±1% 75V 0.1W</v>
      </c>
    </row>
    <row r="1142" spans="1:16" x14ac:dyDescent="0.3">
      <c r="A1142" s="4" t="s">
        <v>1379</v>
      </c>
      <c r="B1142" s="3" t="s">
        <v>398</v>
      </c>
      <c r="C1142" s="4" t="s">
        <v>2534</v>
      </c>
      <c r="D1142" s="45" t="s">
        <v>1669</v>
      </c>
      <c r="E1142" s="3" t="s">
        <v>399</v>
      </c>
      <c r="F1142" s="3" t="s">
        <v>400</v>
      </c>
      <c r="G1142" s="4" t="str">
        <f t="shared" si="73"/>
        <v>RES0603 68K1±1%</v>
      </c>
      <c r="H1142" s="3" t="s">
        <v>23</v>
      </c>
      <c r="I1142" s="3" t="s">
        <v>24</v>
      </c>
      <c r="J1142" s="3" t="s">
        <v>25</v>
      </c>
      <c r="K1142" s="3" t="s">
        <v>401</v>
      </c>
      <c r="L1142" s="4" t="str">
        <f t="shared" si="74"/>
        <v>RC0603FR-0768K1L</v>
      </c>
      <c r="M1142" s="3" t="s">
        <v>378</v>
      </c>
      <c r="N1142" t="s">
        <v>379</v>
      </c>
      <c r="O1142" t="str">
        <f t="shared" ca="1" si="72"/>
        <v>C:\Altium Libraries\Passives Library\DataSheet\GENERAL PURPOSE CHIP RESISTORS (Yageo).pdf</v>
      </c>
      <c r="P1142" s="5" t="str">
        <f t="shared" si="75"/>
        <v>GENERAL PURPOSE CHIP RESISTORS RES0603 68K1±1% 75V 0.1W</v>
      </c>
    </row>
    <row r="1143" spans="1:16" x14ac:dyDescent="0.3">
      <c r="A1143" s="4" t="s">
        <v>1380</v>
      </c>
      <c r="B1143" s="3" t="s">
        <v>398</v>
      </c>
      <c r="C1143" s="4" t="s">
        <v>2535</v>
      </c>
      <c r="D1143" s="45" t="s">
        <v>1669</v>
      </c>
      <c r="E1143" s="3" t="s">
        <v>399</v>
      </c>
      <c r="F1143" s="3" t="s">
        <v>400</v>
      </c>
      <c r="G1143" s="4" t="str">
        <f t="shared" si="73"/>
        <v>RES0603 69K8±1%</v>
      </c>
      <c r="H1143" s="3" t="s">
        <v>23</v>
      </c>
      <c r="I1143" s="3" t="s">
        <v>24</v>
      </c>
      <c r="J1143" s="3" t="s">
        <v>25</v>
      </c>
      <c r="K1143" s="3" t="s">
        <v>401</v>
      </c>
      <c r="L1143" s="4" t="str">
        <f t="shared" si="74"/>
        <v>RC0603FR-0769K8L</v>
      </c>
      <c r="M1143" s="3" t="s">
        <v>378</v>
      </c>
      <c r="N1143" t="s">
        <v>379</v>
      </c>
      <c r="O1143" t="str">
        <f t="shared" ca="1" si="72"/>
        <v>C:\Altium Libraries\Passives Library\DataSheet\GENERAL PURPOSE CHIP RESISTORS (Yageo).pdf</v>
      </c>
      <c r="P1143" s="5" t="str">
        <f t="shared" si="75"/>
        <v>GENERAL PURPOSE CHIP RESISTORS RES0603 69K8±1% 75V 0.1W</v>
      </c>
    </row>
    <row r="1144" spans="1:16" x14ac:dyDescent="0.3">
      <c r="A1144" s="4" t="s">
        <v>1381</v>
      </c>
      <c r="B1144" s="3" t="s">
        <v>398</v>
      </c>
      <c r="C1144" s="4" t="s">
        <v>2536</v>
      </c>
      <c r="D1144" s="45" t="s">
        <v>1669</v>
      </c>
      <c r="E1144" s="3" t="s">
        <v>399</v>
      </c>
      <c r="F1144" s="3" t="s">
        <v>400</v>
      </c>
      <c r="G1144" s="4" t="str">
        <f t="shared" si="73"/>
        <v>RES0603 71K5±1%</v>
      </c>
      <c r="H1144" s="3" t="s">
        <v>23</v>
      </c>
      <c r="I1144" s="3" t="s">
        <v>24</v>
      </c>
      <c r="J1144" s="3" t="s">
        <v>25</v>
      </c>
      <c r="K1144" s="3" t="s">
        <v>401</v>
      </c>
      <c r="L1144" s="4" t="str">
        <f t="shared" si="74"/>
        <v>RC0603FR-0771K5L</v>
      </c>
      <c r="M1144" s="3" t="s">
        <v>378</v>
      </c>
      <c r="N1144" t="s">
        <v>379</v>
      </c>
      <c r="O1144" t="str">
        <f t="shared" ca="1" si="72"/>
        <v>C:\Altium Libraries\Passives Library\DataSheet\GENERAL PURPOSE CHIP RESISTORS (Yageo).pdf</v>
      </c>
      <c r="P1144" s="5" t="str">
        <f t="shared" si="75"/>
        <v>GENERAL PURPOSE CHIP RESISTORS RES0603 71K5±1% 75V 0.1W</v>
      </c>
    </row>
    <row r="1145" spans="1:16" x14ac:dyDescent="0.3">
      <c r="A1145" s="4" t="s">
        <v>1382</v>
      </c>
      <c r="B1145" s="3" t="s">
        <v>398</v>
      </c>
      <c r="C1145" s="4" t="s">
        <v>2537</v>
      </c>
      <c r="D1145" s="45" t="s">
        <v>1669</v>
      </c>
      <c r="E1145" s="3" t="s">
        <v>399</v>
      </c>
      <c r="F1145" s="3" t="s">
        <v>400</v>
      </c>
      <c r="G1145" s="4" t="str">
        <f t="shared" si="73"/>
        <v>RES0603 73K2±1%</v>
      </c>
      <c r="H1145" s="3" t="s">
        <v>23</v>
      </c>
      <c r="I1145" s="3" t="s">
        <v>24</v>
      </c>
      <c r="J1145" s="3" t="s">
        <v>25</v>
      </c>
      <c r="K1145" s="3" t="s">
        <v>401</v>
      </c>
      <c r="L1145" s="4" t="str">
        <f t="shared" si="74"/>
        <v>RC0603FR-0773K2L</v>
      </c>
      <c r="M1145" s="3" t="s">
        <v>378</v>
      </c>
      <c r="N1145" t="s">
        <v>379</v>
      </c>
      <c r="O1145" t="str">
        <f t="shared" ca="1" si="72"/>
        <v>C:\Altium Libraries\Passives Library\DataSheet\GENERAL PURPOSE CHIP RESISTORS (Yageo).pdf</v>
      </c>
      <c r="P1145" s="5" t="str">
        <f t="shared" si="75"/>
        <v>GENERAL PURPOSE CHIP RESISTORS RES0603 73K2±1% 75V 0.1W</v>
      </c>
    </row>
    <row r="1146" spans="1:16" x14ac:dyDescent="0.3">
      <c r="A1146" s="4" t="s">
        <v>1383</v>
      </c>
      <c r="B1146" s="3" t="s">
        <v>398</v>
      </c>
      <c r="C1146" s="4" t="s">
        <v>266</v>
      </c>
      <c r="D1146" s="45" t="s">
        <v>1669</v>
      </c>
      <c r="E1146" s="3" t="s">
        <v>399</v>
      </c>
      <c r="F1146" s="3" t="s">
        <v>400</v>
      </c>
      <c r="G1146" s="4" t="str">
        <f t="shared" si="73"/>
        <v>RES0603 75K±1%</v>
      </c>
      <c r="H1146" s="3" t="s">
        <v>23</v>
      </c>
      <c r="I1146" s="3" t="s">
        <v>24</v>
      </c>
      <c r="J1146" s="3" t="s">
        <v>25</v>
      </c>
      <c r="K1146" s="3" t="s">
        <v>401</v>
      </c>
      <c r="L1146" s="4" t="str">
        <f t="shared" si="74"/>
        <v>RC0603FR-0775KL</v>
      </c>
      <c r="M1146" s="3" t="s">
        <v>378</v>
      </c>
      <c r="N1146" t="s">
        <v>379</v>
      </c>
      <c r="O1146" t="str">
        <f t="shared" ca="1" si="72"/>
        <v>C:\Altium Libraries\Passives Library\DataSheet\GENERAL PURPOSE CHIP RESISTORS (Yageo).pdf</v>
      </c>
      <c r="P1146" s="5" t="str">
        <f t="shared" si="75"/>
        <v>GENERAL PURPOSE CHIP RESISTORS RES0603 75K±1% 75V 0.1W</v>
      </c>
    </row>
    <row r="1147" spans="1:16" x14ac:dyDescent="0.3">
      <c r="A1147" s="4" t="s">
        <v>1384</v>
      </c>
      <c r="B1147" s="3" t="s">
        <v>398</v>
      </c>
      <c r="C1147" s="4" t="s">
        <v>2538</v>
      </c>
      <c r="D1147" s="45" t="s">
        <v>1669</v>
      </c>
      <c r="E1147" s="3" t="s">
        <v>399</v>
      </c>
      <c r="F1147" s="3" t="s">
        <v>400</v>
      </c>
      <c r="G1147" s="4" t="str">
        <f t="shared" si="73"/>
        <v>RES0603 76K8±1%</v>
      </c>
      <c r="H1147" s="3" t="s">
        <v>23</v>
      </c>
      <c r="I1147" s="3" t="s">
        <v>24</v>
      </c>
      <c r="J1147" s="3" t="s">
        <v>25</v>
      </c>
      <c r="K1147" s="3" t="s">
        <v>401</v>
      </c>
      <c r="L1147" s="4" t="str">
        <f t="shared" si="74"/>
        <v>RC0603FR-0776K8L</v>
      </c>
      <c r="M1147" s="3" t="s">
        <v>378</v>
      </c>
      <c r="N1147" t="s">
        <v>379</v>
      </c>
      <c r="O1147" t="str">
        <f t="shared" ca="1" si="72"/>
        <v>C:\Altium Libraries\Passives Library\DataSheet\GENERAL PURPOSE CHIP RESISTORS (Yageo).pdf</v>
      </c>
      <c r="P1147" s="5" t="str">
        <f t="shared" si="75"/>
        <v>GENERAL PURPOSE CHIP RESISTORS RES0603 76K8±1% 75V 0.1W</v>
      </c>
    </row>
    <row r="1148" spans="1:16" x14ac:dyDescent="0.3">
      <c r="A1148" s="4" t="s">
        <v>1385</v>
      </c>
      <c r="B1148" s="3" t="s">
        <v>398</v>
      </c>
      <c r="C1148" s="4" t="s">
        <v>2539</v>
      </c>
      <c r="D1148" s="45" t="s">
        <v>1669</v>
      </c>
      <c r="E1148" s="3" t="s">
        <v>399</v>
      </c>
      <c r="F1148" s="3" t="s">
        <v>400</v>
      </c>
      <c r="G1148" s="4" t="str">
        <f t="shared" si="73"/>
        <v>RES0603 78K7±1%</v>
      </c>
      <c r="H1148" s="3" t="s">
        <v>23</v>
      </c>
      <c r="I1148" s="3" t="s">
        <v>24</v>
      </c>
      <c r="J1148" s="3" t="s">
        <v>25</v>
      </c>
      <c r="K1148" s="3" t="s">
        <v>401</v>
      </c>
      <c r="L1148" s="4" t="str">
        <f t="shared" si="74"/>
        <v>RC0603FR-0778K7L</v>
      </c>
      <c r="M1148" s="3" t="s">
        <v>378</v>
      </c>
      <c r="N1148" t="s">
        <v>379</v>
      </c>
      <c r="O1148" t="str">
        <f t="shared" ca="1" si="72"/>
        <v>C:\Altium Libraries\Passives Library\DataSheet\GENERAL PURPOSE CHIP RESISTORS (Yageo).pdf</v>
      </c>
      <c r="P1148" s="5" t="str">
        <f t="shared" si="75"/>
        <v>GENERAL PURPOSE CHIP RESISTORS RES0603 78K7±1% 75V 0.1W</v>
      </c>
    </row>
    <row r="1149" spans="1:16" x14ac:dyDescent="0.3">
      <c r="A1149" s="4" t="s">
        <v>1386</v>
      </c>
      <c r="B1149" s="3" t="s">
        <v>398</v>
      </c>
      <c r="C1149" s="4" t="s">
        <v>2540</v>
      </c>
      <c r="D1149" s="45" t="s">
        <v>1669</v>
      </c>
      <c r="E1149" s="3" t="s">
        <v>399</v>
      </c>
      <c r="F1149" s="3" t="s">
        <v>400</v>
      </c>
      <c r="G1149" s="4" t="str">
        <f t="shared" si="73"/>
        <v>RES0603 80K6±1%</v>
      </c>
      <c r="H1149" s="3" t="s">
        <v>23</v>
      </c>
      <c r="I1149" s="3" t="s">
        <v>24</v>
      </c>
      <c r="J1149" s="3" t="s">
        <v>25</v>
      </c>
      <c r="K1149" s="3" t="s">
        <v>401</v>
      </c>
      <c r="L1149" s="4" t="str">
        <f t="shared" si="74"/>
        <v>RC0603FR-0780K6L</v>
      </c>
      <c r="M1149" s="3" t="s">
        <v>378</v>
      </c>
      <c r="N1149" t="s">
        <v>379</v>
      </c>
      <c r="O1149" t="str">
        <f t="shared" ca="1" si="72"/>
        <v>C:\Altium Libraries\Passives Library\DataSheet\GENERAL PURPOSE CHIP RESISTORS (Yageo).pdf</v>
      </c>
      <c r="P1149" s="5" t="str">
        <f t="shared" si="75"/>
        <v>GENERAL PURPOSE CHIP RESISTORS RES0603 80K6±1% 75V 0.1W</v>
      </c>
    </row>
    <row r="1150" spans="1:16" x14ac:dyDescent="0.3">
      <c r="A1150" s="4" t="s">
        <v>1387</v>
      </c>
      <c r="B1150" s="3" t="s">
        <v>398</v>
      </c>
      <c r="C1150" s="4" t="s">
        <v>2541</v>
      </c>
      <c r="D1150" s="45" t="s">
        <v>1669</v>
      </c>
      <c r="E1150" s="3" t="s">
        <v>399</v>
      </c>
      <c r="F1150" s="3" t="s">
        <v>400</v>
      </c>
      <c r="G1150" s="4" t="str">
        <f t="shared" si="73"/>
        <v>RES0603 82K5±1%</v>
      </c>
      <c r="H1150" s="3" t="s">
        <v>23</v>
      </c>
      <c r="I1150" s="3" t="s">
        <v>24</v>
      </c>
      <c r="J1150" s="3" t="s">
        <v>25</v>
      </c>
      <c r="K1150" s="3" t="s">
        <v>401</v>
      </c>
      <c r="L1150" s="4" t="str">
        <f t="shared" si="74"/>
        <v>RC0603FR-0782K5L</v>
      </c>
      <c r="M1150" s="3" t="s">
        <v>378</v>
      </c>
      <c r="N1150" t="s">
        <v>379</v>
      </c>
      <c r="O1150" t="str">
        <f t="shared" ca="1" si="72"/>
        <v>C:\Altium Libraries\Passives Library\DataSheet\GENERAL PURPOSE CHIP RESISTORS (Yageo).pdf</v>
      </c>
      <c r="P1150" s="5" t="str">
        <f t="shared" si="75"/>
        <v>GENERAL PURPOSE CHIP RESISTORS RES0603 82K5±1% 75V 0.1W</v>
      </c>
    </row>
    <row r="1151" spans="1:16" x14ac:dyDescent="0.3">
      <c r="A1151" s="4" t="s">
        <v>1388</v>
      </c>
      <c r="B1151" s="3" t="s">
        <v>398</v>
      </c>
      <c r="C1151" s="4" t="s">
        <v>2542</v>
      </c>
      <c r="D1151" s="45" t="s">
        <v>1669</v>
      </c>
      <c r="E1151" s="3" t="s">
        <v>399</v>
      </c>
      <c r="F1151" s="3" t="s">
        <v>400</v>
      </c>
      <c r="G1151" s="4" t="str">
        <f t="shared" si="73"/>
        <v>RES0603 84K5±1%</v>
      </c>
      <c r="H1151" s="3" t="s">
        <v>23</v>
      </c>
      <c r="I1151" s="3" t="s">
        <v>24</v>
      </c>
      <c r="J1151" s="3" t="s">
        <v>25</v>
      </c>
      <c r="K1151" s="3" t="s">
        <v>401</v>
      </c>
      <c r="L1151" s="4" t="str">
        <f t="shared" si="74"/>
        <v>RC0603FR-0784K5L</v>
      </c>
      <c r="M1151" s="3" t="s">
        <v>378</v>
      </c>
      <c r="N1151" t="s">
        <v>379</v>
      </c>
      <c r="O1151" t="str">
        <f t="shared" ca="1" si="72"/>
        <v>C:\Altium Libraries\Passives Library\DataSheet\GENERAL PURPOSE CHIP RESISTORS (Yageo).pdf</v>
      </c>
      <c r="P1151" s="5" t="str">
        <f t="shared" si="75"/>
        <v>GENERAL PURPOSE CHIP RESISTORS RES0603 84K5±1% 75V 0.1W</v>
      </c>
    </row>
    <row r="1152" spans="1:16" x14ac:dyDescent="0.3">
      <c r="A1152" s="4" t="s">
        <v>1389</v>
      </c>
      <c r="B1152" s="3" t="s">
        <v>398</v>
      </c>
      <c r="C1152" s="4" t="s">
        <v>2543</v>
      </c>
      <c r="D1152" s="45" t="s">
        <v>1669</v>
      </c>
      <c r="E1152" s="3" t="s">
        <v>399</v>
      </c>
      <c r="F1152" s="3" t="s">
        <v>400</v>
      </c>
      <c r="G1152" s="4" t="str">
        <f t="shared" si="73"/>
        <v>RES0603 86K6±1%</v>
      </c>
      <c r="H1152" s="3" t="s">
        <v>23</v>
      </c>
      <c r="I1152" s="3" t="s">
        <v>24</v>
      </c>
      <c r="J1152" s="3" t="s">
        <v>25</v>
      </c>
      <c r="K1152" s="3" t="s">
        <v>401</v>
      </c>
      <c r="L1152" s="4" t="str">
        <f t="shared" si="74"/>
        <v>RC0603FR-0786K6L</v>
      </c>
      <c r="M1152" s="3" t="s">
        <v>378</v>
      </c>
      <c r="N1152" t="s">
        <v>379</v>
      </c>
      <c r="O1152" t="str">
        <f t="shared" ca="1" si="72"/>
        <v>C:\Altium Libraries\Passives Library\DataSheet\GENERAL PURPOSE CHIP RESISTORS (Yageo).pdf</v>
      </c>
      <c r="P1152" s="5" t="str">
        <f t="shared" si="75"/>
        <v>GENERAL PURPOSE CHIP RESISTORS RES0603 86K6±1% 75V 0.1W</v>
      </c>
    </row>
    <row r="1153" spans="1:16" x14ac:dyDescent="0.3">
      <c r="A1153" s="4" t="s">
        <v>1390</v>
      </c>
      <c r="B1153" s="3" t="s">
        <v>398</v>
      </c>
      <c r="C1153" s="4" t="s">
        <v>2544</v>
      </c>
      <c r="D1153" s="45" t="s">
        <v>1669</v>
      </c>
      <c r="E1153" s="3" t="s">
        <v>399</v>
      </c>
      <c r="F1153" s="3" t="s">
        <v>400</v>
      </c>
      <c r="G1153" s="4" t="str">
        <f t="shared" si="73"/>
        <v>RES0603 88K7±1%</v>
      </c>
      <c r="H1153" s="3" t="s">
        <v>23</v>
      </c>
      <c r="I1153" s="3" t="s">
        <v>24</v>
      </c>
      <c r="J1153" s="3" t="s">
        <v>25</v>
      </c>
      <c r="K1153" s="3" t="s">
        <v>401</v>
      </c>
      <c r="L1153" s="4" t="str">
        <f t="shared" si="74"/>
        <v>RC0603FR-0788K7L</v>
      </c>
      <c r="M1153" s="3" t="s">
        <v>378</v>
      </c>
      <c r="N1153" t="s">
        <v>379</v>
      </c>
      <c r="O1153" t="str">
        <f t="shared" ca="1" si="72"/>
        <v>C:\Altium Libraries\Passives Library\DataSheet\GENERAL PURPOSE CHIP RESISTORS (Yageo).pdf</v>
      </c>
      <c r="P1153" s="5" t="str">
        <f t="shared" si="75"/>
        <v>GENERAL PURPOSE CHIP RESISTORS RES0603 88K7±1% 75V 0.1W</v>
      </c>
    </row>
    <row r="1154" spans="1:16" x14ac:dyDescent="0.3">
      <c r="A1154" s="4" t="s">
        <v>1391</v>
      </c>
      <c r="B1154" s="3" t="s">
        <v>398</v>
      </c>
      <c r="C1154" s="4" t="s">
        <v>2545</v>
      </c>
      <c r="D1154" s="45" t="s">
        <v>1669</v>
      </c>
      <c r="E1154" s="3" t="s">
        <v>399</v>
      </c>
      <c r="F1154" s="3" t="s">
        <v>400</v>
      </c>
      <c r="G1154" s="4" t="str">
        <f t="shared" si="73"/>
        <v>RES0603 90K9±1%</v>
      </c>
      <c r="H1154" s="3" t="s">
        <v>23</v>
      </c>
      <c r="I1154" s="3" t="s">
        <v>24</v>
      </c>
      <c r="J1154" s="3" t="s">
        <v>25</v>
      </c>
      <c r="K1154" s="3" t="s">
        <v>401</v>
      </c>
      <c r="L1154" s="4" t="str">
        <f t="shared" si="74"/>
        <v>RC0603FR-0790K9L</v>
      </c>
      <c r="M1154" s="3" t="s">
        <v>378</v>
      </c>
      <c r="N1154" t="s">
        <v>379</v>
      </c>
      <c r="O1154" t="str">
        <f t="shared" ca="1" si="72"/>
        <v>C:\Altium Libraries\Passives Library\DataSheet\GENERAL PURPOSE CHIP RESISTORS (Yageo).pdf</v>
      </c>
      <c r="P1154" s="5" t="str">
        <f t="shared" si="75"/>
        <v>GENERAL PURPOSE CHIP RESISTORS RES0603 90K9±1% 75V 0.1W</v>
      </c>
    </row>
    <row r="1155" spans="1:16" x14ac:dyDescent="0.3">
      <c r="A1155" s="4" t="s">
        <v>1392</v>
      </c>
      <c r="B1155" s="3" t="s">
        <v>398</v>
      </c>
      <c r="C1155" s="4" t="s">
        <v>2546</v>
      </c>
      <c r="D1155" s="45" t="s">
        <v>1669</v>
      </c>
      <c r="E1155" s="3" t="s">
        <v>399</v>
      </c>
      <c r="F1155" s="3" t="s">
        <v>400</v>
      </c>
      <c r="G1155" s="4" t="str">
        <f t="shared" si="73"/>
        <v>RES0603 93K1±1%</v>
      </c>
      <c r="H1155" s="3" t="s">
        <v>23</v>
      </c>
      <c r="I1155" s="3" t="s">
        <v>24</v>
      </c>
      <c r="J1155" s="3" t="s">
        <v>25</v>
      </c>
      <c r="K1155" s="3" t="s">
        <v>401</v>
      </c>
      <c r="L1155" s="4" t="str">
        <f t="shared" si="74"/>
        <v>RC0603FR-0793K1L</v>
      </c>
      <c r="M1155" s="3" t="s">
        <v>378</v>
      </c>
      <c r="N1155" t="s">
        <v>379</v>
      </c>
      <c r="O1155" t="str">
        <f t="shared" ca="1" si="72"/>
        <v>C:\Altium Libraries\Passives Library\DataSheet\GENERAL PURPOSE CHIP RESISTORS (Yageo).pdf</v>
      </c>
      <c r="P1155" s="5" t="str">
        <f t="shared" si="75"/>
        <v>GENERAL PURPOSE CHIP RESISTORS RES0603 93K1±1% 75V 0.1W</v>
      </c>
    </row>
    <row r="1156" spans="1:16" x14ac:dyDescent="0.3">
      <c r="A1156" s="4" t="s">
        <v>1393</v>
      </c>
      <c r="B1156" s="3" t="s">
        <v>398</v>
      </c>
      <c r="C1156" s="4" t="s">
        <v>2547</v>
      </c>
      <c r="D1156" s="45" t="s">
        <v>1669</v>
      </c>
      <c r="E1156" s="3" t="s">
        <v>399</v>
      </c>
      <c r="F1156" s="3" t="s">
        <v>400</v>
      </c>
      <c r="G1156" s="4" t="str">
        <f t="shared" si="73"/>
        <v>RES0603 95K3±1%</v>
      </c>
      <c r="H1156" s="3" t="s">
        <v>23</v>
      </c>
      <c r="I1156" s="3" t="s">
        <v>24</v>
      </c>
      <c r="J1156" s="3" t="s">
        <v>25</v>
      </c>
      <c r="K1156" s="3" t="s">
        <v>401</v>
      </c>
      <c r="L1156" s="4" t="str">
        <f t="shared" si="74"/>
        <v>RC0603FR-0795K3L</v>
      </c>
      <c r="M1156" s="3" t="s">
        <v>378</v>
      </c>
      <c r="N1156" t="s">
        <v>379</v>
      </c>
      <c r="O1156" t="str">
        <f t="shared" ca="1" si="72"/>
        <v>C:\Altium Libraries\Passives Library\DataSheet\GENERAL PURPOSE CHIP RESISTORS (Yageo).pdf</v>
      </c>
      <c r="P1156" s="5" t="str">
        <f t="shared" si="75"/>
        <v>GENERAL PURPOSE CHIP RESISTORS RES0603 95K3±1% 75V 0.1W</v>
      </c>
    </row>
    <row r="1157" spans="1:16" x14ac:dyDescent="0.3">
      <c r="A1157" s="4" t="s">
        <v>1394</v>
      </c>
      <c r="B1157" s="3" t="s">
        <v>398</v>
      </c>
      <c r="C1157" s="4" t="s">
        <v>2548</v>
      </c>
      <c r="D1157" s="45" t="s">
        <v>1669</v>
      </c>
      <c r="E1157" s="3" t="s">
        <v>399</v>
      </c>
      <c r="F1157" s="3" t="s">
        <v>400</v>
      </c>
      <c r="G1157" s="4" t="str">
        <f t="shared" si="73"/>
        <v>RES0603 97K6±1%</v>
      </c>
      <c r="H1157" s="3" t="s">
        <v>23</v>
      </c>
      <c r="I1157" s="3" t="s">
        <v>24</v>
      </c>
      <c r="J1157" s="3" t="s">
        <v>25</v>
      </c>
      <c r="K1157" s="3" t="s">
        <v>401</v>
      </c>
      <c r="L1157" s="4" t="str">
        <f t="shared" si="74"/>
        <v>RC0603FR-0797K6L</v>
      </c>
      <c r="M1157" s="3" t="s">
        <v>378</v>
      </c>
      <c r="N1157" t="s">
        <v>379</v>
      </c>
      <c r="O1157" t="str">
        <f t="shared" ca="1" si="72"/>
        <v>C:\Altium Libraries\Passives Library\DataSheet\GENERAL PURPOSE CHIP RESISTORS (Yageo).pdf</v>
      </c>
      <c r="P1157" s="5" t="str">
        <f t="shared" si="75"/>
        <v>GENERAL PURPOSE CHIP RESISTORS RES0603 97K6±1% 75V 0.1W</v>
      </c>
    </row>
    <row r="1158" spans="1:16" x14ac:dyDescent="0.3">
      <c r="A1158" s="4" t="s">
        <v>1395</v>
      </c>
      <c r="B1158" s="3" t="s">
        <v>398</v>
      </c>
      <c r="C1158" s="4" t="s">
        <v>272</v>
      </c>
      <c r="D1158" s="45" t="s">
        <v>1669</v>
      </c>
      <c r="E1158" s="3" t="s">
        <v>399</v>
      </c>
      <c r="F1158" s="3" t="s">
        <v>400</v>
      </c>
      <c r="G1158" s="4" t="str">
        <f t="shared" si="73"/>
        <v>RES0603 100K±1%</v>
      </c>
      <c r="H1158" s="3" t="s">
        <v>23</v>
      </c>
      <c r="I1158" s="3" t="s">
        <v>24</v>
      </c>
      <c r="J1158" s="3" t="s">
        <v>25</v>
      </c>
      <c r="K1158" s="3" t="s">
        <v>401</v>
      </c>
      <c r="L1158" s="4" t="str">
        <f t="shared" si="74"/>
        <v>RC0603FR-07100KL</v>
      </c>
      <c r="M1158" s="3" t="s">
        <v>378</v>
      </c>
      <c r="N1158" t="s">
        <v>379</v>
      </c>
      <c r="O1158" t="str">
        <f t="shared" ca="1" si="72"/>
        <v>C:\Altium Libraries\Passives Library\DataSheet\GENERAL PURPOSE CHIP RESISTORS (Yageo).pdf</v>
      </c>
      <c r="P1158" s="5" t="str">
        <f t="shared" si="75"/>
        <v>GENERAL PURPOSE CHIP RESISTORS RES0603 100K±1% 75V 0.1W</v>
      </c>
    </row>
    <row r="1159" spans="1:16" x14ac:dyDescent="0.3">
      <c r="A1159" s="4" t="s">
        <v>1396</v>
      </c>
      <c r="B1159" s="3" t="s">
        <v>398</v>
      </c>
      <c r="C1159" s="4" t="s">
        <v>2549</v>
      </c>
      <c r="D1159" s="45" t="s">
        <v>1669</v>
      </c>
      <c r="E1159" s="3" t="s">
        <v>399</v>
      </c>
      <c r="F1159" s="3" t="s">
        <v>400</v>
      </c>
      <c r="G1159" s="4" t="str">
        <f t="shared" si="73"/>
        <v>RES0603 102K±1%</v>
      </c>
      <c r="H1159" s="3" t="s">
        <v>23</v>
      </c>
      <c r="I1159" s="3" t="s">
        <v>24</v>
      </c>
      <c r="J1159" s="3" t="s">
        <v>25</v>
      </c>
      <c r="K1159" s="3" t="s">
        <v>401</v>
      </c>
      <c r="L1159" s="4" t="str">
        <f t="shared" si="74"/>
        <v>RC0603FR-07102KL</v>
      </c>
      <c r="M1159" s="3" t="s">
        <v>378</v>
      </c>
      <c r="N1159" t="s">
        <v>379</v>
      </c>
      <c r="O1159" t="str">
        <f t="shared" ca="1" si="72"/>
        <v>C:\Altium Libraries\Passives Library\DataSheet\GENERAL PURPOSE CHIP RESISTORS (Yageo).pdf</v>
      </c>
      <c r="P1159" s="5" t="str">
        <f t="shared" si="75"/>
        <v>GENERAL PURPOSE CHIP RESISTORS RES0603 102K±1% 75V 0.1W</v>
      </c>
    </row>
    <row r="1160" spans="1:16" x14ac:dyDescent="0.3">
      <c r="A1160" s="4" t="s">
        <v>1397</v>
      </c>
      <c r="B1160" s="3" t="s">
        <v>398</v>
      </c>
      <c r="C1160" s="4" t="s">
        <v>2550</v>
      </c>
      <c r="D1160" s="45" t="s">
        <v>1669</v>
      </c>
      <c r="E1160" s="3" t="s">
        <v>399</v>
      </c>
      <c r="F1160" s="3" t="s">
        <v>400</v>
      </c>
      <c r="G1160" s="4" t="str">
        <f t="shared" si="73"/>
        <v>RES0603 105K±1%</v>
      </c>
      <c r="H1160" s="3" t="s">
        <v>23</v>
      </c>
      <c r="I1160" s="3" t="s">
        <v>24</v>
      </c>
      <c r="J1160" s="3" t="s">
        <v>25</v>
      </c>
      <c r="K1160" s="3" t="s">
        <v>401</v>
      </c>
      <c r="L1160" s="4" t="str">
        <f t="shared" si="74"/>
        <v>RC0603FR-07105KL</v>
      </c>
      <c r="M1160" s="3" t="s">
        <v>378</v>
      </c>
      <c r="N1160" t="s">
        <v>379</v>
      </c>
      <c r="O1160" t="str">
        <f t="shared" ca="1" si="72"/>
        <v>C:\Altium Libraries\Passives Library\DataSheet\GENERAL PURPOSE CHIP RESISTORS (Yageo).pdf</v>
      </c>
      <c r="P1160" s="5" t="str">
        <f t="shared" si="75"/>
        <v>GENERAL PURPOSE CHIP RESISTORS RES0603 105K±1% 75V 0.1W</v>
      </c>
    </row>
    <row r="1161" spans="1:16" x14ac:dyDescent="0.3">
      <c r="A1161" s="4" t="s">
        <v>1398</v>
      </c>
      <c r="B1161" s="3" t="s">
        <v>398</v>
      </c>
      <c r="C1161" s="4" t="s">
        <v>2551</v>
      </c>
      <c r="D1161" s="45" t="s">
        <v>1669</v>
      </c>
      <c r="E1161" s="3" t="s">
        <v>399</v>
      </c>
      <c r="F1161" s="3" t="s">
        <v>400</v>
      </c>
      <c r="G1161" s="4" t="str">
        <f t="shared" si="73"/>
        <v>RES0603 107K±1%</v>
      </c>
      <c r="H1161" s="3" t="s">
        <v>23</v>
      </c>
      <c r="I1161" s="3" t="s">
        <v>24</v>
      </c>
      <c r="J1161" s="3" t="s">
        <v>25</v>
      </c>
      <c r="K1161" s="3" t="s">
        <v>401</v>
      </c>
      <c r="L1161" s="4" t="str">
        <f t="shared" si="74"/>
        <v>RC0603FR-07107KL</v>
      </c>
      <c r="M1161" s="3" t="s">
        <v>378</v>
      </c>
      <c r="N1161" t="s">
        <v>379</v>
      </c>
      <c r="O1161" t="str">
        <f t="shared" ca="1" si="72"/>
        <v>C:\Altium Libraries\Passives Library\DataSheet\GENERAL PURPOSE CHIP RESISTORS (Yageo).pdf</v>
      </c>
      <c r="P1161" s="5" t="str">
        <f t="shared" si="75"/>
        <v>GENERAL PURPOSE CHIP RESISTORS RES0603 107K±1% 75V 0.1W</v>
      </c>
    </row>
    <row r="1162" spans="1:16" x14ac:dyDescent="0.3">
      <c r="A1162" s="4" t="s">
        <v>1399</v>
      </c>
      <c r="B1162" s="3" t="s">
        <v>398</v>
      </c>
      <c r="C1162" s="4" t="s">
        <v>274</v>
      </c>
      <c r="D1162" s="45" t="s">
        <v>1669</v>
      </c>
      <c r="E1162" s="3" t="s">
        <v>399</v>
      </c>
      <c r="F1162" s="3" t="s">
        <v>400</v>
      </c>
      <c r="G1162" s="4" t="str">
        <f t="shared" si="73"/>
        <v>RES0603 110K±1%</v>
      </c>
      <c r="H1162" s="3" t="s">
        <v>23</v>
      </c>
      <c r="I1162" s="3" t="s">
        <v>24</v>
      </c>
      <c r="J1162" s="3" t="s">
        <v>25</v>
      </c>
      <c r="K1162" s="3" t="s">
        <v>401</v>
      </c>
      <c r="L1162" s="4" t="str">
        <f t="shared" si="74"/>
        <v>RC0603FR-07110KL</v>
      </c>
      <c r="M1162" s="3" t="s">
        <v>378</v>
      </c>
      <c r="N1162" t="s">
        <v>379</v>
      </c>
      <c r="O1162" t="str">
        <f t="shared" ca="1" si="72"/>
        <v>C:\Altium Libraries\Passives Library\DataSheet\GENERAL PURPOSE CHIP RESISTORS (Yageo).pdf</v>
      </c>
      <c r="P1162" s="5" t="str">
        <f t="shared" si="75"/>
        <v>GENERAL PURPOSE CHIP RESISTORS RES0603 110K±1% 75V 0.1W</v>
      </c>
    </row>
    <row r="1163" spans="1:16" x14ac:dyDescent="0.3">
      <c r="A1163" s="4" t="s">
        <v>1400</v>
      </c>
      <c r="B1163" s="3" t="s">
        <v>398</v>
      </c>
      <c r="C1163" s="4" t="s">
        <v>2552</v>
      </c>
      <c r="D1163" s="45" t="s">
        <v>1669</v>
      </c>
      <c r="E1163" s="3" t="s">
        <v>399</v>
      </c>
      <c r="F1163" s="3" t="s">
        <v>400</v>
      </c>
      <c r="G1163" s="4" t="str">
        <f t="shared" si="73"/>
        <v>RES0603 113K±1%</v>
      </c>
      <c r="H1163" s="3" t="s">
        <v>23</v>
      </c>
      <c r="I1163" s="3" t="s">
        <v>24</v>
      </c>
      <c r="J1163" s="3" t="s">
        <v>25</v>
      </c>
      <c r="K1163" s="3" t="s">
        <v>401</v>
      </c>
      <c r="L1163" s="4" t="str">
        <f t="shared" si="74"/>
        <v>RC0603FR-07113KL</v>
      </c>
      <c r="M1163" s="3" t="s">
        <v>378</v>
      </c>
      <c r="N1163" t="s">
        <v>379</v>
      </c>
      <c r="O1163" t="str">
        <f t="shared" ca="1" si="72"/>
        <v>C:\Altium Libraries\Passives Library\DataSheet\GENERAL PURPOSE CHIP RESISTORS (Yageo).pdf</v>
      </c>
      <c r="P1163" s="5" t="str">
        <f t="shared" si="75"/>
        <v>GENERAL PURPOSE CHIP RESISTORS RES0603 113K±1% 75V 0.1W</v>
      </c>
    </row>
    <row r="1164" spans="1:16" x14ac:dyDescent="0.3">
      <c r="A1164" s="4" t="s">
        <v>1401</v>
      </c>
      <c r="B1164" s="3" t="s">
        <v>398</v>
      </c>
      <c r="C1164" s="4" t="s">
        <v>2553</v>
      </c>
      <c r="D1164" s="45" t="s">
        <v>1669</v>
      </c>
      <c r="E1164" s="3" t="s">
        <v>399</v>
      </c>
      <c r="F1164" s="3" t="s">
        <v>400</v>
      </c>
      <c r="G1164" s="4" t="str">
        <f t="shared" si="73"/>
        <v>RES0603 115K±1%</v>
      </c>
      <c r="H1164" s="3" t="s">
        <v>23</v>
      </c>
      <c r="I1164" s="3" t="s">
        <v>24</v>
      </c>
      <c r="J1164" s="3" t="s">
        <v>25</v>
      </c>
      <c r="K1164" s="3" t="s">
        <v>401</v>
      </c>
      <c r="L1164" s="4" t="str">
        <f t="shared" si="74"/>
        <v>RC0603FR-07115KL</v>
      </c>
      <c r="M1164" s="3" t="s">
        <v>378</v>
      </c>
      <c r="N1164" t="s">
        <v>379</v>
      </c>
      <c r="O1164" t="str">
        <f t="shared" ca="1" si="72"/>
        <v>C:\Altium Libraries\Passives Library\DataSheet\GENERAL PURPOSE CHIP RESISTORS (Yageo).pdf</v>
      </c>
      <c r="P1164" s="5" t="str">
        <f t="shared" si="75"/>
        <v>GENERAL PURPOSE CHIP RESISTORS RES0603 115K±1% 75V 0.1W</v>
      </c>
    </row>
    <row r="1165" spans="1:16" x14ac:dyDescent="0.3">
      <c r="A1165" s="4" t="s">
        <v>1402</v>
      </c>
      <c r="B1165" s="3" t="s">
        <v>398</v>
      </c>
      <c r="C1165" s="4" t="s">
        <v>2554</v>
      </c>
      <c r="D1165" s="45" t="s">
        <v>1669</v>
      </c>
      <c r="E1165" s="3" t="s">
        <v>399</v>
      </c>
      <c r="F1165" s="3" t="s">
        <v>400</v>
      </c>
      <c r="G1165" s="4" t="str">
        <f t="shared" si="73"/>
        <v>RES0603 118K±1%</v>
      </c>
      <c r="H1165" s="3" t="s">
        <v>23</v>
      </c>
      <c r="I1165" s="3" t="s">
        <v>24</v>
      </c>
      <c r="J1165" s="3" t="s">
        <v>25</v>
      </c>
      <c r="K1165" s="3" t="s">
        <v>401</v>
      </c>
      <c r="L1165" s="4" t="str">
        <f t="shared" si="74"/>
        <v>RC0603FR-07118KL</v>
      </c>
      <c r="M1165" s="3" t="s">
        <v>378</v>
      </c>
      <c r="N1165" t="s">
        <v>379</v>
      </c>
      <c r="O1165" t="str">
        <f t="shared" ca="1" si="72"/>
        <v>C:\Altium Libraries\Passives Library\DataSheet\GENERAL PURPOSE CHIP RESISTORS (Yageo).pdf</v>
      </c>
      <c r="P1165" s="5" t="str">
        <f t="shared" si="75"/>
        <v>GENERAL PURPOSE CHIP RESISTORS RES0603 118K±1% 75V 0.1W</v>
      </c>
    </row>
    <row r="1166" spans="1:16" x14ac:dyDescent="0.3">
      <c r="A1166" s="4" t="s">
        <v>1403</v>
      </c>
      <c r="B1166" s="3" t="s">
        <v>398</v>
      </c>
      <c r="C1166" s="4" t="s">
        <v>2555</v>
      </c>
      <c r="D1166" s="45" t="s">
        <v>1669</v>
      </c>
      <c r="E1166" s="3" t="s">
        <v>399</v>
      </c>
      <c r="F1166" s="3" t="s">
        <v>400</v>
      </c>
      <c r="G1166" s="4" t="str">
        <f t="shared" si="73"/>
        <v>RES0603 121K±1%</v>
      </c>
      <c r="H1166" s="3" t="s">
        <v>23</v>
      </c>
      <c r="I1166" s="3" t="s">
        <v>24</v>
      </c>
      <c r="J1166" s="3" t="s">
        <v>25</v>
      </c>
      <c r="K1166" s="3" t="s">
        <v>401</v>
      </c>
      <c r="L1166" s="4" t="str">
        <f t="shared" si="74"/>
        <v>RC0603FR-07121KL</v>
      </c>
      <c r="M1166" s="3" t="s">
        <v>378</v>
      </c>
      <c r="N1166" t="s">
        <v>379</v>
      </c>
      <c r="O1166" t="str">
        <f t="shared" ca="1" si="72"/>
        <v>C:\Altium Libraries\Passives Library\DataSheet\GENERAL PURPOSE CHIP RESISTORS (Yageo).pdf</v>
      </c>
      <c r="P1166" s="5" t="str">
        <f t="shared" si="75"/>
        <v>GENERAL PURPOSE CHIP RESISTORS RES0603 121K±1% 75V 0.1W</v>
      </c>
    </row>
    <row r="1167" spans="1:16" x14ac:dyDescent="0.3">
      <c r="A1167" s="4" t="s">
        <v>1404</v>
      </c>
      <c r="B1167" s="3" t="s">
        <v>398</v>
      </c>
      <c r="C1167" s="4" t="s">
        <v>2556</v>
      </c>
      <c r="D1167" s="45" t="s">
        <v>1669</v>
      </c>
      <c r="E1167" s="3" t="s">
        <v>399</v>
      </c>
      <c r="F1167" s="3" t="s">
        <v>400</v>
      </c>
      <c r="G1167" s="4" t="str">
        <f t="shared" si="73"/>
        <v>RES0603 124K±1%</v>
      </c>
      <c r="H1167" s="3" t="s">
        <v>23</v>
      </c>
      <c r="I1167" s="3" t="s">
        <v>24</v>
      </c>
      <c r="J1167" s="3" t="s">
        <v>25</v>
      </c>
      <c r="K1167" s="3" t="s">
        <v>401</v>
      </c>
      <c r="L1167" s="4" t="str">
        <f t="shared" si="74"/>
        <v>RC0603FR-07124KL</v>
      </c>
      <c r="M1167" s="3" t="s">
        <v>378</v>
      </c>
      <c r="N1167" t="s">
        <v>379</v>
      </c>
      <c r="O1167" t="str">
        <f t="shared" ca="1" si="72"/>
        <v>C:\Altium Libraries\Passives Library\DataSheet\GENERAL PURPOSE CHIP RESISTORS (Yageo).pdf</v>
      </c>
      <c r="P1167" s="5" t="str">
        <f t="shared" si="75"/>
        <v>GENERAL PURPOSE CHIP RESISTORS RES0603 124K±1% 75V 0.1W</v>
      </c>
    </row>
    <row r="1168" spans="1:16" x14ac:dyDescent="0.3">
      <c r="A1168" s="4" t="s">
        <v>1405</v>
      </c>
      <c r="B1168" s="3" t="s">
        <v>398</v>
      </c>
      <c r="C1168" s="4" t="s">
        <v>2557</v>
      </c>
      <c r="D1168" s="45" t="s">
        <v>1669</v>
      </c>
      <c r="E1168" s="3" t="s">
        <v>399</v>
      </c>
      <c r="F1168" s="3" t="s">
        <v>400</v>
      </c>
      <c r="G1168" s="4" t="str">
        <f t="shared" si="73"/>
        <v>RES0603 127K±1%</v>
      </c>
      <c r="H1168" s="3" t="s">
        <v>23</v>
      </c>
      <c r="I1168" s="3" t="s">
        <v>24</v>
      </c>
      <c r="J1168" s="3" t="s">
        <v>25</v>
      </c>
      <c r="K1168" s="3" t="s">
        <v>401</v>
      </c>
      <c r="L1168" s="4" t="str">
        <f t="shared" si="74"/>
        <v>RC0603FR-07127KL</v>
      </c>
      <c r="M1168" s="3" t="s">
        <v>378</v>
      </c>
      <c r="N1168" t="s">
        <v>379</v>
      </c>
      <c r="O1168" t="str">
        <f t="shared" ca="1" si="72"/>
        <v>C:\Altium Libraries\Passives Library\DataSheet\GENERAL PURPOSE CHIP RESISTORS (Yageo).pdf</v>
      </c>
      <c r="P1168" s="5" t="str">
        <f t="shared" si="75"/>
        <v>GENERAL PURPOSE CHIP RESISTORS RES0603 127K±1% 75V 0.1W</v>
      </c>
    </row>
    <row r="1169" spans="1:16" x14ac:dyDescent="0.3">
      <c r="A1169" s="4" t="s">
        <v>1406</v>
      </c>
      <c r="B1169" s="3" t="s">
        <v>398</v>
      </c>
      <c r="C1169" s="4" t="s">
        <v>278</v>
      </c>
      <c r="D1169" s="45" t="s">
        <v>1669</v>
      </c>
      <c r="E1169" s="3" t="s">
        <v>399</v>
      </c>
      <c r="F1169" s="3" t="s">
        <v>400</v>
      </c>
      <c r="G1169" s="4" t="str">
        <f t="shared" si="73"/>
        <v>RES0603 130K±1%</v>
      </c>
      <c r="H1169" s="3" t="s">
        <v>23</v>
      </c>
      <c r="I1169" s="3" t="s">
        <v>24</v>
      </c>
      <c r="J1169" s="3" t="s">
        <v>25</v>
      </c>
      <c r="K1169" s="3" t="s">
        <v>401</v>
      </c>
      <c r="L1169" s="4" t="str">
        <f t="shared" si="74"/>
        <v>RC0603FR-07130KL</v>
      </c>
      <c r="M1169" s="3" t="s">
        <v>378</v>
      </c>
      <c r="N1169" t="s">
        <v>379</v>
      </c>
      <c r="O1169" t="str">
        <f t="shared" ca="1" si="72"/>
        <v>C:\Altium Libraries\Passives Library\DataSheet\GENERAL PURPOSE CHIP RESISTORS (Yageo).pdf</v>
      </c>
      <c r="P1169" s="5" t="str">
        <f t="shared" si="75"/>
        <v>GENERAL PURPOSE CHIP RESISTORS RES0603 130K±1% 75V 0.1W</v>
      </c>
    </row>
    <row r="1170" spans="1:16" x14ac:dyDescent="0.3">
      <c r="A1170" s="4" t="s">
        <v>1407</v>
      </c>
      <c r="B1170" s="3" t="s">
        <v>398</v>
      </c>
      <c r="C1170" s="4" t="s">
        <v>2558</v>
      </c>
      <c r="D1170" s="45" t="s">
        <v>1669</v>
      </c>
      <c r="E1170" s="3" t="s">
        <v>399</v>
      </c>
      <c r="F1170" s="3" t="s">
        <v>400</v>
      </c>
      <c r="G1170" s="4" t="str">
        <f t="shared" si="73"/>
        <v>RES0603 133K±1%</v>
      </c>
      <c r="H1170" s="3" t="s">
        <v>23</v>
      </c>
      <c r="I1170" s="3" t="s">
        <v>24</v>
      </c>
      <c r="J1170" s="3" t="s">
        <v>25</v>
      </c>
      <c r="K1170" s="3" t="s">
        <v>401</v>
      </c>
      <c r="L1170" s="4" t="str">
        <f t="shared" si="74"/>
        <v>RC0603FR-07133KL</v>
      </c>
      <c r="M1170" s="3" t="s">
        <v>378</v>
      </c>
      <c r="N1170" t="s">
        <v>379</v>
      </c>
      <c r="O1170" t="str">
        <f t="shared" ca="1" si="72"/>
        <v>C:\Altium Libraries\Passives Library\DataSheet\GENERAL PURPOSE CHIP RESISTORS (Yageo).pdf</v>
      </c>
      <c r="P1170" s="5" t="str">
        <f t="shared" si="75"/>
        <v>GENERAL PURPOSE CHIP RESISTORS RES0603 133K±1% 75V 0.1W</v>
      </c>
    </row>
    <row r="1171" spans="1:16" x14ac:dyDescent="0.3">
      <c r="A1171" s="4" t="s">
        <v>1408</v>
      </c>
      <c r="B1171" s="3" t="s">
        <v>398</v>
      </c>
      <c r="C1171" s="4" t="s">
        <v>2559</v>
      </c>
      <c r="D1171" s="45" t="s">
        <v>1669</v>
      </c>
      <c r="E1171" s="3" t="s">
        <v>399</v>
      </c>
      <c r="F1171" s="3" t="s">
        <v>400</v>
      </c>
      <c r="G1171" s="4" t="str">
        <f t="shared" si="73"/>
        <v>RES0603 137K±1%</v>
      </c>
      <c r="H1171" s="3" t="s">
        <v>23</v>
      </c>
      <c r="I1171" s="3" t="s">
        <v>24</v>
      </c>
      <c r="J1171" s="3" t="s">
        <v>25</v>
      </c>
      <c r="K1171" s="3" t="s">
        <v>401</v>
      </c>
      <c r="L1171" s="4" t="str">
        <f t="shared" si="74"/>
        <v>RC0603FR-07137KL</v>
      </c>
      <c r="M1171" s="3" t="s">
        <v>378</v>
      </c>
      <c r="N1171" t="s">
        <v>379</v>
      </c>
      <c r="O1171" t="str">
        <f t="shared" ca="1" si="72"/>
        <v>C:\Altium Libraries\Passives Library\DataSheet\GENERAL PURPOSE CHIP RESISTORS (Yageo).pdf</v>
      </c>
      <c r="P1171" s="5" t="str">
        <f t="shared" si="75"/>
        <v>GENERAL PURPOSE CHIP RESISTORS RES0603 137K±1% 75V 0.1W</v>
      </c>
    </row>
    <row r="1172" spans="1:16" x14ac:dyDescent="0.3">
      <c r="A1172" s="4" t="s">
        <v>1409</v>
      </c>
      <c r="B1172" s="3" t="s">
        <v>398</v>
      </c>
      <c r="C1172" s="4" t="s">
        <v>2560</v>
      </c>
      <c r="D1172" s="45" t="s">
        <v>1669</v>
      </c>
      <c r="E1172" s="3" t="s">
        <v>399</v>
      </c>
      <c r="F1172" s="3" t="s">
        <v>400</v>
      </c>
      <c r="G1172" s="4" t="str">
        <f t="shared" si="73"/>
        <v>RES0603 140K±1%</v>
      </c>
      <c r="H1172" s="3" t="s">
        <v>23</v>
      </c>
      <c r="I1172" s="3" t="s">
        <v>24</v>
      </c>
      <c r="J1172" s="3" t="s">
        <v>25</v>
      </c>
      <c r="K1172" s="3" t="s">
        <v>401</v>
      </c>
      <c r="L1172" s="4" t="str">
        <f t="shared" si="74"/>
        <v>RC0603FR-07140KL</v>
      </c>
      <c r="M1172" s="3" t="s">
        <v>378</v>
      </c>
      <c r="N1172" t="s">
        <v>379</v>
      </c>
      <c r="O1172" t="str">
        <f t="shared" ca="1" si="72"/>
        <v>C:\Altium Libraries\Passives Library\DataSheet\GENERAL PURPOSE CHIP RESISTORS (Yageo).pdf</v>
      </c>
      <c r="P1172" s="5" t="str">
        <f t="shared" si="75"/>
        <v>GENERAL PURPOSE CHIP RESISTORS RES0603 140K±1% 75V 0.1W</v>
      </c>
    </row>
    <row r="1173" spans="1:16" x14ac:dyDescent="0.3">
      <c r="A1173" s="4" t="s">
        <v>1410</v>
      </c>
      <c r="B1173" s="3" t="s">
        <v>398</v>
      </c>
      <c r="C1173" s="4" t="s">
        <v>2561</v>
      </c>
      <c r="D1173" s="45" t="s">
        <v>1669</v>
      </c>
      <c r="E1173" s="3" t="s">
        <v>399</v>
      </c>
      <c r="F1173" s="3" t="s">
        <v>400</v>
      </c>
      <c r="G1173" s="4" t="str">
        <f t="shared" si="73"/>
        <v>RES0603 143K±1%</v>
      </c>
      <c r="H1173" s="3" t="s">
        <v>23</v>
      </c>
      <c r="I1173" s="3" t="s">
        <v>24</v>
      </c>
      <c r="J1173" s="3" t="s">
        <v>25</v>
      </c>
      <c r="K1173" s="3" t="s">
        <v>401</v>
      </c>
      <c r="L1173" s="4" t="str">
        <f t="shared" si="74"/>
        <v>RC0603FR-07143KL</v>
      </c>
      <c r="M1173" s="3" t="s">
        <v>378</v>
      </c>
      <c r="N1173" t="s">
        <v>379</v>
      </c>
      <c r="O1173" t="str">
        <f t="shared" ca="1" si="72"/>
        <v>C:\Altium Libraries\Passives Library\DataSheet\GENERAL PURPOSE CHIP RESISTORS (Yageo).pdf</v>
      </c>
      <c r="P1173" s="5" t="str">
        <f t="shared" si="75"/>
        <v>GENERAL PURPOSE CHIP RESISTORS RES0603 143K±1% 75V 0.1W</v>
      </c>
    </row>
    <row r="1174" spans="1:16" x14ac:dyDescent="0.3">
      <c r="A1174" s="4" t="s">
        <v>1411</v>
      </c>
      <c r="B1174" s="3" t="s">
        <v>398</v>
      </c>
      <c r="C1174" s="4" t="s">
        <v>2562</v>
      </c>
      <c r="D1174" s="45" t="s">
        <v>1669</v>
      </c>
      <c r="E1174" s="3" t="s">
        <v>399</v>
      </c>
      <c r="F1174" s="3" t="s">
        <v>400</v>
      </c>
      <c r="G1174" s="4" t="str">
        <f t="shared" si="73"/>
        <v>RES0603 147K±1%</v>
      </c>
      <c r="H1174" s="3" t="s">
        <v>23</v>
      </c>
      <c r="I1174" s="3" t="s">
        <v>24</v>
      </c>
      <c r="J1174" s="3" t="s">
        <v>25</v>
      </c>
      <c r="K1174" s="3" t="s">
        <v>401</v>
      </c>
      <c r="L1174" s="4" t="str">
        <f t="shared" si="74"/>
        <v>RC0603FR-07147KL</v>
      </c>
      <c r="M1174" s="3" t="s">
        <v>378</v>
      </c>
      <c r="N1174" t="s">
        <v>379</v>
      </c>
      <c r="O1174" t="str">
        <f t="shared" ca="1" si="72"/>
        <v>C:\Altium Libraries\Passives Library\DataSheet\GENERAL PURPOSE CHIP RESISTORS (Yageo).pdf</v>
      </c>
      <c r="P1174" s="5" t="str">
        <f t="shared" si="75"/>
        <v>GENERAL PURPOSE CHIP RESISTORS RES0603 147K±1% 75V 0.1W</v>
      </c>
    </row>
    <row r="1175" spans="1:16" x14ac:dyDescent="0.3">
      <c r="A1175" s="4" t="s">
        <v>1412</v>
      </c>
      <c r="B1175" s="3" t="s">
        <v>398</v>
      </c>
      <c r="C1175" s="4" t="s">
        <v>280</v>
      </c>
      <c r="D1175" s="45" t="s">
        <v>1669</v>
      </c>
      <c r="E1175" s="3" t="s">
        <v>399</v>
      </c>
      <c r="F1175" s="3" t="s">
        <v>400</v>
      </c>
      <c r="G1175" s="4" t="str">
        <f t="shared" si="73"/>
        <v>RES0603 150K±1%</v>
      </c>
      <c r="H1175" s="3" t="s">
        <v>23</v>
      </c>
      <c r="I1175" s="3" t="s">
        <v>24</v>
      </c>
      <c r="J1175" s="3" t="s">
        <v>25</v>
      </c>
      <c r="K1175" s="3" t="s">
        <v>401</v>
      </c>
      <c r="L1175" s="4" t="str">
        <f t="shared" si="74"/>
        <v>RC0603FR-07150KL</v>
      </c>
      <c r="M1175" s="3" t="s">
        <v>378</v>
      </c>
      <c r="N1175" t="s">
        <v>379</v>
      </c>
      <c r="O1175" t="str">
        <f t="shared" ca="1" si="72"/>
        <v>C:\Altium Libraries\Passives Library\DataSheet\GENERAL PURPOSE CHIP RESISTORS (Yageo).pdf</v>
      </c>
      <c r="P1175" s="5" t="str">
        <f t="shared" si="75"/>
        <v>GENERAL PURPOSE CHIP RESISTORS RES0603 150K±1% 75V 0.1W</v>
      </c>
    </row>
    <row r="1176" spans="1:16" x14ac:dyDescent="0.3">
      <c r="A1176" s="4" t="s">
        <v>1413</v>
      </c>
      <c r="B1176" s="3" t="s">
        <v>398</v>
      </c>
      <c r="C1176" s="4" t="s">
        <v>2563</v>
      </c>
      <c r="D1176" s="45" t="s">
        <v>1669</v>
      </c>
      <c r="E1176" s="3" t="s">
        <v>399</v>
      </c>
      <c r="F1176" s="3" t="s">
        <v>400</v>
      </c>
      <c r="G1176" s="4" t="str">
        <f t="shared" si="73"/>
        <v>RES0603 154K±1%</v>
      </c>
      <c r="H1176" s="3" t="s">
        <v>23</v>
      </c>
      <c r="I1176" s="3" t="s">
        <v>24</v>
      </c>
      <c r="J1176" s="3" t="s">
        <v>25</v>
      </c>
      <c r="K1176" s="3" t="s">
        <v>401</v>
      </c>
      <c r="L1176" s="4" t="str">
        <f t="shared" si="74"/>
        <v>RC0603FR-07154KL</v>
      </c>
      <c r="M1176" s="3" t="s">
        <v>378</v>
      </c>
      <c r="N1176" t="s">
        <v>379</v>
      </c>
      <c r="O1176" t="str">
        <f t="shared" ca="1" si="72"/>
        <v>C:\Altium Libraries\Passives Library\DataSheet\GENERAL PURPOSE CHIP RESISTORS (Yageo).pdf</v>
      </c>
      <c r="P1176" s="5" t="str">
        <f t="shared" si="75"/>
        <v>GENERAL PURPOSE CHIP RESISTORS RES0603 154K±1% 75V 0.1W</v>
      </c>
    </row>
    <row r="1177" spans="1:16" x14ac:dyDescent="0.3">
      <c r="A1177" s="4" t="s">
        <v>1414</v>
      </c>
      <c r="B1177" s="3" t="s">
        <v>398</v>
      </c>
      <c r="C1177" s="4" t="s">
        <v>2564</v>
      </c>
      <c r="D1177" s="45" t="s">
        <v>1669</v>
      </c>
      <c r="E1177" s="3" t="s">
        <v>399</v>
      </c>
      <c r="F1177" s="3" t="s">
        <v>400</v>
      </c>
      <c r="G1177" s="4" t="str">
        <f t="shared" si="73"/>
        <v>RES0603 158K±1%</v>
      </c>
      <c r="H1177" s="3" t="s">
        <v>23</v>
      </c>
      <c r="I1177" s="3" t="s">
        <v>24</v>
      </c>
      <c r="J1177" s="3" t="s">
        <v>25</v>
      </c>
      <c r="K1177" s="3" t="s">
        <v>401</v>
      </c>
      <c r="L1177" s="4" t="str">
        <f t="shared" si="74"/>
        <v>RC0603FR-07158KL</v>
      </c>
      <c r="M1177" s="3" t="s">
        <v>378</v>
      </c>
      <c r="N1177" t="s">
        <v>379</v>
      </c>
      <c r="O1177" t="str">
        <f t="shared" ca="1" si="72"/>
        <v>C:\Altium Libraries\Passives Library\DataSheet\GENERAL PURPOSE CHIP RESISTORS (Yageo).pdf</v>
      </c>
      <c r="P1177" s="5" t="str">
        <f t="shared" si="75"/>
        <v>GENERAL PURPOSE CHIP RESISTORS RES0603 158K±1% 75V 0.1W</v>
      </c>
    </row>
    <row r="1178" spans="1:16" x14ac:dyDescent="0.3">
      <c r="A1178" s="4" t="s">
        <v>1415</v>
      </c>
      <c r="B1178" s="3" t="s">
        <v>398</v>
      </c>
      <c r="C1178" s="4" t="s">
        <v>2565</v>
      </c>
      <c r="D1178" s="45" t="s">
        <v>1669</v>
      </c>
      <c r="E1178" s="3" t="s">
        <v>399</v>
      </c>
      <c r="F1178" s="3" t="s">
        <v>400</v>
      </c>
      <c r="G1178" s="4" t="str">
        <f t="shared" si="73"/>
        <v>RES0603 162K±1%</v>
      </c>
      <c r="H1178" s="3" t="s">
        <v>23</v>
      </c>
      <c r="I1178" s="3" t="s">
        <v>24</v>
      </c>
      <c r="J1178" s="3" t="s">
        <v>25</v>
      </c>
      <c r="K1178" s="3" t="s">
        <v>401</v>
      </c>
      <c r="L1178" s="4" t="str">
        <f t="shared" si="74"/>
        <v>RC0603FR-07162KL</v>
      </c>
      <c r="M1178" s="3" t="s">
        <v>378</v>
      </c>
      <c r="N1178" t="s">
        <v>379</v>
      </c>
      <c r="O1178" t="str">
        <f t="shared" ca="1" si="72"/>
        <v>C:\Altium Libraries\Passives Library\DataSheet\GENERAL PURPOSE CHIP RESISTORS (Yageo).pdf</v>
      </c>
      <c r="P1178" s="5" t="str">
        <f t="shared" si="75"/>
        <v>GENERAL PURPOSE CHIP RESISTORS RES0603 162K±1% 75V 0.1W</v>
      </c>
    </row>
    <row r="1179" spans="1:16" x14ac:dyDescent="0.3">
      <c r="A1179" s="4" t="s">
        <v>1416</v>
      </c>
      <c r="B1179" s="3" t="s">
        <v>398</v>
      </c>
      <c r="C1179" s="4" t="s">
        <v>2566</v>
      </c>
      <c r="D1179" s="45" t="s">
        <v>1669</v>
      </c>
      <c r="E1179" s="3" t="s">
        <v>399</v>
      </c>
      <c r="F1179" s="3" t="s">
        <v>400</v>
      </c>
      <c r="G1179" s="4" t="str">
        <f t="shared" si="73"/>
        <v>RES0603 165K±1%</v>
      </c>
      <c r="H1179" s="3" t="s">
        <v>23</v>
      </c>
      <c r="I1179" s="3" t="s">
        <v>24</v>
      </c>
      <c r="J1179" s="3" t="s">
        <v>25</v>
      </c>
      <c r="K1179" s="3" t="s">
        <v>401</v>
      </c>
      <c r="L1179" s="4" t="str">
        <f t="shared" si="74"/>
        <v>RC0603FR-07165KL</v>
      </c>
      <c r="M1179" s="3" t="s">
        <v>378</v>
      </c>
      <c r="N1179" t="s">
        <v>379</v>
      </c>
      <c r="O1179" t="str">
        <f t="shared" ca="1" si="72"/>
        <v>C:\Altium Libraries\Passives Library\DataSheet\GENERAL PURPOSE CHIP RESISTORS (Yageo).pdf</v>
      </c>
      <c r="P1179" s="5" t="str">
        <f t="shared" si="75"/>
        <v>GENERAL PURPOSE CHIP RESISTORS RES0603 165K±1% 75V 0.1W</v>
      </c>
    </row>
    <row r="1180" spans="1:16" x14ac:dyDescent="0.3">
      <c r="A1180" s="4" t="s">
        <v>1417</v>
      </c>
      <c r="B1180" s="3" t="s">
        <v>398</v>
      </c>
      <c r="C1180" s="4" t="s">
        <v>2567</v>
      </c>
      <c r="D1180" s="45" t="s">
        <v>1669</v>
      </c>
      <c r="E1180" s="3" t="s">
        <v>399</v>
      </c>
      <c r="F1180" s="3" t="s">
        <v>400</v>
      </c>
      <c r="G1180" s="4" t="str">
        <f t="shared" si="73"/>
        <v>RES0603 169K±1%</v>
      </c>
      <c r="H1180" s="3" t="s">
        <v>23</v>
      </c>
      <c r="I1180" s="3" t="s">
        <v>24</v>
      </c>
      <c r="J1180" s="3" t="s">
        <v>25</v>
      </c>
      <c r="K1180" s="3" t="s">
        <v>401</v>
      </c>
      <c r="L1180" s="4" t="str">
        <f t="shared" si="74"/>
        <v>RC0603FR-07169KL</v>
      </c>
      <c r="M1180" s="3" t="s">
        <v>378</v>
      </c>
      <c r="N1180" t="s">
        <v>379</v>
      </c>
      <c r="O1180" t="str">
        <f t="shared" ca="1" si="72"/>
        <v>C:\Altium Libraries\Passives Library\DataSheet\GENERAL PURPOSE CHIP RESISTORS (Yageo).pdf</v>
      </c>
      <c r="P1180" s="5" t="str">
        <f t="shared" si="75"/>
        <v>GENERAL PURPOSE CHIP RESISTORS RES0603 169K±1% 75V 0.1W</v>
      </c>
    </row>
    <row r="1181" spans="1:16" x14ac:dyDescent="0.3">
      <c r="A1181" s="4" t="s">
        <v>1418</v>
      </c>
      <c r="B1181" s="3" t="s">
        <v>398</v>
      </c>
      <c r="C1181" s="4" t="s">
        <v>2568</v>
      </c>
      <c r="D1181" s="45" t="s">
        <v>1669</v>
      </c>
      <c r="E1181" s="3" t="s">
        <v>399</v>
      </c>
      <c r="F1181" s="3" t="s">
        <v>400</v>
      </c>
      <c r="G1181" s="4" t="str">
        <f t="shared" si="73"/>
        <v>RES0603 174K±1%</v>
      </c>
      <c r="H1181" s="3" t="s">
        <v>23</v>
      </c>
      <c r="I1181" s="3" t="s">
        <v>24</v>
      </c>
      <c r="J1181" s="3" t="s">
        <v>25</v>
      </c>
      <c r="K1181" s="3" t="s">
        <v>401</v>
      </c>
      <c r="L1181" s="4" t="str">
        <f t="shared" si="74"/>
        <v>RC0603FR-07174KL</v>
      </c>
      <c r="M1181" s="3" t="s">
        <v>378</v>
      </c>
      <c r="N1181" t="s">
        <v>379</v>
      </c>
      <c r="O1181" t="str">
        <f t="shared" ca="1" si="72"/>
        <v>C:\Altium Libraries\Passives Library\DataSheet\GENERAL PURPOSE CHIP RESISTORS (Yageo).pdf</v>
      </c>
      <c r="P1181" s="5" t="str">
        <f t="shared" si="75"/>
        <v>GENERAL PURPOSE CHIP RESISTORS RES0603 174K±1% 75V 0.1W</v>
      </c>
    </row>
    <row r="1182" spans="1:16" x14ac:dyDescent="0.3">
      <c r="A1182" s="4" t="s">
        <v>1419</v>
      </c>
      <c r="B1182" s="3" t="s">
        <v>398</v>
      </c>
      <c r="C1182" s="4" t="s">
        <v>2569</v>
      </c>
      <c r="D1182" s="45" t="s">
        <v>1669</v>
      </c>
      <c r="E1182" s="3" t="s">
        <v>399</v>
      </c>
      <c r="F1182" s="3" t="s">
        <v>400</v>
      </c>
      <c r="G1182" s="4" t="str">
        <f t="shared" si="73"/>
        <v>RES0603 178K±1%</v>
      </c>
      <c r="H1182" s="3" t="s">
        <v>23</v>
      </c>
      <c r="I1182" s="3" t="s">
        <v>24</v>
      </c>
      <c r="J1182" s="3" t="s">
        <v>25</v>
      </c>
      <c r="K1182" s="3" t="s">
        <v>401</v>
      </c>
      <c r="L1182" s="4" t="str">
        <f t="shared" si="74"/>
        <v>RC0603FR-07178KL</v>
      </c>
      <c r="M1182" s="3" t="s">
        <v>378</v>
      </c>
      <c r="N1182" t="s">
        <v>379</v>
      </c>
      <c r="O1182" t="str">
        <f t="shared" ca="1" si="72"/>
        <v>C:\Altium Libraries\Passives Library\DataSheet\GENERAL PURPOSE CHIP RESISTORS (Yageo).pdf</v>
      </c>
      <c r="P1182" s="5" t="str">
        <f t="shared" si="75"/>
        <v>GENERAL PURPOSE CHIP RESISTORS RES0603 178K±1% 75V 0.1W</v>
      </c>
    </row>
    <row r="1183" spans="1:16" x14ac:dyDescent="0.3">
      <c r="A1183" s="4" t="s">
        <v>1420</v>
      </c>
      <c r="B1183" s="3" t="s">
        <v>398</v>
      </c>
      <c r="C1183" s="4" t="s">
        <v>2570</v>
      </c>
      <c r="D1183" s="45" t="s">
        <v>1669</v>
      </c>
      <c r="E1183" s="3" t="s">
        <v>399</v>
      </c>
      <c r="F1183" s="3" t="s">
        <v>400</v>
      </c>
      <c r="G1183" s="4" t="str">
        <f t="shared" si="73"/>
        <v>RES0603 182K±1%</v>
      </c>
      <c r="H1183" s="3" t="s">
        <v>23</v>
      </c>
      <c r="I1183" s="3" t="s">
        <v>24</v>
      </c>
      <c r="J1183" s="3" t="s">
        <v>25</v>
      </c>
      <c r="K1183" s="3" t="s">
        <v>401</v>
      </c>
      <c r="L1183" s="4" t="str">
        <f t="shared" si="74"/>
        <v>RC0603FR-07182KL</v>
      </c>
      <c r="M1183" s="3" t="s">
        <v>378</v>
      </c>
      <c r="N1183" t="s">
        <v>379</v>
      </c>
      <c r="O1183" t="str">
        <f t="shared" ca="1" si="72"/>
        <v>C:\Altium Libraries\Passives Library\DataSheet\GENERAL PURPOSE CHIP RESISTORS (Yageo).pdf</v>
      </c>
      <c r="P1183" s="5" t="str">
        <f t="shared" si="75"/>
        <v>GENERAL PURPOSE CHIP RESISTORS RES0603 182K±1% 75V 0.1W</v>
      </c>
    </row>
    <row r="1184" spans="1:16" x14ac:dyDescent="0.3">
      <c r="A1184" s="4" t="s">
        <v>1421</v>
      </c>
      <c r="B1184" s="3" t="s">
        <v>398</v>
      </c>
      <c r="C1184" s="4" t="s">
        <v>2571</v>
      </c>
      <c r="D1184" s="45" t="s">
        <v>1669</v>
      </c>
      <c r="E1184" s="3" t="s">
        <v>399</v>
      </c>
      <c r="F1184" s="3" t="s">
        <v>400</v>
      </c>
      <c r="G1184" s="4" t="str">
        <f t="shared" si="73"/>
        <v>RES0603 187K±1%</v>
      </c>
      <c r="H1184" s="3" t="s">
        <v>23</v>
      </c>
      <c r="I1184" s="3" t="s">
        <v>24</v>
      </c>
      <c r="J1184" s="3" t="s">
        <v>25</v>
      </c>
      <c r="K1184" s="3" t="s">
        <v>401</v>
      </c>
      <c r="L1184" s="4" t="str">
        <f t="shared" si="74"/>
        <v>RC0603FR-07187KL</v>
      </c>
      <c r="M1184" s="3" t="s">
        <v>378</v>
      </c>
      <c r="N1184" t="s">
        <v>379</v>
      </c>
      <c r="O1184" t="str">
        <f t="shared" ca="1" si="72"/>
        <v>C:\Altium Libraries\Passives Library\DataSheet\GENERAL PURPOSE CHIP RESISTORS (Yageo).pdf</v>
      </c>
      <c r="P1184" s="5" t="str">
        <f t="shared" si="75"/>
        <v>GENERAL PURPOSE CHIP RESISTORS RES0603 187K±1% 75V 0.1W</v>
      </c>
    </row>
    <row r="1185" spans="1:16" x14ac:dyDescent="0.3">
      <c r="A1185" s="4" t="s">
        <v>1422</v>
      </c>
      <c r="B1185" s="3" t="s">
        <v>398</v>
      </c>
      <c r="C1185" s="4" t="s">
        <v>2572</v>
      </c>
      <c r="D1185" s="45" t="s">
        <v>1669</v>
      </c>
      <c r="E1185" s="3" t="s">
        <v>399</v>
      </c>
      <c r="F1185" s="3" t="s">
        <v>400</v>
      </c>
      <c r="G1185" s="4" t="str">
        <f t="shared" si="73"/>
        <v>RES0603 191K±1%</v>
      </c>
      <c r="H1185" s="3" t="s">
        <v>23</v>
      </c>
      <c r="I1185" s="3" t="s">
        <v>24</v>
      </c>
      <c r="J1185" s="3" t="s">
        <v>25</v>
      </c>
      <c r="K1185" s="3" t="s">
        <v>401</v>
      </c>
      <c r="L1185" s="4" t="str">
        <f t="shared" si="74"/>
        <v>RC0603FR-07191KL</v>
      </c>
      <c r="M1185" s="3" t="s">
        <v>378</v>
      </c>
      <c r="N1185" t="s">
        <v>379</v>
      </c>
      <c r="O1185" t="str">
        <f t="shared" ca="1" si="72"/>
        <v>C:\Altium Libraries\Passives Library\DataSheet\GENERAL PURPOSE CHIP RESISTORS (Yageo).pdf</v>
      </c>
      <c r="P1185" s="5" t="str">
        <f t="shared" si="75"/>
        <v>GENERAL PURPOSE CHIP RESISTORS RES0603 191K±1% 75V 0.1W</v>
      </c>
    </row>
    <row r="1186" spans="1:16" x14ac:dyDescent="0.3">
      <c r="A1186" s="4" t="s">
        <v>1423</v>
      </c>
      <c r="B1186" s="3" t="s">
        <v>398</v>
      </c>
      <c r="C1186" s="4" t="s">
        <v>2573</v>
      </c>
      <c r="D1186" s="45" t="s">
        <v>1669</v>
      </c>
      <c r="E1186" s="3" t="s">
        <v>399</v>
      </c>
      <c r="F1186" s="3" t="s">
        <v>400</v>
      </c>
      <c r="G1186" s="4" t="str">
        <f t="shared" si="73"/>
        <v>RES0603 196K±1%</v>
      </c>
      <c r="H1186" s="3" t="s">
        <v>23</v>
      </c>
      <c r="I1186" s="3" t="s">
        <v>24</v>
      </c>
      <c r="J1186" s="3" t="s">
        <v>25</v>
      </c>
      <c r="K1186" s="3" t="s">
        <v>401</v>
      </c>
      <c r="L1186" s="4" t="str">
        <f t="shared" si="74"/>
        <v>RC0603FR-07196KL</v>
      </c>
      <c r="M1186" s="3" t="s">
        <v>378</v>
      </c>
      <c r="N1186" t="s">
        <v>379</v>
      </c>
      <c r="O1186" t="str">
        <f t="shared" ca="1" si="72"/>
        <v>C:\Altium Libraries\Passives Library\DataSheet\GENERAL PURPOSE CHIP RESISTORS (Yageo).pdf</v>
      </c>
      <c r="P1186" s="5" t="str">
        <f t="shared" si="75"/>
        <v>GENERAL PURPOSE CHIP RESISTORS RES0603 196K±1% 75V 0.1W</v>
      </c>
    </row>
    <row r="1187" spans="1:16" x14ac:dyDescent="0.3">
      <c r="A1187" s="4" t="s">
        <v>1424</v>
      </c>
      <c r="B1187" s="3" t="s">
        <v>398</v>
      </c>
      <c r="C1187" s="4" t="s">
        <v>286</v>
      </c>
      <c r="D1187" s="45" t="s">
        <v>1669</v>
      </c>
      <c r="E1187" s="3" t="s">
        <v>399</v>
      </c>
      <c r="F1187" s="3" t="s">
        <v>400</v>
      </c>
      <c r="G1187" s="4" t="str">
        <f t="shared" si="73"/>
        <v>RES0603 200K±1%</v>
      </c>
      <c r="H1187" s="3" t="s">
        <v>23</v>
      </c>
      <c r="I1187" s="3" t="s">
        <v>24</v>
      </c>
      <c r="J1187" s="3" t="s">
        <v>25</v>
      </c>
      <c r="K1187" s="3" t="s">
        <v>401</v>
      </c>
      <c r="L1187" s="4" t="str">
        <f t="shared" si="74"/>
        <v>RC0603FR-07200KL</v>
      </c>
      <c r="M1187" s="3" t="s">
        <v>378</v>
      </c>
      <c r="N1187" t="s">
        <v>379</v>
      </c>
      <c r="O1187" t="str">
        <f t="shared" ca="1" si="72"/>
        <v>C:\Altium Libraries\Passives Library\DataSheet\GENERAL PURPOSE CHIP RESISTORS (Yageo).pdf</v>
      </c>
      <c r="P1187" s="5" t="str">
        <f t="shared" si="75"/>
        <v>GENERAL PURPOSE CHIP RESISTORS RES0603 200K±1% 75V 0.1W</v>
      </c>
    </row>
    <row r="1188" spans="1:16" x14ac:dyDescent="0.3">
      <c r="A1188" s="4" t="s">
        <v>1425</v>
      </c>
      <c r="B1188" s="3" t="s">
        <v>398</v>
      </c>
      <c r="C1188" s="4" t="s">
        <v>2574</v>
      </c>
      <c r="D1188" s="45" t="s">
        <v>1669</v>
      </c>
      <c r="E1188" s="3" t="s">
        <v>399</v>
      </c>
      <c r="F1188" s="3" t="s">
        <v>400</v>
      </c>
      <c r="G1188" s="4" t="str">
        <f t="shared" si="73"/>
        <v>RES0603 205K±1%</v>
      </c>
      <c r="H1188" s="3" t="s">
        <v>23</v>
      </c>
      <c r="I1188" s="3" t="s">
        <v>24</v>
      </c>
      <c r="J1188" s="3" t="s">
        <v>25</v>
      </c>
      <c r="K1188" s="3" t="s">
        <v>401</v>
      </c>
      <c r="L1188" s="4" t="str">
        <f t="shared" si="74"/>
        <v>RC0603FR-07205KL</v>
      </c>
      <c r="M1188" s="3" t="s">
        <v>378</v>
      </c>
      <c r="N1188" t="s">
        <v>379</v>
      </c>
      <c r="O1188" t="str">
        <f t="shared" ca="1" si="72"/>
        <v>C:\Altium Libraries\Passives Library\DataSheet\GENERAL PURPOSE CHIP RESISTORS (Yageo).pdf</v>
      </c>
      <c r="P1188" s="5" t="str">
        <f t="shared" si="75"/>
        <v>GENERAL PURPOSE CHIP RESISTORS RES0603 205K±1% 75V 0.1W</v>
      </c>
    </row>
    <row r="1189" spans="1:16" x14ac:dyDescent="0.3">
      <c r="A1189" s="4" t="s">
        <v>1426</v>
      </c>
      <c r="B1189" s="3" t="s">
        <v>398</v>
      </c>
      <c r="C1189" s="4" t="s">
        <v>2575</v>
      </c>
      <c r="D1189" s="45" t="s">
        <v>1669</v>
      </c>
      <c r="E1189" s="3" t="s">
        <v>399</v>
      </c>
      <c r="F1189" s="3" t="s">
        <v>400</v>
      </c>
      <c r="G1189" s="4" t="str">
        <f t="shared" si="73"/>
        <v>RES0603 210K±1%</v>
      </c>
      <c r="H1189" s="3" t="s">
        <v>23</v>
      </c>
      <c r="I1189" s="3" t="s">
        <v>24</v>
      </c>
      <c r="J1189" s="3" t="s">
        <v>25</v>
      </c>
      <c r="K1189" s="3" t="s">
        <v>401</v>
      </c>
      <c r="L1189" s="4" t="str">
        <f t="shared" si="74"/>
        <v>RC0603FR-07210KL</v>
      </c>
      <c r="M1189" s="3" t="s">
        <v>378</v>
      </c>
      <c r="N1189" t="s">
        <v>379</v>
      </c>
      <c r="O1189" t="str">
        <f t="shared" ref="O1189:O1252" ca="1" si="76">CONCATENATE(LEFT(CELL("имяфайла"), FIND("[",CELL("имяфайла"))-1),"DataSheet\GENERAL PURPOSE CHIP RESISTORS (Yageo).pdf")</f>
        <v>C:\Altium Libraries\Passives Library\DataSheet\GENERAL PURPOSE CHIP RESISTORS (Yageo).pdf</v>
      </c>
      <c r="P1189" s="5" t="str">
        <f t="shared" si="75"/>
        <v>GENERAL PURPOSE CHIP RESISTORS RES0603 210K±1% 75V 0.1W</v>
      </c>
    </row>
    <row r="1190" spans="1:16" x14ac:dyDescent="0.3">
      <c r="A1190" s="4" t="s">
        <v>1427</v>
      </c>
      <c r="B1190" s="3" t="s">
        <v>398</v>
      </c>
      <c r="C1190" s="4" t="s">
        <v>2576</v>
      </c>
      <c r="D1190" s="45" t="s">
        <v>1669</v>
      </c>
      <c r="E1190" s="3" t="s">
        <v>399</v>
      </c>
      <c r="F1190" s="3" t="s">
        <v>400</v>
      </c>
      <c r="G1190" s="4" t="str">
        <f t="shared" ref="G1190:G1253" si="77">CONCATENATE(K1190," ",C1190,D1190)</f>
        <v>RES0603 215K±1%</v>
      </c>
      <c r="H1190" s="3" t="s">
        <v>23</v>
      </c>
      <c r="I1190" s="3" t="s">
        <v>24</v>
      </c>
      <c r="J1190" s="3" t="s">
        <v>25</v>
      </c>
      <c r="K1190" s="3" t="s">
        <v>401</v>
      </c>
      <c r="L1190" s="4" t="str">
        <f t="shared" ref="L1190:L1253" si="78">CONCATENATE("RC0603FR-07",C1190,"L")</f>
        <v>RC0603FR-07215KL</v>
      </c>
      <c r="M1190" s="3" t="s">
        <v>378</v>
      </c>
      <c r="N1190" t="s">
        <v>379</v>
      </c>
      <c r="O1190" t="str">
        <f t="shared" ca="1" si="76"/>
        <v>C:\Altium Libraries\Passives Library\DataSheet\GENERAL PURPOSE CHIP RESISTORS (Yageo).pdf</v>
      </c>
      <c r="P1190" s="5" t="str">
        <f t="shared" ref="P1190:P1253" si="79">CONCATENATE(N1190," ",K1190," ",C1190,D1190," ",E1190," ",F1190)</f>
        <v>GENERAL PURPOSE CHIP RESISTORS RES0603 215K±1% 75V 0.1W</v>
      </c>
    </row>
    <row r="1191" spans="1:16" x14ac:dyDescent="0.3">
      <c r="A1191" s="4" t="s">
        <v>1428</v>
      </c>
      <c r="B1191" s="3" t="s">
        <v>398</v>
      </c>
      <c r="C1191" s="4" t="s">
        <v>2577</v>
      </c>
      <c r="D1191" s="45" t="s">
        <v>1669</v>
      </c>
      <c r="E1191" s="3" t="s">
        <v>399</v>
      </c>
      <c r="F1191" s="3" t="s">
        <v>400</v>
      </c>
      <c r="G1191" s="4" t="str">
        <f t="shared" si="77"/>
        <v>RES0603 221K±1%</v>
      </c>
      <c r="H1191" s="3" t="s">
        <v>23</v>
      </c>
      <c r="I1191" s="3" t="s">
        <v>24</v>
      </c>
      <c r="J1191" s="3" t="s">
        <v>25</v>
      </c>
      <c r="K1191" s="3" t="s">
        <v>401</v>
      </c>
      <c r="L1191" s="4" t="str">
        <f t="shared" si="78"/>
        <v>RC0603FR-07221KL</v>
      </c>
      <c r="M1191" s="3" t="s">
        <v>378</v>
      </c>
      <c r="N1191" t="s">
        <v>379</v>
      </c>
      <c r="O1191" t="str">
        <f t="shared" ca="1" si="76"/>
        <v>C:\Altium Libraries\Passives Library\DataSheet\GENERAL PURPOSE CHIP RESISTORS (Yageo).pdf</v>
      </c>
      <c r="P1191" s="5" t="str">
        <f t="shared" si="79"/>
        <v>GENERAL PURPOSE CHIP RESISTORS RES0603 221K±1% 75V 0.1W</v>
      </c>
    </row>
    <row r="1192" spans="1:16" x14ac:dyDescent="0.3">
      <c r="A1192" s="4" t="s">
        <v>1429</v>
      </c>
      <c r="B1192" s="3" t="s">
        <v>398</v>
      </c>
      <c r="C1192" s="4" t="s">
        <v>2578</v>
      </c>
      <c r="D1192" s="45" t="s">
        <v>1669</v>
      </c>
      <c r="E1192" s="3" t="s">
        <v>399</v>
      </c>
      <c r="F1192" s="3" t="s">
        <v>400</v>
      </c>
      <c r="G1192" s="4" t="str">
        <f t="shared" si="77"/>
        <v>RES0603 226K±1%</v>
      </c>
      <c r="H1192" s="3" t="s">
        <v>23</v>
      </c>
      <c r="I1192" s="3" t="s">
        <v>24</v>
      </c>
      <c r="J1192" s="3" t="s">
        <v>25</v>
      </c>
      <c r="K1192" s="3" t="s">
        <v>401</v>
      </c>
      <c r="L1192" s="4" t="str">
        <f t="shared" si="78"/>
        <v>RC0603FR-07226KL</v>
      </c>
      <c r="M1192" s="3" t="s">
        <v>378</v>
      </c>
      <c r="N1192" t="s">
        <v>379</v>
      </c>
      <c r="O1192" t="str">
        <f t="shared" ca="1" si="76"/>
        <v>C:\Altium Libraries\Passives Library\DataSheet\GENERAL PURPOSE CHIP RESISTORS (Yageo).pdf</v>
      </c>
      <c r="P1192" s="5" t="str">
        <f t="shared" si="79"/>
        <v>GENERAL PURPOSE CHIP RESISTORS RES0603 226K±1% 75V 0.1W</v>
      </c>
    </row>
    <row r="1193" spans="1:16" x14ac:dyDescent="0.3">
      <c r="A1193" s="4" t="s">
        <v>1430</v>
      </c>
      <c r="B1193" s="3" t="s">
        <v>398</v>
      </c>
      <c r="C1193" s="4" t="s">
        <v>2579</v>
      </c>
      <c r="D1193" s="45" t="s">
        <v>1669</v>
      </c>
      <c r="E1193" s="3" t="s">
        <v>399</v>
      </c>
      <c r="F1193" s="3" t="s">
        <v>400</v>
      </c>
      <c r="G1193" s="4" t="str">
        <f t="shared" si="77"/>
        <v>RES0603 232K±1%</v>
      </c>
      <c r="H1193" s="3" t="s">
        <v>23</v>
      </c>
      <c r="I1193" s="3" t="s">
        <v>24</v>
      </c>
      <c r="J1193" s="3" t="s">
        <v>25</v>
      </c>
      <c r="K1193" s="3" t="s">
        <v>401</v>
      </c>
      <c r="L1193" s="4" t="str">
        <f t="shared" si="78"/>
        <v>RC0603FR-07232KL</v>
      </c>
      <c r="M1193" s="3" t="s">
        <v>378</v>
      </c>
      <c r="N1193" t="s">
        <v>379</v>
      </c>
      <c r="O1193" t="str">
        <f t="shared" ca="1" si="76"/>
        <v>C:\Altium Libraries\Passives Library\DataSheet\GENERAL PURPOSE CHIP RESISTORS (Yageo).pdf</v>
      </c>
      <c r="P1193" s="5" t="str">
        <f t="shared" si="79"/>
        <v>GENERAL PURPOSE CHIP RESISTORS RES0603 232K±1% 75V 0.1W</v>
      </c>
    </row>
    <row r="1194" spans="1:16" x14ac:dyDescent="0.3">
      <c r="A1194" s="4" t="s">
        <v>1431</v>
      </c>
      <c r="B1194" s="3" t="s">
        <v>398</v>
      </c>
      <c r="C1194" s="4" t="s">
        <v>2580</v>
      </c>
      <c r="D1194" s="45" t="s">
        <v>1669</v>
      </c>
      <c r="E1194" s="3" t="s">
        <v>399</v>
      </c>
      <c r="F1194" s="3" t="s">
        <v>400</v>
      </c>
      <c r="G1194" s="4" t="str">
        <f t="shared" si="77"/>
        <v>RES0603 237K±1%</v>
      </c>
      <c r="H1194" s="3" t="s">
        <v>23</v>
      </c>
      <c r="I1194" s="3" t="s">
        <v>24</v>
      </c>
      <c r="J1194" s="3" t="s">
        <v>25</v>
      </c>
      <c r="K1194" s="3" t="s">
        <v>401</v>
      </c>
      <c r="L1194" s="4" t="str">
        <f t="shared" si="78"/>
        <v>RC0603FR-07237KL</v>
      </c>
      <c r="M1194" s="3" t="s">
        <v>378</v>
      </c>
      <c r="N1194" t="s">
        <v>379</v>
      </c>
      <c r="O1194" t="str">
        <f t="shared" ca="1" si="76"/>
        <v>C:\Altium Libraries\Passives Library\DataSheet\GENERAL PURPOSE CHIP RESISTORS (Yageo).pdf</v>
      </c>
      <c r="P1194" s="5" t="str">
        <f t="shared" si="79"/>
        <v>GENERAL PURPOSE CHIP RESISTORS RES0603 237K±1% 75V 0.1W</v>
      </c>
    </row>
    <row r="1195" spans="1:16" x14ac:dyDescent="0.3">
      <c r="A1195" s="4" t="s">
        <v>1432</v>
      </c>
      <c r="B1195" s="3" t="s">
        <v>398</v>
      </c>
      <c r="C1195" s="4" t="s">
        <v>2581</v>
      </c>
      <c r="D1195" s="45" t="s">
        <v>1669</v>
      </c>
      <c r="E1195" s="3" t="s">
        <v>399</v>
      </c>
      <c r="F1195" s="3" t="s">
        <v>400</v>
      </c>
      <c r="G1195" s="4" t="str">
        <f t="shared" si="77"/>
        <v>RES0603 243K±1%</v>
      </c>
      <c r="H1195" s="3" t="s">
        <v>23</v>
      </c>
      <c r="I1195" s="3" t="s">
        <v>24</v>
      </c>
      <c r="J1195" s="3" t="s">
        <v>25</v>
      </c>
      <c r="K1195" s="3" t="s">
        <v>401</v>
      </c>
      <c r="L1195" s="4" t="str">
        <f t="shared" si="78"/>
        <v>RC0603FR-07243KL</v>
      </c>
      <c r="M1195" s="3" t="s">
        <v>378</v>
      </c>
      <c r="N1195" t="s">
        <v>379</v>
      </c>
      <c r="O1195" t="str">
        <f t="shared" ca="1" si="76"/>
        <v>C:\Altium Libraries\Passives Library\DataSheet\GENERAL PURPOSE CHIP RESISTORS (Yageo).pdf</v>
      </c>
      <c r="P1195" s="5" t="str">
        <f t="shared" si="79"/>
        <v>GENERAL PURPOSE CHIP RESISTORS RES0603 243K±1% 75V 0.1W</v>
      </c>
    </row>
    <row r="1196" spans="1:16" x14ac:dyDescent="0.3">
      <c r="A1196" s="4" t="s">
        <v>1433</v>
      </c>
      <c r="B1196" s="3" t="s">
        <v>398</v>
      </c>
      <c r="C1196" s="4" t="s">
        <v>2582</v>
      </c>
      <c r="D1196" s="45" t="s">
        <v>1669</v>
      </c>
      <c r="E1196" s="3" t="s">
        <v>399</v>
      </c>
      <c r="F1196" s="3" t="s">
        <v>400</v>
      </c>
      <c r="G1196" s="4" t="str">
        <f t="shared" si="77"/>
        <v>RES0603 249K±1%</v>
      </c>
      <c r="H1196" s="3" t="s">
        <v>23</v>
      </c>
      <c r="I1196" s="3" t="s">
        <v>24</v>
      </c>
      <c r="J1196" s="3" t="s">
        <v>25</v>
      </c>
      <c r="K1196" s="3" t="s">
        <v>401</v>
      </c>
      <c r="L1196" s="4" t="str">
        <f t="shared" si="78"/>
        <v>RC0603FR-07249KL</v>
      </c>
      <c r="M1196" s="3" t="s">
        <v>378</v>
      </c>
      <c r="N1196" t="s">
        <v>379</v>
      </c>
      <c r="O1196" t="str">
        <f t="shared" ca="1" si="76"/>
        <v>C:\Altium Libraries\Passives Library\DataSheet\GENERAL PURPOSE CHIP RESISTORS (Yageo).pdf</v>
      </c>
      <c r="P1196" s="5" t="str">
        <f t="shared" si="79"/>
        <v>GENERAL PURPOSE CHIP RESISTORS RES0603 249K±1% 75V 0.1W</v>
      </c>
    </row>
    <row r="1197" spans="1:16" x14ac:dyDescent="0.3">
      <c r="A1197" s="4" t="s">
        <v>1434</v>
      </c>
      <c r="B1197" s="3" t="s">
        <v>398</v>
      </c>
      <c r="C1197" s="4" t="s">
        <v>2583</v>
      </c>
      <c r="D1197" s="45" t="s">
        <v>1669</v>
      </c>
      <c r="E1197" s="3" t="s">
        <v>399</v>
      </c>
      <c r="F1197" s="3" t="s">
        <v>400</v>
      </c>
      <c r="G1197" s="4" t="str">
        <f t="shared" si="77"/>
        <v>RES0603 255K±1%</v>
      </c>
      <c r="H1197" s="3" t="s">
        <v>23</v>
      </c>
      <c r="I1197" s="3" t="s">
        <v>24</v>
      </c>
      <c r="J1197" s="3" t="s">
        <v>25</v>
      </c>
      <c r="K1197" s="3" t="s">
        <v>401</v>
      </c>
      <c r="L1197" s="4" t="str">
        <f t="shared" si="78"/>
        <v>RC0603FR-07255KL</v>
      </c>
      <c r="M1197" s="3" t="s">
        <v>378</v>
      </c>
      <c r="N1197" t="s">
        <v>379</v>
      </c>
      <c r="O1197" t="str">
        <f t="shared" ca="1" si="76"/>
        <v>C:\Altium Libraries\Passives Library\DataSheet\GENERAL PURPOSE CHIP RESISTORS (Yageo).pdf</v>
      </c>
      <c r="P1197" s="5" t="str">
        <f t="shared" si="79"/>
        <v>GENERAL PURPOSE CHIP RESISTORS RES0603 255K±1% 75V 0.1W</v>
      </c>
    </row>
    <row r="1198" spans="1:16" x14ac:dyDescent="0.3">
      <c r="A1198" s="4" t="s">
        <v>1435</v>
      </c>
      <c r="B1198" s="3" t="s">
        <v>398</v>
      </c>
      <c r="C1198" s="4" t="s">
        <v>2584</v>
      </c>
      <c r="D1198" s="45" t="s">
        <v>1669</v>
      </c>
      <c r="E1198" s="3" t="s">
        <v>399</v>
      </c>
      <c r="F1198" s="3" t="s">
        <v>400</v>
      </c>
      <c r="G1198" s="4" t="str">
        <f t="shared" si="77"/>
        <v>RES0603 261K±1%</v>
      </c>
      <c r="H1198" s="3" t="s">
        <v>23</v>
      </c>
      <c r="I1198" s="3" t="s">
        <v>24</v>
      </c>
      <c r="J1198" s="3" t="s">
        <v>25</v>
      </c>
      <c r="K1198" s="3" t="s">
        <v>401</v>
      </c>
      <c r="L1198" s="4" t="str">
        <f t="shared" si="78"/>
        <v>RC0603FR-07261KL</v>
      </c>
      <c r="M1198" s="3" t="s">
        <v>378</v>
      </c>
      <c r="N1198" t="s">
        <v>379</v>
      </c>
      <c r="O1198" t="str">
        <f t="shared" ca="1" si="76"/>
        <v>C:\Altium Libraries\Passives Library\DataSheet\GENERAL PURPOSE CHIP RESISTORS (Yageo).pdf</v>
      </c>
      <c r="P1198" s="5" t="str">
        <f t="shared" si="79"/>
        <v>GENERAL PURPOSE CHIP RESISTORS RES0603 261K±1% 75V 0.1W</v>
      </c>
    </row>
    <row r="1199" spans="1:16" x14ac:dyDescent="0.3">
      <c r="A1199" s="4" t="s">
        <v>1436</v>
      </c>
      <c r="B1199" s="3" t="s">
        <v>398</v>
      </c>
      <c r="C1199" s="4" t="s">
        <v>2585</v>
      </c>
      <c r="D1199" s="45" t="s">
        <v>1669</v>
      </c>
      <c r="E1199" s="3" t="s">
        <v>399</v>
      </c>
      <c r="F1199" s="3" t="s">
        <v>400</v>
      </c>
      <c r="G1199" s="4" t="str">
        <f t="shared" si="77"/>
        <v>RES0603 267K±1%</v>
      </c>
      <c r="H1199" s="3" t="s">
        <v>23</v>
      </c>
      <c r="I1199" s="3" t="s">
        <v>24</v>
      </c>
      <c r="J1199" s="3" t="s">
        <v>25</v>
      </c>
      <c r="K1199" s="3" t="s">
        <v>401</v>
      </c>
      <c r="L1199" s="4" t="str">
        <f t="shared" si="78"/>
        <v>RC0603FR-07267KL</v>
      </c>
      <c r="M1199" s="3" t="s">
        <v>378</v>
      </c>
      <c r="N1199" t="s">
        <v>379</v>
      </c>
      <c r="O1199" t="str">
        <f t="shared" ca="1" si="76"/>
        <v>C:\Altium Libraries\Passives Library\DataSheet\GENERAL PURPOSE CHIP RESISTORS (Yageo).pdf</v>
      </c>
      <c r="P1199" s="5" t="str">
        <f t="shared" si="79"/>
        <v>GENERAL PURPOSE CHIP RESISTORS RES0603 267K±1% 75V 0.1W</v>
      </c>
    </row>
    <row r="1200" spans="1:16" x14ac:dyDescent="0.3">
      <c r="A1200" s="4" t="s">
        <v>1437</v>
      </c>
      <c r="B1200" s="3" t="s">
        <v>398</v>
      </c>
      <c r="C1200" s="4" t="s">
        <v>2586</v>
      </c>
      <c r="D1200" s="45" t="s">
        <v>1669</v>
      </c>
      <c r="E1200" s="3" t="s">
        <v>399</v>
      </c>
      <c r="F1200" s="3" t="s">
        <v>400</v>
      </c>
      <c r="G1200" s="4" t="str">
        <f t="shared" si="77"/>
        <v>RES0603 274K±1%</v>
      </c>
      <c r="H1200" s="3" t="s">
        <v>23</v>
      </c>
      <c r="I1200" s="3" t="s">
        <v>24</v>
      </c>
      <c r="J1200" s="3" t="s">
        <v>25</v>
      </c>
      <c r="K1200" s="3" t="s">
        <v>401</v>
      </c>
      <c r="L1200" s="4" t="str">
        <f t="shared" si="78"/>
        <v>RC0603FR-07274KL</v>
      </c>
      <c r="M1200" s="3" t="s">
        <v>378</v>
      </c>
      <c r="N1200" t="s">
        <v>379</v>
      </c>
      <c r="O1200" t="str">
        <f t="shared" ca="1" si="76"/>
        <v>C:\Altium Libraries\Passives Library\DataSheet\GENERAL PURPOSE CHIP RESISTORS (Yageo).pdf</v>
      </c>
      <c r="P1200" s="5" t="str">
        <f t="shared" si="79"/>
        <v>GENERAL PURPOSE CHIP RESISTORS RES0603 274K±1% 75V 0.1W</v>
      </c>
    </row>
    <row r="1201" spans="1:16" x14ac:dyDescent="0.3">
      <c r="A1201" s="4" t="s">
        <v>1438</v>
      </c>
      <c r="B1201" s="3" t="s">
        <v>398</v>
      </c>
      <c r="C1201" s="4" t="s">
        <v>2587</v>
      </c>
      <c r="D1201" s="45" t="s">
        <v>1669</v>
      </c>
      <c r="E1201" s="3" t="s">
        <v>399</v>
      </c>
      <c r="F1201" s="3" t="s">
        <v>400</v>
      </c>
      <c r="G1201" s="4" t="str">
        <f t="shared" si="77"/>
        <v>RES0603 280K±1%</v>
      </c>
      <c r="H1201" s="3" t="s">
        <v>23</v>
      </c>
      <c r="I1201" s="3" t="s">
        <v>24</v>
      </c>
      <c r="J1201" s="3" t="s">
        <v>25</v>
      </c>
      <c r="K1201" s="3" t="s">
        <v>401</v>
      </c>
      <c r="L1201" s="4" t="str">
        <f t="shared" si="78"/>
        <v>RC0603FR-07280KL</v>
      </c>
      <c r="M1201" s="3" t="s">
        <v>378</v>
      </c>
      <c r="N1201" t="s">
        <v>379</v>
      </c>
      <c r="O1201" t="str">
        <f t="shared" ca="1" si="76"/>
        <v>C:\Altium Libraries\Passives Library\DataSheet\GENERAL PURPOSE CHIP RESISTORS (Yageo).pdf</v>
      </c>
      <c r="P1201" s="5" t="str">
        <f t="shared" si="79"/>
        <v>GENERAL PURPOSE CHIP RESISTORS RES0603 280K±1% 75V 0.1W</v>
      </c>
    </row>
    <row r="1202" spans="1:16" x14ac:dyDescent="0.3">
      <c r="A1202" s="4" t="s">
        <v>1439</v>
      </c>
      <c r="B1202" s="3" t="s">
        <v>398</v>
      </c>
      <c r="C1202" s="4" t="s">
        <v>2588</v>
      </c>
      <c r="D1202" s="45" t="s">
        <v>1669</v>
      </c>
      <c r="E1202" s="3" t="s">
        <v>399</v>
      </c>
      <c r="F1202" s="3" t="s">
        <v>400</v>
      </c>
      <c r="G1202" s="4" t="str">
        <f t="shared" si="77"/>
        <v>RES0603 287K±1%</v>
      </c>
      <c r="H1202" s="3" t="s">
        <v>23</v>
      </c>
      <c r="I1202" s="3" t="s">
        <v>24</v>
      </c>
      <c r="J1202" s="3" t="s">
        <v>25</v>
      </c>
      <c r="K1202" s="3" t="s">
        <v>401</v>
      </c>
      <c r="L1202" s="4" t="str">
        <f t="shared" si="78"/>
        <v>RC0603FR-07287KL</v>
      </c>
      <c r="M1202" s="3" t="s">
        <v>378</v>
      </c>
      <c r="N1202" t="s">
        <v>379</v>
      </c>
      <c r="O1202" t="str">
        <f t="shared" ca="1" si="76"/>
        <v>C:\Altium Libraries\Passives Library\DataSheet\GENERAL PURPOSE CHIP RESISTORS (Yageo).pdf</v>
      </c>
      <c r="P1202" s="5" t="str">
        <f t="shared" si="79"/>
        <v>GENERAL PURPOSE CHIP RESISTORS RES0603 287K±1% 75V 0.1W</v>
      </c>
    </row>
    <row r="1203" spans="1:16" x14ac:dyDescent="0.3">
      <c r="A1203" s="4" t="s">
        <v>1440</v>
      </c>
      <c r="B1203" s="3" t="s">
        <v>398</v>
      </c>
      <c r="C1203" s="4" t="s">
        <v>2589</v>
      </c>
      <c r="D1203" s="45" t="s">
        <v>1669</v>
      </c>
      <c r="E1203" s="3" t="s">
        <v>399</v>
      </c>
      <c r="F1203" s="3" t="s">
        <v>400</v>
      </c>
      <c r="G1203" s="4" t="str">
        <f t="shared" si="77"/>
        <v>RES0603 294K±1%</v>
      </c>
      <c r="H1203" s="3" t="s">
        <v>23</v>
      </c>
      <c r="I1203" s="3" t="s">
        <v>24</v>
      </c>
      <c r="J1203" s="3" t="s">
        <v>25</v>
      </c>
      <c r="K1203" s="3" t="s">
        <v>401</v>
      </c>
      <c r="L1203" s="4" t="str">
        <f t="shared" si="78"/>
        <v>RC0603FR-07294KL</v>
      </c>
      <c r="M1203" s="3" t="s">
        <v>378</v>
      </c>
      <c r="N1203" t="s">
        <v>379</v>
      </c>
      <c r="O1203" t="str">
        <f t="shared" ca="1" si="76"/>
        <v>C:\Altium Libraries\Passives Library\DataSheet\GENERAL PURPOSE CHIP RESISTORS (Yageo).pdf</v>
      </c>
      <c r="P1203" s="5" t="str">
        <f t="shared" si="79"/>
        <v>GENERAL PURPOSE CHIP RESISTORS RES0603 294K±1% 75V 0.1W</v>
      </c>
    </row>
    <row r="1204" spans="1:16" x14ac:dyDescent="0.3">
      <c r="A1204" s="4" t="s">
        <v>1441</v>
      </c>
      <c r="B1204" s="3" t="s">
        <v>398</v>
      </c>
      <c r="C1204" s="4" t="s">
        <v>2590</v>
      </c>
      <c r="D1204" s="45" t="s">
        <v>1669</v>
      </c>
      <c r="E1204" s="3" t="s">
        <v>399</v>
      </c>
      <c r="F1204" s="3" t="s">
        <v>400</v>
      </c>
      <c r="G1204" s="4" t="str">
        <f t="shared" si="77"/>
        <v>RES0603 301K±1%</v>
      </c>
      <c r="H1204" s="3" t="s">
        <v>23</v>
      </c>
      <c r="I1204" s="3" t="s">
        <v>24</v>
      </c>
      <c r="J1204" s="3" t="s">
        <v>25</v>
      </c>
      <c r="K1204" s="3" t="s">
        <v>401</v>
      </c>
      <c r="L1204" s="4" t="str">
        <f t="shared" si="78"/>
        <v>RC0603FR-07301KL</v>
      </c>
      <c r="M1204" s="3" t="s">
        <v>378</v>
      </c>
      <c r="N1204" t="s">
        <v>379</v>
      </c>
      <c r="O1204" t="str">
        <f t="shared" ca="1" si="76"/>
        <v>C:\Altium Libraries\Passives Library\DataSheet\GENERAL PURPOSE CHIP RESISTORS (Yageo).pdf</v>
      </c>
      <c r="P1204" s="5" t="str">
        <f t="shared" si="79"/>
        <v>GENERAL PURPOSE CHIP RESISTORS RES0603 301K±1% 75V 0.1W</v>
      </c>
    </row>
    <row r="1205" spans="1:16" x14ac:dyDescent="0.3">
      <c r="A1205" s="4" t="s">
        <v>1442</v>
      </c>
      <c r="B1205" s="3" t="s">
        <v>398</v>
      </c>
      <c r="C1205" s="4" t="s">
        <v>2591</v>
      </c>
      <c r="D1205" s="45" t="s">
        <v>1669</v>
      </c>
      <c r="E1205" s="3" t="s">
        <v>399</v>
      </c>
      <c r="F1205" s="3" t="s">
        <v>400</v>
      </c>
      <c r="G1205" s="4" t="str">
        <f t="shared" si="77"/>
        <v>RES0603 309K±1%</v>
      </c>
      <c r="H1205" s="3" t="s">
        <v>23</v>
      </c>
      <c r="I1205" s="3" t="s">
        <v>24</v>
      </c>
      <c r="J1205" s="3" t="s">
        <v>25</v>
      </c>
      <c r="K1205" s="3" t="s">
        <v>401</v>
      </c>
      <c r="L1205" s="4" t="str">
        <f t="shared" si="78"/>
        <v>RC0603FR-07309KL</v>
      </c>
      <c r="M1205" s="3" t="s">
        <v>378</v>
      </c>
      <c r="N1205" t="s">
        <v>379</v>
      </c>
      <c r="O1205" t="str">
        <f t="shared" ca="1" si="76"/>
        <v>C:\Altium Libraries\Passives Library\DataSheet\GENERAL PURPOSE CHIP RESISTORS (Yageo).pdf</v>
      </c>
      <c r="P1205" s="5" t="str">
        <f t="shared" si="79"/>
        <v>GENERAL PURPOSE CHIP RESISTORS RES0603 309K±1% 75V 0.1W</v>
      </c>
    </row>
    <row r="1206" spans="1:16" x14ac:dyDescent="0.3">
      <c r="A1206" s="4" t="s">
        <v>1443</v>
      </c>
      <c r="B1206" s="3" t="s">
        <v>398</v>
      </c>
      <c r="C1206" s="4" t="s">
        <v>2592</v>
      </c>
      <c r="D1206" s="45" t="s">
        <v>1669</v>
      </c>
      <c r="E1206" s="3" t="s">
        <v>399</v>
      </c>
      <c r="F1206" s="3" t="s">
        <v>400</v>
      </c>
      <c r="G1206" s="4" t="str">
        <f t="shared" si="77"/>
        <v>RES0603 316K±1%</v>
      </c>
      <c r="H1206" s="3" t="s">
        <v>23</v>
      </c>
      <c r="I1206" s="3" t="s">
        <v>24</v>
      </c>
      <c r="J1206" s="3" t="s">
        <v>25</v>
      </c>
      <c r="K1206" s="3" t="s">
        <v>401</v>
      </c>
      <c r="L1206" s="4" t="str">
        <f t="shared" si="78"/>
        <v>RC0603FR-07316KL</v>
      </c>
      <c r="M1206" s="3" t="s">
        <v>378</v>
      </c>
      <c r="N1206" t="s">
        <v>379</v>
      </c>
      <c r="O1206" t="str">
        <f t="shared" ca="1" si="76"/>
        <v>C:\Altium Libraries\Passives Library\DataSheet\GENERAL PURPOSE CHIP RESISTORS (Yageo).pdf</v>
      </c>
      <c r="P1206" s="5" t="str">
        <f t="shared" si="79"/>
        <v>GENERAL PURPOSE CHIP RESISTORS RES0603 316K±1% 75V 0.1W</v>
      </c>
    </row>
    <row r="1207" spans="1:16" x14ac:dyDescent="0.3">
      <c r="A1207" s="4" t="s">
        <v>1444</v>
      </c>
      <c r="B1207" s="3" t="s">
        <v>398</v>
      </c>
      <c r="C1207" s="4" t="s">
        <v>2593</v>
      </c>
      <c r="D1207" s="45" t="s">
        <v>1669</v>
      </c>
      <c r="E1207" s="3" t="s">
        <v>399</v>
      </c>
      <c r="F1207" s="3" t="s">
        <v>400</v>
      </c>
      <c r="G1207" s="4" t="str">
        <f t="shared" si="77"/>
        <v>RES0603 324K±1%</v>
      </c>
      <c r="H1207" s="3" t="s">
        <v>23</v>
      </c>
      <c r="I1207" s="3" t="s">
        <v>24</v>
      </c>
      <c r="J1207" s="3" t="s">
        <v>25</v>
      </c>
      <c r="K1207" s="3" t="s">
        <v>401</v>
      </c>
      <c r="L1207" s="4" t="str">
        <f t="shared" si="78"/>
        <v>RC0603FR-07324KL</v>
      </c>
      <c r="M1207" s="3" t="s">
        <v>378</v>
      </c>
      <c r="N1207" t="s">
        <v>379</v>
      </c>
      <c r="O1207" t="str">
        <f t="shared" ca="1" si="76"/>
        <v>C:\Altium Libraries\Passives Library\DataSheet\GENERAL PURPOSE CHIP RESISTORS (Yageo).pdf</v>
      </c>
      <c r="P1207" s="5" t="str">
        <f t="shared" si="79"/>
        <v>GENERAL PURPOSE CHIP RESISTORS RES0603 324K±1% 75V 0.1W</v>
      </c>
    </row>
    <row r="1208" spans="1:16" x14ac:dyDescent="0.3">
      <c r="A1208" s="4" t="s">
        <v>1445</v>
      </c>
      <c r="B1208" s="3" t="s">
        <v>398</v>
      </c>
      <c r="C1208" s="4" t="s">
        <v>2594</v>
      </c>
      <c r="D1208" s="45" t="s">
        <v>1669</v>
      </c>
      <c r="E1208" s="3" t="s">
        <v>399</v>
      </c>
      <c r="F1208" s="3" t="s">
        <v>400</v>
      </c>
      <c r="G1208" s="4" t="str">
        <f t="shared" si="77"/>
        <v>RES0603 332K±1%</v>
      </c>
      <c r="H1208" s="3" t="s">
        <v>23</v>
      </c>
      <c r="I1208" s="3" t="s">
        <v>24</v>
      </c>
      <c r="J1208" s="3" t="s">
        <v>25</v>
      </c>
      <c r="K1208" s="3" t="s">
        <v>401</v>
      </c>
      <c r="L1208" s="4" t="str">
        <f t="shared" si="78"/>
        <v>RC0603FR-07332KL</v>
      </c>
      <c r="M1208" s="3" t="s">
        <v>378</v>
      </c>
      <c r="N1208" t="s">
        <v>379</v>
      </c>
      <c r="O1208" t="str">
        <f t="shared" ca="1" si="76"/>
        <v>C:\Altium Libraries\Passives Library\DataSheet\GENERAL PURPOSE CHIP RESISTORS (Yageo).pdf</v>
      </c>
      <c r="P1208" s="5" t="str">
        <f t="shared" si="79"/>
        <v>GENERAL PURPOSE CHIP RESISTORS RES0603 332K±1% 75V 0.1W</v>
      </c>
    </row>
    <row r="1209" spans="1:16" x14ac:dyDescent="0.3">
      <c r="A1209" s="4" t="s">
        <v>1446</v>
      </c>
      <c r="B1209" s="3" t="s">
        <v>398</v>
      </c>
      <c r="C1209" s="4" t="s">
        <v>2595</v>
      </c>
      <c r="D1209" s="45" t="s">
        <v>1669</v>
      </c>
      <c r="E1209" s="3" t="s">
        <v>399</v>
      </c>
      <c r="F1209" s="3" t="s">
        <v>400</v>
      </c>
      <c r="G1209" s="4" t="str">
        <f t="shared" si="77"/>
        <v>RES0603 340K±1%</v>
      </c>
      <c r="H1209" s="3" t="s">
        <v>23</v>
      </c>
      <c r="I1209" s="3" t="s">
        <v>24</v>
      </c>
      <c r="J1209" s="3" t="s">
        <v>25</v>
      </c>
      <c r="K1209" s="3" t="s">
        <v>401</v>
      </c>
      <c r="L1209" s="4" t="str">
        <f t="shared" si="78"/>
        <v>RC0603FR-07340KL</v>
      </c>
      <c r="M1209" s="3" t="s">
        <v>378</v>
      </c>
      <c r="N1209" t="s">
        <v>379</v>
      </c>
      <c r="O1209" t="str">
        <f t="shared" ca="1" si="76"/>
        <v>C:\Altium Libraries\Passives Library\DataSheet\GENERAL PURPOSE CHIP RESISTORS (Yageo).pdf</v>
      </c>
      <c r="P1209" s="5" t="str">
        <f t="shared" si="79"/>
        <v>GENERAL PURPOSE CHIP RESISTORS RES0603 340K±1% 75V 0.1W</v>
      </c>
    </row>
    <row r="1210" spans="1:16" x14ac:dyDescent="0.3">
      <c r="A1210" s="4" t="s">
        <v>1447</v>
      </c>
      <c r="B1210" s="3" t="s">
        <v>398</v>
      </c>
      <c r="C1210" s="4" t="s">
        <v>2596</v>
      </c>
      <c r="D1210" s="45" t="s">
        <v>1669</v>
      </c>
      <c r="E1210" s="3" t="s">
        <v>399</v>
      </c>
      <c r="F1210" s="3" t="s">
        <v>400</v>
      </c>
      <c r="G1210" s="4" t="str">
        <f t="shared" si="77"/>
        <v>RES0603 348K±1%</v>
      </c>
      <c r="H1210" s="3" t="s">
        <v>23</v>
      </c>
      <c r="I1210" s="3" t="s">
        <v>24</v>
      </c>
      <c r="J1210" s="3" t="s">
        <v>25</v>
      </c>
      <c r="K1210" s="3" t="s">
        <v>401</v>
      </c>
      <c r="L1210" s="4" t="str">
        <f t="shared" si="78"/>
        <v>RC0603FR-07348KL</v>
      </c>
      <c r="M1210" s="3" t="s">
        <v>378</v>
      </c>
      <c r="N1210" t="s">
        <v>379</v>
      </c>
      <c r="O1210" t="str">
        <f t="shared" ca="1" si="76"/>
        <v>C:\Altium Libraries\Passives Library\DataSheet\GENERAL PURPOSE CHIP RESISTORS (Yageo).pdf</v>
      </c>
      <c r="P1210" s="5" t="str">
        <f t="shared" si="79"/>
        <v>GENERAL PURPOSE CHIP RESISTORS RES0603 348K±1% 75V 0.1W</v>
      </c>
    </row>
    <row r="1211" spans="1:16" x14ac:dyDescent="0.3">
      <c r="A1211" s="4" t="s">
        <v>1448</v>
      </c>
      <c r="B1211" s="3" t="s">
        <v>398</v>
      </c>
      <c r="C1211" s="4" t="s">
        <v>2597</v>
      </c>
      <c r="D1211" s="45" t="s">
        <v>1669</v>
      </c>
      <c r="E1211" s="3" t="s">
        <v>399</v>
      </c>
      <c r="F1211" s="3" t="s">
        <v>400</v>
      </c>
      <c r="G1211" s="4" t="str">
        <f t="shared" si="77"/>
        <v>RES0603 357K±1%</v>
      </c>
      <c r="H1211" s="3" t="s">
        <v>23</v>
      </c>
      <c r="I1211" s="3" t="s">
        <v>24</v>
      </c>
      <c r="J1211" s="3" t="s">
        <v>25</v>
      </c>
      <c r="K1211" s="3" t="s">
        <v>401</v>
      </c>
      <c r="L1211" s="4" t="str">
        <f t="shared" si="78"/>
        <v>RC0603FR-07357KL</v>
      </c>
      <c r="M1211" s="3" t="s">
        <v>378</v>
      </c>
      <c r="N1211" t="s">
        <v>379</v>
      </c>
      <c r="O1211" t="str">
        <f t="shared" ca="1" si="76"/>
        <v>C:\Altium Libraries\Passives Library\DataSheet\GENERAL PURPOSE CHIP RESISTORS (Yageo).pdf</v>
      </c>
      <c r="P1211" s="5" t="str">
        <f t="shared" si="79"/>
        <v>GENERAL PURPOSE CHIP RESISTORS RES0603 357K±1% 75V 0.1W</v>
      </c>
    </row>
    <row r="1212" spans="1:16" x14ac:dyDescent="0.3">
      <c r="A1212" s="4" t="s">
        <v>1449</v>
      </c>
      <c r="B1212" s="3" t="s">
        <v>398</v>
      </c>
      <c r="C1212" s="4" t="s">
        <v>2598</v>
      </c>
      <c r="D1212" s="45" t="s">
        <v>1669</v>
      </c>
      <c r="E1212" s="3" t="s">
        <v>399</v>
      </c>
      <c r="F1212" s="3" t="s">
        <v>400</v>
      </c>
      <c r="G1212" s="4" t="str">
        <f t="shared" si="77"/>
        <v>RES0603 365K±1%</v>
      </c>
      <c r="H1212" s="3" t="s">
        <v>23</v>
      </c>
      <c r="I1212" s="3" t="s">
        <v>24</v>
      </c>
      <c r="J1212" s="3" t="s">
        <v>25</v>
      </c>
      <c r="K1212" s="3" t="s">
        <v>401</v>
      </c>
      <c r="L1212" s="4" t="str">
        <f t="shared" si="78"/>
        <v>RC0603FR-07365KL</v>
      </c>
      <c r="M1212" s="3" t="s">
        <v>378</v>
      </c>
      <c r="N1212" t="s">
        <v>379</v>
      </c>
      <c r="O1212" t="str">
        <f t="shared" ca="1" si="76"/>
        <v>C:\Altium Libraries\Passives Library\DataSheet\GENERAL PURPOSE CHIP RESISTORS (Yageo).pdf</v>
      </c>
      <c r="P1212" s="5" t="str">
        <f t="shared" si="79"/>
        <v>GENERAL PURPOSE CHIP RESISTORS RES0603 365K±1% 75V 0.1W</v>
      </c>
    </row>
    <row r="1213" spans="1:16" x14ac:dyDescent="0.3">
      <c r="A1213" s="4" t="s">
        <v>1450</v>
      </c>
      <c r="B1213" s="3" t="s">
        <v>398</v>
      </c>
      <c r="C1213" s="4" t="s">
        <v>2599</v>
      </c>
      <c r="D1213" s="45" t="s">
        <v>1669</v>
      </c>
      <c r="E1213" s="3" t="s">
        <v>399</v>
      </c>
      <c r="F1213" s="3" t="s">
        <v>400</v>
      </c>
      <c r="G1213" s="4" t="str">
        <f t="shared" si="77"/>
        <v>RES0603 374K±1%</v>
      </c>
      <c r="H1213" s="3" t="s">
        <v>23</v>
      </c>
      <c r="I1213" s="3" t="s">
        <v>24</v>
      </c>
      <c r="J1213" s="3" t="s">
        <v>25</v>
      </c>
      <c r="K1213" s="3" t="s">
        <v>401</v>
      </c>
      <c r="L1213" s="4" t="str">
        <f t="shared" si="78"/>
        <v>RC0603FR-07374KL</v>
      </c>
      <c r="M1213" s="3" t="s">
        <v>378</v>
      </c>
      <c r="N1213" t="s">
        <v>379</v>
      </c>
      <c r="O1213" t="str">
        <f t="shared" ca="1" si="76"/>
        <v>C:\Altium Libraries\Passives Library\DataSheet\GENERAL PURPOSE CHIP RESISTORS (Yageo).pdf</v>
      </c>
      <c r="P1213" s="5" t="str">
        <f t="shared" si="79"/>
        <v>GENERAL PURPOSE CHIP RESISTORS RES0603 374K±1% 75V 0.1W</v>
      </c>
    </row>
    <row r="1214" spans="1:16" x14ac:dyDescent="0.3">
      <c r="A1214" s="4" t="s">
        <v>1451</v>
      </c>
      <c r="B1214" s="3" t="s">
        <v>398</v>
      </c>
      <c r="C1214" s="4" t="s">
        <v>2600</v>
      </c>
      <c r="D1214" s="45" t="s">
        <v>1669</v>
      </c>
      <c r="E1214" s="3" t="s">
        <v>399</v>
      </c>
      <c r="F1214" s="3" t="s">
        <v>400</v>
      </c>
      <c r="G1214" s="4" t="str">
        <f t="shared" si="77"/>
        <v>RES0603 383K±1%</v>
      </c>
      <c r="H1214" s="3" t="s">
        <v>23</v>
      </c>
      <c r="I1214" s="3" t="s">
        <v>24</v>
      </c>
      <c r="J1214" s="3" t="s">
        <v>25</v>
      </c>
      <c r="K1214" s="3" t="s">
        <v>401</v>
      </c>
      <c r="L1214" s="4" t="str">
        <f t="shared" si="78"/>
        <v>RC0603FR-07383KL</v>
      </c>
      <c r="M1214" s="3" t="s">
        <v>378</v>
      </c>
      <c r="N1214" t="s">
        <v>379</v>
      </c>
      <c r="O1214" t="str">
        <f t="shared" ca="1" si="76"/>
        <v>C:\Altium Libraries\Passives Library\DataSheet\GENERAL PURPOSE CHIP RESISTORS (Yageo).pdf</v>
      </c>
      <c r="P1214" s="5" t="str">
        <f t="shared" si="79"/>
        <v>GENERAL PURPOSE CHIP RESISTORS RES0603 383K±1% 75V 0.1W</v>
      </c>
    </row>
    <row r="1215" spans="1:16" x14ac:dyDescent="0.3">
      <c r="A1215" s="4" t="s">
        <v>1452</v>
      </c>
      <c r="B1215" s="3" t="s">
        <v>398</v>
      </c>
      <c r="C1215" s="4" t="s">
        <v>2601</v>
      </c>
      <c r="D1215" s="45" t="s">
        <v>1669</v>
      </c>
      <c r="E1215" s="3" t="s">
        <v>399</v>
      </c>
      <c r="F1215" s="3" t="s">
        <v>400</v>
      </c>
      <c r="G1215" s="4" t="str">
        <f t="shared" si="77"/>
        <v>RES0603 392K±1%</v>
      </c>
      <c r="H1215" s="3" t="s">
        <v>23</v>
      </c>
      <c r="I1215" s="3" t="s">
        <v>24</v>
      </c>
      <c r="J1215" s="3" t="s">
        <v>25</v>
      </c>
      <c r="K1215" s="3" t="s">
        <v>401</v>
      </c>
      <c r="L1215" s="4" t="str">
        <f t="shared" si="78"/>
        <v>RC0603FR-07392KL</v>
      </c>
      <c r="M1215" s="3" t="s">
        <v>378</v>
      </c>
      <c r="N1215" t="s">
        <v>379</v>
      </c>
      <c r="O1215" t="str">
        <f t="shared" ca="1" si="76"/>
        <v>C:\Altium Libraries\Passives Library\DataSheet\GENERAL PURPOSE CHIP RESISTORS (Yageo).pdf</v>
      </c>
      <c r="P1215" s="5" t="str">
        <f t="shared" si="79"/>
        <v>GENERAL PURPOSE CHIP RESISTORS RES0603 392K±1% 75V 0.1W</v>
      </c>
    </row>
    <row r="1216" spans="1:16" x14ac:dyDescent="0.3">
      <c r="A1216" s="4" t="s">
        <v>1453</v>
      </c>
      <c r="B1216" s="3" t="s">
        <v>398</v>
      </c>
      <c r="C1216" s="4" t="s">
        <v>2602</v>
      </c>
      <c r="D1216" s="45" t="s">
        <v>1669</v>
      </c>
      <c r="E1216" s="3" t="s">
        <v>399</v>
      </c>
      <c r="F1216" s="3" t="s">
        <v>400</v>
      </c>
      <c r="G1216" s="4" t="str">
        <f t="shared" si="77"/>
        <v>RES0603 402K±1%</v>
      </c>
      <c r="H1216" s="3" t="s">
        <v>23</v>
      </c>
      <c r="I1216" s="3" t="s">
        <v>24</v>
      </c>
      <c r="J1216" s="3" t="s">
        <v>25</v>
      </c>
      <c r="K1216" s="3" t="s">
        <v>401</v>
      </c>
      <c r="L1216" s="4" t="str">
        <f t="shared" si="78"/>
        <v>RC0603FR-07402KL</v>
      </c>
      <c r="M1216" s="3" t="s">
        <v>378</v>
      </c>
      <c r="N1216" t="s">
        <v>379</v>
      </c>
      <c r="O1216" t="str">
        <f t="shared" ca="1" si="76"/>
        <v>C:\Altium Libraries\Passives Library\DataSheet\GENERAL PURPOSE CHIP RESISTORS (Yageo).pdf</v>
      </c>
      <c r="P1216" s="5" t="str">
        <f t="shared" si="79"/>
        <v>GENERAL PURPOSE CHIP RESISTORS RES0603 402K±1% 75V 0.1W</v>
      </c>
    </row>
    <row r="1217" spans="1:16" x14ac:dyDescent="0.3">
      <c r="A1217" s="4" t="s">
        <v>1454</v>
      </c>
      <c r="B1217" s="3" t="s">
        <v>398</v>
      </c>
      <c r="C1217" s="4" t="s">
        <v>2603</v>
      </c>
      <c r="D1217" s="45" t="s">
        <v>1669</v>
      </c>
      <c r="E1217" s="3" t="s">
        <v>399</v>
      </c>
      <c r="F1217" s="3" t="s">
        <v>400</v>
      </c>
      <c r="G1217" s="4" t="str">
        <f t="shared" si="77"/>
        <v>RES0603 412K±1%</v>
      </c>
      <c r="H1217" s="3" t="s">
        <v>23</v>
      </c>
      <c r="I1217" s="3" t="s">
        <v>24</v>
      </c>
      <c r="J1217" s="3" t="s">
        <v>25</v>
      </c>
      <c r="K1217" s="3" t="s">
        <v>401</v>
      </c>
      <c r="L1217" s="4" t="str">
        <f t="shared" si="78"/>
        <v>RC0603FR-07412KL</v>
      </c>
      <c r="M1217" s="3" t="s">
        <v>378</v>
      </c>
      <c r="N1217" t="s">
        <v>379</v>
      </c>
      <c r="O1217" t="str">
        <f t="shared" ca="1" si="76"/>
        <v>C:\Altium Libraries\Passives Library\DataSheet\GENERAL PURPOSE CHIP RESISTORS (Yageo).pdf</v>
      </c>
      <c r="P1217" s="5" t="str">
        <f t="shared" si="79"/>
        <v>GENERAL PURPOSE CHIP RESISTORS RES0603 412K±1% 75V 0.1W</v>
      </c>
    </row>
    <row r="1218" spans="1:16" x14ac:dyDescent="0.3">
      <c r="A1218" s="4" t="s">
        <v>1455</v>
      </c>
      <c r="B1218" s="3" t="s">
        <v>398</v>
      </c>
      <c r="C1218" s="4" t="s">
        <v>2604</v>
      </c>
      <c r="D1218" s="45" t="s">
        <v>1669</v>
      </c>
      <c r="E1218" s="3" t="s">
        <v>399</v>
      </c>
      <c r="F1218" s="3" t="s">
        <v>400</v>
      </c>
      <c r="G1218" s="4" t="str">
        <f t="shared" si="77"/>
        <v>RES0603 422K±1%</v>
      </c>
      <c r="H1218" s="3" t="s">
        <v>23</v>
      </c>
      <c r="I1218" s="3" t="s">
        <v>24</v>
      </c>
      <c r="J1218" s="3" t="s">
        <v>25</v>
      </c>
      <c r="K1218" s="3" t="s">
        <v>401</v>
      </c>
      <c r="L1218" s="4" t="str">
        <f t="shared" si="78"/>
        <v>RC0603FR-07422KL</v>
      </c>
      <c r="M1218" s="3" t="s">
        <v>378</v>
      </c>
      <c r="N1218" t="s">
        <v>379</v>
      </c>
      <c r="O1218" t="str">
        <f t="shared" ca="1" si="76"/>
        <v>C:\Altium Libraries\Passives Library\DataSheet\GENERAL PURPOSE CHIP RESISTORS (Yageo).pdf</v>
      </c>
      <c r="P1218" s="5" t="str">
        <f t="shared" si="79"/>
        <v>GENERAL PURPOSE CHIP RESISTORS RES0603 422K±1% 75V 0.1W</v>
      </c>
    </row>
    <row r="1219" spans="1:16" x14ac:dyDescent="0.3">
      <c r="A1219" s="4" t="s">
        <v>1456</v>
      </c>
      <c r="B1219" s="3" t="s">
        <v>398</v>
      </c>
      <c r="C1219" s="4" t="s">
        <v>2605</v>
      </c>
      <c r="D1219" s="45" t="s">
        <v>1669</v>
      </c>
      <c r="E1219" s="3" t="s">
        <v>399</v>
      </c>
      <c r="F1219" s="3" t="s">
        <v>400</v>
      </c>
      <c r="G1219" s="4" t="str">
        <f t="shared" si="77"/>
        <v>RES0603 432K±1%</v>
      </c>
      <c r="H1219" s="3" t="s">
        <v>23</v>
      </c>
      <c r="I1219" s="3" t="s">
        <v>24</v>
      </c>
      <c r="J1219" s="3" t="s">
        <v>25</v>
      </c>
      <c r="K1219" s="3" t="s">
        <v>401</v>
      </c>
      <c r="L1219" s="4" t="str">
        <f t="shared" si="78"/>
        <v>RC0603FR-07432KL</v>
      </c>
      <c r="M1219" s="3" t="s">
        <v>378</v>
      </c>
      <c r="N1219" t="s">
        <v>379</v>
      </c>
      <c r="O1219" t="str">
        <f t="shared" ca="1" si="76"/>
        <v>C:\Altium Libraries\Passives Library\DataSheet\GENERAL PURPOSE CHIP RESISTORS (Yageo).pdf</v>
      </c>
      <c r="P1219" s="5" t="str">
        <f t="shared" si="79"/>
        <v>GENERAL PURPOSE CHIP RESISTORS RES0603 432K±1% 75V 0.1W</v>
      </c>
    </row>
    <row r="1220" spans="1:16" x14ac:dyDescent="0.3">
      <c r="A1220" s="4" t="s">
        <v>1457</v>
      </c>
      <c r="B1220" s="3" t="s">
        <v>398</v>
      </c>
      <c r="C1220" s="4" t="s">
        <v>2606</v>
      </c>
      <c r="D1220" s="45" t="s">
        <v>1669</v>
      </c>
      <c r="E1220" s="3" t="s">
        <v>399</v>
      </c>
      <c r="F1220" s="3" t="s">
        <v>400</v>
      </c>
      <c r="G1220" s="4" t="str">
        <f t="shared" si="77"/>
        <v>RES0603 442K±1%</v>
      </c>
      <c r="H1220" s="3" t="s">
        <v>23</v>
      </c>
      <c r="I1220" s="3" t="s">
        <v>24</v>
      </c>
      <c r="J1220" s="3" t="s">
        <v>25</v>
      </c>
      <c r="K1220" s="3" t="s">
        <v>401</v>
      </c>
      <c r="L1220" s="4" t="str">
        <f t="shared" si="78"/>
        <v>RC0603FR-07442KL</v>
      </c>
      <c r="M1220" s="3" t="s">
        <v>378</v>
      </c>
      <c r="N1220" t="s">
        <v>379</v>
      </c>
      <c r="O1220" t="str">
        <f t="shared" ca="1" si="76"/>
        <v>C:\Altium Libraries\Passives Library\DataSheet\GENERAL PURPOSE CHIP RESISTORS (Yageo).pdf</v>
      </c>
      <c r="P1220" s="5" t="str">
        <f t="shared" si="79"/>
        <v>GENERAL PURPOSE CHIP RESISTORS RES0603 442K±1% 75V 0.1W</v>
      </c>
    </row>
    <row r="1221" spans="1:16" x14ac:dyDescent="0.3">
      <c r="A1221" s="4" t="s">
        <v>1458</v>
      </c>
      <c r="B1221" s="3" t="s">
        <v>398</v>
      </c>
      <c r="C1221" s="4" t="s">
        <v>2607</v>
      </c>
      <c r="D1221" s="45" t="s">
        <v>1669</v>
      </c>
      <c r="E1221" s="3" t="s">
        <v>399</v>
      </c>
      <c r="F1221" s="3" t="s">
        <v>400</v>
      </c>
      <c r="G1221" s="4" t="str">
        <f t="shared" si="77"/>
        <v>RES0603 453K±1%</v>
      </c>
      <c r="H1221" s="3" t="s">
        <v>23</v>
      </c>
      <c r="I1221" s="3" t="s">
        <v>24</v>
      </c>
      <c r="J1221" s="3" t="s">
        <v>25</v>
      </c>
      <c r="K1221" s="3" t="s">
        <v>401</v>
      </c>
      <c r="L1221" s="4" t="str">
        <f t="shared" si="78"/>
        <v>RC0603FR-07453KL</v>
      </c>
      <c r="M1221" s="3" t="s">
        <v>378</v>
      </c>
      <c r="N1221" t="s">
        <v>379</v>
      </c>
      <c r="O1221" t="str">
        <f t="shared" ca="1" si="76"/>
        <v>C:\Altium Libraries\Passives Library\DataSheet\GENERAL PURPOSE CHIP RESISTORS (Yageo).pdf</v>
      </c>
      <c r="P1221" s="5" t="str">
        <f t="shared" si="79"/>
        <v>GENERAL PURPOSE CHIP RESISTORS RES0603 453K±1% 75V 0.1W</v>
      </c>
    </row>
    <row r="1222" spans="1:16" x14ac:dyDescent="0.3">
      <c r="A1222" s="4" t="s">
        <v>1459</v>
      </c>
      <c r="B1222" s="3" t="s">
        <v>398</v>
      </c>
      <c r="C1222" s="4" t="s">
        <v>2608</v>
      </c>
      <c r="D1222" s="45" t="s">
        <v>1669</v>
      </c>
      <c r="E1222" s="3" t="s">
        <v>399</v>
      </c>
      <c r="F1222" s="3" t="s">
        <v>400</v>
      </c>
      <c r="G1222" s="4" t="str">
        <f t="shared" si="77"/>
        <v>RES0603 464K±1%</v>
      </c>
      <c r="H1222" s="3" t="s">
        <v>23</v>
      </c>
      <c r="I1222" s="3" t="s">
        <v>24</v>
      </c>
      <c r="J1222" s="3" t="s">
        <v>25</v>
      </c>
      <c r="K1222" s="3" t="s">
        <v>401</v>
      </c>
      <c r="L1222" s="4" t="str">
        <f t="shared" si="78"/>
        <v>RC0603FR-07464KL</v>
      </c>
      <c r="M1222" s="3" t="s">
        <v>378</v>
      </c>
      <c r="N1222" t="s">
        <v>379</v>
      </c>
      <c r="O1222" t="str">
        <f t="shared" ca="1" si="76"/>
        <v>C:\Altium Libraries\Passives Library\DataSheet\GENERAL PURPOSE CHIP RESISTORS (Yageo).pdf</v>
      </c>
      <c r="P1222" s="5" t="str">
        <f t="shared" si="79"/>
        <v>GENERAL PURPOSE CHIP RESISTORS RES0603 464K±1% 75V 0.1W</v>
      </c>
    </row>
    <row r="1223" spans="1:16" x14ac:dyDescent="0.3">
      <c r="A1223" s="4" t="s">
        <v>1460</v>
      </c>
      <c r="B1223" s="3" t="s">
        <v>398</v>
      </c>
      <c r="C1223" s="4" t="s">
        <v>2609</v>
      </c>
      <c r="D1223" s="45" t="s">
        <v>1669</v>
      </c>
      <c r="E1223" s="3" t="s">
        <v>399</v>
      </c>
      <c r="F1223" s="3" t="s">
        <v>400</v>
      </c>
      <c r="G1223" s="4" t="str">
        <f t="shared" si="77"/>
        <v>RES0603 475K±1%</v>
      </c>
      <c r="H1223" s="3" t="s">
        <v>23</v>
      </c>
      <c r="I1223" s="3" t="s">
        <v>24</v>
      </c>
      <c r="J1223" s="3" t="s">
        <v>25</v>
      </c>
      <c r="K1223" s="3" t="s">
        <v>401</v>
      </c>
      <c r="L1223" s="4" t="str">
        <f t="shared" si="78"/>
        <v>RC0603FR-07475KL</v>
      </c>
      <c r="M1223" s="3" t="s">
        <v>378</v>
      </c>
      <c r="N1223" t="s">
        <v>379</v>
      </c>
      <c r="O1223" t="str">
        <f t="shared" ca="1" si="76"/>
        <v>C:\Altium Libraries\Passives Library\DataSheet\GENERAL PURPOSE CHIP RESISTORS (Yageo).pdf</v>
      </c>
      <c r="P1223" s="5" t="str">
        <f t="shared" si="79"/>
        <v>GENERAL PURPOSE CHIP RESISTORS RES0603 475K±1% 75V 0.1W</v>
      </c>
    </row>
    <row r="1224" spans="1:16" x14ac:dyDescent="0.3">
      <c r="A1224" s="4" t="s">
        <v>1461</v>
      </c>
      <c r="B1224" s="3" t="s">
        <v>398</v>
      </c>
      <c r="C1224" s="4" t="s">
        <v>2610</v>
      </c>
      <c r="D1224" s="45" t="s">
        <v>1669</v>
      </c>
      <c r="E1224" s="3" t="s">
        <v>399</v>
      </c>
      <c r="F1224" s="3" t="s">
        <v>400</v>
      </c>
      <c r="G1224" s="4" t="str">
        <f t="shared" si="77"/>
        <v>RES0603 487K±1%</v>
      </c>
      <c r="H1224" s="3" t="s">
        <v>23</v>
      </c>
      <c r="I1224" s="3" t="s">
        <v>24</v>
      </c>
      <c r="J1224" s="3" t="s">
        <v>25</v>
      </c>
      <c r="K1224" s="3" t="s">
        <v>401</v>
      </c>
      <c r="L1224" s="4" t="str">
        <f t="shared" si="78"/>
        <v>RC0603FR-07487KL</v>
      </c>
      <c r="M1224" s="3" t="s">
        <v>378</v>
      </c>
      <c r="N1224" t="s">
        <v>379</v>
      </c>
      <c r="O1224" t="str">
        <f t="shared" ca="1" si="76"/>
        <v>C:\Altium Libraries\Passives Library\DataSheet\GENERAL PURPOSE CHIP RESISTORS (Yageo).pdf</v>
      </c>
      <c r="P1224" s="5" t="str">
        <f t="shared" si="79"/>
        <v>GENERAL PURPOSE CHIP RESISTORS RES0603 487K±1% 75V 0.1W</v>
      </c>
    </row>
    <row r="1225" spans="1:16" x14ac:dyDescent="0.3">
      <c r="A1225" s="4" t="s">
        <v>1462</v>
      </c>
      <c r="B1225" s="3" t="s">
        <v>398</v>
      </c>
      <c r="C1225" s="4" t="s">
        <v>2611</v>
      </c>
      <c r="D1225" s="45" t="s">
        <v>1669</v>
      </c>
      <c r="E1225" s="3" t="s">
        <v>399</v>
      </c>
      <c r="F1225" s="3" t="s">
        <v>400</v>
      </c>
      <c r="G1225" s="4" t="str">
        <f t="shared" si="77"/>
        <v>RES0603 499K±1%</v>
      </c>
      <c r="H1225" s="3" t="s">
        <v>23</v>
      </c>
      <c r="I1225" s="3" t="s">
        <v>24</v>
      </c>
      <c r="J1225" s="3" t="s">
        <v>25</v>
      </c>
      <c r="K1225" s="3" t="s">
        <v>401</v>
      </c>
      <c r="L1225" s="4" t="str">
        <f t="shared" si="78"/>
        <v>RC0603FR-07499KL</v>
      </c>
      <c r="M1225" s="3" t="s">
        <v>378</v>
      </c>
      <c r="N1225" t="s">
        <v>379</v>
      </c>
      <c r="O1225" t="str">
        <f t="shared" ca="1" si="76"/>
        <v>C:\Altium Libraries\Passives Library\DataSheet\GENERAL PURPOSE CHIP RESISTORS (Yageo).pdf</v>
      </c>
      <c r="P1225" s="5" t="str">
        <f t="shared" si="79"/>
        <v>GENERAL PURPOSE CHIP RESISTORS RES0603 499K±1% 75V 0.1W</v>
      </c>
    </row>
    <row r="1226" spans="1:16" x14ac:dyDescent="0.3">
      <c r="A1226" s="4" t="s">
        <v>1463</v>
      </c>
      <c r="B1226" s="3" t="s">
        <v>398</v>
      </c>
      <c r="C1226" s="4" t="s">
        <v>2612</v>
      </c>
      <c r="D1226" s="45" t="s">
        <v>1669</v>
      </c>
      <c r="E1226" s="3" t="s">
        <v>399</v>
      </c>
      <c r="F1226" s="3" t="s">
        <v>400</v>
      </c>
      <c r="G1226" s="4" t="str">
        <f t="shared" si="77"/>
        <v>RES0603 511K±1%</v>
      </c>
      <c r="H1226" s="3" t="s">
        <v>23</v>
      </c>
      <c r="I1226" s="3" t="s">
        <v>24</v>
      </c>
      <c r="J1226" s="3" t="s">
        <v>25</v>
      </c>
      <c r="K1226" s="3" t="s">
        <v>401</v>
      </c>
      <c r="L1226" s="4" t="str">
        <f t="shared" si="78"/>
        <v>RC0603FR-07511KL</v>
      </c>
      <c r="M1226" s="3" t="s">
        <v>378</v>
      </c>
      <c r="N1226" t="s">
        <v>379</v>
      </c>
      <c r="O1226" t="str">
        <f t="shared" ca="1" si="76"/>
        <v>C:\Altium Libraries\Passives Library\DataSheet\GENERAL PURPOSE CHIP RESISTORS (Yageo).pdf</v>
      </c>
      <c r="P1226" s="5" t="str">
        <f t="shared" si="79"/>
        <v>GENERAL PURPOSE CHIP RESISTORS RES0603 511K±1% 75V 0.1W</v>
      </c>
    </row>
    <row r="1227" spans="1:16" x14ac:dyDescent="0.3">
      <c r="A1227" s="4" t="s">
        <v>1464</v>
      </c>
      <c r="B1227" s="3" t="s">
        <v>398</v>
      </c>
      <c r="C1227" s="4" t="s">
        <v>2613</v>
      </c>
      <c r="D1227" s="45" t="s">
        <v>1669</v>
      </c>
      <c r="E1227" s="3" t="s">
        <v>399</v>
      </c>
      <c r="F1227" s="3" t="s">
        <v>400</v>
      </c>
      <c r="G1227" s="4" t="str">
        <f t="shared" si="77"/>
        <v>RES0603 523K±1%</v>
      </c>
      <c r="H1227" s="3" t="s">
        <v>23</v>
      </c>
      <c r="I1227" s="3" t="s">
        <v>24</v>
      </c>
      <c r="J1227" s="3" t="s">
        <v>25</v>
      </c>
      <c r="K1227" s="3" t="s">
        <v>401</v>
      </c>
      <c r="L1227" s="4" t="str">
        <f t="shared" si="78"/>
        <v>RC0603FR-07523KL</v>
      </c>
      <c r="M1227" s="3" t="s">
        <v>378</v>
      </c>
      <c r="N1227" t="s">
        <v>379</v>
      </c>
      <c r="O1227" t="str">
        <f t="shared" ca="1" si="76"/>
        <v>C:\Altium Libraries\Passives Library\DataSheet\GENERAL PURPOSE CHIP RESISTORS (Yageo).pdf</v>
      </c>
      <c r="P1227" s="5" t="str">
        <f t="shared" si="79"/>
        <v>GENERAL PURPOSE CHIP RESISTORS RES0603 523K±1% 75V 0.1W</v>
      </c>
    </row>
    <row r="1228" spans="1:16" x14ac:dyDescent="0.3">
      <c r="A1228" s="4" t="s">
        <v>1465</v>
      </c>
      <c r="B1228" s="3" t="s">
        <v>398</v>
      </c>
      <c r="C1228" s="4" t="s">
        <v>2614</v>
      </c>
      <c r="D1228" s="45" t="s">
        <v>1669</v>
      </c>
      <c r="E1228" s="3" t="s">
        <v>399</v>
      </c>
      <c r="F1228" s="3" t="s">
        <v>400</v>
      </c>
      <c r="G1228" s="4" t="str">
        <f t="shared" si="77"/>
        <v>RES0603 536K±1%</v>
      </c>
      <c r="H1228" s="3" t="s">
        <v>23</v>
      </c>
      <c r="I1228" s="3" t="s">
        <v>24</v>
      </c>
      <c r="J1228" s="3" t="s">
        <v>25</v>
      </c>
      <c r="K1228" s="3" t="s">
        <v>401</v>
      </c>
      <c r="L1228" s="4" t="str">
        <f t="shared" si="78"/>
        <v>RC0603FR-07536KL</v>
      </c>
      <c r="M1228" s="3" t="s">
        <v>378</v>
      </c>
      <c r="N1228" t="s">
        <v>379</v>
      </c>
      <c r="O1228" t="str">
        <f t="shared" ca="1" si="76"/>
        <v>C:\Altium Libraries\Passives Library\DataSheet\GENERAL PURPOSE CHIP RESISTORS (Yageo).pdf</v>
      </c>
      <c r="P1228" s="5" t="str">
        <f t="shared" si="79"/>
        <v>GENERAL PURPOSE CHIP RESISTORS RES0603 536K±1% 75V 0.1W</v>
      </c>
    </row>
    <row r="1229" spans="1:16" x14ac:dyDescent="0.3">
      <c r="A1229" s="4" t="s">
        <v>1466</v>
      </c>
      <c r="B1229" s="3" t="s">
        <v>398</v>
      </c>
      <c r="C1229" s="4" t="s">
        <v>2615</v>
      </c>
      <c r="D1229" s="45" t="s">
        <v>1669</v>
      </c>
      <c r="E1229" s="3" t="s">
        <v>399</v>
      </c>
      <c r="F1229" s="3" t="s">
        <v>400</v>
      </c>
      <c r="G1229" s="4" t="str">
        <f t="shared" si="77"/>
        <v>RES0603 549K±1%</v>
      </c>
      <c r="H1229" s="3" t="s">
        <v>23</v>
      </c>
      <c r="I1229" s="3" t="s">
        <v>24</v>
      </c>
      <c r="J1229" s="3" t="s">
        <v>25</v>
      </c>
      <c r="K1229" s="3" t="s">
        <v>401</v>
      </c>
      <c r="L1229" s="4" t="str">
        <f t="shared" si="78"/>
        <v>RC0603FR-07549KL</v>
      </c>
      <c r="M1229" s="3" t="s">
        <v>378</v>
      </c>
      <c r="N1229" t="s">
        <v>379</v>
      </c>
      <c r="O1229" t="str">
        <f t="shared" ca="1" si="76"/>
        <v>C:\Altium Libraries\Passives Library\DataSheet\GENERAL PURPOSE CHIP RESISTORS (Yageo).pdf</v>
      </c>
      <c r="P1229" s="5" t="str">
        <f t="shared" si="79"/>
        <v>GENERAL PURPOSE CHIP RESISTORS RES0603 549K±1% 75V 0.1W</v>
      </c>
    </row>
    <row r="1230" spans="1:16" x14ac:dyDescent="0.3">
      <c r="A1230" s="4" t="s">
        <v>1467</v>
      </c>
      <c r="B1230" s="3" t="s">
        <v>398</v>
      </c>
      <c r="C1230" s="4" t="s">
        <v>2616</v>
      </c>
      <c r="D1230" s="45" t="s">
        <v>1669</v>
      </c>
      <c r="E1230" s="3" t="s">
        <v>399</v>
      </c>
      <c r="F1230" s="3" t="s">
        <v>400</v>
      </c>
      <c r="G1230" s="4" t="str">
        <f t="shared" si="77"/>
        <v>RES0603 562K±1%</v>
      </c>
      <c r="H1230" s="3" t="s">
        <v>23</v>
      </c>
      <c r="I1230" s="3" t="s">
        <v>24</v>
      </c>
      <c r="J1230" s="3" t="s">
        <v>25</v>
      </c>
      <c r="K1230" s="3" t="s">
        <v>401</v>
      </c>
      <c r="L1230" s="4" t="str">
        <f t="shared" si="78"/>
        <v>RC0603FR-07562KL</v>
      </c>
      <c r="M1230" s="3" t="s">
        <v>378</v>
      </c>
      <c r="N1230" t="s">
        <v>379</v>
      </c>
      <c r="O1230" t="str">
        <f t="shared" ca="1" si="76"/>
        <v>C:\Altium Libraries\Passives Library\DataSheet\GENERAL PURPOSE CHIP RESISTORS (Yageo).pdf</v>
      </c>
      <c r="P1230" s="5" t="str">
        <f t="shared" si="79"/>
        <v>GENERAL PURPOSE CHIP RESISTORS RES0603 562K±1% 75V 0.1W</v>
      </c>
    </row>
    <row r="1231" spans="1:16" x14ac:dyDescent="0.3">
      <c r="A1231" s="4" t="s">
        <v>1468</v>
      </c>
      <c r="B1231" s="3" t="s">
        <v>398</v>
      </c>
      <c r="C1231" s="4" t="s">
        <v>2617</v>
      </c>
      <c r="D1231" s="45" t="s">
        <v>1669</v>
      </c>
      <c r="E1231" s="3" t="s">
        <v>399</v>
      </c>
      <c r="F1231" s="3" t="s">
        <v>400</v>
      </c>
      <c r="G1231" s="4" t="str">
        <f t="shared" si="77"/>
        <v>RES0603 576K±1%</v>
      </c>
      <c r="H1231" s="3" t="s">
        <v>23</v>
      </c>
      <c r="I1231" s="3" t="s">
        <v>24</v>
      </c>
      <c r="J1231" s="3" t="s">
        <v>25</v>
      </c>
      <c r="K1231" s="3" t="s">
        <v>401</v>
      </c>
      <c r="L1231" s="4" t="str">
        <f t="shared" si="78"/>
        <v>RC0603FR-07576KL</v>
      </c>
      <c r="M1231" s="3" t="s">
        <v>378</v>
      </c>
      <c r="N1231" t="s">
        <v>379</v>
      </c>
      <c r="O1231" t="str">
        <f t="shared" ca="1" si="76"/>
        <v>C:\Altium Libraries\Passives Library\DataSheet\GENERAL PURPOSE CHIP RESISTORS (Yageo).pdf</v>
      </c>
      <c r="P1231" s="5" t="str">
        <f t="shared" si="79"/>
        <v>GENERAL PURPOSE CHIP RESISTORS RES0603 576K±1% 75V 0.1W</v>
      </c>
    </row>
    <row r="1232" spans="1:16" x14ac:dyDescent="0.3">
      <c r="A1232" s="4" t="s">
        <v>1469</v>
      </c>
      <c r="B1232" s="3" t="s">
        <v>398</v>
      </c>
      <c r="C1232" s="4" t="s">
        <v>2618</v>
      </c>
      <c r="D1232" s="45" t="s">
        <v>1669</v>
      </c>
      <c r="E1232" s="3" t="s">
        <v>399</v>
      </c>
      <c r="F1232" s="3" t="s">
        <v>400</v>
      </c>
      <c r="G1232" s="4" t="str">
        <f t="shared" si="77"/>
        <v>RES0603 590K±1%</v>
      </c>
      <c r="H1232" s="3" t="s">
        <v>23</v>
      </c>
      <c r="I1232" s="3" t="s">
        <v>24</v>
      </c>
      <c r="J1232" s="3" t="s">
        <v>25</v>
      </c>
      <c r="K1232" s="3" t="s">
        <v>401</v>
      </c>
      <c r="L1232" s="4" t="str">
        <f t="shared" si="78"/>
        <v>RC0603FR-07590KL</v>
      </c>
      <c r="M1232" s="3" t="s">
        <v>378</v>
      </c>
      <c r="N1232" t="s">
        <v>379</v>
      </c>
      <c r="O1232" t="str">
        <f t="shared" ca="1" si="76"/>
        <v>C:\Altium Libraries\Passives Library\DataSheet\GENERAL PURPOSE CHIP RESISTORS (Yageo).pdf</v>
      </c>
      <c r="P1232" s="5" t="str">
        <f t="shared" si="79"/>
        <v>GENERAL PURPOSE CHIP RESISTORS RES0603 590K±1% 75V 0.1W</v>
      </c>
    </row>
    <row r="1233" spans="1:16" x14ac:dyDescent="0.3">
      <c r="A1233" s="4" t="s">
        <v>1470</v>
      </c>
      <c r="B1233" s="3" t="s">
        <v>398</v>
      </c>
      <c r="C1233" s="4" t="s">
        <v>2619</v>
      </c>
      <c r="D1233" s="45" t="s">
        <v>1669</v>
      </c>
      <c r="E1233" s="3" t="s">
        <v>399</v>
      </c>
      <c r="F1233" s="3" t="s">
        <v>400</v>
      </c>
      <c r="G1233" s="4" t="str">
        <f t="shared" si="77"/>
        <v>RES0603 604K±1%</v>
      </c>
      <c r="H1233" s="3" t="s">
        <v>23</v>
      </c>
      <c r="I1233" s="3" t="s">
        <v>24</v>
      </c>
      <c r="J1233" s="3" t="s">
        <v>25</v>
      </c>
      <c r="K1233" s="3" t="s">
        <v>401</v>
      </c>
      <c r="L1233" s="4" t="str">
        <f t="shared" si="78"/>
        <v>RC0603FR-07604KL</v>
      </c>
      <c r="M1233" s="3" t="s">
        <v>378</v>
      </c>
      <c r="N1233" t="s">
        <v>379</v>
      </c>
      <c r="O1233" t="str">
        <f t="shared" ca="1" si="76"/>
        <v>C:\Altium Libraries\Passives Library\DataSheet\GENERAL PURPOSE CHIP RESISTORS (Yageo).pdf</v>
      </c>
      <c r="P1233" s="5" t="str">
        <f t="shared" si="79"/>
        <v>GENERAL PURPOSE CHIP RESISTORS RES0603 604K±1% 75V 0.1W</v>
      </c>
    </row>
    <row r="1234" spans="1:16" x14ac:dyDescent="0.3">
      <c r="A1234" s="4" t="s">
        <v>1471</v>
      </c>
      <c r="B1234" s="3" t="s">
        <v>398</v>
      </c>
      <c r="C1234" s="4" t="s">
        <v>2620</v>
      </c>
      <c r="D1234" s="45" t="s">
        <v>1669</v>
      </c>
      <c r="E1234" s="3" t="s">
        <v>399</v>
      </c>
      <c r="F1234" s="3" t="s">
        <v>400</v>
      </c>
      <c r="G1234" s="4" t="str">
        <f t="shared" si="77"/>
        <v>RES0603 619K±1%</v>
      </c>
      <c r="H1234" s="3" t="s">
        <v>23</v>
      </c>
      <c r="I1234" s="3" t="s">
        <v>24</v>
      </c>
      <c r="J1234" s="3" t="s">
        <v>25</v>
      </c>
      <c r="K1234" s="3" t="s">
        <v>401</v>
      </c>
      <c r="L1234" s="4" t="str">
        <f t="shared" si="78"/>
        <v>RC0603FR-07619KL</v>
      </c>
      <c r="M1234" s="3" t="s">
        <v>378</v>
      </c>
      <c r="N1234" t="s">
        <v>379</v>
      </c>
      <c r="O1234" t="str">
        <f t="shared" ca="1" si="76"/>
        <v>C:\Altium Libraries\Passives Library\DataSheet\GENERAL PURPOSE CHIP RESISTORS (Yageo).pdf</v>
      </c>
      <c r="P1234" s="5" t="str">
        <f t="shared" si="79"/>
        <v>GENERAL PURPOSE CHIP RESISTORS RES0603 619K±1% 75V 0.1W</v>
      </c>
    </row>
    <row r="1235" spans="1:16" x14ac:dyDescent="0.3">
      <c r="A1235" s="4" t="s">
        <v>1472</v>
      </c>
      <c r="B1235" s="3" t="s">
        <v>398</v>
      </c>
      <c r="C1235" s="4" t="s">
        <v>2621</v>
      </c>
      <c r="D1235" s="45" t="s">
        <v>1669</v>
      </c>
      <c r="E1235" s="3" t="s">
        <v>399</v>
      </c>
      <c r="F1235" s="3" t="s">
        <v>400</v>
      </c>
      <c r="G1235" s="4" t="str">
        <f t="shared" si="77"/>
        <v>RES0603 634K±1%</v>
      </c>
      <c r="H1235" s="3" t="s">
        <v>23</v>
      </c>
      <c r="I1235" s="3" t="s">
        <v>24</v>
      </c>
      <c r="J1235" s="3" t="s">
        <v>25</v>
      </c>
      <c r="K1235" s="3" t="s">
        <v>401</v>
      </c>
      <c r="L1235" s="4" t="str">
        <f t="shared" si="78"/>
        <v>RC0603FR-07634KL</v>
      </c>
      <c r="M1235" s="3" t="s">
        <v>378</v>
      </c>
      <c r="N1235" t="s">
        <v>379</v>
      </c>
      <c r="O1235" t="str">
        <f t="shared" ca="1" si="76"/>
        <v>C:\Altium Libraries\Passives Library\DataSheet\GENERAL PURPOSE CHIP RESISTORS (Yageo).pdf</v>
      </c>
      <c r="P1235" s="5" t="str">
        <f t="shared" si="79"/>
        <v>GENERAL PURPOSE CHIP RESISTORS RES0603 634K±1% 75V 0.1W</v>
      </c>
    </row>
    <row r="1236" spans="1:16" x14ac:dyDescent="0.3">
      <c r="A1236" s="4" t="s">
        <v>1473</v>
      </c>
      <c r="B1236" s="3" t="s">
        <v>398</v>
      </c>
      <c r="C1236" s="4" t="s">
        <v>2622</v>
      </c>
      <c r="D1236" s="45" t="s">
        <v>1669</v>
      </c>
      <c r="E1236" s="3" t="s">
        <v>399</v>
      </c>
      <c r="F1236" s="3" t="s">
        <v>400</v>
      </c>
      <c r="G1236" s="4" t="str">
        <f t="shared" si="77"/>
        <v>RES0603 649K±1%</v>
      </c>
      <c r="H1236" s="3" t="s">
        <v>23</v>
      </c>
      <c r="I1236" s="3" t="s">
        <v>24</v>
      </c>
      <c r="J1236" s="3" t="s">
        <v>25</v>
      </c>
      <c r="K1236" s="3" t="s">
        <v>401</v>
      </c>
      <c r="L1236" s="4" t="str">
        <f t="shared" si="78"/>
        <v>RC0603FR-07649KL</v>
      </c>
      <c r="M1236" s="3" t="s">
        <v>378</v>
      </c>
      <c r="N1236" t="s">
        <v>379</v>
      </c>
      <c r="O1236" t="str">
        <f t="shared" ca="1" si="76"/>
        <v>C:\Altium Libraries\Passives Library\DataSheet\GENERAL PURPOSE CHIP RESISTORS (Yageo).pdf</v>
      </c>
      <c r="P1236" s="5" t="str">
        <f t="shared" si="79"/>
        <v>GENERAL PURPOSE CHIP RESISTORS RES0603 649K±1% 75V 0.1W</v>
      </c>
    </row>
    <row r="1237" spans="1:16" x14ac:dyDescent="0.3">
      <c r="A1237" s="4" t="s">
        <v>1474</v>
      </c>
      <c r="B1237" s="3" t="s">
        <v>398</v>
      </c>
      <c r="C1237" s="4" t="s">
        <v>2623</v>
      </c>
      <c r="D1237" s="45" t="s">
        <v>1669</v>
      </c>
      <c r="E1237" s="3" t="s">
        <v>399</v>
      </c>
      <c r="F1237" s="3" t="s">
        <v>400</v>
      </c>
      <c r="G1237" s="4" t="str">
        <f t="shared" si="77"/>
        <v>RES0603 665K±1%</v>
      </c>
      <c r="H1237" s="3" t="s">
        <v>23</v>
      </c>
      <c r="I1237" s="3" t="s">
        <v>24</v>
      </c>
      <c r="J1237" s="3" t="s">
        <v>25</v>
      </c>
      <c r="K1237" s="3" t="s">
        <v>401</v>
      </c>
      <c r="L1237" s="4" t="str">
        <f t="shared" si="78"/>
        <v>RC0603FR-07665KL</v>
      </c>
      <c r="M1237" s="3" t="s">
        <v>378</v>
      </c>
      <c r="N1237" t="s">
        <v>379</v>
      </c>
      <c r="O1237" t="str">
        <f t="shared" ca="1" si="76"/>
        <v>C:\Altium Libraries\Passives Library\DataSheet\GENERAL PURPOSE CHIP RESISTORS (Yageo).pdf</v>
      </c>
      <c r="P1237" s="5" t="str">
        <f t="shared" si="79"/>
        <v>GENERAL PURPOSE CHIP RESISTORS RES0603 665K±1% 75V 0.1W</v>
      </c>
    </row>
    <row r="1238" spans="1:16" x14ac:dyDescent="0.3">
      <c r="A1238" s="4" t="s">
        <v>1475</v>
      </c>
      <c r="B1238" s="3" t="s">
        <v>398</v>
      </c>
      <c r="C1238" s="4" t="s">
        <v>2624</v>
      </c>
      <c r="D1238" s="45" t="s">
        <v>1669</v>
      </c>
      <c r="E1238" s="3" t="s">
        <v>399</v>
      </c>
      <c r="F1238" s="3" t="s">
        <v>400</v>
      </c>
      <c r="G1238" s="4" t="str">
        <f t="shared" si="77"/>
        <v>RES0603 681K±1%</v>
      </c>
      <c r="H1238" s="3" t="s">
        <v>23</v>
      </c>
      <c r="I1238" s="3" t="s">
        <v>24</v>
      </c>
      <c r="J1238" s="3" t="s">
        <v>25</v>
      </c>
      <c r="K1238" s="3" t="s">
        <v>401</v>
      </c>
      <c r="L1238" s="4" t="str">
        <f t="shared" si="78"/>
        <v>RC0603FR-07681KL</v>
      </c>
      <c r="M1238" s="3" t="s">
        <v>378</v>
      </c>
      <c r="N1238" t="s">
        <v>379</v>
      </c>
      <c r="O1238" t="str">
        <f t="shared" ca="1" si="76"/>
        <v>C:\Altium Libraries\Passives Library\DataSheet\GENERAL PURPOSE CHIP RESISTORS (Yageo).pdf</v>
      </c>
      <c r="P1238" s="5" t="str">
        <f t="shared" si="79"/>
        <v>GENERAL PURPOSE CHIP RESISTORS RES0603 681K±1% 75V 0.1W</v>
      </c>
    </row>
    <row r="1239" spans="1:16" x14ac:dyDescent="0.3">
      <c r="A1239" s="4" t="s">
        <v>1476</v>
      </c>
      <c r="B1239" s="3" t="s">
        <v>398</v>
      </c>
      <c r="C1239" s="4" t="s">
        <v>2625</v>
      </c>
      <c r="D1239" s="45" t="s">
        <v>1669</v>
      </c>
      <c r="E1239" s="3" t="s">
        <v>399</v>
      </c>
      <c r="F1239" s="3" t="s">
        <v>400</v>
      </c>
      <c r="G1239" s="4" t="str">
        <f t="shared" si="77"/>
        <v>RES0603 698K±1%</v>
      </c>
      <c r="H1239" s="3" t="s">
        <v>23</v>
      </c>
      <c r="I1239" s="3" t="s">
        <v>24</v>
      </c>
      <c r="J1239" s="3" t="s">
        <v>25</v>
      </c>
      <c r="K1239" s="3" t="s">
        <v>401</v>
      </c>
      <c r="L1239" s="4" t="str">
        <f t="shared" si="78"/>
        <v>RC0603FR-07698KL</v>
      </c>
      <c r="M1239" s="3" t="s">
        <v>378</v>
      </c>
      <c r="N1239" t="s">
        <v>379</v>
      </c>
      <c r="O1239" t="str">
        <f t="shared" ca="1" si="76"/>
        <v>C:\Altium Libraries\Passives Library\DataSheet\GENERAL PURPOSE CHIP RESISTORS (Yageo).pdf</v>
      </c>
      <c r="P1239" s="5" t="str">
        <f t="shared" si="79"/>
        <v>GENERAL PURPOSE CHIP RESISTORS RES0603 698K±1% 75V 0.1W</v>
      </c>
    </row>
    <row r="1240" spans="1:16" x14ac:dyDescent="0.3">
      <c r="A1240" s="4" t="s">
        <v>1477</v>
      </c>
      <c r="B1240" s="3" t="s">
        <v>398</v>
      </c>
      <c r="C1240" s="4" t="s">
        <v>2626</v>
      </c>
      <c r="D1240" s="45" t="s">
        <v>1669</v>
      </c>
      <c r="E1240" s="3" t="s">
        <v>399</v>
      </c>
      <c r="F1240" s="3" t="s">
        <v>400</v>
      </c>
      <c r="G1240" s="4" t="str">
        <f t="shared" si="77"/>
        <v>RES0603 715K±1%</v>
      </c>
      <c r="H1240" s="3" t="s">
        <v>23</v>
      </c>
      <c r="I1240" s="3" t="s">
        <v>24</v>
      </c>
      <c r="J1240" s="3" t="s">
        <v>25</v>
      </c>
      <c r="K1240" s="3" t="s">
        <v>401</v>
      </c>
      <c r="L1240" s="4" t="str">
        <f t="shared" si="78"/>
        <v>RC0603FR-07715KL</v>
      </c>
      <c r="M1240" s="3" t="s">
        <v>378</v>
      </c>
      <c r="N1240" t="s">
        <v>379</v>
      </c>
      <c r="O1240" t="str">
        <f t="shared" ca="1" si="76"/>
        <v>C:\Altium Libraries\Passives Library\DataSheet\GENERAL PURPOSE CHIP RESISTORS (Yageo).pdf</v>
      </c>
      <c r="P1240" s="5" t="str">
        <f t="shared" si="79"/>
        <v>GENERAL PURPOSE CHIP RESISTORS RES0603 715K±1% 75V 0.1W</v>
      </c>
    </row>
    <row r="1241" spans="1:16" x14ac:dyDescent="0.3">
      <c r="A1241" s="4" t="s">
        <v>1478</v>
      </c>
      <c r="B1241" s="3" t="s">
        <v>398</v>
      </c>
      <c r="C1241" s="4" t="s">
        <v>2627</v>
      </c>
      <c r="D1241" s="45" t="s">
        <v>1669</v>
      </c>
      <c r="E1241" s="3" t="s">
        <v>399</v>
      </c>
      <c r="F1241" s="3" t="s">
        <v>400</v>
      </c>
      <c r="G1241" s="4" t="str">
        <f t="shared" si="77"/>
        <v>RES0603 732K±1%</v>
      </c>
      <c r="H1241" s="3" t="s">
        <v>23</v>
      </c>
      <c r="I1241" s="3" t="s">
        <v>24</v>
      </c>
      <c r="J1241" s="3" t="s">
        <v>25</v>
      </c>
      <c r="K1241" s="3" t="s">
        <v>401</v>
      </c>
      <c r="L1241" s="4" t="str">
        <f t="shared" si="78"/>
        <v>RC0603FR-07732KL</v>
      </c>
      <c r="M1241" s="3" t="s">
        <v>378</v>
      </c>
      <c r="N1241" t="s">
        <v>379</v>
      </c>
      <c r="O1241" t="str">
        <f t="shared" ca="1" si="76"/>
        <v>C:\Altium Libraries\Passives Library\DataSheet\GENERAL PURPOSE CHIP RESISTORS (Yageo).pdf</v>
      </c>
      <c r="P1241" s="5" t="str">
        <f t="shared" si="79"/>
        <v>GENERAL PURPOSE CHIP RESISTORS RES0603 732K±1% 75V 0.1W</v>
      </c>
    </row>
    <row r="1242" spans="1:16" x14ac:dyDescent="0.3">
      <c r="A1242" s="4" t="s">
        <v>1479</v>
      </c>
      <c r="B1242" s="3" t="s">
        <v>398</v>
      </c>
      <c r="C1242" s="4" t="s">
        <v>314</v>
      </c>
      <c r="D1242" s="45" t="s">
        <v>1669</v>
      </c>
      <c r="E1242" s="3" t="s">
        <v>399</v>
      </c>
      <c r="F1242" s="3" t="s">
        <v>400</v>
      </c>
      <c r="G1242" s="4" t="str">
        <f t="shared" si="77"/>
        <v>RES0603 750K±1%</v>
      </c>
      <c r="H1242" s="3" t="s">
        <v>23</v>
      </c>
      <c r="I1242" s="3" t="s">
        <v>24</v>
      </c>
      <c r="J1242" s="3" t="s">
        <v>25</v>
      </c>
      <c r="K1242" s="3" t="s">
        <v>401</v>
      </c>
      <c r="L1242" s="4" t="str">
        <f t="shared" si="78"/>
        <v>RC0603FR-07750KL</v>
      </c>
      <c r="M1242" s="3" t="s">
        <v>378</v>
      </c>
      <c r="N1242" t="s">
        <v>379</v>
      </c>
      <c r="O1242" t="str">
        <f t="shared" ca="1" si="76"/>
        <v>C:\Altium Libraries\Passives Library\DataSheet\GENERAL PURPOSE CHIP RESISTORS (Yageo).pdf</v>
      </c>
      <c r="P1242" s="5" t="str">
        <f t="shared" si="79"/>
        <v>GENERAL PURPOSE CHIP RESISTORS RES0603 750K±1% 75V 0.1W</v>
      </c>
    </row>
    <row r="1243" spans="1:16" x14ac:dyDescent="0.3">
      <c r="A1243" s="4" t="s">
        <v>1480</v>
      </c>
      <c r="B1243" s="3" t="s">
        <v>398</v>
      </c>
      <c r="C1243" s="4" t="s">
        <v>2628</v>
      </c>
      <c r="D1243" s="45" t="s">
        <v>1669</v>
      </c>
      <c r="E1243" s="3" t="s">
        <v>399</v>
      </c>
      <c r="F1243" s="3" t="s">
        <v>400</v>
      </c>
      <c r="G1243" s="4" t="str">
        <f t="shared" si="77"/>
        <v>RES0603 768K±1%</v>
      </c>
      <c r="H1243" s="3" t="s">
        <v>23</v>
      </c>
      <c r="I1243" s="3" t="s">
        <v>24</v>
      </c>
      <c r="J1243" s="3" t="s">
        <v>25</v>
      </c>
      <c r="K1243" s="3" t="s">
        <v>401</v>
      </c>
      <c r="L1243" s="4" t="str">
        <f t="shared" si="78"/>
        <v>RC0603FR-07768KL</v>
      </c>
      <c r="M1243" s="3" t="s">
        <v>378</v>
      </c>
      <c r="N1243" t="s">
        <v>379</v>
      </c>
      <c r="O1243" t="str">
        <f t="shared" ca="1" si="76"/>
        <v>C:\Altium Libraries\Passives Library\DataSheet\GENERAL PURPOSE CHIP RESISTORS (Yageo).pdf</v>
      </c>
      <c r="P1243" s="5" t="str">
        <f t="shared" si="79"/>
        <v>GENERAL PURPOSE CHIP RESISTORS RES0603 768K±1% 75V 0.1W</v>
      </c>
    </row>
    <row r="1244" spans="1:16" x14ac:dyDescent="0.3">
      <c r="A1244" s="4" t="s">
        <v>1481</v>
      </c>
      <c r="B1244" s="3" t="s">
        <v>398</v>
      </c>
      <c r="C1244" s="4" t="s">
        <v>2629</v>
      </c>
      <c r="D1244" s="45" t="s">
        <v>1669</v>
      </c>
      <c r="E1244" s="3" t="s">
        <v>399</v>
      </c>
      <c r="F1244" s="3" t="s">
        <v>400</v>
      </c>
      <c r="G1244" s="4" t="str">
        <f t="shared" si="77"/>
        <v>RES0603 787K±1%</v>
      </c>
      <c r="H1244" s="3" t="s">
        <v>23</v>
      </c>
      <c r="I1244" s="3" t="s">
        <v>24</v>
      </c>
      <c r="J1244" s="3" t="s">
        <v>25</v>
      </c>
      <c r="K1244" s="3" t="s">
        <v>401</v>
      </c>
      <c r="L1244" s="4" t="str">
        <f t="shared" si="78"/>
        <v>RC0603FR-07787KL</v>
      </c>
      <c r="M1244" s="3" t="s">
        <v>378</v>
      </c>
      <c r="N1244" t="s">
        <v>379</v>
      </c>
      <c r="O1244" t="str">
        <f t="shared" ca="1" si="76"/>
        <v>C:\Altium Libraries\Passives Library\DataSheet\GENERAL PURPOSE CHIP RESISTORS (Yageo).pdf</v>
      </c>
      <c r="P1244" s="5" t="str">
        <f t="shared" si="79"/>
        <v>GENERAL PURPOSE CHIP RESISTORS RES0603 787K±1% 75V 0.1W</v>
      </c>
    </row>
    <row r="1245" spans="1:16" x14ac:dyDescent="0.3">
      <c r="A1245" s="4" t="s">
        <v>1482</v>
      </c>
      <c r="B1245" s="3" t="s">
        <v>398</v>
      </c>
      <c r="C1245" s="4" t="s">
        <v>2630</v>
      </c>
      <c r="D1245" s="45" t="s">
        <v>1669</v>
      </c>
      <c r="E1245" s="3" t="s">
        <v>399</v>
      </c>
      <c r="F1245" s="3" t="s">
        <v>400</v>
      </c>
      <c r="G1245" s="4" t="str">
        <f t="shared" si="77"/>
        <v>RES0603 806K±1%</v>
      </c>
      <c r="H1245" s="3" t="s">
        <v>23</v>
      </c>
      <c r="I1245" s="3" t="s">
        <v>24</v>
      </c>
      <c r="J1245" s="3" t="s">
        <v>25</v>
      </c>
      <c r="K1245" s="3" t="s">
        <v>401</v>
      </c>
      <c r="L1245" s="4" t="str">
        <f t="shared" si="78"/>
        <v>RC0603FR-07806KL</v>
      </c>
      <c r="M1245" s="3" t="s">
        <v>378</v>
      </c>
      <c r="N1245" t="s">
        <v>379</v>
      </c>
      <c r="O1245" t="str">
        <f t="shared" ca="1" si="76"/>
        <v>C:\Altium Libraries\Passives Library\DataSheet\GENERAL PURPOSE CHIP RESISTORS (Yageo).pdf</v>
      </c>
      <c r="P1245" s="5" t="str">
        <f t="shared" si="79"/>
        <v>GENERAL PURPOSE CHIP RESISTORS RES0603 806K±1% 75V 0.1W</v>
      </c>
    </row>
    <row r="1246" spans="1:16" x14ac:dyDescent="0.3">
      <c r="A1246" s="4" t="s">
        <v>1483</v>
      </c>
      <c r="B1246" s="3" t="s">
        <v>398</v>
      </c>
      <c r="C1246" s="4" t="s">
        <v>2631</v>
      </c>
      <c r="D1246" s="45" t="s">
        <v>1669</v>
      </c>
      <c r="E1246" s="3" t="s">
        <v>399</v>
      </c>
      <c r="F1246" s="3" t="s">
        <v>400</v>
      </c>
      <c r="G1246" s="4" t="str">
        <f t="shared" si="77"/>
        <v>RES0603 825K±1%</v>
      </c>
      <c r="H1246" s="3" t="s">
        <v>23</v>
      </c>
      <c r="I1246" s="3" t="s">
        <v>24</v>
      </c>
      <c r="J1246" s="3" t="s">
        <v>25</v>
      </c>
      <c r="K1246" s="3" t="s">
        <v>401</v>
      </c>
      <c r="L1246" s="4" t="str">
        <f t="shared" si="78"/>
        <v>RC0603FR-07825KL</v>
      </c>
      <c r="M1246" s="3" t="s">
        <v>378</v>
      </c>
      <c r="N1246" t="s">
        <v>379</v>
      </c>
      <c r="O1246" t="str">
        <f t="shared" ca="1" si="76"/>
        <v>C:\Altium Libraries\Passives Library\DataSheet\GENERAL PURPOSE CHIP RESISTORS (Yageo).pdf</v>
      </c>
      <c r="P1246" s="5" t="str">
        <f t="shared" si="79"/>
        <v>GENERAL PURPOSE CHIP RESISTORS RES0603 825K±1% 75V 0.1W</v>
      </c>
    </row>
    <row r="1247" spans="1:16" x14ac:dyDescent="0.3">
      <c r="A1247" s="4" t="s">
        <v>1484</v>
      </c>
      <c r="B1247" s="3" t="s">
        <v>398</v>
      </c>
      <c r="C1247" s="4" t="s">
        <v>2632</v>
      </c>
      <c r="D1247" s="45" t="s">
        <v>1669</v>
      </c>
      <c r="E1247" s="3" t="s">
        <v>399</v>
      </c>
      <c r="F1247" s="3" t="s">
        <v>400</v>
      </c>
      <c r="G1247" s="4" t="str">
        <f t="shared" si="77"/>
        <v>RES0603 845K±1%</v>
      </c>
      <c r="H1247" s="3" t="s">
        <v>23</v>
      </c>
      <c r="I1247" s="3" t="s">
        <v>24</v>
      </c>
      <c r="J1247" s="3" t="s">
        <v>25</v>
      </c>
      <c r="K1247" s="3" t="s">
        <v>401</v>
      </c>
      <c r="L1247" s="4" t="str">
        <f t="shared" si="78"/>
        <v>RC0603FR-07845KL</v>
      </c>
      <c r="M1247" s="3" t="s">
        <v>378</v>
      </c>
      <c r="N1247" t="s">
        <v>379</v>
      </c>
      <c r="O1247" t="str">
        <f t="shared" ca="1" si="76"/>
        <v>C:\Altium Libraries\Passives Library\DataSheet\GENERAL PURPOSE CHIP RESISTORS (Yageo).pdf</v>
      </c>
      <c r="P1247" s="5" t="str">
        <f t="shared" si="79"/>
        <v>GENERAL PURPOSE CHIP RESISTORS RES0603 845K±1% 75V 0.1W</v>
      </c>
    </row>
    <row r="1248" spans="1:16" x14ac:dyDescent="0.3">
      <c r="A1248" s="4" t="s">
        <v>1485</v>
      </c>
      <c r="B1248" s="3" t="s">
        <v>398</v>
      </c>
      <c r="C1248" s="4" t="s">
        <v>2633</v>
      </c>
      <c r="D1248" s="45" t="s">
        <v>1669</v>
      </c>
      <c r="E1248" s="3" t="s">
        <v>399</v>
      </c>
      <c r="F1248" s="3" t="s">
        <v>400</v>
      </c>
      <c r="G1248" s="4" t="str">
        <f t="shared" si="77"/>
        <v>RES0603 866K±1%</v>
      </c>
      <c r="H1248" s="3" t="s">
        <v>23</v>
      </c>
      <c r="I1248" s="3" t="s">
        <v>24</v>
      </c>
      <c r="J1248" s="3" t="s">
        <v>25</v>
      </c>
      <c r="K1248" s="3" t="s">
        <v>401</v>
      </c>
      <c r="L1248" s="4" t="str">
        <f t="shared" si="78"/>
        <v>RC0603FR-07866KL</v>
      </c>
      <c r="M1248" s="3" t="s">
        <v>378</v>
      </c>
      <c r="N1248" t="s">
        <v>379</v>
      </c>
      <c r="O1248" t="str">
        <f t="shared" ca="1" si="76"/>
        <v>C:\Altium Libraries\Passives Library\DataSheet\GENERAL PURPOSE CHIP RESISTORS (Yageo).pdf</v>
      </c>
      <c r="P1248" s="5" t="str">
        <f t="shared" si="79"/>
        <v>GENERAL PURPOSE CHIP RESISTORS RES0603 866K±1% 75V 0.1W</v>
      </c>
    </row>
    <row r="1249" spans="1:16" x14ac:dyDescent="0.3">
      <c r="A1249" s="4" t="s">
        <v>1486</v>
      </c>
      <c r="B1249" s="3" t="s">
        <v>398</v>
      </c>
      <c r="C1249" s="4" t="s">
        <v>2634</v>
      </c>
      <c r="D1249" s="45" t="s">
        <v>1669</v>
      </c>
      <c r="E1249" s="3" t="s">
        <v>399</v>
      </c>
      <c r="F1249" s="3" t="s">
        <v>400</v>
      </c>
      <c r="G1249" s="4" t="str">
        <f t="shared" si="77"/>
        <v>RES0603 887K±1%</v>
      </c>
      <c r="H1249" s="3" t="s">
        <v>23</v>
      </c>
      <c r="I1249" s="3" t="s">
        <v>24</v>
      </c>
      <c r="J1249" s="3" t="s">
        <v>25</v>
      </c>
      <c r="K1249" s="3" t="s">
        <v>401</v>
      </c>
      <c r="L1249" s="4" t="str">
        <f t="shared" si="78"/>
        <v>RC0603FR-07887KL</v>
      </c>
      <c r="M1249" s="3" t="s">
        <v>378</v>
      </c>
      <c r="N1249" t="s">
        <v>379</v>
      </c>
      <c r="O1249" t="str">
        <f t="shared" ca="1" si="76"/>
        <v>C:\Altium Libraries\Passives Library\DataSheet\GENERAL PURPOSE CHIP RESISTORS (Yageo).pdf</v>
      </c>
      <c r="P1249" s="5" t="str">
        <f t="shared" si="79"/>
        <v>GENERAL PURPOSE CHIP RESISTORS RES0603 887K±1% 75V 0.1W</v>
      </c>
    </row>
    <row r="1250" spans="1:16" x14ac:dyDescent="0.3">
      <c r="A1250" s="4" t="s">
        <v>1489</v>
      </c>
      <c r="B1250" s="3" t="s">
        <v>398</v>
      </c>
      <c r="C1250" s="4" t="s">
        <v>2635</v>
      </c>
      <c r="D1250" s="45" t="s">
        <v>1669</v>
      </c>
      <c r="E1250" s="3" t="s">
        <v>399</v>
      </c>
      <c r="F1250" s="3" t="s">
        <v>400</v>
      </c>
      <c r="G1250" s="4" t="str">
        <f t="shared" si="77"/>
        <v>RES0603 909K±1%</v>
      </c>
      <c r="H1250" s="3" t="s">
        <v>23</v>
      </c>
      <c r="I1250" s="3" t="s">
        <v>24</v>
      </c>
      <c r="J1250" s="3" t="s">
        <v>25</v>
      </c>
      <c r="K1250" s="3" t="s">
        <v>401</v>
      </c>
      <c r="L1250" s="4" t="str">
        <f t="shared" si="78"/>
        <v>RC0603FR-07909KL</v>
      </c>
      <c r="M1250" s="3" t="s">
        <v>378</v>
      </c>
      <c r="N1250" t="s">
        <v>379</v>
      </c>
      <c r="O1250" t="str">
        <f t="shared" ca="1" si="76"/>
        <v>C:\Altium Libraries\Passives Library\DataSheet\GENERAL PURPOSE CHIP RESISTORS (Yageo).pdf</v>
      </c>
      <c r="P1250" s="5" t="str">
        <f t="shared" si="79"/>
        <v>GENERAL PURPOSE CHIP RESISTORS RES0603 909K±1% 75V 0.1W</v>
      </c>
    </row>
    <row r="1251" spans="1:16" x14ac:dyDescent="0.3">
      <c r="A1251" s="4" t="s">
        <v>1490</v>
      </c>
      <c r="B1251" s="3" t="s">
        <v>398</v>
      </c>
      <c r="C1251" s="4" t="s">
        <v>2636</v>
      </c>
      <c r="D1251" s="45" t="s">
        <v>1669</v>
      </c>
      <c r="E1251" s="3" t="s">
        <v>399</v>
      </c>
      <c r="F1251" s="3" t="s">
        <v>400</v>
      </c>
      <c r="G1251" s="4" t="str">
        <f t="shared" si="77"/>
        <v>RES0603 931K±1%</v>
      </c>
      <c r="H1251" s="3" t="s">
        <v>23</v>
      </c>
      <c r="I1251" s="3" t="s">
        <v>24</v>
      </c>
      <c r="J1251" s="3" t="s">
        <v>25</v>
      </c>
      <c r="K1251" s="3" t="s">
        <v>401</v>
      </c>
      <c r="L1251" s="4" t="str">
        <f t="shared" si="78"/>
        <v>RC0603FR-07931KL</v>
      </c>
      <c r="M1251" s="3" t="s">
        <v>378</v>
      </c>
      <c r="N1251" t="s">
        <v>379</v>
      </c>
      <c r="O1251" t="str">
        <f t="shared" ca="1" si="76"/>
        <v>C:\Altium Libraries\Passives Library\DataSheet\GENERAL PURPOSE CHIP RESISTORS (Yageo).pdf</v>
      </c>
      <c r="P1251" s="5" t="str">
        <f t="shared" si="79"/>
        <v>GENERAL PURPOSE CHIP RESISTORS RES0603 931K±1% 75V 0.1W</v>
      </c>
    </row>
    <row r="1252" spans="1:16" x14ac:dyDescent="0.3">
      <c r="A1252" s="4" t="s">
        <v>1491</v>
      </c>
      <c r="B1252" s="3" t="s">
        <v>398</v>
      </c>
      <c r="C1252" s="4" t="s">
        <v>2637</v>
      </c>
      <c r="D1252" s="45" t="s">
        <v>1669</v>
      </c>
      <c r="E1252" s="3" t="s">
        <v>399</v>
      </c>
      <c r="F1252" s="3" t="s">
        <v>400</v>
      </c>
      <c r="G1252" s="4" t="str">
        <f t="shared" si="77"/>
        <v>RES0603 953K±1%</v>
      </c>
      <c r="H1252" s="3" t="s">
        <v>23</v>
      </c>
      <c r="I1252" s="3" t="s">
        <v>24</v>
      </c>
      <c r="J1252" s="3" t="s">
        <v>25</v>
      </c>
      <c r="K1252" s="3" t="s">
        <v>401</v>
      </c>
      <c r="L1252" s="4" t="str">
        <f t="shared" si="78"/>
        <v>RC0603FR-07953KL</v>
      </c>
      <c r="M1252" s="3" t="s">
        <v>378</v>
      </c>
      <c r="N1252" t="s">
        <v>379</v>
      </c>
      <c r="O1252" t="str">
        <f t="shared" ca="1" si="76"/>
        <v>C:\Altium Libraries\Passives Library\DataSheet\GENERAL PURPOSE CHIP RESISTORS (Yageo).pdf</v>
      </c>
      <c r="P1252" s="5" t="str">
        <f t="shared" si="79"/>
        <v>GENERAL PURPOSE CHIP RESISTORS RES0603 953K±1% 75V 0.1W</v>
      </c>
    </row>
    <row r="1253" spans="1:16" x14ac:dyDescent="0.3">
      <c r="A1253" s="4" t="s">
        <v>1492</v>
      </c>
      <c r="B1253" s="3" t="s">
        <v>398</v>
      </c>
      <c r="C1253" s="4" t="s">
        <v>2638</v>
      </c>
      <c r="D1253" s="45" t="s">
        <v>1669</v>
      </c>
      <c r="E1253" s="3" t="s">
        <v>399</v>
      </c>
      <c r="F1253" s="3" t="s">
        <v>400</v>
      </c>
      <c r="G1253" s="4" t="str">
        <f t="shared" si="77"/>
        <v>RES0603 976K±1%</v>
      </c>
      <c r="H1253" s="3" t="s">
        <v>23</v>
      </c>
      <c r="I1253" s="3" t="s">
        <v>24</v>
      </c>
      <c r="J1253" s="3" t="s">
        <v>25</v>
      </c>
      <c r="K1253" s="3" t="s">
        <v>401</v>
      </c>
      <c r="L1253" s="4" t="str">
        <f t="shared" si="78"/>
        <v>RC0603FR-07976KL</v>
      </c>
      <c r="M1253" s="3" t="s">
        <v>378</v>
      </c>
      <c r="N1253" t="s">
        <v>379</v>
      </c>
      <c r="O1253" t="str">
        <f t="shared" ref="O1253:O1316" ca="1" si="80">CONCATENATE(LEFT(CELL("имяфайла"), FIND("[",CELL("имяфайла"))-1),"DataSheet\GENERAL PURPOSE CHIP RESISTORS (Yageo).pdf")</f>
        <v>C:\Altium Libraries\Passives Library\DataSheet\GENERAL PURPOSE CHIP RESISTORS (Yageo).pdf</v>
      </c>
      <c r="P1253" s="5" t="str">
        <f t="shared" si="79"/>
        <v>GENERAL PURPOSE CHIP RESISTORS RES0603 976K±1% 75V 0.1W</v>
      </c>
    </row>
    <row r="1254" spans="1:16" x14ac:dyDescent="0.3">
      <c r="A1254" s="4" t="s">
        <v>1493</v>
      </c>
      <c r="B1254" s="3" t="s">
        <v>398</v>
      </c>
      <c r="C1254" s="4" t="s">
        <v>2639</v>
      </c>
      <c r="D1254" s="45" t="s">
        <v>1669</v>
      </c>
      <c r="E1254" s="3" t="s">
        <v>399</v>
      </c>
      <c r="F1254" s="3" t="s">
        <v>400</v>
      </c>
      <c r="G1254" s="4" t="str">
        <f t="shared" ref="G1254:G1317" si="81">CONCATENATE(K1254," ",C1254,D1254)</f>
        <v>RES0603 1M±1%</v>
      </c>
      <c r="H1254" s="3" t="s">
        <v>23</v>
      </c>
      <c r="I1254" s="3" t="s">
        <v>24</v>
      </c>
      <c r="J1254" s="3" t="s">
        <v>25</v>
      </c>
      <c r="K1254" s="3" t="s">
        <v>401</v>
      </c>
      <c r="L1254" s="4" t="str">
        <f t="shared" ref="L1254:L1317" si="82">CONCATENATE("RC0603FR-07",C1254,"L")</f>
        <v>RC0603FR-071ML</v>
      </c>
      <c r="M1254" s="3" t="s">
        <v>378</v>
      </c>
      <c r="N1254" t="s">
        <v>379</v>
      </c>
      <c r="O1254" t="str">
        <f t="shared" ca="1" si="80"/>
        <v>C:\Altium Libraries\Passives Library\DataSheet\GENERAL PURPOSE CHIP RESISTORS (Yageo).pdf</v>
      </c>
      <c r="P1254" s="5" t="str">
        <f t="shared" ref="P1254:P1317" si="83">CONCATENATE(N1254," ",K1254," ",C1254,D1254," ",E1254," ",F1254)</f>
        <v>GENERAL PURPOSE CHIP RESISTORS RES0603 1M±1% 75V 0.1W</v>
      </c>
    </row>
    <row r="1255" spans="1:16" x14ac:dyDescent="0.3">
      <c r="A1255" s="4" t="s">
        <v>1494</v>
      </c>
      <c r="B1255" s="3" t="s">
        <v>398</v>
      </c>
      <c r="C1255" s="4" t="s">
        <v>2640</v>
      </c>
      <c r="D1255" s="45" t="s">
        <v>1669</v>
      </c>
      <c r="E1255" s="3" t="s">
        <v>399</v>
      </c>
      <c r="F1255" s="3" t="s">
        <v>400</v>
      </c>
      <c r="G1255" s="4" t="str">
        <f t="shared" si="81"/>
        <v>RES0603 1M02±1%</v>
      </c>
      <c r="H1255" s="3" t="s">
        <v>23</v>
      </c>
      <c r="I1255" s="3" t="s">
        <v>24</v>
      </c>
      <c r="J1255" s="3" t="s">
        <v>25</v>
      </c>
      <c r="K1255" s="3" t="s">
        <v>401</v>
      </c>
      <c r="L1255" s="4" t="str">
        <f t="shared" si="82"/>
        <v>RC0603FR-071M02L</v>
      </c>
      <c r="M1255" s="3" t="s">
        <v>378</v>
      </c>
      <c r="N1255" t="s">
        <v>379</v>
      </c>
      <c r="O1255" t="str">
        <f t="shared" ca="1" si="80"/>
        <v>C:\Altium Libraries\Passives Library\DataSheet\GENERAL PURPOSE CHIP RESISTORS (Yageo).pdf</v>
      </c>
      <c r="P1255" s="5" t="str">
        <f t="shared" si="83"/>
        <v>GENERAL PURPOSE CHIP RESISTORS RES0603 1M02±1% 75V 0.1W</v>
      </c>
    </row>
    <row r="1256" spans="1:16" x14ac:dyDescent="0.3">
      <c r="A1256" s="4" t="s">
        <v>1495</v>
      </c>
      <c r="B1256" s="3" t="s">
        <v>398</v>
      </c>
      <c r="C1256" s="4" t="s">
        <v>2641</v>
      </c>
      <c r="D1256" s="45" t="s">
        <v>1669</v>
      </c>
      <c r="E1256" s="3" t="s">
        <v>399</v>
      </c>
      <c r="F1256" s="3" t="s">
        <v>400</v>
      </c>
      <c r="G1256" s="4" t="str">
        <f t="shared" si="81"/>
        <v>RES0603 1M05±1%</v>
      </c>
      <c r="H1256" s="3" t="s">
        <v>23</v>
      </c>
      <c r="I1256" s="3" t="s">
        <v>24</v>
      </c>
      <c r="J1256" s="3" t="s">
        <v>25</v>
      </c>
      <c r="K1256" s="3" t="s">
        <v>401</v>
      </c>
      <c r="L1256" s="4" t="str">
        <f t="shared" si="82"/>
        <v>RC0603FR-071M05L</v>
      </c>
      <c r="M1256" s="3" t="s">
        <v>378</v>
      </c>
      <c r="N1256" t="s">
        <v>379</v>
      </c>
      <c r="O1256" t="str">
        <f t="shared" ca="1" si="80"/>
        <v>C:\Altium Libraries\Passives Library\DataSheet\GENERAL PURPOSE CHIP RESISTORS (Yageo).pdf</v>
      </c>
      <c r="P1256" s="5" t="str">
        <f t="shared" si="83"/>
        <v>GENERAL PURPOSE CHIP RESISTORS RES0603 1M05±1% 75V 0.1W</v>
      </c>
    </row>
    <row r="1257" spans="1:16" x14ac:dyDescent="0.3">
      <c r="A1257" s="4" t="s">
        <v>1496</v>
      </c>
      <c r="B1257" s="3" t="s">
        <v>398</v>
      </c>
      <c r="C1257" s="4" t="s">
        <v>2642</v>
      </c>
      <c r="D1257" s="45" t="s">
        <v>1669</v>
      </c>
      <c r="E1257" s="3" t="s">
        <v>399</v>
      </c>
      <c r="F1257" s="3" t="s">
        <v>400</v>
      </c>
      <c r="G1257" s="4" t="str">
        <f t="shared" si="81"/>
        <v>RES0603 1M07±1%</v>
      </c>
      <c r="H1257" s="3" t="s">
        <v>23</v>
      </c>
      <c r="I1257" s="3" t="s">
        <v>24</v>
      </c>
      <c r="J1257" s="3" t="s">
        <v>25</v>
      </c>
      <c r="K1257" s="3" t="s">
        <v>401</v>
      </c>
      <c r="L1257" s="4" t="str">
        <f t="shared" si="82"/>
        <v>RC0603FR-071M07L</v>
      </c>
      <c r="M1257" s="3" t="s">
        <v>378</v>
      </c>
      <c r="N1257" t="s">
        <v>379</v>
      </c>
      <c r="O1257" t="str">
        <f t="shared" ca="1" si="80"/>
        <v>C:\Altium Libraries\Passives Library\DataSheet\GENERAL PURPOSE CHIP RESISTORS (Yageo).pdf</v>
      </c>
      <c r="P1257" s="5" t="str">
        <f t="shared" si="83"/>
        <v>GENERAL PURPOSE CHIP RESISTORS RES0603 1M07±1% 75V 0.1W</v>
      </c>
    </row>
    <row r="1258" spans="1:16" x14ac:dyDescent="0.3">
      <c r="A1258" s="4" t="s">
        <v>1497</v>
      </c>
      <c r="B1258" s="3" t="s">
        <v>398</v>
      </c>
      <c r="C1258" s="4" t="s">
        <v>323</v>
      </c>
      <c r="D1258" s="45" t="s">
        <v>1669</v>
      </c>
      <c r="E1258" s="3" t="s">
        <v>399</v>
      </c>
      <c r="F1258" s="3" t="s">
        <v>400</v>
      </c>
      <c r="G1258" s="4" t="str">
        <f t="shared" si="81"/>
        <v>RES0603 1M1±1%</v>
      </c>
      <c r="H1258" s="3" t="s">
        <v>23</v>
      </c>
      <c r="I1258" s="3" t="s">
        <v>24</v>
      </c>
      <c r="J1258" s="3" t="s">
        <v>25</v>
      </c>
      <c r="K1258" s="3" t="s">
        <v>401</v>
      </c>
      <c r="L1258" s="4" t="str">
        <f t="shared" si="82"/>
        <v>RC0603FR-071M1L</v>
      </c>
      <c r="M1258" s="3" t="s">
        <v>378</v>
      </c>
      <c r="N1258" t="s">
        <v>379</v>
      </c>
      <c r="O1258" t="str">
        <f t="shared" ca="1" si="80"/>
        <v>C:\Altium Libraries\Passives Library\DataSheet\GENERAL PURPOSE CHIP RESISTORS (Yageo).pdf</v>
      </c>
      <c r="P1258" s="5" t="str">
        <f t="shared" si="83"/>
        <v>GENERAL PURPOSE CHIP RESISTORS RES0603 1M1±1% 75V 0.1W</v>
      </c>
    </row>
    <row r="1259" spans="1:16" x14ac:dyDescent="0.3">
      <c r="A1259" s="4" t="s">
        <v>1498</v>
      </c>
      <c r="B1259" s="3" t="s">
        <v>398</v>
      </c>
      <c r="C1259" s="4" t="s">
        <v>2643</v>
      </c>
      <c r="D1259" s="45" t="s">
        <v>1669</v>
      </c>
      <c r="E1259" s="3" t="s">
        <v>399</v>
      </c>
      <c r="F1259" s="3" t="s">
        <v>400</v>
      </c>
      <c r="G1259" s="4" t="str">
        <f t="shared" si="81"/>
        <v>RES0603 1M13±1%</v>
      </c>
      <c r="H1259" s="3" t="s">
        <v>23</v>
      </c>
      <c r="I1259" s="3" t="s">
        <v>24</v>
      </c>
      <c r="J1259" s="3" t="s">
        <v>25</v>
      </c>
      <c r="K1259" s="3" t="s">
        <v>401</v>
      </c>
      <c r="L1259" s="4" t="str">
        <f t="shared" si="82"/>
        <v>RC0603FR-071M13L</v>
      </c>
      <c r="M1259" s="3" t="s">
        <v>378</v>
      </c>
      <c r="N1259" t="s">
        <v>379</v>
      </c>
      <c r="O1259" t="str">
        <f t="shared" ca="1" si="80"/>
        <v>C:\Altium Libraries\Passives Library\DataSheet\GENERAL PURPOSE CHIP RESISTORS (Yageo).pdf</v>
      </c>
      <c r="P1259" s="5" t="str">
        <f t="shared" si="83"/>
        <v>GENERAL PURPOSE CHIP RESISTORS RES0603 1M13±1% 75V 0.1W</v>
      </c>
    </row>
    <row r="1260" spans="1:16" x14ac:dyDescent="0.3">
      <c r="A1260" s="4" t="s">
        <v>1499</v>
      </c>
      <c r="B1260" s="3" t="s">
        <v>398</v>
      </c>
      <c r="C1260" s="4" t="s">
        <v>2644</v>
      </c>
      <c r="D1260" s="45" t="s">
        <v>1669</v>
      </c>
      <c r="E1260" s="3" t="s">
        <v>399</v>
      </c>
      <c r="F1260" s="3" t="s">
        <v>400</v>
      </c>
      <c r="G1260" s="4" t="str">
        <f t="shared" si="81"/>
        <v>RES0603 1M15±1%</v>
      </c>
      <c r="H1260" s="3" t="s">
        <v>23</v>
      </c>
      <c r="I1260" s="3" t="s">
        <v>24</v>
      </c>
      <c r="J1260" s="3" t="s">
        <v>25</v>
      </c>
      <c r="K1260" s="3" t="s">
        <v>401</v>
      </c>
      <c r="L1260" s="4" t="str">
        <f t="shared" si="82"/>
        <v>RC0603FR-071M15L</v>
      </c>
      <c r="M1260" s="3" t="s">
        <v>378</v>
      </c>
      <c r="N1260" t="s">
        <v>379</v>
      </c>
      <c r="O1260" t="str">
        <f t="shared" ca="1" si="80"/>
        <v>C:\Altium Libraries\Passives Library\DataSheet\GENERAL PURPOSE CHIP RESISTORS (Yageo).pdf</v>
      </c>
      <c r="P1260" s="5" t="str">
        <f t="shared" si="83"/>
        <v>GENERAL PURPOSE CHIP RESISTORS RES0603 1M15±1% 75V 0.1W</v>
      </c>
    </row>
    <row r="1261" spans="1:16" x14ac:dyDescent="0.3">
      <c r="A1261" s="4" t="s">
        <v>1500</v>
      </c>
      <c r="B1261" s="3" t="s">
        <v>398</v>
      </c>
      <c r="C1261" s="4" t="s">
        <v>2645</v>
      </c>
      <c r="D1261" s="45" t="s">
        <v>1669</v>
      </c>
      <c r="E1261" s="3" t="s">
        <v>399</v>
      </c>
      <c r="F1261" s="3" t="s">
        <v>400</v>
      </c>
      <c r="G1261" s="4" t="str">
        <f t="shared" si="81"/>
        <v>RES0603 1M18±1%</v>
      </c>
      <c r="H1261" s="3" t="s">
        <v>23</v>
      </c>
      <c r="I1261" s="3" t="s">
        <v>24</v>
      </c>
      <c r="J1261" s="3" t="s">
        <v>25</v>
      </c>
      <c r="K1261" s="3" t="s">
        <v>401</v>
      </c>
      <c r="L1261" s="4" t="str">
        <f t="shared" si="82"/>
        <v>RC0603FR-071M18L</v>
      </c>
      <c r="M1261" s="3" t="s">
        <v>378</v>
      </c>
      <c r="N1261" t="s">
        <v>379</v>
      </c>
      <c r="O1261" t="str">
        <f t="shared" ca="1" si="80"/>
        <v>C:\Altium Libraries\Passives Library\DataSheet\GENERAL PURPOSE CHIP RESISTORS (Yageo).pdf</v>
      </c>
      <c r="P1261" s="5" t="str">
        <f t="shared" si="83"/>
        <v>GENERAL PURPOSE CHIP RESISTORS RES0603 1M18±1% 75V 0.1W</v>
      </c>
    </row>
    <row r="1262" spans="1:16" x14ac:dyDescent="0.3">
      <c r="A1262" s="4" t="s">
        <v>1501</v>
      </c>
      <c r="B1262" s="3" t="s">
        <v>398</v>
      </c>
      <c r="C1262" s="4" t="s">
        <v>2646</v>
      </c>
      <c r="D1262" s="45" t="s">
        <v>1669</v>
      </c>
      <c r="E1262" s="3" t="s">
        <v>399</v>
      </c>
      <c r="F1262" s="3" t="s">
        <v>400</v>
      </c>
      <c r="G1262" s="4" t="str">
        <f t="shared" si="81"/>
        <v>RES0603 1M21±1%</v>
      </c>
      <c r="H1262" s="3" t="s">
        <v>23</v>
      </c>
      <c r="I1262" s="3" t="s">
        <v>24</v>
      </c>
      <c r="J1262" s="3" t="s">
        <v>25</v>
      </c>
      <c r="K1262" s="3" t="s">
        <v>401</v>
      </c>
      <c r="L1262" s="4" t="str">
        <f t="shared" si="82"/>
        <v>RC0603FR-071M21L</v>
      </c>
      <c r="M1262" s="3" t="s">
        <v>378</v>
      </c>
      <c r="N1262" t="s">
        <v>379</v>
      </c>
      <c r="O1262" t="str">
        <f t="shared" ca="1" si="80"/>
        <v>C:\Altium Libraries\Passives Library\DataSheet\GENERAL PURPOSE CHIP RESISTORS (Yageo).pdf</v>
      </c>
      <c r="P1262" s="5" t="str">
        <f t="shared" si="83"/>
        <v>GENERAL PURPOSE CHIP RESISTORS RES0603 1M21±1% 75V 0.1W</v>
      </c>
    </row>
    <row r="1263" spans="1:16" x14ac:dyDescent="0.3">
      <c r="A1263" s="4" t="s">
        <v>1502</v>
      </c>
      <c r="B1263" s="3" t="s">
        <v>398</v>
      </c>
      <c r="C1263" s="4" t="s">
        <v>2647</v>
      </c>
      <c r="D1263" s="45" t="s">
        <v>1669</v>
      </c>
      <c r="E1263" s="3" t="s">
        <v>399</v>
      </c>
      <c r="F1263" s="3" t="s">
        <v>400</v>
      </c>
      <c r="G1263" s="4" t="str">
        <f t="shared" si="81"/>
        <v>RES0603 1M24±1%</v>
      </c>
      <c r="H1263" s="3" t="s">
        <v>23</v>
      </c>
      <c r="I1263" s="3" t="s">
        <v>24</v>
      </c>
      <c r="J1263" s="3" t="s">
        <v>25</v>
      </c>
      <c r="K1263" s="3" t="s">
        <v>401</v>
      </c>
      <c r="L1263" s="4" t="str">
        <f t="shared" si="82"/>
        <v>RC0603FR-071M24L</v>
      </c>
      <c r="M1263" s="3" t="s">
        <v>378</v>
      </c>
      <c r="N1263" t="s">
        <v>379</v>
      </c>
      <c r="O1263" t="str">
        <f t="shared" ca="1" si="80"/>
        <v>C:\Altium Libraries\Passives Library\DataSheet\GENERAL PURPOSE CHIP RESISTORS (Yageo).pdf</v>
      </c>
      <c r="P1263" s="5" t="str">
        <f t="shared" si="83"/>
        <v>GENERAL PURPOSE CHIP RESISTORS RES0603 1M24±1% 75V 0.1W</v>
      </c>
    </row>
    <row r="1264" spans="1:16" x14ac:dyDescent="0.3">
      <c r="A1264" s="4" t="s">
        <v>1503</v>
      </c>
      <c r="B1264" s="3" t="s">
        <v>398</v>
      </c>
      <c r="C1264" s="4" t="s">
        <v>2648</v>
      </c>
      <c r="D1264" s="45" t="s">
        <v>1669</v>
      </c>
      <c r="E1264" s="3" t="s">
        <v>399</v>
      </c>
      <c r="F1264" s="3" t="s">
        <v>400</v>
      </c>
      <c r="G1264" s="4" t="str">
        <f t="shared" si="81"/>
        <v>RES0603 1M27±1%</v>
      </c>
      <c r="H1264" s="3" t="s">
        <v>23</v>
      </c>
      <c r="I1264" s="3" t="s">
        <v>24</v>
      </c>
      <c r="J1264" s="3" t="s">
        <v>25</v>
      </c>
      <c r="K1264" s="3" t="s">
        <v>401</v>
      </c>
      <c r="L1264" s="4" t="str">
        <f t="shared" si="82"/>
        <v>RC0603FR-071M27L</v>
      </c>
      <c r="M1264" s="3" t="s">
        <v>378</v>
      </c>
      <c r="N1264" t="s">
        <v>379</v>
      </c>
      <c r="O1264" t="str">
        <f t="shared" ca="1" si="80"/>
        <v>C:\Altium Libraries\Passives Library\DataSheet\GENERAL PURPOSE CHIP RESISTORS (Yageo).pdf</v>
      </c>
      <c r="P1264" s="5" t="str">
        <f t="shared" si="83"/>
        <v>GENERAL PURPOSE CHIP RESISTORS RES0603 1M27±1% 75V 0.1W</v>
      </c>
    </row>
    <row r="1265" spans="1:16" x14ac:dyDescent="0.3">
      <c r="A1265" s="4" t="s">
        <v>1504</v>
      </c>
      <c r="B1265" s="3" t="s">
        <v>398</v>
      </c>
      <c r="C1265" s="4" t="s">
        <v>327</v>
      </c>
      <c r="D1265" s="45" t="s">
        <v>1669</v>
      </c>
      <c r="E1265" s="3" t="s">
        <v>399</v>
      </c>
      <c r="F1265" s="3" t="s">
        <v>400</v>
      </c>
      <c r="G1265" s="4" t="str">
        <f t="shared" si="81"/>
        <v>RES0603 1M3±1%</v>
      </c>
      <c r="H1265" s="3" t="s">
        <v>23</v>
      </c>
      <c r="I1265" s="3" t="s">
        <v>24</v>
      </c>
      <c r="J1265" s="3" t="s">
        <v>25</v>
      </c>
      <c r="K1265" s="3" t="s">
        <v>401</v>
      </c>
      <c r="L1265" s="4" t="str">
        <f t="shared" si="82"/>
        <v>RC0603FR-071M3L</v>
      </c>
      <c r="M1265" s="3" t="s">
        <v>378</v>
      </c>
      <c r="N1265" t="s">
        <v>379</v>
      </c>
      <c r="O1265" t="str">
        <f t="shared" ca="1" si="80"/>
        <v>C:\Altium Libraries\Passives Library\DataSheet\GENERAL PURPOSE CHIP RESISTORS (Yageo).pdf</v>
      </c>
      <c r="P1265" s="5" t="str">
        <f t="shared" si="83"/>
        <v>GENERAL PURPOSE CHIP RESISTORS RES0603 1M3±1% 75V 0.1W</v>
      </c>
    </row>
    <row r="1266" spans="1:16" x14ac:dyDescent="0.3">
      <c r="A1266" s="4" t="s">
        <v>1505</v>
      </c>
      <c r="B1266" s="3" t="s">
        <v>398</v>
      </c>
      <c r="C1266" s="4" t="s">
        <v>2649</v>
      </c>
      <c r="D1266" s="45" t="s">
        <v>1669</v>
      </c>
      <c r="E1266" s="3" t="s">
        <v>399</v>
      </c>
      <c r="F1266" s="3" t="s">
        <v>400</v>
      </c>
      <c r="G1266" s="4" t="str">
        <f t="shared" si="81"/>
        <v>RES0603 1M33±1%</v>
      </c>
      <c r="H1266" s="3" t="s">
        <v>23</v>
      </c>
      <c r="I1266" s="3" t="s">
        <v>24</v>
      </c>
      <c r="J1266" s="3" t="s">
        <v>25</v>
      </c>
      <c r="K1266" s="3" t="s">
        <v>401</v>
      </c>
      <c r="L1266" s="4" t="str">
        <f t="shared" si="82"/>
        <v>RC0603FR-071M33L</v>
      </c>
      <c r="M1266" s="3" t="s">
        <v>378</v>
      </c>
      <c r="N1266" t="s">
        <v>379</v>
      </c>
      <c r="O1266" t="str">
        <f t="shared" ca="1" si="80"/>
        <v>C:\Altium Libraries\Passives Library\DataSheet\GENERAL PURPOSE CHIP RESISTORS (Yageo).pdf</v>
      </c>
      <c r="P1266" s="5" t="str">
        <f t="shared" si="83"/>
        <v>GENERAL PURPOSE CHIP RESISTORS RES0603 1M33±1% 75V 0.1W</v>
      </c>
    </row>
    <row r="1267" spans="1:16" x14ac:dyDescent="0.3">
      <c r="A1267" s="4" t="s">
        <v>1506</v>
      </c>
      <c r="B1267" s="3" t="s">
        <v>398</v>
      </c>
      <c r="C1267" s="4" t="s">
        <v>2650</v>
      </c>
      <c r="D1267" s="45" t="s">
        <v>1669</v>
      </c>
      <c r="E1267" s="3" t="s">
        <v>399</v>
      </c>
      <c r="F1267" s="3" t="s">
        <v>400</v>
      </c>
      <c r="G1267" s="4" t="str">
        <f t="shared" si="81"/>
        <v>RES0603 1M37±1%</v>
      </c>
      <c r="H1267" s="3" t="s">
        <v>23</v>
      </c>
      <c r="I1267" s="3" t="s">
        <v>24</v>
      </c>
      <c r="J1267" s="3" t="s">
        <v>25</v>
      </c>
      <c r="K1267" s="3" t="s">
        <v>401</v>
      </c>
      <c r="L1267" s="4" t="str">
        <f t="shared" si="82"/>
        <v>RC0603FR-071M37L</v>
      </c>
      <c r="M1267" s="3" t="s">
        <v>378</v>
      </c>
      <c r="N1267" t="s">
        <v>379</v>
      </c>
      <c r="O1267" t="str">
        <f t="shared" ca="1" si="80"/>
        <v>C:\Altium Libraries\Passives Library\DataSheet\GENERAL PURPOSE CHIP RESISTORS (Yageo).pdf</v>
      </c>
      <c r="P1267" s="5" t="str">
        <f t="shared" si="83"/>
        <v>GENERAL PURPOSE CHIP RESISTORS RES0603 1M37±1% 75V 0.1W</v>
      </c>
    </row>
    <row r="1268" spans="1:16" x14ac:dyDescent="0.3">
      <c r="A1268" s="4" t="s">
        <v>1507</v>
      </c>
      <c r="B1268" s="3" t="s">
        <v>398</v>
      </c>
      <c r="C1268" s="4" t="s">
        <v>2651</v>
      </c>
      <c r="D1268" s="45" t="s">
        <v>1669</v>
      </c>
      <c r="E1268" s="3" t="s">
        <v>399</v>
      </c>
      <c r="F1268" s="3" t="s">
        <v>400</v>
      </c>
      <c r="G1268" s="4" t="str">
        <f t="shared" si="81"/>
        <v>RES0603 1M4±1%</v>
      </c>
      <c r="H1268" s="3" t="s">
        <v>23</v>
      </c>
      <c r="I1268" s="3" t="s">
        <v>24</v>
      </c>
      <c r="J1268" s="3" t="s">
        <v>25</v>
      </c>
      <c r="K1268" s="3" t="s">
        <v>401</v>
      </c>
      <c r="L1268" s="4" t="str">
        <f t="shared" si="82"/>
        <v>RC0603FR-071M4L</v>
      </c>
      <c r="M1268" s="3" t="s">
        <v>378</v>
      </c>
      <c r="N1268" t="s">
        <v>379</v>
      </c>
      <c r="O1268" t="str">
        <f t="shared" ca="1" si="80"/>
        <v>C:\Altium Libraries\Passives Library\DataSheet\GENERAL PURPOSE CHIP RESISTORS (Yageo).pdf</v>
      </c>
      <c r="P1268" s="5" t="str">
        <f t="shared" si="83"/>
        <v>GENERAL PURPOSE CHIP RESISTORS RES0603 1M4±1% 75V 0.1W</v>
      </c>
    </row>
    <row r="1269" spans="1:16" x14ac:dyDescent="0.3">
      <c r="A1269" s="4" t="s">
        <v>1508</v>
      </c>
      <c r="B1269" s="3" t="s">
        <v>398</v>
      </c>
      <c r="C1269" s="4" t="s">
        <v>2652</v>
      </c>
      <c r="D1269" s="45" t="s">
        <v>1669</v>
      </c>
      <c r="E1269" s="3" t="s">
        <v>399</v>
      </c>
      <c r="F1269" s="3" t="s">
        <v>400</v>
      </c>
      <c r="G1269" s="4" t="str">
        <f t="shared" si="81"/>
        <v>RES0603 1M43±1%</v>
      </c>
      <c r="H1269" s="3" t="s">
        <v>23</v>
      </c>
      <c r="I1269" s="3" t="s">
        <v>24</v>
      </c>
      <c r="J1269" s="3" t="s">
        <v>25</v>
      </c>
      <c r="K1269" s="3" t="s">
        <v>401</v>
      </c>
      <c r="L1269" s="4" t="str">
        <f t="shared" si="82"/>
        <v>RC0603FR-071M43L</v>
      </c>
      <c r="M1269" s="3" t="s">
        <v>378</v>
      </c>
      <c r="N1269" t="s">
        <v>379</v>
      </c>
      <c r="O1269" t="str">
        <f t="shared" ca="1" si="80"/>
        <v>C:\Altium Libraries\Passives Library\DataSheet\GENERAL PURPOSE CHIP RESISTORS (Yageo).pdf</v>
      </c>
      <c r="P1269" s="5" t="str">
        <f t="shared" si="83"/>
        <v>GENERAL PURPOSE CHIP RESISTORS RES0603 1M43±1% 75V 0.1W</v>
      </c>
    </row>
    <row r="1270" spans="1:16" x14ac:dyDescent="0.3">
      <c r="A1270" s="4" t="s">
        <v>1509</v>
      </c>
      <c r="B1270" s="3" t="s">
        <v>398</v>
      </c>
      <c r="C1270" s="4" t="s">
        <v>2653</v>
      </c>
      <c r="D1270" s="45" t="s">
        <v>1669</v>
      </c>
      <c r="E1270" s="3" t="s">
        <v>399</v>
      </c>
      <c r="F1270" s="3" t="s">
        <v>400</v>
      </c>
      <c r="G1270" s="4" t="str">
        <f t="shared" si="81"/>
        <v>RES0603 1M47±1%</v>
      </c>
      <c r="H1270" s="3" t="s">
        <v>23</v>
      </c>
      <c r="I1270" s="3" t="s">
        <v>24</v>
      </c>
      <c r="J1270" s="3" t="s">
        <v>25</v>
      </c>
      <c r="K1270" s="3" t="s">
        <v>401</v>
      </c>
      <c r="L1270" s="4" t="str">
        <f t="shared" si="82"/>
        <v>RC0603FR-071M47L</v>
      </c>
      <c r="M1270" s="3" t="s">
        <v>378</v>
      </c>
      <c r="N1270" t="s">
        <v>379</v>
      </c>
      <c r="O1270" t="str">
        <f t="shared" ca="1" si="80"/>
        <v>C:\Altium Libraries\Passives Library\DataSheet\GENERAL PURPOSE CHIP RESISTORS (Yageo).pdf</v>
      </c>
      <c r="P1270" s="5" t="str">
        <f t="shared" si="83"/>
        <v>GENERAL PURPOSE CHIP RESISTORS RES0603 1M47±1% 75V 0.1W</v>
      </c>
    </row>
    <row r="1271" spans="1:16" x14ac:dyDescent="0.3">
      <c r="A1271" s="4" t="s">
        <v>1510</v>
      </c>
      <c r="B1271" s="3" t="s">
        <v>398</v>
      </c>
      <c r="C1271" s="4" t="s">
        <v>329</v>
      </c>
      <c r="D1271" s="45" t="s">
        <v>1669</v>
      </c>
      <c r="E1271" s="3" t="s">
        <v>399</v>
      </c>
      <c r="F1271" s="3" t="s">
        <v>400</v>
      </c>
      <c r="G1271" s="4" t="str">
        <f t="shared" si="81"/>
        <v>RES0603 1M5±1%</v>
      </c>
      <c r="H1271" s="3" t="s">
        <v>23</v>
      </c>
      <c r="I1271" s="3" t="s">
        <v>24</v>
      </c>
      <c r="J1271" s="3" t="s">
        <v>25</v>
      </c>
      <c r="K1271" s="3" t="s">
        <v>401</v>
      </c>
      <c r="L1271" s="4" t="str">
        <f t="shared" si="82"/>
        <v>RC0603FR-071M5L</v>
      </c>
      <c r="M1271" s="3" t="s">
        <v>378</v>
      </c>
      <c r="N1271" t="s">
        <v>379</v>
      </c>
      <c r="O1271" t="str">
        <f t="shared" ca="1" si="80"/>
        <v>C:\Altium Libraries\Passives Library\DataSheet\GENERAL PURPOSE CHIP RESISTORS (Yageo).pdf</v>
      </c>
      <c r="P1271" s="5" t="str">
        <f t="shared" si="83"/>
        <v>GENERAL PURPOSE CHIP RESISTORS RES0603 1M5±1% 75V 0.1W</v>
      </c>
    </row>
    <row r="1272" spans="1:16" x14ac:dyDescent="0.3">
      <c r="A1272" s="4" t="s">
        <v>1511</v>
      </c>
      <c r="B1272" s="3" t="s">
        <v>398</v>
      </c>
      <c r="C1272" s="4" t="s">
        <v>2654</v>
      </c>
      <c r="D1272" s="45" t="s">
        <v>1669</v>
      </c>
      <c r="E1272" s="3" t="s">
        <v>399</v>
      </c>
      <c r="F1272" s="3" t="s">
        <v>400</v>
      </c>
      <c r="G1272" s="4" t="str">
        <f t="shared" si="81"/>
        <v>RES0603 1M54±1%</v>
      </c>
      <c r="H1272" s="3" t="s">
        <v>23</v>
      </c>
      <c r="I1272" s="3" t="s">
        <v>24</v>
      </c>
      <c r="J1272" s="3" t="s">
        <v>25</v>
      </c>
      <c r="K1272" s="3" t="s">
        <v>401</v>
      </c>
      <c r="L1272" s="4" t="str">
        <f t="shared" si="82"/>
        <v>RC0603FR-071M54L</v>
      </c>
      <c r="M1272" s="3" t="s">
        <v>378</v>
      </c>
      <c r="N1272" t="s">
        <v>379</v>
      </c>
      <c r="O1272" t="str">
        <f t="shared" ca="1" si="80"/>
        <v>C:\Altium Libraries\Passives Library\DataSheet\GENERAL PURPOSE CHIP RESISTORS (Yageo).pdf</v>
      </c>
      <c r="P1272" s="5" t="str">
        <f t="shared" si="83"/>
        <v>GENERAL PURPOSE CHIP RESISTORS RES0603 1M54±1% 75V 0.1W</v>
      </c>
    </row>
    <row r="1273" spans="1:16" x14ac:dyDescent="0.3">
      <c r="A1273" s="4" t="s">
        <v>1512</v>
      </c>
      <c r="B1273" s="3" t="s">
        <v>398</v>
      </c>
      <c r="C1273" s="4" t="s">
        <v>2655</v>
      </c>
      <c r="D1273" s="45" t="s">
        <v>1669</v>
      </c>
      <c r="E1273" s="3" t="s">
        <v>399</v>
      </c>
      <c r="F1273" s="3" t="s">
        <v>400</v>
      </c>
      <c r="G1273" s="4" t="str">
        <f t="shared" si="81"/>
        <v>RES0603 1M58±1%</v>
      </c>
      <c r="H1273" s="3" t="s">
        <v>23</v>
      </c>
      <c r="I1273" s="3" t="s">
        <v>24</v>
      </c>
      <c r="J1273" s="3" t="s">
        <v>25</v>
      </c>
      <c r="K1273" s="3" t="s">
        <v>401</v>
      </c>
      <c r="L1273" s="4" t="str">
        <f t="shared" si="82"/>
        <v>RC0603FR-071M58L</v>
      </c>
      <c r="M1273" s="3" t="s">
        <v>378</v>
      </c>
      <c r="N1273" t="s">
        <v>379</v>
      </c>
      <c r="O1273" t="str">
        <f t="shared" ca="1" si="80"/>
        <v>C:\Altium Libraries\Passives Library\DataSheet\GENERAL PURPOSE CHIP RESISTORS (Yageo).pdf</v>
      </c>
      <c r="P1273" s="5" t="str">
        <f t="shared" si="83"/>
        <v>GENERAL PURPOSE CHIP RESISTORS RES0603 1M58±1% 75V 0.1W</v>
      </c>
    </row>
    <row r="1274" spans="1:16" x14ac:dyDescent="0.3">
      <c r="A1274" s="4" t="s">
        <v>1513</v>
      </c>
      <c r="B1274" s="3" t="s">
        <v>398</v>
      </c>
      <c r="C1274" s="4" t="s">
        <v>2656</v>
      </c>
      <c r="D1274" s="45" t="s">
        <v>1669</v>
      </c>
      <c r="E1274" s="3" t="s">
        <v>399</v>
      </c>
      <c r="F1274" s="3" t="s">
        <v>400</v>
      </c>
      <c r="G1274" s="4" t="str">
        <f t="shared" si="81"/>
        <v>RES0603 1M62±1%</v>
      </c>
      <c r="H1274" s="3" t="s">
        <v>23</v>
      </c>
      <c r="I1274" s="3" t="s">
        <v>24</v>
      </c>
      <c r="J1274" s="3" t="s">
        <v>25</v>
      </c>
      <c r="K1274" s="3" t="s">
        <v>401</v>
      </c>
      <c r="L1274" s="4" t="str">
        <f t="shared" si="82"/>
        <v>RC0603FR-071M62L</v>
      </c>
      <c r="M1274" s="3" t="s">
        <v>378</v>
      </c>
      <c r="N1274" t="s">
        <v>379</v>
      </c>
      <c r="O1274" t="str">
        <f t="shared" ca="1" si="80"/>
        <v>C:\Altium Libraries\Passives Library\DataSheet\GENERAL PURPOSE CHIP RESISTORS (Yageo).pdf</v>
      </c>
      <c r="P1274" s="5" t="str">
        <f t="shared" si="83"/>
        <v>GENERAL PURPOSE CHIP RESISTORS RES0603 1M62±1% 75V 0.1W</v>
      </c>
    </row>
    <row r="1275" spans="1:16" x14ac:dyDescent="0.3">
      <c r="A1275" s="4" t="s">
        <v>1514</v>
      </c>
      <c r="B1275" s="3" t="s">
        <v>398</v>
      </c>
      <c r="C1275" s="4" t="s">
        <v>2657</v>
      </c>
      <c r="D1275" s="45" t="s">
        <v>1669</v>
      </c>
      <c r="E1275" s="3" t="s">
        <v>399</v>
      </c>
      <c r="F1275" s="3" t="s">
        <v>400</v>
      </c>
      <c r="G1275" s="4" t="str">
        <f t="shared" si="81"/>
        <v>RES0603 1M65±1%</v>
      </c>
      <c r="H1275" s="3" t="s">
        <v>23</v>
      </c>
      <c r="I1275" s="3" t="s">
        <v>24</v>
      </c>
      <c r="J1275" s="3" t="s">
        <v>25</v>
      </c>
      <c r="K1275" s="3" t="s">
        <v>401</v>
      </c>
      <c r="L1275" s="4" t="str">
        <f t="shared" si="82"/>
        <v>RC0603FR-071M65L</v>
      </c>
      <c r="M1275" s="3" t="s">
        <v>378</v>
      </c>
      <c r="N1275" t="s">
        <v>379</v>
      </c>
      <c r="O1275" t="str">
        <f t="shared" ca="1" si="80"/>
        <v>C:\Altium Libraries\Passives Library\DataSheet\GENERAL PURPOSE CHIP RESISTORS (Yageo).pdf</v>
      </c>
      <c r="P1275" s="5" t="str">
        <f t="shared" si="83"/>
        <v>GENERAL PURPOSE CHIP RESISTORS RES0603 1M65±1% 75V 0.1W</v>
      </c>
    </row>
    <row r="1276" spans="1:16" x14ac:dyDescent="0.3">
      <c r="A1276" s="4" t="s">
        <v>1515</v>
      </c>
      <c r="B1276" s="3" t="s">
        <v>398</v>
      </c>
      <c r="C1276" s="4" t="s">
        <v>2658</v>
      </c>
      <c r="D1276" s="45" t="s">
        <v>1669</v>
      </c>
      <c r="E1276" s="3" t="s">
        <v>399</v>
      </c>
      <c r="F1276" s="3" t="s">
        <v>400</v>
      </c>
      <c r="G1276" s="4" t="str">
        <f t="shared" si="81"/>
        <v>RES0603 1M69±1%</v>
      </c>
      <c r="H1276" s="3" t="s">
        <v>23</v>
      </c>
      <c r="I1276" s="3" t="s">
        <v>24</v>
      </c>
      <c r="J1276" s="3" t="s">
        <v>25</v>
      </c>
      <c r="K1276" s="3" t="s">
        <v>401</v>
      </c>
      <c r="L1276" s="4" t="str">
        <f t="shared" si="82"/>
        <v>RC0603FR-071M69L</v>
      </c>
      <c r="M1276" s="3" t="s">
        <v>378</v>
      </c>
      <c r="N1276" t="s">
        <v>379</v>
      </c>
      <c r="O1276" t="str">
        <f t="shared" ca="1" si="80"/>
        <v>C:\Altium Libraries\Passives Library\DataSheet\GENERAL PURPOSE CHIP RESISTORS (Yageo).pdf</v>
      </c>
      <c r="P1276" s="5" t="str">
        <f t="shared" si="83"/>
        <v>GENERAL PURPOSE CHIP RESISTORS RES0603 1M69±1% 75V 0.1W</v>
      </c>
    </row>
    <row r="1277" spans="1:16" x14ac:dyDescent="0.3">
      <c r="A1277" s="4" t="s">
        <v>1516</v>
      </c>
      <c r="B1277" s="3" t="s">
        <v>398</v>
      </c>
      <c r="C1277" s="4" t="s">
        <v>2659</v>
      </c>
      <c r="D1277" s="45" t="s">
        <v>1669</v>
      </c>
      <c r="E1277" s="3" t="s">
        <v>399</v>
      </c>
      <c r="F1277" s="3" t="s">
        <v>400</v>
      </c>
      <c r="G1277" s="4" t="str">
        <f t="shared" si="81"/>
        <v>RES0603 1M74±1%</v>
      </c>
      <c r="H1277" s="3" t="s">
        <v>23</v>
      </c>
      <c r="I1277" s="3" t="s">
        <v>24</v>
      </c>
      <c r="J1277" s="3" t="s">
        <v>25</v>
      </c>
      <c r="K1277" s="3" t="s">
        <v>401</v>
      </c>
      <c r="L1277" s="4" t="str">
        <f t="shared" si="82"/>
        <v>RC0603FR-071M74L</v>
      </c>
      <c r="M1277" s="3" t="s">
        <v>378</v>
      </c>
      <c r="N1277" t="s">
        <v>379</v>
      </c>
      <c r="O1277" t="str">
        <f t="shared" ca="1" si="80"/>
        <v>C:\Altium Libraries\Passives Library\DataSheet\GENERAL PURPOSE CHIP RESISTORS (Yageo).pdf</v>
      </c>
      <c r="P1277" s="5" t="str">
        <f t="shared" si="83"/>
        <v>GENERAL PURPOSE CHIP RESISTORS RES0603 1M74±1% 75V 0.1W</v>
      </c>
    </row>
    <row r="1278" spans="1:16" x14ac:dyDescent="0.3">
      <c r="A1278" s="4" t="s">
        <v>1517</v>
      </c>
      <c r="B1278" s="3" t="s">
        <v>398</v>
      </c>
      <c r="C1278" s="4" t="s">
        <v>2660</v>
      </c>
      <c r="D1278" s="45" t="s">
        <v>1669</v>
      </c>
      <c r="E1278" s="3" t="s">
        <v>399</v>
      </c>
      <c r="F1278" s="3" t="s">
        <v>400</v>
      </c>
      <c r="G1278" s="4" t="str">
        <f t="shared" si="81"/>
        <v>RES0603 1M78±1%</v>
      </c>
      <c r="H1278" s="3" t="s">
        <v>23</v>
      </c>
      <c r="I1278" s="3" t="s">
        <v>24</v>
      </c>
      <c r="J1278" s="3" t="s">
        <v>25</v>
      </c>
      <c r="K1278" s="3" t="s">
        <v>401</v>
      </c>
      <c r="L1278" s="4" t="str">
        <f t="shared" si="82"/>
        <v>RC0603FR-071M78L</v>
      </c>
      <c r="M1278" s="3" t="s">
        <v>378</v>
      </c>
      <c r="N1278" t="s">
        <v>379</v>
      </c>
      <c r="O1278" t="str">
        <f t="shared" ca="1" si="80"/>
        <v>C:\Altium Libraries\Passives Library\DataSheet\GENERAL PURPOSE CHIP RESISTORS (Yageo).pdf</v>
      </c>
      <c r="P1278" s="5" t="str">
        <f t="shared" si="83"/>
        <v>GENERAL PURPOSE CHIP RESISTORS RES0603 1M78±1% 75V 0.1W</v>
      </c>
    </row>
    <row r="1279" spans="1:16" x14ac:dyDescent="0.3">
      <c r="A1279" s="4" t="s">
        <v>1518</v>
      </c>
      <c r="B1279" s="3" t="s">
        <v>398</v>
      </c>
      <c r="C1279" s="4" t="s">
        <v>2661</v>
      </c>
      <c r="D1279" s="45" t="s">
        <v>1669</v>
      </c>
      <c r="E1279" s="3" t="s">
        <v>399</v>
      </c>
      <c r="F1279" s="3" t="s">
        <v>400</v>
      </c>
      <c r="G1279" s="4" t="str">
        <f t="shared" si="81"/>
        <v>RES0603 1M82±1%</v>
      </c>
      <c r="H1279" s="3" t="s">
        <v>23</v>
      </c>
      <c r="I1279" s="3" t="s">
        <v>24</v>
      </c>
      <c r="J1279" s="3" t="s">
        <v>25</v>
      </c>
      <c r="K1279" s="3" t="s">
        <v>401</v>
      </c>
      <c r="L1279" s="4" t="str">
        <f t="shared" si="82"/>
        <v>RC0603FR-071M82L</v>
      </c>
      <c r="M1279" s="3" t="s">
        <v>378</v>
      </c>
      <c r="N1279" t="s">
        <v>379</v>
      </c>
      <c r="O1279" t="str">
        <f t="shared" ca="1" si="80"/>
        <v>C:\Altium Libraries\Passives Library\DataSheet\GENERAL PURPOSE CHIP RESISTORS (Yageo).pdf</v>
      </c>
      <c r="P1279" s="5" t="str">
        <f t="shared" si="83"/>
        <v>GENERAL PURPOSE CHIP RESISTORS RES0603 1M82±1% 75V 0.1W</v>
      </c>
    </row>
    <row r="1280" spans="1:16" x14ac:dyDescent="0.3">
      <c r="A1280" s="4" t="s">
        <v>1519</v>
      </c>
      <c r="B1280" s="3" t="s">
        <v>398</v>
      </c>
      <c r="C1280" s="4" t="s">
        <v>2662</v>
      </c>
      <c r="D1280" s="45" t="s">
        <v>1669</v>
      </c>
      <c r="E1280" s="3" t="s">
        <v>399</v>
      </c>
      <c r="F1280" s="3" t="s">
        <v>400</v>
      </c>
      <c r="G1280" s="4" t="str">
        <f t="shared" si="81"/>
        <v>RES0603 1M87±1%</v>
      </c>
      <c r="H1280" s="3" t="s">
        <v>23</v>
      </c>
      <c r="I1280" s="3" t="s">
        <v>24</v>
      </c>
      <c r="J1280" s="3" t="s">
        <v>25</v>
      </c>
      <c r="K1280" s="3" t="s">
        <v>401</v>
      </c>
      <c r="L1280" s="4" t="str">
        <f t="shared" si="82"/>
        <v>RC0603FR-071M87L</v>
      </c>
      <c r="M1280" s="3" t="s">
        <v>378</v>
      </c>
      <c r="N1280" t="s">
        <v>379</v>
      </c>
      <c r="O1280" t="str">
        <f t="shared" ca="1" si="80"/>
        <v>C:\Altium Libraries\Passives Library\DataSheet\GENERAL PURPOSE CHIP RESISTORS (Yageo).pdf</v>
      </c>
      <c r="P1280" s="5" t="str">
        <f t="shared" si="83"/>
        <v>GENERAL PURPOSE CHIP RESISTORS RES0603 1M87±1% 75V 0.1W</v>
      </c>
    </row>
    <row r="1281" spans="1:16" x14ac:dyDescent="0.3">
      <c r="A1281" s="4" t="s">
        <v>1520</v>
      </c>
      <c r="B1281" s="3" t="s">
        <v>398</v>
      </c>
      <c r="C1281" s="4" t="s">
        <v>2663</v>
      </c>
      <c r="D1281" s="45" t="s">
        <v>1669</v>
      </c>
      <c r="E1281" s="3" t="s">
        <v>399</v>
      </c>
      <c r="F1281" s="3" t="s">
        <v>400</v>
      </c>
      <c r="G1281" s="4" t="str">
        <f t="shared" si="81"/>
        <v>RES0603 1M91±1%</v>
      </c>
      <c r="H1281" s="3" t="s">
        <v>23</v>
      </c>
      <c r="I1281" s="3" t="s">
        <v>24</v>
      </c>
      <c r="J1281" s="3" t="s">
        <v>25</v>
      </c>
      <c r="K1281" s="3" t="s">
        <v>401</v>
      </c>
      <c r="L1281" s="4" t="str">
        <f t="shared" si="82"/>
        <v>RC0603FR-071M91L</v>
      </c>
      <c r="M1281" s="3" t="s">
        <v>378</v>
      </c>
      <c r="N1281" t="s">
        <v>379</v>
      </c>
      <c r="O1281" t="str">
        <f t="shared" ca="1" si="80"/>
        <v>C:\Altium Libraries\Passives Library\DataSheet\GENERAL PURPOSE CHIP RESISTORS (Yageo).pdf</v>
      </c>
      <c r="P1281" s="5" t="str">
        <f t="shared" si="83"/>
        <v>GENERAL PURPOSE CHIP RESISTORS RES0603 1M91±1% 75V 0.1W</v>
      </c>
    </row>
    <row r="1282" spans="1:16" x14ac:dyDescent="0.3">
      <c r="A1282" s="4" t="s">
        <v>1521</v>
      </c>
      <c r="B1282" s="3" t="s">
        <v>398</v>
      </c>
      <c r="C1282" s="4" t="s">
        <v>2664</v>
      </c>
      <c r="D1282" s="45" t="s">
        <v>1669</v>
      </c>
      <c r="E1282" s="3" t="s">
        <v>399</v>
      </c>
      <c r="F1282" s="3" t="s">
        <v>400</v>
      </c>
      <c r="G1282" s="4" t="str">
        <f t="shared" si="81"/>
        <v>RES0603 1M96±1%</v>
      </c>
      <c r="H1282" s="3" t="s">
        <v>23</v>
      </c>
      <c r="I1282" s="3" t="s">
        <v>24</v>
      </c>
      <c r="J1282" s="3" t="s">
        <v>25</v>
      </c>
      <c r="K1282" s="3" t="s">
        <v>401</v>
      </c>
      <c r="L1282" s="4" t="str">
        <f t="shared" si="82"/>
        <v>RC0603FR-071M96L</v>
      </c>
      <c r="M1282" s="3" t="s">
        <v>378</v>
      </c>
      <c r="N1282" t="s">
        <v>379</v>
      </c>
      <c r="O1282" t="str">
        <f t="shared" ca="1" si="80"/>
        <v>C:\Altium Libraries\Passives Library\DataSheet\GENERAL PURPOSE CHIP RESISTORS (Yageo).pdf</v>
      </c>
      <c r="P1282" s="5" t="str">
        <f t="shared" si="83"/>
        <v>GENERAL PURPOSE CHIP RESISTORS RES0603 1M96±1% 75V 0.1W</v>
      </c>
    </row>
    <row r="1283" spans="1:16" x14ac:dyDescent="0.3">
      <c r="A1283" s="4" t="s">
        <v>1522</v>
      </c>
      <c r="B1283" s="3" t="s">
        <v>398</v>
      </c>
      <c r="C1283" s="4" t="s">
        <v>2665</v>
      </c>
      <c r="D1283" s="45" t="s">
        <v>1669</v>
      </c>
      <c r="E1283" s="3" t="s">
        <v>399</v>
      </c>
      <c r="F1283" s="3" t="s">
        <v>400</v>
      </c>
      <c r="G1283" s="4" t="str">
        <f t="shared" si="81"/>
        <v>RES0603 2M±1%</v>
      </c>
      <c r="H1283" s="3" t="s">
        <v>23</v>
      </c>
      <c r="I1283" s="3" t="s">
        <v>24</v>
      </c>
      <c r="J1283" s="3" t="s">
        <v>25</v>
      </c>
      <c r="K1283" s="3" t="s">
        <v>401</v>
      </c>
      <c r="L1283" s="4" t="str">
        <f t="shared" si="82"/>
        <v>RC0603FR-072ML</v>
      </c>
      <c r="M1283" s="3" t="s">
        <v>378</v>
      </c>
      <c r="N1283" t="s">
        <v>379</v>
      </c>
      <c r="O1283" t="str">
        <f t="shared" ca="1" si="80"/>
        <v>C:\Altium Libraries\Passives Library\DataSheet\GENERAL PURPOSE CHIP RESISTORS (Yageo).pdf</v>
      </c>
      <c r="P1283" s="5" t="str">
        <f t="shared" si="83"/>
        <v>GENERAL PURPOSE CHIP RESISTORS RES0603 2M±1% 75V 0.1W</v>
      </c>
    </row>
    <row r="1284" spans="1:16" x14ac:dyDescent="0.3">
      <c r="A1284" s="4" t="s">
        <v>1523</v>
      </c>
      <c r="B1284" s="3" t="s">
        <v>398</v>
      </c>
      <c r="C1284" s="4" t="s">
        <v>2666</v>
      </c>
      <c r="D1284" s="45" t="s">
        <v>1669</v>
      </c>
      <c r="E1284" s="3" t="s">
        <v>399</v>
      </c>
      <c r="F1284" s="3" t="s">
        <v>400</v>
      </c>
      <c r="G1284" s="4" t="str">
        <f t="shared" si="81"/>
        <v>RES0603 2M05±1%</v>
      </c>
      <c r="H1284" s="3" t="s">
        <v>23</v>
      </c>
      <c r="I1284" s="3" t="s">
        <v>24</v>
      </c>
      <c r="J1284" s="3" t="s">
        <v>25</v>
      </c>
      <c r="K1284" s="3" t="s">
        <v>401</v>
      </c>
      <c r="L1284" s="4" t="str">
        <f t="shared" si="82"/>
        <v>RC0603FR-072M05L</v>
      </c>
      <c r="M1284" s="3" t="s">
        <v>378</v>
      </c>
      <c r="N1284" t="s">
        <v>379</v>
      </c>
      <c r="O1284" t="str">
        <f t="shared" ca="1" si="80"/>
        <v>C:\Altium Libraries\Passives Library\DataSheet\GENERAL PURPOSE CHIP RESISTORS (Yageo).pdf</v>
      </c>
      <c r="P1284" s="5" t="str">
        <f t="shared" si="83"/>
        <v>GENERAL PURPOSE CHIP RESISTORS RES0603 2M05±1% 75V 0.1W</v>
      </c>
    </row>
    <row r="1285" spans="1:16" x14ac:dyDescent="0.3">
      <c r="A1285" s="4" t="s">
        <v>1524</v>
      </c>
      <c r="B1285" s="3" t="s">
        <v>398</v>
      </c>
      <c r="C1285" s="4" t="s">
        <v>2667</v>
      </c>
      <c r="D1285" s="45" t="s">
        <v>1669</v>
      </c>
      <c r="E1285" s="3" t="s">
        <v>399</v>
      </c>
      <c r="F1285" s="3" t="s">
        <v>400</v>
      </c>
      <c r="G1285" s="4" t="str">
        <f t="shared" si="81"/>
        <v>RES0603 2M1±1%</v>
      </c>
      <c r="H1285" s="3" t="s">
        <v>23</v>
      </c>
      <c r="I1285" s="3" t="s">
        <v>24</v>
      </c>
      <c r="J1285" s="3" t="s">
        <v>25</v>
      </c>
      <c r="K1285" s="3" t="s">
        <v>401</v>
      </c>
      <c r="L1285" s="4" t="str">
        <f t="shared" si="82"/>
        <v>RC0603FR-072M1L</v>
      </c>
      <c r="M1285" s="3" t="s">
        <v>378</v>
      </c>
      <c r="N1285" t="s">
        <v>379</v>
      </c>
      <c r="O1285" t="str">
        <f t="shared" ca="1" si="80"/>
        <v>C:\Altium Libraries\Passives Library\DataSheet\GENERAL PURPOSE CHIP RESISTORS (Yageo).pdf</v>
      </c>
      <c r="P1285" s="5" t="str">
        <f t="shared" si="83"/>
        <v>GENERAL PURPOSE CHIP RESISTORS RES0603 2M1±1% 75V 0.1W</v>
      </c>
    </row>
    <row r="1286" spans="1:16" x14ac:dyDescent="0.3">
      <c r="A1286" s="4" t="s">
        <v>1525</v>
      </c>
      <c r="B1286" s="3" t="s">
        <v>398</v>
      </c>
      <c r="C1286" s="4" t="s">
        <v>2668</v>
      </c>
      <c r="D1286" s="45" t="s">
        <v>1669</v>
      </c>
      <c r="E1286" s="3" t="s">
        <v>399</v>
      </c>
      <c r="F1286" s="3" t="s">
        <v>400</v>
      </c>
      <c r="G1286" s="4" t="str">
        <f t="shared" si="81"/>
        <v>RES0603 2M15±1%</v>
      </c>
      <c r="H1286" s="3" t="s">
        <v>23</v>
      </c>
      <c r="I1286" s="3" t="s">
        <v>24</v>
      </c>
      <c r="J1286" s="3" t="s">
        <v>25</v>
      </c>
      <c r="K1286" s="3" t="s">
        <v>401</v>
      </c>
      <c r="L1286" s="4" t="str">
        <f t="shared" si="82"/>
        <v>RC0603FR-072M15L</v>
      </c>
      <c r="M1286" s="3" t="s">
        <v>378</v>
      </c>
      <c r="N1286" t="s">
        <v>379</v>
      </c>
      <c r="O1286" t="str">
        <f t="shared" ca="1" si="80"/>
        <v>C:\Altium Libraries\Passives Library\DataSheet\GENERAL PURPOSE CHIP RESISTORS (Yageo).pdf</v>
      </c>
      <c r="P1286" s="5" t="str">
        <f t="shared" si="83"/>
        <v>GENERAL PURPOSE CHIP RESISTORS RES0603 2M15±1% 75V 0.1W</v>
      </c>
    </row>
    <row r="1287" spans="1:16" x14ac:dyDescent="0.3">
      <c r="A1287" s="4" t="s">
        <v>1526</v>
      </c>
      <c r="B1287" s="3" t="s">
        <v>398</v>
      </c>
      <c r="C1287" s="4" t="s">
        <v>2669</v>
      </c>
      <c r="D1287" s="45" t="s">
        <v>1669</v>
      </c>
      <c r="E1287" s="3" t="s">
        <v>399</v>
      </c>
      <c r="F1287" s="3" t="s">
        <v>400</v>
      </c>
      <c r="G1287" s="4" t="str">
        <f t="shared" si="81"/>
        <v>RES0603 2M21±1%</v>
      </c>
      <c r="H1287" s="3" t="s">
        <v>23</v>
      </c>
      <c r="I1287" s="3" t="s">
        <v>24</v>
      </c>
      <c r="J1287" s="3" t="s">
        <v>25</v>
      </c>
      <c r="K1287" s="3" t="s">
        <v>401</v>
      </c>
      <c r="L1287" s="4" t="str">
        <f t="shared" si="82"/>
        <v>RC0603FR-072M21L</v>
      </c>
      <c r="M1287" s="3" t="s">
        <v>378</v>
      </c>
      <c r="N1287" t="s">
        <v>379</v>
      </c>
      <c r="O1287" t="str">
        <f t="shared" ca="1" si="80"/>
        <v>C:\Altium Libraries\Passives Library\DataSheet\GENERAL PURPOSE CHIP RESISTORS (Yageo).pdf</v>
      </c>
      <c r="P1287" s="5" t="str">
        <f t="shared" si="83"/>
        <v>GENERAL PURPOSE CHIP RESISTORS RES0603 2M21±1% 75V 0.1W</v>
      </c>
    </row>
    <row r="1288" spans="1:16" x14ac:dyDescent="0.3">
      <c r="A1288" s="4" t="s">
        <v>1527</v>
      </c>
      <c r="B1288" s="3" t="s">
        <v>398</v>
      </c>
      <c r="C1288" s="4" t="s">
        <v>2670</v>
      </c>
      <c r="D1288" s="45" t="s">
        <v>1669</v>
      </c>
      <c r="E1288" s="3" t="s">
        <v>399</v>
      </c>
      <c r="F1288" s="3" t="s">
        <v>400</v>
      </c>
      <c r="G1288" s="4" t="str">
        <f t="shared" si="81"/>
        <v>RES0603 2M26±1%</v>
      </c>
      <c r="H1288" s="3" t="s">
        <v>23</v>
      </c>
      <c r="I1288" s="3" t="s">
        <v>24</v>
      </c>
      <c r="J1288" s="3" t="s">
        <v>25</v>
      </c>
      <c r="K1288" s="3" t="s">
        <v>401</v>
      </c>
      <c r="L1288" s="4" t="str">
        <f t="shared" si="82"/>
        <v>RC0603FR-072M26L</v>
      </c>
      <c r="M1288" s="3" t="s">
        <v>378</v>
      </c>
      <c r="N1288" t="s">
        <v>379</v>
      </c>
      <c r="O1288" t="str">
        <f t="shared" ca="1" si="80"/>
        <v>C:\Altium Libraries\Passives Library\DataSheet\GENERAL PURPOSE CHIP RESISTORS (Yageo).pdf</v>
      </c>
      <c r="P1288" s="5" t="str">
        <f t="shared" si="83"/>
        <v>GENERAL PURPOSE CHIP RESISTORS RES0603 2M26±1% 75V 0.1W</v>
      </c>
    </row>
    <row r="1289" spans="1:16" x14ac:dyDescent="0.3">
      <c r="A1289" s="4" t="s">
        <v>1528</v>
      </c>
      <c r="B1289" s="3" t="s">
        <v>398</v>
      </c>
      <c r="C1289" s="4" t="s">
        <v>2671</v>
      </c>
      <c r="D1289" s="45" t="s">
        <v>1669</v>
      </c>
      <c r="E1289" s="3" t="s">
        <v>399</v>
      </c>
      <c r="F1289" s="3" t="s">
        <v>400</v>
      </c>
      <c r="G1289" s="4" t="str">
        <f t="shared" si="81"/>
        <v>RES0603 2M32±1%</v>
      </c>
      <c r="H1289" s="3" t="s">
        <v>23</v>
      </c>
      <c r="I1289" s="3" t="s">
        <v>24</v>
      </c>
      <c r="J1289" s="3" t="s">
        <v>25</v>
      </c>
      <c r="K1289" s="3" t="s">
        <v>401</v>
      </c>
      <c r="L1289" s="4" t="str">
        <f t="shared" si="82"/>
        <v>RC0603FR-072M32L</v>
      </c>
      <c r="M1289" s="3" t="s">
        <v>378</v>
      </c>
      <c r="N1289" t="s">
        <v>379</v>
      </c>
      <c r="O1289" t="str">
        <f t="shared" ca="1" si="80"/>
        <v>C:\Altium Libraries\Passives Library\DataSheet\GENERAL PURPOSE CHIP RESISTORS (Yageo).pdf</v>
      </c>
      <c r="P1289" s="5" t="str">
        <f t="shared" si="83"/>
        <v>GENERAL PURPOSE CHIP RESISTORS RES0603 2M32±1% 75V 0.1W</v>
      </c>
    </row>
    <row r="1290" spans="1:16" x14ac:dyDescent="0.3">
      <c r="A1290" s="4" t="s">
        <v>1529</v>
      </c>
      <c r="B1290" s="3" t="s">
        <v>398</v>
      </c>
      <c r="C1290" s="4" t="s">
        <v>2672</v>
      </c>
      <c r="D1290" s="45" t="s">
        <v>1669</v>
      </c>
      <c r="E1290" s="3" t="s">
        <v>399</v>
      </c>
      <c r="F1290" s="3" t="s">
        <v>400</v>
      </c>
      <c r="G1290" s="4" t="str">
        <f t="shared" si="81"/>
        <v>RES0603 2M37±1%</v>
      </c>
      <c r="H1290" s="3" t="s">
        <v>23</v>
      </c>
      <c r="I1290" s="3" t="s">
        <v>24</v>
      </c>
      <c r="J1290" s="3" t="s">
        <v>25</v>
      </c>
      <c r="K1290" s="3" t="s">
        <v>401</v>
      </c>
      <c r="L1290" s="4" t="str">
        <f t="shared" si="82"/>
        <v>RC0603FR-072M37L</v>
      </c>
      <c r="M1290" s="3" t="s">
        <v>378</v>
      </c>
      <c r="N1290" t="s">
        <v>379</v>
      </c>
      <c r="O1290" t="str">
        <f t="shared" ca="1" si="80"/>
        <v>C:\Altium Libraries\Passives Library\DataSheet\GENERAL PURPOSE CHIP RESISTORS (Yageo).pdf</v>
      </c>
      <c r="P1290" s="5" t="str">
        <f t="shared" si="83"/>
        <v>GENERAL PURPOSE CHIP RESISTORS RES0603 2M37±1% 75V 0.1W</v>
      </c>
    </row>
    <row r="1291" spans="1:16" x14ac:dyDescent="0.3">
      <c r="A1291" s="4" t="s">
        <v>1530</v>
      </c>
      <c r="B1291" s="3" t="s">
        <v>398</v>
      </c>
      <c r="C1291" s="4" t="s">
        <v>2673</v>
      </c>
      <c r="D1291" s="45" t="s">
        <v>1669</v>
      </c>
      <c r="E1291" s="3" t="s">
        <v>399</v>
      </c>
      <c r="F1291" s="3" t="s">
        <v>400</v>
      </c>
      <c r="G1291" s="4" t="str">
        <f t="shared" si="81"/>
        <v>RES0603 2M43±1%</v>
      </c>
      <c r="H1291" s="3" t="s">
        <v>23</v>
      </c>
      <c r="I1291" s="3" t="s">
        <v>24</v>
      </c>
      <c r="J1291" s="3" t="s">
        <v>25</v>
      </c>
      <c r="K1291" s="3" t="s">
        <v>401</v>
      </c>
      <c r="L1291" s="4" t="str">
        <f t="shared" si="82"/>
        <v>RC0603FR-072M43L</v>
      </c>
      <c r="M1291" s="3" t="s">
        <v>378</v>
      </c>
      <c r="N1291" t="s">
        <v>379</v>
      </c>
      <c r="O1291" t="str">
        <f t="shared" ca="1" si="80"/>
        <v>C:\Altium Libraries\Passives Library\DataSheet\GENERAL PURPOSE CHIP RESISTORS (Yageo).pdf</v>
      </c>
      <c r="P1291" s="5" t="str">
        <f t="shared" si="83"/>
        <v>GENERAL PURPOSE CHIP RESISTORS RES0603 2M43±1% 75V 0.1W</v>
      </c>
    </row>
    <row r="1292" spans="1:16" x14ac:dyDescent="0.3">
      <c r="A1292" s="4" t="s">
        <v>1531</v>
      </c>
      <c r="B1292" s="3" t="s">
        <v>398</v>
      </c>
      <c r="C1292" s="4" t="s">
        <v>2674</v>
      </c>
      <c r="D1292" s="45" t="s">
        <v>1669</v>
      </c>
      <c r="E1292" s="3" t="s">
        <v>399</v>
      </c>
      <c r="F1292" s="3" t="s">
        <v>400</v>
      </c>
      <c r="G1292" s="4" t="str">
        <f t="shared" si="81"/>
        <v>RES0603 2M49±1%</v>
      </c>
      <c r="H1292" s="3" t="s">
        <v>23</v>
      </c>
      <c r="I1292" s="3" t="s">
        <v>24</v>
      </c>
      <c r="J1292" s="3" t="s">
        <v>25</v>
      </c>
      <c r="K1292" s="3" t="s">
        <v>401</v>
      </c>
      <c r="L1292" s="4" t="str">
        <f t="shared" si="82"/>
        <v>RC0603FR-072M49L</v>
      </c>
      <c r="M1292" s="3" t="s">
        <v>378</v>
      </c>
      <c r="N1292" t="s">
        <v>379</v>
      </c>
      <c r="O1292" t="str">
        <f t="shared" ca="1" si="80"/>
        <v>C:\Altium Libraries\Passives Library\DataSheet\GENERAL PURPOSE CHIP RESISTORS (Yageo).pdf</v>
      </c>
      <c r="P1292" s="5" t="str">
        <f t="shared" si="83"/>
        <v>GENERAL PURPOSE CHIP RESISTORS RES0603 2M49±1% 75V 0.1W</v>
      </c>
    </row>
    <row r="1293" spans="1:16" x14ac:dyDescent="0.3">
      <c r="A1293" s="4" t="s">
        <v>1532</v>
      </c>
      <c r="B1293" s="3" t="s">
        <v>398</v>
      </c>
      <c r="C1293" s="4" t="s">
        <v>2675</v>
      </c>
      <c r="D1293" s="45" t="s">
        <v>1669</v>
      </c>
      <c r="E1293" s="3" t="s">
        <v>399</v>
      </c>
      <c r="F1293" s="3" t="s">
        <v>400</v>
      </c>
      <c r="G1293" s="4" t="str">
        <f t="shared" si="81"/>
        <v>RES0603 2M55±1%</v>
      </c>
      <c r="H1293" s="3" t="s">
        <v>23</v>
      </c>
      <c r="I1293" s="3" t="s">
        <v>24</v>
      </c>
      <c r="J1293" s="3" t="s">
        <v>25</v>
      </c>
      <c r="K1293" s="3" t="s">
        <v>401</v>
      </c>
      <c r="L1293" s="4" t="str">
        <f t="shared" si="82"/>
        <v>RC0603FR-072M55L</v>
      </c>
      <c r="M1293" s="3" t="s">
        <v>378</v>
      </c>
      <c r="N1293" t="s">
        <v>379</v>
      </c>
      <c r="O1293" t="str">
        <f t="shared" ca="1" si="80"/>
        <v>C:\Altium Libraries\Passives Library\DataSheet\GENERAL PURPOSE CHIP RESISTORS (Yageo).pdf</v>
      </c>
      <c r="P1293" s="5" t="str">
        <f t="shared" si="83"/>
        <v>GENERAL PURPOSE CHIP RESISTORS RES0603 2M55±1% 75V 0.1W</v>
      </c>
    </row>
    <row r="1294" spans="1:16" x14ac:dyDescent="0.3">
      <c r="A1294" s="4" t="s">
        <v>1533</v>
      </c>
      <c r="B1294" s="3" t="s">
        <v>398</v>
      </c>
      <c r="C1294" s="4" t="s">
        <v>2676</v>
      </c>
      <c r="D1294" s="45" t="s">
        <v>1669</v>
      </c>
      <c r="E1294" s="3" t="s">
        <v>399</v>
      </c>
      <c r="F1294" s="3" t="s">
        <v>400</v>
      </c>
      <c r="G1294" s="4" t="str">
        <f t="shared" si="81"/>
        <v>RES0603 2M61±1%</v>
      </c>
      <c r="H1294" s="3" t="s">
        <v>23</v>
      </c>
      <c r="I1294" s="3" t="s">
        <v>24</v>
      </c>
      <c r="J1294" s="3" t="s">
        <v>25</v>
      </c>
      <c r="K1294" s="3" t="s">
        <v>401</v>
      </c>
      <c r="L1294" s="4" t="str">
        <f t="shared" si="82"/>
        <v>RC0603FR-072M61L</v>
      </c>
      <c r="M1294" s="3" t="s">
        <v>378</v>
      </c>
      <c r="N1294" t="s">
        <v>379</v>
      </c>
      <c r="O1294" t="str">
        <f t="shared" ca="1" si="80"/>
        <v>C:\Altium Libraries\Passives Library\DataSheet\GENERAL PURPOSE CHIP RESISTORS (Yageo).pdf</v>
      </c>
      <c r="P1294" s="5" t="str">
        <f t="shared" si="83"/>
        <v>GENERAL PURPOSE CHIP RESISTORS RES0603 2M61±1% 75V 0.1W</v>
      </c>
    </row>
    <row r="1295" spans="1:16" x14ac:dyDescent="0.3">
      <c r="A1295" s="4" t="s">
        <v>1534</v>
      </c>
      <c r="B1295" s="3" t="s">
        <v>398</v>
      </c>
      <c r="C1295" s="4" t="s">
        <v>2677</v>
      </c>
      <c r="D1295" s="45" t="s">
        <v>1669</v>
      </c>
      <c r="E1295" s="3" t="s">
        <v>399</v>
      </c>
      <c r="F1295" s="3" t="s">
        <v>400</v>
      </c>
      <c r="G1295" s="4" t="str">
        <f t="shared" si="81"/>
        <v>RES0603 2M67±1%</v>
      </c>
      <c r="H1295" s="3" t="s">
        <v>23</v>
      </c>
      <c r="I1295" s="3" t="s">
        <v>24</v>
      </c>
      <c r="J1295" s="3" t="s">
        <v>25</v>
      </c>
      <c r="K1295" s="3" t="s">
        <v>401</v>
      </c>
      <c r="L1295" s="4" t="str">
        <f t="shared" si="82"/>
        <v>RC0603FR-072M67L</v>
      </c>
      <c r="M1295" s="3" t="s">
        <v>378</v>
      </c>
      <c r="N1295" t="s">
        <v>379</v>
      </c>
      <c r="O1295" t="str">
        <f t="shared" ca="1" si="80"/>
        <v>C:\Altium Libraries\Passives Library\DataSheet\GENERAL PURPOSE CHIP RESISTORS (Yageo).pdf</v>
      </c>
      <c r="P1295" s="5" t="str">
        <f t="shared" si="83"/>
        <v>GENERAL PURPOSE CHIP RESISTORS RES0603 2M67±1% 75V 0.1W</v>
      </c>
    </row>
    <row r="1296" spans="1:16" x14ac:dyDescent="0.3">
      <c r="A1296" s="4" t="s">
        <v>1535</v>
      </c>
      <c r="B1296" s="3" t="s">
        <v>398</v>
      </c>
      <c r="C1296" s="4" t="s">
        <v>2678</v>
      </c>
      <c r="D1296" s="45" t="s">
        <v>1669</v>
      </c>
      <c r="E1296" s="3" t="s">
        <v>399</v>
      </c>
      <c r="F1296" s="3" t="s">
        <v>400</v>
      </c>
      <c r="G1296" s="4" t="str">
        <f t="shared" si="81"/>
        <v>RES0603 2M74±1%</v>
      </c>
      <c r="H1296" s="3" t="s">
        <v>23</v>
      </c>
      <c r="I1296" s="3" t="s">
        <v>24</v>
      </c>
      <c r="J1296" s="3" t="s">
        <v>25</v>
      </c>
      <c r="K1296" s="3" t="s">
        <v>401</v>
      </c>
      <c r="L1296" s="4" t="str">
        <f t="shared" si="82"/>
        <v>RC0603FR-072M74L</v>
      </c>
      <c r="M1296" s="3" t="s">
        <v>378</v>
      </c>
      <c r="N1296" t="s">
        <v>379</v>
      </c>
      <c r="O1296" t="str">
        <f t="shared" ca="1" si="80"/>
        <v>C:\Altium Libraries\Passives Library\DataSheet\GENERAL PURPOSE CHIP RESISTORS (Yageo).pdf</v>
      </c>
      <c r="P1296" s="5" t="str">
        <f t="shared" si="83"/>
        <v>GENERAL PURPOSE CHIP RESISTORS RES0603 2M74±1% 75V 0.1W</v>
      </c>
    </row>
    <row r="1297" spans="1:16" x14ac:dyDescent="0.3">
      <c r="A1297" s="4" t="s">
        <v>1536</v>
      </c>
      <c r="B1297" s="3" t="s">
        <v>398</v>
      </c>
      <c r="C1297" s="4" t="s">
        <v>2679</v>
      </c>
      <c r="D1297" s="45" t="s">
        <v>1669</v>
      </c>
      <c r="E1297" s="3" t="s">
        <v>399</v>
      </c>
      <c r="F1297" s="3" t="s">
        <v>400</v>
      </c>
      <c r="G1297" s="4" t="str">
        <f t="shared" si="81"/>
        <v>RES0603 2M8±1%</v>
      </c>
      <c r="H1297" s="3" t="s">
        <v>23</v>
      </c>
      <c r="I1297" s="3" t="s">
        <v>24</v>
      </c>
      <c r="J1297" s="3" t="s">
        <v>25</v>
      </c>
      <c r="K1297" s="3" t="s">
        <v>401</v>
      </c>
      <c r="L1297" s="4" t="str">
        <f t="shared" si="82"/>
        <v>RC0603FR-072M8L</v>
      </c>
      <c r="M1297" s="3" t="s">
        <v>378</v>
      </c>
      <c r="N1297" t="s">
        <v>379</v>
      </c>
      <c r="O1297" t="str">
        <f t="shared" ca="1" si="80"/>
        <v>C:\Altium Libraries\Passives Library\DataSheet\GENERAL PURPOSE CHIP RESISTORS (Yageo).pdf</v>
      </c>
      <c r="P1297" s="5" t="str">
        <f t="shared" si="83"/>
        <v>GENERAL PURPOSE CHIP RESISTORS RES0603 2M8±1% 75V 0.1W</v>
      </c>
    </row>
    <row r="1298" spans="1:16" x14ac:dyDescent="0.3">
      <c r="A1298" s="4" t="s">
        <v>1537</v>
      </c>
      <c r="B1298" s="3" t="s">
        <v>398</v>
      </c>
      <c r="C1298" s="4" t="s">
        <v>2680</v>
      </c>
      <c r="D1298" s="45" t="s">
        <v>1669</v>
      </c>
      <c r="E1298" s="3" t="s">
        <v>399</v>
      </c>
      <c r="F1298" s="3" t="s">
        <v>400</v>
      </c>
      <c r="G1298" s="4" t="str">
        <f t="shared" si="81"/>
        <v>RES0603 2M87±1%</v>
      </c>
      <c r="H1298" s="3" t="s">
        <v>23</v>
      </c>
      <c r="I1298" s="3" t="s">
        <v>24</v>
      </c>
      <c r="J1298" s="3" t="s">
        <v>25</v>
      </c>
      <c r="K1298" s="3" t="s">
        <v>401</v>
      </c>
      <c r="L1298" s="4" t="str">
        <f t="shared" si="82"/>
        <v>RC0603FR-072M87L</v>
      </c>
      <c r="M1298" s="3" t="s">
        <v>378</v>
      </c>
      <c r="N1298" t="s">
        <v>379</v>
      </c>
      <c r="O1298" t="str">
        <f t="shared" ca="1" si="80"/>
        <v>C:\Altium Libraries\Passives Library\DataSheet\GENERAL PURPOSE CHIP RESISTORS (Yageo).pdf</v>
      </c>
      <c r="P1298" s="5" t="str">
        <f t="shared" si="83"/>
        <v>GENERAL PURPOSE CHIP RESISTORS RES0603 2M87±1% 75V 0.1W</v>
      </c>
    </row>
    <row r="1299" spans="1:16" x14ac:dyDescent="0.3">
      <c r="A1299" s="4" t="s">
        <v>1538</v>
      </c>
      <c r="B1299" s="3" t="s">
        <v>398</v>
      </c>
      <c r="C1299" s="4" t="s">
        <v>2681</v>
      </c>
      <c r="D1299" s="45" t="s">
        <v>1669</v>
      </c>
      <c r="E1299" s="3" t="s">
        <v>399</v>
      </c>
      <c r="F1299" s="3" t="s">
        <v>400</v>
      </c>
      <c r="G1299" s="4" t="str">
        <f t="shared" si="81"/>
        <v>RES0603 2M94±1%</v>
      </c>
      <c r="H1299" s="3" t="s">
        <v>23</v>
      </c>
      <c r="I1299" s="3" t="s">
        <v>24</v>
      </c>
      <c r="J1299" s="3" t="s">
        <v>25</v>
      </c>
      <c r="K1299" s="3" t="s">
        <v>401</v>
      </c>
      <c r="L1299" s="4" t="str">
        <f t="shared" si="82"/>
        <v>RC0603FR-072M94L</v>
      </c>
      <c r="M1299" s="3" t="s">
        <v>378</v>
      </c>
      <c r="N1299" t="s">
        <v>379</v>
      </c>
      <c r="O1299" t="str">
        <f t="shared" ca="1" si="80"/>
        <v>C:\Altium Libraries\Passives Library\DataSheet\GENERAL PURPOSE CHIP RESISTORS (Yageo).pdf</v>
      </c>
      <c r="P1299" s="5" t="str">
        <f t="shared" si="83"/>
        <v>GENERAL PURPOSE CHIP RESISTORS RES0603 2M94±1% 75V 0.1W</v>
      </c>
    </row>
    <row r="1300" spans="1:16" x14ac:dyDescent="0.3">
      <c r="A1300" s="4" t="s">
        <v>1539</v>
      </c>
      <c r="B1300" s="3" t="s">
        <v>398</v>
      </c>
      <c r="C1300" s="4" t="s">
        <v>2682</v>
      </c>
      <c r="D1300" s="45" t="s">
        <v>1669</v>
      </c>
      <c r="E1300" s="3" t="s">
        <v>399</v>
      </c>
      <c r="F1300" s="3" t="s">
        <v>400</v>
      </c>
      <c r="G1300" s="4" t="str">
        <f t="shared" si="81"/>
        <v>RES0603 3M01±1%</v>
      </c>
      <c r="H1300" s="3" t="s">
        <v>23</v>
      </c>
      <c r="I1300" s="3" t="s">
        <v>24</v>
      </c>
      <c r="J1300" s="3" t="s">
        <v>25</v>
      </c>
      <c r="K1300" s="3" t="s">
        <v>401</v>
      </c>
      <c r="L1300" s="4" t="str">
        <f t="shared" si="82"/>
        <v>RC0603FR-073M01L</v>
      </c>
      <c r="M1300" s="3" t="s">
        <v>378</v>
      </c>
      <c r="N1300" t="s">
        <v>379</v>
      </c>
      <c r="O1300" t="str">
        <f t="shared" ca="1" si="80"/>
        <v>C:\Altium Libraries\Passives Library\DataSheet\GENERAL PURPOSE CHIP RESISTORS (Yageo).pdf</v>
      </c>
      <c r="P1300" s="5" t="str">
        <f t="shared" si="83"/>
        <v>GENERAL PURPOSE CHIP RESISTORS RES0603 3M01±1% 75V 0.1W</v>
      </c>
    </row>
    <row r="1301" spans="1:16" x14ac:dyDescent="0.3">
      <c r="A1301" s="4" t="s">
        <v>1540</v>
      </c>
      <c r="B1301" s="3" t="s">
        <v>398</v>
      </c>
      <c r="C1301" s="4" t="s">
        <v>2683</v>
      </c>
      <c r="D1301" s="45" t="s">
        <v>1669</v>
      </c>
      <c r="E1301" s="3" t="s">
        <v>399</v>
      </c>
      <c r="F1301" s="3" t="s">
        <v>400</v>
      </c>
      <c r="G1301" s="4" t="str">
        <f t="shared" si="81"/>
        <v>RES0603 3M09±1%</v>
      </c>
      <c r="H1301" s="3" t="s">
        <v>23</v>
      </c>
      <c r="I1301" s="3" t="s">
        <v>24</v>
      </c>
      <c r="J1301" s="3" t="s">
        <v>25</v>
      </c>
      <c r="K1301" s="3" t="s">
        <v>401</v>
      </c>
      <c r="L1301" s="4" t="str">
        <f t="shared" si="82"/>
        <v>RC0603FR-073M09L</v>
      </c>
      <c r="M1301" s="3" t="s">
        <v>378</v>
      </c>
      <c r="N1301" t="s">
        <v>379</v>
      </c>
      <c r="O1301" t="str">
        <f t="shared" ca="1" si="80"/>
        <v>C:\Altium Libraries\Passives Library\DataSheet\GENERAL PURPOSE CHIP RESISTORS (Yageo).pdf</v>
      </c>
      <c r="P1301" s="5" t="str">
        <f t="shared" si="83"/>
        <v>GENERAL PURPOSE CHIP RESISTORS RES0603 3M09±1% 75V 0.1W</v>
      </c>
    </row>
    <row r="1302" spans="1:16" x14ac:dyDescent="0.3">
      <c r="A1302" s="4" t="s">
        <v>1541</v>
      </c>
      <c r="B1302" s="3" t="s">
        <v>398</v>
      </c>
      <c r="C1302" s="4" t="s">
        <v>2684</v>
      </c>
      <c r="D1302" s="45" t="s">
        <v>1669</v>
      </c>
      <c r="E1302" s="3" t="s">
        <v>399</v>
      </c>
      <c r="F1302" s="3" t="s">
        <v>400</v>
      </c>
      <c r="G1302" s="4" t="str">
        <f t="shared" si="81"/>
        <v>RES0603 3M16±1%</v>
      </c>
      <c r="H1302" s="3" t="s">
        <v>23</v>
      </c>
      <c r="I1302" s="3" t="s">
        <v>24</v>
      </c>
      <c r="J1302" s="3" t="s">
        <v>25</v>
      </c>
      <c r="K1302" s="3" t="s">
        <v>401</v>
      </c>
      <c r="L1302" s="4" t="str">
        <f t="shared" si="82"/>
        <v>RC0603FR-073M16L</v>
      </c>
      <c r="M1302" s="3" t="s">
        <v>378</v>
      </c>
      <c r="N1302" t="s">
        <v>379</v>
      </c>
      <c r="O1302" t="str">
        <f t="shared" ca="1" si="80"/>
        <v>C:\Altium Libraries\Passives Library\DataSheet\GENERAL PURPOSE CHIP RESISTORS (Yageo).pdf</v>
      </c>
      <c r="P1302" s="5" t="str">
        <f t="shared" si="83"/>
        <v>GENERAL PURPOSE CHIP RESISTORS RES0603 3M16±1% 75V 0.1W</v>
      </c>
    </row>
    <row r="1303" spans="1:16" x14ac:dyDescent="0.3">
      <c r="A1303" s="4" t="s">
        <v>1542</v>
      </c>
      <c r="B1303" s="3" t="s">
        <v>398</v>
      </c>
      <c r="C1303" s="4" t="s">
        <v>2685</v>
      </c>
      <c r="D1303" s="45" t="s">
        <v>1669</v>
      </c>
      <c r="E1303" s="3" t="s">
        <v>399</v>
      </c>
      <c r="F1303" s="3" t="s">
        <v>400</v>
      </c>
      <c r="G1303" s="4" t="str">
        <f t="shared" si="81"/>
        <v>RES0603 3M24±1%</v>
      </c>
      <c r="H1303" s="3" t="s">
        <v>23</v>
      </c>
      <c r="I1303" s="3" t="s">
        <v>24</v>
      </c>
      <c r="J1303" s="3" t="s">
        <v>25</v>
      </c>
      <c r="K1303" s="3" t="s">
        <v>401</v>
      </c>
      <c r="L1303" s="4" t="str">
        <f t="shared" si="82"/>
        <v>RC0603FR-073M24L</v>
      </c>
      <c r="M1303" s="3" t="s">
        <v>378</v>
      </c>
      <c r="N1303" t="s">
        <v>379</v>
      </c>
      <c r="O1303" t="str">
        <f t="shared" ca="1" si="80"/>
        <v>C:\Altium Libraries\Passives Library\DataSheet\GENERAL PURPOSE CHIP RESISTORS (Yageo).pdf</v>
      </c>
      <c r="P1303" s="5" t="str">
        <f t="shared" si="83"/>
        <v>GENERAL PURPOSE CHIP RESISTORS RES0603 3M24±1% 75V 0.1W</v>
      </c>
    </row>
    <row r="1304" spans="1:16" x14ac:dyDescent="0.3">
      <c r="A1304" s="4" t="s">
        <v>1543</v>
      </c>
      <c r="B1304" s="3" t="s">
        <v>398</v>
      </c>
      <c r="C1304" s="4" t="s">
        <v>2686</v>
      </c>
      <c r="D1304" s="45" t="s">
        <v>1669</v>
      </c>
      <c r="E1304" s="3" t="s">
        <v>399</v>
      </c>
      <c r="F1304" s="3" t="s">
        <v>400</v>
      </c>
      <c r="G1304" s="4" t="str">
        <f t="shared" si="81"/>
        <v>RES0603 3M32±1%</v>
      </c>
      <c r="H1304" s="3" t="s">
        <v>23</v>
      </c>
      <c r="I1304" s="3" t="s">
        <v>24</v>
      </c>
      <c r="J1304" s="3" t="s">
        <v>25</v>
      </c>
      <c r="K1304" s="3" t="s">
        <v>401</v>
      </c>
      <c r="L1304" s="4" t="str">
        <f t="shared" si="82"/>
        <v>RC0603FR-073M32L</v>
      </c>
      <c r="M1304" s="3" t="s">
        <v>378</v>
      </c>
      <c r="N1304" t="s">
        <v>379</v>
      </c>
      <c r="O1304" t="str">
        <f t="shared" ca="1" si="80"/>
        <v>C:\Altium Libraries\Passives Library\DataSheet\GENERAL PURPOSE CHIP RESISTORS (Yageo).pdf</v>
      </c>
      <c r="P1304" s="5" t="str">
        <f t="shared" si="83"/>
        <v>GENERAL PURPOSE CHIP RESISTORS RES0603 3M32±1% 75V 0.1W</v>
      </c>
    </row>
    <row r="1305" spans="1:16" x14ac:dyDescent="0.3">
      <c r="A1305" s="4" t="s">
        <v>1544</v>
      </c>
      <c r="B1305" s="3" t="s">
        <v>398</v>
      </c>
      <c r="C1305" s="4" t="s">
        <v>2687</v>
      </c>
      <c r="D1305" s="45" t="s">
        <v>1669</v>
      </c>
      <c r="E1305" s="3" t="s">
        <v>399</v>
      </c>
      <c r="F1305" s="3" t="s">
        <v>400</v>
      </c>
      <c r="G1305" s="4" t="str">
        <f t="shared" si="81"/>
        <v>RES0603 3M4±1%</v>
      </c>
      <c r="H1305" s="3" t="s">
        <v>23</v>
      </c>
      <c r="I1305" s="3" t="s">
        <v>24</v>
      </c>
      <c r="J1305" s="3" t="s">
        <v>25</v>
      </c>
      <c r="K1305" s="3" t="s">
        <v>401</v>
      </c>
      <c r="L1305" s="4" t="str">
        <f t="shared" si="82"/>
        <v>RC0603FR-073M4L</v>
      </c>
      <c r="M1305" s="3" t="s">
        <v>378</v>
      </c>
      <c r="N1305" t="s">
        <v>379</v>
      </c>
      <c r="O1305" t="str">
        <f t="shared" ca="1" si="80"/>
        <v>C:\Altium Libraries\Passives Library\DataSheet\GENERAL PURPOSE CHIP RESISTORS (Yageo).pdf</v>
      </c>
      <c r="P1305" s="5" t="str">
        <f t="shared" si="83"/>
        <v>GENERAL PURPOSE CHIP RESISTORS RES0603 3M4±1% 75V 0.1W</v>
      </c>
    </row>
    <row r="1306" spans="1:16" x14ac:dyDescent="0.3">
      <c r="A1306" s="4" t="s">
        <v>1545</v>
      </c>
      <c r="B1306" s="3" t="s">
        <v>398</v>
      </c>
      <c r="C1306" s="4" t="s">
        <v>2688</v>
      </c>
      <c r="D1306" s="45" t="s">
        <v>1669</v>
      </c>
      <c r="E1306" s="3" t="s">
        <v>399</v>
      </c>
      <c r="F1306" s="3" t="s">
        <v>400</v>
      </c>
      <c r="G1306" s="4" t="str">
        <f t="shared" si="81"/>
        <v>RES0603 3M48±1%</v>
      </c>
      <c r="H1306" s="3" t="s">
        <v>23</v>
      </c>
      <c r="I1306" s="3" t="s">
        <v>24</v>
      </c>
      <c r="J1306" s="3" t="s">
        <v>25</v>
      </c>
      <c r="K1306" s="3" t="s">
        <v>401</v>
      </c>
      <c r="L1306" s="4" t="str">
        <f t="shared" si="82"/>
        <v>RC0603FR-073M48L</v>
      </c>
      <c r="M1306" s="3" t="s">
        <v>378</v>
      </c>
      <c r="N1306" t="s">
        <v>379</v>
      </c>
      <c r="O1306" t="str">
        <f t="shared" ca="1" si="80"/>
        <v>C:\Altium Libraries\Passives Library\DataSheet\GENERAL PURPOSE CHIP RESISTORS (Yageo).pdf</v>
      </c>
      <c r="P1306" s="5" t="str">
        <f t="shared" si="83"/>
        <v>GENERAL PURPOSE CHIP RESISTORS RES0603 3M48±1% 75V 0.1W</v>
      </c>
    </row>
    <row r="1307" spans="1:16" x14ac:dyDescent="0.3">
      <c r="A1307" s="4" t="s">
        <v>1546</v>
      </c>
      <c r="B1307" s="3" t="s">
        <v>398</v>
      </c>
      <c r="C1307" s="4" t="s">
        <v>2689</v>
      </c>
      <c r="D1307" s="45" t="s">
        <v>1669</v>
      </c>
      <c r="E1307" s="3" t="s">
        <v>399</v>
      </c>
      <c r="F1307" s="3" t="s">
        <v>400</v>
      </c>
      <c r="G1307" s="4" t="str">
        <f t="shared" si="81"/>
        <v>RES0603 3M57±1%</v>
      </c>
      <c r="H1307" s="3" t="s">
        <v>23</v>
      </c>
      <c r="I1307" s="3" t="s">
        <v>24</v>
      </c>
      <c r="J1307" s="3" t="s">
        <v>25</v>
      </c>
      <c r="K1307" s="3" t="s">
        <v>401</v>
      </c>
      <c r="L1307" s="4" t="str">
        <f t="shared" si="82"/>
        <v>RC0603FR-073M57L</v>
      </c>
      <c r="M1307" s="3" t="s">
        <v>378</v>
      </c>
      <c r="N1307" t="s">
        <v>379</v>
      </c>
      <c r="O1307" t="str">
        <f t="shared" ca="1" si="80"/>
        <v>C:\Altium Libraries\Passives Library\DataSheet\GENERAL PURPOSE CHIP RESISTORS (Yageo).pdf</v>
      </c>
      <c r="P1307" s="5" t="str">
        <f t="shared" si="83"/>
        <v>GENERAL PURPOSE CHIP RESISTORS RES0603 3M57±1% 75V 0.1W</v>
      </c>
    </row>
    <row r="1308" spans="1:16" x14ac:dyDescent="0.3">
      <c r="A1308" s="4" t="s">
        <v>1547</v>
      </c>
      <c r="B1308" s="3" t="s">
        <v>398</v>
      </c>
      <c r="C1308" s="4" t="s">
        <v>2690</v>
      </c>
      <c r="D1308" s="45" t="s">
        <v>1669</v>
      </c>
      <c r="E1308" s="3" t="s">
        <v>399</v>
      </c>
      <c r="F1308" s="3" t="s">
        <v>400</v>
      </c>
      <c r="G1308" s="4" t="str">
        <f t="shared" si="81"/>
        <v>RES0603 3M65±1%</v>
      </c>
      <c r="H1308" s="3" t="s">
        <v>23</v>
      </c>
      <c r="I1308" s="3" t="s">
        <v>24</v>
      </c>
      <c r="J1308" s="3" t="s">
        <v>25</v>
      </c>
      <c r="K1308" s="3" t="s">
        <v>401</v>
      </c>
      <c r="L1308" s="4" t="str">
        <f t="shared" si="82"/>
        <v>RC0603FR-073M65L</v>
      </c>
      <c r="M1308" s="3" t="s">
        <v>378</v>
      </c>
      <c r="N1308" t="s">
        <v>379</v>
      </c>
      <c r="O1308" t="str">
        <f t="shared" ca="1" si="80"/>
        <v>C:\Altium Libraries\Passives Library\DataSheet\GENERAL PURPOSE CHIP RESISTORS (Yageo).pdf</v>
      </c>
      <c r="P1308" s="5" t="str">
        <f t="shared" si="83"/>
        <v>GENERAL PURPOSE CHIP RESISTORS RES0603 3M65±1% 75V 0.1W</v>
      </c>
    </row>
    <row r="1309" spans="1:16" x14ac:dyDescent="0.3">
      <c r="A1309" s="4" t="s">
        <v>1548</v>
      </c>
      <c r="B1309" s="3" t="s">
        <v>398</v>
      </c>
      <c r="C1309" s="4" t="s">
        <v>2691</v>
      </c>
      <c r="D1309" s="45" t="s">
        <v>1669</v>
      </c>
      <c r="E1309" s="3" t="s">
        <v>399</v>
      </c>
      <c r="F1309" s="3" t="s">
        <v>400</v>
      </c>
      <c r="G1309" s="4" t="str">
        <f t="shared" si="81"/>
        <v>RES0603 3M74±1%</v>
      </c>
      <c r="H1309" s="3" t="s">
        <v>23</v>
      </c>
      <c r="I1309" s="3" t="s">
        <v>24</v>
      </c>
      <c r="J1309" s="3" t="s">
        <v>25</v>
      </c>
      <c r="K1309" s="3" t="s">
        <v>401</v>
      </c>
      <c r="L1309" s="4" t="str">
        <f t="shared" si="82"/>
        <v>RC0603FR-073M74L</v>
      </c>
      <c r="M1309" s="3" t="s">
        <v>378</v>
      </c>
      <c r="N1309" t="s">
        <v>379</v>
      </c>
      <c r="O1309" t="str">
        <f t="shared" ca="1" si="80"/>
        <v>C:\Altium Libraries\Passives Library\DataSheet\GENERAL PURPOSE CHIP RESISTORS (Yageo).pdf</v>
      </c>
      <c r="P1309" s="5" t="str">
        <f t="shared" si="83"/>
        <v>GENERAL PURPOSE CHIP RESISTORS RES0603 3M74±1% 75V 0.1W</v>
      </c>
    </row>
    <row r="1310" spans="1:16" x14ac:dyDescent="0.3">
      <c r="A1310" s="4" t="s">
        <v>1549</v>
      </c>
      <c r="B1310" s="3" t="s">
        <v>398</v>
      </c>
      <c r="C1310" s="4" t="s">
        <v>2692</v>
      </c>
      <c r="D1310" s="45" t="s">
        <v>1669</v>
      </c>
      <c r="E1310" s="3" t="s">
        <v>399</v>
      </c>
      <c r="F1310" s="3" t="s">
        <v>400</v>
      </c>
      <c r="G1310" s="4" t="str">
        <f t="shared" si="81"/>
        <v>RES0603 3M83±1%</v>
      </c>
      <c r="H1310" s="3" t="s">
        <v>23</v>
      </c>
      <c r="I1310" s="3" t="s">
        <v>24</v>
      </c>
      <c r="J1310" s="3" t="s">
        <v>25</v>
      </c>
      <c r="K1310" s="3" t="s">
        <v>401</v>
      </c>
      <c r="L1310" s="4" t="str">
        <f t="shared" si="82"/>
        <v>RC0603FR-073M83L</v>
      </c>
      <c r="M1310" s="3" t="s">
        <v>378</v>
      </c>
      <c r="N1310" t="s">
        <v>379</v>
      </c>
      <c r="O1310" t="str">
        <f t="shared" ca="1" si="80"/>
        <v>C:\Altium Libraries\Passives Library\DataSheet\GENERAL PURPOSE CHIP RESISTORS (Yageo).pdf</v>
      </c>
      <c r="P1310" s="5" t="str">
        <f t="shared" si="83"/>
        <v>GENERAL PURPOSE CHIP RESISTORS RES0603 3M83±1% 75V 0.1W</v>
      </c>
    </row>
    <row r="1311" spans="1:16" x14ac:dyDescent="0.3">
      <c r="A1311" s="4" t="s">
        <v>1550</v>
      </c>
      <c r="B1311" s="3" t="s">
        <v>398</v>
      </c>
      <c r="C1311" s="4" t="s">
        <v>2693</v>
      </c>
      <c r="D1311" s="45" t="s">
        <v>1669</v>
      </c>
      <c r="E1311" s="3" t="s">
        <v>399</v>
      </c>
      <c r="F1311" s="3" t="s">
        <v>400</v>
      </c>
      <c r="G1311" s="4" t="str">
        <f t="shared" si="81"/>
        <v>RES0603 3M92±1%</v>
      </c>
      <c r="H1311" s="3" t="s">
        <v>23</v>
      </c>
      <c r="I1311" s="3" t="s">
        <v>24</v>
      </c>
      <c r="J1311" s="3" t="s">
        <v>25</v>
      </c>
      <c r="K1311" s="3" t="s">
        <v>401</v>
      </c>
      <c r="L1311" s="4" t="str">
        <f t="shared" si="82"/>
        <v>RC0603FR-073M92L</v>
      </c>
      <c r="M1311" s="3" t="s">
        <v>378</v>
      </c>
      <c r="N1311" t="s">
        <v>379</v>
      </c>
      <c r="O1311" t="str">
        <f t="shared" ca="1" si="80"/>
        <v>C:\Altium Libraries\Passives Library\DataSheet\GENERAL PURPOSE CHIP RESISTORS (Yageo).pdf</v>
      </c>
      <c r="P1311" s="5" t="str">
        <f t="shared" si="83"/>
        <v>GENERAL PURPOSE CHIP RESISTORS RES0603 3M92±1% 75V 0.1W</v>
      </c>
    </row>
    <row r="1312" spans="1:16" x14ac:dyDescent="0.3">
      <c r="A1312" s="4" t="s">
        <v>1551</v>
      </c>
      <c r="B1312" s="3" t="s">
        <v>398</v>
      </c>
      <c r="C1312" s="4" t="s">
        <v>2694</v>
      </c>
      <c r="D1312" s="45" t="s">
        <v>1669</v>
      </c>
      <c r="E1312" s="3" t="s">
        <v>399</v>
      </c>
      <c r="F1312" s="3" t="s">
        <v>400</v>
      </c>
      <c r="G1312" s="4" t="str">
        <f t="shared" si="81"/>
        <v>RES0603 4M02±1%</v>
      </c>
      <c r="H1312" s="3" t="s">
        <v>23</v>
      </c>
      <c r="I1312" s="3" t="s">
        <v>24</v>
      </c>
      <c r="J1312" s="3" t="s">
        <v>25</v>
      </c>
      <c r="K1312" s="3" t="s">
        <v>401</v>
      </c>
      <c r="L1312" s="4" t="str">
        <f t="shared" si="82"/>
        <v>RC0603FR-074M02L</v>
      </c>
      <c r="M1312" s="3" t="s">
        <v>378</v>
      </c>
      <c r="N1312" t="s">
        <v>379</v>
      </c>
      <c r="O1312" t="str">
        <f t="shared" ca="1" si="80"/>
        <v>C:\Altium Libraries\Passives Library\DataSheet\GENERAL PURPOSE CHIP RESISTORS (Yageo).pdf</v>
      </c>
      <c r="P1312" s="5" t="str">
        <f t="shared" si="83"/>
        <v>GENERAL PURPOSE CHIP RESISTORS RES0603 4M02±1% 75V 0.1W</v>
      </c>
    </row>
    <row r="1313" spans="1:16" x14ac:dyDescent="0.3">
      <c r="A1313" s="4" t="s">
        <v>1552</v>
      </c>
      <c r="B1313" s="3" t="s">
        <v>398</v>
      </c>
      <c r="C1313" s="4" t="s">
        <v>2695</v>
      </c>
      <c r="D1313" s="45" t="s">
        <v>1669</v>
      </c>
      <c r="E1313" s="3" t="s">
        <v>399</v>
      </c>
      <c r="F1313" s="3" t="s">
        <v>400</v>
      </c>
      <c r="G1313" s="4" t="str">
        <f t="shared" si="81"/>
        <v>RES0603 4M12±1%</v>
      </c>
      <c r="H1313" s="3" t="s">
        <v>23</v>
      </c>
      <c r="I1313" s="3" t="s">
        <v>24</v>
      </c>
      <c r="J1313" s="3" t="s">
        <v>25</v>
      </c>
      <c r="K1313" s="3" t="s">
        <v>401</v>
      </c>
      <c r="L1313" s="4" t="str">
        <f t="shared" si="82"/>
        <v>RC0603FR-074M12L</v>
      </c>
      <c r="M1313" s="3" t="s">
        <v>378</v>
      </c>
      <c r="N1313" t="s">
        <v>379</v>
      </c>
      <c r="O1313" t="str">
        <f t="shared" ca="1" si="80"/>
        <v>C:\Altium Libraries\Passives Library\DataSheet\GENERAL PURPOSE CHIP RESISTORS (Yageo).pdf</v>
      </c>
      <c r="P1313" s="5" t="str">
        <f t="shared" si="83"/>
        <v>GENERAL PURPOSE CHIP RESISTORS RES0603 4M12±1% 75V 0.1W</v>
      </c>
    </row>
    <row r="1314" spans="1:16" x14ac:dyDescent="0.3">
      <c r="A1314" s="4" t="s">
        <v>1553</v>
      </c>
      <c r="B1314" s="3" t="s">
        <v>398</v>
      </c>
      <c r="C1314" s="4" t="s">
        <v>2696</v>
      </c>
      <c r="D1314" s="45" t="s">
        <v>1669</v>
      </c>
      <c r="E1314" s="3" t="s">
        <v>399</v>
      </c>
      <c r="F1314" s="3" t="s">
        <v>400</v>
      </c>
      <c r="G1314" s="4" t="str">
        <f t="shared" si="81"/>
        <v>RES0603 4M22±1%</v>
      </c>
      <c r="H1314" s="3" t="s">
        <v>23</v>
      </c>
      <c r="I1314" s="3" t="s">
        <v>24</v>
      </c>
      <c r="J1314" s="3" t="s">
        <v>25</v>
      </c>
      <c r="K1314" s="3" t="s">
        <v>401</v>
      </c>
      <c r="L1314" s="4" t="str">
        <f t="shared" si="82"/>
        <v>RC0603FR-074M22L</v>
      </c>
      <c r="M1314" s="3" t="s">
        <v>378</v>
      </c>
      <c r="N1314" t="s">
        <v>379</v>
      </c>
      <c r="O1314" t="str">
        <f t="shared" ca="1" si="80"/>
        <v>C:\Altium Libraries\Passives Library\DataSheet\GENERAL PURPOSE CHIP RESISTORS (Yageo).pdf</v>
      </c>
      <c r="P1314" s="5" t="str">
        <f t="shared" si="83"/>
        <v>GENERAL PURPOSE CHIP RESISTORS RES0603 4M22±1% 75V 0.1W</v>
      </c>
    </row>
    <row r="1315" spans="1:16" x14ac:dyDescent="0.3">
      <c r="A1315" s="4" t="s">
        <v>1554</v>
      </c>
      <c r="B1315" s="3" t="s">
        <v>398</v>
      </c>
      <c r="C1315" s="4" t="s">
        <v>2697</v>
      </c>
      <c r="D1315" s="45" t="s">
        <v>1669</v>
      </c>
      <c r="E1315" s="3" t="s">
        <v>399</v>
      </c>
      <c r="F1315" s="3" t="s">
        <v>400</v>
      </c>
      <c r="G1315" s="4" t="str">
        <f t="shared" si="81"/>
        <v>RES0603 4M32±1%</v>
      </c>
      <c r="H1315" s="3" t="s">
        <v>23</v>
      </c>
      <c r="I1315" s="3" t="s">
        <v>24</v>
      </c>
      <c r="J1315" s="3" t="s">
        <v>25</v>
      </c>
      <c r="K1315" s="3" t="s">
        <v>401</v>
      </c>
      <c r="L1315" s="4" t="str">
        <f t="shared" si="82"/>
        <v>RC0603FR-074M32L</v>
      </c>
      <c r="M1315" s="3" t="s">
        <v>378</v>
      </c>
      <c r="N1315" t="s">
        <v>379</v>
      </c>
      <c r="O1315" t="str">
        <f t="shared" ca="1" si="80"/>
        <v>C:\Altium Libraries\Passives Library\DataSheet\GENERAL PURPOSE CHIP RESISTORS (Yageo).pdf</v>
      </c>
      <c r="P1315" s="5" t="str">
        <f t="shared" si="83"/>
        <v>GENERAL PURPOSE CHIP RESISTORS RES0603 4M32±1% 75V 0.1W</v>
      </c>
    </row>
    <row r="1316" spans="1:16" x14ac:dyDescent="0.3">
      <c r="A1316" s="4" t="s">
        <v>1555</v>
      </c>
      <c r="B1316" s="3" t="s">
        <v>398</v>
      </c>
      <c r="C1316" s="4" t="s">
        <v>2698</v>
      </c>
      <c r="D1316" s="45" t="s">
        <v>1669</v>
      </c>
      <c r="E1316" s="3" t="s">
        <v>399</v>
      </c>
      <c r="F1316" s="3" t="s">
        <v>400</v>
      </c>
      <c r="G1316" s="4" t="str">
        <f t="shared" si="81"/>
        <v>RES0603 4M42±1%</v>
      </c>
      <c r="H1316" s="3" t="s">
        <v>23</v>
      </c>
      <c r="I1316" s="3" t="s">
        <v>24</v>
      </c>
      <c r="J1316" s="3" t="s">
        <v>25</v>
      </c>
      <c r="K1316" s="3" t="s">
        <v>401</v>
      </c>
      <c r="L1316" s="4" t="str">
        <f t="shared" si="82"/>
        <v>RC0603FR-074M42L</v>
      </c>
      <c r="M1316" s="3" t="s">
        <v>378</v>
      </c>
      <c r="N1316" t="s">
        <v>379</v>
      </c>
      <c r="O1316" t="str">
        <f t="shared" ca="1" si="80"/>
        <v>C:\Altium Libraries\Passives Library\DataSheet\GENERAL PURPOSE CHIP RESISTORS (Yageo).pdf</v>
      </c>
      <c r="P1316" s="5" t="str">
        <f t="shared" si="83"/>
        <v>GENERAL PURPOSE CHIP RESISTORS RES0603 4M42±1% 75V 0.1W</v>
      </c>
    </row>
    <row r="1317" spans="1:16" x14ac:dyDescent="0.3">
      <c r="A1317" s="4" t="s">
        <v>1556</v>
      </c>
      <c r="B1317" s="3" t="s">
        <v>398</v>
      </c>
      <c r="C1317" s="4" t="s">
        <v>2699</v>
      </c>
      <c r="D1317" s="45" t="s">
        <v>1669</v>
      </c>
      <c r="E1317" s="3" t="s">
        <v>399</v>
      </c>
      <c r="F1317" s="3" t="s">
        <v>400</v>
      </c>
      <c r="G1317" s="4" t="str">
        <f t="shared" si="81"/>
        <v>RES0603 4M53±1%</v>
      </c>
      <c r="H1317" s="3" t="s">
        <v>23</v>
      </c>
      <c r="I1317" s="3" t="s">
        <v>24</v>
      </c>
      <c r="J1317" s="3" t="s">
        <v>25</v>
      </c>
      <c r="K1317" s="3" t="s">
        <v>401</v>
      </c>
      <c r="L1317" s="4" t="str">
        <f t="shared" si="82"/>
        <v>RC0603FR-074M53L</v>
      </c>
      <c r="M1317" s="3" t="s">
        <v>378</v>
      </c>
      <c r="N1317" t="s">
        <v>379</v>
      </c>
      <c r="O1317" t="str">
        <f t="shared" ref="O1317:O1350" ca="1" si="84">CONCATENATE(LEFT(CELL("имяфайла"), FIND("[",CELL("имяфайла"))-1),"DataSheet\GENERAL PURPOSE CHIP RESISTORS (Yageo).pdf")</f>
        <v>C:\Altium Libraries\Passives Library\DataSheet\GENERAL PURPOSE CHIP RESISTORS (Yageo).pdf</v>
      </c>
      <c r="P1317" s="5" t="str">
        <f t="shared" si="83"/>
        <v>GENERAL PURPOSE CHIP RESISTORS RES0603 4M53±1% 75V 0.1W</v>
      </c>
    </row>
    <row r="1318" spans="1:16" x14ac:dyDescent="0.3">
      <c r="A1318" s="4" t="s">
        <v>1557</v>
      </c>
      <c r="B1318" s="3" t="s">
        <v>398</v>
      </c>
      <c r="C1318" s="4" t="s">
        <v>2700</v>
      </c>
      <c r="D1318" s="45" t="s">
        <v>1669</v>
      </c>
      <c r="E1318" s="3" t="s">
        <v>399</v>
      </c>
      <c r="F1318" s="3" t="s">
        <v>400</v>
      </c>
      <c r="G1318" s="4" t="str">
        <f t="shared" ref="G1318:G1350" si="85">CONCATENATE(K1318," ",C1318,D1318)</f>
        <v>RES0603 4M64±1%</v>
      </c>
      <c r="H1318" s="3" t="s">
        <v>23</v>
      </c>
      <c r="I1318" s="3" t="s">
        <v>24</v>
      </c>
      <c r="J1318" s="3" t="s">
        <v>25</v>
      </c>
      <c r="K1318" s="3" t="s">
        <v>401</v>
      </c>
      <c r="L1318" s="4" t="str">
        <f t="shared" ref="L1318:L1350" si="86">CONCATENATE("RC0603FR-07",C1318,"L")</f>
        <v>RC0603FR-074M64L</v>
      </c>
      <c r="M1318" s="3" t="s">
        <v>378</v>
      </c>
      <c r="N1318" t="s">
        <v>379</v>
      </c>
      <c r="O1318" t="str">
        <f t="shared" ca="1" si="84"/>
        <v>C:\Altium Libraries\Passives Library\DataSheet\GENERAL PURPOSE CHIP RESISTORS (Yageo).pdf</v>
      </c>
      <c r="P1318" s="5" t="str">
        <f t="shared" ref="P1318:P1350" si="87">CONCATENATE(N1318," ",K1318," ",C1318,D1318," ",E1318," ",F1318)</f>
        <v>GENERAL PURPOSE CHIP RESISTORS RES0603 4M64±1% 75V 0.1W</v>
      </c>
    </row>
    <row r="1319" spans="1:16" x14ac:dyDescent="0.3">
      <c r="A1319" s="4" t="s">
        <v>1558</v>
      </c>
      <c r="B1319" s="3" t="s">
        <v>398</v>
      </c>
      <c r="C1319" s="4" t="s">
        <v>2701</v>
      </c>
      <c r="D1319" s="45" t="s">
        <v>1669</v>
      </c>
      <c r="E1319" s="3" t="s">
        <v>399</v>
      </c>
      <c r="F1319" s="3" t="s">
        <v>400</v>
      </c>
      <c r="G1319" s="4" t="str">
        <f t="shared" si="85"/>
        <v>RES0603 4M75±1%</v>
      </c>
      <c r="H1319" s="3" t="s">
        <v>23</v>
      </c>
      <c r="I1319" s="3" t="s">
        <v>24</v>
      </c>
      <c r="J1319" s="3" t="s">
        <v>25</v>
      </c>
      <c r="K1319" s="3" t="s">
        <v>401</v>
      </c>
      <c r="L1319" s="4" t="str">
        <f t="shared" si="86"/>
        <v>RC0603FR-074M75L</v>
      </c>
      <c r="M1319" s="3" t="s">
        <v>378</v>
      </c>
      <c r="N1319" t="s">
        <v>379</v>
      </c>
      <c r="O1319" t="str">
        <f t="shared" ca="1" si="84"/>
        <v>C:\Altium Libraries\Passives Library\DataSheet\GENERAL PURPOSE CHIP RESISTORS (Yageo).pdf</v>
      </c>
      <c r="P1319" s="5" t="str">
        <f t="shared" si="87"/>
        <v>GENERAL PURPOSE CHIP RESISTORS RES0603 4M75±1% 75V 0.1W</v>
      </c>
    </row>
    <row r="1320" spans="1:16" x14ac:dyDescent="0.3">
      <c r="A1320" s="4" t="s">
        <v>1559</v>
      </c>
      <c r="B1320" s="3" t="s">
        <v>398</v>
      </c>
      <c r="C1320" s="4" t="s">
        <v>2702</v>
      </c>
      <c r="D1320" s="45" t="s">
        <v>1669</v>
      </c>
      <c r="E1320" s="3" t="s">
        <v>399</v>
      </c>
      <c r="F1320" s="3" t="s">
        <v>400</v>
      </c>
      <c r="G1320" s="4" t="str">
        <f t="shared" si="85"/>
        <v>RES0603 4M87±1%</v>
      </c>
      <c r="H1320" s="3" t="s">
        <v>23</v>
      </c>
      <c r="I1320" s="3" t="s">
        <v>24</v>
      </c>
      <c r="J1320" s="3" t="s">
        <v>25</v>
      </c>
      <c r="K1320" s="3" t="s">
        <v>401</v>
      </c>
      <c r="L1320" s="4" t="str">
        <f t="shared" si="86"/>
        <v>RC0603FR-074M87L</v>
      </c>
      <c r="M1320" s="3" t="s">
        <v>378</v>
      </c>
      <c r="N1320" t="s">
        <v>379</v>
      </c>
      <c r="O1320" t="str">
        <f t="shared" ca="1" si="84"/>
        <v>C:\Altium Libraries\Passives Library\DataSheet\GENERAL PURPOSE CHIP RESISTORS (Yageo).pdf</v>
      </c>
      <c r="P1320" s="5" t="str">
        <f t="shared" si="87"/>
        <v>GENERAL PURPOSE CHIP RESISTORS RES0603 4M87±1% 75V 0.1W</v>
      </c>
    </row>
    <row r="1321" spans="1:16" x14ac:dyDescent="0.3">
      <c r="A1321" s="4" t="s">
        <v>1560</v>
      </c>
      <c r="B1321" s="3" t="s">
        <v>398</v>
      </c>
      <c r="C1321" s="4" t="s">
        <v>2703</v>
      </c>
      <c r="D1321" s="45" t="s">
        <v>1669</v>
      </c>
      <c r="E1321" s="3" t="s">
        <v>399</v>
      </c>
      <c r="F1321" s="3" t="s">
        <v>400</v>
      </c>
      <c r="G1321" s="4" t="str">
        <f t="shared" si="85"/>
        <v>RES0603 4M99±1%</v>
      </c>
      <c r="H1321" s="3" t="s">
        <v>23</v>
      </c>
      <c r="I1321" s="3" t="s">
        <v>24</v>
      </c>
      <c r="J1321" s="3" t="s">
        <v>25</v>
      </c>
      <c r="K1321" s="3" t="s">
        <v>401</v>
      </c>
      <c r="L1321" s="4" t="str">
        <f t="shared" si="86"/>
        <v>RC0603FR-074M99L</v>
      </c>
      <c r="M1321" s="3" t="s">
        <v>378</v>
      </c>
      <c r="N1321" t="s">
        <v>379</v>
      </c>
      <c r="O1321" t="str">
        <f t="shared" ca="1" si="84"/>
        <v>C:\Altium Libraries\Passives Library\DataSheet\GENERAL PURPOSE CHIP RESISTORS (Yageo).pdf</v>
      </c>
      <c r="P1321" s="5" t="str">
        <f t="shared" si="87"/>
        <v>GENERAL PURPOSE CHIP RESISTORS RES0603 4M99±1% 75V 0.1W</v>
      </c>
    </row>
    <row r="1322" spans="1:16" x14ac:dyDescent="0.3">
      <c r="A1322" s="4" t="s">
        <v>1561</v>
      </c>
      <c r="B1322" s="3" t="s">
        <v>398</v>
      </c>
      <c r="C1322" s="4" t="s">
        <v>2704</v>
      </c>
      <c r="D1322" s="45" t="s">
        <v>1669</v>
      </c>
      <c r="E1322" s="3" t="s">
        <v>399</v>
      </c>
      <c r="F1322" s="3" t="s">
        <v>400</v>
      </c>
      <c r="G1322" s="4" t="str">
        <f t="shared" si="85"/>
        <v>RES0603 5M11±1%</v>
      </c>
      <c r="H1322" s="3" t="s">
        <v>23</v>
      </c>
      <c r="I1322" s="3" t="s">
        <v>24</v>
      </c>
      <c r="J1322" s="3" t="s">
        <v>25</v>
      </c>
      <c r="K1322" s="3" t="s">
        <v>401</v>
      </c>
      <c r="L1322" s="4" t="str">
        <f t="shared" si="86"/>
        <v>RC0603FR-075M11L</v>
      </c>
      <c r="M1322" s="3" t="s">
        <v>378</v>
      </c>
      <c r="N1322" t="s">
        <v>379</v>
      </c>
      <c r="O1322" t="str">
        <f t="shared" ca="1" si="84"/>
        <v>C:\Altium Libraries\Passives Library\DataSheet\GENERAL PURPOSE CHIP RESISTORS (Yageo).pdf</v>
      </c>
      <c r="P1322" s="5" t="str">
        <f t="shared" si="87"/>
        <v>GENERAL PURPOSE CHIP RESISTORS RES0603 5M11±1% 75V 0.1W</v>
      </c>
    </row>
    <row r="1323" spans="1:16" x14ac:dyDescent="0.3">
      <c r="A1323" s="4" t="s">
        <v>1562</v>
      </c>
      <c r="B1323" s="3" t="s">
        <v>398</v>
      </c>
      <c r="C1323" s="4" t="s">
        <v>2705</v>
      </c>
      <c r="D1323" s="45" t="s">
        <v>1669</v>
      </c>
      <c r="E1323" s="3" t="s">
        <v>399</v>
      </c>
      <c r="F1323" s="3" t="s">
        <v>400</v>
      </c>
      <c r="G1323" s="4" t="str">
        <f t="shared" si="85"/>
        <v>RES0603 5M23±1%</v>
      </c>
      <c r="H1323" s="3" t="s">
        <v>23</v>
      </c>
      <c r="I1323" s="3" t="s">
        <v>24</v>
      </c>
      <c r="J1323" s="3" t="s">
        <v>25</v>
      </c>
      <c r="K1323" s="3" t="s">
        <v>401</v>
      </c>
      <c r="L1323" s="4" t="str">
        <f t="shared" si="86"/>
        <v>RC0603FR-075M23L</v>
      </c>
      <c r="M1323" s="3" t="s">
        <v>378</v>
      </c>
      <c r="N1323" t="s">
        <v>379</v>
      </c>
      <c r="O1323" t="str">
        <f t="shared" ca="1" si="84"/>
        <v>C:\Altium Libraries\Passives Library\DataSheet\GENERAL PURPOSE CHIP RESISTORS (Yageo).pdf</v>
      </c>
      <c r="P1323" s="5" t="str">
        <f t="shared" si="87"/>
        <v>GENERAL PURPOSE CHIP RESISTORS RES0603 5M23±1% 75V 0.1W</v>
      </c>
    </row>
    <row r="1324" spans="1:16" x14ac:dyDescent="0.3">
      <c r="A1324" s="4" t="s">
        <v>1563</v>
      </c>
      <c r="B1324" s="3" t="s">
        <v>398</v>
      </c>
      <c r="C1324" s="4" t="s">
        <v>2706</v>
      </c>
      <c r="D1324" s="45" t="s">
        <v>1669</v>
      </c>
      <c r="E1324" s="3" t="s">
        <v>399</v>
      </c>
      <c r="F1324" s="3" t="s">
        <v>400</v>
      </c>
      <c r="G1324" s="4" t="str">
        <f t="shared" si="85"/>
        <v>RES0603 5M36±1%</v>
      </c>
      <c r="H1324" s="3" t="s">
        <v>23</v>
      </c>
      <c r="I1324" s="3" t="s">
        <v>24</v>
      </c>
      <c r="J1324" s="3" t="s">
        <v>25</v>
      </c>
      <c r="K1324" s="3" t="s">
        <v>401</v>
      </c>
      <c r="L1324" s="4" t="str">
        <f t="shared" si="86"/>
        <v>RC0603FR-075M36L</v>
      </c>
      <c r="M1324" s="3" t="s">
        <v>378</v>
      </c>
      <c r="N1324" t="s">
        <v>379</v>
      </c>
      <c r="O1324" t="str">
        <f t="shared" ca="1" si="84"/>
        <v>C:\Altium Libraries\Passives Library\DataSheet\GENERAL PURPOSE CHIP RESISTORS (Yageo).pdf</v>
      </c>
      <c r="P1324" s="5" t="str">
        <f t="shared" si="87"/>
        <v>GENERAL PURPOSE CHIP RESISTORS RES0603 5M36±1% 75V 0.1W</v>
      </c>
    </row>
    <row r="1325" spans="1:16" x14ac:dyDescent="0.3">
      <c r="A1325" s="4" t="s">
        <v>1564</v>
      </c>
      <c r="B1325" s="3" t="s">
        <v>398</v>
      </c>
      <c r="C1325" s="4" t="s">
        <v>2707</v>
      </c>
      <c r="D1325" s="45" t="s">
        <v>1669</v>
      </c>
      <c r="E1325" s="3" t="s">
        <v>399</v>
      </c>
      <c r="F1325" s="3" t="s">
        <v>400</v>
      </c>
      <c r="G1325" s="4" t="str">
        <f t="shared" si="85"/>
        <v>RES0603 5M49±1%</v>
      </c>
      <c r="H1325" s="3" t="s">
        <v>23</v>
      </c>
      <c r="I1325" s="3" t="s">
        <v>24</v>
      </c>
      <c r="J1325" s="3" t="s">
        <v>25</v>
      </c>
      <c r="K1325" s="3" t="s">
        <v>401</v>
      </c>
      <c r="L1325" s="4" t="str">
        <f t="shared" si="86"/>
        <v>RC0603FR-075M49L</v>
      </c>
      <c r="M1325" s="3" t="s">
        <v>378</v>
      </c>
      <c r="N1325" t="s">
        <v>379</v>
      </c>
      <c r="O1325" t="str">
        <f t="shared" ca="1" si="84"/>
        <v>C:\Altium Libraries\Passives Library\DataSheet\GENERAL PURPOSE CHIP RESISTORS (Yageo).pdf</v>
      </c>
      <c r="P1325" s="5" t="str">
        <f t="shared" si="87"/>
        <v>GENERAL PURPOSE CHIP RESISTORS RES0603 5M49±1% 75V 0.1W</v>
      </c>
    </row>
    <row r="1326" spans="1:16" x14ac:dyDescent="0.3">
      <c r="A1326" s="4" t="s">
        <v>1565</v>
      </c>
      <c r="B1326" s="3" t="s">
        <v>398</v>
      </c>
      <c r="C1326" s="4" t="s">
        <v>2708</v>
      </c>
      <c r="D1326" s="45" t="s">
        <v>1669</v>
      </c>
      <c r="E1326" s="3" t="s">
        <v>399</v>
      </c>
      <c r="F1326" s="3" t="s">
        <v>400</v>
      </c>
      <c r="G1326" s="4" t="str">
        <f t="shared" si="85"/>
        <v>RES0603 5M62±1%</v>
      </c>
      <c r="H1326" s="3" t="s">
        <v>23</v>
      </c>
      <c r="I1326" s="3" t="s">
        <v>24</v>
      </c>
      <c r="J1326" s="3" t="s">
        <v>25</v>
      </c>
      <c r="K1326" s="3" t="s">
        <v>401</v>
      </c>
      <c r="L1326" s="4" t="str">
        <f t="shared" si="86"/>
        <v>RC0603FR-075M62L</v>
      </c>
      <c r="M1326" s="3" t="s">
        <v>378</v>
      </c>
      <c r="N1326" t="s">
        <v>379</v>
      </c>
      <c r="O1326" t="str">
        <f t="shared" ca="1" si="84"/>
        <v>C:\Altium Libraries\Passives Library\DataSheet\GENERAL PURPOSE CHIP RESISTORS (Yageo).pdf</v>
      </c>
      <c r="P1326" s="5" t="str">
        <f t="shared" si="87"/>
        <v>GENERAL PURPOSE CHIP RESISTORS RES0603 5M62±1% 75V 0.1W</v>
      </c>
    </row>
    <row r="1327" spans="1:16" x14ac:dyDescent="0.3">
      <c r="A1327" s="4" t="s">
        <v>1566</v>
      </c>
      <c r="B1327" s="3" t="s">
        <v>398</v>
      </c>
      <c r="C1327" s="4" t="s">
        <v>2709</v>
      </c>
      <c r="D1327" s="45" t="s">
        <v>1669</v>
      </c>
      <c r="E1327" s="3" t="s">
        <v>399</v>
      </c>
      <c r="F1327" s="3" t="s">
        <v>400</v>
      </c>
      <c r="G1327" s="4" t="str">
        <f t="shared" si="85"/>
        <v>RES0603 5M76±1%</v>
      </c>
      <c r="H1327" s="3" t="s">
        <v>23</v>
      </c>
      <c r="I1327" s="3" t="s">
        <v>24</v>
      </c>
      <c r="J1327" s="3" t="s">
        <v>25</v>
      </c>
      <c r="K1327" s="3" t="s">
        <v>401</v>
      </c>
      <c r="L1327" s="4" t="str">
        <f t="shared" si="86"/>
        <v>RC0603FR-075M76L</v>
      </c>
      <c r="M1327" s="3" t="s">
        <v>378</v>
      </c>
      <c r="N1327" t="s">
        <v>379</v>
      </c>
      <c r="O1327" t="str">
        <f t="shared" ca="1" si="84"/>
        <v>C:\Altium Libraries\Passives Library\DataSheet\GENERAL PURPOSE CHIP RESISTORS (Yageo).pdf</v>
      </c>
      <c r="P1327" s="5" t="str">
        <f t="shared" si="87"/>
        <v>GENERAL PURPOSE CHIP RESISTORS RES0603 5M76±1% 75V 0.1W</v>
      </c>
    </row>
    <row r="1328" spans="1:16" x14ac:dyDescent="0.3">
      <c r="A1328" s="4" t="s">
        <v>1567</v>
      </c>
      <c r="B1328" s="3" t="s">
        <v>398</v>
      </c>
      <c r="C1328" s="4" t="s">
        <v>2710</v>
      </c>
      <c r="D1328" s="45" t="s">
        <v>1669</v>
      </c>
      <c r="E1328" s="3" t="s">
        <v>399</v>
      </c>
      <c r="F1328" s="3" t="s">
        <v>400</v>
      </c>
      <c r="G1328" s="4" t="str">
        <f t="shared" si="85"/>
        <v>RES0603 5M9±1%</v>
      </c>
      <c r="H1328" s="3" t="s">
        <v>23</v>
      </c>
      <c r="I1328" s="3" t="s">
        <v>24</v>
      </c>
      <c r="J1328" s="3" t="s">
        <v>25</v>
      </c>
      <c r="K1328" s="3" t="s">
        <v>401</v>
      </c>
      <c r="L1328" s="4" t="str">
        <f t="shared" si="86"/>
        <v>RC0603FR-075M9L</v>
      </c>
      <c r="M1328" s="3" t="s">
        <v>378</v>
      </c>
      <c r="N1328" t="s">
        <v>379</v>
      </c>
      <c r="O1328" t="str">
        <f t="shared" ca="1" si="84"/>
        <v>C:\Altium Libraries\Passives Library\DataSheet\GENERAL PURPOSE CHIP RESISTORS (Yageo).pdf</v>
      </c>
      <c r="P1328" s="5" t="str">
        <f t="shared" si="87"/>
        <v>GENERAL PURPOSE CHIP RESISTORS RES0603 5M9±1% 75V 0.1W</v>
      </c>
    </row>
    <row r="1329" spans="1:16" x14ac:dyDescent="0.3">
      <c r="A1329" s="4" t="s">
        <v>1568</v>
      </c>
      <c r="B1329" s="3" t="s">
        <v>398</v>
      </c>
      <c r="C1329" s="4" t="s">
        <v>2711</v>
      </c>
      <c r="D1329" s="45" t="s">
        <v>1669</v>
      </c>
      <c r="E1329" s="3" t="s">
        <v>399</v>
      </c>
      <c r="F1329" s="3" t="s">
        <v>400</v>
      </c>
      <c r="G1329" s="4" t="str">
        <f t="shared" si="85"/>
        <v>RES0603 6M04±1%</v>
      </c>
      <c r="H1329" s="3" t="s">
        <v>23</v>
      </c>
      <c r="I1329" s="3" t="s">
        <v>24</v>
      </c>
      <c r="J1329" s="3" t="s">
        <v>25</v>
      </c>
      <c r="K1329" s="3" t="s">
        <v>401</v>
      </c>
      <c r="L1329" s="4" t="str">
        <f t="shared" si="86"/>
        <v>RC0603FR-076M04L</v>
      </c>
      <c r="M1329" s="3" t="s">
        <v>378</v>
      </c>
      <c r="N1329" t="s">
        <v>379</v>
      </c>
      <c r="O1329" t="str">
        <f t="shared" ca="1" si="84"/>
        <v>C:\Altium Libraries\Passives Library\DataSheet\GENERAL PURPOSE CHIP RESISTORS (Yageo).pdf</v>
      </c>
      <c r="P1329" s="5" t="str">
        <f t="shared" si="87"/>
        <v>GENERAL PURPOSE CHIP RESISTORS RES0603 6M04±1% 75V 0.1W</v>
      </c>
    </row>
    <row r="1330" spans="1:16" x14ac:dyDescent="0.3">
      <c r="A1330" s="4" t="s">
        <v>1569</v>
      </c>
      <c r="B1330" s="3" t="s">
        <v>398</v>
      </c>
      <c r="C1330" s="4" t="s">
        <v>2712</v>
      </c>
      <c r="D1330" s="45" t="s">
        <v>1669</v>
      </c>
      <c r="E1330" s="3" t="s">
        <v>399</v>
      </c>
      <c r="F1330" s="3" t="s">
        <v>400</v>
      </c>
      <c r="G1330" s="4" t="str">
        <f t="shared" si="85"/>
        <v>RES0603 6M19±1%</v>
      </c>
      <c r="H1330" s="3" t="s">
        <v>23</v>
      </c>
      <c r="I1330" s="3" t="s">
        <v>24</v>
      </c>
      <c r="J1330" s="3" t="s">
        <v>25</v>
      </c>
      <c r="K1330" s="3" t="s">
        <v>401</v>
      </c>
      <c r="L1330" s="4" t="str">
        <f t="shared" si="86"/>
        <v>RC0603FR-076M19L</v>
      </c>
      <c r="M1330" s="3" t="s">
        <v>378</v>
      </c>
      <c r="N1330" t="s">
        <v>379</v>
      </c>
      <c r="O1330" t="str">
        <f t="shared" ca="1" si="84"/>
        <v>C:\Altium Libraries\Passives Library\DataSheet\GENERAL PURPOSE CHIP RESISTORS (Yageo).pdf</v>
      </c>
      <c r="P1330" s="5" t="str">
        <f t="shared" si="87"/>
        <v>GENERAL PURPOSE CHIP RESISTORS RES0603 6M19±1% 75V 0.1W</v>
      </c>
    </row>
    <row r="1331" spans="1:16" x14ac:dyDescent="0.3">
      <c r="A1331" s="4" t="s">
        <v>1570</v>
      </c>
      <c r="B1331" s="3" t="s">
        <v>398</v>
      </c>
      <c r="C1331" s="4" t="s">
        <v>2713</v>
      </c>
      <c r="D1331" s="45" t="s">
        <v>1669</v>
      </c>
      <c r="E1331" s="3" t="s">
        <v>399</v>
      </c>
      <c r="F1331" s="3" t="s">
        <v>400</v>
      </c>
      <c r="G1331" s="4" t="str">
        <f t="shared" si="85"/>
        <v>RES0603 6M34±1%</v>
      </c>
      <c r="H1331" s="3" t="s">
        <v>23</v>
      </c>
      <c r="I1331" s="3" t="s">
        <v>24</v>
      </c>
      <c r="J1331" s="3" t="s">
        <v>25</v>
      </c>
      <c r="K1331" s="3" t="s">
        <v>401</v>
      </c>
      <c r="L1331" s="4" t="str">
        <f t="shared" si="86"/>
        <v>RC0603FR-076M34L</v>
      </c>
      <c r="M1331" s="3" t="s">
        <v>378</v>
      </c>
      <c r="N1331" t="s">
        <v>379</v>
      </c>
      <c r="O1331" t="str">
        <f t="shared" ca="1" si="84"/>
        <v>C:\Altium Libraries\Passives Library\DataSheet\GENERAL PURPOSE CHIP RESISTORS (Yageo).pdf</v>
      </c>
      <c r="P1331" s="5" t="str">
        <f t="shared" si="87"/>
        <v>GENERAL PURPOSE CHIP RESISTORS RES0603 6M34±1% 75V 0.1W</v>
      </c>
    </row>
    <row r="1332" spans="1:16" x14ac:dyDescent="0.3">
      <c r="A1332" s="4" t="s">
        <v>1571</v>
      </c>
      <c r="B1332" s="3" t="s">
        <v>398</v>
      </c>
      <c r="C1332" s="4" t="s">
        <v>2714</v>
      </c>
      <c r="D1332" s="45" t="s">
        <v>1669</v>
      </c>
      <c r="E1332" s="3" t="s">
        <v>399</v>
      </c>
      <c r="F1332" s="3" t="s">
        <v>400</v>
      </c>
      <c r="G1332" s="4" t="str">
        <f t="shared" si="85"/>
        <v>RES0603 6M49±1%</v>
      </c>
      <c r="H1332" s="3" t="s">
        <v>23</v>
      </c>
      <c r="I1332" s="3" t="s">
        <v>24</v>
      </c>
      <c r="J1332" s="3" t="s">
        <v>25</v>
      </c>
      <c r="K1332" s="3" t="s">
        <v>401</v>
      </c>
      <c r="L1332" s="4" t="str">
        <f t="shared" si="86"/>
        <v>RC0603FR-076M49L</v>
      </c>
      <c r="M1332" s="3" t="s">
        <v>378</v>
      </c>
      <c r="N1332" t="s">
        <v>379</v>
      </c>
      <c r="O1332" t="str">
        <f t="shared" ca="1" si="84"/>
        <v>C:\Altium Libraries\Passives Library\DataSheet\GENERAL PURPOSE CHIP RESISTORS (Yageo).pdf</v>
      </c>
      <c r="P1332" s="5" t="str">
        <f t="shared" si="87"/>
        <v>GENERAL PURPOSE CHIP RESISTORS RES0603 6M49±1% 75V 0.1W</v>
      </c>
    </row>
    <row r="1333" spans="1:16" x14ac:dyDescent="0.3">
      <c r="A1333" s="4" t="s">
        <v>1572</v>
      </c>
      <c r="B1333" s="3" t="s">
        <v>398</v>
      </c>
      <c r="C1333" s="4" t="s">
        <v>2715</v>
      </c>
      <c r="D1333" s="45" t="s">
        <v>1669</v>
      </c>
      <c r="E1333" s="3" t="s">
        <v>399</v>
      </c>
      <c r="F1333" s="3" t="s">
        <v>400</v>
      </c>
      <c r="G1333" s="4" t="str">
        <f t="shared" si="85"/>
        <v>RES0603 6M65±1%</v>
      </c>
      <c r="H1333" s="3" t="s">
        <v>23</v>
      </c>
      <c r="I1333" s="3" t="s">
        <v>24</v>
      </c>
      <c r="J1333" s="3" t="s">
        <v>25</v>
      </c>
      <c r="K1333" s="3" t="s">
        <v>401</v>
      </c>
      <c r="L1333" s="4" t="str">
        <f t="shared" si="86"/>
        <v>RC0603FR-076M65L</v>
      </c>
      <c r="M1333" s="3" t="s">
        <v>378</v>
      </c>
      <c r="N1333" t="s">
        <v>379</v>
      </c>
      <c r="O1333" t="str">
        <f t="shared" ca="1" si="84"/>
        <v>C:\Altium Libraries\Passives Library\DataSheet\GENERAL PURPOSE CHIP RESISTORS (Yageo).pdf</v>
      </c>
      <c r="P1333" s="5" t="str">
        <f t="shared" si="87"/>
        <v>GENERAL PURPOSE CHIP RESISTORS RES0603 6M65±1% 75V 0.1W</v>
      </c>
    </row>
    <row r="1334" spans="1:16" x14ac:dyDescent="0.3">
      <c r="A1334" s="4" t="s">
        <v>1573</v>
      </c>
      <c r="B1334" s="3" t="s">
        <v>398</v>
      </c>
      <c r="C1334" s="4" t="s">
        <v>2716</v>
      </c>
      <c r="D1334" s="45" t="s">
        <v>1669</v>
      </c>
      <c r="E1334" s="3" t="s">
        <v>399</v>
      </c>
      <c r="F1334" s="3" t="s">
        <v>400</v>
      </c>
      <c r="G1334" s="4" t="str">
        <f t="shared" si="85"/>
        <v>RES0603 6M81±1%</v>
      </c>
      <c r="H1334" s="3" t="s">
        <v>23</v>
      </c>
      <c r="I1334" s="3" t="s">
        <v>24</v>
      </c>
      <c r="J1334" s="3" t="s">
        <v>25</v>
      </c>
      <c r="K1334" s="3" t="s">
        <v>401</v>
      </c>
      <c r="L1334" s="4" t="str">
        <f t="shared" si="86"/>
        <v>RC0603FR-076M81L</v>
      </c>
      <c r="M1334" s="3" t="s">
        <v>378</v>
      </c>
      <c r="N1334" t="s">
        <v>379</v>
      </c>
      <c r="O1334" t="str">
        <f t="shared" ca="1" si="84"/>
        <v>C:\Altium Libraries\Passives Library\DataSheet\GENERAL PURPOSE CHIP RESISTORS (Yageo).pdf</v>
      </c>
      <c r="P1334" s="5" t="str">
        <f t="shared" si="87"/>
        <v>GENERAL PURPOSE CHIP RESISTORS RES0603 6M81±1% 75V 0.1W</v>
      </c>
    </row>
    <row r="1335" spans="1:16" x14ac:dyDescent="0.3">
      <c r="A1335" s="4" t="s">
        <v>1574</v>
      </c>
      <c r="B1335" s="3" t="s">
        <v>398</v>
      </c>
      <c r="C1335" s="4" t="s">
        <v>2717</v>
      </c>
      <c r="D1335" s="45" t="s">
        <v>1669</v>
      </c>
      <c r="E1335" s="3" t="s">
        <v>399</v>
      </c>
      <c r="F1335" s="3" t="s">
        <v>400</v>
      </c>
      <c r="G1335" s="4" t="str">
        <f t="shared" si="85"/>
        <v>RES0603 6M98±1%</v>
      </c>
      <c r="H1335" s="3" t="s">
        <v>23</v>
      </c>
      <c r="I1335" s="3" t="s">
        <v>24</v>
      </c>
      <c r="J1335" s="3" t="s">
        <v>25</v>
      </c>
      <c r="K1335" s="3" t="s">
        <v>401</v>
      </c>
      <c r="L1335" s="4" t="str">
        <f t="shared" si="86"/>
        <v>RC0603FR-076M98L</v>
      </c>
      <c r="M1335" s="3" t="s">
        <v>378</v>
      </c>
      <c r="N1335" t="s">
        <v>379</v>
      </c>
      <c r="O1335" t="str">
        <f t="shared" ca="1" si="84"/>
        <v>C:\Altium Libraries\Passives Library\DataSheet\GENERAL PURPOSE CHIP RESISTORS (Yageo).pdf</v>
      </c>
      <c r="P1335" s="5" t="str">
        <f t="shared" si="87"/>
        <v>GENERAL PURPOSE CHIP RESISTORS RES0603 6M98±1% 75V 0.1W</v>
      </c>
    </row>
    <row r="1336" spans="1:16" x14ac:dyDescent="0.3">
      <c r="A1336" s="4" t="s">
        <v>1575</v>
      </c>
      <c r="B1336" s="3" t="s">
        <v>398</v>
      </c>
      <c r="C1336" s="4" t="s">
        <v>2718</v>
      </c>
      <c r="D1336" s="45" t="s">
        <v>1669</v>
      </c>
      <c r="E1336" s="3" t="s">
        <v>399</v>
      </c>
      <c r="F1336" s="3" t="s">
        <v>400</v>
      </c>
      <c r="G1336" s="4" t="str">
        <f t="shared" si="85"/>
        <v>RES0603 7M15±1%</v>
      </c>
      <c r="H1336" s="3" t="s">
        <v>23</v>
      </c>
      <c r="I1336" s="3" t="s">
        <v>24</v>
      </c>
      <c r="J1336" s="3" t="s">
        <v>25</v>
      </c>
      <c r="K1336" s="3" t="s">
        <v>401</v>
      </c>
      <c r="L1336" s="4" t="str">
        <f t="shared" si="86"/>
        <v>RC0603FR-077M15L</v>
      </c>
      <c r="M1336" s="3" t="s">
        <v>378</v>
      </c>
      <c r="N1336" t="s">
        <v>379</v>
      </c>
      <c r="O1336" t="str">
        <f t="shared" ca="1" si="84"/>
        <v>C:\Altium Libraries\Passives Library\DataSheet\GENERAL PURPOSE CHIP RESISTORS (Yageo).pdf</v>
      </c>
      <c r="P1336" s="5" t="str">
        <f t="shared" si="87"/>
        <v>GENERAL PURPOSE CHIP RESISTORS RES0603 7M15±1% 75V 0.1W</v>
      </c>
    </row>
    <row r="1337" spans="1:16" x14ac:dyDescent="0.3">
      <c r="A1337" s="4" t="s">
        <v>1576</v>
      </c>
      <c r="B1337" s="3" t="s">
        <v>398</v>
      </c>
      <c r="C1337" s="4" t="s">
        <v>2719</v>
      </c>
      <c r="D1337" s="45" t="s">
        <v>1669</v>
      </c>
      <c r="E1337" s="3" t="s">
        <v>399</v>
      </c>
      <c r="F1337" s="3" t="s">
        <v>400</v>
      </c>
      <c r="G1337" s="4" t="str">
        <f t="shared" si="85"/>
        <v>RES0603 7M32±1%</v>
      </c>
      <c r="H1337" s="3" t="s">
        <v>23</v>
      </c>
      <c r="I1337" s="3" t="s">
        <v>24</v>
      </c>
      <c r="J1337" s="3" t="s">
        <v>25</v>
      </c>
      <c r="K1337" s="3" t="s">
        <v>401</v>
      </c>
      <c r="L1337" s="4" t="str">
        <f t="shared" si="86"/>
        <v>RC0603FR-077M32L</v>
      </c>
      <c r="M1337" s="3" t="s">
        <v>378</v>
      </c>
      <c r="N1337" t="s">
        <v>379</v>
      </c>
      <c r="O1337" t="str">
        <f t="shared" ca="1" si="84"/>
        <v>C:\Altium Libraries\Passives Library\DataSheet\GENERAL PURPOSE CHIP RESISTORS (Yageo).pdf</v>
      </c>
      <c r="P1337" s="5" t="str">
        <f t="shared" si="87"/>
        <v>GENERAL PURPOSE CHIP RESISTORS RES0603 7M32±1% 75V 0.1W</v>
      </c>
    </row>
    <row r="1338" spans="1:16" x14ac:dyDescent="0.3">
      <c r="A1338" s="4" t="s">
        <v>1577</v>
      </c>
      <c r="B1338" s="3" t="s">
        <v>398</v>
      </c>
      <c r="C1338" s="4" t="s">
        <v>365</v>
      </c>
      <c r="D1338" s="45" t="s">
        <v>1669</v>
      </c>
      <c r="E1338" s="3" t="s">
        <v>399</v>
      </c>
      <c r="F1338" s="3" t="s">
        <v>400</v>
      </c>
      <c r="G1338" s="4" t="str">
        <f t="shared" si="85"/>
        <v>RES0603 7M5±1%</v>
      </c>
      <c r="H1338" s="3" t="s">
        <v>23</v>
      </c>
      <c r="I1338" s="3" t="s">
        <v>24</v>
      </c>
      <c r="J1338" s="3" t="s">
        <v>25</v>
      </c>
      <c r="K1338" s="3" t="s">
        <v>401</v>
      </c>
      <c r="L1338" s="4" t="str">
        <f t="shared" si="86"/>
        <v>RC0603FR-077M5L</v>
      </c>
      <c r="M1338" s="3" t="s">
        <v>378</v>
      </c>
      <c r="N1338" t="s">
        <v>379</v>
      </c>
      <c r="O1338" t="str">
        <f t="shared" ca="1" si="84"/>
        <v>C:\Altium Libraries\Passives Library\DataSheet\GENERAL PURPOSE CHIP RESISTORS (Yageo).pdf</v>
      </c>
      <c r="P1338" s="5" t="str">
        <f t="shared" si="87"/>
        <v>GENERAL PURPOSE CHIP RESISTORS RES0603 7M5±1% 75V 0.1W</v>
      </c>
    </row>
    <row r="1339" spans="1:16" x14ac:dyDescent="0.3">
      <c r="A1339" s="4" t="s">
        <v>1578</v>
      </c>
      <c r="B1339" s="3" t="s">
        <v>398</v>
      </c>
      <c r="C1339" s="4" t="s">
        <v>2720</v>
      </c>
      <c r="D1339" s="45" t="s">
        <v>1669</v>
      </c>
      <c r="E1339" s="3" t="s">
        <v>399</v>
      </c>
      <c r="F1339" s="3" t="s">
        <v>400</v>
      </c>
      <c r="G1339" s="4" t="str">
        <f t="shared" si="85"/>
        <v>RES0603 7M68±1%</v>
      </c>
      <c r="H1339" s="3" t="s">
        <v>23</v>
      </c>
      <c r="I1339" s="3" t="s">
        <v>24</v>
      </c>
      <c r="J1339" s="3" t="s">
        <v>25</v>
      </c>
      <c r="K1339" s="3" t="s">
        <v>401</v>
      </c>
      <c r="L1339" s="4" t="str">
        <f t="shared" si="86"/>
        <v>RC0603FR-077M68L</v>
      </c>
      <c r="M1339" s="3" t="s">
        <v>378</v>
      </c>
      <c r="N1339" t="s">
        <v>379</v>
      </c>
      <c r="O1339" t="str">
        <f t="shared" ca="1" si="84"/>
        <v>C:\Altium Libraries\Passives Library\DataSheet\GENERAL PURPOSE CHIP RESISTORS (Yageo).pdf</v>
      </c>
      <c r="P1339" s="5" t="str">
        <f t="shared" si="87"/>
        <v>GENERAL PURPOSE CHIP RESISTORS RES0603 7M68±1% 75V 0.1W</v>
      </c>
    </row>
    <row r="1340" spans="1:16" x14ac:dyDescent="0.3">
      <c r="A1340" s="4" t="s">
        <v>1579</v>
      </c>
      <c r="B1340" s="3" t="s">
        <v>398</v>
      </c>
      <c r="C1340" s="4" t="s">
        <v>2721</v>
      </c>
      <c r="D1340" s="45" t="s">
        <v>1669</v>
      </c>
      <c r="E1340" s="3" t="s">
        <v>399</v>
      </c>
      <c r="F1340" s="3" t="s">
        <v>400</v>
      </c>
      <c r="G1340" s="4" t="str">
        <f t="shared" si="85"/>
        <v>RES0603 7M87±1%</v>
      </c>
      <c r="H1340" s="3" t="s">
        <v>23</v>
      </c>
      <c r="I1340" s="3" t="s">
        <v>24</v>
      </c>
      <c r="J1340" s="3" t="s">
        <v>25</v>
      </c>
      <c r="K1340" s="3" t="s">
        <v>401</v>
      </c>
      <c r="L1340" s="4" t="str">
        <f t="shared" si="86"/>
        <v>RC0603FR-077M87L</v>
      </c>
      <c r="M1340" s="3" t="s">
        <v>378</v>
      </c>
      <c r="N1340" t="s">
        <v>379</v>
      </c>
      <c r="O1340" t="str">
        <f t="shared" ca="1" si="84"/>
        <v>C:\Altium Libraries\Passives Library\DataSheet\GENERAL PURPOSE CHIP RESISTORS (Yageo).pdf</v>
      </c>
      <c r="P1340" s="5" t="str">
        <f t="shared" si="87"/>
        <v>GENERAL PURPOSE CHIP RESISTORS RES0603 7M87±1% 75V 0.1W</v>
      </c>
    </row>
    <row r="1341" spans="1:16" x14ac:dyDescent="0.3">
      <c r="A1341" s="4" t="s">
        <v>1580</v>
      </c>
      <c r="B1341" s="3" t="s">
        <v>398</v>
      </c>
      <c r="C1341" s="4" t="s">
        <v>2722</v>
      </c>
      <c r="D1341" s="45" t="s">
        <v>1669</v>
      </c>
      <c r="E1341" s="3" t="s">
        <v>399</v>
      </c>
      <c r="F1341" s="3" t="s">
        <v>400</v>
      </c>
      <c r="G1341" s="4" t="str">
        <f t="shared" si="85"/>
        <v>RES0603 8M06±1%</v>
      </c>
      <c r="H1341" s="3" t="s">
        <v>23</v>
      </c>
      <c r="I1341" s="3" t="s">
        <v>24</v>
      </c>
      <c r="J1341" s="3" t="s">
        <v>25</v>
      </c>
      <c r="K1341" s="3" t="s">
        <v>401</v>
      </c>
      <c r="L1341" s="4" t="str">
        <f t="shared" si="86"/>
        <v>RC0603FR-078M06L</v>
      </c>
      <c r="M1341" s="3" t="s">
        <v>378</v>
      </c>
      <c r="N1341" t="s">
        <v>379</v>
      </c>
      <c r="O1341" t="str">
        <f t="shared" ca="1" si="84"/>
        <v>C:\Altium Libraries\Passives Library\DataSheet\GENERAL PURPOSE CHIP RESISTORS (Yageo).pdf</v>
      </c>
      <c r="P1341" s="5" t="str">
        <f t="shared" si="87"/>
        <v>GENERAL PURPOSE CHIP RESISTORS RES0603 8M06±1% 75V 0.1W</v>
      </c>
    </row>
    <row r="1342" spans="1:16" x14ac:dyDescent="0.3">
      <c r="A1342" s="4" t="s">
        <v>1581</v>
      </c>
      <c r="B1342" s="3" t="s">
        <v>398</v>
      </c>
      <c r="C1342" s="4" t="s">
        <v>2723</v>
      </c>
      <c r="D1342" s="45" t="s">
        <v>1669</v>
      </c>
      <c r="E1342" s="3" t="s">
        <v>399</v>
      </c>
      <c r="F1342" s="3" t="s">
        <v>400</v>
      </c>
      <c r="G1342" s="4" t="str">
        <f t="shared" si="85"/>
        <v>RES0603 8M25±1%</v>
      </c>
      <c r="H1342" s="3" t="s">
        <v>23</v>
      </c>
      <c r="I1342" s="3" t="s">
        <v>24</v>
      </c>
      <c r="J1342" s="3" t="s">
        <v>25</v>
      </c>
      <c r="K1342" s="3" t="s">
        <v>401</v>
      </c>
      <c r="L1342" s="4" t="str">
        <f t="shared" si="86"/>
        <v>RC0603FR-078M25L</v>
      </c>
      <c r="M1342" s="3" t="s">
        <v>378</v>
      </c>
      <c r="N1342" t="s">
        <v>379</v>
      </c>
      <c r="O1342" t="str">
        <f t="shared" ca="1" si="84"/>
        <v>C:\Altium Libraries\Passives Library\DataSheet\GENERAL PURPOSE CHIP RESISTORS (Yageo).pdf</v>
      </c>
      <c r="P1342" s="5" t="str">
        <f t="shared" si="87"/>
        <v>GENERAL PURPOSE CHIP RESISTORS RES0603 8M25±1% 75V 0.1W</v>
      </c>
    </row>
    <row r="1343" spans="1:16" x14ac:dyDescent="0.3">
      <c r="A1343" s="4" t="s">
        <v>1582</v>
      </c>
      <c r="B1343" s="3" t="s">
        <v>398</v>
      </c>
      <c r="C1343" s="4" t="s">
        <v>2724</v>
      </c>
      <c r="D1343" s="45" t="s">
        <v>1669</v>
      </c>
      <c r="E1343" s="3" t="s">
        <v>399</v>
      </c>
      <c r="F1343" s="3" t="s">
        <v>400</v>
      </c>
      <c r="G1343" s="4" t="str">
        <f t="shared" si="85"/>
        <v>RES0603 8M45±1%</v>
      </c>
      <c r="H1343" s="3" t="s">
        <v>23</v>
      </c>
      <c r="I1343" s="3" t="s">
        <v>24</v>
      </c>
      <c r="J1343" s="3" t="s">
        <v>25</v>
      </c>
      <c r="K1343" s="3" t="s">
        <v>401</v>
      </c>
      <c r="L1343" s="4" t="str">
        <f t="shared" si="86"/>
        <v>RC0603FR-078M45L</v>
      </c>
      <c r="M1343" s="3" t="s">
        <v>378</v>
      </c>
      <c r="N1343" t="s">
        <v>379</v>
      </c>
      <c r="O1343" t="str">
        <f t="shared" ca="1" si="84"/>
        <v>C:\Altium Libraries\Passives Library\DataSheet\GENERAL PURPOSE CHIP RESISTORS (Yageo).pdf</v>
      </c>
      <c r="P1343" s="5" t="str">
        <f t="shared" si="87"/>
        <v>GENERAL PURPOSE CHIP RESISTORS RES0603 8M45±1% 75V 0.1W</v>
      </c>
    </row>
    <row r="1344" spans="1:16" x14ac:dyDescent="0.3">
      <c r="A1344" s="4" t="s">
        <v>1583</v>
      </c>
      <c r="B1344" s="3" t="s">
        <v>398</v>
      </c>
      <c r="C1344" s="4" t="s">
        <v>2725</v>
      </c>
      <c r="D1344" s="45" t="s">
        <v>1669</v>
      </c>
      <c r="E1344" s="3" t="s">
        <v>399</v>
      </c>
      <c r="F1344" s="3" t="s">
        <v>400</v>
      </c>
      <c r="G1344" s="4" t="str">
        <f t="shared" si="85"/>
        <v>RES0603 8M66±1%</v>
      </c>
      <c r="H1344" s="3" t="s">
        <v>23</v>
      </c>
      <c r="I1344" s="3" t="s">
        <v>24</v>
      </c>
      <c r="J1344" s="3" t="s">
        <v>25</v>
      </c>
      <c r="K1344" s="3" t="s">
        <v>401</v>
      </c>
      <c r="L1344" s="4" t="str">
        <f t="shared" si="86"/>
        <v>RC0603FR-078M66L</v>
      </c>
      <c r="M1344" s="3" t="s">
        <v>378</v>
      </c>
      <c r="N1344" t="s">
        <v>379</v>
      </c>
      <c r="O1344" t="str">
        <f t="shared" ca="1" si="84"/>
        <v>C:\Altium Libraries\Passives Library\DataSheet\GENERAL PURPOSE CHIP RESISTORS (Yageo).pdf</v>
      </c>
      <c r="P1344" s="5" t="str">
        <f t="shared" si="87"/>
        <v>GENERAL PURPOSE CHIP RESISTORS RES0603 8M66±1% 75V 0.1W</v>
      </c>
    </row>
    <row r="1345" spans="1:16" x14ac:dyDescent="0.3">
      <c r="A1345" s="4" t="s">
        <v>1584</v>
      </c>
      <c r="B1345" s="3" t="s">
        <v>398</v>
      </c>
      <c r="C1345" s="4" t="s">
        <v>2726</v>
      </c>
      <c r="D1345" s="45" t="s">
        <v>1669</v>
      </c>
      <c r="E1345" s="3" t="s">
        <v>399</v>
      </c>
      <c r="F1345" s="3" t="s">
        <v>400</v>
      </c>
      <c r="G1345" s="4" t="str">
        <f t="shared" si="85"/>
        <v>RES0603 8M87±1%</v>
      </c>
      <c r="H1345" s="3" t="s">
        <v>23</v>
      </c>
      <c r="I1345" s="3" t="s">
        <v>24</v>
      </c>
      <c r="J1345" s="3" t="s">
        <v>25</v>
      </c>
      <c r="K1345" s="3" t="s">
        <v>401</v>
      </c>
      <c r="L1345" s="4" t="str">
        <f t="shared" si="86"/>
        <v>RC0603FR-078M87L</v>
      </c>
      <c r="M1345" s="3" t="s">
        <v>378</v>
      </c>
      <c r="N1345" t="s">
        <v>379</v>
      </c>
      <c r="O1345" t="str">
        <f t="shared" ca="1" si="84"/>
        <v>C:\Altium Libraries\Passives Library\DataSheet\GENERAL PURPOSE CHIP RESISTORS (Yageo).pdf</v>
      </c>
      <c r="P1345" s="5" t="str">
        <f t="shared" si="87"/>
        <v>GENERAL PURPOSE CHIP RESISTORS RES0603 8M87±1% 75V 0.1W</v>
      </c>
    </row>
    <row r="1346" spans="1:16" x14ac:dyDescent="0.3">
      <c r="A1346" s="4" t="s">
        <v>1585</v>
      </c>
      <c r="B1346" s="3" t="s">
        <v>398</v>
      </c>
      <c r="C1346" s="4" t="s">
        <v>2727</v>
      </c>
      <c r="D1346" s="45" t="s">
        <v>1669</v>
      </c>
      <c r="E1346" s="3" t="s">
        <v>399</v>
      </c>
      <c r="F1346" s="3" t="s">
        <v>400</v>
      </c>
      <c r="G1346" s="4" t="str">
        <f t="shared" si="85"/>
        <v>RES0603 9M09±1%</v>
      </c>
      <c r="H1346" s="3" t="s">
        <v>23</v>
      </c>
      <c r="I1346" s="3" t="s">
        <v>24</v>
      </c>
      <c r="J1346" s="3" t="s">
        <v>25</v>
      </c>
      <c r="K1346" s="3" t="s">
        <v>401</v>
      </c>
      <c r="L1346" s="4" t="str">
        <f t="shared" si="86"/>
        <v>RC0603FR-079M09L</v>
      </c>
      <c r="M1346" s="3" t="s">
        <v>378</v>
      </c>
      <c r="N1346" t="s">
        <v>379</v>
      </c>
      <c r="O1346" t="str">
        <f t="shared" ca="1" si="84"/>
        <v>C:\Altium Libraries\Passives Library\DataSheet\GENERAL PURPOSE CHIP RESISTORS (Yageo).pdf</v>
      </c>
      <c r="P1346" s="5" t="str">
        <f t="shared" si="87"/>
        <v>GENERAL PURPOSE CHIP RESISTORS RES0603 9M09±1% 75V 0.1W</v>
      </c>
    </row>
    <row r="1347" spans="1:16" x14ac:dyDescent="0.3">
      <c r="A1347" s="4" t="s">
        <v>1586</v>
      </c>
      <c r="B1347" s="3" t="s">
        <v>398</v>
      </c>
      <c r="C1347" s="4" t="s">
        <v>2728</v>
      </c>
      <c r="D1347" s="45" t="s">
        <v>1669</v>
      </c>
      <c r="E1347" s="3" t="s">
        <v>399</v>
      </c>
      <c r="F1347" s="3" t="s">
        <v>400</v>
      </c>
      <c r="G1347" s="4" t="str">
        <f t="shared" si="85"/>
        <v>RES0603 9M31±1%</v>
      </c>
      <c r="H1347" s="3" t="s">
        <v>23</v>
      </c>
      <c r="I1347" s="3" t="s">
        <v>24</v>
      </c>
      <c r="J1347" s="3" t="s">
        <v>25</v>
      </c>
      <c r="K1347" s="3" t="s">
        <v>401</v>
      </c>
      <c r="L1347" s="4" t="str">
        <f t="shared" si="86"/>
        <v>RC0603FR-079M31L</v>
      </c>
      <c r="M1347" s="3" t="s">
        <v>378</v>
      </c>
      <c r="N1347" t="s">
        <v>379</v>
      </c>
      <c r="O1347" t="str">
        <f t="shared" ca="1" si="84"/>
        <v>C:\Altium Libraries\Passives Library\DataSheet\GENERAL PURPOSE CHIP RESISTORS (Yageo).pdf</v>
      </c>
      <c r="P1347" s="5" t="str">
        <f t="shared" si="87"/>
        <v>GENERAL PURPOSE CHIP RESISTORS RES0603 9M31±1% 75V 0.1W</v>
      </c>
    </row>
    <row r="1348" spans="1:16" x14ac:dyDescent="0.3">
      <c r="A1348" s="4" t="s">
        <v>1587</v>
      </c>
      <c r="B1348" s="3" t="s">
        <v>398</v>
      </c>
      <c r="C1348" s="4" t="s">
        <v>2729</v>
      </c>
      <c r="D1348" s="45" t="s">
        <v>1669</v>
      </c>
      <c r="E1348" s="3" t="s">
        <v>399</v>
      </c>
      <c r="F1348" s="3" t="s">
        <v>400</v>
      </c>
      <c r="G1348" s="4" t="str">
        <f t="shared" si="85"/>
        <v>RES0603 9M53±1%</v>
      </c>
      <c r="H1348" s="3" t="s">
        <v>23</v>
      </c>
      <c r="I1348" s="3" t="s">
        <v>24</v>
      </c>
      <c r="J1348" s="3" t="s">
        <v>25</v>
      </c>
      <c r="K1348" s="3" t="s">
        <v>401</v>
      </c>
      <c r="L1348" s="4" t="str">
        <f t="shared" si="86"/>
        <v>RC0603FR-079M53L</v>
      </c>
      <c r="M1348" s="3" t="s">
        <v>378</v>
      </c>
      <c r="N1348" t="s">
        <v>379</v>
      </c>
      <c r="O1348" t="str">
        <f t="shared" ca="1" si="84"/>
        <v>C:\Altium Libraries\Passives Library\DataSheet\GENERAL PURPOSE CHIP RESISTORS (Yageo).pdf</v>
      </c>
      <c r="P1348" s="5" t="str">
        <f t="shared" si="87"/>
        <v>GENERAL PURPOSE CHIP RESISTORS RES0603 9M53±1% 75V 0.1W</v>
      </c>
    </row>
    <row r="1349" spans="1:16" x14ac:dyDescent="0.3">
      <c r="A1349" s="4" t="s">
        <v>1588</v>
      </c>
      <c r="B1349" s="3" t="s">
        <v>398</v>
      </c>
      <c r="C1349" s="4" t="s">
        <v>2730</v>
      </c>
      <c r="D1349" s="45" t="s">
        <v>1669</v>
      </c>
      <c r="E1349" s="3" t="s">
        <v>399</v>
      </c>
      <c r="F1349" s="3" t="s">
        <v>400</v>
      </c>
      <c r="G1349" s="4" t="str">
        <f t="shared" si="85"/>
        <v>RES0603 9M76±1%</v>
      </c>
      <c r="H1349" s="3" t="s">
        <v>23</v>
      </c>
      <c r="I1349" s="3" t="s">
        <v>24</v>
      </c>
      <c r="J1349" s="3" t="s">
        <v>25</v>
      </c>
      <c r="K1349" s="3" t="s">
        <v>401</v>
      </c>
      <c r="L1349" s="4" t="str">
        <f t="shared" si="86"/>
        <v>RC0603FR-079M76L</v>
      </c>
      <c r="M1349" s="3" t="s">
        <v>378</v>
      </c>
      <c r="N1349" t="s">
        <v>379</v>
      </c>
      <c r="O1349" t="str">
        <f t="shared" ca="1" si="84"/>
        <v>C:\Altium Libraries\Passives Library\DataSheet\GENERAL PURPOSE CHIP RESISTORS (Yageo).pdf</v>
      </c>
      <c r="P1349" s="5" t="str">
        <f t="shared" si="87"/>
        <v>GENERAL PURPOSE CHIP RESISTORS RES0603 9M76±1% 75V 0.1W</v>
      </c>
    </row>
    <row r="1350" spans="1:16" x14ac:dyDescent="0.3">
      <c r="A1350" s="4" t="s">
        <v>1589</v>
      </c>
      <c r="B1350" s="3" t="s">
        <v>398</v>
      </c>
      <c r="C1350" s="4" t="s">
        <v>371</v>
      </c>
      <c r="D1350" s="45" t="s">
        <v>1669</v>
      </c>
      <c r="E1350" s="3" t="s">
        <v>399</v>
      </c>
      <c r="F1350" s="3" t="s">
        <v>400</v>
      </c>
      <c r="G1350" s="4" t="str">
        <f t="shared" si="85"/>
        <v>RES0603 10M±1%</v>
      </c>
      <c r="H1350" s="3" t="s">
        <v>23</v>
      </c>
      <c r="I1350" s="3" t="s">
        <v>24</v>
      </c>
      <c r="J1350" s="3" t="s">
        <v>25</v>
      </c>
      <c r="K1350" s="3" t="s">
        <v>401</v>
      </c>
      <c r="L1350" s="4" t="str">
        <f t="shared" si="86"/>
        <v>RC0603FR-0710ML</v>
      </c>
      <c r="M1350" s="3" t="s">
        <v>378</v>
      </c>
      <c r="N1350" t="s">
        <v>379</v>
      </c>
      <c r="O1350" t="str">
        <f t="shared" ca="1" si="84"/>
        <v>C:\Altium Libraries\Passives Library\DataSheet\GENERAL PURPOSE CHIP RESISTORS (Yageo).pdf</v>
      </c>
      <c r="P1350" s="5" t="str">
        <f t="shared" si="87"/>
        <v>GENERAL PURPOSE CHIP RESISTORS RES0603 10M±1% 75V 0.1W</v>
      </c>
    </row>
    <row r="1351" spans="1:16" x14ac:dyDescent="0.3">
      <c r="A1351" s="9"/>
      <c r="B1351" s="10"/>
      <c r="C1351" s="10"/>
      <c r="D1351" s="10"/>
      <c r="E1351" s="10"/>
      <c r="F1351" s="10"/>
      <c r="G1351" s="9"/>
      <c r="H1351" s="10"/>
      <c r="I1351" s="8"/>
      <c r="J1351" s="7"/>
      <c r="K1351" s="7"/>
      <c r="L1351" s="9"/>
      <c r="M1351" s="10"/>
      <c r="N1351" s="7"/>
      <c r="O1351" s="7"/>
      <c r="P1351" s="10"/>
    </row>
    <row r="1352" spans="1:16" x14ac:dyDescent="0.3">
      <c r="A1352" s="4" t="s">
        <v>1590</v>
      </c>
      <c r="B1352" s="3" t="s">
        <v>580</v>
      </c>
      <c r="C1352" s="40" t="s">
        <v>374</v>
      </c>
      <c r="D1352" s="45" t="s">
        <v>1669</v>
      </c>
      <c r="E1352" s="3" t="s">
        <v>581</v>
      </c>
      <c r="F1352" s="3" t="s">
        <v>582</v>
      </c>
      <c r="G1352" s="4" t="str">
        <f>CONCATENATE(K1352," ",C1352,D1352)</f>
        <v>RES0805 0R±1%</v>
      </c>
      <c r="H1352" s="3" t="s">
        <v>23</v>
      </c>
      <c r="I1352" s="3" t="s">
        <v>24</v>
      </c>
      <c r="J1352" s="3" t="s">
        <v>25</v>
      </c>
      <c r="K1352" s="3" t="s">
        <v>583</v>
      </c>
      <c r="L1352" s="4" t="str">
        <f>CONCATENATE("RC0805FR-07",C1352,"L")</f>
        <v>RC0805FR-070RL</v>
      </c>
      <c r="M1352" s="3" t="s">
        <v>378</v>
      </c>
      <c r="N1352" t="s">
        <v>379</v>
      </c>
      <c r="O1352" t="str">
        <f t="shared" ref="O1352:O1415" ca="1" si="88">CONCATENATE(LEFT(CELL("имяфайла"), FIND("[",CELL("имяфайла"))-1),"DataSheet\GENERAL PURPOSE CHIP RESISTORS (Yageo).pdf")</f>
        <v>C:\Altium Libraries\Passives Library\DataSheet\GENERAL PURPOSE CHIP RESISTORS (Yageo).pdf</v>
      </c>
      <c r="P1352" s="5" t="str">
        <f>CONCATENATE(N1352," ",K1352," ",C1352,D1352," ",E1352," ",F1352)</f>
        <v>GENERAL PURPOSE CHIP RESISTORS RES0805 0R±1% 150V 0.125W</v>
      </c>
    </row>
    <row r="1353" spans="1:16" x14ac:dyDescent="0.3">
      <c r="A1353" s="4" t="s">
        <v>1591</v>
      </c>
      <c r="B1353" s="3" t="s">
        <v>580</v>
      </c>
      <c r="C1353" s="40" t="s">
        <v>2095</v>
      </c>
      <c r="D1353" s="45" t="s">
        <v>1669</v>
      </c>
      <c r="E1353" s="3" t="s">
        <v>581</v>
      </c>
      <c r="F1353" s="3" t="s">
        <v>582</v>
      </c>
      <c r="G1353" s="4" t="str">
        <f t="shared" ref="G1353:G1416" si="89">CONCATENATE(K1353," ",C1353,D1353)</f>
        <v>RES0805 1R±1%</v>
      </c>
      <c r="H1353" s="3" t="s">
        <v>23</v>
      </c>
      <c r="I1353" s="3" t="s">
        <v>24</v>
      </c>
      <c r="J1353" s="3" t="s">
        <v>25</v>
      </c>
      <c r="K1353" s="3" t="s">
        <v>583</v>
      </c>
      <c r="L1353" s="4" t="str">
        <f t="shared" ref="L1353:L1416" si="90">CONCATENATE("RC0805FR-07",C1353,"L")</f>
        <v>RC0805FR-071RL</v>
      </c>
      <c r="M1353" s="3" t="s">
        <v>378</v>
      </c>
      <c r="N1353" t="s">
        <v>379</v>
      </c>
      <c r="O1353" t="str">
        <f t="shared" ca="1" si="88"/>
        <v>C:\Altium Libraries\Passives Library\DataSheet\GENERAL PURPOSE CHIP RESISTORS (Yageo).pdf</v>
      </c>
      <c r="P1353" s="5" t="str">
        <f t="shared" ref="P1353:P1416" si="91">CONCATENATE(N1353," ",K1353," ",C1353,D1353," ",E1353," ",F1353)</f>
        <v>GENERAL PURPOSE CHIP RESISTORS RES0805 1R±1% 150V 0.125W</v>
      </c>
    </row>
    <row r="1354" spans="1:16" x14ac:dyDescent="0.3">
      <c r="A1354" s="4" t="s">
        <v>1592</v>
      </c>
      <c r="B1354" s="3" t="s">
        <v>580</v>
      </c>
      <c r="C1354" s="40" t="s">
        <v>2096</v>
      </c>
      <c r="D1354" s="45" t="s">
        <v>1669</v>
      </c>
      <c r="E1354" s="3" t="s">
        <v>581</v>
      </c>
      <c r="F1354" s="3" t="s">
        <v>582</v>
      </c>
      <c r="G1354" s="4" t="str">
        <f t="shared" si="89"/>
        <v>RES0805 1R02±1%</v>
      </c>
      <c r="H1354" s="3" t="s">
        <v>23</v>
      </c>
      <c r="I1354" s="3" t="s">
        <v>24</v>
      </c>
      <c r="J1354" s="3" t="s">
        <v>25</v>
      </c>
      <c r="K1354" s="3" t="s">
        <v>583</v>
      </c>
      <c r="L1354" s="4" t="str">
        <f t="shared" si="90"/>
        <v>RC0805FR-071R02L</v>
      </c>
      <c r="M1354" s="3" t="s">
        <v>378</v>
      </c>
      <c r="N1354" t="s">
        <v>379</v>
      </c>
      <c r="O1354" t="str">
        <f t="shared" ca="1" si="88"/>
        <v>C:\Altium Libraries\Passives Library\DataSheet\GENERAL PURPOSE CHIP RESISTORS (Yageo).pdf</v>
      </c>
      <c r="P1354" s="5" t="str">
        <f t="shared" si="91"/>
        <v>GENERAL PURPOSE CHIP RESISTORS RES0805 1R02±1% 150V 0.125W</v>
      </c>
    </row>
    <row r="1355" spans="1:16" x14ac:dyDescent="0.3">
      <c r="A1355" s="4" t="s">
        <v>1593</v>
      </c>
      <c r="B1355" s="3" t="s">
        <v>580</v>
      </c>
      <c r="C1355" s="40" t="s">
        <v>2097</v>
      </c>
      <c r="D1355" s="45" t="s">
        <v>1669</v>
      </c>
      <c r="E1355" s="3" t="s">
        <v>581</v>
      </c>
      <c r="F1355" s="3" t="s">
        <v>582</v>
      </c>
      <c r="G1355" s="4" t="str">
        <f t="shared" si="89"/>
        <v>RES0805 1R05±1%</v>
      </c>
      <c r="H1355" s="3" t="s">
        <v>23</v>
      </c>
      <c r="I1355" s="3" t="s">
        <v>24</v>
      </c>
      <c r="J1355" s="3" t="s">
        <v>25</v>
      </c>
      <c r="K1355" s="3" t="s">
        <v>583</v>
      </c>
      <c r="L1355" s="4" t="str">
        <f t="shared" si="90"/>
        <v>RC0805FR-071R05L</v>
      </c>
      <c r="M1355" s="3" t="s">
        <v>378</v>
      </c>
      <c r="N1355" t="s">
        <v>379</v>
      </c>
      <c r="O1355" t="str">
        <f t="shared" ca="1" si="88"/>
        <v>C:\Altium Libraries\Passives Library\DataSheet\GENERAL PURPOSE CHIP RESISTORS (Yageo).pdf</v>
      </c>
      <c r="P1355" s="5" t="str">
        <f t="shared" si="91"/>
        <v>GENERAL PURPOSE CHIP RESISTORS RES0805 1R05±1% 150V 0.125W</v>
      </c>
    </row>
    <row r="1356" spans="1:16" x14ac:dyDescent="0.3">
      <c r="A1356" s="4" t="s">
        <v>1594</v>
      </c>
      <c r="B1356" s="3" t="s">
        <v>580</v>
      </c>
      <c r="C1356" s="40" t="s">
        <v>2098</v>
      </c>
      <c r="D1356" s="45" t="s">
        <v>1669</v>
      </c>
      <c r="E1356" s="3" t="s">
        <v>581</v>
      </c>
      <c r="F1356" s="3" t="s">
        <v>582</v>
      </c>
      <c r="G1356" s="4" t="str">
        <f t="shared" si="89"/>
        <v>RES0805 1R07±1%</v>
      </c>
      <c r="H1356" s="3" t="s">
        <v>23</v>
      </c>
      <c r="I1356" s="3" t="s">
        <v>24</v>
      </c>
      <c r="J1356" s="3" t="s">
        <v>25</v>
      </c>
      <c r="K1356" s="3" t="s">
        <v>583</v>
      </c>
      <c r="L1356" s="4" t="str">
        <f t="shared" si="90"/>
        <v>RC0805FR-071R07L</v>
      </c>
      <c r="M1356" s="3" t="s">
        <v>378</v>
      </c>
      <c r="N1356" t="s">
        <v>379</v>
      </c>
      <c r="O1356" t="str">
        <f t="shared" ca="1" si="88"/>
        <v>C:\Altium Libraries\Passives Library\DataSheet\GENERAL PURPOSE CHIP RESISTORS (Yageo).pdf</v>
      </c>
      <c r="P1356" s="5" t="str">
        <f t="shared" si="91"/>
        <v>GENERAL PURPOSE CHIP RESISTORS RES0805 1R07±1% 150V 0.125W</v>
      </c>
    </row>
    <row r="1357" spans="1:16" x14ac:dyDescent="0.3">
      <c r="A1357" s="4" t="s">
        <v>1595</v>
      </c>
      <c r="B1357" s="3" t="s">
        <v>580</v>
      </c>
      <c r="C1357" s="40" t="s">
        <v>31</v>
      </c>
      <c r="D1357" s="45" t="s">
        <v>1669</v>
      </c>
      <c r="E1357" s="3" t="s">
        <v>581</v>
      </c>
      <c r="F1357" s="3" t="s">
        <v>582</v>
      </c>
      <c r="G1357" s="4" t="str">
        <f t="shared" si="89"/>
        <v>RES0805 1R1±1%</v>
      </c>
      <c r="H1357" s="3" t="s">
        <v>23</v>
      </c>
      <c r="I1357" s="3" t="s">
        <v>24</v>
      </c>
      <c r="J1357" s="3" t="s">
        <v>25</v>
      </c>
      <c r="K1357" s="3" t="s">
        <v>583</v>
      </c>
      <c r="L1357" s="4" t="str">
        <f t="shared" si="90"/>
        <v>RC0805FR-071R1L</v>
      </c>
      <c r="M1357" s="3" t="s">
        <v>378</v>
      </c>
      <c r="N1357" t="s">
        <v>379</v>
      </c>
      <c r="O1357" t="str">
        <f t="shared" ca="1" si="88"/>
        <v>C:\Altium Libraries\Passives Library\DataSheet\GENERAL PURPOSE CHIP RESISTORS (Yageo).pdf</v>
      </c>
      <c r="P1357" s="5" t="str">
        <f t="shared" si="91"/>
        <v>GENERAL PURPOSE CHIP RESISTORS RES0805 1R1±1% 150V 0.125W</v>
      </c>
    </row>
    <row r="1358" spans="1:16" x14ac:dyDescent="0.3">
      <c r="A1358" s="4" t="s">
        <v>1596</v>
      </c>
      <c r="B1358" s="3" t="s">
        <v>580</v>
      </c>
      <c r="C1358" s="40" t="s">
        <v>2099</v>
      </c>
      <c r="D1358" s="45" t="s">
        <v>1669</v>
      </c>
      <c r="E1358" s="3" t="s">
        <v>581</v>
      </c>
      <c r="F1358" s="3" t="s">
        <v>582</v>
      </c>
      <c r="G1358" s="4" t="str">
        <f t="shared" si="89"/>
        <v>RES0805 1R13±1%</v>
      </c>
      <c r="H1358" s="3" t="s">
        <v>23</v>
      </c>
      <c r="I1358" s="3" t="s">
        <v>24</v>
      </c>
      <c r="J1358" s="3" t="s">
        <v>25</v>
      </c>
      <c r="K1358" s="3" t="s">
        <v>583</v>
      </c>
      <c r="L1358" s="4" t="str">
        <f t="shared" si="90"/>
        <v>RC0805FR-071R13L</v>
      </c>
      <c r="M1358" s="3" t="s">
        <v>378</v>
      </c>
      <c r="N1358" t="s">
        <v>379</v>
      </c>
      <c r="O1358" t="str">
        <f t="shared" ca="1" si="88"/>
        <v>C:\Altium Libraries\Passives Library\DataSheet\GENERAL PURPOSE CHIP RESISTORS (Yageo).pdf</v>
      </c>
      <c r="P1358" s="5" t="str">
        <f t="shared" si="91"/>
        <v>GENERAL PURPOSE CHIP RESISTORS RES0805 1R13±1% 150V 0.125W</v>
      </c>
    </row>
    <row r="1359" spans="1:16" x14ac:dyDescent="0.3">
      <c r="A1359" s="4" t="s">
        <v>1597</v>
      </c>
      <c r="B1359" s="3" t="s">
        <v>580</v>
      </c>
      <c r="C1359" s="40" t="s">
        <v>2100</v>
      </c>
      <c r="D1359" s="45" t="s">
        <v>1669</v>
      </c>
      <c r="E1359" s="3" t="s">
        <v>581</v>
      </c>
      <c r="F1359" s="3" t="s">
        <v>582</v>
      </c>
      <c r="G1359" s="4" t="str">
        <f t="shared" si="89"/>
        <v>RES0805 1R15±1%</v>
      </c>
      <c r="H1359" s="3" t="s">
        <v>23</v>
      </c>
      <c r="I1359" s="3" t="s">
        <v>24</v>
      </c>
      <c r="J1359" s="3" t="s">
        <v>25</v>
      </c>
      <c r="K1359" s="3" t="s">
        <v>583</v>
      </c>
      <c r="L1359" s="4" t="str">
        <f t="shared" si="90"/>
        <v>RC0805FR-071R15L</v>
      </c>
      <c r="M1359" s="3" t="s">
        <v>378</v>
      </c>
      <c r="N1359" t="s">
        <v>379</v>
      </c>
      <c r="O1359" t="str">
        <f t="shared" ca="1" si="88"/>
        <v>C:\Altium Libraries\Passives Library\DataSheet\GENERAL PURPOSE CHIP RESISTORS (Yageo).pdf</v>
      </c>
      <c r="P1359" s="5" t="str">
        <f t="shared" si="91"/>
        <v>GENERAL PURPOSE CHIP RESISTORS RES0805 1R15±1% 150V 0.125W</v>
      </c>
    </row>
    <row r="1360" spans="1:16" x14ac:dyDescent="0.3">
      <c r="A1360" s="4" t="s">
        <v>1598</v>
      </c>
      <c r="B1360" s="3" t="s">
        <v>580</v>
      </c>
      <c r="C1360" s="40" t="s">
        <v>2101</v>
      </c>
      <c r="D1360" s="45" t="s">
        <v>1669</v>
      </c>
      <c r="E1360" s="3" t="s">
        <v>581</v>
      </c>
      <c r="F1360" s="3" t="s">
        <v>582</v>
      </c>
      <c r="G1360" s="4" t="str">
        <f t="shared" si="89"/>
        <v>RES0805 1R18±1%</v>
      </c>
      <c r="H1360" s="3" t="s">
        <v>23</v>
      </c>
      <c r="I1360" s="3" t="s">
        <v>24</v>
      </c>
      <c r="J1360" s="3" t="s">
        <v>25</v>
      </c>
      <c r="K1360" s="3" t="s">
        <v>583</v>
      </c>
      <c r="L1360" s="4" t="str">
        <f t="shared" si="90"/>
        <v>RC0805FR-071R18L</v>
      </c>
      <c r="M1360" s="3" t="s">
        <v>378</v>
      </c>
      <c r="N1360" t="s">
        <v>379</v>
      </c>
      <c r="O1360" t="str">
        <f t="shared" ca="1" si="88"/>
        <v>C:\Altium Libraries\Passives Library\DataSheet\GENERAL PURPOSE CHIP RESISTORS (Yageo).pdf</v>
      </c>
      <c r="P1360" s="5" t="str">
        <f t="shared" si="91"/>
        <v>GENERAL PURPOSE CHIP RESISTORS RES0805 1R18±1% 150V 0.125W</v>
      </c>
    </row>
    <row r="1361" spans="1:16" x14ac:dyDescent="0.3">
      <c r="A1361" s="4" t="s">
        <v>1599</v>
      </c>
      <c r="B1361" s="3" t="s">
        <v>580</v>
      </c>
      <c r="C1361" s="40" t="s">
        <v>2102</v>
      </c>
      <c r="D1361" s="45" t="s">
        <v>1669</v>
      </c>
      <c r="E1361" s="3" t="s">
        <v>581</v>
      </c>
      <c r="F1361" s="3" t="s">
        <v>582</v>
      </c>
      <c r="G1361" s="4" t="str">
        <f t="shared" si="89"/>
        <v>RES0805 1R21±1%</v>
      </c>
      <c r="H1361" s="3" t="s">
        <v>23</v>
      </c>
      <c r="I1361" s="3" t="s">
        <v>24</v>
      </c>
      <c r="J1361" s="3" t="s">
        <v>25</v>
      </c>
      <c r="K1361" s="3" t="s">
        <v>583</v>
      </c>
      <c r="L1361" s="4" t="str">
        <f t="shared" si="90"/>
        <v>RC0805FR-071R21L</v>
      </c>
      <c r="M1361" s="3" t="s">
        <v>378</v>
      </c>
      <c r="N1361" t="s">
        <v>379</v>
      </c>
      <c r="O1361" t="str">
        <f t="shared" ca="1" si="88"/>
        <v>C:\Altium Libraries\Passives Library\DataSheet\GENERAL PURPOSE CHIP RESISTORS (Yageo).pdf</v>
      </c>
      <c r="P1361" s="5" t="str">
        <f t="shared" si="91"/>
        <v>GENERAL PURPOSE CHIP RESISTORS RES0805 1R21±1% 150V 0.125W</v>
      </c>
    </row>
    <row r="1362" spans="1:16" x14ac:dyDescent="0.3">
      <c r="A1362" s="4" t="s">
        <v>1600</v>
      </c>
      <c r="B1362" s="3" t="s">
        <v>580</v>
      </c>
      <c r="C1362" s="40" t="s">
        <v>2103</v>
      </c>
      <c r="D1362" s="45" t="s">
        <v>1669</v>
      </c>
      <c r="E1362" s="3" t="s">
        <v>581</v>
      </c>
      <c r="F1362" s="3" t="s">
        <v>582</v>
      </c>
      <c r="G1362" s="4" t="str">
        <f t="shared" si="89"/>
        <v>RES0805 1R24±1%</v>
      </c>
      <c r="H1362" s="3" t="s">
        <v>23</v>
      </c>
      <c r="I1362" s="3" t="s">
        <v>24</v>
      </c>
      <c r="J1362" s="3" t="s">
        <v>25</v>
      </c>
      <c r="K1362" s="3" t="s">
        <v>583</v>
      </c>
      <c r="L1362" s="4" t="str">
        <f t="shared" si="90"/>
        <v>RC0805FR-071R24L</v>
      </c>
      <c r="M1362" s="3" t="s">
        <v>378</v>
      </c>
      <c r="N1362" t="s">
        <v>379</v>
      </c>
      <c r="O1362" t="str">
        <f t="shared" ca="1" si="88"/>
        <v>C:\Altium Libraries\Passives Library\DataSheet\GENERAL PURPOSE CHIP RESISTORS (Yageo).pdf</v>
      </c>
      <c r="P1362" s="5" t="str">
        <f t="shared" si="91"/>
        <v>GENERAL PURPOSE CHIP RESISTORS RES0805 1R24±1% 150V 0.125W</v>
      </c>
    </row>
    <row r="1363" spans="1:16" x14ac:dyDescent="0.3">
      <c r="A1363" s="4" t="s">
        <v>1601</v>
      </c>
      <c r="B1363" s="3" t="s">
        <v>580</v>
      </c>
      <c r="C1363" s="40" t="s">
        <v>2104</v>
      </c>
      <c r="D1363" s="45" t="s">
        <v>1669</v>
      </c>
      <c r="E1363" s="3" t="s">
        <v>581</v>
      </c>
      <c r="F1363" s="3" t="s">
        <v>582</v>
      </c>
      <c r="G1363" s="4" t="str">
        <f t="shared" si="89"/>
        <v>RES0805 1R27±1%</v>
      </c>
      <c r="H1363" s="3" t="s">
        <v>23</v>
      </c>
      <c r="I1363" s="3" t="s">
        <v>24</v>
      </c>
      <c r="J1363" s="3" t="s">
        <v>25</v>
      </c>
      <c r="K1363" s="3" t="s">
        <v>583</v>
      </c>
      <c r="L1363" s="4" t="str">
        <f t="shared" si="90"/>
        <v>RC0805FR-071R27L</v>
      </c>
      <c r="M1363" s="3" t="s">
        <v>378</v>
      </c>
      <c r="N1363" t="s">
        <v>379</v>
      </c>
      <c r="O1363" t="str">
        <f t="shared" ca="1" si="88"/>
        <v>C:\Altium Libraries\Passives Library\DataSheet\GENERAL PURPOSE CHIP RESISTORS (Yageo).pdf</v>
      </c>
      <c r="P1363" s="5" t="str">
        <f t="shared" si="91"/>
        <v>GENERAL PURPOSE CHIP RESISTORS RES0805 1R27±1% 150V 0.125W</v>
      </c>
    </row>
    <row r="1364" spans="1:16" x14ac:dyDescent="0.3">
      <c r="A1364" s="4" t="s">
        <v>1602</v>
      </c>
      <c r="B1364" s="3" t="s">
        <v>580</v>
      </c>
      <c r="C1364" s="40" t="s">
        <v>35</v>
      </c>
      <c r="D1364" s="45" t="s">
        <v>1669</v>
      </c>
      <c r="E1364" s="3" t="s">
        <v>581</v>
      </c>
      <c r="F1364" s="3" t="s">
        <v>582</v>
      </c>
      <c r="G1364" s="4" t="str">
        <f t="shared" si="89"/>
        <v>RES0805 1R3±1%</v>
      </c>
      <c r="H1364" s="3" t="s">
        <v>23</v>
      </c>
      <c r="I1364" s="3" t="s">
        <v>24</v>
      </c>
      <c r="J1364" s="3" t="s">
        <v>25</v>
      </c>
      <c r="K1364" s="3" t="s">
        <v>583</v>
      </c>
      <c r="L1364" s="4" t="str">
        <f t="shared" si="90"/>
        <v>RC0805FR-071R3L</v>
      </c>
      <c r="M1364" s="3" t="s">
        <v>378</v>
      </c>
      <c r="N1364" t="s">
        <v>379</v>
      </c>
      <c r="O1364" t="str">
        <f t="shared" ca="1" si="88"/>
        <v>C:\Altium Libraries\Passives Library\DataSheet\GENERAL PURPOSE CHIP RESISTORS (Yageo).pdf</v>
      </c>
      <c r="P1364" s="5" t="str">
        <f t="shared" si="91"/>
        <v>GENERAL PURPOSE CHIP RESISTORS RES0805 1R3±1% 150V 0.125W</v>
      </c>
    </row>
    <row r="1365" spans="1:16" x14ac:dyDescent="0.3">
      <c r="A1365" s="4" t="s">
        <v>1603</v>
      </c>
      <c r="B1365" s="3" t="s">
        <v>580</v>
      </c>
      <c r="C1365" s="40" t="s">
        <v>2105</v>
      </c>
      <c r="D1365" s="45" t="s">
        <v>1669</v>
      </c>
      <c r="E1365" s="3" t="s">
        <v>581</v>
      </c>
      <c r="F1365" s="3" t="s">
        <v>582</v>
      </c>
      <c r="G1365" s="4" t="str">
        <f t="shared" si="89"/>
        <v>RES0805 1R33±1%</v>
      </c>
      <c r="H1365" s="3" t="s">
        <v>23</v>
      </c>
      <c r="I1365" s="3" t="s">
        <v>24</v>
      </c>
      <c r="J1365" s="3" t="s">
        <v>25</v>
      </c>
      <c r="K1365" s="3" t="s">
        <v>583</v>
      </c>
      <c r="L1365" s="4" t="str">
        <f t="shared" si="90"/>
        <v>RC0805FR-071R33L</v>
      </c>
      <c r="M1365" s="3" t="s">
        <v>378</v>
      </c>
      <c r="N1365" t="s">
        <v>379</v>
      </c>
      <c r="O1365" t="str">
        <f t="shared" ca="1" si="88"/>
        <v>C:\Altium Libraries\Passives Library\DataSheet\GENERAL PURPOSE CHIP RESISTORS (Yageo).pdf</v>
      </c>
      <c r="P1365" s="5" t="str">
        <f t="shared" si="91"/>
        <v>GENERAL PURPOSE CHIP RESISTORS RES0805 1R33±1% 150V 0.125W</v>
      </c>
    </row>
    <row r="1366" spans="1:16" x14ac:dyDescent="0.3">
      <c r="A1366" s="4" t="s">
        <v>1604</v>
      </c>
      <c r="B1366" s="3" t="s">
        <v>580</v>
      </c>
      <c r="C1366" s="40" t="s">
        <v>2106</v>
      </c>
      <c r="D1366" s="45" t="s">
        <v>1669</v>
      </c>
      <c r="E1366" s="3" t="s">
        <v>581</v>
      </c>
      <c r="F1366" s="3" t="s">
        <v>582</v>
      </c>
      <c r="G1366" s="4" t="str">
        <f t="shared" si="89"/>
        <v>RES0805 1R37±1%</v>
      </c>
      <c r="H1366" s="3" t="s">
        <v>23</v>
      </c>
      <c r="I1366" s="3" t="s">
        <v>24</v>
      </c>
      <c r="J1366" s="3" t="s">
        <v>25</v>
      </c>
      <c r="K1366" s="3" t="s">
        <v>583</v>
      </c>
      <c r="L1366" s="4" t="str">
        <f t="shared" si="90"/>
        <v>RC0805FR-071R37L</v>
      </c>
      <c r="M1366" s="3" t="s">
        <v>378</v>
      </c>
      <c r="N1366" t="s">
        <v>379</v>
      </c>
      <c r="O1366" t="str">
        <f t="shared" ca="1" si="88"/>
        <v>C:\Altium Libraries\Passives Library\DataSheet\GENERAL PURPOSE CHIP RESISTORS (Yageo).pdf</v>
      </c>
      <c r="P1366" s="5" t="str">
        <f t="shared" si="91"/>
        <v>GENERAL PURPOSE CHIP RESISTORS RES0805 1R37±1% 150V 0.125W</v>
      </c>
    </row>
    <row r="1367" spans="1:16" x14ac:dyDescent="0.3">
      <c r="A1367" s="4" t="s">
        <v>1605</v>
      </c>
      <c r="B1367" s="3" t="s">
        <v>580</v>
      </c>
      <c r="C1367" s="40" t="s">
        <v>2107</v>
      </c>
      <c r="D1367" s="45" t="s">
        <v>1669</v>
      </c>
      <c r="E1367" s="3" t="s">
        <v>581</v>
      </c>
      <c r="F1367" s="3" t="s">
        <v>582</v>
      </c>
      <c r="G1367" s="4" t="str">
        <f t="shared" si="89"/>
        <v>RES0805 1R4±1%</v>
      </c>
      <c r="H1367" s="3" t="s">
        <v>23</v>
      </c>
      <c r="I1367" s="3" t="s">
        <v>24</v>
      </c>
      <c r="J1367" s="3" t="s">
        <v>25</v>
      </c>
      <c r="K1367" s="3" t="s">
        <v>583</v>
      </c>
      <c r="L1367" s="4" t="str">
        <f t="shared" si="90"/>
        <v>RC0805FR-071R4L</v>
      </c>
      <c r="M1367" s="3" t="s">
        <v>378</v>
      </c>
      <c r="N1367" t="s">
        <v>379</v>
      </c>
      <c r="O1367" t="str">
        <f t="shared" ca="1" si="88"/>
        <v>C:\Altium Libraries\Passives Library\DataSheet\GENERAL PURPOSE CHIP RESISTORS (Yageo).pdf</v>
      </c>
      <c r="P1367" s="5" t="str">
        <f t="shared" si="91"/>
        <v>GENERAL PURPOSE CHIP RESISTORS RES0805 1R4±1% 150V 0.125W</v>
      </c>
    </row>
    <row r="1368" spans="1:16" x14ac:dyDescent="0.3">
      <c r="A1368" s="4" t="s">
        <v>1606</v>
      </c>
      <c r="B1368" s="3" t="s">
        <v>580</v>
      </c>
      <c r="C1368" s="40" t="s">
        <v>2108</v>
      </c>
      <c r="D1368" s="45" t="s">
        <v>1669</v>
      </c>
      <c r="E1368" s="3" t="s">
        <v>581</v>
      </c>
      <c r="F1368" s="3" t="s">
        <v>582</v>
      </c>
      <c r="G1368" s="4" t="str">
        <f t="shared" si="89"/>
        <v>RES0805 1R43±1%</v>
      </c>
      <c r="H1368" s="3" t="s">
        <v>23</v>
      </c>
      <c r="I1368" s="3" t="s">
        <v>24</v>
      </c>
      <c r="J1368" s="3" t="s">
        <v>25</v>
      </c>
      <c r="K1368" s="3" t="s">
        <v>583</v>
      </c>
      <c r="L1368" s="4" t="str">
        <f t="shared" si="90"/>
        <v>RC0805FR-071R43L</v>
      </c>
      <c r="M1368" s="3" t="s">
        <v>378</v>
      </c>
      <c r="N1368" t="s">
        <v>379</v>
      </c>
      <c r="O1368" t="str">
        <f t="shared" ca="1" si="88"/>
        <v>C:\Altium Libraries\Passives Library\DataSheet\GENERAL PURPOSE CHIP RESISTORS (Yageo).pdf</v>
      </c>
      <c r="P1368" s="5" t="str">
        <f t="shared" si="91"/>
        <v>GENERAL PURPOSE CHIP RESISTORS RES0805 1R43±1% 150V 0.125W</v>
      </c>
    </row>
    <row r="1369" spans="1:16" x14ac:dyDescent="0.3">
      <c r="A1369" s="4" t="s">
        <v>1607</v>
      </c>
      <c r="B1369" s="3" t="s">
        <v>580</v>
      </c>
      <c r="C1369" s="40" t="s">
        <v>2109</v>
      </c>
      <c r="D1369" s="45" t="s">
        <v>1669</v>
      </c>
      <c r="E1369" s="3" t="s">
        <v>581</v>
      </c>
      <c r="F1369" s="3" t="s">
        <v>582</v>
      </c>
      <c r="G1369" s="4" t="str">
        <f t="shared" si="89"/>
        <v>RES0805 1R47±1%</v>
      </c>
      <c r="H1369" s="3" t="s">
        <v>23</v>
      </c>
      <c r="I1369" s="3" t="s">
        <v>24</v>
      </c>
      <c r="J1369" s="3" t="s">
        <v>25</v>
      </c>
      <c r="K1369" s="3" t="s">
        <v>583</v>
      </c>
      <c r="L1369" s="4" t="str">
        <f t="shared" si="90"/>
        <v>RC0805FR-071R47L</v>
      </c>
      <c r="M1369" s="3" t="s">
        <v>378</v>
      </c>
      <c r="N1369" t="s">
        <v>379</v>
      </c>
      <c r="O1369" t="str">
        <f t="shared" ca="1" si="88"/>
        <v>C:\Altium Libraries\Passives Library\DataSheet\GENERAL PURPOSE CHIP RESISTORS (Yageo).pdf</v>
      </c>
      <c r="P1369" s="5" t="str">
        <f t="shared" si="91"/>
        <v>GENERAL PURPOSE CHIP RESISTORS RES0805 1R47±1% 150V 0.125W</v>
      </c>
    </row>
    <row r="1370" spans="1:16" x14ac:dyDescent="0.3">
      <c r="A1370" s="4" t="s">
        <v>1608</v>
      </c>
      <c r="B1370" s="3" t="s">
        <v>580</v>
      </c>
      <c r="C1370" s="40" t="s">
        <v>37</v>
      </c>
      <c r="D1370" s="45" t="s">
        <v>1669</v>
      </c>
      <c r="E1370" s="3" t="s">
        <v>581</v>
      </c>
      <c r="F1370" s="3" t="s">
        <v>582</v>
      </c>
      <c r="G1370" s="4" t="str">
        <f t="shared" si="89"/>
        <v>RES0805 1R5±1%</v>
      </c>
      <c r="H1370" s="3" t="s">
        <v>23</v>
      </c>
      <c r="I1370" s="3" t="s">
        <v>24</v>
      </c>
      <c r="J1370" s="3" t="s">
        <v>25</v>
      </c>
      <c r="K1370" s="3" t="s">
        <v>583</v>
      </c>
      <c r="L1370" s="4" t="str">
        <f t="shared" si="90"/>
        <v>RC0805FR-071R5L</v>
      </c>
      <c r="M1370" s="3" t="s">
        <v>378</v>
      </c>
      <c r="N1370" t="s">
        <v>379</v>
      </c>
      <c r="O1370" t="str">
        <f t="shared" ca="1" si="88"/>
        <v>C:\Altium Libraries\Passives Library\DataSheet\GENERAL PURPOSE CHIP RESISTORS (Yageo).pdf</v>
      </c>
      <c r="P1370" s="5" t="str">
        <f t="shared" si="91"/>
        <v>GENERAL PURPOSE CHIP RESISTORS RES0805 1R5±1% 150V 0.125W</v>
      </c>
    </row>
    <row r="1371" spans="1:16" x14ac:dyDescent="0.3">
      <c r="A1371" s="4" t="s">
        <v>1609</v>
      </c>
      <c r="B1371" s="3" t="s">
        <v>580</v>
      </c>
      <c r="C1371" s="40" t="s">
        <v>2110</v>
      </c>
      <c r="D1371" s="45" t="s">
        <v>1669</v>
      </c>
      <c r="E1371" s="3" t="s">
        <v>581</v>
      </c>
      <c r="F1371" s="3" t="s">
        <v>582</v>
      </c>
      <c r="G1371" s="4" t="str">
        <f t="shared" si="89"/>
        <v>RES0805 1R54±1%</v>
      </c>
      <c r="H1371" s="3" t="s">
        <v>23</v>
      </c>
      <c r="I1371" s="3" t="s">
        <v>24</v>
      </c>
      <c r="J1371" s="3" t="s">
        <v>25</v>
      </c>
      <c r="K1371" s="3" t="s">
        <v>583</v>
      </c>
      <c r="L1371" s="4" t="str">
        <f t="shared" si="90"/>
        <v>RC0805FR-071R54L</v>
      </c>
      <c r="M1371" s="3" t="s">
        <v>378</v>
      </c>
      <c r="N1371" t="s">
        <v>379</v>
      </c>
      <c r="O1371" t="str">
        <f t="shared" ca="1" si="88"/>
        <v>C:\Altium Libraries\Passives Library\DataSheet\GENERAL PURPOSE CHIP RESISTORS (Yageo).pdf</v>
      </c>
      <c r="P1371" s="5" t="str">
        <f t="shared" si="91"/>
        <v>GENERAL PURPOSE CHIP RESISTORS RES0805 1R54±1% 150V 0.125W</v>
      </c>
    </row>
    <row r="1372" spans="1:16" x14ac:dyDescent="0.3">
      <c r="A1372" s="4" t="s">
        <v>1610</v>
      </c>
      <c r="B1372" s="3" t="s">
        <v>580</v>
      </c>
      <c r="C1372" s="40" t="s">
        <v>2111</v>
      </c>
      <c r="D1372" s="45" t="s">
        <v>1669</v>
      </c>
      <c r="E1372" s="3" t="s">
        <v>581</v>
      </c>
      <c r="F1372" s="3" t="s">
        <v>582</v>
      </c>
      <c r="G1372" s="4" t="str">
        <f t="shared" si="89"/>
        <v>RES0805 1R58±1%</v>
      </c>
      <c r="H1372" s="3" t="s">
        <v>23</v>
      </c>
      <c r="I1372" s="3" t="s">
        <v>24</v>
      </c>
      <c r="J1372" s="3" t="s">
        <v>25</v>
      </c>
      <c r="K1372" s="3" t="s">
        <v>583</v>
      </c>
      <c r="L1372" s="4" t="str">
        <f t="shared" si="90"/>
        <v>RC0805FR-071R58L</v>
      </c>
      <c r="M1372" s="3" t="s">
        <v>378</v>
      </c>
      <c r="N1372" t="s">
        <v>379</v>
      </c>
      <c r="O1372" t="str">
        <f t="shared" ca="1" si="88"/>
        <v>C:\Altium Libraries\Passives Library\DataSheet\GENERAL PURPOSE CHIP RESISTORS (Yageo).pdf</v>
      </c>
      <c r="P1372" s="5" t="str">
        <f t="shared" si="91"/>
        <v>GENERAL PURPOSE CHIP RESISTORS RES0805 1R58±1% 150V 0.125W</v>
      </c>
    </row>
    <row r="1373" spans="1:16" x14ac:dyDescent="0.3">
      <c r="A1373" s="4" t="s">
        <v>1611</v>
      </c>
      <c r="B1373" s="3" t="s">
        <v>580</v>
      </c>
      <c r="C1373" s="40" t="s">
        <v>2112</v>
      </c>
      <c r="D1373" s="45" t="s">
        <v>1669</v>
      </c>
      <c r="E1373" s="3" t="s">
        <v>581</v>
      </c>
      <c r="F1373" s="3" t="s">
        <v>582</v>
      </c>
      <c r="G1373" s="4" t="str">
        <f t="shared" si="89"/>
        <v>RES0805 1R62±1%</v>
      </c>
      <c r="H1373" s="3" t="s">
        <v>23</v>
      </c>
      <c r="I1373" s="3" t="s">
        <v>24</v>
      </c>
      <c r="J1373" s="3" t="s">
        <v>25</v>
      </c>
      <c r="K1373" s="3" t="s">
        <v>583</v>
      </c>
      <c r="L1373" s="4" t="str">
        <f t="shared" si="90"/>
        <v>RC0805FR-071R62L</v>
      </c>
      <c r="M1373" s="3" t="s">
        <v>378</v>
      </c>
      <c r="N1373" t="s">
        <v>379</v>
      </c>
      <c r="O1373" t="str">
        <f t="shared" ca="1" si="88"/>
        <v>C:\Altium Libraries\Passives Library\DataSheet\GENERAL PURPOSE CHIP RESISTORS (Yageo).pdf</v>
      </c>
      <c r="P1373" s="5" t="str">
        <f t="shared" si="91"/>
        <v>GENERAL PURPOSE CHIP RESISTORS RES0805 1R62±1% 150V 0.125W</v>
      </c>
    </row>
    <row r="1374" spans="1:16" x14ac:dyDescent="0.3">
      <c r="A1374" s="4" t="s">
        <v>1612</v>
      </c>
      <c r="B1374" s="3" t="s">
        <v>580</v>
      </c>
      <c r="C1374" s="40" t="s">
        <v>2113</v>
      </c>
      <c r="D1374" s="45" t="s">
        <v>1669</v>
      </c>
      <c r="E1374" s="3" t="s">
        <v>581</v>
      </c>
      <c r="F1374" s="3" t="s">
        <v>582</v>
      </c>
      <c r="G1374" s="4" t="str">
        <f t="shared" si="89"/>
        <v>RES0805 1R65±1%</v>
      </c>
      <c r="H1374" s="3" t="s">
        <v>23</v>
      </c>
      <c r="I1374" s="3" t="s">
        <v>24</v>
      </c>
      <c r="J1374" s="3" t="s">
        <v>25</v>
      </c>
      <c r="K1374" s="3" t="s">
        <v>583</v>
      </c>
      <c r="L1374" s="4" t="str">
        <f t="shared" si="90"/>
        <v>RC0805FR-071R65L</v>
      </c>
      <c r="M1374" s="3" t="s">
        <v>378</v>
      </c>
      <c r="N1374" t="s">
        <v>379</v>
      </c>
      <c r="O1374" t="str">
        <f t="shared" ca="1" si="88"/>
        <v>C:\Altium Libraries\Passives Library\DataSheet\GENERAL PURPOSE CHIP RESISTORS (Yageo).pdf</v>
      </c>
      <c r="P1374" s="5" t="str">
        <f t="shared" si="91"/>
        <v>GENERAL PURPOSE CHIP RESISTORS RES0805 1R65±1% 150V 0.125W</v>
      </c>
    </row>
    <row r="1375" spans="1:16" x14ac:dyDescent="0.3">
      <c r="A1375" s="4" t="s">
        <v>1613</v>
      </c>
      <c r="B1375" s="3" t="s">
        <v>580</v>
      </c>
      <c r="C1375" s="40" t="s">
        <v>2114</v>
      </c>
      <c r="D1375" s="45" t="s">
        <v>1669</v>
      </c>
      <c r="E1375" s="3" t="s">
        <v>581</v>
      </c>
      <c r="F1375" s="3" t="s">
        <v>582</v>
      </c>
      <c r="G1375" s="4" t="str">
        <f t="shared" si="89"/>
        <v>RES0805 1R69±1%</v>
      </c>
      <c r="H1375" s="3" t="s">
        <v>23</v>
      </c>
      <c r="I1375" s="3" t="s">
        <v>24</v>
      </c>
      <c r="J1375" s="3" t="s">
        <v>25</v>
      </c>
      <c r="K1375" s="3" t="s">
        <v>583</v>
      </c>
      <c r="L1375" s="4" t="str">
        <f t="shared" si="90"/>
        <v>RC0805FR-071R69L</v>
      </c>
      <c r="M1375" s="3" t="s">
        <v>378</v>
      </c>
      <c r="N1375" t="s">
        <v>379</v>
      </c>
      <c r="O1375" t="str">
        <f t="shared" ca="1" si="88"/>
        <v>C:\Altium Libraries\Passives Library\DataSheet\GENERAL PURPOSE CHIP RESISTORS (Yageo).pdf</v>
      </c>
      <c r="P1375" s="5" t="str">
        <f t="shared" si="91"/>
        <v>GENERAL PURPOSE CHIP RESISTORS RES0805 1R69±1% 150V 0.125W</v>
      </c>
    </row>
    <row r="1376" spans="1:16" x14ac:dyDescent="0.3">
      <c r="A1376" s="4" t="s">
        <v>1614</v>
      </c>
      <c r="B1376" s="3" t="s">
        <v>580</v>
      </c>
      <c r="C1376" s="40" t="s">
        <v>2115</v>
      </c>
      <c r="D1376" s="45" t="s">
        <v>1669</v>
      </c>
      <c r="E1376" s="3" t="s">
        <v>581</v>
      </c>
      <c r="F1376" s="3" t="s">
        <v>582</v>
      </c>
      <c r="G1376" s="4" t="str">
        <f t="shared" si="89"/>
        <v>RES0805 1R74±1%</v>
      </c>
      <c r="H1376" s="3" t="s">
        <v>23</v>
      </c>
      <c r="I1376" s="3" t="s">
        <v>24</v>
      </c>
      <c r="J1376" s="3" t="s">
        <v>25</v>
      </c>
      <c r="K1376" s="3" t="s">
        <v>583</v>
      </c>
      <c r="L1376" s="4" t="str">
        <f t="shared" si="90"/>
        <v>RC0805FR-071R74L</v>
      </c>
      <c r="M1376" s="3" t="s">
        <v>378</v>
      </c>
      <c r="N1376" t="s">
        <v>379</v>
      </c>
      <c r="O1376" t="str">
        <f t="shared" ca="1" si="88"/>
        <v>C:\Altium Libraries\Passives Library\DataSheet\GENERAL PURPOSE CHIP RESISTORS (Yageo).pdf</v>
      </c>
      <c r="P1376" s="5" t="str">
        <f t="shared" si="91"/>
        <v>GENERAL PURPOSE CHIP RESISTORS RES0805 1R74±1% 150V 0.125W</v>
      </c>
    </row>
    <row r="1377" spans="1:16" x14ac:dyDescent="0.3">
      <c r="A1377" s="4" t="s">
        <v>1615</v>
      </c>
      <c r="B1377" s="3" t="s">
        <v>580</v>
      </c>
      <c r="C1377" s="40" t="s">
        <v>2116</v>
      </c>
      <c r="D1377" s="45" t="s">
        <v>1669</v>
      </c>
      <c r="E1377" s="3" t="s">
        <v>581</v>
      </c>
      <c r="F1377" s="3" t="s">
        <v>582</v>
      </c>
      <c r="G1377" s="4" t="str">
        <f t="shared" si="89"/>
        <v>RES0805 1R78±1%</v>
      </c>
      <c r="H1377" s="3" t="s">
        <v>23</v>
      </c>
      <c r="I1377" s="3" t="s">
        <v>24</v>
      </c>
      <c r="J1377" s="3" t="s">
        <v>25</v>
      </c>
      <c r="K1377" s="3" t="s">
        <v>583</v>
      </c>
      <c r="L1377" s="4" t="str">
        <f t="shared" si="90"/>
        <v>RC0805FR-071R78L</v>
      </c>
      <c r="M1377" s="3" t="s">
        <v>378</v>
      </c>
      <c r="N1377" t="s">
        <v>379</v>
      </c>
      <c r="O1377" t="str">
        <f t="shared" ca="1" si="88"/>
        <v>C:\Altium Libraries\Passives Library\DataSheet\GENERAL PURPOSE CHIP RESISTORS (Yageo).pdf</v>
      </c>
      <c r="P1377" s="5" t="str">
        <f t="shared" si="91"/>
        <v>GENERAL PURPOSE CHIP RESISTORS RES0805 1R78±1% 150V 0.125W</v>
      </c>
    </row>
    <row r="1378" spans="1:16" x14ac:dyDescent="0.3">
      <c r="A1378" s="4" t="s">
        <v>1616</v>
      </c>
      <c r="B1378" s="3" t="s">
        <v>580</v>
      </c>
      <c r="C1378" s="40" t="s">
        <v>2117</v>
      </c>
      <c r="D1378" s="45" t="s">
        <v>1669</v>
      </c>
      <c r="E1378" s="3" t="s">
        <v>581</v>
      </c>
      <c r="F1378" s="3" t="s">
        <v>582</v>
      </c>
      <c r="G1378" s="4" t="str">
        <f t="shared" si="89"/>
        <v>RES0805 1R82±1%</v>
      </c>
      <c r="H1378" s="3" t="s">
        <v>23</v>
      </c>
      <c r="I1378" s="3" t="s">
        <v>24</v>
      </c>
      <c r="J1378" s="3" t="s">
        <v>25</v>
      </c>
      <c r="K1378" s="3" t="s">
        <v>583</v>
      </c>
      <c r="L1378" s="4" t="str">
        <f t="shared" si="90"/>
        <v>RC0805FR-071R82L</v>
      </c>
      <c r="M1378" s="3" t="s">
        <v>378</v>
      </c>
      <c r="N1378" t="s">
        <v>379</v>
      </c>
      <c r="O1378" t="str">
        <f t="shared" ca="1" si="88"/>
        <v>C:\Altium Libraries\Passives Library\DataSheet\GENERAL PURPOSE CHIP RESISTORS (Yageo).pdf</v>
      </c>
      <c r="P1378" s="5" t="str">
        <f t="shared" si="91"/>
        <v>GENERAL PURPOSE CHIP RESISTORS RES0805 1R82±1% 150V 0.125W</v>
      </c>
    </row>
    <row r="1379" spans="1:16" x14ac:dyDescent="0.3">
      <c r="A1379" s="4" t="s">
        <v>1617</v>
      </c>
      <c r="B1379" s="3" t="s">
        <v>580</v>
      </c>
      <c r="C1379" s="40" t="s">
        <v>2118</v>
      </c>
      <c r="D1379" s="45" t="s">
        <v>1669</v>
      </c>
      <c r="E1379" s="3" t="s">
        <v>581</v>
      </c>
      <c r="F1379" s="3" t="s">
        <v>582</v>
      </c>
      <c r="G1379" s="4" t="str">
        <f t="shared" si="89"/>
        <v>RES0805 1R87±1%</v>
      </c>
      <c r="H1379" s="3" t="s">
        <v>23</v>
      </c>
      <c r="I1379" s="3" t="s">
        <v>24</v>
      </c>
      <c r="J1379" s="3" t="s">
        <v>25</v>
      </c>
      <c r="K1379" s="3" t="s">
        <v>583</v>
      </c>
      <c r="L1379" s="4" t="str">
        <f t="shared" si="90"/>
        <v>RC0805FR-071R87L</v>
      </c>
      <c r="M1379" s="3" t="s">
        <v>378</v>
      </c>
      <c r="N1379" t="s">
        <v>379</v>
      </c>
      <c r="O1379" t="str">
        <f t="shared" ca="1" si="88"/>
        <v>C:\Altium Libraries\Passives Library\DataSheet\GENERAL PURPOSE CHIP RESISTORS (Yageo).pdf</v>
      </c>
      <c r="P1379" s="5" t="str">
        <f t="shared" si="91"/>
        <v>GENERAL PURPOSE CHIP RESISTORS RES0805 1R87±1% 150V 0.125W</v>
      </c>
    </row>
    <row r="1380" spans="1:16" x14ac:dyDescent="0.3">
      <c r="A1380" s="4" t="s">
        <v>1618</v>
      </c>
      <c r="B1380" s="3" t="s">
        <v>580</v>
      </c>
      <c r="C1380" s="40" t="s">
        <v>2119</v>
      </c>
      <c r="D1380" s="45" t="s">
        <v>1669</v>
      </c>
      <c r="E1380" s="3" t="s">
        <v>581</v>
      </c>
      <c r="F1380" s="3" t="s">
        <v>582</v>
      </c>
      <c r="G1380" s="4" t="str">
        <f t="shared" si="89"/>
        <v>RES0805 1R91±1%</v>
      </c>
      <c r="H1380" s="3" t="s">
        <v>23</v>
      </c>
      <c r="I1380" s="3" t="s">
        <v>24</v>
      </c>
      <c r="J1380" s="3" t="s">
        <v>25</v>
      </c>
      <c r="K1380" s="3" t="s">
        <v>583</v>
      </c>
      <c r="L1380" s="4" t="str">
        <f t="shared" si="90"/>
        <v>RC0805FR-071R91L</v>
      </c>
      <c r="M1380" s="3" t="s">
        <v>378</v>
      </c>
      <c r="N1380" t="s">
        <v>379</v>
      </c>
      <c r="O1380" t="str">
        <f t="shared" ca="1" si="88"/>
        <v>C:\Altium Libraries\Passives Library\DataSheet\GENERAL PURPOSE CHIP RESISTORS (Yageo).pdf</v>
      </c>
      <c r="P1380" s="5" t="str">
        <f t="shared" si="91"/>
        <v>GENERAL PURPOSE CHIP RESISTORS RES0805 1R91±1% 150V 0.125W</v>
      </c>
    </row>
    <row r="1381" spans="1:16" x14ac:dyDescent="0.3">
      <c r="A1381" s="4" t="s">
        <v>1619</v>
      </c>
      <c r="B1381" s="3" t="s">
        <v>580</v>
      </c>
      <c r="C1381" s="40" t="s">
        <v>2120</v>
      </c>
      <c r="D1381" s="45" t="s">
        <v>1669</v>
      </c>
      <c r="E1381" s="3" t="s">
        <v>581</v>
      </c>
      <c r="F1381" s="3" t="s">
        <v>582</v>
      </c>
      <c r="G1381" s="4" t="str">
        <f t="shared" si="89"/>
        <v>RES0805 1R96±1%</v>
      </c>
      <c r="H1381" s="3" t="s">
        <v>23</v>
      </c>
      <c r="I1381" s="3" t="s">
        <v>24</v>
      </c>
      <c r="J1381" s="3" t="s">
        <v>25</v>
      </c>
      <c r="K1381" s="3" t="s">
        <v>583</v>
      </c>
      <c r="L1381" s="4" t="str">
        <f t="shared" si="90"/>
        <v>RC0805FR-071R96L</v>
      </c>
      <c r="M1381" s="3" t="s">
        <v>378</v>
      </c>
      <c r="N1381" t="s">
        <v>379</v>
      </c>
      <c r="O1381" t="str">
        <f t="shared" ca="1" si="88"/>
        <v>C:\Altium Libraries\Passives Library\DataSheet\GENERAL PURPOSE CHIP RESISTORS (Yageo).pdf</v>
      </c>
      <c r="P1381" s="5" t="str">
        <f t="shared" si="91"/>
        <v>GENERAL PURPOSE CHIP RESISTORS RES0805 1R96±1% 150V 0.125W</v>
      </c>
    </row>
    <row r="1382" spans="1:16" x14ac:dyDescent="0.3">
      <c r="A1382" s="4" t="s">
        <v>1620</v>
      </c>
      <c r="B1382" s="3" t="s">
        <v>580</v>
      </c>
      <c r="C1382" s="40" t="s">
        <v>2121</v>
      </c>
      <c r="D1382" s="45" t="s">
        <v>1669</v>
      </c>
      <c r="E1382" s="3" t="s">
        <v>581</v>
      </c>
      <c r="F1382" s="3" t="s">
        <v>582</v>
      </c>
      <c r="G1382" s="4" t="str">
        <f t="shared" si="89"/>
        <v>RES0805 2R±1%</v>
      </c>
      <c r="H1382" s="3" t="s">
        <v>23</v>
      </c>
      <c r="I1382" s="3" t="s">
        <v>24</v>
      </c>
      <c r="J1382" s="3" t="s">
        <v>25</v>
      </c>
      <c r="K1382" s="3" t="s">
        <v>583</v>
      </c>
      <c r="L1382" s="4" t="str">
        <f t="shared" si="90"/>
        <v>RC0805FR-072RL</v>
      </c>
      <c r="M1382" s="3" t="s">
        <v>378</v>
      </c>
      <c r="N1382" t="s">
        <v>379</v>
      </c>
      <c r="O1382" t="str">
        <f t="shared" ca="1" si="88"/>
        <v>C:\Altium Libraries\Passives Library\DataSheet\GENERAL PURPOSE CHIP RESISTORS (Yageo).pdf</v>
      </c>
      <c r="P1382" s="5" t="str">
        <f t="shared" si="91"/>
        <v>GENERAL PURPOSE CHIP RESISTORS RES0805 2R±1% 150V 0.125W</v>
      </c>
    </row>
    <row r="1383" spans="1:16" x14ac:dyDescent="0.3">
      <c r="A1383" s="4" t="s">
        <v>1621</v>
      </c>
      <c r="B1383" s="3" t="s">
        <v>580</v>
      </c>
      <c r="C1383" s="40" t="s">
        <v>2122</v>
      </c>
      <c r="D1383" s="45" t="s">
        <v>1669</v>
      </c>
      <c r="E1383" s="3" t="s">
        <v>581</v>
      </c>
      <c r="F1383" s="3" t="s">
        <v>582</v>
      </c>
      <c r="G1383" s="4" t="str">
        <f t="shared" si="89"/>
        <v>RES0805 2R05±1%</v>
      </c>
      <c r="H1383" s="3" t="s">
        <v>23</v>
      </c>
      <c r="I1383" s="3" t="s">
        <v>24</v>
      </c>
      <c r="J1383" s="3" t="s">
        <v>25</v>
      </c>
      <c r="K1383" s="3" t="s">
        <v>583</v>
      </c>
      <c r="L1383" s="4" t="str">
        <f t="shared" si="90"/>
        <v>RC0805FR-072R05L</v>
      </c>
      <c r="M1383" s="3" t="s">
        <v>378</v>
      </c>
      <c r="N1383" t="s">
        <v>379</v>
      </c>
      <c r="O1383" t="str">
        <f t="shared" ca="1" si="88"/>
        <v>C:\Altium Libraries\Passives Library\DataSheet\GENERAL PURPOSE CHIP RESISTORS (Yageo).pdf</v>
      </c>
      <c r="P1383" s="5" t="str">
        <f t="shared" si="91"/>
        <v>GENERAL PURPOSE CHIP RESISTORS RES0805 2R05±1% 150V 0.125W</v>
      </c>
    </row>
    <row r="1384" spans="1:16" x14ac:dyDescent="0.3">
      <c r="A1384" s="4" t="s">
        <v>1622</v>
      </c>
      <c r="B1384" s="3" t="s">
        <v>580</v>
      </c>
      <c r="C1384" s="40" t="s">
        <v>2123</v>
      </c>
      <c r="D1384" s="45" t="s">
        <v>1669</v>
      </c>
      <c r="E1384" s="3" t="s">
        <v>581</v>
      </c>
      <c r="F1384" s="3" t="s">
        <v>582</v>
      </c>
      <c r="G1384" s="4" t="str">
        <f t="shared" si="89"/>
        <v>RES0805 2R1±1%</v>
      </c>
      <c r="H1384" s="3" t="s">
        <v>23</v>
      </c>
      <c r="I1384" s="3" t="s">
        <v>24</v>
      </c>
      <c r="J1384" s="3" t="s">
        <v>25</v>
      </c>
      <c r="K1384" s="3" t="s">
        <v>583</v>
      </c>
      <c r="L1384" s="4" t="str">
        <f t="shared" si="90"/>
        <v>RC0805FR-072R1L</v>
      </c>
      <c r="M1384" s="3" t="s">
        <v>378</v>
      </c>
      <c r="N1384" t="s">
        <v>379</v>
      </c>
      <c r="O1384" t="str">
        <f t="shared" ca="1" si="88"/>
        <v>C:\Altium Libraries\Passives Library\DataSheet\GENERAL PURPOSE CHIP RESISTORS (Yageo).pdf</v>
      </c>
      <c r="P1384" s="5" t="str">
        <f t="shared" si="91"/>
        <v>GENERAL PURPOSE CHIP RESISTORS RES0805 2R1±1% 150V 0.125W</v>
      </c>
    </row>
    <row r="1385" spans="1:16" x14ac:dyDescent="0.3">
      <c r="A1385" s="4" t="s">
        <v>1623</v>
      </c>
      <c r="B1385" s="3" t="s">
        <v>580</v>
      </c>
      <c r="C1385" s="40" t="s">
        <v>2124</v>
      </c>
      <c r="D1385" s="45" t="s">
        <v>1669</v>
      </c>
      <c r="E1385" s="3" t="s">
        <v>581</v>
      </c>
      <c r="F1385" s="3" t="s">
        <v>582</v>
      </c>
      <c r="G1385" s="4" t="str">
        <f t="shared" si="89"/>
        <v>RES0805 2R15±1%</v>
      </c>
      <c r="H1385" s="3" t="s">
        <v>23</v>
      </c>
      <c r="I1385" s="3" t="s">
        <v>24</v>
      </c>
      <c r="J1385" s="3" t="s">
        <v>25</v>
      </c>
      <c r="K1385" s="3" t="s">
        <v>583</v>
      </c>
      <c r="L1385" s="4" t="str">
        <f t="shared" si="90"/>
        <v>RC0805FR-072R15L</v>
      </c>
      <c r="M1385" s="3" t="s">
        <v>378</v>
      </c>
      <c r="N1385" t="s">
        <v>379</v>
      </c>
      <c r="O1385" t="str">
        <f t="shared" ca="1" si="88"/>
        <v>C:\Altium Libraries\Passives Library\DataSheet\GENERAL PURPOSE CHIP RESISTORS (Yageo).pdf</v>
      </c>
      <c r="P1385" s="5" t="str">
        <f t="shared" si="91"/>
        <v>GENERAL PURPOSE CHIP RESISTORS RES0805 2R15±1% 150V 0.125W</v>
      </c>
    </row>
    <row r="1386" spans="1:16" x14ac:dyDescent="0.3">
      <c r="A1386" s="4" t="s">
        <v>1624</v>
      </c>
      <c r="B1386" s="3" t="s">
        <v>580</v>
      </c>
      <c r="C1386" s="40" t="s">
        <v>2125</v>
      </c>
      <c r="D1386" s="45" t="s">
        <v>1669</v>
      </c>
      <c r="E1386" s="3" t="s">
        <v>581</v>
      </c>
      <c r="F1386" s="3" t="s">
        <v>582</v>
      </c>
      <c r="G1386" s="4" t="str">
        <f t="shared" si="89"/>
        <v>RES0805 2R21±1%</v>
      </c>
      <c r="H1386" s="3" t="s">
        <v>23</v>
      </c>
      <c r="I1386" s="3" t="s">
        <v>24</v>
      </c>
      <c r="J1386" s="3" t="s">
        <v>25</v>
      </c>
      <c r="K1386" s="3" t="s">
        <v>583</v>
      </c>
      <c r="L1386" s="4" t="str">
        <f t="shared" si="90"/>
        <v>RC0805FR-072R21L</v>
      </c>
      <c r="M1386" s="3" t="s">
        <v>378</v>
      </c>
      <c r="N1386" t="s">
        <v>379</v>
      </c>
      <c r="O1386" t="str">
        <f t="shared" ca="1" si="88"/>
        <v>C:\Altium Libraries\Passives Library\DataSheet\GENERAL PURPOSE CHIP RESISTORS (Yageo).pdf</v>
      </c>
      <c r="P1386" s="5" t="str">
        <f t="shared" si="91"/>
        <v>GENERAL PURPOSE CHIP RESISTORS RES0805 2R21±1% 150V 0.125W</v>
      </c>
    </row>
    <row r="1387" spans="1:16" x14ac:dyDescent="0.3">
      <c r="A1387" s="4" t="s">
        <v>1625</v>
      </c>
      <c r="B1387" s="3" t="s">
        <v>580</v>
      </c>
      <c r="C1387" s="40" t="s">
        <v>2126</v>
      </c>
      <c r="D1387" s="45" t="s">
        <v>1669</v>
      </c>
      <c r="E1387" s="3" t="s">
        <v>581</v>
      </c>
      <c r="F1387" s="3" t="s">
        <v>582</v>
      </c>
      <c r="G1387" s="4" t="str">
        <f t="shared" si="89"/>
        <v>RES0805 2R26±1%</v>
      </c>
      <c r="H1387" s="3" t="s">
        <v>23</v>
      </c>
      <c r="I1387" s="3" t="s">
        <v>24</v>
      </c>
      <c r="J1387" s="3" t="s">
        <v>25</v>
      </c>
      <c r="K1387" s="3" t="s">
        <v>583</v>
      </c>
      <c r="L1387" s="4" t="str">
        <f t="shared" si="90"/>
        <v>RC0805FR-072R26L</v>
      </c>
      <c r="M1387" s="3" t="s">
        <v>378</v>
      </c>
      <c r="N1387" t="s">
        <v>379</v>
      </c>
      <c r="O1387" t="str">
        <f t="shared" ca="1" si="88"/>
        <v>C:\Altium Libraries\Passives Library\DataSheet\GENERAL PURPOSE CHIP RESISTORS (Yageo).pdf</v>
      </c>
      <c r="P1387" s="5" t="str">
        <f t="shared" si="91"/>
        <v>GENERAL PURPOSE CHIP RESISTORS RES0805 2R26±1% 150V 0.125W</v>
      </c>
    </row>
    <row r="1388" spans="1:16" x14ac:dyDescent="0.3">
      <c r="A1388" s="4" t="s">
        <v>1626</v>
      </c>
      <c r="B1388" s="3" t="s">
        <v>580</v>
      </c>
      <c r="C1388" s="40" t="s">
        <v>2127</v>
      </c>
      <c r="D1388" s="45" t="s">
        <v>1669</v>
      </c>
      <c r="E1388" s="3" t="s">
        <v>581</v>
      </c>
      <c r="F1388" s="3" t="s">
        <v>582</v>
      </c>
      <c r="G1388" s="4" t="str">
        <f t="shared" si="89"/>
        <v>RES0805 2R32±1%</v>
      </c>
      <c r="H1388" s="3" t="s">
        <v>23</v>
      </c>
      <c r="I1388" s="3" t="s">
        <v>24</v>
      </c>
      <c r="J1388" s="3" t="s">
        <v>25</v>
      </c>
      <c r="K1388" s="3" t="s">
        <v>583</v>
      </c>
      <c r="L1388" s="4" t="str">
        <f t="shared" si="90"/>
        <v>RC0805FR-072R32L</v>
      </c>
      <c r="M1388" s="3" t="s">
        <v>378</v>
      </c>
      <c r="N1388" t="s">
        <v>379</v>
      </c>
      <c r="O1388" t="str">
        <f t="shared" ca="1" si="88"/>
        <v>C:\Altium Libraries\Passives Library\DataSheet\GENERAL PURPOSE CHIP RESISTORS (Yageo).pdf</v>
      </c>
      <c r="P1388" s="5" t="str">
        <f t="shared" si="91"/>
        <v>GENERAL PURPOSE CHIP RESISTORS RES0805 2R32±1% 150V 0.125W</v>
      </c>
    </row>
    <row r="1389" spans="1:16" x14ac:dyDescent="0.3">
      <c r="A1389" s="4" t="s">
        <v>1627</v>
      </c>
      <c r="B1389" s="3" t="s">
        <v>580</v>
      </c>
      <c r="C1389" s="40" t="s">
        <v>2128</v>
      </c>
      <c r="D1389" s="45" t="s">
        <v>1669</v>
      </c>
      <c r="E1389" s="3" t="s">
        <v>581</v>
      </c>
      <c r="F1389" s="3" t="s">
        <v>582</v>
      </c>
      <c r="G1389" s="4" t="str">
        <f t="shared" si="89"/>
        <v>RES0805 2R37±1%</v>
      </c>
      <c r="H1389" s="3" t="s">
        <v>23</v>
      </c>
      <c r="I1389" s="3" t="s">
        <v>24</v>
      </c>
      <c r="J1389" s="3" t="s">
        <v>25</v>
      </c>
      <c r="K1389" s="3" t="s">
        <v>583</v>
      </c>
      <c r="L1389" s="4" t="str">
        <f t="shared" si="90"/>
        <v>RC0805FR-072R37L</v>
      </c>
      <c r="M1389" s="3" t="s">
        <v>378</v>
      </c>
      <c r="N1389" t="s">
        <v>379</v>
      </c>
      <c r="O1389" t="str">
        <f t="shared" ca="1" si="88"/>
        <v>C:\Altium Libraries\Passives Library\DataSheet\GENERAL PURPOSE CHIP RESISTORS (Yageo).pdf</v>
      </c>
      <c r="P1389" s="5" t="str">
        <f t="shared" si="91"/>
        <v>GENERAL PURPOSE CHIP RESISTORS RES0805 2R37±1% 150V 0.125W</v>
      </c>
    </row>
    <row r="1390" spans="1:16" x14ac:dyDescent="0.3">
      <c r="A1390" s="4" t="s">
        <v>1628</v>
      </c>
      <c r="B1390" s="3" t="s">
        <v>580</v>
      </c>
      <c r="C1390" s="40" t="s">
        <v>2129</v>
      </c>
      <c r="D1390" s="45" t="s">
        <v>1669</v>
      </c>
      <c r="E1390" s="3" t="s">
        <v>581</v>
      </c>
      <c r="F1390" s="3" t="s">
        <v>582</v>
      </c>
      <c r="G1390" s="4" t="str">
        <f t="shared" si="89"/>
        <v>RES0805 2R43±1%</v>
      </c>
      <c r="H1390" s="3" t="s">
        <v>23</v>
      </c>
      <c r="I1390" s="3" t="s">
        <v>24</v>
      </c>
      <c r="J1390" s="3" t="s">
        <v>25</v>
      </c>
      <c r="K1390" s="3" t="s">
        <v>583</v>
      </c>
      <c r="L1390" s="4" t="str">
        <f t="shared" si="90"/>
        <v>RC0805FR-072R43L</v>
      </c>
      <c r="M1390" s="3" t="s">
        <v>378</v>
      </c>
      <c r="N1390" t="s">
        <v>379</v>
      </c>
      <c r="O1390" t="str">
        <f t="shared" ca="1" si="88"/>
        <v>C:\Altium Libraries\Passives Library\DataSheet\GENERAL PURPOSE CHIP RESISTORS (Yageo).pdf</v>
      </c>
      <c r="P1390" s="5" t="str">
        <f t="shared" si="91"/>
        <v>GENERAL PURPOSE CHIP RESISTORS RES0805 2R43±1% 150V 0.125W</v>
      </c>
    </row>
    <row r="1391" spans="1:16" x14ac:dyDescent="0.3">
      <c r="A1391" s="4" t="s">
        <v>1629</v>
      </c>
      <c r="B1391" s="3" t="s">
        <v>580</v>
      </c>
      <c r="C1391" s="40" t="s">
        <v>2130</v>
      </c>
      <c r="D1391" s="45" t="s">
        <v>1669</v>
      </c>
      <c r="E1391" s="3" t="s">
        <v>581</v>
      </c>
      <c r="F1391" s="3" t="s">
        <v>582</v>
      </c>
      <c r="G1391" s="4" t="str">
        <f t="shared" si="89"/>
        <v>RES0805 2R49±1%</v>
      </c>
      <c r="H1391" s="3" t="s">
        <v>23</v>
      </c>
      <c r="I1391" s="3" t="s">
        <v>24</v>
      </c>
      <c r="J1391" s="3" t="s">
        <v>25</v>
      </c>
      <c r="K1391" s="3" t="s">
        <v>583</v>
      </c>
      <c r="L1391" s="4" t="str">
        <f t="shared" si="90"/>
        <v>RC0805FR-072R49L</v>
      </c>
      <c r="M1391" s="3" t="s">
        <v>378</v>
      </c>
      <c r="N1391" t="s">
        <v>379</v>
      </c>
      <c r="O1391" t="str">
        <f t="shared" ca="1" si="88"/>
        <v>C:\Altium Libraries\Passives Library\DataSheet\GENERAL PURPOSE CHIP RESISTORS (Yageo).pdf</v>
      </c>
      <c r="P1391" s="5" t="str">
        <f t="shared" si="91"/>
        <v>GENERAL PURPOSE CHIP RESISTORS RES0805 2R49±1% 150V 0.125W</v>
      </c>
    </row>
    <row r="1392" spans="1:16" x14ac:dyDescent="0.3">
      <c r="A1392" s="4" t="s">
        <v>1630</v>
      </c>
      <c r="B1392" s="3" t="s">
        <v>580</v>
      </c>
      <c r="C1392" s="40" t="s">
        <v>2131</v>
      </c>
      <c r="D1392" s="45" t="s">
        <v>1669</v>
      </c>
      <c r="E1392" s="3" t="s">
        <v>581</v>
      </c>
      <c r="F1392" s="3" t="s">
        <v>582</v>
      </c>
      <c r="G1392" s="4" t="str">
        <f t="shared" si="89"/>
        <v>RES0805 2R55±1%</v>
      </c>
      <c r="H1392" s="3" t="s">
        <v>23</v>
      </c>
      <c r="I1392" s="3" t="s">
        <v>24</v>
      </c>
      <c r="J1392" s="3" t="s">
        <v>25</v>
      </c>
      <c r="K1392" s="3" t="s">
        <v>583</v>
      </c>
      <c r="L1392" s="4" t="str">
        <f t="shared" si="90"/>
        <v>RC0805FR-072R55L</v>
      </c>
      <c r="M1392" s="3" t="s">
        <v>378</v>
      </c>
      <c r="N1392" t="s">
        <v>379</v>
      </c>
      <c r="O1392" t="str">
        <f t="shared" ca="1" si="88"/>
        <v>C:\Altium Libraries\Passives Library\DataSheet\GENERAL PURPOSE CHIP RESISTORS (Yageo).pdf</v>
      </c>
      <c r="P1392" s="5" t="str">
        <f t="shared" si="91"/>
        <v>GENERAL PURPOSE CHIP RESISTORS RES0805 2R55±1% 150V 0.125W</v>
      </c>
    </row>
    <row r="1393" spans="1:16" x14ac:dyDescent="0.3">
      <c r="A1393" s="4" t="s">
        <v>1631</v>
      </c>
      <c r="B1393" s="3" t="s">
        <v>580</v>
      </c>
      <c r="C1393" s="40" t="s">
        <v>2132</v>
      </c>
      <c r="D1393" s="45" t="s">
        <v>1669</v>
      </c>
      <c r="E1393" s="3" t="s">
        <v>581</v>
      </c>
      <c r="F1393" s="3" t="s">
        <v>582</v>
      </c>
      <c r="G1393" s="4" t="str">
        <f t="shared" si="89"/>
        <v>RES0805 2R61±1%</v>
      </c>
      <c r="H1393" s="3" t="s">
        <v>23</v>
      </c>
      <c r="I1393" s="3" t="s">
        <v>24</v>
      </c>
      <c r="J1393" s="3" t="s">
        <v>25</v>
      </c>
      <c r="K1393" s="3" t="s">
        <v>583</v>
      </c>
      <c r="L1393" s="4" t="str">
        <f t="shared" si="90"/>
        <v>RC0805FR-072R61L</v>
      </c>
      <c r="M1393" s="3" t="s">
        <v>378</v>
      </c>
      <c r="N1393" t="s">
        <v>379</v>
      </c>
      <c r="O1393" t="str">
        <f t="shared" ca="1" si="88"/>
        <v>C:\Altium Libraries\Passives Library\DataSheet\GENERAL PURPOSE CHIP RESISTORS (Yageo).pdf</v>
      </c>
      <c r="P1393" s="5" t="str">
        <f t="shared" si="91"/>
        <v>GENERAL PURPOSE CHIP RESISTORS RES0805 2R61±1% 150V 0.125W</v>
      </c>
    </row>
    <row r="1394" spans="1:16" x14ac:dyDescent="0.3">
      <c r="A1394" s="4" t="s">
        <v>1632</v>
      </c>
      <c r="B1394" s="3" t="s">
        <v>580</v>
      </c>
      <c r="C1394" s="40" t="s">
        <v>2133</v>
      </c>
      <c r="D1394" s="45" t="s">
        <v>1669</v>
      </c>
      <c r="E1394" s="3" t="s">
        <v>581</v>
      </c>
      <c r="F1394" s="3" t="s">
        <v>582</v>
      </c>
      <c r="G1394" s="4" t="str">
        <f t="shared" si="89"/>
        <v>RES0805 2R67±1%</v>
      </c>
      <c r="H1394" s="3" t="s">
        <v>23</v>
      </c>
      <c r="I1394" s="3" t="s">
        <v>24</v>
      </c>
      <c r="J1394" s="3" t="s">
        <v>25</v>
      </c>
      <c r="K1394" s="3" t="s">
        <v>583</v>
      </c>
      <c r="L1394" s="4" t="str">
        <f t="shared" si="90"/>
        <v>RC0805FR-072R67L</v>
      </c>
      <c r="M1394" s="3" t="s">
        <v>378</v>
      </c>
      <c r="N1394" t="s">
        <v>379</v>
      </c>
      <c r="O1394" t="str">
        <f t="shared" ca="1" si="88"/>
        <v>C:\Altium Libraries\Passives Library\DataSheet\GENERAL PURPOSE CHIP RESISTORS (Yageo).pdf</v>
      </c>
      <c r="P1394" s="5" t="str">
        <f t="shared" si="91"/>
        <v>GENERAL PURPOSE CHIP RESISTORS RES0805 2R67±1% 150V 0.125W</v>
      </c>
    </row>
    <row r="1395" spans="1:16" x14ac:dyDescent="0.3">
      <c r="A1395" s="4" t="s">
        <v>1633</v>
      </c>
      <c r="B1395" s="3" t="s">
        <v>580</v>
      </c>
      <c r="C1395" s="40" t="s">
        <v>2134</v>
      </c>
      <c r="D1395" s="45" t="s">
        <v>1669</v>
      </c>
      <c r="E1395" s="3" t="s">
        <v>581</v>
      </c>
      <c r="F1395" s="3" t="s">
        <v>582</v>
      </c>
      <c r="G1395" s="4" t="str">
        <f t="shared" si="89"/>
        <v>RES0805 2R74±1%</v>
      </c>
      <c r="H1395" s="3" t="s">
        <v>23</v>
      </c>
      <c r="I1395" s="3" t="s">
        <v>24</v>
      </c>
      <c r="J1395" s="3" t="s">
        <v>25</v>
      </c>
      <c r="K1395" s="3" t="s">
        <v>583</v>
      </c>
      <c r="L1395" s="4" t="str">
        <f t="shared" si="90"/>
        <v>RC0805FR-072R74L</v>
      </c>
      <c r="M1395" s="3" t="s">
        <v>378</v>
      </c>
      <c r="N1395" t="s">
        <v>379</v>
      </c>
      <c r="O1395" t="str">
        <f t="shared" ca="1" si="88"/>
        <v>C:\Altium Libraries\Passives Library\DataSheet\GENERAL PURPOSE CHIP RESISTORS (Yageo).pdf</v>
      </c>
      <c r="P1395" s="5" t="str">
        <f t="shared" si="91"/>
        <v>GENERAL PURPOSE CHIP RESISTORS RES0805 2R74±1% 150V 0.125W</v>
      </c>
    </row>
    <row r="1396" spans="1:16" x14ac:dyDescent="0.3">
      <c r="A1396" s="4" t="s">
        <v>1634</v>
      </c>
      <c r="B1396" s="3" t="s">
        <v>580</v>
      </c>
      <c r="C1396" s="40" t="s">
        <v>2135</v>
      </c>
      <c r="D1396" s="45" t="s">
        <v>1669</v>
      </c>
      <c r="E1396" s="3" t="s">
        <v>581</v>
      </c>
      <c r="F1396" s="3" t="s">
        <v>582</v>
      </c>
      <c r="G1396" s="4" t="str">
        <f t="shared" si="89"/>
        <v>RES0805 2R8±1%</v>
      </c>
      <c r="H1396" s="3" t="s">
        <v>23</v>
      </c>
      <c r="I1396" s="3" t="s">
        <v>24</v>
      </c>
      <c r="J1396" s="3" t="s">
        <v>25</v>
      </c>
      <c r="K1396" s="3" t="s">
        <v>583</v>
      </c>
      <c r="L1396" s="4" t="str">
        <f t="shared" si="90"/>
        <v>RC0805FR-072R8L</v>
      </c>
      <c r="M1396" s="3" t="s">
        <v>378</v>
      </c>
      <c r="N1396" t="s">
        <v>379</v>
      </c>
      <c r="O1396" t="str">
        <f t="shared" ca="1" si="88"/>
        <v>C:\Altium Libraries\Passives Library\DataSheet\GENERAL PURPOSE CHIP RESISTORS (Yageo).pdf</v>
      </c>
      <c r="P1396" s="5" t="str">
        <f t="shared" si="91"/>
        <v>GENERAL PURPOSE CHIP RESISTORS RES0805 2R8±1% 150V 0.125W</v>
      </c>
    </row>
    <row r="1397" spans="1:16" x14ac:dyDescent="0.3">
      <c r="A1397" s="4" t="s">
        <v>1635</v>
      </c>
      <c r="B1397" s="3" t="s">
        <v>580</v>
      </c>
      <c r="C1397" s="40" t="s">
        <v>2136</v>
      </c>
      <c r="D1397" s="45" t="s">
        <v>1669</v>
      </c>
      <c r="E1397" s="3" t="s">
        <v>581</v>
      </c>
      <c r="F1397" s="3" t="s">
        <v>582</v>
      </c>
      <c r="G1397" s="4" t="str">
        <f t="shared" si="89"/>
        <v>RES0805 2R87±1%</v>
      </c>
      <c r="H1397" s="3" t="s">
        <v>23</v>
      </c>
      <c r="I1397" s="3" t="s">
        <v>24</v>
      </c>
      <c r="J1397" s="3" t="s">
        <v>25</v>
      </c>
      <c r="K1397" s="3" t="s">
        <v>583</v>
      </c>
      <c r="L1397" s="4" t="str">
        <f t="shared" si="90"/>
        <v>RC0805FR-072R87L</v>
      </c>
      <c r="M1397" s="3" t="s">
        <v>378</v>
      </c>
      <c r="N1397" t="s">
        <v>379</v>
      </c>
      <c r="O1397" t="str">
        <f t="shared" ca="1" si="88"/>
        <v>C:\Altium Libraries\Passives Library\DataSheet\GENERAL PURPOSE CHIP RESISTORS (Yageo).pdf</v>
      </c>
      <c r="P1397" s="5" t="str">
        <f t="shared" si="91"/>
        <v>GENERAL PURPOSE CHIP RESISTORS RES0805 2R87±1% 150V 0.125W</v>
      </c>
    </row>
    <row r="1398" spans="1:16" x14ac:dyDescent="0.3">
      <c r="A1398" s="4" t="s">
        <v>1636</v>
      </c>
      <c r="B1398" s="3" t="s">
        <v>580</v>
      </c>
      <c r="C1398" s="40" t="s">
        <v>2137</v>
      </c>
      <c r="D1398" s="45" t="s">
        <v>1669</v>
      </c>
      <c r="E1398" s="3" t="s">
        <v>581</v>
      </c>
      <c r="F1398" s="3" t="s">
        <v>582</v>
      </c>
      <c r="G1398" s="4" t="str">
        <f t="shared" si="89"/>
        <v>RES0805 2R94±1%</v>
      </c>
      <c r="H1398" s="3" t="s">
        <v>23</v>
      </c>
      <c r="I1398" s="3" t="s">
        <v>24</v>
      </c>
      <c r="J1398" s="3" t="s">
        <v>25</v>
      </c>
      <c r="K1398" s="3" t="s">
        <v>583</v>
      </c>
      <c r="L1398" s="4" t="str">
        <f t="shared" si="90"/>
        <v>RC0805FR-072R94L</v>
      </c>
      <c r="M1398" s="3" t="s">
        <v>378</v>
      </c>
      <c r="N1398" t="s">
        <v>379</v>
      </c>
      <c r="O1398" t="str">
        <f t="shared" ca="1" si="88"/>
        <v>C:\Altium Libraries\Passives Library\DataSheet\GENERAL PURPOSE CHIP RESISTORS (Yageo).pdf</v>
      </c>
      <c r="P1398" s="5" t="str">
        <f t="shared" si="91"/>
        <v>GENERAL PURPOSE CHIP RESISTORS RES0805 2R94±1% 150V 0.125W</v>
      </c>
    </row>
    <row r="1399" spans="1:16" x14ac:dyDescent="0.3">
      <c r="A1399" s="4" t="s">
        <v>1637</v>
      </c>
      <c r="B1399" s="3" t="s">
        <v>580</v>
      </c>
      <c r="C1399" s="40" t="s">
        <v>2138</v>
      </c>
      <c r="D1399" s="45" t="s">
        <v>1669</v>
      </c>
      <c r="E1399" s="3" t="s">
        <v>581</v>
      </c>
      <c r="F1399" s="3" t="s">
        <v>582</v>
      </c>
      <c r="G1399" s="4" t="str">
        <f t="shared" si="89"/>
        <v>RES0805 3R01±1%</v>
      </c>
      <c r="H1399" s="3" t="s">
        <v>23</v>
      </c>
      <c r="I1399" s="3" t="s">
        <v>24</v>
      </c>
      <c r="J1399" s="3" t="s">
        <v>25</v>
      </c>
      <c r="K1399" s="3" t="s">
        <v>583</v>
      </c>
      <c r="L1399" s="4" t="str">
        <f t="shared" si="90"/>
        <v>RC0805FR-073R01L</v>
      </c>
      <c r="M1399" s="3" t="s">
        <v>378</v>
      </c>
      <c r="N1399" t="s">
        <v>379</v>
      </c>
      <c r="O1399" t="str">
        <f t="shared" ca="1" si="88"/>
        <v>C:\Altium Libraries\Passives Library\DataSheet\GENERAL PURPOSE CHIP RESISTORS (Yageo).pdf</v>
      </c>
      <c r="P1399" s="5" t="str">
        <f t="shared" si="91"/>
        <v>GENERAL PURPOSE CHIP RESISTORS RES0805 3R01±1% 150V 0.125W</v>
      </c>
    </row>
    <row r="1400" spans="1:16" x14ac:dyDescent="0.3">
      <c r="A1400" s="4" t="s">
        <v>1638</v>
      </c>
      <c r="B1400" s="3" t="s">
        <v>580</v>
      </c>
      <c r="C1400" s="40" t="s">
        <v>2139</v>
      </c>
      <c r="D1400" s="45" t="s">
        <v>1669</v>
      </c>
      <c r="E1400" s="3" t="s">
        <v>581</v>
      </c>
      <c r="F1400" s="3" t="s">
        <v>582</v>
      </c>
      <c r="G1400" s="4" t="str">
        <f t="shared" si="89"/>
        <v>RES0805 3R09±1%</v>
      </c>
      <c r="H1400" s="3" t="s">
        <v>23</v>
      </c>
      <c r="I1400" s="3" t="s">
        <v>24</v>
      </c>
      <c r="J1400" s="3" t="s">
        <v>25</v>
      </c>
      <c r="K1400" s="3" t="s">
        <v>583</v>
      </c>
      <c r="L1400" s="4" t="str">
        <f t="shared" si="90"/>
        <v>RC0805FR-073R09L</v>
      </c>
      <c r="M1400" s="3" t="s">
        <v>378</v>
      </c>
      <c r="N1400" t="s">
        <v>379</v>
      </c>
      <c r="O1400" t="str">
        <f t="shared" ca="1" si="88"/>
        <v>C:\Altium Libraries\Passives Library\DataSheet\GENERAL PURPOSE CHIP RESISTORS (Yageo).pdf</v>
      </c>
      <c r="P1400" s="5" t="str">
        <f t="shared" si="91"/>
        <v>GENERAL PURPOSE CHIP RESISTORS RES0805 3R09±1% 150V 0.125W</v>
      </c>
    </row>
    <row r="1401" spans="1:16" x14ac:dyDescent="0.3">
      <c r="A1401" s="4" t="s">
        <v>1639</v>
      </c>
      <c r="B1401" s="3" t="s">
        <v>580</v>
      </c>
      <c r="C1401" s="40" t="s">
        <v>2140</v>
      </c>
      <c r="D1401" s="45" t="s">
        <v>1669</v>
      </c>
      <c r="E1401" s="3" t="s">
        <v>581</v>
      </c>
      <c r="F1401" s="3" t="s">
        <v>582</v>
      </c>
      <c r="G1401" s="4" t="str">
        <f t="shared" si="89"/>
        <v>RES0805 3R16±1%</v>
      </c>
      <c r="H1401" s="3" t="s">
        <v>23</v>
      </c>
      <c r="I1401" s="3" t="s">
        <v>24</v>
      </c>
      <c r="J1401" s="3" t="s">
        <v>25</v>
      </c>
      <c r="K1401" s="3" t="s">
        <v>583</v>
      </c>
      <c r="L1401" s="4" t="str">
        <f t="shared" si="90"/>
        <v>RC0805FR-073R16L</v>
      </c>
      <c r="M1401" s="3" t="s">
        <v>378</v>
      </c>
      <c r="N1401" t="s">
        <v>379</v>
      </c>
      <c r="O1401" t="str">
        <f t="shared" ca="1" si="88"/>
        <v>C:\Altium Libraries\Passives Library\DataSheet\GENERAL PURPOSE CHIP RESISTORS (Yageo).pdf</v>
      </c>
      <c r="P1401" s="5" t="str">
        <f t="shared" si="91"/>
        <v>GENERAL PURPOSE CHIP RESISTORS RES0805 3R16±1% 150V 0.125W</v>
      </c>
    </row>
    <row r="1402" spans="1:16" x14ac:dyDescent="0.3">
      <c r="A1402" s="4" t="s">
        <v>1640</v>
      </c>
      <c r="B1402" s="3" t="s">
        <v>580</v>
      </c>
      <c r="C1402" s="40" t="s">
        <v>2141</v>
      </c>
      <c r="D1402" s="45" t="s">
        <v>1669</v>
      </c>
      <c r="E1402" s="3" t="s">
        <v>581</v>
      </c>
      <c r="F1402" s="3" t="s">
        <v>582</v>
      </c>
      <c r="G1402" s="4" t="str">
        <f t="shared" si="89"/>
        <v>RES0805 3R24±1%</v>
      </c>
      <c r="H1402" s="3" t="s">
        <v>23</v>
      </c>
      <c r="I1402" s="3" t="s">
        <v>24</v>
      </c>
      <c r="J1402" s="3" t="s">
        <v>25</v>
      </c>
      <c r="K1402" s="3" t="s">
        <v>583</v>
      </c>
      <c r="L1402" s="4" t="str">
        <f t="shared" si="90"/>
        <v>RC0805FR-073R24L</v>
      </c>
      <c r="M1402" s="3" t="s">
        <v>378</v>
      </c>
      <c r="N1402" t="s">
        <v>379</v>
      </c>
      <c r="O1402" t="str">
        <f t="shared" ca="1" si="88"/>
        <v>C:\Altium Libraries\Passives Library\DataSheet\GENERAL PURPOSE CHIP RESISTORS (Yageo).pdf</v>
      </c>
      <c r="P1402" s="5" t="str">
        <f t="shared" si="91"/>
        <v>GENERAL PURPOSE CHIP RESISTORS RES0805 3R24±1% 150V 0.125W</v>
      </c>
    </row>
    <row r="1403" spans="1:16" x14ac:dyDescent="0.3">
      <c r="A1403" s="4" t="s">
        <v>1641</v>
      </c>
      <c r="B1403" s="3" t="s">
        <v>580</v>
      </c>
      <c r="C1403" s="40" t="s">
        <v>2142</v>
      </c>
      <c r="D1403" s="45" t="s">
        <v>1669</v>
      </c>
      <c r="E1403" s="3" t="s">
        <v>581</v>
      </c>
      <c r="F1403" s="3" t="s">
        <v>582</v>
      </c>
      <c r="G1403" s="4" t="str">
        <f t="shared" si="89"/>
        <v>RES0805 3R32±1%</v>
      </c>
      <c r="H1403" s="3" t="s">
        <v>23</v>
      </c>
      <c r="I1403" s="3" t="s">
        <v>24</v>
      </c>
      <c r="J1403" s="3" t="s">
        <v>25</v>
      </c>
      <c r="K1403" s="3" t="s">
        <v>583</v>
      </c>
      <c r="L1403" s="4" t="str">
        <f t="shared" si="90"/>
        <v>RC0805FR-073R32L</v>
      </c>
      <c r="M1403" s="3" t="s">
        <v>378</v>
      </c>
      <c r="N1403" t="s">
        <v>379</v>
      </c>
      <c r="O1403" t="str">
        <f t="shared" ca="1" si="88"/>
        <v>C:\Altium Libraries\Passives Library\DataSheet\GENERAL PURPOSE CHIP RESISTORS (Yageo).pdf</v>
      </c>
      <c r="P1403" s="5" t="str">
        <f t="shared" si="91"/>
        <v>GENERAL PURPOSE CHIP RESISTORS RES0805 3R32±1% 150V 0.125W</v>
      </c>
    </row>
    <row r="1404" spans="1:16" x14ac:dyDescent="0.3">
      <c r="A1404" s="4" t="s">
        <v>1642</v>
      </c>
      <c r="B1404" s="3" t="s">
        <v>580</v>
      </c>
      <c r="C1404" s="40" t="s">
        <v>2143</v>
      </c>
      <c r="D1404" s="45" t="s">
        <v>1669</v>
      </c>
      <c r="E1404" s="3" t="s">
        <v>581</v>
      </c>
      <c r="F1404" s="3" t="s">
        <v>582</v>
      </c>
      <c r="G1404" s="4" t="str">
        <f t="shared" si="89"/>
        <v>RES0805 3R4±1%</v>
      </c>
      <c r="H1404" s="3" t="s">
        <v>23</v>
      </c>
      <c r="I1404" s="3" t="s">
        <v>24</v>
      </c>
      <c r="J1404" s="3" t="s">
        <v>25</v>
      </c>
      <c r="K1404" s="3" t="s">
        <v>583</v>
      </c>
      <c r="L1404" s="4" t="str">
        <f t="shared" si="90"/>
        <v>RC0805FR-073R4L</v>
      </c>
      <c r="M1404" s="3" t="s">
        <v>378</v>
      </c>
      <c r="N1404" t="s">
        <v>379</v>
      </c>
      <c r="O1404" t="str">
        <f t="shared" ca="1" si="88"/>
        <v>C:\Altium Libraries\Passives Library\DataSheet\GENERAL PURPOSE CHIP RESISTORS (Yageo).pdf</v>
      </c>
      <c r="P1404" s="5" t="str">
        <f t="shared" si="91"/>
        <v>GENERAL PURPOSE CHIP RESISTORS RES0805 3R4±1% 150V 0.125W</v>
      </c>
    </row>
    <row r="1405" spans="1:16" x14ac:dyDescent="0.3">
      <c r="A1405" s="4" t="s">
        <v>1643</v>
      </c>
      <c r="B1405" s="3" t="s">
        <v>580</v>
      </c>
      <c r="C1405" s="40" t="s">
        <v>2144</v>
      </c>
      <c r="D1405" s="45" t="s">
        <v>1669</v>
      </c>
      <c r="E1405" s="3" t="s">
        <v>581</v>
      </c>
      <c r="F1405" s="3" t="s">
        <v>582</v>
      </c>
      <c r="G1405" s="4" t="str">
        <f t="shared" si="89"/>
        <v>RES0805 3R48±1%</v>
      </c>
      <c r="H1405" s="3" t="s">
        <v>23</v>
      </c>
      <c r="I1405" s="3" t="s">
        <v>24</v>
      </c>
      <c r="J1405" s="3" t="s">
        <v>25</v>
      </c>
      <c r="K1405" s="3" t="s">
        <v>583</v>
      </c>
      <c r="L1405" s="4" t="str">
        <f t="shared" si="90"/>
        <v>RC0805FR-073R48L</v>
      </c>
      <c r="M1405" s="3" t="s">
        <v>378</v>
      </c>
      <c r="N1405" t="s">
        <v>379</v>
      </c>
      <c r="O1405" t="str">
        <f t="shared" ca="1" si="88"/>
        <v>C:\Altium Libraries\Passives Library\DataSheet\GENERAL PURPOSE CHIP RESISTORS (Yageo).pdf</v>
      </c>
      <c r="P1405" s="5" t="str">
        <f t="shared" si="91"/>
        <v>GENERAL PURPOSE CHIP RESISTORS RES0805 3R48±1% 150V 0.125W</v>
      </c>
    </row>
    <row r="1406" spans="1:16" x14ac:dyDescent="0.3">
      <c r="A1406" s="4" t="s">
        <v>1644</v>
      </c>
      <c r="B1406" s="3" t="s">
        <v>580</v>
      </c>
      <c r="C1406" s="40" t="s">
        <v>2145</v>
      </c>
      <c r="D1406" s="45" t="s">
        <v>1669</v>
      </c>
      <c r="E1406" s="3" t="s">
        <v>581</v>
      </c>
      <c r="F1406" s="3" t="s">
        <v>582</v>
      </c>
      <c r="G1406" s="4" t="str">
        <f t="shared" si="89"/>
        <v>RES0805 3R57±1%</v>
      </c>
      <c r="H1406" s="3" t="s">
        <v>23</v>
      </c>
      <c r="I1406" s="3" t="s">
        <v>24</v>
      </c>
      <c r="J1406" s="3" t="s">
        <v>25</v>
      </c>
      <c r="K1406" s="3" t="s">
        <v>583</v>
      </c>
      <c r="L1406" s="4" t="str">
        <f t="shared" si="90"/>
        <v>RC0805FR-073R57L</v>
      </c>
      <c r="M1406" s="3" t="s">
        <v>378</v>
      </c>
      <c r="N1406" t="s">
        <v>379</v>
      </c>
      <c r="O1406" t="str">
        <f t="shared" ca="1" si="88"/>
        <v>C:\Altium Libraries\Passives Library\DataSheet\GENERAL PURPOSE CHIP RESISTORS (Yageo).pdf</v>
      </c>
      <c r="P1406" s="5" t="str">
        <f t="shared" si="91"/>
        <v>GENERAL PURPOSE CHIP RESISTORS RES0805 3R57±1% 150V 0.125W</v>
      </c>
    </row>
    <row r="1407" spans="1:16" x14ac:dyDescent="0.3">
      <c r="A1407" s="4" t="s">
        <v>1645</v>
      </c>
      <c r="B1407" s="3" t="s">
        <v>580</v>
      </c>
      <c r="C1407" s="40" t="s">
        <v>2146</v>
      </c>
      <c r="D1407" s="45" t="s">
        <v>1669</v>
      </c>
      <c r="E1407" s="3" t="s">
        <v>581</v>
      </c>
      <c r="F1407" s="3" t="s">
        <v>582</v>
      </c>
      <c r="G1407" s="4" t="str">
        <f t="shared" si="89"/>
        <v>RES0805 3R65±1%</v>
      </c>
      <c r="H1407" s="3" t="s">
        <v>23</v>
      </c>
      <c r="I1407" s="3" t="s">
        <v>24</v>
      </c>
      <c r="J1407" s="3" t="s">
        <v>25</v>
      </c>
      <c r="K1407" s="3" t="s">
        <v>583</v>
      </c>
      <c r="L1407" s="4" t="str">
        <f t="shared" si="90"/>
        <v>RC0805FR-073R65L</v>
      </c>
      <c r="M1407" s="3" t="s">
        <v>378</v>
      </c>
      <c r="N1407" t="s">
        <v>379</v>
      </c>
      <c r="O1407" t="str">
        <f t="shared" ca="1" si="88"/>
        <v>C:\Altium Libraries\Passives Library\DataSheet\GENERAL PURPOSE CHIP RESISTORS (Yageo).pdf</v>
      </c>
      <c r="P1407" s="5" t="str">
        <f t="shared" si="91"/>
        <v>GENERAL PURPOSE CHIP RESISTORS RES0805 3R65±1% 150V 0.125W</v>
      </c>
    </row>
    <row r="1408" spans="1:16" x14ac:dyDescent="0.3">
      <c r="A1408" s="4" t="s">
        <v>1646</v>
      </c>
      <c r="B1408" s="3" t="s">
        <v>580</v>
      </c>
      <c r="C1408" s="40" t="s">
        <v>2147</v>
      </c>
      <c r="D1408" s="45" t="s">
        <v>1669</v>
      </c>
      <c r="E1408" s="3" t="s">
        <v>581</v>
      </c>
      <c r="F1408" s="3" t="s">
        <v>582</v>
      </c>
      <c r="G1408" s="4" t="str">
        <f t="shared" si="89"/>
        <v>RES0805 3R74±1%</v>
      </c>
      <c r="H1408" s="3" t="s">
        <v>23</v>
      </c>
      <c r="I1408" s="3" t="s">
        <v>24</v>
      </c>
      <c r="J1408" s="3" t="s">
        <v>25</v>
      </c>
      <c r="K1408" s="3" t="s">
        <v>583</v>
      </c>
      <c r="L1408" s="4" t="str">
        <f t="shared" si="90"/>
        <v>RC0805FR-073R74L</v>
      </c>
      <c r="M1408" s="3" t="s">
        <v>378</v>
      </c>
      <c r="N1408" t="s">
        <v>379</v>
      </c>
      <c r="O1408" t="str">
        <f t="shared" ca="1" si="88"/>
        <v>C:\Altium Libraries\Passives Library\DataSheet\GENERAL PURPOSE CHIP RESISTORS (Yageo).pdf</v>
      </c>
      <c r="P1408" s="5" t="str">
        <f t="shared" si="91"/>
        <v>GENERAL PURPOSE CHIP RESISTORS RES0805 3R74±1% 150V 0.125W</v>
      </c>
    </row>
    <row r="1409" spans="1:16" x14ac:dyDescent="0.3">
      <c r="A1409" s="4" t="s">
        <v>1647</v>
      </c>
      <c r="B1409" s="3" t="s">
        <v>580</v>
      </c>
      <c r="C1409" s="40" t="s">
        <v>2148</v>
      </c>
      <c r="D1409" s="45" t="s">
        <v>1669</v>
      </c>
      <c r="E1409" s="3" t="s">
        <v>581</v>
      </c>
      <c r="F1409" s="3" t="s">
        <v>582</v>
      </c>
      <c r="G1409" s="4" t="str">
        <f t="shared" si="89"/>
        <v>RES0805 3R83±1%</v>
      </c>
      <c r="H1409" s="3" t="s">
        <v>23</v>
      </c>
      <c r="I1409" s="3" t="s">
        <v>24</v>
      </c>
      <c r="J1409" s="3" t="s">
        <v>25</v>
      </c>
      <c r="K1409" s="3" t="s">
        <v>583</v>
      </c>
      <c r="L1409" s="4" t="str">
        <f t="shared" si="90"/>
        <v>RC0805FR-073R83L</v>
      </c>
      <c r="M1409" s="3" t="s">
        <v>378</v>
      </c>
      <c r="N1409" t="s">
        <v>379</v>
      </c>
      <c r="O1409" t="str">
        <f t="shared" ca="1" si="88"/>
        <v>C:\Altium Libraries\Passives Library\DataSheet\GENERAL PURPOSE CHIP RESISTORS (Yageo).pdf</v>
      </c>
      <c r="P1409" s="5" t="str">
        <f t="shared" si="91"/>
        <v>GENERAL PURPOSE CHIP RESISTORS RES0805 3R83±1% 150V 0.125W</v>
      </c>
    </row>
    <row r="1410" spans="1:16" x14ac:dyDescent="0.3">
      <c r="A1410" s="4" t="s">
        <v>1648</v>
      </c>
      <c r="B1410" s="3" t="s">
        <v>580</v>
      </c>
      <c r="C1410" s="40" t="s">
        <v>2149</v>
      </c>
      <c r="D1410" s="45" t="s">
        <v>1669</v>
      </c>
      <c r="E1410" s="3" t="s">
        <v>581</v>
      </c>
      <c r="F1410" s="3" t="s">
        <v>582</v>
      </c>
      <c r="G1410" s="4" t="str">
        <f t="shared" si="89"/>
        <v>RES0805 3R92±1%</v>
      </c>
      <c r="H1410" s="3" t="s">
        <v>23</v>
      </c>
      <c r="I1410" s="3" t="s">
        <v>24</v>
      </c>
      <c r="J1410" s="3" t="s">
        <v>25</v>
      </c>
      <c r="K1410" s="3" t="s">
        <v>583</v>
      </c>
      <c r="L1410" s="4" t="str">
        <f t="shared" si="90"/>
        <v>RC0805FR-073R92L</v>
      </c>
      <c r="M1410" s="3" t="s">
        <v>378</v>
      </c>
      <c r="N1410" t="s">
        <v>379</v>
      </c>
      <c r="O1410" t="str">
        <f t="shared" ca="1" si="88"/>
        <v>C:\Altium Libraries\Passives Library\DataSheet\GENERAL PURPOSE CHIP RESISTORS (Yageo).pdf</v>
      </c>
      <c r="P1410" s="5" t="str">
        <f t="shared" si="91"/>
        <v>GENERAL PURPOSE CHIP RESISTORS RES0805 3R92±1% 150V 0.125W</v>
      </c>
    </row>
    <row r="1411" spans="1:16" x14ac:dyDescent="0.3">
      <c r="A1411" s="4" t="s">
        <v>1649</v>
      </c>
      <c r="B1411" s="3" t="s">
        <v>580</v>
      </c>
      <c r="C1411" s="40" t="s">
        <v>2150</v>
      </c>
      <c r="D1411" s="45" t="s">
        <v>1669</v>
      </c>
      <c r="E1411" s="3" t="s">
        <v>581</v>
      </c>
      <c r="F1411" s="3" t="s">
        <v>582</v>
      </c>
      <c r="G1411" s="4" t="str">
        <f t="shared" si="89"/>
        <v>RES0805 4R02±1%</v>
      </c>
      <c r="H1411" s="3" t="s">
        <v>23</v>
      </c>
      <c r="I1411" s="3" t="s">
        <v>24</v>
      </c>
      <c r="J1411" s="3" t="s">
        <v>25</v>
      </c>
      <c r="K1411" s="3" t="s">
        <v>583</v>
      </c>
      <c r="L1411" s="4" t="str">
        <f t="shared" si="90"/>
        <v>RC0805FR-074R02L</v>
      </c>
      <c r="M1411" s="3" t="s">
        <v>378</v>
      </c>
      <c r="N1411" t="s">
        <v>379</v>
      </c>
      <c r="O1411" t="str">
        <f t="shared" ca="1" si="88"/>
        <v>C:\Altium Libraries\Passives Library\DataSheet\GENERAL PURPOSE CHIP RESISTORS (Yageo).pdf</v>
      </c>
      <c r="P1411" s="5" t="str">
        <f t="shared" si="91"/>
        <v>GENERAL PURPOSE CHIP RESISTORS RES0805 4R02±1% 150V 0.125W</v>
      </c>
    </row>
    <row r="1412" spans="1:16" x14ac:dyDescent="0.3">
      <c r="A1412" s="4" t="s">
        <v>1650</v>
      </c>
      <c r="B1412" s="3" t="s">
        <v>580</v>
      </c>
      <c r="C1412" s="40" t="s">
        <v>2151</v>
      </c>
      <c r="D1412" s="45" t="s">
        <v>1669</v>
      </c>
      <c r="E1412" s="3" t="s">
        <v>581</v>
      </c>
      <c r="F1412" s="3" t="s">
        <v>582</v>
      </c>
      <c r="G1412" s="4" t="str">
        <f t="shared" si="89"/>
        <v>RES0805 4R12±1%</v>
      </c>
      <c r="H1412" s="3" t="s">
        <v>23</v>
      </c>
      <c r="I1412" s="3" t="s">
        <v>24</v>
      </c>
      <c r="J1412" s="3" t="s">
        <v>25</v>
      </c>
      <c r="K1412" s="3" t="s">
        <v>583</v>
      </c>
      <c r="L1412" s="4" t="str">
        <f t="shared" si="90"/>
        <v>RC0805FR-074R12L</v>
      </c>
      <c r="M1412" s="3" t="s">
        <v>378</v>
      </c>
      <c r="N1412" t="s">
        <v>379</v>
      </c>
      <c r="O1412" t="str">
        <f t="shared" ca="1" si="88"/>
        <v>C:\Altium Libraries\Passives Library\DataSheet\GENERAL PURPOSE CHIP RESISTORS (Yageo).pdf</v>
      </c>
      <c r="P1412" s="5" t="str">
        <f t="shared" si="91"/>
        <v>GENERAL PURPOSE CHIP RESISTORS RES0805 4R12±1% 150V 0.125W</v>
      </c>
    </row>
    <row r="1413" spans="1:16" x14ac:dyDescent="0.3">
      <c r="A1413" s="4" t="s">
        <v>1651</v>
      </c>
      <c r="B1413" s="3" t="s">
        <v>580</v>
      </c>
      <c r="C1413" s="40" t="s">
        <v>2152</v>
      </c>
      <c r="D1413" s="45" t="s">
        <v>1669</v>
      </c>
      <c r="E1413" s="3" t="s">
        <v>581</v>
      </c>
      <c r="F1413" s="3" t="s">
        <v>582</v>
      </c>
      <c r="G1413" s="4" t="str">
        <f t="shared" si="89"/>
        <v>RES0805 4R22±1%</v>
      </c>
      <c r="H1413" s="3" t="s">
        <v>23</v>
      </c>
      <c r="I1413" s="3" t="s">
        <v>24</v>
      </c>
      <c r="J1413" s="3" t="s">
        <v>25</v>
      </c>
      <c r="K1413" s="3" t="s">
        <v>583</v>
      </c>
      <c r="L1413" s="4" t="str">
        <f t="shared" si="90"/>
        <v>RC0805FR-074R22L</v>
      </c>
      <c r="M1413" s="3" t="s">
        <v>378</v>
      </c>
      <c r="N1413" t="s">
        <v>379</v>
      </c>
      <c r="O1413" t="str">
        <f t="shared" ca="1" si="88"/>
        <v>C:\Altium Libraries\Passives Library\DataSheet\GENERAL PURPOSE CHIP RESISTORS (Yageo).pdf</v>
      </c>
      <c r="P1413" s="5" t="str">
        <f t="shared" si="91"/>
        <v>GENERAL PURPOSE CHIP RESISTORS RES0805 4R22±1% 150V 0.125W</v>
      </c>
    </row>
    <row r="1414" spans="1:16" x14ac:dyDescent="0.3">
      <c r="A1414" s="4" t="s">
        <v>1652</v>
      </c>
      <c r="B1414" s="3" t="s">
        <v>580</v>
      </c>
      <c r="C1414" s="40" t="s">
        <v>2153</v>
      </c>
      <c r="D1414" s="45" t="s">
        <v>1669</v>
      </c>
      <c r="E1414" s="3" t="s">
        <v>581</v>
      </c>
      <c r="F1414" s="3" t="s">
        <v>582</v>
      </c>
      <c r="G1414" s="4" t="str">
        <f t="shared" si="89"/>
        <v>RES0805 4R32±1%</v>
      </c>
      <c r="H1414" s="3" t="s">
        <v>23</v>
      </c>
      <c r="I1414" s="3" t="s">
        <v>24</v>
      </c>
      <c r="J1414" s="3" t="s">
        <v>25</v>
      </c>
      <c r="K1414" s="3" t="s">
        <v>583</v>
      </c>
      <c r="L1414" s="4" t="str">
        <f t="shared" si="90"/>
        <v>RC0805FR-074R32L</v>
      </c>
      <c r="M1414" s="3" t="s">
        <v>378</v>
      </c>
      <c r="N1414" t="s">
        <v>379</v>
      </c>
      <c r="O1414" t="str">
        <f t="shared" ca="1" si="88"/>
        <v>C:\Altium Libraries\Passives Library\DataSheet\GENERAL PURPOSE CHIP RESISTORS (Yageo).pdf</v>
      </c>
      <c r="P1414" s="5" t="str">
        <f t="shared" si="91"/>
        <v>GENERAL PURPOSE CHIP RESISTORS RES0805 4R32±1% 150V 0.125W</v>
      </c>
    </row>
    <row r="1415" spans="1:16" x14ac:dyDescent="0.3">
      <c r="A1415" s="4" t="s">
        <v>1653</v>
      </c>
      <c r="B1415" s="3" t="s">
        <v>580</v>
      </c>
      <c r="C1415" s="40" t="s">
        <v>2154</v>
      </c>
      <c r="D1415" s="45" t="s">
        <v>1669</v>
      </c>
      <c r="E1415" s="3" t="s">
        <v>581</v>
      </c>
      <c r="F1415" s="3" t="s">
        <v>582</v>
      </c>
      <c r="G1415" s="4" t="str">
        <f t="shared" si="89"/>
        <v>RES0805 4R42±1%</v>
      </c>
      <c r="H1415" s="3" t="s">
        <v>23</v>
      </c>
      <c r="I1415" s="3" t="s">
        <v>24</v>
      </c>
      <c r="J1415" s="3" t="s">
        <v>25</v>
      </c>
      <c r="K1415" s="3" t="s">
        <v>583</v>
      </c>
      <c r="L1415" s="4" t="str">
        <f t="shared" si="90"/>
        <v>RC0805FR-074R42L</v>
      </c>
      <c r="M1415" s="3" t="s">
        <v>378</v>
      </c>
      <c r="N1415" t="s">
        <v>379</v>
      </c>
      <c r="O1415" t="str">
        <f t="shared" ca="1" si="88"/>
        <v>C:\Altium Libraries\Passives Library\DataSheet\GENERAL PURPOSE CHIP RESISTORS (Yageo).pdf</v>
      </c>
      <c r="P1415" s="5" t="str">
        <f t="shared" si="91"/>
        <v>GENERAL PURPOSE CHIP RESISTORS RES0805 4R42±1% 150V 0.125W</v>
      </c>
    </row>
    <row r="1416" spans="1:16" x14ac:dyDescent="0.3">
      <c r="A1416" s="4" t="s">
        <v>1654</v>
      </c>
      <c r="B1416" s="3" t="s">
        <v>580</v>
      </c>
      <c r="C1416" s="40" t="s">
        <v>2155</v>
      </c>
      <c r="D1416" s="45" t="s">
        <v>1669</v>
      </c>
      <c r="E1416" s="3" t="s">
        <v>581</v>
      </c>
      <c r="F1416" s="3" t="s">
        <v>582</v>
      </c>
      <c r="G1416" s="4" t="str">
        <f t="shared" si="89"/>
        <v>RES0805 4R53±1%</v>
      </c>
      <c r="H1416" s="3" t="s">
        <v>23</v>
      </c>
      <c r="I1416" s="3" t="s">
        <v>24</v>
      </c>
      <c r="J1416" s="3" t="s">
        <v>25</v>
      </c>
      <c r="K1416" s="3" t="s">
        <v>583</v>
      </c>
      <c r="L1416" s="4" t="str">
        <f t="shared" si="90"/>
        <v>RC0805FR-074R53L</v>
      </c>
      <c r="M1416" s="3" t="s">
        <v>378</v>
      </c>
      <c r="N1416" t="s">
        <v>379</v>
      </c>
      <c r="O1416" t="str">
        <f t="shared" ref="O1416:O1479" ca="1" si="92">CONCATENATE(LEFT(CELL("имяфайла"), FIND("[",CELL("имяфайла"))-1),"DataSheet\GENERAL PURPOSE CHIP RESISTORS (Yageo).pdf")</f>
        <v>C:\Altium Libraries\Passives Library\DataSheet\GENERAL PURPOSE CHIP RESISTORS (Yageo).pdf</v>
      </c>
      <c r="P1416" s="5" t="str">
        <f t="shared" si="91"/>
        <v>GENERAL PURPOSE CHIP RESISTORS RES0805 4R53±1% 150V 0.125W</v>
      </c>
    </row>
    <row r="1417" spans="1:16" x14ac:dyDescent="0.3">
      <c r="A1417" s="4" t="s">
        <v>1655</v>
      </c>
      <c r="B1417" s="3" t="s">
        <v>580</v>
      </c>
      <c r="C1417" s="40" t="s">
        <v>2156</v>
      </c>
      <c r="D1417" s="45" t="s">
        <v>1669</v>
      </c>
      <c r="E1417" s="3" t="s">
        <v>581</v>
      </c>
      <c r="F1417" s="3" t="s">
        <v>582</v>
      </c>
      <c r="G1417" s="4" t="str">
        <f t="shared" ref="G1417:G1480" si="93">CONCATENATE(K1417," ",C1417,D1417)</f>
        <v>RES0805 4R64±1%</v>
      </c>
      <c r="H1417" s="3" t="s">
        <v>23</v>
      </c>
      <c r="I1417" s="3" t="s">
        <v>24</v>
      </c>
      <c r="J1417" s="3" t="s">
        <v>25</v>
      </c>
      <c r="K1417" s="3" t="s">
        <v>583</v>
      </c>
      <c r="L1417" s="4" t="str">
        <f t="shared" ref="L1417:L1480" si="94">CONCATENATE("RC0805FR-07",C1417,"L")</f>
        <v>RC0805FR-074R64L</v>
      </c>
      <c r="M1417" s="3" t="s">
        <v>378</v>
      </c>
      <c r="N1417" t="s">
        <v>379</v>
      </c>
      <c r="O1417" t="str">
        <f t="shared" ca="1" si="92"/>
        <v>C:\Altium Libraries\Passives Library\DataSheet\GENERAL PURPOSE CHIP RESISTORS (Yageo).pdf</v>
      </c>
      <c r="P1417" s="5" t="str">
        <f t="shared" ref="P1417:P1480" si="95">CONCATENATE(N1417," ",K1417," ",C1417,D1417," ",E1417," ",F1417)</f>
        <v>GENERAL PURPOSE CHIP RESISTORS RES0805 4R64±1% 150V 0.125W</v>
      </c>
    </row>
    <row r="1418" spans="1:16" x14ac:dyDescent="0.3">
      <c r="A1418" s="4" t="s">
        <v>1656</v>
      </c>
      <c r="B1418" s="3" t="s">
        <v>580</v>
      </c>
      <c r="C1418" s="40" t="s">
        <v>2157</v>
      </c>
      <c r="D1418" s="45" t="s">
        <v>1669</v>
      </c>
      <c r="E1418" s="3" t="s">
        <v>581</v>
      </c>
      <c r="F1418" s="3" t="s">
        <v>582</v>
      </c>
      <c r="G1418" s="4" t="str">
        <f t="shared" si="93"/>
        <v>RES0805 4R75±1%</v>
      </c>
      <c r="H1418" s="3" t="s">
        <v>23</v>
      </c>
      <c r="I1418" s="3" t="s">
        <v>24</v>
      </c>
      <c r="J1418" s="3" t="s">
        <v>25</v>
      </c>
      <c r="K1418" s="3" t="s">
        <v>583</v>
      </c>
      <c r="L1418" s="4" t="str">
        <f t="shared" si="94"/>
        <v>RC0805FR-074R75L</v>
      </c>
      <c r="M1418" s="3" t="s">
        <v>378</v>
      </c>
      <c r="N1418" t="s">
        <v>379</v>
      </c>
      <c r="O1418" t="str">
        <f t="shared" ca="1" si="92"/>
        <v>C:\Altium Libraries\Passives Library\DataSheet\GENERAL PURPOSE CHIP RESISTORS (Yageo).pdf</v>
      </c>
      <c r="P1418" s="5" t="str">
        <f t="shared" si="95"/>
        <v>GENERAL PURPOSE CHIP RESISTORS RES0805 4R75±1% 150V 0.125W</v>
      </c>
    </row>
    <row r="1419" spans="1:16" x14ac:dyDescent="0.3">
      <c r="A1419" s="4" t="s">
        <v>1657</v>
      </c>
      <c r="B1419" s="3" t="s">
        <v>580</v>
      </c>
      <c r="C1419" s="40" t="s">
        <v>2158</v>
      </c>
      <c r="D1419" s="45" t="s">
        <v>1669</v>
      </c>
      <c r="E1419" s="3" t="s">
        <v>581</v>
      </c>
      <c r="F1419" s="3" t="s">
        <v>582</v>
      </c>
      <c r="G1419" s="4" t="str">
        <f t="shared" si="93"/>
        <v>RES0805 4R87±1%</v>
      </c>
      <c r="H1419" s="3" t="s">
        <v>23</v>
      </c>
      <c r="I1419" s="3" t="s">
        <v>24</v>
      </c>
      <c r="J1419" s="3" t="s">
        <v>25</v>
      </c>
      <c r="K1419" s="3" t="s">
        <v>583</v>
      </c>
      <c r="L1419" s="4" t="str">
        <f t="shared" si="94"/>
        <v>RC0805FR-074R87L</v>
      </c>
      <c r="M1419" s="3" t="s">
        <v>378</v>
      </c>
      <c r="N1419" t="s">
        <v>379</v>
      </c>
      <c r="O1419" t="str">
        <f t="shared" ca="1" si="92"/>
        <v>C:\Altium Libraries\Passives Library\DataSheet\GENERAL PURPOSE CHIP RESISTORS (Yageo).pdf</v>
      </c>
      <c r="P1419" s="5" t="str">
        <f t="shared" si="95"/>
        <v>GENERAL PURPOSE CHIP RESISTORS RES0805 4R87±1% 150V 0.125W</v>
      </c>
    </row>
    <row r="1420" spans="1:16" x14ac:dyDescent="0.3">
      <c r="A1420" s="4" t="s">
        <v>1658</v>
      </c>
      <c r="B1420" s="3" t="s">
        <v>580</v>
      </c>
      <c r="C1420" s="40" t="s">
        <v>2159</v>
      </c>
      <c r="D1420" s="45" t="s">
        <v>1669</v>
      </c>
      <c r="E1420" s="3" t="s">
        <v>581</v>
      </c>
      <c r="F1420" s="3" t="s">
        <v>582</v>
      </c>
      <c r="G1420" s="4" t="str">
        <f t="shared" si="93"/>
        <v>RES0805 4R99±1%</v>
      </c>
      <c r="H1420" s="3" t="s">
        <v>23</v>
      </c>
      <c r="I1420" s="3" t="s">
        <v>24</v>
      </c>
      <c r="J1420" s="3" t="s">
        <v>25</v>
      </c>
      <c r="K1420" s="3" t="s">
        <v>583</v>
      </c>
      <c r="L1420" s="4" t="str">
        <f t="shared" si="94"/>
        <v>RC0805FR-074R99L</v>
      </c>
      <c r="M1420" s="3" t="s">
        <v>378</v>
      </c>
      <c r="N1420" t="s">
        <v>379</v>
      </c>
      <c r="O1420" t="str">
        <f t="shared" ca="1" si="92"/>
        <v>C:\Altium Libraries\Passives Library\DataSheet\GENERAL PURPOSE CHIP RESISTORS (Yageo).pdf</v>
      </c>
      <c r="P1420" s="5" t="str">
        <f t="shared" si="95"/>
        <v>GENERAL PURPOSE CHIP RESISTORS RES0805 4R99±1% 150V 0.125W</v>
      </c>
    </row>
    <row r="1421" spans="1:16" x14ac:dyDescent="0.3">
      <c r="A1421" s="4" t="s">
        <v>1659</v>
      </c>
      <c r="B1421" s="3" t="s">
        <v>580</v>
      </c>
      <c r="C1421" s="40" t="s">
        <v>2160</v>
      </c>
      <c r="D1421" s="45" t="s">
        <v>1669</v>
      </c>
      <c r="E1421" s="3" t="s">
        <v>581</v>
      </c>
      <c r="F1421" s="3" t="s">
        <v>582</v>
      </c>
      <c r="G1421" s="4" t="str">
        <f t="shared" si="93"/>
        <v>RES0805 5R11±1%</v>
      </c>
      <c r="H1421" s="3" t="s">
        <v>23</v>
      </c>
      <c r="I1421" s="3" t="s">
        <v>24</v>
      </c>
      <c r="J1421" s="3" t="s">
        <v>25</v>
      </c>
      <c r="K1421" s="3" t="s">
        <v>583</v>
      </c>
      <c r="L1421" s="4" t="str">
        <f t="shared" si="94"/>
        <v>RC0805FR-075R11L</v>
      </c>
      <c r="M1421" s="3" t="s">
        <v>378</v>
      </c>
      <c r="N1421" t="s">
        <v>379</v>
      </c>
      <c r="O1421" t="str">
        <f t="shared" ca="1" si="92"/>
        <v>C:\Altium Libraries\Passives Library\DataSheet\GENERAL PURPOSE CHIP RESISTORS (Yageo).pdf</v>
      </c>
      <c r="P1421" s="5" t="str">
        <f t="shared" si="95"/>
        <v>GENERAL PURPOSE CHIP RESISTORS RES0805 5R11±1% 150V 0.125W</v>
      </c>
    </row>
    <row r="1422" spans="1:16" x14ac:dyDescent="0.3">
      <c r="A1422" s="4" t="s">
        <v>1660</v>
      </c>
      <c r="B1422" s="3" t="s">
        <v>580</v>
      </c>
      <c r="C1422" s="40" t="s">
        <v>2161</v>
      </c>
      <c r="D1422" s="45" t="s">
        <v>1669</v>
      </c>
      <c r="E1422" s="3" t="s">
        <v>581</v>
      </c>
      <c r="F1422" s="3" t="s">
        <v>582</v>
      </c>
      <c r="G1422" s="4" t="str">
        <f t="shared" si="93"/>
        <v>RES0805 5R23±1%</v>
      </c>
      <c r="H1422" s="3" t="s">
        <v>23</v>
      </c>
      <c r="I1422" s="3" t="s">
        <v>24</v>
      </c>
      <c r="J1422" s="3" t="s">
        <v>25</v>
      </c>
      <c r="K1422" s="3" t="s">
        <v>583</v>
      </c>
      <c r="L1422" s="4" t="str">
        <f t="shared" si="94"/>
        <v>RC0805FR-075R23L</v>
      </c>
      <c r="M1422" s="3" t="s">
        <v>378</v>
      </c>
      <c r="N1422" t="s">
        <v>379</v>
      </c>
      <c r="O1422" t="str">
        <f t="shared" ca="1" si="92"/>
        <v>C:\Altium Libraries\Passives Library\DataSheet\GENERAL PURPOSE CHIP RESISTORS (Yageo).pdf</v>
      </c>
      <c r="P1422" s="5" t="str">
        <f t="shared" si="95"/>
        <v>GENERAL PURPOSE CHIP RESISTORS RES0805 5R23±1% 150V 0.125W</v>
      </c>
    </row>
    <row r="1423" spans="1:16" x14ac:dyDescent="0.3">
      <c r="A1423" s="4" t="s">
        <v>1661</v>
      </c>
      <c r="B1423" s="3" t="s">
        <v>580</v>
      </c>
      <c r="C1423" s="40" t="s">
        <v>2162</v>
      </c>
      <c r="D1423" s="45" t="s">
        <v>1669</v>
      </c>
      <c r="E1423" s="3" t="s">
        <v>581</v>
      </c>
      <c r="F1423" s="3" t="s">
        <v>582</v>
      </c>
      <c r="G1423" s="4" t="str">
        <f t="shared" si="93"/>
        <v>RES0805 5R36±1%</v>
      </c>
      <c r="H1423" s="3" t="s">
        <v>23</v>
      </c>
      <c r="I1423" s="3" t="s">
        <v>24</v>
      </c>
      <c r="J1423" s="3" t="s">
        <v>25</v>
      </c>
      <c r="K1423" s="3" t="s">
        <v>583</v>
      </c>
      <c r="L1423" s="4" t="str">
        <f t="shared" si="94"/>
        <v>RC0805FR-075R36L</v>
      </c>
      <c r="M1423" s="3" t="s">
        <v>378</v>
      </c>
      <c r="N1423" t="s">
        <v>379</v>
      </c>
      <c r="O1423" t="str">
        <f t="shared" ca="1" si="92"/>
        <v>C:\Altium Libraries\Passives Library\DataSheet\GENERAL PURPOSE CHIP RESISTORS (Yageo).pdf</v>
      </c>
      <c r="P1423" s="5" t="str">
        <f t="shared" si="95"/>
        <v>GENERAL PURPOSE CHIP RESISTORS RES0805 5R36±1% 150V 0.125W</v>
      </c>
    </row>
    <row r="1424" spans="1:16" x14ac:dyDescent="0.3">
      <c r="A1424" s="4" t="s">
        <v>1662</v>
      </c>
      <c r="B1424" s="3" t="s">
        <v>580</v>
      </c>
      <c r="C1424" s="40" t="s">
        <v>2163</v>
      </c>
      <c r="D1424" s="45" t="s">
        <v>1669</v>
      </c>
      <c r="E1424" s="3" t="s">
        <v>581</v>
      </c>
      <c r="F1424" s="3" t="s">
        <v>582</v>
      </c>
      <c r="G1424" s="4" t="str">
        <f t="shared" si="93"/>
        <v>RES0805 5R49±1%</v>
      </c>
      <c r="H1424" s="3" t="s">
        <v>23</v>
      </c>
      <c r="I1424" s="3" t="s">
        <v>24</v>
      </c>
      <c r="J1424" s="3" t="s">
        <v>25</v>
      </c>
      <c r="K1424" s="3" t="s">
        <v>583</v>
      </c>
      <c r="L1424" s="4" t="str">
        <f t="shared" si="94"/>
        <v>RC0805FR-075R49L</v>
      </c>
      <c r="M1424" s="3" t="s">
        <v>378</v>
      </c>
      <c r="N1424" t="s">
        <v>379</v>
      </c>
      <c r="O1424" t="str">
        <f t="shared" ca="1" si="92"/>
        <v>C:\Altium Libraries\Passives Library\DataSheet\GENERAL PURPOSE CHIP RESISTORS (Yageo).pdf</v>
      </c>
      <c r="P1424" s="5" t="str">
        <f t="shared" si="95"/>
        <v>GENERAL PURPOSE CHIP RESISTORS RES0805 5R49±1% 150V 0.125W</v>
      </c>
    </row>
    <row r="1425" spans="1:16" x14ac:dyDescent="0.3">
      <c r="A1425" s="4" t="s">
        <v>1663</v>
      </c>
      <c r="B1425" s="3" t="s">
        <v>580</v>
      </c>
      <c r="C1425" s="40" t="s">
        <v>2164</v>
      </c>
      <c r="D1425" s="45" t="s">
        <v>1669</v>
      </c>
      <c r="E1425" s="3" t="s">
        <v>581</v>
      </c>
      <c r="F1425" s="3" t="s">
        <v>582</v>
      </c>
      <c r="G1425" s="4" t="str">
        <f t="shared" si="93"/>
        <v>RES0805 5R62±1%</v>
      </c>
      <c r="H1425" s="3" t="s">
        <v>23</v>
      </c>
      <c r="I1425" s="3" t="s">
        <v>24</v>
      </c>
      <c r="J1425" s="3" t="s">
        <v>25</v>
      </c>
      <c r="K1425" s="3" t="s">
        <v>583</v>
      </c>
      <c r="L1425" s="4" t="str">
        <f t="shared" si="94"/>
        <v>RC0805FR-075R62L</v>
      </c>
      <c r="M1425" s="3" t="s">
        <v>378</v>
      </c>
      <c r="N1425" t="s">
        <v>379</v>
      </c>
      <c r="O1425" t="str">
        <f t="shared" ca="1" si="92"/>
        <v>C:\Altium Libraries\Passives Library\DataSheet\GENERAL PURPOSE CHIP RESISTORS (Yageo).pdf</v>
      </c>
      <c r="P1425" s="5" t="str">
        <f t="shared" si="95"/>
        <v>GENERAL PURPOSE CHIP RESISTORS RES0805 5R62±1% 150V 0.125W</v>
      </c>
    </row>
    <row r="1426" spans="1:16" x14ac:dyDescent="0.3">
      <c r="A1426" s="4" t="s">
        <v>1664</v>
      </c>
      <c r="B1426" s="3" t="s">
        <v>580</v>
      </c>
      <c r="C1426" s="40" t="s">
        <v>2165</v>
      </c>
      <c r="D1426" s="45" t="s">
        <v>1669</v>
      </c>
      <c r="E1426" s="3" t="s">
        <v>581</v>
      </c>
      <c r="F1426" s="3" t="s">
        <v>582</v>
      </c>
      <c r="G1426" s="4" t="str">
        <f t="shared" si="93"/>
        <v>RES0805 5R76±1%</v>
      </c>
      <c r="H1426" s="3" t="s">
        <v>23</v>
      </c>
      <c r="I1426" s="3" t="s">
        <v>24</v>
      </c>
      <c r="J1426" s="3" t="s">
        <v>25</v>
      </c>
      <c r="K1426" s="3" t="s">
        <v>583</v>
      </c>
      <c r="L1426" s="4" t="str">
        <f t="shared" si="94"/>
        <v>RC0805FR-075R76L</v>
      </c>
      <c r="M1426" s="3" t="s">
        <v>378</v>
      </c>
      <c r="N1426" t="s">
        <v>379</v>
      </c>
      <c r="O1426" t="str">
        <f t="shared" ca="1" si="92"/>
        <v>C:\Altium Libraries\Passives Library\DataSheet\GENERAL PURPOSE CHIP RESISTORS (Yageo).pdf</v>
      </c>
      <c r="P1426" s="5" t="str">
        <f t="shared" si="95"/>
        <v>GENERAL PURPOSE CHIP RESISTORS RES0805 5R76±1% 150V 0.125W</v>
      </c>
    </row>
    <row r="1427" spans="1:16" x14ac:dyDescent="0.3">
      <c r="A1427" s="4" t="s">
        <v>1665</v>
      </c>
      <c r="B1427" s="3" t="s">
        <v>580</v>
      </c>
      <c r="C1427" s="40" t="s">
        <v>2166</v>
      </c>
      <c r="D1427" s="45" t="s">
        <v>1669</v>
      </c>
      <c r="E1427" s="3" t="s">
        <v>581</v>
      </c>
      <c r="F1427" s="3" t="s">
        <v>582</v>
      </c>
      <c r="G1427" s="4" t="str">
        <f t="shared" si="93"/>
        <v>RES0805 5R9±1%</v>
      </c>
      <c r="H1427" s="3" t="s">
        <v>23</v>
      </c>
      <c r="I1427" s="3" t="s">
        <v>24</v>
      </c>
      <c r="J1427" s="3" t="s">
        <v>25</v>
      </c>
      <c r="K1427" s="3" t="s">
        <v>583</v>
      </c>
      <c r="L1427" s="4" t="str">
        <f t="shared" si="94"/>
        <v>RC0805FR-075R9L</v>
      </c>
      <c r="M1427" s="3" t="s">
        <v>378</v>
      </c>
      <c r="N1427" t="s">
        <v>379</v>
      </c>
      <c r="O1427" t="str">
        <f t="shared" ca="1" si="92"/>
        <v>C:\Altium Libraries\Passives Library\DataSheet\GENERAL PURPOSE CHIP RESISTORS (Yageo).pdf</v>
      </c>
      <c r="P1427" s="5" t="str">
        <f t="shared" si="95"/>
        <v>GENERAL PURPOSE CHIP RESISTORS RES0805 5R9±1% 150V 0.125W</v>
      </c>
    </row>
    <row r="1428" spans="1:16" x14ac:dyDescent="0.3">
      <c r="A1428" s="4" t="s">
        <v>2731</v>
      </c>
      <c r="B1428" s="3" t="s">
        <v>580</v>
      </c>
      <c r="C1428" s="40" t="s">
        <v>2167</v>
      </c>
      <c r="D1428" s="45" t="s">
        <v>1669</v>
      </c>
      <c r="E1428" s="3" t="s">
        <v>581</v>
      </c>
      <c r="F1428" s="3" t="s">
        <v>582</v>
      </c>
      <c r="G1428" s="4" t="str">
        <f t="shared" si="93"/>
        <v>RES0805 6R04±1%</v>
      </c>
      <c r="H1428" s="3" t="s">
        <v>23</v>
      </c>
      <c r="I1428" s="3" t="s">
        <v>24</v>
      </c>
      <c r="J1428" s="3" t="s">
        <v>25</v>
      </c>
      <c r="K1428" s="3" t="s">
        <v>583</v>
      </c>
      <c r="L1428" s="4" t="str">
        <f t="shared" si="94"/>
        <v>RC0805FR-076R04L</v>
      </c>
      <c r="M1428" s="3" t="s">
        <v>378</v>
      </c>
      <c r="N1428" t="s">
        <v>379</v>
      </c>
      <c r="O1428" t="str">
        <f t="shared" ca="1" si="92"/>
        <v>C:\Altium Libraries\Passives Library\DataSheet\GENERAL PURPOSE CHIP RESISTORS (Yageo).pdf</v>
      </c>
      <c r="P1428" s="5" t="str">
        <f t="shared" si="95"/>
        <v>GENERAL PURPOSE CHIP RESISTORS RES0805 6R04±1% 150V 0.125W</v>
      </c>
    </row>
    <row r="1429" spans="1:16" x14ac:dyDescent="0.3">
      <c r="A1429" s="4" t="s">
        <v>2732</v>
      </c>
      <c r="B1429" s="3" t="s">
        <v>580</v>
      </c>
      <c r="C1429" s="40" t="s">
        <v>2168</v>
      </c>
      <c r="D1429" s="45" t="s">
        <v>1669</v>
      </c>
      <c r="E1429" s="3" t="s">
        <v>581</v>
      </c>
      <c r="F1429" s="3" t="s">
        <v>582</v>
      </c>
      <c r="G1429" s="4" t="str">
        <f t="shared" si="93"/>
        <v>RES0805 6R19±1%</v>
      </c>
      <c r="H1429" s="3" t="s">
        <v>23</v>
      </c>
      <c r="I1429" s="3" t="s">
        <v>24</v>
      </c>
      <c r="J1429" s="3" t="s">
        <v>25</v>
      </c>
      <c r="K1429" s="3" t="s">
        <v>583</v>
      </c>
      <c r="L1429" s="4" t="str">
        <f t="shared" si="94"/>
        <v>RC0805FR-076R19L</v>
      </c>
      <c r="M1429" s="3" t="s">
        <v>378</v>
      </c>
      <c r="N1429" t="s">
        <v>379</v>
      </c>
      <c r="O1429" t="str">
        <f t="shared" ca="1" si="92"/>
        <v>C:\Altium Libraries\Passives Library\DataSheet\GENERAL PURPOSE CHIP RESISTORS (Yageo).pdf</v>
      </c>
      <c r="P1429" s="5" t="str">
        <f t="shared" si="95"/>
        <v>GENERAL PURPOSE CHIP RESISTORS RES0805 6R19±1% 150V 0.125W</v>
      </c>
    </row>
    <row r="1430" spans="1:16" x14ac:dyDescent="0.3">
      <c r="A1430" s="4" t="s">
        <v>2733</v>
      </c>
      <c r="B1430" s="3" t="s">
        <v>580</v>
      </c>
      <c r="C1430" s="40" t="s">
        <v>2169</v>
      </c>
      <c r="D1430" s="45" t="s">
        <v>1669</v>
      </c>
      <c r="E1430" s="3" t="s">
        <v>581</v>
      </c>
      <c r="F1430" s="3" t="s">
        <v>582</v>
      </c>
      <c r="G1430" s="4" t="str">
        <f t="shared" si="93"/>
        <v>RES0805 6R34±1%</v>
      </c>
      <c r="H1430" s="3" t="s">
        <v>23</v>
      </c>
      <c r="I1430" s="3" t="s">
        <v>24</v>
      </c>
      <c r="J1430" s="3" t="s">
        <v>25</v>
      </c>
      <c r="K1430" s="3" t="s">
        <v>583</v>
      </c>
      <c r="L1430" s="4" t="str">
        <f t="shared" si="94"/>
        <v>RC0805FR-076R34L</v>
      </c>
      <c r="M1430" s="3" t="s">
        <v>378</v>
      </c>
      <c r="N1430" t="s">
        <v>379</v>
      </c>
      <c r="O1430" t="str">
        <f t="shared" ca="1" si="92"/>
        <v>C:\Altium Libraries\Passives Library\DataSheet\GENERAL PURPOSE CHIP RESISTORS (Yageo).pdf</v>
      </c>
      <c r="P1430" s="5" t="str">
        <f t="shared" si="95"/>
        <v>GENERAL PURPOSE CHIP RESISTORS RES0805 6R34±1% 150V 0.125W</v>
      </c>
    </row>
    <row r="1431" spans="1:16" x14ac:dyDescent="0.3">
      <c r="A1431" s="4" t="s">
        <v>2734</v>
      </c>
      <c r="B1431" s="3" t="s">
        <v>580</v>
      </c>
      <c r="C1431" s="40" t="s">
        <v>2170</v>
      </c>
      <c r="D1431" s="45" t="s">
        <v>1669</v>
      </c>
      <c r="E1431" s="3" t="s">
        <v>581</v>
      </c>
      <c r="F1431" s="3" t="s">
        <v>582</v>
      </c>
      <c r="G1431" s="4" t="str">
        <f t="shared" si="93"/>
        <v>RES0805 6R49±1%</v>
      </c>
      <c r="H1431" s="3" t="s">
        <v>23</v>
      </c>
      <c r="I1431" s="3" t="s">
        <v>24</v>
      </c>
      <c r="J1431" s="3" t="s">
        <v>25</v>
      </c>
      <c r="K1431" s="3" t="s">
        <v>583</v>
      </c>
      <c r="L1431" s="4" t="str">
        <f t="shared" si="94"/>
        <v>RC0805FR-076R49L</v>
      </c>
      <c r="M1431" s="3" t="s">
        <v>378</v>
      </c>
      <c r="N1431" t="s">
        <v>379</v>
      </c>
      <c r="O1431" t="str">
        <f t="shared" ca="1" si="92"/>
        <v>C:\Altium Libraries\Passives Library\DataSheet\GENERAL PURPOSE CHIP RESISTORS (Yageo).pdf</v>
      </c>
      <c r="P1431" s="5" t="str">
        <f t="shared" si="95"/>
        <v>GENERAL PURPOSE CHIP RESISTORS RES0805 6R49±1% 150V 0.125W</v>
      </c>
    </row>
    <row r="1432" spans="1:16" x14ac:dyDescent="0.3">
      <c r="A1432" s="4" t="s">
        <v>2735</v>
      </c>
      <c r="B1432" s="3" t="s">
        <v>580</v>
      </c>
      <c r="C1432" s="40" t="s">
        <v>2171</v>
      </c>
      <c r="D1432" s="45" t="s">
        <v>1669</v>
      </c>
      <c r="E1432" s="3" t="s">
        <v>581</v>
      </c>
      <c r="F1432" s="3" t="s">
        <v>582</v>
      </c>
      <c r="G1432" s="4" t="str">
        <f t="shared" si="93"/>
        <v>RES0805 6R65±1%</v>
      </c>
      <c r="H1432" s="3" t="s">
        <v>23</v>
      </c>
      <c r="I1432" s="3" t="s">
        <v>24</v>
      </c>
      <c r="J1432" s="3" t="s">
        <v>25</v>
      </c>
      <c r="K1432" s="3" t="s">
        <v>583</v>
      </c>
      <c r="L1432" s="4" t="str">
        <f t="shared" si="94"/>
        <v>RC0805FR-076R65L</v>
      </c>
      <c r="M1432" s="3" t="s">
        <v>378</v>
      </c>
      <c r="N1432" t="s">
        <v>379</v>
      </c>
      <c r="O1432" t="str">
        <f t="shared" ca="1" si="92"/>
        <v>C:\Altium Libraries\Passives Library\DataSheet\GENERAL PURPOSE CHIP RESISTORS (Yageo).pdf</v>
      </c>
      <c r="P1432" s="5" t="str">
        <f t="shared" si="95"/>
        <v>GENERAL PURPOSE CHIP RESISTORS RES0805 6R65±1% 150V 0.125W</v>
      </c>
    </row>
    <row r="1433" spans="1:16" x14ac:dyDescent="0.3">
      <c r="A1433" s="4" t="s">
        <v>2736</v>
      </c>
      <c r="B1433" s="3" t="s">
        <v>580</v>
      </c>
      <c r="C1433" s="40" t="s">
        <v>2172</v>
      </c>
      <c r="D1433" s="45" t="s">
        <v>1669</v>
      </c>
      <c r="E1433" s="3" t="s">
        <v>581</v>
      </c>
      <c r="F1433" s="3" t="s">
        <v>582</v>
      </c>
      <c r="G1433" s="4" t="str">
        <f t="shared" si="93"/>
        <v>RES0805 6R81±1%</v>
      </c>
      <c r="H1433" s="3" t="s">
        <v>23</v>
      </c>
      <c r="I1433" s="3" t="s">
        <v>24</v>
      </c>
      <c r="J1433" s="3" t="s">
        <v>25</v>
      </c>
      <c r="K1433" s="3" t="s">
        <v>583</v>
      </c>
      <c r="L1433" s="4" t="str">
        <f t="shared" si="94"/>
        <v>RC0805FR-076R81L</v>
      </c>
      <c r="M1433" s="3" t="s">
        <v>378</v>
      </c>
      <c r="N1433" t="s">
        <v>379</v>
      </c>
      <c r="O1433" t="str">
        <f t="shared" ca="1" si="92"/>
        <v>C:\Altium Libraries\Passives Library\DataSheet\GENERAL PURPOSE CHIP RESISTORS (Yageo).pdf</v>
      </c>
      <c r="P1433" s="5" t="str">
        <f t="shared" si="95"/>
        <v>GENERAL PURPOSE CHIP RESISTORS RES0805 6R81±1% 150V 0.125W</v>
      </c>
    </row>
    <row r="1434" spans="1:16" x14ac:dyDescent="0.3">
      <c r="A1434" s="4" t="s">
        <v>2737</v>
      </c>
      <c r="B1434" s="3" t="s">
        <v>580</v>
      </c>
      <c r="C1434" s="40" t="s">
        <v>2173</v>
      </c>
      <c r="D1434" s="45" t="s">
        <v>1669</v>
      </c>
      <c r="E1434" s="3" t="s">
        <v>581</v>
      </c>
      <c r="F1434" s="3" t="s">
        <v>582</v>
      </c>
      <c r="G1434" s="4" t="str">
        <f t="shared" si="93"/>
        <v>RES0805 6R98±1%</v>
      </c>
      <c r="H1434" s="3" t="s">
        <v>23</v>
      </c>
      <c r="I1434" s="3" t="s">
        <v>24</v>
      </c>
      <c r="J1434" s="3" t="s">
        <v>25</v>
      </c>
      <c r="K1434" s="3" t="s">
        <v>583</v>
      </c>
      <c r="L1434" s="4" t="str">
        <f t="shared" si="94"/>
        <v>RC0805FR-076R98L</v>
      </c>
      <c r="M1434" s="3" t="s">
        <v>378</v>
      </c>
      <c r="N1434" t="s">
        <v>379</v>
      </c>
      <c r="O1434" t="str">
        <f t="shared" ca="1" si="92"/>
        <v>C:\Altium Libraries\Passives Library\DataSheet\GENERAL PURPOSE CHIP RESISTORS (Yageo).pdf</v>
      </c>
      <c r="P1434" s="5" t="str">
        <f t="shared" si="95"/>
        <v>GENERAL PURPOSE CHIP RESISTORS RES0805 6R98±1% 150V 0.125W</v>
      </c>
    </row>
    <row r="1435" spans="1:16" x14ac:dyDescent="0.3">
      <c r="A1435" s="4" t="s">
        <v>2738</v>
      </c>
      <c r="B1435" s="3" t="s">
        <v>580</v>
      </c>
      <c r="C1435" s="40" t="s">
        <v>2174</v>
      </c>
      <c r="D1435" s="45" t="s">
        <v>1669</v>
      </c>
      <c r="E1435" s="3" t="s">
        <v>581</v>
      </c>
      <c r="F1435" s="3" t="s">
        <v>582</v>
      </c>
      <c r="G1435" s="4" t="str">
        <f t="shared" si="93"/>
        <v>RES0805 7R15±1%</v>
      </c>
      <c r="H1435" s="3" t="s">
        <v>23</v>
      </c>
      <c r="I1435" s="3" t="s">
        <v>24</v>
      </c>
      <c r="J1435" s="3" t="s">
        <v>25</v>
      </c>
      <c r="K1435" s="3" t="s">
        <v>583</v>
      </c>
      <c r="L1435" s="4" t="str">
        <f t="shared" si="94"/>
        <v>RC0805FR-077R15L</v>
      </c>
      <c r="M1435" s="3" t="s">
        <v>378</v>
      </c>
      <c r="N1435" t="s">
        <v>379</v>
      </c>
      <c r="O1435" t="str">
        <f t="shared" ca="1" si="92"/>
        <v>C:\Altium Libraries\Passives Library\DataSheet\GENERAL PURPOSE CHIP RESISTORS (Yageo).pdf</v>
      </c>
      <c r="P1435" s="5" t="str">
        <f t="shared" si="95"/>
        <v>GENERAL PURPOSE CHIP RESISTORS RES0805 7R15±1% 150V 0.125W</v>
      </c>
    </row>
    <row r="1436" spans="1:16" x14ac:dyDescent="0.3">
      <c r="A1436" s="4" t="s">
        <v>2739</v>
      </c>
      <c r="B1436" s="3" t="s">
        <v>580</v>
      </c>
      <c r="C1436" s="40" t="s">
        <v>2175</v>
      </c>
      <c r="D1436" s="45" t="s">
        <v>1669</v>
      </c>
      <c r="E1436" s="3" t="s">
        <v>581</v>
      </c>
      <c r="F1436" s="3" t="s">
        <v>582</v>
      </c>
      <c r="G1436" s="4" t="str">
        <f t="shared" si="93"/>
        <v>RES0805 7R32±1%</v>
      </c>
      <c r="H1436" s="3" t="s">
        <v>23</v>
      </c>
      <c r="I1436" s="3" t="s">
        <v>24</v>
      </c>
      <c r="J1436" s="3" t="s">
        <v>25</v>
      </c>
      <c r="K1436" s="3" t="s">
        <v>583</v>
      </c>
      <c r="L1436" s="4" t="str">
        <f t="shared" si="94"/>
        <v>RC0805FR-077R32L</v>
      </c>
      <c r="M1436" s="3" t="s">
        <v>378</v>
      </c>
      <c r="N1436" t="s">
        <v>379</v>
      </c>
      <c r="O1436" t="str">
        <f t="shared" ca="1" si="92"/>
        <v>C:\Altium Libraries\Passives Library\DataSheet\GENERAL PURPOSE CHIP RESISTORS (Yageo).pdf</v>
      </c>
      <c r="P1436" s="5" t="str">
        <f t="shared" si="95"/>
        <v>GENERAL PURPOSE CHIP RESISTORS RES0805 7R32±1% 150V 0.125W</v>
      </c>
    </row>
    <row r="1437" spans="1:16" x14ac:dyDescent="0.3">
      <c r="A1437" s="4" t="s">
        <v>2740</v>
      </c>
      <c r="B1437" s="3" t="s">
        <v>580</v>
      </c>
      <c r="C1437" s="40" t="s">
        <v>71</v>
      </c>
      <c r="D1437" s="45" t="s">
        <v>1669</v>
      </c>
      <c r="E1437" s="3" t="s">
        <v>581</v>
      </c>
      <c r="F1437" s="3" t="s">
        <v>582</v>
      </c>
      <c r="G1437" s="4" t="str">
        <f t="shared" si="93"/>
        <v>RES0805 7R5±1%</v>
      </c>
      <c r="H1437" s="3" t="s">
        <v>23</v>
      </c>
      <c r="I1437" s="3" t="s">
        <v>24</v>
      </c>
      <c r="J1437" s="3" t="s">
        <v>25</v>
      </c>
      <c r="K1437" s="3" t="s">
        <v>583</v>
      </c>
      <c r="L1437" s="4" t="str">
        <f t="shared" si="94"/>
        <v>RC0805FR-077R5L</v>
      </c>
      <c r="M1437" s="3" t="s">
        <v>378</v>
      </c>
      <c r="N1437" t="s">
        <v>379</v>
      </c>
      <c r="O1437" t="str">
        <f t="shared" ca="1" si="92"/>
        <v>C:\Altium Libraries\Passives Library\DataSheet\GENERAL PURPOSE CHIP RESISTORS (Yageo).pdf</v>
      </c>
      <c r="P1437" s="5" t="str">
        <f t="shared" si="95"/>
        <v>GENERAL PURPOSE CHIP RESISTORS RES0805 7R5±1% 150V 0.125W</v>
      </c>
    </row>
    <row r="1438" spans="1:16" x14ac:dyDescent="0.3">
      <c r="A1438" s="4" t="s">
        <v>2741</v>
      </c>
      <c r="B1438" s="3" t="s">
        <v>580</v>
      </c>
      <c r="C1438" s="40" t="s">
        <v>2176</v>
      </c>
      <c r="D1438" s="45" t="s">
        <v>1669</v>
      </c>
      <c r="E1438" s="3" t="s">
        <v>581</v>
      </c>
      <c r="F1438" s="3" t="s">
        <v>582</v>
      </c>
      <c r="G1438" s="4" t="str">
        <f t="shared" si="93"/>
        <v>RES0805 7R68±1%</v>
      </c>
      <c r="H1438" s="3" t="s">
        <v>23</v>
      </c>
      <c r="I1438" s="3" t="s">
        <v>24</v>
      </c>
      <c r="J1438" s="3" t="s">
        <v>25</v>
      </c>
      <c r="K1438" s="3" t="s">
        <v>583</v>
      </c>
      <c r="L1438" s="4" t="str">
        <f t="shared" si="94"/>
        <v>RC0805FR-077R68L</v>
      </c>
      <c r="M1438" s="3" t="s">
        <v>378</v>
      </c>
      <c r="N1438" t="s">
        <v>379</v>
      </c>
      <c r="O1438" t="str">
        <f t="shared" ca="1" si="92"/>
        <v>C:\Altium Libraries\Passives Library\DataSheet\GENERAL PURPOSE CHIP RESISTORS (Yageo).pdf</v>
      </c>
      <c r="P1438" s="5" t="str">
        <f t="shared" si="95"/>
        <v>GENERAL PURPOSE CHIP RESISTORS RES0805 7R68±1% 150V 0.125W</v>
      </c>
    </row>
    <row r="1439" spans="1:16" x14ac:dyDescent="0.3">
      <c r="A1439" s="4" t="s">
        <v>2742</v>
      </c>
      <c r="B1439" s="3" t="s">
        <v>580</v>
      </c>
      <c r="C1439" s="40" t="s">
        <v>2177</v>
      </c>
      <c r="D1439" s="45" t="s">
        <v>1669</v>
      </c>
      <c r="E1439" s="3" t="s">
        <v>581</v>
      </c>
      <c r="F1439" s="3" t="s">
        <v>582</v>
      </c>
      <c r="G1439" s="4" t="str">
        <f t="shared" si="93"/>
        <v>RES0805 7R87±1%</v>
      </c>
      <c r="H1439" s="3" t="s">
        <v>23</v>
      </c>
      <c r="I1439" s="3" t="s">
        <v>24</v>
      </c>
      <c r="J1439" s="3" t="s">
        <v>25</v>
      </c>
      <c r="K1439" s="3" t="s">
        <v>583</v>
      </c>
      <c r="L1439" s="4" t="str">
        <f t="shared" si="94"/>
        <v>RC0805FR-077R87L</v>
      </c>
      <c r="M1439" s="3" t="s">
        <v>378</v>
      </c>
      <c r="N1439" t="s">
        <v>379</v>
      </c>
      <c r="O1439" t="str">
        <f t="shared" ca="1" si="92"/>
        <v>C:\Altium Libraries\Passives Library\DataSheet\GENERAL PURPOSE CHIP RESISTORS (Yageo).pdf</v>
      </c>
      <c r="P1439" s="5" t="str">
        <f t="shared" si="95"/>
        <v>GENERAL PURPOSE CHIP RESISTORS RES0805 7R87±1% 150V 0.125W</v>
      </c>
    </row>
    <row r="1440" spans="1:16" x14ac:dyDescent="0.3">
      <c r="A1440" s="4" t="s">
        <v>2743</v>
      </c>
      <c r="B1440" s="3" t="s">
        <v>580</v>
      </c>
      <c r="C1440" s="40" t="s">
        <v>2178</v>
      </c>
      <c r="D1440" s="45" t="s">
        <v>1669</v>
      </c>
      <c r="E1440" s="3" t="s">
        <v>581</v>
      </c>
      <c r="F1440" s="3" t="s">
        <v>582</v>
      </c>
      <c r="G1440" s="4" t="str">
        <f t="shared" si="93"/>
        <v>RES0805 8R06±1%</v>
      </c>
      <c r="H1440" s="3" t="s">
        <v>23</v>
      </c>
      <c r="I1440" s="3" t="s">
        <v>24</v>
      </c>
      <c r="J1440" s="3" t="s">
        <v>25</v>
      </c>
      <c r="K1440" s="3" t="s">
        <v>583</v>
      </c>
      <c r="L1440" s="4" t="str">
        <f t="shared" si="94"/>
        <v>RC0805FR-078R06L</v>
      </c>
      <c r="M1440" s="3" t="s">
        <v>378</v>
      </c>
      <c r="N1440" t="s">
        <v>379</v>
      </c>
      <c r="O1440" t="str">
        <f t="shared" ca="1" si="92"/>
        <v>C:\Altium Libraries\Passives Library\DataSheet\GENERAL PURPOSE CHIP RESISTORS (Yageo).pdf</v>
      </c>
      <c r="P1440" s="5" t="str">
        <f t="shared" si="95"/>
        <v>GENERAL PURPOSE CHIP RESISTORS RES0805 8R06±1% 150V 0.125W</v>
      </c>
    </row>
    <row r="1441" spans="1:16" x14ac:dyDescent="0.3">
      <c r="A1441" s="4" t="s">
        <v>2744</v>
      </c>
      <c r="B1441" s="3" t="s">
        <v>580</v>
      </c>
      <c r="C1441" s="40" t="s">
        <v>2179</v>
      </c>
      <c r="D1441" s="45" t="s">
        <v>1669</v>
      </c>
      <c r="E1441" s="3" t="s">
        <v>581</v>
      </c>
      <c r="F1441" s="3" t="s">
        <v>582</v>
      </c>
      <c r="G1441" s="4" t="str">
        <f t="shared" si="93"/>
        <v>RES0805 8R25±1%</v>
      </c>
      <c r="H1441" s="3" t="s">
        <v>23</v>
      </c>
      <c r="I1441" s="3" t="s">
        <v>24</v>
      </c>
      <c r="J1441" s="3" t="s">
        <v>25</v>
      </c>
      <c r="K1441" s="3" t="s">
        <v>583</v>
      </c>
      <c r="L1441" s="4" t="str">
        <f t="shared" si="94"/>
        <v>RC0805FR-078R25L</v>
      </c>
      <c r="M1441" s="3" t="s">
        <v>378</v>
      </c>
      <c r="N1441" t="s">
        <v>379</v>
      </c>
      <c r="O1441" t="str">
        <f t="shared" ca="1" si="92"/>
        <v>C:\Altium Libraries\Passives Library\DataSheet\GENERAL PURPOSE CHIP RESISTORS (Yageo).pdf</v>
      </c>
      <c r="P1441" s="5" t="str">
        <f t="shared" si="95"/>
        <v>GENERAL PURPOSE CHIP RESISTORS RES0805 8R25±1% 150V 0.125W</v>
      </c>
    </row>
    <row r="1442" spans="1:16" x14ac:dyDescent="0.3">
      <c r="A1442" s="4" t="s">
        <v>2745</v>
      </c>
      <c r="B1442" s="3" t="s">
        <v>580</v>
      </c>
      <c r="C1442" s="40" t="s">
        <v>2180</v>
      </c>
      <c r="D1442" s="45" t="s">
        <v>1669</v>
      </c>
      <c r="E1442" s="3" t="s">
        <v>581</v>
      </c>
      <c r="F1442" s="3" t="s">
        <v>582</v>
      </c>
      <c r="G1442" s="4" t="str">
        <f t="shared" si="93"/>
        <v>RES0805 8R45±1%</v>
      </c>
      <c r="H1442" s="3" t="s">
        <v>23</v>
      </c>
      <c r="I1442" s="3" t="s">
        <v>24</v>
      </c>
      <c r="J1442" s="3" t="s">
        <v>25</v>
      </c>
      <c r="K1442" s="3" t="s">
        <v>583</v>
      </c>
      <c r="L1442" s="4" t="str">
        <f t="shared" si="94"/>
        <v>RC0805FR-078R45L</v>
      </c>
      <c r="M1442" s="3" t="s">
        <v>378</v>
      </c>
      <c r="N1442" t="s">
        <v>379</v>
      </c>
      <c r="O1442" t="str">
        <f t="shared" ca="1" si="92"/>
        <v>C:\Altium Libraries\Passives Library\DataSheet\GENERAL PURPOSE CHIP RESISTORS (Yageo).pdf</v>
      </c>
      <c r="P1442" s="5" t="str">
        <f t="shared" si="95"/>
        <v>GENERAL PURPOSE CHIP RESISTORS RES0805 8R45±1% 150V 0.125W</v>
      </c>
    </row>
    <row r="1443" spans="1:16" x14ac:dyDescent="0.3">
      <c r="A1443" s="4" t="s">
        <v>2746</v>
      </c>
      <c r="B1443" s="3" t="s">
        <v>580</v>
      </c>
      <c r="C1443" s="40" t="s">
        <v>2181</v>
      </c>
      <c r="D1443" s="45" t="s">
        <v>1669</v>
      </c>
      <c r="E1443" s="3" t="s">
        <v>581</v>
      </c>
      <c r="F1443" s="3" t="s">
        <v>582</v>
      </c>
      <c r="G1443" s="4" t="str">
        <f t="shared" si="93"/>
        <v>RES0805 8R66±1%</v>
      </c>
      <c r="H1443" s="3" t="s">
        <v>23</v>
      </c>
      <c r="I1443" s="3" t="s">
        <v>24</v>
      </c>
      <c r="J1443" s="3" t="s">
        <v>25</v>
      </c>
      <c r="K1443" s="3" t="s">
        <v>583</v>
      </c>
      <c r="L1443" s="4" t="str">
        <f t="shared" si="94"/>
        <v>RC0805FR-078R66L</v>
      </c>
      <c r="M1443" s="3" t="s">
        <v>378</v>
      </c>
      <c r="N1443" t="s">
        <v>379</v>
      </c>
      <c r="O1443" t="str">
        <f t="shared" ca="1" si="92"/>
        <v>C:\Altium Libraries\Passives Library\DataSheet\GENERAL PURPOSE CHIP RESISTORS (Yageo).pdf</v>
      </c>
      <c r="P1443" s="5" t="str">
        <f t="shared" si="95"/>
        <v>GENERAL PURPOSE CHIP RESISTORS RES0805 8R66±1% 150V 0.125W</v>
      </c>
    </row>
    <row r="1444" spans="1:16" x14ac:dyDescent="0.3">
      <c r="A1444" s="4" t="s">
        <v>2747</v>
      </c>
      <c r="B1444" s="3" t="s">
        <v>580</v>
      </c>
      <c r="C1444" s="40" t="s">
        <v>2182</v>
      </c>
      <c r="D1444" s="45" t="s">
        <v>1669</v>
      </c>
      <c r="E1444" s="3" t="s">
        <v>581</v>
      </c>
      <c r="F1444" s="3" t="s">
        <v>582</v>
      </c>
      <c r="G1444" s="4" t="str">
        <f t="shared" si="93"/>
        <v>RES0805 8R87±1%</v>
      </c>
      <c r="H1444" s="3" t="s">
        <v>23</v>
      </c>
      <c r="I1444" s="3" t="s">
        <v>24</v>
      </c>
      <c r="J1444" s="3" t="s">
        <v>25</v>
      </c>
      <c r="K1444" s="3" t="s">
        <v>583</v>
      </c>
      <c r="L1444" s="4" t="str">
        <f t="shared" si="94"/>
        <v>RC0805FR-078R87L</v>
      </c>
      <c r="M1444" s="3" t="s">
        <v>378</v>
      </c>
      <c r="N1444" t="s">
        <v>379</v>
      </c>
      <c r="O1444" t="str">
        <f t="shared" ca="1" si="92"/>
        <v>C:\Altium Libraries\Passives Library\DataSheet\GENERAL PURPOSE CHIP RESISTORS (Yageo).pdf</v>
      </c>
      <c r="P1444" s="5" t="str">
        <f t="shared" si="95"/>
        <v>GENERAL PURPOSE CHIP RESISTORS RES0805 8R87±1% 150V 0.125W</v>
      </c>
    </row>
    <row r="1445" spans="1:16" x14ac:dyDescent="0.3">
      <c r="A1445" s="4" t="s">
        <v>2748</v>
      </c>
      <c r="B1445" s="3" t="s">
        <v>580</v>
      </c>
      <c r="C1445" s="40" t="s">
        <v>2183</v>
      </c>
      <c r="D1445" s="45" t="s">
        <v>1669</v>
      </c>
      <c r="E1445" s="3" t="s">
        <v>581</v>
      </c>
      <c r="F1445" s="3" t="s">
        <v>582</v>
      </c>
      <c r="G1445" s="4" t="str">
        <f t="shared" si="93"/>
        <v>RES0805 9R09±1%</v>
      </c>
      <c r="H1445" s="3" t="s">
        <v>23</v>
      </c>
      <c r="I1445" s="3" t="s">
        <v>24</v>
      </c>
      <c r="J1445" s="3" t="s">
        <v>25</v>
      </c>
      <c r="K1445" s="3" t="s">
        <v>583</v>
      </c>
      <c r="L1445" s="4" t="str">
        <f t="shared" si="94"/>
        <v>RC0805FR-079R09L</v>
      </c>
      <c r="M1445" s="3" t="s">
        <v>378</v>
      </c>
      <c r="N1445" t="s">
        <v>379</v>
      </c>
      <c r="O1445" t="str">
        <f t="shared" ca="1" si="92"/>
        <v>C:\Altium Libraries\Passives Library\DataSheet\GENERAL PURPOSE CHIP RESISTORS (Yageo).pdf</v>
      </c>
      <c r="P1445" s="5" t="str">
        <f t="shared" si="95"/>
        <v>GENERAL PURPOSE CHIP RESISTORS RES0805 9R09±1% 150V 0.125W</v>
      </c>
    </row>
    <row r="1446" spans="1:16" x14ac:dyDescent="0.3">
      <c r="A1446" s="4" t="s">
        <v>2749</v>
      </c>
      <c r="B1446" s="3" t="s">
        <v>580</v>
      </c>
      <c r="C1446" s="40" t="s">
        <v>2184</v>
      </c>
      <c r="D1446" s="45" t="s">
        <v>1669</v>
      </c>
      <c r="E1446" s="3" t="s">
        <v>581</v>
      </c>
      <c r="F1446" s="3" t="s">
        <v>582</v>
      </c>
      <c r="G1446" s="4" t="str">
        <f t="shared" si="93"/>
        <v>RES0805 9R31±1%</v>
      </c>
      <c r="H1446" s="3" t="s">
        <v>23</v>
      </c>
      <c r="I1446" s="3" t="s">
        <v>24</v>
      </c>
      <c r="J1446" s="3" t="s">
        <v>25</v>
      </c>
      <c r="K1446" s="3" t="s">
        <v>583</v>
      </c>
      <c r="L1446" s="4" t="str">
        <f t="shared" si="94"/>
        <v>RC0805FR-079R31L</v>
      </c>
      <c r="M1446" s="3" t="s">
        <v>378</v>
      </c>
      <c r="N1446" t="s">
        <v>379</v>
      </c>
      <c r="O1446" t="str">
        <f t="shared" ca="1" si="92"/>
        <v>C:\Altium Libraries\Passives Library\DataSheet\GENERAL PURPOSE CHIP RESISTORS (Yageo).pdf</v>
      </c>
      <c r="P1446" s="5" t="str">
        <f t="shared" si="95"/>
        <v>GENERAL PURPOSE CHIP RESISTORS RES0805 9R31±1% 150V 0.125W</v>
      </c>
    </row>
    <row r="1447" spans="1:16" x14ac:dyDescent="0.3">
      <c r="A1447" s="4" t="s">
        <v>2750</v>
      </c>
      <c r="B1447" s="3" t="s">
        <v>580</v>
      </c>
      <c r="C1447" s="40" t="s">
        <v>2185</v>
      </c>
      <c r="D1447" s="45" t="s">
        <v>1669</v>
      </c>
      <c r="E1447" s="3" t="s">
        <v>581</v>
      </c>
      <c r="F1447" s="3" t="s">
        <v>582</v>
      </c>
      <c r="G1447" s="4" t="str">
        <f t="shared" si="93"/>
        <v>RES0805 9R53±1%</v>
      </c>
      <c r="H1447" s="3" t="s">
        <v>23</v>
      </c>
      <c r="I1447" s="3" t="s">
        <v>24</v>
      </c>
      <c r="J1447" s="3" t="s">
        <v>25</v>
      </c>
      <c r="K1447" s="3" t="s">
        <v>583</v>
      </c>
      <c r="L1447" s="4" t="str">
        <f t="shared" si="94"/>
        <v>RC0805FR-079R53L</v>
      </c>
      <c r="M1447" s="3" t="s">
        <v>378</v>
      </c>
      <c r="N1447" t="s">
        <v>379</v>
      </c>
      <c r="O1447" t="str">
        <f t="shared" ca="1" si="92"/>
        <v>C:\Altium Libraries\Passives Library\DataSheet\GENERAL PURPOSE CHIP RESISTORS (Yageo).pdf</v>
      </c>
      <c r="P1447" s="5" t="str">
        <f t="shared" si="95"/>
        <v>GENERAL PURPOSE CHIP RESISTORS RES0805 9R53±1% 150V 0.125W</v>
      </c>
    </row>
    <row r="1448" spans="1:16" x14ac:dyDescent="0.3">
      <c r="A1448" s="4" t="s">
        <v>2751</v>
      </c>
      <c r="B1448" s="3" t="s">
        <v>580</v>
      </c>
      <c r="C1448" s="40" t="s">
        <v>2186</v>
      </c>
      <c r="D1448" s="45" t="s">
        <v>1669</v>
      </c>
      <c r="E1448" s="3" t="s">
        <v>581</v>
      </c>
      <c r="F1448" s="3" t="s">
        <v>582</v>
      </c>
      <c r="G1448" s="4" t="str">
        <f t="shared" si="93"/>
        <v>RES0805 9R76±1%</v>
      </c>
      <c r="H1448" s="3" t="s">
        <v>23</v>
      </c>
      <c r="I1448" s="3" t="s">
        <v>24</v>
      </c>
      <c r="J1448" s="3" t="s">
        <v>25</v>
      </c>
      <c r="K1448" s="3" t="s">
        <v>583</v>
      </c>
      <c r="L1448" s="4" t="str">
        <f t="shared" si="94"/>
        <v>RC0805FR-079R76L</v>
      </c>
      <c r="M1448" s="3" t="s">
        <v>378</v>
      </c>
      <c r="N1448" t="s">
        <v>379</v>
      </c>
      <c r="O1448" t="str">
        <f t="shared" ca="1" si="92"/>
        <v>C:\Altium Libraries\Passives Library\DataSheet\GENERAL PURPOSE CHIP RESISTORS (Yageo).pdf</v>
      </c>
      <c r="P1448" s="5" t="str">
        <f t="shared" si="95"/>
        <v>GENERAL PURPOSE CHIP RESISTORS RES0805 9R76±1% 150V 0.125W</v>
      </c>
    </row>
    <row r="1449" spans="1:16" x14ac:dyDescent="0.3">
      <c r="A1449" s="4" t="s">
        <v>2752</v>
      </c>
      <c r="B1449" s="3" t="s">
        <v>580</v>
      </c>
      <c r="C1449" s="3" t="s">
        <v>77</v>
      </c>
      <c r="D1449" s="45" t="s">
        <v>1669</v>
      </c>
      <c r="E1449" s="3" t="s">
        <v>581</v>
      </c>
      <c r="F1449" s="3" t="s">
        <v>582</v>
      </c>
      <c r="G1449" s="4" t="str">
        <f t="shared" si="93"/>
        <v>RES0805 10R±1%</v>
      </c>
      <c r="H1449" s="3" t="s">
        <v>23</v>
      </c>
      <c r="I1449" s="3" t="s">
        <v>24</v>
      </c>
      <c r="J1449" s="3" t="s">
        <v>25</v>
      </c>
      <c r="K1449" s="3" t="s">
        <v>583</v>
      </c>
      <c r="L1449" s="4" t="str">
        <f t="shared" si="94"/>
        <v>RC0805FR-0710RL</v>
      </c>
      <c r="M1449" s="3" t="s">
        <v>378</v>
      </c>
      <c r="N1449" t="s">
        <v>379</v>
      </c>
      <c r="O1449" t="str">
        <f t="shared" ca="1" si="92"/>
        <v>C:\Altium Libraries\Passives Library\DataSheet\GENERAL PURPOSE CHIP RESISTORS (Yageo).pdf</v>
      </c>
      <c r="P1449" s="5" t="str">
        <f t="shared" si="95"/>
        <v>GENERAL PURPOSE CHIP RESISTORS RES0805 10R±1% 150V 0.125W</v>
      </c>
    </row>
    <row r="1450" spans="1:16" x14ac:dyDescent="0.3">
      <c r="A1450" s="4" t="s">
        <v>2753</v>
      </c>
      <c r="B1450" s="3" t="s">
        <v>580</v>
      </c>
      <c r="C1450" s="3" t="s">
        <v>2187</v>
      </c>
      <c r="D1450" s="45" t="s">
        <v>1669</v>
      </c>
      <c r="E1450" s="3" t="s">
        <v>581</v>
      </c>
      <c r="F1450" s="3" t="s">
        <v>582</v>
      </c>
      <c r="G1450" s="4" t="str">
        <f t="shared" si="93"/>
        <v>RES0805 10R2±1%</v>
      </c>
      <c r="H1450" s="3" t="s">
        <v>23</v>
      </c>
      <c r="I1450" s="3" t="s">
        <v>24</v>
      </c>
      <c r="J1450" s="3" t="s">
        <v>25</v>
      </c>
      <c r="K1450" s="3" t="s">
        <v>583</v>
      </c>
      <c r="L1450" s="4" t="str">
        <f t="shared" si="94"/>
        <v>RC0805FR-0710R2L</v>
      </c>
      <c r="M1450" s="3" t="s">
        <v>378</v>
      </c>
      <c r="N1450" t="s">
        <v>379</v>
      </c>
      <c r="O1450" t="str">
        <f t="shared" ca="1" si="92"/>
        <v>C:\Altium Libraries\Passives Library\DataSheet\GENERAL PURPOSE CHIP RESISTORS (Yageo).pdf</v>
      </c>
      <c r="P1450" s="5" t="str">
        <f t="shared" si="95"/>
        <v>GENERAL PURPOSE CHIP RESISTORS RES0805 10R2±1% 150V 0.125W</v>
      </c>
    </row>
    <row r="1451" spans="1:16" x14ac:dyDescent="0.3">
      <c r="A1451" s="4" t="s">
        <v>2754</v>
      </c>
      <c r="B1451" s="3" t="s">
        <v>580</v>
      </c>
      <c r="C1451" s="3" t="s">
        <v>2188</v>
      </c>
      <c r="D1451" s="45" t="s">
        <v>1669</v>
      </c>
      <c r="E1451" s="3" t="s">
        <v>581</v>
      </c>
      <c r="F1451" s="3" t="s">
        <v>582</v>
      </c>
      <c r="G1451" s="4" t="str">
        <f t="shared" si="93"/>
        <v>RES0805 10R5±1%</v>
      </c>
      <c r="H1451" s="3" t="s">
        <v>23</v>
      </c>
      <c r="I1451" s="3" t="s">
        <v>24</v>
      </c>
      <c r="J1451" s="3" t="s">
        <v>25</v>
      </c>
      <c r="K1451" s="3" t="s">
        <v>583</v>
      </c>
      <c r="L1451" s="4" t="str">
        <f t="shared" si="94"/>
        <v>RC0805FR-0710R5L</v>
      </c>
      <c r="M1451" s="3" t="s">
        <v>378</v>
      </c>
      <c r="N1451" t="s">
        <v>379</v>
      </c>
      <c r="O1451" t="str">
        <f t="shared" ca="1" si="92"/>
        <v>C:\Altium Libraries\Passives Library\DataSheet\GENERAL PURPOSE CHIP RESISTORS (Yageo).pdf</v>
      </c>
      <c r="P1451" s="5" t="str">
        <f t="shared" si="95"/>
        <v>GENERAL PURPOSE CHIP RESISTORS RES0805 10R5±1% 150V 0.125W</v>
      </c>
    </row>
    <row r="1452" spans="1:16" x14ac:dyDescent="0.3">
      <c r="A1452" s="4" t="s">
        <v>2755</v>
      </c>
      <c r="B1452" s="3" t="s">
        <v>580</v>
      </c>
      <c r="C1452" s="3" t="s">
        <v>2189</v>
      </c>
      <c r="D1452" s="45" t="s">
        <v>1669</v>
      </c>
      <c r="E1452" s="3" t="s">
        <v>581</v>
      </c>
      <c r="F1452" s="3" t="s">
        <v>582</v>
      </c>
      <c r="G1452" s="4" t="str">
        <f t="shared" si="93"/>
        <v>RES0805 10R7±1%</v>
      </c>
      <c r="H1452" s="3" t="s">
        <v>23</v>
      </c>
      <c r="I1452" s="3" t="s">
        <v>24</v>
      </c>
      <c r="J1452" s="3" t="s">
        <v>25</v>
      </c>
      <c r="K1452" s="3" t="s">
        <v>583</v>
      </c>
      <c r="L1452" s="4" t="str">
        <f t="shared" si="94"/>
        <v>RC0805FR-0710R7L</v>
      </c>
      <c r="M1452" s="3" t="s">
        <v>378</v>
      </c>
      <c r="N1452" t="s">
        <v>379</v>
      </c>
      <c r="O1452" t="str">
        <f t="shared" ca="1" si="92"/>
        <v>C:\Altium Libraries\Passives Library\DataSheet\GENERAL PURPOSE CHIP RESISTORS (Yageo).pdf</v>
      </c>
      <c r="P1452" s="5" t="str">
        <f t="shared" si="95"/>
        <v>GENERAL PURPOSE CHIP RESISTORS RES0805 10R7±1% 150V 0.125W</v>
      </c>
    </row>
    <row r="1453" spans="1:16" x14ac:dyDescent="0.3">
      <c r="A1453" s="4" t="s">
        <v>2756</v>
      </c>
      <c r="B1453" s="3" t="s">
        <v>580</v>
      </c>
      <c r="C1453" s="3" t="s">
        <v>79</v>
      </c>
      <c r="D1453" s="45" t="s">
        <v>1669</v>
      </c>
      <c r="E1453" s="3" t="s">
        <v>581</v>
      </c>
      <c r="F1453" s="3" t="s">
        <v>582</v>
      </c>
      <c r="G1453" s="4" t="str">
        <f t="shared" si="93"/>
        <v>RES0805 11R±1%</v>
      </c>
      <c r="H1453" s="3" t="s">
        <v>23</v>
      </c>
      <c r="I1453" s="3" t="s">
        <v>24</v>
      </c>
      <c r="J1453" s="3" t="s">
        <v>25</v>
      </c>
      <c r="K1453" s="3" t="s">
        <v>583</v>
      </c>
      <c r="L1453" s="4" t="str">
        <f t="shared" si="94"/>
        <v>RC0805FR-0711RL</v>
      </c>
      <c r="M1453" s="3" t="s">
        <v>378</v>
      </c>
      <c r="N1453" t="s">
        <v>379</v>
      </c>
      <c r="O1453" t="str">
        <f t="shared" ca="1" si="92"/>
        <v>C:\Altium Libraries\Passives Library\DataSheet\GENERAL PURPOSE CHIP RESISTORS (Yageo).pdf</v>
      </c>
      <c r="P1453" s="5" t="str">
        <f t="shared" si="95"/>
        <v>GENERAL PURPOSE CHIP RESISTORS RES0805 11R±1% 150V 0.125W</v>
      </c>
    </row>
    <row r="1454" spans="1:16" x14ac:dyDescent="0.3">
      <c r="A1454" s="4" t="s">
        <v>2757</v>
      </c>
      <c r="B1454" s="3" t="s">
        <v>580</v>
      </c>
      <c r="C1454" s="3" t="s">
        <v>2190</v>
      </c>
      <c r="D1454" s="45" t="s">
        <v>1669</v>
      </c>
      <c r="E1454" s="3" t="s">
        <v>581</v>
      </c>
      <c r="F1454" s="3" t="s">
        <v>582</v>
      </c>
      <c r="G1454" s="4" t="str">
        <f t="shared" si="93"/>
        <v>RES0805 11R3±1%</v>
      </c>
      <c r="H1454" s="3" t="s">
        <v>23</v>
      </c>
      <c r="I1454" s="3" t="s">
        <v>24</v>
      </c>
      <c r="J1454" s="3" t="s">
        <v>25</v>
      </c>
      <c r="K1454" s="3" t="s">
        <v>583</v>
      </c>
      <c r="L1454" s="4" t="str">
        <f t="shared" si="94"/>
        <v>RC0805FR-0711R3L</v>
      </c>
      <c r="M1454" s="3" t="s">
        <v>378</v>
      </c>
      <c r="N1454" t="s">
        <v>379</v>
      </c>
      <c r="O1454" t="str">
        <f t="shared" ca="1" si="92"/>
        <v>C:\Altium Libraries\Passives Library\DataSheet\GENERAL PURPOSE CHIP RESISTORS (Yageo).pdf</v>
      </c>
      <c r="P1454" s="5" t="str">
        <f t="shared" si="95"/>
        <v>GENERAL PURPOSE CHIP RESISTORS RES0805 11R3±1% 150V 0.125W</v>
      </c>
    </row>
    <row r="1455" spans="1:16" x14ac:dyDescent="0.3">
      <c r="A1455" s="4" t="s">
        <v>2758</v>
      </c>
      <c r="B1455" s="3" t="s">
        <v>580</v>
      </c>
      <c r="C1455" s="3" t="s">
        <v>2191</v>
      </c>
      <c r="D1455" s="45" t="s">
        <v>1669</v>
      </c>
      <c r="E1455" s="3" t="s">
        <v>581</v>
      </c>
      <c r="F1455" s="3" t="s">
        <v>582</v>
      </c>
      <c r="G1455" s="4" t="str">
        <f t="shared" si="93"/>
        <v>RES0805 11R5±1%</v>
      </c>
      <c r="H1455" s="3" t="s">
        <v>23</v>
      </c>
      <c r="I1455" s="3" t="s">
        <v>24</v>
      </c>
      <c r="J1455" s="3" t="s">
        <v>25</v>
      </c>
      <c r="K1455" s="3" t="s">
        <v>583</v>
      </c>
      <c r="L1455" s="4" t="str">
        <f t="shared" si="94"/>
        <v>RC0805FR-0711R5L</v>
      </c>
      <c r="M1455" s="3" t="s">
        <v>378</v>
      </c>
      <c r="N1455" t="s">
        <v>379</v>
      </c>
      <c r="O1455" t="str">
        <f t="shared" ca="1" si="92"/>
        <v>C:\Altium Libraries\Passives Library\DataSheet\GENERAL PURPOSE CHIP RESISTORS (Yageo).pdf</v>
      </c>
      <c r="P1455" s="5" t="str">
        <f t="shared" si="95"/>
        <v>GENERAL PURPOSE CHIP RESISTORS RES0805 11R5±1% 150V 0.125W</v>
      </c>
    </row>
    <row r="1456" spans="1:16" x14ac:dyDescent="0.3">
      <c r="A1456" s="4" t="s">
        <v>2759</v>
      </c>
      <c r="B1456" s="3" t="s">
        <v>580</v>
      </c>
      <c r="C1456" s="3" t="s">
        <v>2192</v>
      </c>
      <c r="D1456" s="45" t="s">
        <v>1669</v>
      </c>
      <c r="E1456" s="3" t="s">
        <v>581</v>
      </c>
      <c r="F1456" s="3" t="s">
        <v>582</v>
      </c>
      <c r="G1456" s="4" t="str">
        <f t="shared" si="93"/>
        <v>RES0805 11R8±1%</v>
      </c>
      <c r="H1456" s="3" t="s">
        <v>23</v>
      </c>
      <c r="I1456" s="3" t="s">
        <v>24</v>
      </c>
      <c r="J1456" s="3" t="s">
        <v>25</v>
      </c>
      <c r="K1456" s="3" t="s">
        <v>583</v>
      </c>
      <c r="L1456" s="4" t="str">
        <f t="shared" si="94"/>
        <v>RC0805FR-0711R8L</v>
      </c>
      <c r="M1456" s="3" t="s">
        <v>378</v>
      </c>
      <c r="N1456" t="s">
        <v>379</v>
      </c>
      <c r="O1456" t="str">
        <f t="shared" ca="1" si="92"/>
        <v>C:\Altium Libraries\Passives Library\DataSheet\GENERAL PURPOSE CHIP RESISTORS (Yageo).pdf</v>
      </c>
      <c r="P1456" s="5" t="str">
        <f t="shared" si="95"/>
        <v>GENERAL PURPOSE CHIP RESISTORS RES0805 11R8±1% 150V 0.125W</v>
      </c>
    </row>
    <row r="1457" spans="1:16" x14ac:dyDescent="0.3">
      <c r="A1457" s="4" t="s">
        <v>2760</v>
      </c>
      <c r="B1457" s="3" t="s">
        <v>580</v>
      </c>
      <c r="C1457" s="3" t="s">
        <v>2193</v>
      </c>
      <c r="D1457" s="45" t="s">
        <v>1669</v>
      </c>
      <c r="E1457" s="3" t="s">
        <v>581</v>
      </c>
      <c r="F1457" s="3" t="s">
        <v>582</v>
      </c>
      <c r="G1457" s="4" t="str">
        <f t="shared" si="93"/>
        <v>RES0805 12R1±1%</v>
      </c>
      <c r="H1457" s="3" t="s">
        <v>23</v>
      </c>
      <c r="I1457" s="3" t="s">
        <v>24</v>
      </c>
      <c r="J1457" s="3" t="s">
        <v>25</v>
      </c>
      <c r="K1457" s="3" t="s">
        <v>583</v>
      </c>
      <c r="L1457" s="4" t="str">
        <f t="shared" si="94"/>
        <v>RC0805FR-0712R1L</v>
      </c>
      <c r="M1457" s="3" t="s">
        <v>378</v>
      </c>
      <c r="N1457" t="s">
        <v>379</v>
      </c>
      <c r="O1457" t="str">
        <f t="shared" ca="1" si="92"/>
        <v>C:\Altium Libraries\Passives Library\DataSheet\GENERAL PURPOSE CHIP RESISTORS (Yageo).pdf</v>
      </c>
      <c r="P1457" s="5" t="str">
        <f t="shared" si="95"/>
        <v>GENERAL PURPOSE CHIP RESISTORS RES0805 12R1±1% 150V 0.125W</v>
      </c>
    </row>
    <row r="1458" spans="1:16" x14ac:dyDescent="0.3">
      <c r="A1458" s="4" t="s">
        <v>2761</v>
      </c>
      <c r="B1458" s="3" t="s">
        <v>580</v>
      </c>
      <c r="C1458" s="3" t="s">
        <v>2194</v>
      </c>
      <c r="D1458" s="45" t="s">
        <v>1669</v>
      </c>
      <c r="E1458" s="3" t="s">
        <v>581</v>
      </c>
      <c r="F1458" s="3" t="s">
        <v>582</v>
      </c>
      <c r="G1458" s="4" t="str">
        <f t="shared" si="93"/>
        <v>RES0805 12R4±1%</v>
      </c>
      <c r="H1458" s="3" t="s">
        <v>23</v>
      </c>
      <c r="I1458" s="3" t="s">
        <v>24</v>
      </c>
      <c r="J1458" s="3" t="s">
        <v>25</v>
      </c>
      <c r="K1458" s="3" t="s">
        <v>583</v>
      </c>
      <c r="L1458" s="4" t="str">
        <f t="shared" si="94"/>
        <v>RC0805FR-0712R4L</v>
      </c>
      <c r="M1458" s="3" t="s">
        <v>378</v>
      </c>
      <c r="N1458" t="s">
        <v>379</v>
      </c>
      <c r="O1458" t="str">
        <f t="shared" ca="1" si="92"/>
        <v>C:\Altium Libraries\Passives Library\DataSheet\GENERAL PURPOSE CHIP RESISTORS (Yageo).pdf</v>
      </c>
      <c r="P1458" s="5" t="str">
        <f t="shared" si="95"/>
        <v>GENERAL PURPOSE CHIP RESISTORS RES0805 12R4±1% 150V 0.125W</v>
      </c>
    </row>
    <row r="1459" spans="1:16" x14ac:dyDescent="0.3">
      <c r="A1459" s="4" t="s">
        <v>2762</v>
      </c>
      <c r="B1459" s="3" t="s">
        <v>580</v>
      </c>
      <c r="C1459" s="3" t="s">
        <v>2195</v>
      </c>
      <c r="D1459" s="45" t="s">
        <v>1669</v>
      </c>
      <c r="E1459" s="3" t="s">
        <v>581</v>
      </c>
      <c r="F1459" s="3" t="s">
        <v>582</v>
      </c>
      <c r="G1459" s="4" t="str">
        <f t="shared" si="93"/>
        <v>RES0805 12R7±1%</v>
      </c>
      <c r="H1459" s="3" t="s">
        <v>23</v>
      </c>
      <c r="I1459" s="3" t="s">
        <v>24</v>
      </c>
      <c r="J1459" s="3" t="s">
        <v>25</v>
      </c>
      <c r="K1459" s="3" t="s">
        <v>583</v>
      </c>
      <c r="L1459" s="4" t="str">
        <f t="shared" si="94"/>
        <v>RC0805FR-0712R7L</v>
      </c>
      <c r="M1459" s="3" t="s">
        <v>378</v>
      </c>
      <c r="N1459" t="s">
        <v>379</v>
      </c>
      <c r="O1459" t="str">
        <f t="shared" ca="1" si="92"/>
        <v>C:\Altium Libraries\Passives Library\DataSheet\GENERAL PURPOSE CHIP RESISTORS (Yageo).pdf</v>
      </c>
      <c r="P1459" s="5" t="str">
        <f t="shared" si="95"/>
        <v>GENERAL PURPOSE CHIP RESISTORS RES0805 12R7±1% 150V 0.125W</v>
      </c>
    </row>
    <row r="1460" spans="1:16" x14ac:dyDescent="0.3">
      <c r="A1460" s="4" t="s">
        <v>2763</v>
      </c>
      <c r="B1460" s="3" t="s">
        <v>580</v>
      </c>
      <c r="C1460" s="3" t="s">
        <v>83</v>
      </c>
      <c r="D1460" s="45" t="s">
        <v>1669</v>
      </c>
      <c r="E1460" s="3" t="s">
        <v>581</v>
      </c>
      <c r="F1460" s="3" t="s">
        <v>582</v>
      </c>
      <c r="G1460" s="4" t="str">
        <f t="shared" si="93"/>
        <v>RES0805 13R±1%</v>
      </c>
      <c r="H1460" s="3" t="s">
        <v>23</v>
      </c>
      <c r="I1460" s="3" t="s">
        <v>24</v>
      </c>
      <c r="J1460" s="3" t="s">
        <v>25</v>
      </c>
      <c r="K1460" s="3" t="s">
        <v>583</v>
      </c>
      <c r="L1460" s="4" t="str">
        <f t="shared" si="94"/>
        <v>RC0805FR-0713RL</v>
      </c>
      <c r="M1460" s="3" t="s">
        <v>378</v>
      </c>
      <c r="N1460" t="s">
        <v>379</v>
      </c>
      <c r="O1460" t="str">
        <f t="shared" ca="1" si="92"/>
        <v>C:\Altium Libraries\Passives Library\DataSheet\GENERAL PURPOSE CHIP RESISTORS (Yageo).pdf</v>
      </c>
      <c r="P1460" s="5" t="str">
        <f t="shared" si="95"/>
        <v>GENERAL PURPOSE CHIP RESISTORS RES0805 13R±1% 150V 0.125W</v>
      </c>
    </row>
    <row r="1461" spans="1:16" x14ac:dyDescent="0.3">
      <c r="A1461" s="4" t="s">
        <v>2764</v>
      </c>
      <c r="B1461" s="3" t="s">
        <v>580</v>
      </c>
      <c r="C1461" s="3" t="s">
        <v>2196</v>
      </c>
      <c r="D1461" s="45" t="s">
        <v>1669</v>
      </c>
      <c r="E1461" s="3" t="s">
        <v>581</v>
      </c>
      <c r="F1461" s="3" t="s">
        <v>582</v>
      </c>
      <c r="G1461" s="4" t="str">
        <f t="shared" si="93"/>
        <v>RES0805 13R3±1%</v>
      </c>
      <c r="H1461" s="3" t="s">
        <v>23</v>
      </c>
      <c r="I1461" s="3" t="s">
        <v>24</v>
      </c>
      <c r="J1461" s="3" t="s">
        <v>25</v>
      </c>
      <c r="K1461" s="3" t="s">
        <v>583</v>
      </c>
      <c r="L1461" s="4" t="str">
        <f t="shared" si="94"/>
        <v>RC0805FR-0713R3L</v>
      </c>
      <c r="M1461" s="3" t="s">
        <v>378</v>
      </c>
      <c r="N1461" t="s">
        <v>379</v>
      </c>
      <c r="O1461" t="str">
        <f t="shared" ca="1" si="92"/>
        <v>C:\Altium Libraries\Passives Library\DataSheet\GENERAL PURPOSE CHIP RESISTORS (Yageo).pdf</v>
      </c>
      <c r="P1461" s="5" t="str">
        <f t="shared" si="95"/>
        <v>GENERAL PURPOSE CHIP RESISTORS RES0805 13R3±1% 150V 0.125W</v>
      </c>
    </row>
    <row r="1462" spans="1:16" x14ac:dyDescent="0.3">
      <c r="A1462" s="4" t="s">
        <v>2765</v>
      </c>
      <c r="B1462" s="3" t="s">
        <v>580</v>
      </c>
      <c r="C1462" s="3" t="s">
        <v>2197</v>
      </c>
      <c r="D1462" s="45" t="s">
        <v>1669</v>
      </c>
      <c r="E1462" s="3" t="s">
        <v>581</v>
      </c>
      <c r="F1462" s="3" t="s">
        <v>582</v>
      </c>
      <c r="G1462" s="4" t="str">
        <f t="shared" si="93"/>
        <v>RES0805 13R7±1%</v>
      </c>
      <c r="H1462" s="3" t="s">
        <v>23</v>
      </c>
      <c r="I1462" s="3" t="s">
        <v>24</v>
      </c>
      <c r="J1462" s="3" t="s">
        <v>25</v>
      </c>
      <c r="K1462" s="3" t="s">
        <v>583</v>
      </c>
      <c r="L1462" s="4" t="str">
        <f t="shared" si="94"/>
        <v>RC0805FR-0713R7L</v>
      </c>
      <c r="M1462" s="3" t="s">
        <v>378</v>
      </c>
      <c r="N1462" t="s">
        <v>379</v>
      </c>
      <c r="O1462" t="str">
        <f t="shared" ca="1" si="92"/>
        <v>C:\Altium Libraries\Passives Library\DataSheet\GENERAL PURPOSE CHIP RESISTORS (Yageo).pdf</v>
      </c>
      <c r="P1462" s="5" t="str">
        <f t="shared" si="95"/>
        <v>GENERAL PURPOSE CHIP RESISTORS RES0805 13R7±1% 150V 0.125W</v>
      </c>
    </row>
    <row r="1463" spans="1:16" x14ac:dyDescent="0.3">
      <c r="A1463" s="4" t="s">
        <v>2766</v>
      </c>
      <c r="B1463" s="3" t="s">
        <v>580</v>
      </c>
      <c r="C1463" s="3" t="s">
        <v>2198</v>
      </c>
      <c r="D1463" s="45" t="s">
        <v>1669</v>
      </c>
      <c r="E1463" s="3" t="s">
        <v>581</v>
      </c>
      <c r="F1463" s="3" t="s">
        <v>582</v>
      </c>
      <c r="G1463" s="4" t="str">
        <f t="shared" si="93"/>
        <v>RES0805 14R±1%</v>
      </c>
      <c r="H1463" s="3" t="s">
        <v>23</v>
      </c>
      <c r="I1463" s="3" t="s">
        <v>24</v>
      </c>
      <c r="J1463" s="3" t="s">
        <v>25</v>
      </c>
      <c r="K1463" s="3" t="s">
        <v>583</v>
      </c>
      <c r="L1463" s="4" t="str">
        <f t="shared" si="94"/>
        <v>RC0805FR-0714RL</v>
      </c>
      <c r="M1463" s="3" t="s">
        <v>378</v>
      </c>
      <c r="N1463" t="s">
        <v>379</v>
      </c>
      <c r="O1463" t="str">
        <f t="shared" ca="1" si="92"/>
        <v>C:\Altium Libraries\Passives Library\DataSheet\GENERAL PURPOSE CHIP RESISTORS (Yageo).pdf</v>
      </c>
      <c r="P1463" s="5" t="str">
        <f t="shared" si="95"/>
        <v>GENERAL PURPOSE CHIP RESISTORS RES0805 14R±1% 150V 0.125W</v>
      </c>
    </row>
    <row r="1464" spans="1:16" x14ac:dyDescent="0.3">
      <c r="A1464" s="4" t="s">
        <v>2767</v>
      </c>
      <c r="B1464" s="3" t="s">
        <v>580</v>
      </c>
      <c r="C1464" s="3" t="s">
        <v>2199</v>
      </c>
      <c r="D1464" s="45" t="s">
        <v>1669</v>
      </c>
      <c r="E1464" s="3" t="s">
        <v>581</v>
      </c>
      <c r="F1464" s="3" t="s">
        <v>582</v>
      </c>
      <c r="G1464" s="4" t="str">
        <f t="shared" si="93"/>
        <v>RES0805 14R3±1%</v>
      </c>
      <c r="H1464" s="3" t="s">
        <v>23</v>
      </c>
      <c r="I1464" s="3" t="s">
        <v>24</v>
      </c>
      <c r="J1464" s="3" t="s">
        <v>25</v>
      </c>
      <c r="K1464" s="3" t="s">
        <v>583</v>
      </c>
      <c r="L1464" s="4" t="str">
        <f t="shared" si="94"/>
        <v>RC0805FR-0714R3L</v>
      </c>
      <c r="M1464" s="3" t="s">
        <v>378</v>
      </c>
      <c r="N1464" t="s">
        <v>379</v>
      </c>
      <c r="O1464" t="str">
        <f t="shared" ca="1" si="92"/>
        <v>C:\Altium Libraries\Passives Library\DataSheet\GENERAL PURPOSE CHIP RESISTORS (Yageo).pdf</v>
      </c>
      <c r="P1464" s="5" t="str">
        <f t="shared" si="95"/>
        <v>GENERAL PURPOSE CHIP RESISTORS RES0805 14R3±1% 150V 0.125W</v>
      </c>
    </row>
    <row r="1465" spans="1:16" x14ac:dyDescent="0.3">
      <c r="A1465" s="4" t="s">
        <v>2768</v>
      </c>
      <c r="B1465" s="3" t="s">
        <v>580</v>
      </c>
      <c r="C1465" s="3" t="s">
        <v>2200</v>
      </c>
      <c r="D1465" s="45" t="s">
        <v>1669</v>
      </c>
      <c r="E1465" s="3" t="s">
        <v>581</v>
      </c>
      <c r="F1465" s="3" t="s">
        <v>582</v>
      </c>
      <c r="G1465" s="4" t="str">
        <f t="shared" si="93"/>
        <v>RES0805 14R7±1%</v>
      </c>
      <c r="H1465" s="3" t="s">
        <v>23</v>
      </c>
      <c r="I1465" s="3" t="s">
        <v>24</v>
      </c>
      <c r="J1465" s="3" t="s">
        <v>25</v>
      </c>
      <c r="K1465" s="3" t="s">
        <v>583</v>
      </c>
      <c r="L1465" s="4" t="str">
        <f t="shared" si="94"/>
        <v>RC0805FR-0714R7L</v>
      </c>
      <c r="M1465" s="3" t="s">
        <v>378</v>
      </c>
      <c r="N1465" t="s">
        <v>379</v>
      </c>
      <c r="O1465" t="str">
        <f t="shared" ca="1" si="92"/>
        <v>C:\Altium Libraries\Passives Library\DataSheet\GENERAL PURPOSE CHIP RESISTORS (Yageo).pdf</v>
      </c>
      <c r="P1465" s="5" t="str">
        <f t="shared" si="95"/>
        <v>GENERAL PURPOSE CHIP RESISTORS RES0805 14R7±1% 150V 0.125W</v>
      </c>
    </row>
    <row r="1466" spans="1:16" x14ac:dyDescent="0.3">
      <c r="A1466" s="4" t="s">
        <v>2769</v>
      </c>
      <c r="B1466" s="3" t="s">
        <v>580</v>
      </c>
      <c r="C1466" s="3" t="s">
        <v>85</v>
      </c>
      <c r="D1466" s="45" t="s">
        <v>1669</v>
      </c>
      <c r="E1466" s="3" t="s">
        <v>581</v>
      </c>
      <c r="F1466" s="3" t="s">
        <v>582</v>
      </c>
      <c r="G1466" s="4" t="str">
        <f t="shared" si="93"/>
        <v>RES0805 15R±1%</v>
      </c>
      <c r="H1466" s="3" t="s">
        <v>23</v>
      </c>
      <c r="I1466" s="3" t="s">
        <v>24</v>
      </c>
      <c r="J1466" s="3" t="s">
        <v>25</v>
      </c>
      <c r="K1466" s="3" t="s">
        <v>583</v>
      </c>
      <c r="L1466" s="4" t="str">
        <f t="shared" si="94"/>
        <v>RC0805FR-0715RL</v>
      </c>
      <c r="M1466" s="3" t="s">
        <v>378</v>
      </c>
      <c r="N1466" t="s">
        <v>379</v>
      </c>
      <c r="O1466" t="str">
        <f t="shared" ca="1" si="92"/>
        <v>C:\Altium Libraries\Passives Library\DataSheet\GENERAL PURPOSE CHIP RESISTORS (Yageo).pdf</v>
      </c>
      <c r="P1466" s="5" t="str">
        <f t="shared" si="95"/>
        <v>GENERAL PURPOSE CHIP RESISTORS RES0805 15R±1% 150V 0.125W</v>
      </c>
    </row>
    <row r="1467" spans="1:16" x14ac:dyDescent="0.3">
      <c r="A1467" s="4" t="s">
        <v>2770</v>
      </c>
      <c r="B1467" s="3" t="s">
        <v>580</v>
      </c>
      <c r="C1467" s="3" t="s">
        <v>2201</v>
      </c>
      <c r="D1467" s="45" t="s">
        <v>1669</v>
      </c>
      <c r="E1467" s="3" t="s">
        <v>581</v>
      </c>
      <c r="F1467" s="3" t="s">
        <v>582</v>
      </c>
      <c r="G1467" s="4" t="str">
        <f t="shared" si="93"/>
        <v>RES0805 15R4±1%</v>
      </c>
      <c r="H1467" s="3" t="s">
        <v>23</v>
      </c>
      <c r="I1467" s="3" t="s">
        <v>24</v>
      </c>
      <c r="J1467" s="3" t="s">
        <v>25</v>
      </c>
      <c r="K1467" s="3" t="s">
        <v>583</v>
      </c>
      <c r="L1467" s="4" t="str">
        <f t="shared" si="94"/>
        <v>RC0805FR-0715R4L</v>
      </c>
      <c r="M1467" s="3" t="s">
        <v>378</v>
      </c>
      <c r="N1467" t="s">
        <v>379</v>
      </c>
      <c r="O1467" t="str">
        <f t="shared" ca="1" si="92"/>
        <v>C:\Altium Libraries\Passives Library\DataSheet\GENERAL PURPOSE CHIP RESISTORS (Yageo).pdf</v>
      </c>
      <c r="P1467" s="5" t="str">
        <f t="shared" si="95"/>
        <v>GENERAL PURPOSE CHIP RESISTORS RES0805 15R4±1% 150V 0.125W</v>
      </c>
    </row>
    <row r="1468" spans="1:16" x14ac:dyDescent="0.3">
      <c r="A1468" s="4" t="s">
        <v>2771</v>
      </c>
      <c r="B1468" s="3" t="s">
        <v>580</v>
      </c>
      <c r="C1468" s="3" t="s">
        <v>2202</v>
      </c>
      <c r="D1468" s="45" t="s">
        <v>1669</v>
      </c>
      <c r="E1468" s="3" t="s">
        <v>581</v>
      </c>
      <c r="F1468" s="3" t="s">
        <v>582</v>
      </c>
      <c r="G1468" s="4" t="str">
        <f t="shared" si="93"/>
        <v>RES0805 15R8±1%</v>
      </c>
      <c r="H1468" s="3" t="s">
        <v>23</v>
      </c>
      <c r="I1468" s="3" t="s">
        <v>24</v>
      </c>
      <c r="J1468" s="3" t="s">
        <v>25</v>
      </c>
      <c r="K1468" s="3" t="s">
        <v>583</v>
      </c>
      <c r="L1468" s="4" t="str">
        <f t="shared" si="94"/>
        <v>RC0805FR-0715R8L</v>
      </c>
      <c r="M1468" s="3" t="s">
        <v>378</v>
      </c>
      <c r="N1468" t="s">
        <v>379</v>
      </c>
      <c r="O1468" t="str">
        <f t="shared" ca="1" si="92"/>
        <v>C:\Altium Libraries\Passives Library\DataSheet\GENERAL PURPOSE CHIP RESISTORS (Yageo).pdf</v>
      </c>
      <c r="P1468" s="5" t="str">
        <f t="shared" si="95"/>
        <v>GENERAL PURPOSE CHIP RESISTORS RES0805 15R8±1% 150V 0.125W</v>
      </c>
    </row>
    <row r="1469" spans="1:16" x14ac:dyDescent="0.3">
      <c r="A1469" s="4" t="s">
        <v>2772</v>
      </c>
      <c r="B1469" s="3" t="s">
        <v>580</v>
      </c>
      <c r="C1469" s="3" t="s">
        <v>2203</v>
      </c>
      <c r="D1469" s="45" t="s">
        <v>1669</v>
      </c>
      <c r="E1469" s="3" t="s">
        <v>581</v>
      </c>
      <c r="F1469" s="3" t="s">
        <v>582</v>
      </c>
      <c r="G1469" s="4" t="str">
        <f t="shared" si="93"/>
        <v>RES0805 16R2±1%</v>
      </c>
      <c r="H1469" s="3" t="s">
        <v>23</v>
      </c>
      <c r="I1469" s="3" t="s">
        <v>24</v>
      </c>
      <c r="J1469" s="3" t="s">
        <v>25</v>
      </c>
      <c r="K1469" s="3" t="s">
        <v>583</v>
      </c>
      <c r="L1469" s="4" t="str">
        <f t="shared" si="94"/>
        <v>RC0805FR-0716R2L</v>
      </c>
      <c r="M1469" s="3" t="s">
        <v>378</v>
      </c>
      <c r="N1469" t="s">
        <v>379</v>
      </c>
      <c r="O1469" t="str">
        <f t="shared" ca="1" si="92"/>
        <v>C:\Altium Libraries\Passives Library\DataSheet\GENERAL PURPOSE CHIP RESISTORS (Yageo).pdf</v>
      </c>
      <c r="P1469" s="5" t="str">
        <f t="shared" si="95"/>
        <v>GENERAL PURPOSE CHIP RESISTORS RES0805 16R2±1% 150V 0.125W</v>
      </c>
    </row>
    <row r="1470" spans="1:16" x14ac:dyDescent="0.3">
      <c r="A1470" s="4" t="s">
        <v>2773</v>
      </c>
      <c r="B1470" s="3" t="s">
        <v>580</v>
      </c>
      <c r="C1470" s="3" t="s">
        <v>2204</v>
      </c>
      <c r="D1470" s="45" t="s">
        <v>1669</v>
      </c>
      <c r="E1470" s="3" t="s">
        <v>581</v>
      </c>
      <c r="F1470" s="3" t="s">
        <v>582</v>
      </c>
      <c r="G1470" s="4" t="str">
        <f t="shared" si="93"/>
        <v>RES0805 16R5±1%</v>
      </c>
      <c r="H1470" s="3" t="s">
        <v>23</v>
      </c>
      <c r="I1470" s="3" t="s">
        <v>24</v>
      </c>
      <c r="J1470" s="3" t="s">
        <v>25</v>
      </c>
      <c r="K1470" s="3" t="s">
        <v>583</v>
      </c>
      <c r="L1470" s="4" t="str">
        <f t="shared" si="94"/>
        <v>RC0805FR-0716R5L</v>
      </c>
      <c r="M1470" s="3" t="s">
        <v>378</v>
      </c>
      <c r="N1470" t="s">
        <v>379</v>
      </c>
      <c r="O1470" t="str">
        <f t="shared" ca="1" si="92"/>
        <v>C:\Altium Libraries\Passives Library\DataSheet\GENERAL PURPOSE CHIP RESISTORS (Yageo).pdf</v>
      </c>
      <c r="P1470" s="5" t="str">
        <f t="shared" si="95"/>
        <v>GENERAL PURPOSE CHIP RESISTORS RES0805 16R5±1% 150V 0.125W</v>
      </c>
    </row>
    <row r="1471" spans="1:16" x14ac:dyDescent="0.3">
      <c r="A1471" s="4" t="s">
        <v>2774</v>
      </c>
      <c r="B1471" s="3" t="s">
        <v>580</v>
      </c>
      <c r="C1471" s="3" t="s">
        <v>2205</v>
      </c>
      <c r="D1471" s="45" t="s">
        <v>1669</v>
      </c>
      <c r="E1471" s="3" t="s">
        <v>581</v>
      </c>
      <c r="F1471" s="3" t="s">
        <v>582</v>
      </c>
      <c r="G1471" s="4" t="str">
        <f t="shared" si="93"/>
        <v>RES0805 16R9±1%</v>
      </c>
      <c r="H1471" s="3" t="s">
        <v>23</v>
      </c>
      <c r="I1471" s="3" t="s">
        <v>24</v>
      </c>
      <c r="J1471" s="3" t="s">
        <v>25</v>
      </c>
      <c r="K1471" s="3" t="s">
        <v>583</v>
      </c>
      <c r="L1471" s="4" t="str">
        <f t="shared" si="94"/>
        <v>RC0805FR-0716R9L</v>
      </c>
      <c r="M1471" s="3" t="s">
        <v>378</v>
      </c>
      <c r="N1471" t="s">
        <v>379</v>
      </c>
      <c r="O1471" t="str">
        <f t="shared" ca="1" si="92"/>
        <v>C:\Altium Libraries\Passives Library\DataSheet\GENERAL PURPOSE CHIP RESISTORS (Yageo).pdf</v>
      </c>
      <c r="P1471" s="5" t="str">
        <f t="shared" si="95"/>
        <v>GENERAL PURPOSE CHIP RESISTORS RES0805 16R9±1% 150V 0.125W</v>
      </c>
    </row>
    <row r="1472" spans="1:16" x14ac:dyDescent="0.3">
      <c r="A1472" s="4" t="s">
        <v>2775</v>
      </c>
      <c r="B1472" s="3" t="s">
        <v>580</v>
      </c>
      <c r="C1472" s="3" t="s">
        <v>2206</v>
      </c>
      <c r="D1472" s="45" t="s">
        <v>1669</v>
      </c>
      <c r="E1472" s="3" t="s">
        <v>581</v>
      </c>
      <c r="F1472" s="3" t="s">
        <v>582</v>
      </c>
      <c r="G1472" s="4" t="str">
        <f t="shared" si="93"/>
        <v>RES0805 17R4±1%</v>
      </c>
      <c r="H1472" s="3" t="s">
        <v>23</v>
      </c>
      <c r="I1472" s="3" t="s">
        <v>24</v>
      </c>
      <c r="J1472" s="3" t="s">
        <v>25</v>
      </c>
      <c r="K1472" s="3" t="s">
        <v>583</v>
      </c>
      <c r="L1472" s="4" t="str">
        <f t="shared" si="94"/>
        <v>RC0805FR-0717R4L</v>
      </c>
      <c r="M1472" s="3" t="s">
        <v>378</v>
      </c>
      <c r="N1472" t="s">
        <v>379</v>
      </c>
      <c r="O1472" t="str">
        <f t="shared" ca="1" si="92"/>
        <v>C:\Altium Libraries\Passives Library\DataSheet\GENERAL PURPOSE CHIP RESISTORS (Yageo).pdf</v>
      </c>
      <c r="P1472" s="5" t="str">
        <f t="shared" si="95"/>
        <v>GENERAL PURPOSE CHIP RESISTORS RES0805 17R4±1% 150V 0.125W</v>
      </c>
    </row>
    <row r="1473" spans="1:16" x14ac:dyDescent="0.3">
      <c r="A1473" s="4" t="s">
        <v>2776</v>
      </c>
      <c r="B1473" s="3" t="s">
        <v>580</v>
      </c>
      <c r="C1473" s="3" t="s">
        <v>2207</v>
      </c>
      <c r="D1473" s="45" t="s">
        <v>1669</v>
      </c>
      <c r="E1473" s="3" t="s">
        <v>581</v>
      </c>
      <c r="F1473" s="3" t="s">
        <v>582</v>
      </c>
      <c r="G1473" s="4" t="str">
        <f t="shared" si="93"/>
        <v>RES0805 17R8±1%</v>
      </c>
      <c r="H1473" s="3" t="s">
        <v>23</v>
      </c>
      <c r="I1473" s="3" t="s">
        <v>24</v>
      </c>
      <c r="J1473" s="3" t="s">
        <v>25</v>
      </c>
      <c r="K1473" s="3" t="s">
        <v>583</v>
      </c>
      <c r="L1473" s="4" t="str">
        <f t="shared" si="94"/>
        <v>RC0805FR-0717R8L</v>
      </c>
      <c r="M1473" s="3" t="s">
        <v>378</v>
      </c>
      <c r="N1473" t="s">
        <v>379</v>
      </c>
      <c r="O1473" t="str">
        <f t="shared" ca="1" si="92"/>
        <v>C:\Altium Libraries\Passives Library\DataSheet\GENERAL PURPOSE CHIP RESISTORS (Yageo).pdf</v>
      </c>
      <c r="P1473" s="5" t="str">
        <f t="shared" si="95"/>
        <v>GENERAL PURPOSE CHIP RESISTORS RES0805 17R8±1% 150V 0.125W</v>
      </c>
    </row>
    <row r="1474" spans="1:16" x14ac:dyDescent="0.3">
      <c r="A1474" s="4" t="s">
        <v>2777</v>
      </c>
      <c r="B1474" s="3" t="s">
        <v>580</v>
      </c>
      <c r="C1474" s="3" t="s">
        <v>2208</v>
      </c>
      <c r="D1474" s="45" t="s">
        <v>1669</v>
      </c>
      <c r="E1474" s="3" t="s">
        <v>581</v>
      </c>
      <c r="F1474" s="3" t="s">
        <v>582</v>
      </c>
      <c r="G1474" s="4" t="str">
        <f t="shared" si="93"/>
        <v>RES0805 18R2±1%</v>
      </c>
      <c r="H1474" s="3" t="s">
        <v>23</v>
      </c>
      <c r="I1474" s="3" t="s">
        <v>24</v>
      </c>
      <c r="J1474" s="3" t="s">
        <v>25</v>
      </c>
      <c r="K1474" s="3" t="s">
        <v>583</v>
      </c>
      <c r="L1474" s="4" t="str">
        <f t="shared" si="94"/>
        <v>RC0805FR-0718R2L</v>
      </c>
      <c r="M1474" s="3" t="s">
        <v>378</v>
      </c>
      <c r="N1474" t="s">
        <v>379</v>
      </c>
      <c r="O1474" t="str">
        <f t="shared" ca="1" si="92"/>
        <v>C:\Altium Libraries\Passives Library\DataSheet\GENERAL PURPOSE CHIP RESISTORS (Yageo).pdf</v>
      </c>
      <c r="P1474" s="5" t="str">
        <f t="shared" si="95"/>
        <v>GENERAL PURPOSE CHIP RESISTORS RES0805 18R2±1% 150V 0.125W</v>
      </c>
    </row>
    <row r="1475" spans="1:16" x14ac:dyDescent="0.3">
      <c r="A1475" s="4" t="s">
        <v>2778</v>
      </c>
      <c r="B1475" s="3" t="s">
        <v>580</v>
      </c>
      <c r="C1475" s="3" t="s">
        <v>2209</v>
      </c>
      <c r="D1475" s="45" t="s">
        <v>1669</v>
      </c>
      <c r="E1475" s="3" t="s">
        <v>581</v>
      </c>
      <c r="F1475" s="3" t="s">
        <v>582</v>
      </c>
      <c r="G1475" s="4" t="str">
        <f t="shared" si="93"/>
        <v>RES0805 18R7±1%</v>
      </c>
      <c r="H1475" s="3" t="s">
        <v>23</v>
      </c>
      <c r="I1475" s="3" t="s">
        <v>24</v>
      </c>
      <c r="J1475" s="3" t="s">
        <v>25</v>
      </c>
      <c r="K1475" s="3" t="s">
        <v>583</v>
      </c>
      <c r="L1475" s="4" t="str">
        <f t="shared" si="94"/>
        <v>RC0805FR-0718R7L</v>
      </c>
      <c r="M1475" s="3" t="s">
        <v>378</v>
      </c>
      <c r="N1475" t="s">
        <v>379</v>
      </c>
      <c r="O1475" t="str">
        <f t="shared" ca="1" si="92"/>
        <v>C:\Altium Libraries\Passives Library\DataSheet\GENERAL PURPOSE CHIP RESISTORS (Yageo).pdf</v>
      </c>
      <c r="P1475" s="5" t="str">
        <f t="shared" si="95"/>
        <v>GENERAL PURPOSE CHIP RESISTORS RES0805 18R7±1% 150V 0.125W</v>
      </c>
    </row>
    <row r="1476" spans="1:16" x14ac:dyDescent="0.3">
      <c r="A1476" s="4" t="s">
        <v>2779</v>
      </c>
      <c r="B1476" s="3" t="s">
        <v>580</v>
      </c>
      <c r="C1476" s="3" t="s">
        <v>2210</v>
      </c>
      <c r="D1476" s="45" t="s">
        <v>1669</v>
      </c>
      <c r="E1476" s="3" t="s">
        <v>581</v>
      </c>
      <c r="F1476" s="3" t="s">
        <v>582</v>
      </c>
      <c r="G1476" s="4" t="str">
        <f t="shared" si="93"/>
        <v>RES0805 19R1±1%</v>
      </c>
      <c r="H1476" s="3" t="s">
        <v>23</v>
      </c>
      <c r="I1476" s="3" t="s">
        <v>24</v>
      </c>
      <c r="J1476" s="3" t="s">
        <v>25</v>
      </c>
      <c r="K1476" s="3" t="s">
        <v>583</v>
      </c>
      <c r="L1476" s="4" t="str">
        <f t="shared" si="94"/>
        <v>RC0805FR-0719R1L</v>
      </c>
      <c r="M1476" s="3" t="s">
        <v>378</v>
      </c>
      <c r="N1476" t="s">
        <v>379</v>
      </c>
      <c r="O1476" t="str">
        <f t="shared" ca="1" si="92"/>
        <v>C:\Altium Libraries\Passives Library\DataSheet\GENERAL PURPOSE CHIP RESISTORS (Yageo).pdf</v>
      </c>
      <c r="P1476" s="5" t="str">
        <f t="shared" si="95"/>
        <v>GENERAL PURPOSE CHIP RESISTORS RES0805 19R1±1% 150V 0.125W</v>
      </c>
    </row>
    <row r="1477" spans="1:16" x14ac:dyDescent="0.3">
      <c r="A1477" s="4" t="s">
        <v>2780</v>
      </c>
      <c r="B1477" s="3" t="s">
        <v>580</v>
      </c>
      <c r="C1477" s="3" t="s">
        <v>2211</v>
      </c>
      <c r="D1477" s="45" t="s">
        <v>1669</v>
      </c>
      <c r="E1477" s="3" t="s">
        <v>581</v>
      </c>
      <c r="F1477" s="3" t="s">
        <v>582</v>
      </c>
      <c r="G1477" s="4" t="str">
        <f t="shared" si="93"/>
        <v>RES0805 19R6±1%</v>
      </c>
      <c r="H1477" s="3" t="s">
        <v>23</v>
      </c>
      <c r="I1477" s="3" t="s">
        <v>24</v>
      </c>
      <c r="J1477" s="3" t="s">
        <v>25</v>
      </c>
      <c r="K1477" s="3" t="s">
        <v>583</v>
      </c>
      <c r="L1477" s="4" t="str">
        <f t="shared" si="94"/>
        <v>RC0805FR-0719R6L</v>
      </c>
      <c r="M1477" s="3" t="s">
        <v>378</v>
      </c>
      <c r="N1477" t="s">
        <v>379</v>
      </c>
      <c r="O1477" t="str">
        <f t="shared" ca="1" si="92"/>
        <v>C:\Altium Libraries\Passives Library\DataSheet\GENERAL PURPOSE CHIP RESISTORS (Yageo).pdf</v>
      </c>
      <c r="P1477" s="5" t="str">
        <f t="shared" si="95"/>
        <v>GENERAL PURPOSE CHIP RESISTORS RES0805 19R6±1% 150V 0.125W</v>
      </c>
    </row>
    <row r="1478" spans="1:16" x14ac:dyDescent="0.3">
      <c r="A1478" s="4" t="s">
        <v>2781</v>
      </c>
      <c r="B1478" s="3" t="s">
        <v>580</v>
      </c>
      <c r="C1478" s="3" t="s">
        <v>91</v>
      </c>
      <c r="D1478" s="45" t="s">
        <v>1669</v>
      </c>
      <c r="E1478" s="3" t="s">
        <v>581</v>
      </c>
      <c r="F1478" s="3" t="s">
        <v>582</v>
      </c>
      <c r="G1478" s="4" t="str">
        <f t="shared" si="93"/>
        <v>RES0805 20R±1%</v>
      </c>
      <c r="H1478" s="3" t="s">
        <v>23</v>
      </c>
      <c r="I1478" s="3" t="s">
        <v>24</v>
      </c>
      <c r="J1478" s="3" t="s">
        <v>25</v>
      </c>
      <c r="K1478" s="3" t="s">
        <v>583</v>
      </c>
      <c r="L1478" s="4" t="str">
        <f t="shared" si="94"/>
        <v>RC0805FR-0720RL</v>
      </c>
      <c r="M1478" s="3" t="s">
        <v>378</v>
      </c>
      <c r="N1478" t="s">
        <v>379</v>
      </c>
      <c r="O1478" t="str">
        <f t="shared" ca="1" si="92"/>
        <v>C:\Altium Libraries\Passives Library\DataSheet\GENERAL PURPOSE CHIP RESISTORS (Yageo).pdf</v>
      </c>
      <c r="P1478" s="5" t="str">
        <f t="shared" si="95"/>
        <v>GENERAL PURPOSE CHIP RESISTORS RES0805 20R±1% 150V 0.125W</v>
      </c>
    </row>
    <row r="1479" spans="1:16" x14ac:dyDescent="0.3">
      <c r="A1479" s="4" t="s">
        <v>2782</v>
      </c>
      <c r="B1479" s="3" t="s">
        <v>580</v>
      </c>
      <c r="C1479" s="3" t="s">
        <v>2212</v>
      </c>
      <c r="D1479" s="45" t="s">
        <v>1669</v>
      </c>
      <c r="E1479" s="3" t="s">
        <v>581</v>
      </c>
      <c r="F1479" s="3" t="s">
        <v>582</v>
      </c>
      <c r="G1479" s="4" t="str">
        <f t="shared" si="93"/>
        <v>RES0805 20R5±1%</v>
      </c>
      <c r="H1479" s="3" t="s">
        <v>23</v>
      </c>
      <c r="I1479" s="3" t="s">
        <v>24</v>
      </c>
      <c r="J1479" s="3" t="s">
        <v>25</v>
      </c>
      <c r="K1479" s="3" t="s">
        <v>583</v>
      </c>
      <c r="L1479" s="4" t="str">
        <f t="shared" si="94"/>
        <v>RC0805FR-0720R5L</v>
      </c>
      <c r="M1479" s="3" t="s">
        <v>378</v>
      </c>
      <c r="N1479" t="s">
        <v>379</v>
      </c>
      <c r="O1479" t="str">
        <f t="shared" ca="1" si="92"/>
        <v>C:\Altium Libraries\Passives Library\DataSheet\GENERAL PURPOSE CHIP RESISTORS (Yageo).pdf</v>
      </c>
      <c r="P1479" s="5" t="str">
        <f t="shared" si="95"/>
        <v>GENERAL PURPOSE CHIP RESISTORS RES0805 20R5±1% 150V 0.125W</v>
      </c>
    </row>
    <row r="1480" spans="1:16" x14ac:dyDescent="0.3">
      <c r="A1480" s="4" t="s">
        <v>2783</v>
      </c>
      <c r="B1480" s="3" t="s">
        <v>580</v>
      </c>
      <c r="C1480" s="3" t="s">
        <v>2213</v>
      </c>
      <c r="D1480" s="45" t="s">
        <v>1669</v>
      </c>
      <c r="E1480" s="3" t="s">
        <v>581</v>
      </c>
      <c r="F1480" s="3" t="s">
        <v>582</v>
      </c>
      <c r="G1480" s="4" t="str">
        <f t="shared" si="93"/>
        <v>RES0805 21R±1%</v>
      </c>
      <c r="H1480" s="3" t="s">
        <v>23</v>
      </c>
      <c r="I1480" s="3" t="s">
        <v>24</v>
      </c>
      <c r="J1480" s="3" t="s">
        <v>25</v>
      </c>
      <c r="K1480" s="3" t="s">
        <v>583</v>
      </c>
      <c r="L1480" s="4" t="str">
        <f t="shared" si="94"/>
        <v>RC0805FR-0721RL</v>
      </c>
      <c r="M1480" s="3" t="s">
        <v>378</v>
      </c>
      <c r="N1480" t="s">
        <v>379</v>
      </c>
      <c r="O1480" t="str">
        <f t="shared" ref="O1480:O1543" ca="1" si="96">CONCATENATE(LEFT(CELL("имяфайла"), FIND("[",CELL("имяфайла"))-1),"DataSheet\GENERAL PURPOSE CHIP RESISTORS (Yageo).pdf")</f>
        <v>C:\Altium Libraries\Passives Library\DataSheet\GENERAL PURPOSE CHIP RESISTORS (Yageo).pdf</v>
      </c>
      <c r="P1480" s="5" t="str">
        <f t="shared" si="95"/>
        <v>GENERAL PURPOSE CHIP RESISTORS RES0805 21R±1% 150V 0.125W</v>
      </c>
    </row>
    <row r="1481" spans="1:16" x14ac:dyDescent="0.3">
      <c r="A1481" s="4" t="s">
        <v>2784</v>
      </c>
      <c r="B1481" s="3" t="s">
        <v>580</v>
      </c>
      <c r="C1481" s="3" t="s">
        <v>2214</v>
      </c>
      <c r="D1481" s="45" t="s">
        <v>1669</v>
      </c>
      <c r="E1481" s="3" t="s">
        <v>581</v>
      </c>
      <c r="F1481" s="3" t="s">
        <v>582</v>
      </c>
      <c r="G1481" s="4" t="str">
        <f t="shared" ref="G1481:G1544" si="97">CONCATENATE(K1481," ",C1481,D1481)</f>
        <v>RES0805 21R5±1%</v>
      </c>
      <c r="H1481" s="3" t="s">
        <v>23</v>
      </c>
      <c r="I1481" s="3" t="s">
        <v>24</v>
      </c>
      <c r="J1481" s="3" t="s">
        <v>25</v>
      </c>
      <c r="K1481" s="3" t="s">
        <v>583</v>
      </c>
      <c r="L1481" s="4" t="str">
        <f t="shared" ref="L1481:L1544" si="98">CONCATENATE("RC0805FR-07",C1481,"L")</f>
        <v>RC0805FR-0721R5L</v>
      </c>
      <c r="M1481" s="3" t="s">
        <v>378</v>
      </c>
      <c r="N1481" t="s">
        <v>379</v>
      </c>
      <c r="O1481" t="str">
        <f t="shared" ca="1" si="96"/>
        <v>C:\Altium Libraries\Passives Library\DataSheet\GENERAL PURPOSE CHIP RESISTORS (Yageo).pdf</v>
      </c>
      <c r="P1481" s="5" t="str">
        <f t="shared" ref="P1481:P1544" si="99">CONCATENATE(N1481," ",K1481," ",C1481,D1481," ",E1481," ",F1481)</f>
        <v>GENERAL PURPOSE CHIP RESISTORS RES0805 21R5±1% 150V 0.125W</v>
      </c>
    </row>
    <row r="1482" spans="1:16" x14ac:dyDescent="0.3">
      <c r="A1482" s="4" t="s">
        <v>2785</v>
      </c>
      <c r="B1482" s="3" t="s">
        <v>580</v>
      </c>
      <c r="C1482" s="3" t="s">
        <v>2215</v>
      </c>
      <c r="D1482" s="45" t="s">
        <v>1669</v>
      </c>
      <c r="E1482" s="3" t="s">
        <v>581</v>
      </c>
      <c r="F1482" s="3" t="s">
        <v>582</v>
      </c>
      <c r="G1482" s="4" t="str">
        <f t="shared" si="97"/>
        <v>RES0805 22R1±1%</v>
      </c>
      <c r="H1482" s="3" t="s">
        <v>23</v>
      </c>
      <c r="I1482" s="3" t="s">
        <v>24</v>
      </c>
      <c r="J1482" s="3" t="s">
        <v>25</v>
      </c>
      <c r="K1482" s="3" t="s">
        <v>583</v>
      </c>
      <c r="L1482" s="4" t="str">
        <f t="shared" si="98"/>
        <v>RC0805FR-0722R1L</v>
      </c>
      <c r="M1482" s="3" t="s">
        <v>378</v>
      </c>
      <c r="N1482" t="s">
        <v>379</v>
      </c>
      <c r="O1482" t="str">
        <f t="shared" ca="1" si="96"/>
        <v>C:\Altium Libraries\Passives Library\DataSheet\GENERAL PURPOSE CHIP RESISTORS (Yageo).pdf</v>
      </c>
      <c r="P1482" s="5" t="str">
        <f t="shared" si="99"/>
        <v>GENERAL PURPOSE CHIP RESISTORS RES0805 22R1±1% 150V 0.125W</v>
      </c>
    </row>
    <row r="1483" spans="1:16" x14ac:dyDescent="0.3">
      <c r="A1483" s="4" t="s">
        <v>2786</v>
      </c>
      <c r="B1483" s="3" t="s">
        <v>580</v>
      </c>
      <c r="C1483" s="3" t="s">
        <v>2216</v>
      </c>
      <c r="D1483" s="45" t="s">
        <v>1669</v>
      </c>
      <c r="E1483" s="3" t="s">
        <v>581</v>
      </c>
      <c r="F1483" s="3" t="s">
        <v>582</v>
      </c>
      <c r="G1483" s="4" t="str">
        <f t="shared" si="97"/>
        <v>RES0805 22R6±1%</v>
      </c>
      <c r="H1483" s="3" t="s">
        <v>23</v>
      </c>
      <c r="I1483" s="3" t="s">
        <v>24</v>
      </c>
      <c r="J1483" s="3" t="s">
        <v>25</v>
      </c>
      <c r="K1483" s="3" t="s">
        <v>583</v>
      </c>
      <c r="L1483" s="4" t="str">
        <f t="shared" si="98"/>
        <v>RC0805FR-0722R6L</v>
      </c>
      <c r="M1483" s="3" t="s">
        <v>378</v>
      </c>
      <c r="N1483" t="s">
        <v>379</v>
      </c>
      <c r="O1483" t="str">
        <f t="shared" ca="1" si="96"/>
        <v>C:\Altium Libraries\Passives Library\DataSheet\GENERAL PURPOSE CHIP RESISTORS (Yageo).pdf</v>
      </c>
      <c r="P1483" s="5" t="str">
        <f t="shared" si="99"/>
        <v>GENERAL PURPOSE CHIP RESISTORS RES0805 22R6±1% 150V 0.125W</v>
      </c>
    </row>
    <row r="1484" spans="1:16" x14ac:dyDescent="0.3">
      <c r="A1484" s="4" t="s">
        <v>2787</v>
      </c>
      <c r="B1484" s="3" t="s">
        <v>580</v>
      </c>
      <c r="C1484" s="3" t="s">
        <v>2217</v>
      </c>
      <c r="D1484" s="45" t="s">
        <v>1669</v>
      </c>
      <c r="E1484" s="3" t="s">
        <v>581</v>
      </c>
      <c r="F1484" s="3" t="s">
        <v>582</v>
      </c>
      <c r="G1484" s="4" t="str">
        <f t="shared" si="97"/>
        <v>RES0805 23R2±1%</v>
      </c>
      <c r="H1484" s="3" t="s">
        <v>23</v>
      </c>
      <c r="I1484" s="3" t="s">
        <v>24</v>
      </c>
      <c r="J1484" s="3" t="s">
        <v>25</v>
      </c>
      <c r="K1484" s="3" t="s">
        <v>583</v>
      </c>
      <c r="L1484" s="4" t="str">
        <f t="shared" si="98"/>
        <v>RC0805FR-0723R2L</v>
      </c>
      <c r="M1484" s="3" t="s">
        <v>378</v>
      </c>
      <c r="N1484" t="s">
        <v>379</v>
      </c>
      <c r="O1484" t="str">
        <f t="shared" ca="1" si="96"/>
        <v>C:\Altium Libraries\Passives Library\DataSheet\GENERAL PURPOSE CHIP RESISTORS (Yageo).pdf</v>
      </c>
      <c r="P1484" s="5" t="str">
        <f t="shared" si="99"/>
        <v>GENERAL PURPOSE CHIP RESISTORS RES0805 23R2±1% 150V 0.125W</v>
      </c>
    </row>
    <row r="1485" spans="1:16" x14ac:dyDescent="0.3">
      <c r="A1485" s="4" t="s">
        <v>2788</v>
      </c>
      <c r="B1485" s="3" t="s">
        <v>580</v>
      </c>
      <c r="C1485" s="3" t="s">
        <v>2218</v>
      </c>
      <c r="D1485" s="45" t="s">
        <v>1669</v>
      </c>
      <c r="E1485" s="3" t="s">
        <v>581</v>
      </c>
      <c r="F1485" s="3" t="s">
        <v>582</v>
      </c>
      <c r="G1485" s="4" t="str">
        <f t="shared" si="97"/>
        <v>RES0805 23R7±1%</v>
      </c>
      <c r="H1485" s="3" t="s">
        <v>23</v>
      </c>
      <c r="I1485" s="3" t="s">
        <v>24</v>
      </c>
      <c r="J1485" s="3" t="s">
        <v>25</v>
      </c>
      <c r="K1485" s="3" t="s">
        <v>583</v>
      </c>
      <c r="L1485" s="4" t="str">
        <f t="shared" si="98"/>
        <v>RC0805FR-0723R7L</v>
      </c>
      <c r="M1485" s="3" t="s">
        <v>378</v>
      </c>
      <c r="N1485" t="s">
        <v>379</v>
      </c>
      <c r="O1485" t="str">
        <f t="shared" ca="1" si="96"/>
        <v>C:\Altium Libraries\Passives Library\DataSheet\GENERAL PURPOSE CHIP RESISTORS (Yageo).pdf</v>
      </c>
      <c r="P1485" s="5" t="str">
        <f t="shared" si="99"/>
        <v>GENERAL PURPOSE CHIP RESISTORS RES0805 23R7±1% 150V 0.125W</v>
      </c>
    </row>
    <row r="1486" spans="1:16" x14ac:dyDescent="0.3">
      <c r="A1486" s="4" t="s">
        <v>2789</v>
      </c>
      <c r="B1486" s="3" t="s">
        <v>580</v>
      </c>
      <c r="C1486" s="3" t="s">
        <v>2219</v>
      </c>
      <c r="D1486" s="45" t="s">
        <v>1669</v>
      </c>
      <c r="E1486" s="3" t="s">
        <v>581</v>
      </c>
      <c r="F1486" s="3" t="s">
        <v>582</v>
      </c>
      <c r="G1486" s="4" t="str">
        <f t="shared" si="97"/>
        <v>RES0805 24R3±1%</v>
      </c>
      <c r="H1486" s="3" t="s">
        <v>23</v>
      </c>
      <c r="I1486" s="3" t="s">
        <v>24</v>
      </c>
      <c r="J1486" s="3" t="s">
        <v>25</v>
      </c>
      <c r="K1486" s="3" t="s">
        <v>583</v>
      </c>
      <c r="L1486" s="4" t="str">
        <f t="shared" si="98"/>
        <v>RC0805FR-0724R3L</v>
      </c>
      <c r="M1486" s="3" t="s">
        <v>378</v>
      </c>
      <c r="N1486" t="s">
        <v>379</v>
      </c>
      <c r="O1486" t="str">
        <f t="shared" ca="1" si="96"/>
        <v>C:\Altium Libraries\Passives Library\DataSheet\GENERAL PURPOSE CHIP RESISTORS (Yageo).pdf</v>
      </c>
      <c r="P1486" s="5" t="str">
        <f t="shared" si="99"/>
        <v>GENERAL PURPOSE CHIP RESISTORS RES0805 24R3±1% 150V 0.125W</v>
      </c>
    </row>
    <row r="1487" spans="1:16" x14ac:dyDescent="0.3">
      <c r="A1487" s="4" t="s">
        <v>2790</v>
      </c>
      <c r="B1487" s="3" t="s">
        <v>580</v>
      </c>
      <c r="C1487" s="3" t="s">
        <v>2220</v>
      </c>
      <c r="D1487" s="45" t="s">
        <v>1669</v>
      </c>
      <c r="E1487" s="3" t="s">
        <v>581</v>
      </c>
      <c r="F1487" s="3" t="s">
        <v>582</v>
      </c>
      <c r="G1487" s="4" t="str">
        <f t="shared" si="97"/>
        <v>RES0805 24R9±1%</v>
      </c>
      <c r="H1487" s="3" t="s">
        <v>23</v>
      </c>
      <c r="I1487" s="3" t="s">
        <v>24</v>
      </c>
      <c r="J1487" s="3" t="s">
        <v>25</v>
      </c>
      <c r="K1487" s="3" t="s">
        <v>583</v>
      </c>
      <c r="L1487" s="4" t="str">
        <f t="shared" si="98"/>
        <v>RC0805FR-0724R9L</v>
      </c>
      <c r="M1487" s="3" t="s">
        <v>378</v>
      </c>
      <c r="N1487" t="s">
        <v>379</v>
      </c>
      <c r="O1487" t="str">
        <f t="shared" ca="1" si="96"/>
        <v>C:\Altium Libraries\Passives Library\DataSheet\GENERAL PURPOSE CHIP RESISTORS (Yageo).pdf</v>
      </c>
      <c r="P1487" s="5" t="str">
        <f t="shared" si="99"/>
        <v>GENERAL PURPOSE CHIP RESISTORS RES0805 24R9±1% 150V 0.125W</v>
      </c>
    </row>
    <row r="1488" spans="1:16" x14ac:dyDescent="0.3">
      <c r="A1488" s="4" t="s">
        <v>2791</v>
      </c>
      <c r="B1488" s="3" t="s">
        <v>580</v>
      </c>
      <c r="C1488" s="3" t="s">
        <v>2221</v>
      </c>
      <c r="D1488" s="45" t="s">
        <v>1669</v>
      </c>
      <c r="E1488" s="3" t="s">
        <v>581</v>
      </c>
      <c r="F1488" s="3" t="s">
        <v>582</v>
      </c>
      <c r="G1488" s="4" t="str">
        <f t="shared" si="97"/>
        <v>RES0805 25R5±1%</v>
      </c>
      <c r="H1488" s="3" t="s">
        <v>23</v>
      </c>
      <c r="I1488" s="3" t="s">
        <v>24</v>
      </c>
      <c r="J1488" s="3" t="s">
        <v>25</v>
      </c>
      <c r="K1488" s="3" t="s">
        <v>583</v>
      </c>
      <c r="L1488" s="4" t="str">
        <f t="shared" si="98"/>
        <v>RC0805FR-0725R5L</v>
      </c>
      <c r="M1488" s="3" t="s">
        <v>378</v>
      </c>
      <c r="N1488" t="s">
        <v>379</v>
      </c>
      <c r="O1488" t="str">
        <f t="shared" ca="1" si="96"/>
        <v>C:\Altium Libraries\Passives Library\DataSheet\GENERAL PURPOSE CHIP RESISTORS (Yageo).pdf</v>
      </c>
      <c r="P1488" s="5" t="str">
        <f t="shared" si="99"/>
        <v>GENERAL PURPOSE CHIP RESISTORS RES0805 25R5±1% 150V 0.125W</v>
      </c>
    </row>
    <row r="1489" spans="1:16" x14ac:dyDescent="0.3">
      <c r="A1489" s="4" t="s">
        <v>2792</v>
      </c>
      <c r="B1489" s="3" t="s">
        <v>580</v>
      </c>
      <c r="C1489" s="3" t="s">
        <v>2222</v>
      </c>
      <c r="D1489" s="45" t="s">
        <v>1669</v>
      </c>
      <c r="E1489" s="3" t="s">
        <v>581</v>
      </c>
      <c r="F1489" s="3" t="s">
        <v>582</v>
      </c>
      <c r="G1489" s="4" t="str">
        <f t="shared" si="97"/>
        <v>RES0805 26R1±1%</v>
      </c>
      <c r="H1489" s="3" t="s">
        <v>23</v>
      </c>
      <c r="I1489" s="3" t="s">
        <v>24</v>
      </c>
      <c r="J1489" s="3" t="s">
        <v>25</v>
      </c>
      <c r="K1489" s="3" t="s">
        <v>583</v>
      </c>
      <c r="L1489" s="4" t="str">
        <f t="shared" si="98"/>
        <v>RC0805FR-0726R1L</v>
      </c>
      <c r="M1489" s="3" t="s">
        <v>378</v>
      </c>
      <c r="N1489" t="s">
        <v>379</v>
      </c>
      <c r="O1489" t="str">
        <f t="shared" ca="1" si="96"/>
        <v>C:\Altium Libraries\Passives Library\DataSheet\GENERAL PURPOSE CHIP RESISTORS (Yageo).pdf</v>
      </c>
      <c r="P1489" s="5" t="str">
        <f t="shared" si="99"/>
        <v>GENERAL PURPOSE CHIP RESISTORS RES0805 26R1±1% 150V 0.125W</v>
      </c>
    </row>
    <row r="1490" spans="1:16" x14ac:dyDescent="0.3">
      <c r="A1490" s="4" t="s">
        <v>2793</v>
      </c>
      <c r="B1490" s="3" t="s">
        <v>580</v>
      </c>
      <c r="C1490" s="3" t="s">
        <v>2223</v>
      </c>
      <c r="D1490" s="45" t="s">
        <v>1669</v>
      </c>
      <c r="E1490" s="3" t="s">
        <v>581</v>
      </c>
      <c r="F1490" s="3" t="s">
        <v>582</v>
      </c>
      <c r="G1490" s="4" t="str">
        <f t="shared" si="97"/>
        <v>RES0805 26R7±1%</v>
      </c>
      <c r="H1490" s="3" t="s">
        <v>23</v>
      </c>
      <c r="I1490" s="3" t="s">
        <v>24</v>
      </c>
      <c r="J1490" s="3" t="s">
        <v>25</v>
      </c>
      <c r="K1490" s="3" t="s">
        <v>583</v>
      </c>
      <c r="L1490" s="4" t="str">
        <f t="shared" si="98"/>
        <v>RC0805FR-0726R7L</v>
      </c>
      <c r="M1490" s="3" t="s">
        <v>378</v>
      </c>
      <c r="N1490" t="s">
        <v>379</v>
      </c>
      <c r="O1490" t="str">
        <f t="shared" ca="1" si="96"/>
        <v>C:\Altium Libraries\Passives Library\DataSheet\GENERAL PURPOSE CHIP RESISTORS (Yageo).pdf</v>
      </c>
      <c r="P1490" s="5" t="str">
        <f t="shared" si="99"/>
        <v>GENERAL PURPOSE CHIP RESISTORS RES0805 26R7±1% 150V 0.125W</v>
      </c>
    </row>
    <row r="1491" spans="1:16" x14ac:dyDescent="0.3">
      <c r="A1491" s="4" t="s">
        <v>2794</v>
      </c>
      <c r="B1491" s="3" t="s">
        <v>580</v>
      </c>
      <c r="C1491" s="3" t="s">
        <v>2224</v>
      </c>
      <c r="D1491" s="45" t="s">
        <v>1669</v>
      </c>
      <c r="E1491" s="3" t="s">
        <v>581</v>
      </c>
      <c r="F1491" s="3" t="s">
        <v>582</v>
      </c>
      <c r="G1491" s="4" t="str">
        <f t="shared" si="97"/>
        <v>RES0805 27R4±1%</v>
      </c>
      <c r="H1491" s="3" t="s">
        <v>23</v>
      </c>
      <c r="I1491" s="3" t="s">
        <v>24</v>
      </c>
      <c r="J1491" s="3" t="s">
        <v>25</v>
      </c>
      <c r="K1491" s="3" t="s">
        <v>583</v>
      </c>
      <c r="L1491" s="4" t="str">
        <f t="shared" si="98"/>
        <v>RC0805FR-0727R4L</v>
      </c>
      <c r="M1491" s="3" t="s">
        <v>378</v>
      </c>
      <c r="N1491" t="s">
        <v>379</v>
      </c>
      <c r="O1491" t="str">
        <f t="shared" ca="1" si="96"/>
        <v>C:\Altium Libraries\Passives Library\DataSheet\GENERAL PURPOSE CHIP RESISTORS (Yageo).pdf</v>
      </c>
      <c r="P1491" s="5" t="str">
        <f t="shared" si="99"/>
        <v>GENERAL PURPOSE CHIP RESISTORS RES0805 27R4±1% 150V 0.125W</v>
      </c>
    </row>
    <row r="1492" spans="1:16" x14ac:dyDescent="0.3">
      <c r="A1492" s="4" t="s">
        <v>2795</v>
      </c>
      <c r="B1492" s="3" t="s">
        <v>580</v>
      </c>
      <c r="C1492" s="3" t="s">
        <v>2225</v>
      </c>
      <c r="D1492" s="45" t="s">
        <v>1669</v>
      </c>
      <c r="E1492" s="3" t="s">
        <v>581</v>
      </c>
      <c r="F1492" s="3" t="s">
        <v>582</v>
      </c>
      <c r="G1492" s="4" t="str">
        <f t="shared" si="97"/>
        <v>RES0805 28R±1%</v>
      </c>
      <c r="H1492" s="3" t="s">
        <v>23</v>
      </c>
      <c r="I1492" s="3" t="s">
        <v>24</v>
      </c>
      <c r="J1492" s="3" t="s">
        <v>25</v>
      </c>
      <c r="K1492" s="3" t="s">
        <v>583</v>
      </c>
      <c r="L1492" s="4" t="str">
        <f t="shared" si="98"/>
        <v>RC0805FR-0728RL</v>
      </c>
      <c r="M1492" s="3" t="s">
        <v>378</v>
      </c>
      <c r="N1492" t="s">
        <v>379</v>
      </c>
      <c r="O1492" t="str">
        <f t="shared" ca="1" si="96"/>
        <v>C:\Altium Libraries\Passives Library\DataSheet\GENERAL PURPOSE CHIP RESISTORS (Yageo).pdf</v>
      </c>
      <c r="P1492" s="5" t="str">
        <f t="shared" si="99"/>
        <v>GENERAL PURPOSE CHIP RESISTORS RES0805 28R±1% 150V 0.125W</v>
      </c>
    </row>
    <row r="1493" spans="1:16" x14ac:dyDescent="0.3">
      <c r="A1493" s="4" t="s">
        <v>2796</v>
      </c>
      <c r="B1493" s="3" t="s">
        <v>580</v>
      </c>
      <c r="C1493" s="3" t="s">
        <v>2226</v>
      </c>
      <c r="D1493" s="45" t="s">
        <v>1669</v>
      </c>
      <c r="E1493" s="3" t="s">
        <v>581</v>
      </c>
      <c r="F1493" s="3" t="s">
        <v>582</v>
      </c>
      <c r="G1493" s="4" t="str">
        <f t="shared" si="97"/>
        <v>RES0805 28R7±1%</v>
      </c>
      <c r="H1493" s="3" t="s">
        <v>23</v>
      </c>
      <c r="I1493" s="3" t="s">
        <v>24</v>
      </c>
      <c r="J1493" s="3" t="s">
        <v>25</v>
      </c>
      <c r="K1493" s="3" t="s">
        <v>583</v>
      </c>
      <c r="L1493" s="4" t="str">
        <f t="shared" si="98"/>
        <v>RC0805FR-0728R7L</v>
      </c>
      <c r="M1493" s="3" t="s">
        <v>378</v>
      </c>
      <c r="N1493" t="s">
        <v>379</v>
      </c>
      <c r="O1493" t="str">
        <f t="shared" ca="1" si="96"/>
        <v>C:\Altium Libraries\Passives Library\DataSheet\GENERAL PURPOSE CHIP RESISTORS (Yageo).pdf</v>
      </c>
      <c r="P1493" s="5" t="str">
        <f t="shared" si="99"/>
        <v>GENERAL PURPOSE CHIP RESISTORS RES0805 28R7±1% 150V 0.125W</v>
      </c>
    </row>
    <row r="1494" spans="1:16" x14ac:dyDescent="0.3">
      <c r="A1494" s="4" t="s">
        <v>2797</v>
      </c>
      <c r="B1494" s="3" t="s">
        <v>580</v>
      </c>
      <c r="C1494" s="3" t="s">
        <v>2227</v>
      </c>
      <c r="D1494" s="45" t="s">
        <v>1669</v>
      </c>
      <c r="E1494" s="3" t="s">
        <v>581</v>
      </c>
      <c r="F1494" s="3" t="s">
        <v>582</v>
      </c>
      <c r="G1494" s="4" t="str">
        <f t="shared" si="97"/>
        <v>RES0805 29R4±1%</v>
      </c>
      <c r="H1494" s="3" t="s">
        <v>23</v>
      </c>
      <c r="I1494" s="3" t="s">
        <v>24</v>
      </c>
      <c r="J1494" s="3" t="s">
        <v>25</v>
      </c>
      <c r="K1494" s="3" t="s">
        <v>583</v>
      </c>
      <c r="L1494" s="4" t="str">
        <f t="shared" si="98"/>
        <v>RC0805FR-0729R4L</v>
      </c>
      <c r="M1494" s="3" t="s">
        <v>378</v>
      </c>
      <c r="N1494" t="s">
        <v>379</v>
      </c>
      <c r="O1494" t="str">
        <f t="shared" ca="1" si="96"/>
        <v>C:\Altium Libraries\Passives Library\DataSheet\GENERAL PURPOSE CHIP RESISTORS (Yageo).pdf</v>
      </c>
      <c r="P1494" s="5" t="str">
        <f t="shared" si="99"/>
        <v>GENERAL PURPOSE CHIP RESISTORS RES0805 29R4±1% 150V 0.125W</v>
      </c>
    </row>
    <row r="1495" spans="1:16" x14ac:dyDescent="0.3">
      <c r="A1495" s="4" t="s">
        <v>2798</v>
      </c>
      <c r="B1495" s="3" t="s">
        <v>580</v>
      </c>
      <c r="C1495" s="3" t="s">
        <v>2228</v>
      </c>
      <c r="D1495" s="45" t="s">
        <v>1669</v>
      </c>
      <c r="E1495" s="3" t="s">
        <v>581</v>
      </c>
      <c r="F1495" s="3" t="s">
        <v>582</v>
      </c>
      <c r="G1495" s="4" t="str">
        <f t="shared" si="97"/>
        <v>RES0805 30R1±1%</v>
      </c>
      <c r="H1495" s="3" t="s">
        <v>23</v>
      </c>
      <c r="I1495" s="3" t="s">
        <v>24</v>
      </c>
      <c r="J1495" s="3" t="s">
        <v>25</v>
      </c>
      <c r="K1495" s="3" t="s">
        <v>583</v>
      </c>
      <c r="L1495" s="4" t="str">
        <f t="shared" si="98"/>
        <v>RC0805FR-0730R1L</v>
      </c>
      <c r="M1495" s="3" t="s">
        <v>378</v>
      </c>
      <c r="N1495" t="s">
        <v>379</v>
      </c>
      <c r="O1495" t="str">
        <f t="shared" ca="1" si="96"/>
        <v>C:\Altium Libraries\Passives Library\DataSheet\GENERAL PURPOSE CHIP RESISTORS (Yageo).pdf</v>
      </c>
      <c r="P1495" s="5" t="str">
        <f t="shared" si="99"/>
        <v>GENERAL PURPOSE CHIP RESISTORS RES0805 30R1±1% 150V 0.125W</v>
      </c>
    </row>
    <row r="1496" spans="1:16" x14ac:dyDescent="0.3">
      <c r="A1496" s="4" t="s">
        <v>2799</v>
      </c>
      <c r="B1496" s="3" t="s">
        <v>580</v>
      </c>
      <c r="C1496" s="3" t="s">
        <v>2229</v>
      </c>
      <c r="D1496" s="45" t="s">
        <v>1669</v>
      </c>
      <c r="E1496" s="3" t="s">
        <v>581</v>
      </c>
      <c r="F1496" s="3" t="s">
        <v>582</v>
      </c>
      <c r="G1496" s="4" t="str">
        <f t="shared" si="97"/>
        <v>RES0805 30R9±1%</v>
      </c>
      <c r="H1496" s="3" t="s">
        <v>23</v>
      </c>
      <c r="I1496" s="3" t="s">
        <v>24</v>
      </c>
      <c r="J1496" s="3" t="s">
        <v>25</v>
      </c>
      <c r="K1496" s="3" t="s">
        <v>583</v>
      </c>
      <c r="L1496" s="4" t="str">
        <f t="shared" si="98"/>
        <v>RC0805FR-0730R9L</v>
      </c>
      <c r="M1496" s="3" t="s">
        <v>378</v>
      </c>
      <c r="N1496" t="s">
        <v>379</v>
      </c>
      <c r="O1496" t="str">
        <f t="shared" ca="1" si="96"/>
        <v>C:\Altium Libraries\Passives Library\DataSheet\GENERAL PURPOSE CHIP RESISTORS (Yageo).pdf</v>
      </c>
      <c r="P1496" s="5" t="str">
        <f t="shared" si="99"/>
        <v>GENERAL PURPOSE CHIP RESISTORS RES0805 30R9±1% 150V 0.125W</v>
      </c>
    </row>
    <row r="1497" spans="1:16" x14ac:dyDescent="0.3">
      <c r="A1497" s="4" t="s">
        <v>2800</v>
      </c>
      <c r="B1497" s="3" t="s">
        <v>580</v>
      </c>
      <c r="C1497" s="3" t="s">
        <v>2230</v>
      </c>
      <c r="D1497" s="45" t="s">
        <v>1669</v>
      </c>
      <c r="E1497" s="3" t="s">
        <v>581</v>
      </c>
      <c r="F1497" s="3" t="s">
        <v>582</v>
      </c>
      <c r="G1497" s="4" t="str">
        <f t="shared" si="97"/>
        <v>RES0805 31R6±1%</v>
      </c>
      <c r="H1497" s="3" t="s">
        <v>23</v>
      </c>
      <c r="I1497" s="3" t="s">
        <v>24</v>
      </c>
      <c r="J1497" s="3" t="s">
        <v>25</v>
      </c>
      <c r="K1497" s="3" t="s">
        <v>583</v>
      </c>
      <c r="L1497" s="4" t="str">
        <f t="shared" si="98"/>
        <v>RC0805FR-0731R6L</v>
      </c>
      <c r="M1497" s="3" t="s">
        <v>378</v>
      </c>
      <c r="N1497" t="s">
        <v>379</v>
      </c>
      <c r="O1497" t="str">
        <f t="shared" ca="1" si="96"/>
        <v>C:\Altium Libraries\Passives Library\DataSheet\GENERAL PURPOSE CHIP RESISTORS (Yageo).pdf</v>
      </c>
      <c r="P1497" s="5" t="str">
        <f t="shared" si="99"/>
        <v>GENERAL PURPOSE CHIP RESISTORS RES0805 31R6±1% 150V 0.125W</v>
      </c>
    </row>
    <row r="1498" spans="1:16" x14ac:dyDescent="0.3">
      <c r="A1498" s="4" t="s">
        <v>2801</v>
      </c>
      <c r="B1498" s="3" t="s">
        <v>580</v>
      </c>
      <c r="C1498" s="3" t="s">
        <v>2231</v>
      </c>
      <c r="D1498" s="45" t="s">
        <v>1669</v>
      </c>
      <c r="E1498" s="3" t="s">
        <v>581</v>
      </c>
      <c r="F1498" s="3" t="s">
        <v>582</v>
      </c>
      <c r="G1498" s="4" t="str">
        <f t="shared" si="97"/>
        <v>RES0805 32R4±1%</v>
      </c>
      <c r="H1498" s="3" t="s">
        <v>23</v>
      </c>
      <c r="I1498" s="3" t="s">
        <v>24</v>
      </c>
      <c r="J1498" s="3" t="s">
        <v>25</v>
      </c>
      <c r="K1498" s="3" t="s">
        <v>583</v>
      </c>
      <c r="L1498" s="4" t="str">
        <f t="shared" si="98"/>
        <v>RC0805FR-0732R4L</v>
      </c>
      <c r="M1498" s="3" t="s">
        <v>378</v>
      </c>
      <c r="N1498" t="s">
        <v>379</v>
      </c>
      <c r="O1498" t="str">
        <f t="shared" ca="1" si="96"/>
        <v>C:\Altium Libraries\Passives Library\DataSheet\GENERAL PURPOSE CHIP RESISTORS (Yageo).pdf</v>
      </c>
      <c r="P1498" s="5" t="str">
        <f t="shared" si="99"/>
        <v>GENERAL PURPOSE CHIP RESISTORS RES0805 32R4±1% 150V 0.125W</v>
      </c>
    </row>
    <row r="1499" spans="1:16" x14ac:dyDescent="0.3">
      <c r="A1499" s="4" t="s">
        <v>2802</v>
      </c>
      <c r="B1499" s="3" t="s">
        <v>580</v>
      </c>
      <c r="C1499" s="3" t="s">
        <v>2232</v>
      </c>
      <c r="D1499" s="45" t="s">
        <v>1669</v>
      </c>
      <c r="E1499" s="3" t="s">
        <v>581</v>
      </c>
      <c r="F1499" s="3" t="s">
        <v>582</v>
      </c>
      <c r="G1499" s="4" t="str">
        <f t="shared" si="97"/>
        <v>RES0805 33R2±1%</v>
      </c>
      <c r="H1499" s="3" t="s">
        <v>23</v>
      </c>
      <c r="I1499" s="3" t="s">
        <v>24</v>
      </c>
      <c r="J1499" s="3" t="s">
        <v>25</v>
      </c>
      <c r="K1499" s="3" t="s">
        <v>583</v>
      </c>
      <c r="L1499" s="4" t="str">
        <f t="shared" si="98"/>
        <v>RC0805FR-0733R2L</v>
      </c>
      <c r="M1499" s="3" t="s">
        <v>378</v>
      </c>
      <c r="N1499" t="s">
        <v>379</v>
      </c>
      <c r="O1499" t="str">
        <f t="shared" ca="1" si="96"/>
        <v>C:\Altium Libraries\Passives Library\DataSheet\GENERAL PURPOSE CHIP RESISTORS (Yageo).pdf</v>
      </c>
      <c r="P1499" s="5" t="str">
        <f t="shared" si="99"/>
        <v>GENERAL PURPOSE CHIP RESISTORS RES0805 33R2±1% 150V 0.125W</v>
      </c>
    </row>
    <row r="1500" spans="1:16" x14ac:dyDescent="0.3">
      <c r="A1500" s="4" t="s">
        <v>2803</v>
      </c>
      <c r="B1500" s="3" t="s">
        <v>580</v>
      </c>
      <c r="C1500" s="3" t="s">
        <v>2233</v>
      </c>
      <c r="D1500" s="45" t="s">
        <v>1669</v>
      </c>
      <c r="E1500" s="3" t="s">
        <v>581</v>
      </c>
      <c r="F1500" s="3" t="s">
        <v>582</v>
      </c>
      <c r="G1500" s="4" t="str">
        <f t="shared" si="97"/>
        <v>RES0805 34R±1%</v>
      </c>
      <c r="H1500" s="3" t="s">
        <v>23</v>
      </c>
      <c r="I1500" s="3" t="s">
        <v>24</v>
      </c>
      <c r="J1500" s="3" t="s">
        <v>25</v>
      </c>
      <c r="K1500" s="3" t="s">
        <v>583</v>
      </c>
      <c r="L1500" s="4" t="str">
        <f t="shared" si="98"/>
        <v>RC0805FR-0734RL</v>
      </c>
      <c r="M1500" s="3" t="s">
        <v>378</v>
      </c>
      <c r="N1500" t="s">
        <v>379</v>
      </c>
      <c r="O1500" t="str">
        <f t="shared" ca="1" si="96"/>
        <v>C:\Altium Libraries\Passives Library\DataSheet\GENERAL PURPOSE CHIP RESISTORS (Yageo).pdf</v>
      </c>
      <c r="P1500" s="5" t="str">
        <f t="shared" si="99"/>
        <v>GENERAL PURPOSE CHIP RESISTORS RES0805 34R±1% 150V 0.125W</v>
      </c>
    </row>
    <row r="1501" spans="1:16" x14ac:dyDescent="0.3">
      <c r="A1501" s="4" t="s">
        <v>2804</v>
      </c>
      <c r="B1501" s="3" t="s">
        <v>580</v>
      </c>
      <c r="C1501" s="3" t="s">
        <v>2234</v>
      </c>
      <c r="D1501" s="45" t="s">
        <v>1669</v>
      </c>
      <c r="E1501" s="3" t="s">
        <v>581</v>
      </c>
      <c r="F1501" s="3" t="s">
        <v>582</v>
      </c>
      <c r="G1501" s="4" t="str">
        <f t="shared" si="97"/>
        <v>RES0805 34R8±1%</v>
      </c>
      <c r="H1501" s="3" t="s">
        <v>23</v>
      </c>
      <c r="I1501" s="3" t="s">
        <v>24</v>
      </c>
      <c r="J1501" s="3" t="s">
        <v>25</v>
      </c>
      <c r="K1501" s="3" t="s">
        <v>583</v>
      </c>
      <c r="L1501" s="4" t="str">
        <f t="shared" si="98"/>
        <v>RC0805FR-0734R8L</v>
      </c>
      <c r="M1501" s="3" t="s">
        <v>378</v>
      </c>
      <c r="N1501" t="s">
        <v>379</v>
      </c>
      <c r="O1501" t="str">
        <f t="shared" ca="1" si="96"/>
        <v>C:\Altium Libraries\Passives Library\DataSheet\GENERAL PURPOSE CHIP RESISTORS (Yageo).pdf</v>
      </c>
      <c r="P1501" s="5" t="str">
        <f t="shared" si="99"/>
        <v>GENERAL PURPOSE CHIP RESISTORS RES0805 34R8±1% 150V 0.125W</v>
      </c>
    </row>
    <row r="1502" spans="1:16" x14ac:dyDescent="0.3">
      <c r="A1502" s="4" t="s">
        <v>2805</v>
      </c>
      <c r="B1502" s="3" t="s">
        <v>580</v>
      </c>
      <c r="C1502" s="3" t="s">
        <v>2235</v>
      </c>
      <c r="D1502" s="45" t="s">
        <v>1669</v>
      </c>
      <c r="E1502" s="3" t="s">
        <v>581</v>
      </c>
      <c r="F1502" s="3" t="s">
        <v>582</v>
      </c>
      <c r="G1502" s="4" t="str">
        <f t="shared" si="97"/>
        <v>RES0805 35R7±1%</v>
      </c>
      <c r="H1502" s="3" t="s">
        <v>23</v>
      </c>
      <c r="I1502" s="3" t="s">
        <v>24</v>
      </c>
      <c r="J1502" s="3" t="s">
        <v>25</v>
      </c>
      <c r="K1502" s="3" t="s">
        <v>583</v>
      </c>
      <c r="L1502" s="4" t="str">
        <f t="shared" si="98"/>
        <v>RC0805FR-0735R7L</v>
      </c>
      <c r="M1502" s="3" t="s">
        <v>378</v>
      </c>
      <c r="N1502" t="s">
        <v>379</v>
      </c>
      <c r="O1502" t="str">
        <f t="shared" ca="1" si="96"/>
        <v>C:\Altium Libraries\Passives Library\DataSheet\GENERAL PURPOSE CHIP RESISTORS (Yageo).pdf</v>
      </c>
      <c r="P1502" s="5" t="str">
        <f t="shared" si="99"/>
        <v>GENERAL PURPOSE CHIP RESISTORS RES0805 35R7±1% 150V 0.125W</v>
      </c>
    </row>
    <row r="1503" spans="1:16" x14ac:dyDescent="0.3">
      <c r="A1503" s="4" t="s">
        <v>2806</v>
      </c>
      <c r="B1503" s="3" t="s">
        <v>580</v>
      </c>
      <c r="C1503" s="3" t="s">
        <v>2236</v>
      </c>
      <c r="D1503" s="45" t="s">
        <v>1669</v>
      </c>
      <c r="E1503" s="3" t="s">
        <v>581</v>
      </c>
      <c r="F1503" s="3" t="s">
        <v>582</v>
      </c>
      <c r="G1503" s="4" t="str">
        <f t="shared" si="97"/>
        <v>RES0805 36R5±1%</v>
      </c>
      <c r="H1503" s="3" t="s">
        <v>23</v>
      </c>
      <c r="I1503" s="3" t="s">
        <v>24</v>
      </c>
      <c r="J1503" s="3" t="s">
        <v>25</v>
      </c>
      <c r="K1503" s="3" t="s">
        <v>583</v>
      </c>
      <c r="L1503" s="4" t="str">
        <f t="shared" si="98"/>
        <v>RC0805FR-0736R5L</v>
      </c>
      <c r="M1503" s="3" t="s">
        <v>378</v>
      </c>
      <c r="N1503" t="s">
        <v>379</v>
      </c>
      <c r="O1503" t="str">
        <f t="shared" ca="1" si="96"/>
        <v>C:\Altium Libraries\Passives Library\DataSheet\GENERAL PURPOSE CHIP RESISTORS (Yageo).pdf</v>
      </c>
      <c r="P1503" s="5" t="str">
        <f t="shared" si="99"/>
        <v>GENERAL PURPOSE CHIP RESISTORS RES0805 36R5±1% 150V 0.125W</v>
      </c>
    </row>
    <row r="1504" spans="1:16" x14ac:dyDescent="0.3">
      <c r="A1504" s="4" t="s">
        <v>2807</v>
      </c>
      <c r="B1504" s="3" t="s">
        <v>580</v>
      </c>
      <c r="C1504" s="3" t="s">
        <v>2237</v>
      </c>
      <c r="D1504" s="45" t="s">
        <v>1669</v>
      </c>
      <c r="E1504" s="3" t="s">
        <v>581</v>
      </c>
      <c r="F1504" s="3" t="s">
        <v>582</v>
      </c>
      <c r="G1504" s="4" t="str">
        <f t="shared" si="97"/>
        <v>RES0805 37R4±1%</v>
      </c>
      <c r="H1504" s="3" t="s">
        <v>23</v>
      </c>
      <c r="I1504" s="3" t="s">
        <v>24</v>
      </c>
      <c r="J1504" s="3" t="s">
        <v>25</v>
      </c>
      <c r="K1504" s="3" t="s">
        <v>583</v>
      </c>
      <c r="L1504" s="4" t="str">
        <f t="shared" si="98"/>
        <v>RC0805FR-0737R4L</v>
      </c>
      <c r="M1504" s="3" t="s">
        <v>378</v>
      </c>
      <c r="N1504" t="s">
        <v>379</v>
      </c>
      <c r="O1504" t="str">
        <f t="shared" ca="1" si="96"/>
        <v>C:\Altium Libraries\Passives Library\DataSheet\GENERAL PURPOSE CHIP RESISTORS (Yageo).pdf</v>
      </c>
      <c r="P1504" s="5" t="str">
        <f t="shared" si="99"/>
        <v>GENERAL PURPOSE CHIP RESISTORS RES0805 37R4±1% 150V 0.125W</v>
      </c>
    </row>
    <row r="1505" spans="1:16" x14ac:dyDescent="0.3">
      <c r="A1505" s="4" t="s">
        <v>2808</v>
      </c>
      <c r="B1505" s="3" t="s">
        <v>580</v>
      </c>
      <c r="C1505" s="3" t="s">
        <v>2238</v>
      </c>
      <c r="D1505" s="45" t="s">
        <v>1669</v>
      </c>
      <c r="E1505" s="3" t="s">
        <v>581</v>
      </c>
      <c r="F1505" s="3" t="s">
        <v>582</v>
      </c>
      <c r="G1505" s="4" t="str">
        <f t="shared" si="97"/>
        <v>RES0805 38R3±1%</v>
      </c>
      <c r="H1505" s="3" t="s">
        <v>23</v>
      </c>
      <c r="I1505" s="3" t="s">
        <v>24</v>
      </c>
      <c r="J1505" s="3" t="s">
        <v>25</v>
      </c>
      <c r="K1505" s="3" t="s">
        <v>583</v>
      </c>
      <c r="L1505" s="4" t="str">
        <f t="shared" si="98"/>
        <v>RC0805FR-0738R3L</v>
      </c>
      <c r="M1505" s="3" t="s">
        <v>378</v>
      </c>
      <c r="N1505" t="s">
        <v>379</v>
      </c>
      <c r="O1505" t="str">
        <f t="shared" ca="1" si="96"/>
        <v>C:\Altium Libraries\Passives Library\DataSheet\GENERAL PURPOSE CHIP RESISTORS (Yageo).pdf</v>
      </c>
      <c r="P1505" s="5" t="str">
        <f t="shared" si="99"/>
        <v>GENERAL PURPOSE CHIP RESISTORS RES0805 38R3±1% 150V 0.125W</v>
      </c>
    </row>
    <row r="1506" spans="1:16" x14ac:dyDescent="0.3">
      <c r="A1506" s="4" t="s">
        <v>2809</v>
      </c>
      <c r="B1506" s="3" t="s">
        <v>580</v>
      </c>
      <c r="C1506" s="3" t="s">
        <v>2239</v>
      </c>
      <c r="D1506" s="45" t="s">
        <v>1669</v>
      </c>
      <c r="E1506" s="3" t="s">
        <v>581</v>
      </c>
      <c r="F1506" s="3" t="s">
        <v>582</v>
      </c>
      <c r="G1506" s="4" t="str">
        <f t="shared" si="97"/>
        <v>RES0805 39R2±1%</v>
      </c>
      <c r="H1506" s="3" t="s">
        <v>23</v>
      </c>
      <c r="I1506" s="3" t="s">
        <v>24</v>
      </c>
      <c r="J1506" s="3" t="s">
        <v>25</v>
      </c>
      <c r="K1506" s="3" t="s">
        <v>583</v>
      </c>
      <c r="L1506" s="4" t="str">
        <f t="shared" si="98"/>
        <v>RC0805FR-0739R2L</v>
      </c>
      <c r="M1506" s="3" t="s">
        <v>378</v>
      </c>
      <c r="N1506" t="s">
        <v>379</v>
      </c>
      <c r="O1506" t="str">
        <f t="shared" ca="1" si="96"/>
        <v>C:\Altium Libraries\Passives Library\DataSheet\GENERAL PURPOSE CHIP RESISTORS (Yageo).pdf</v>
      </c>
      <c r="P1506" s="5" t="str">
        <f t="shared" si="99"/>
        <v>GENERAL PURPOSE CHIP RESISTORS RES0805 39R2±1% 150V 0.125W</v>
      </c>
    </row>
    <row r="1507" spans="1:16" x14ac:dyDescent="0.3">
      <c r="A1507" s="4" t="s">
        <v>2810</v>
      </c>
      <c r="B1507" s="3" t="s">
        <v>580</v>
      </c>
      <c r="C1507" s="3" t="s">
        <v>2240</v>
      </c>
      <c r="D1507" s="45" t="s">
        <v>1669</v>
      </c>
      <c r="E1507" s="3" t="s">
        <v>581</v>
      </c>
      <c r="F1507" s="3" t="s">
        <v>582</v>
      </c>
      <c r="G1507" s="4" t="str">
        <f t="shared" si="97"/>
        <v>RES0805 40R2±1%</v>
      </c>
      <c r="H1507" s="3" t="s">
        <v>23</v>
      </c>
      <c r="I1507" s="3" t="s">
        <v>24</v>
      </c>
      <c r="J1507" s="3" t="s">
        <v>25</v>
      </c>
      <c r="K1507" s="3" t="s">
        <v>583</v>
      </c>
      <c r="L1507" s="4" t="str">
        <f t="shared" si="98"/>
        <v>RC0805FR-0740R2L</v>
      </c>
      <c r="M1507" s="3" t="s">
        <v>378</v>
      </c>
      <c r="N1507" t="s">
        <v>379</v>
      </c>
      <c r="O1507" t="str">
        <f t="shared" ca="1" si="96"/>
        <v>C:\Altium Libraries\Passives Library\DataSheet\GENERAL PURPOSE CHIP RESISTORS (Yageo).pdf</v>
      </c>
      <c r="P1507" s="5" t="str">
        <f t="shared" si="99"/>
        <v>GENERAL PURPOSE CHIP RESISTORS RES0805 40R2±1% 150V 0.125W</v>
      </c>
    </row>
    <row r="1508" spans="1:16" x14ac:dyDescent="0.3">
      <c r="A1508" s="4" t="s">
        <v>2811</v>
      </c>
      <c r="B1508" s="3" t="s">
        <v>580</v>
      </c>
      <c r="C1508" s="3" t="s">
        <v>2241</v>
      </c>
      <c r="D1508" s="45" t="s">
        <v>1669</v>
      </c>
      <c r="E1508" s="3" t="s">
        <v>581</v>
      </c>
      <c r="F1508" s="3" t="s">
        <v>582</v>
      </c>
      <c r="G1508" s="4" t="str">
        <f t="shared" si="97"/>
        <v>RES0805 41R2±1%</v>
      </c>
      <c r="H1508" s="3" t="s">
        <v>23</v>
      </c>
      <c r="I1508" s="3" t="s">
        <v>24</v>
      </c>
      <c r="J1508" s="3" t="s">
        <v>25</v>
      </c>
      <c r="K1508" s="3" t="s">
        <v>583</v>
      </c>
      <c r="L1508" s="4" t="str">
        <f t="shared" si="98"/>
        <v>RC0805FR-0741R2L</v>
      </c>
      <c r="M1508" s="3" t="s">
        <v>378</v>
      </c>
      <c r="N1508" t="s">
        <v>379</v>
      </c>
      <c r="O1508" t="str">
        <f t="shared" ca="1" si="96"/>
        <v>C:\Altium Libraries\Passives Library\DataSheet\GENERAL PURPOSE CHIP RESISTORS (Yageo).pdf</v>
      </c>
      <c r="P1508" s="5" t="str">
        <f t="shared" si="99"/>
        <v>GENERAL PURPOSE CHIP RESISTORS RES0805 41R2±1% 150V 0.125W</v>
      </c>
    </row>
    <row r="1509" spans="1:16" x14ac:dyDescent="0.3">
      <c r="A1509" s="4" t="s">
        <v>2812</v>
      </c>
      <c r="B1509" s="3" t="s">
        <v>580</v>
      </c>
      <c r="C1509" s="3" t="s">
        <v>2242</v>
      </c>
      <c r="D1509" s="45" t="s">
        <v>1669</v>
      </c>
      <c r="E1509" s="3" t="s">
        <v>581</v>
      </c>
      <c r="F1509" s="3" t="s">
        <v>582</v>
      </c>
      <c r="G1509" s="4" t="str">
        <f t="shared" si="97"/>
        <v>RES0805 42R2±1%</v>
      </c>
      <c r="H1509" s="3" t="s">
        <v>23</v>
      </c>
      <c r="I1509" s="3" t="s">
        <v>24</v>
      </c>
      <c r="J1509" s="3" t="s">
        <v>25</v>
      </c>
      <c r="K1509" s="3" t="s">
        <v>583</v>
      </c>
      <c r="L1509" s="4" t="str">
        <f t="shared" si="98"/>
        <v>RC0805FR-0742R2L</v>
      </c>
      <c r="M1509" s="3" t="s">
        <v>378</v>
      </c>
      <c r="N1509" t="s">
        <v>379</v>
      </c>
      <c r="O1509" t="str">
        <f t="shared" ca="1" si="96"/>
        <v>C:\Altium Libraries\Passives Library\DataSheet\GENERAL PURPOSE CHIP RESISTORS (Yageo).pdf</v>
      </c>
      <c r="P1509" s="5" t="str">
        <f t="shared" si="99"/>
        <v>GENERAL PURPOSE CHIP RESISTORS RES0805 42R2±1% 150V 0.125W</v>
      </c>
    </row>
    <row r="1510" spans="1:16" x14ac:dyDescent="0.3">
      <c r="A1510" s="4" t="s">
        <v>2813</v>
      </c>
      <c r="B1510" s="3" t="s">
        <v>580</v>
      </c>
      <c r="C1510" s="3" t="s">
        <v>2243</v>
      </c>
      <c r="D1510" s="45" t="s">
        <v>1669</v>
      </c>
      <c r="E1510" s="3" t="s">
        <v>581</v>
      </c>
      <c r="F1510" s="3" t="s">
        <v>582</v>
      </c>
      <c r="G1510" s="4" t="str">
        <f t="shared" si="97"/>
        <v>RES0805 43R2±1%</v>
      </c>
      <c r="H1510" s="3" t="s">
        <v>23</v>
      </c>
      <c r="I1510" s="3" t="s">
        <v>24</v>
      </c>
      <c r="J1510" s="3" t="s">
        <v>25</v>
      </c>
      <c r="K1510" s="3" t="s">
        <v>583</v>
      </c>
      <c r="L1510" s="4" t="str">
        <f t="shared" si="98"/>
        <v>RC0805FR-0743R2L</v>
      </c>
      <c r="M1510" s="3" t="s">
        <v>378</v>
      </c>
      <c r="N1510" t="s">
        <v>379</v>
      </c>
      <c r="O1510" t="str">
        <f t="shared" ca="1" si="96"/>
        <v>C:\Altium Libraries\Passives Library\DataSheet\GENERAL PURPOSE CHIP RESISTORS (Yageo).pdf</v>
      </c>
      <c r="P1510" s="5" t="str">
        <f t="shared" si="99"/>
        <v>GENERAL PURPOSE CHIP RESISTORS RES0805 43R2±1% 150V 0.125W</v>
      </c>
    </row>
    <row r="1511" spans="1:16" x14ac:dyDescent="0.3">
      <c r="A1511" s="4" t="s">
        <v>2814</v>
      </c>
      <c r="B1511" s="3" t="s">
        <v>580</v>
      </c>
      <c r="C1511" s="3" t="s">
        <v>2244</v>
      </c>
      <c r="D1511" s="45" t="s">
        <v>1669</v>
      </c>
      <c r="E1511" s="3" t="s">
        <v>581</v>
      </c>
      <c r="F1511" s="3" t="s">
        <v>582</v>
      </c>
      <c r="G1511" s="4" t="str">
        <f t="shared" si="97"/>
        <v>RES0805 44R2±1%</v>
      </c>
      <c r="H1511" s="3" t="s">
        <v>23</v>
      </c>
      <c r="I1511" s="3" t="s">
        <v>24</v>
      </c>
      <c r="J1511" s="3" t="s">
        <v>25</v>
      </c>
      <c r="K1511" s="3" t="s">
        <v>583</v>
      </c>
      <c r="L1511" s="4" t="str">
        <f t="shared" si="98"/>
        <v>RC0805FR-0744R2L</v>
      </c>
      <c r="M1511" s="3" t="s">
        <v>378</v>
      </c>
      <c r="N1511" t="s">
        <v>379</v>
      </c>
      <c r="O1511" t="str">
        <f t="shared" ca="1" si="96"/>
        <v>C:\Altium Libraries\Passives Library\DataSheet\GENERAL PURPOSE CHIP RESISTORS (Yageo).pdf</v>
      </c>
      <c r="P1511" s="5" t="str">
        <f t="shared" si="99"/>
        <v>GENERAL PURPOSE CHIP RESISTORS RES0805 44R2±1% 150V 0.125W</v>
      </c>
    </row>
    <row r="1512" spans="1:16" x14ac:dyDescent="0.3">
      <c r="A1512" s="4" t="s">
        <v>2815</v>
      </c>
      <c r="B1512" s="3" t="s">
        <v>580</v>
      </c>
      <c r="C1512" s="3" t="s">
        <v>2245</v>
      </c>
      <c r="D1512" s="45" t="s">
        <v>1669</v>
      </c>
      <c r="E1512" s="3" t="s">
        <v>581</v>
      </c>
      <c r="F1512" s="3" t="s">
        <v>582</v>
      </c>
      <c r="G1512" s="4" t="str">
        <f t="shared" si="97"/>
        <v>RES0805 45R3±1%</v>
      </c>
      <c r="H1512" s="3" t="s">
        <v>23</v>
      </c>
      <c r="I1512" s="3" t="s">
        <v>24</v>
      </c>
      <c r="J1512" s="3" t="s">
        <v>25</v>
      </c>
      <c r="K1512" s="3" t="s">
        <v>583</v>
      </c>
      <c r="L1512" s="4" t="str">
        <f t="shared" si="98"/>
        <v>RC0805FR-0745R3L</v>
      </c>
      <c r="M1512" s="3" t="s">
        <v>378</v>
      </c>
      <c r="N1512" t="s">
        <v>379</v>
      </c>
      <c r="O1512" t="str">
        <f t="shared" ca="1" si="96"/>
        <v>C:\Altium Libraries\Passives Library\DataSheet\GENERAL PURPOSE CHIP RESISTORS (Yageo).pdf</v>
      </c>
      <c r="P1512" s="5" t="str">
        <f t="shared" si="99"/>
        <v>GENERAL PURPOSE CHIP RESISTORS RES0805 45R3±1% 150V 0.125W</v>
      </c>
    </row>
    <row r="1513" spans="1:16" x14ac:dyDescent="0.3">
      <c r="A1513" s="4" t="s">
        <v>2816</v>
      </c>
      <c r="B1513" s="3" t="s">
        <v>580</v>
      </c>
      <c r="C1513" s="3" t="s">
        <v>2246</v>
      </c>
      <c r="D1513" s="45" t="s">
        <v>1669</v>
      </c>
      <c r="E1513" s="3" t="s">
        <v>581</v>
      </c>
      <c r="F1513" s="3" t="s">
        <v>582</v>
      </c>
      <c r="G1513" s="4" t="str">
        <f t="shared" si="97"/>
        <v>RES0805 46R4±1%</v>
      </c>
      <c r="H1513" s="3" t="s">
        <v>23</v>
      </c>
      <c r="I1513" s="3" t="s">
        <v>24</v>
      </c>
      <c r="J1513" s="3" t="s">
        <v>25</v>
      </c>
      <c r="K1513" s="3" t="s">
        <v>583</v>
      </c>
      <c r="L1513" s="4" t="str">
        <f t="shared" si="98"/>
        <v>RC0805FR-0746R4L</v>
      </c>
      <c r="M1513" s="3" t="s">
        <v>378</v>
      </c>
      <c r="N1513" t="s">
        <v>379</v>
      </c>
      <c r="O1513" t="str">
        <f t="shared" ca="1" si="96"/>
        <v>C:\Altium Libraries\Passives Library\DataSheet\GENERAL PURPOSE CHIP RESISTORS (Yageo).pdf</v>
      </c>
      <c r="P1513" s="5" t="str">
        <f t="shared" si="99"/>
        <v>GENERAL PURPOSE CHIP RESISTORS RES0805 46R4±1% 150V 0.125W</v>
      </c>
    </row>
    <row r="1514" spans="1:16" x14ac:dyDescent="0.3">
      <c r="A1514" s="4" t="s">
        <v>2817</v>
      </c>
      <c r="B1514" s="3" t="s">
        <v>580</v>
      </c>
      <c r="C1514" s="3" t="s">
        <v>2247</v>
      </c>
      <c r="D1514" s="45" t="s">
        <v>1669</v>
      </c>
      <c r="E1514" s="3" t="s">
        <v>581</v>
      </c>
      <c r="F1514" s="3" t="s">
        <v>582</v>
      </c>
      <c r="G1514" s="4" t="str">
        <f t="shared" si="97"/>
        <v>RES0805 47R5±1%</v>
      </c>
      <c r="H1514" s="3" t="s">
        <v>23</v>
      </c>
      <c r="I1514" s="3" t="s">
        <v>24</v>
      </c>
      <c r="J1514" s="3" t="s">
        <v>25</v>
      </c>
      <c r="K1514" s="3" t="s">
        <v>583</v>
      </c>
      <c r="L1514" s="4" t="str">
        <f t="shared" si="98"/>
        <v>RC0805FR-0747R5L</v>
      </c>
      <c r="M1514" s="3" t="s">
        <v>378</v>
      </c>
      <c r="N1514" t="s">
        <v>379</v>
      </c>
      <c r="O1514" t="str">
        <f t="shared" ca="1" si="96"/>
        <v>C:\Altium Libraries\Passives Library\DataSheet\GENERAL PURPOSE CHIP RESISTORS (Yageo).pdf</v>
      </c>
      <c r="P1514" s="5" t="str">
        <f t="shared" si="99"/>
        <v>GENERAL PURPOSE CHIP RESISTORS RES0805 47R5±1% 150V 0.125W</v>
      </c>
    </row>
    <row r="1515" spans="1:16" x14ac:dyDescent="0.3">
      <c r="A1515" s="4" t="s">
        <v>2818</v>
      </c>
      <c r="B1515" s="3" t="s">
        <v>580</v>
      </c>
      <c r="C1515" s="3" t="s">
        <v>2248</v>
      </c>
      <c r="D1515" s="45" t="s">
        <v>1669</v>
      </c>
      <c r="E1515" s="3" t="s">
        <v>581</v>
      </c>
      <c r="F1515" s="3" t="s">
        <v>582</v>
      </c>
      <c r="G1515" s="4" t="str">
        <f t="shared" si="97"/>
        <v>RES0805 48R7±1%</v>
      </c>
      <c r="H1515" s="3" t="s">
        <v>23</v>
      </c>
      <c r="I1515" s="3" t="s">
        <v>24</v>
      </c>
      <c r="J1515" s="3" t="s">
        <v>25</v>
      </c>
      <c r="K1515" s="3" t="s">
        <v>583</v>
      </c>
      <c r="L1515" s="4" t="str">
        <f t="shared" si="98"/>
        <v>RC0805FR-0748R7L</v>
      </c>
      <c r="M1515" s="3" t="s">
        <v>378</v>
      </c>
      <c r="N1515" t="s">
        <v>379</v>
      </c>
      <c r="O1515" t="str">
        <f t="shared" ca="1" si="96"/>
        <v>C:\Altium Libraries\Passives Library\DataSheet\GENERAL PURPOSE CHIP RESISTORS (Yageo).pdf</v>
      </c>
      <c r="P1515" s="5" t="str">
        <f t="shared" si="99"/>
        <v>GENERAL PURPOSE CHIP RESISTORS RES0805 48R7±1% 150V 0.125W</v>
      </c>
    </row>
    <row r="1516" spans="1:16" x14ac:dyDescent="0.3">
      <c r="A1516" s="4" t="s">
        <v>2819</v>
      </c>
      <c r="B1516" s="3" t="s">
        <v>580</v>
      </c>
      <c r="C1516" s="3" t="s">
        <v>2249</v>
      </c>
      <c r="D1516" s="45" t="s">
        <v>1669</v>
      </c>
      <c r="E1516" s="3" t="s">
        <v>581</v>
      </c>
      <c r="F1516" s="3" t="s">
        <v>582</v>
      </c>
      <c r="G1516" s="4" t="str">
        <f t="shared" si="97"/>
        <v>RES0805 49R9±1%</v>
      </c>
      <c r="H1516" s="3" t="s">
        <v>23</v>
      </c>
      <c r="I1516" s="3" t="s">
        <v>24</v>
      </c>
      <c r="J1516" s="3" t="s">
        <v>25</v>
      </c>
      <c r="K1516" s="3" t="s">
        <v>583</v>
      </c>
      <c r="L1516" s="4" t="str">
        <f t="shared" si="98"/>
        <v>RC0805FR-0749R9L</v>
      </c>
      <c r="M1516" s="3" t="s">
        <v>378</v>
      </c>
      <c r="N1516" t="s">
        <v>379</v>
      </c>
      <c r="O1516" t="str">
        <f t="shared" ca="1" si="96"/>
        <v>C:\Altium Libraries\Passives Library\DataSheet\GENERAL PURPOSE CHIP RESISTORS (Yageo).pdf</v>
      </c>
      <c r="P1516" s="5" t="str">
        <f t="shared" si="99"/>
        <v>GENERAL PURPOSE CHIP RESISTORS RES0805 49R9±1% 150V 0.125W</v>
      </c>
    </row>
    <row r="1517" spans="1:16" x14ac:dyDescent="0.3">
      <c r="A1517" s="4" t="s">
        <v>2820</v>
      </c>
      <c r="B1517" s="3" t="s">
        <v>580</v>
      </c>
      <c r="C1517" s="3" t="s">
        <v>2250</v>
      </c>
      <c r="D1517" s="45" t="s">
        <v>1669</v>
      </c>
      <c r="E1517" s="3" t="s">
        <v>581</v>
      </c>
      <c r="F1517" s="3" t="s">
        <v>582</v>
      </c>
      <c r="G1517" s="4" t="str">
        <f t="shared" si="97"/>
        <v>RES0805 51R1±1%</v>
      </c>
      <c r="H1517" s="3" t="s">
        <v>23</v>
      </c>
      <c r="I1517" s="3" t="s">
        <v>24</v>
      </c>
      <c r="J1517" s="3" t="s">
        <v>25</v>
      </c>
      <c r="K1517" s="3" t="s">
        <v>583</v>
      </c>
      <c r="L1517" s="4" t="str">
        <f t="shared" si="98"/>
        <v>RC0805FR-0751R1L</v>
      </c>
      <c r="M1517" s="3" t="s">
        <v>378</v>
      </c>
      <c r="N1517" t="s">
        <v>379</v>
      </c>
      <c r="O1517" t="str">
        <f t="shared" ca="1" si="96"/>
        <v>C:\Altium Libraries\Passives Library\DataSheet\GENERAL PURPOSE CHIP RESISTORS (Yageo).pdf</v>
      </c>
      <c r="P1517" s="5" t="str">
        <f t="shared" si="99"/>
        <v>GENERAL PURPOSE CHIP RESISTORS RES0805 51R1±1% 150V 0.125W</v>
      </c>
    </row>
    <row r="1518" spans="1:16" x14ac:dyDescent="0.3">
      <c r="A1518" s="4" t="s">
        <v>2821</v>
      </c>
      <c r="B1518" s="3" t="s">
        <v>580</v>
      </c>
      <c r="C1518" s="3" t="s">
        <v>2251</v>
      </c>
      <c r="D1518" s="45" t="s">
        <v>1669</v>
      </c>
      <c r="E1518" s="3" t="s">
        <v>581</v>
      </c>
      <c r="F1518" s="3" t="s">
        <v>582</v>
      </c>
      <c r="G1518" s="4" t="str">
        <f t="shared" si="97"/>
        <v>RES0805 52R3±1%</v>
      </c>
      <c r="H1518" s="3" t="s">
        <v>23</v>
      </c>
      <c r="I1518" s="3" t="s">
        <v>24</v>
      </c>
      <c r="J1518" s="3" t="s">
        <v>25</v>
      </c>
      <c r="K1518" s="3" t="s">
        <v>583</v>
      </c>
      <c r="L1518" s="4" t="str">
        <f t="shared" si="98"/>
        <v>RC0805FR-0752R3L</v>
      </c>
      <c r="M1518" s="3" t="s">
        <v>378</v>
      </c>
      <c r="N1518" t="s">
        <v>379</v>
      </c>
      <c r="O1518" t="str">
        <f t="shared" ca="1" si="96"/>
        <v>C:\Altium Libraries\Passives Library\DataSheet\GENERAL PURPOSE CHIP RESISTORS (Yageo).pdf</v>
      </c>
      <c r="P1518" s="5" t="str">
        <f t="shared" si="99"/>
        <v>GENERAL PURPOSE CHIP RESISTORS RES0805 52R3±1% 150V 0.125W</v>
      </c>
    </row>
    <row r="1519" spans="1:16" x14ac:dyDescent="0.3">
      <c r="A1519" s="4" t="s">
        <v>2822</v>
      </c>
      <c r="B1519" s="3" t="s">
        <v>580</v>
      </c>
      <c r="C1519" s="3" t="s">
        <v>2252</v>
      </c>
      <c r="D1519" s="45" t="s">
        <v>1669</v>
      </c>
      <c r="E1519" s="3" t="s">
        <v>581</v>
      </c>
      <c r="F1519" s="3" t="s">
        <v>582</v>
      </c>
      <c r="G1519" s="4" t="str">
        <f t="shared" si="97"/>
        <v>RES0805 53R6±1%</v>
      </c>
      <c r="H1519" s="3" t="s">
        <v>23</v>
      </c>
      <c r="I1519" s="3" t="s">
        <v>24</v>
      </c>
      <c r="J1519" s="3" t="s">
        <v>25</v>
      </c>
      <c r="K1519" s="3" t="s">
        <v>583</v>
      </c>
      <c r="L1519" s="4" t="str">
        <f t="shared" si="98"/>
        <v>RC0805FR-0753R6L</v>
      </c>
      <c r="M1519" s="3" t="s">
        <v>378</v>
      </c>
      <c r="N1519" t="s">
        <v>379</v>
      </c>
      <c r="O1519" t="str">
        <f t="shared" ca="1" si="96"/>
        <v>C:\Altium Libraries\Passives Library\DataSheet\GENERAL PURPOSE CHIP RESISTORS (Yageo).pdf</v>
      </c>
      <c r="P1519" s="5" t="str">
        <f t="shared" si="99"/>
        <v>GENERAL PURPOSE CHIP RESISTORS RES0805 53R6±1% 150V 0.125W</v>
      </c>
    </row>
    <row r="1520" spans="1:16" x14ac:dyDescent="0.3">
      <c r="A1520" s="4" t="s">
        <v>2823</v>
      </c>
      <c r="B1520" s="3" t="s">
        <v>580</v>
      </c>
      <c r="C1520" s="3" t="s">
        <v>2253</v>
      </c>
      <c r="D1520" s="45" t="s">
        <v>1669</v>
      </c>
      <c r="E1520" s="3" t="s">
        <v>581</v>
      </c>
      <c r="F1520" s="3" t="s">
        <v>582</v>
      </c>
      <c r="G1520" s="4" t="str">
        <f t="shared" si="97"/>
        <v>RES0805 54R9±1%</v>
      </c>
      <c r="H1520" s="3" t="s">
        <v>23</v>
      </c>
      <c r="I1520" s="3" t="s">
        <v>24</v>
      </c>
      <c r="J1520" s="3" t="s">
        <v>25</v>
      </c>
      <c r="K1520" s="3" t="s">
        <v>583</v>
      </c>
      <c r="L1520" s="4" t="str">
        <f t="shared" si="98"/>
        <v>RC0805FR-0754R9L</v>
      </c>
      <c r="M1520" s="3" t="s">
        <v>378</v>
      </c>
      <c r="N1520" t="s">
        <v>379</v>
      </c>
      <c r="O1520" t="str">
        <f t="shared" ca="1" si="96"/>
        <v>C:\Altium Libraries\Passives Library\DataSheet\GENERAL PURPOSE CHIP RESISTORS (Yageo).pdf</v>
      </c>
      <c r="P1520" s="5" t="str">
        <f t="shared" si="99"/>
        <v>GENERAL PURPOSE CHIP RESISTORS RES0805 54R9±1% 150V 0.125W</v>
      </c>
    </row>
    <row r="1521" spans="1:16" x14ac:dyDescent="0.3">
      <c r="A1521" s="4" t="s">
        <v>2824</v>
      </c>
      <c r="B1521" s="3" t="s">
        <v>580</v>
      </c>
      <c r="C1521" s="3" t="s">
        <v>2254</v>
      </c>
      <c r="D1521" s="45" t="s">
        <v>1669</v>
      </c>
      <c r="E1521" s="3" t="s">
        <v>581</v>
      </c>
      <c r="F1521" s="3" t="s">
        <v>582</v>
      </c>
      <c r="G1521" s="4" t="str">
        <f t="shared" si="97"/>
        <v>RES0805 56R2±1%</v>
      </c>
      <c r="H1521" s="3" t="s">
        <v>23</v>
      </c>
      <c r="I1521" s="3" t="s">
        <v>24</v>
      </c>
      <c r="J1521" s="3" t="s">
        <v>25</v>
      </c>
      <c r="K1521" s="3" t="s">
        <v>583</v>
      </c>
      <c r="L1521" s="4" t="str">
        <f t="shared" si="98"/>
        <v>RC0805FR-0756R2L</v>
      </c>
      <c r="M1521" s="3" t="s">
        <v>378</v>
      </c>
      <c r="N1521" t="s">
        <v>379</v>
      </c>
      <c r="O1521" t="str">
        <f t="shared" ca="1" si="96"/>
        <v>C:\Altium Libraries\Passives Library\DataSheet\GENERAL PURPOSE CHIP RESISTORS (Yageo).pdf</v>
      </c>
      <c r="P1521" s="5" t="str">
        <f t="shared" si="99"/>
        <v>GENERAL PURPOSE CHIP RESISTORS RES0805 56R2±1% 150V 0.125W</v>
      </c>
    </row>
    <row r="1522" spans="1:16" x14ac:dyDescent="0.3">
      <c r="A1522" s="4" t="s">
        <v>2825</v>
      </c>
      <c r="B1522" s="3" t="s">
        <v>580</v>
      </c>
      <c r="C1522" s="4" t="s">
        <v>2255</v>
      </c>
      <c r="D1522" s="45" t="s">
        <v>1669</v>
      </c>
      <c r="E1522" s="3" t="s">
        <v>581</v>
      </c>
      <c r="F1522" s="3" t="s">
        <v>582</v>
      </c>
      <c r="G1522" s="4" t="str">
        <f t="shared" si="97"/>
        <v>RES0805 57R6±1%</v>
      </c>
      <c r="H1522" s="3" t="s">
        <v>23</v>
      </c>
      <c r="I1522" s="3" t="s">
        <v>24</v>
      </c>
      <c r="J1522" s="3" t="s">
        <v>25</v>
      </c>
      <c r="K1522" s="3" t="s">
        <v>583</v>
      </c>
      <c r="L1522" s="4" t="str">
        <f t="shared" si="98"/>
        <v>RC0805FR-0757R6L</v>
      </c>
      <c r="M1522" s="3" t="s">
        <v>378</v>
      </c>
      <c r="N1522" t="s">
        <v>379</v>
      </c>
      <c r="O1522" t="str">
        <f t="shared" ca="1" si="96"/>
        <v>C:\Altium Libraries\Passives Library\DataSheet\GENERAL PURPOSE CHIP RESISTORS (Yageo).pdf</v>
      </c>
      <c r="P1522" s="5" t="str">
        <f t="shared" si="99"/>
        <v>GENERAL PURPOSE CHIP RESISTORS RES0805 57R6±1% 150V 0.125W</v>
      </c>
    </row>
    <row r="1523" spans="1:16" x14ac:dyDescent="0.3">
      <c r="A1523" s="4" t="s">
        <v>2826</v>
      </c>
      <c r="B1523" s="3" t="s">
        <v>580</v>
      </c>
      <c r="C1523" s="4" t="s">
        <v>2256</v>
      </c>
      <c r="D1523" s="45" t="s">
        <v>1669</v>
      </c>
      <c r="E1523" s="3" t="s">
        <v>581</v>
      </c>
      <c r="F1523" s="3" t="s">
        <v>582</v>
      </c>
      <c r="G1523" s="4" t="str">
        <f t="shared" si="97"/>
        <v>RES0805 59R±1%</v>
      </c>
      <c r="H1523" s="3" t="s">
        <v>23</v>
      </c>
      <c r="I1523" s="3" t="s">
        <v>24</v>
      </c>
      <c r="J1523" s="3" t="s">
        <v>25</v>
      </c>
      <c r="K1523" s="3" t="s">
        <v>583</v>
      </c>
      <c r="L1523" s="4" t="str">
        <f t="shared" si="98"/>
        <v>RC0805FR-0759RL</v>
      </c>
      <c r="M1523" s="3" t="s">
        <v>378</v>
      </c>
      <c r="N1523" t="s">
        <v>379</v>
      </c>
      <c r="O1523" t="str">
        <f t="shared" ca="1" si="96"/>
        <v>C:\Altium Libraries\Passives Library\DataSheet\GENERAL PURPOSE CHIP RESISTORS (Yageo).pdf</v>
      </c>
      <c r="P1523" s="5" t="str">
        <f t="shared" si="99"/>
        <v>GENERAL PURPOSE CHIP RESISTORS RES0805 59R±1% 150V 0.125W</v>
      </c>
    </row>
    <row r="1524" spans="1:16" x14ac:dyDescent="0.3">
      <c r="A1524" s="4" t="s">
        <v>2827</v>
      </c>
      <c r="B1524" s="3" t="s">
        <v>580</v>
      </c>
      <c r="C1524" s="4" t="s">
        <v>2257</v>
      </c>
      <c r="D1524" s="45" t="s">
        <v>1669</v>
      </c>
      <c r="E1524" s="3" t="s">
        <v>581</v>
      </c>
      <c r="F1524" s="3" t="s">
        <v>582</v>
      </c>
      <c r="G1524" s="4" t="str">
        <f t="shared" si="97"/>
        <v>RES0805 60R4±1%</v>
      </c>
      <c r="H1524" s="3" t="s">
        <v>23</v>
      </c>
      <c r="I1524" s="3" t="s">
        <v>24</v>
      </c>
      <c r="J1524" s="3" t="s">
        <v>25</v>
      </c>
      <c r="K1524" s="3" t="s">
        <v>583</v>
      </c>
      <c r="L1524" s="4" t="str">
        <f t="shared" si="98"/>
        <v>RC0805FR-0760R4L</v>
      </c>
      <c r="M1524" s="3" t="s">
        <v>378</v>
      </c>
      <c r="N1524" t="s">
        <v>379</v>
      </c>
      <c r="O1524" t="str">
        <f t="shared" ca="1" si="96"/>
        <v>C:\Altium Libraries\Passives Library\DataSheet\GENERAL PURPOSE CHIP RESISTORS (Yageo).pdf</v>
      </c>
      <c r="P1524" s="5" t="str">
        <f t="shared" si="99"/>
        <v>GENERAL PURPOSE CHIP RESISTORS RES0805 60R4±1% 150V 0.125W</v>
      </c>
    </row>
    <row r="1525" spans="1:16" x14ac:dyDescent="0.3">
      <c r="A1525" s="4" t="s">
        <v>2828</v>
      </c>
      <c r="B1525" s="3" t="s">
        <v>580</v>
      </c>
      <c r="C1525" s="4" t="s">
        <v>2258</v>
      </c>
      <c r="D1525" s="45" t="s">
        <v>1669</v>
      </c>
      <c r="E1525" s="3" t="s">
        <v>581</v>
      </c>
      <c r="F1525" s="3" t="s">
        <v>582</v>
      </c>
      <c r="G1525" s="4" t="str">
        <f t="shared" si="97"/>
        <v>RES0805 61R9±1%</v>
      </c>
      <c r="H1525" s="3" t="s">
        <v>23</v>
      </c>
      <c r="I1525" s="3" t="s">
        <v>24</v>
      </c>
      <c r="J1525" s="3" t="s">
        <v>25</v>
      </c>
      <c r="K1525" s="3" t="s">
        <v>583</v>
      </c>
      <c r="L1525" s="4" t="str">
        <f t="shared" si="98"/>
        <v>RC0805FR-0761R9L</v>
      </c>
      <c r="M1525" s="3" t="s">
        <v>378</v>
      </c>
      <c r="N1525" t="s">
        <v>379</v>
      </c>
      <c r="O1525" t="str">
        <f t="shared" ca="1" si="96"/>
        <v>C:\Altium Libraries\Passives Library\DataSheet\GENERAL PURPOSE CHIP RESISTORS (Yageo).pdf</v>
      </c>
      <c r="P1525" s="5" t="str">
        <f t="shared" si="99"/>
        <v>GENERAL PURPOSE CHIP RESISTORS RES0805 61R9±1% 150V 0.125W</v>
      </c>
    </row>
    <row r="1526" spans="1:16" x14ac:dyDescent="0.3">
      <c r="A1526" s="4" t="s">
        <v>2829</v>
      </c>
      <c r="B1526" s="3" t="s">
        <v>580</v>
      </c>
      <c r="C1526" s="4" t="s">
        <v>2259</v>
      </c>
      <c r="D1526" s="45" t="s">
        <v>1669</v>
      </c>
      <c r="E1526" s="3" t="s">
        <v>581</v>
      </c>
      <c r="F1526" s="3" t="s">
        <v>582</v>
      </c>
      <c r="G1526" s="4" t="str">
        <f t="shared" si="97"/>
        <v>RES0805 63R4±1%</v>
      </c>
      <c r="H1526" s="3" t="s">
        <v>23</v>
      </c>
      <c r="I1526" s="3" t="s">
        <v>24</v>
      </c>
      <c r="J1526" s="3" t="s">
        <v>25</v>
      </c>
      <c r="K1526" s="3" t="s">
        <v>583</v>
      </c>
      <c r="L1526" s="4" t="str">
        <f t="shared" si="98"/>
        <v>RC0805FR-0763R4L</v>
      </c>
      <c r="M1526" s="3" t="s">
        <v>378</v>
      </c>
      <c r="N1526" t="s">
        <v>379</v>
      </c>
      <c r="O1526" t="str">
        <f t="shared" ca="1" si="96"/>
        <v>C:\Altium Libraries\Passives Library\DataSheet\GENERAL PURPOSE CHIP RESISTORS (Yageo).pdf</v>
      </c>
      <c r="P1526" s="5" t="str">
        <f t="shared" si="99"/>
        <v>GENERAL PURPOSE CHIP RESISTORS RES0805 63R4±1% 150V 0.125W</v>
      </c>
    </row>
    <row r="1527" spans="1:16" x14ac:dyDescent="0.3">
      <c r="A1527" s="4" t="s">
        <v>2830</v>
      </c>
      <c r="B1527" s="3" t="s">
        <v>580</v>
      </c>
      <c r="C1527" s="4" t="s">
        <v>2260</v>
      </c>
      <c r="D1527" s="45" t="s">
        <v>1669</v>
      </c>
      <c r="E1527" s="3" t="s">
        <v>581</v>
      </c>
      <c r="F1527" s="3" t="s">
        <v>582</v>
      </c>
      <c r="G1527" s="4" t="str">
        <f t="shared" si="97"/>
        <v>RES0805 64R9±1%</v>
      </c>
      <c r="H1527" s="3" t="s">
        <v>23</v>
      </c>
      <c r="I1527" s="3" t="s">
        <v>24</v>
      </c>
      <c r="J1527" s="3" t="s">
        <v>25</v>
      </c>
      <c r="K1527" s="3" t="s">
        <v>583</v>
      </c>
      <c r="L1527" s="4" t="str">
        <f t="shared" si="98"/>
        <v>RC0805FR-0764R9L</v>
      </c>
      <c r="M1527" s="3" t="s">
        <v>378</v>
      </c>
      <c r="N1527" t="s">
        <v>379</v>
      </c>
      <c r="O1527" t="str">
        <f t="shared" ca="1" si="96"/>
        <v>C:\Altium Libraries\Passives Library\DataSheet\GENERAL PURPOSE CHIP RESISTORS (Yageo).pdf</v>
      </c>
      <c r="P1527" s="5" t="str">
        <f t="shared" si="99"/>
        <v>GENERAL PURPOSE CHIP RESISTORS RES0805 64R9±1% 150V 0.125W</v>
      </c>
    </row>
    <row r="1528" spans="1:16" x14ac:dyDescent="0.3">
      <c r="A1528" s="4" t="s">
        <v>2831</v>
      </c>
      <c r="B1528" s="3" t="s">
        <v>580</v>
      </c>
      <c r="C1528" s="4" t="s">
        <v>2261</v>
      </c>
      <c r="D1528" s="45" t="s">
        <v>1669</v>
      </c>
      <c r="E1528" s="3" t="s">
        <v>581</v>
      </c>
      <c r="F1528" s="3" t="s">
        <v>582</v>
      </c>
      <c r="G1528" s="4" t="str">
        <f t="shared" si="97"/>
        <v>RES0805 66R5±1%</v>
      </c>
      <c r="H1528" s="3" t="s">
        <v>23</v>
      </c>
      <c r="I1528" s="3" t="s">
        <v>24</v>
      </c>
      <c r="J1528" s="3" t="s">
        <v>25</v>
      </c>
      <c r="K1528" s="3" t="s">
        <v>583</v>
      </c>
      <c r="L1528" s="4" t="str">
        <f t="shared" si="98"/>
        <v>RC0805FR-0766R5L</v>
      </c>
      <c r="M1528" s="3" t="s">
        <v>378</v>
      </c>
      <c r="N1528" t="s">
        <v>379</v>
      </c>
      <c r="O1528" t="str">
        <f t="shared" ca="1" si="96"/>
        <v>C:\Altium Libraries\Passives Library\DataSheet\GENERAL PURPOSE CHIP RESISTORS (Yageo).pdf</v>
      </c>
      <c r="P1528" s="5" t="str">
        <f t="shared" si="99"/>
        <v>GENERAL PURPOSE CHIP RESISTORS RES0805 66R5±1% 150V 0.125W</v>
      </c>
    </row>
    <row r="1529" spans="1:16" x14ac:dyDescent="0.3">
      <c r="A1529" s="4" t="s">
        <v>2832</v>
      </c>
      <c r="B1529" s="3" t="s">
        <v>580</v>
      </c>
      <c r="C1529" s="4" t="s">
        <v>2262</v>
      </c>
      <c r="D1529" s="45" t="s">
        <v>1669</v>
      </c>
      <c r="E1529" s="3" t="s">
        <v>581</v>
      </c>
      <c r="F1529" s="3" t="s">
        <v>582</v>
      </c>
      <c r="G1529" s="4" t="str">
        <f t="shared" si="97"/>
        <v>RES0805 68R1±1%</v>
      </c>
      <c r="H1529" s="3" t="s">
        <v>23</v>
      </c>
      <c r="I1529" s="3" t="s">
        <v>24</v>
      </c>
      <c r="J1529" s="3" t="s">
        <v>25</v>
      </c>
      <c r="K1529" s="3" t="s">
        <v>583</v>
      </c>
      <c r="L1529" s="4" t="str">
        <f t="shared" si="98"/>
        <v>RC0805FR-0768R1L</v>
      </c>
      <c r="M1529" s="3" t="s">
        <v>378</v>
      </c>
      <c r="N1529" t="s">
        <v>379</v>
      </c>
      <c r="O1529" t="str">
        <f t="shared" ca="1" si="96"/>
        <v>C:\Altium Libraries\Passives Library\DataSheet\GENERAL PURPOSE CHIP RESISTORS (Yageo).pdf</v>
      </c>
      <c r="P1529" s="5" t="str">
        <f t="shared" si="99"/>
        <v>GENERAL PURPOSE CHIP RESISTORS RES0805 68R1±1% 150V 0.125W</v>
      </c>
    </row>
    <row r="1530" spans="1:16" x14ac:dyDescent="0.3">
      <c r="A1530" s="4" t="s">
        <v>2833</v>
      </c>
      <c r="B1530" s="3" t="s">
        <v>580</v>
      </c>
      <c r="C1530" s="4" t="s">
        <v>2263</v>
      </c>
      <c r="D1530" s="45" t="s">
        <v>1669</v>
      </c>
      <c r="E1530" s="3" t="s">
        <v>581</v>
      </c>
      <c r="F1530" s="3" t="s">
        <v>582</v>
      </c>
      <c r="G1530" s="4" t="str">
        <f t="shared" si="97"/>
        <v>RES0805 69R8±1%</v>
      </c>
      <c r="H1530" s="3" t="s">
        <v>23</v>
      </c>
      <c r="I1530" s="3" t="s">
        <v>24</v>
      </c>
      <c r="J1530" s="3" t="s">
        <v>25</v>
      </c>
      <c r="K1530" s="3" t="s">
        <v>583</v>
      </c>
      <c r="L1530" s="4" t="str">
        <f t="shared" si="98"/>
        <v>RC0805FR-0769R8L</v>
      </c>
      <c r="M1530" s="3" t="s">
        <v>378</v>
      </c>
      <c r="N1530" t="s">
        <v>379</v>
      </c>
      <c r="O1530" t="str">
        <f t="shared" ca="1" si="96"/>
        <v>C:\Altium Libraries\Passives Library\DataSheet\GENERAL PURPOSE CHIP RESISTORS (Yageo).pdf</v>
      </c>
      <c r="P1530" s="5" t="str">
        <f t="shared" si="99"/>
        <v>GENERAL PURPOSE CHIP RESISTORS RES0805 69R8±1% 150V 0.125W</v>
      </c>
    </row>
    <row r="1531" spans="1:16" x14ac:dyDescent="0.3">
      <c r="A1531" s="4" t="s">
        <v>2834</v>
      </c>
      <c r="B1531" s="3" t="s">
        <v>580</v>
      </c>
      <c r="C1531" s="4" t="s">
        <v>2264</v>
      </c>
      <c r="D1531" s="45" t="s">
        <v>1669</v>
      </c>
      <c r="E1531" s="3" t="s">
        <v>581</v>
      </c>
      <c r="F1531" s="3" t="s">
        <v>582</v>
      </c>
      <c r="G1531" s="4" t="str">
        <f t="shared" si="97"/>
        <v>RES0805 71R5±1%</v>
      </c>
      <c r="H1531" s="3" t="s">
        <v>23</v>
      </c>
      <c r="I1531" s="3" t="s">
        <v>24</v>
      </c>
      <c r="J1531" s="3" t="s">
        <v>25</v>
      </c>
      <c r="K1531" s="3" t="s">
        <v>583</v>
      </c>
      <c r="L1531" s="4" t="str">
        <f t="shared" si="98"/>
        <v>RC0805FR-0771R5L</v>
      </c>
      <c r="M1531" s="3" t="s">
        <v>378</v>
      </c>
      <c r="N1531" t="s">
        <v>379</v>
      </c>
      <c r="O1531" t="str">
        <f t="shared" ca="1" si="96"/>
        <v>C:\Altium Libraries\Passives Library\DataSheet\GENERAL PURPOSE CHIP RESISTORS (Yageo).pdf</v>
      </c>
      <c r="P1531" s="5" t="str">
        <f t="shared" si="99"/>
        <v>GENERAL PURPOSE CHIP RESISTORS RES0805 71R5±1% 150V 0.125W</v>
      </c>
    </row>
    <row r="1532" spans="1:16" x14ac:dyDescent="0.3">
      <c r="A1532" s="4" t="s">
        <v>2835</v>
      </c>
      <c r="B1532" s="3" t="s">
        <v>580</v>
      </c>
      <c r="C1532" s="4" t="s">
        <v>2265</v>
      </c>
      <c r="D1532" s="45" t="s">
        <v>1669</v>
      </c>
      <c r="E1532" s="3" t="s">
        <v>581</v>
      </c>
      <c r="F1532" s="3" t="s">
        <v>582</v>
      </c>
      <c r="G1532" s="4" t="str">
        <f t="shared" si="97"/>
        <v>RES0805 73R2±1%</v>
      </c>
      <c r="H1532" s="3" t="s">
        <v>23</v>
      </c>
      <c r="I1532" s="3" t="s">
        <v>24</v>
      </c>
      <c r="J1532" s="3" t="s">
        <v>25</v>
      </c>
      <c r="K1532" s="3" t="s">
        <v>583</v>
      </c>
      <c r="L1532" s="4" t="str">
        <f t="shared" si="98"/>
        <v>RC0805FR-0773R2L</v>
      </c>
      <c r="M1532" s="3" t="s">
        <v>378</v>
      </c>
      <c r="N1532" t="s">
        <v>379</v>
      </c>
      <c r="O1532" t="str">
        <f t="shared" ca="1" si="96"/>
        <v>C:\Altium Libraries\Passives Library\DataSheet\GENERAL PURPOSE CHIP RESISTORS (Yageo).pdf</v>
      </c>
      <c r="P1532" s="5" t="str">
        <f t="shared" si="99"/>
        <v>GENERAL PURPOSE CHIP RESISTORS RES0805 73R2±1% 150V 0.125W</v>
      </c>
    </row>
    <row r="1533" spans="1:16" x14ac:dyDescent="0.3">
      <c r="A1533" s="4" t="s">
        <v>2836</v>
      </c>
      <c r="B1533" s="3" t="s">
        <v>580</v>
      </c>
      <c r="C1533" s="4" t="s">
        <v>119</v>
      </c>
      <c r="D1533" s="45" t="s">
        <v>1669</v>
      </c>
      <c r="E1533" s="3" t="s">
        <v>581</v>
      </c>
      <c r="F1533" s="3" t="s">
        <v>582</v>
      </c>
      <c r="G1533" s="4" t="str">
        <f t="shared" si="97"/>
        <v>RES0805 75R±1%</v>
      </c>
      <c r="H1533" s="3" t="s">
        <v>23</v>
      </c>
      <c r="I1533" s="3" t="s">
        <v>24</v>
      </c>
      <c r="J1533" s="3" t="s">
        <v>25</v>
      </c>
      <c r="K1533" s="3" t="s">
        <v>583</v>
      </c>
      <c r="L1533" s="4" t="str">
        <f t="shared" si="98"/>
        <v>RC0805FR-0775RL</v>
      </c>
      <c r="M1533" s="3" t="s">
        <v>378</v>
      </c>
      <c r="N1533" t="s">
        <v>379</v>
      </c>
      <c r="O1533" t="str">
        <f t="shared" ca="1" si="96"/>
        <v>C:\Altium Libraries\Passives Library\DataSheet\GENERAL PURPOSE CHIP RESISTORS (Yageo).pdf</v>
      </c>
      <c r="P1533" s="5" t="str">
        <f t="shared" si="99"/>
        <v>GENERAL PURPOSE CHIP RESISTORS RES0805 75R±1% 150V 0.125W</v>
      </c>
    </row>
    <row r="1534" spans="1:16" x14ac:dyDescent="0.3">
      <c r="A1534" s="4" t="s">
        <v>2837</v>
      </c>
      <c r="B1534" s="3" t="s">
        <v>580</v>
      </c>
      <c r="C1534" s="4" t="s">
        <v>2266</v>
      </c>
      <c r="D1534" s="45" t="s">
        <v>1669</v>
      </c>
      <c r="E1534" s="3" t="s">
        <v>581</v>
      </c>
      <c r="F1534" s="3" t="s">
        <v>582</v>
      </c>
      <c r="G1534" s="4" t="str">
        <f t="shared" si="97"/>
        <v>RES0805 76R8±1%</v>
      </c>
      <c r="H1534" s="3" t="s">
        <v>23</v>
      </c>
      <c r="I1534" s="3" t="s">
        <v>24</v>
      </c>
      <c r="J1534" s="3" t="s">
        <v>25</v>
      </c>
      <c r="K1534" s="3" t="s">
        <v>583</v>
      </c>
      <c r="L1534" s="4" t="str">
        <f t="shared" si="98"/>
        <v>RC0805FR-0776R8L</v>
      </c>
      <c r="M1534" s="3" t="s">
        <v>378</v>
      </c>
      <c r="N1534" t="s">
        <v>379</v>
      </c>
      <c r="O1534" t="str">
        <f t="shared" ca="1" si="96"/>
        <v>C:\Altium Libraries\Passives Library\DataSheet\GENERAL PURPOSE CHIP RESISTORS (Yageo).pdf</v>
      </c>
      <c r="P1534" s="5" t="str">
        <f t="shared" si="99"/>
        <v>GENERAL PURPOSE CHIP RESISTORS RES0805 76R8±1% 150V 0.125W</v>
      </c>
    </row>
    <row r="1535" spans="1:16" x14ac:dyDescent="0.3">
      <c r="A1535" s="4" t="s">
        <v>2838</v>
      </c>
      <c r="B1535" s="3" t="s">
        <v>580</v>
      </c>
      <c r="C1535" s="4" t="s">
        <v>2267</v>
      </c>
      <c r="D1535" s="45" t="s">
        <v>1669</v>
      </c>
      <c r="E1535" s="3" t="s">
        <v>581</v>
      </c>
      <c r="F1535" s="3" t="s">
        <v>582</v>
      </c>
      <c r="G1535" s="4" t="str">
        <f t="shared" si="97"/>
        <v>RES0805 78R7±1%</v>
      </c>
      <c r="H1535" s="3" t="s">
        <v>23</v>
      </c>
      <c r="I1535" s="3" t="s">
        <v>24</v>
      </c>
      <c r="J1535" s="3" t="s">
        <v>25</v>
      </c>
      <c r="K1535" s="3" t="s">
        <v>583</v>
      </c>
      <c r="L1535" s="4" t="str">
        <f t="shared" si="98"/>
        <v>RC0805FR-0778R7L</v>
      </c>
      <c r="M1535" s="3" t="s">
        <v>378</v>
      </c>
      <c r="N1535" t="s">
        <v>379</v>
      </c>
      <c r="O1535" t="str">
        <f t="shared" ca="1" si="96"/>
        <v>C:\Altium Libraries\Passives Library\DataSheet\GENERAL PURPOSE CHIP RESISTORS (Yageo).pdf</v>
      </c>
      <c r="P1535" s="5" t="str">
        <f t="shared" si="99"/>
        <v>GENERAL PURPOSE CHIP RESISTORS RES0805 78R7±1% 150V 0.125W</v>
      </c>
    </row>
    <row r="1536" spans="1:16" x14ac:dyDescent="0.3">
      <c r="A1536" s="4" t="s">
        <v>2839</v>
      </c>
      <c r="B1536" s="3" t="s">
        <v>580</v>
      </c>
      <c r="C1536" s="4" t="s">
        <v>2268</v>
      </c>
      <c r="D1536" s="45" t="s">
        <v>1669</v>
      </c>
      <c r="E1536" s="3" t="s">
        <v>581</v>
      </c>
      <c r="F1536" s="3" t="s">
        <v>582</v>
      </c>
      <c r="G1536" s="4" t="str">
        <f t="shared" si="97"/>
        <v>RES0805 80R6±1%</v>
      </c>
      <c r="H1536" s="3" t="s">
        <v>23</v>
      </c>
      <c r="I1536" s="3" t="s">
        <v>24</v>
      </c>
      <c r="J1536" s="3" t="s">
        <v>25</v>
      </c>
      <c r="K1536" s="3" t="s">
        <v>583</v>
      </c>
      <c r="L1536" s="4" t="str">
        <f t="shared" si="98"/>
        <v>RC0805FR-0780R6L</v>
      </c>
      <c r="M1536" s="3" t="s">
        <v>378</v>
      </c>
      <c r="N1536" t="s">
        <v>379</v>
      </c>
      <c r="O1536" t="str">
        <f t="shared" ca="1" si="96"/>
        <v>C:\Altium Libraries\Passives Library\DataSheet\GENERAL PURPOSE CHIP RESISTORS (Yageo).pdf</v>
      </c>
      <c r="P1536" s="5" t="str">
        <f t="shared" si="99"/>
        <v>GENERAL PURPOSE CHIP RESISTORS RES0805 80R6±1% 150V 0.125W</v>
      </c>
    </row>
    <row r="1537" spans="1:16" x14ac:dyDescent="0.3">
      <c r="A1537" s="4" t="s">
        <v>2840</v>
      </c>
      <c r="B1537" s="3" t="s">
        <v>580</v>
      </c>
      <c r="C1537" s="4" t="s">
        <v>2269</v>
      </c>
      <c r="D1537" s="45" t="s">
        <v>1669</v>
      </c>
      <c r="E1537" s="3" t="s">
        <v>581</v>
      </c>
      <c r="F1537" s="3" t="s">
        <v>582</v>
      </c>
      <c r="G1537" s="4" t="str">
        <f t="shared" si="97"/>
        <v>RES0805 82R5±1%</v>
      </c>
      <c r="H1537" s="3" t="s">
        <v>23</v>
      </c>
      <c r="I1537" s="3" t="s">
        <v>24</v>
      </c>
      <c r="J1537" s="3" t="s">
        <v>25</v>
      </c>
      <c r="K1537" s="3" t="s">
        <v>583</v>
      </c>
      <c r="L1537" s="4" t="str">
        <f t="shared" si="98"/>
        <v>RC0805FR-0782R5L</v>
      </c>
      <c r="M1537" s="3" t="s">
        <v>378</v>
      </c>
      <c r="N1537" t="s">
        <v>379</v>
      </c>
      <c r="O1537" t="str">
        <f t="shared" ca="1" si="96"/>
        <v>C:\Altium Libraries\Passives Library\DataSheet\GENERAL PURPOSE CHIP RESISTORS (Yageo).pdf</v>
      </c>
      <c r="P1537" s="5" t="str">
        <f t="shared" si="99"/>
        <v>GENERAL PURPOSE CHIP RESISTORS RES0805 82R5±1% 150V 0.125W</v>
      </c>
    </row>
    <row r="1538" spans="1:16" x14ac:dyDescent="0.3">
      <c r="A1538" s="4" t="s">
        <v>2841</v>
      </c>
      <c r="B1538" s="3" t="s">
        <v>580</v>
      </c>
      <c r="C1538" s="4" t="s">
        <v>2270</v>
      </c>
      <c r="D1538" s="45" t="s">
        <v>1669</v>
      </c>
      <c r="E1538" s="3" t="s">
        <v>581</v>
      </c>
      <c r="F1538" s="3" t="s">
        <v>582</v>
      </c>
      <c r="G1538" s="4" t="str">
        <f t="shared" si="97"/>
        <v>RES0805 84R5±1%</v>
      </c>
      <c r="H1538" s="3" t="s">
        <v>23</v>
      </c>
      <c r="I1538" s="3" t="s">
        <v>24</v>
      </c>
      <c r="J1538" s="3" t="s">
        <v>25</v>
      </c>
      <c r="K1538" s="3" t="s">
        <v>583</v>
      </c>
      <c r="L1538" s="4" t="str">
        <f t="shared" si="98"/>
        <v>RC0805FR-0784R5L</v>
      </c>
      <c r="M1538" s="3" t="s">
        <v>378</v>
      </c>
      <c r="N1538" t="s">
        <v>379</v>
      </c>
      <c r="O1538" t="str">
        <f t="shared" ca="1" si="96"/>
        <v>C:\Altium Libraries\Passives Library\DataSheet\GENERAL PURPOSE CHIP RESISTORS (Yageo).pdf</v>
      </c>
      <c r="P1538" s="5" t="str">
        <f t="shared" si="99"/>
        <v>GENERAL PURPOSE CHIP RESISTORS RES0805 84R5±1% 150V 0.125W</v>
      </c>
    </row>
    <row r="1539" spans="1:16" x14ac:dyDescent="0.3">
      <c r="A1539" s="4" t="s">
        <v>2842</v>
      </c>
      <c r="B1539" s="3" t="s">
        <v>580</v>
      </c>
      <c r="C1539" s="4" t="s">
        <v>2271</v>
      </c>
      <c r="D1539" s="45" t="s">
        <v>1669</v>
      </c>
      <c r="E1539" s="3" t="s">
        <v>581</v>
      </c>
      <c r="F1539" s="3" t="s">
        <v>582</v>
      </c>
      <c r="G1539" s="4" t="str">
        <f t="shared" si="97"/>
        <v>RES0805 86R6±1%</v>
      </c>
      <c r="H1539" s="3" t="s">
        <v>23</v>
      </c>
      <c r="I1539" s="3" t="s">
        <v>24</v>
      </c>
      <c r="J1539" s="3" t="s">
        <v>25</v>
      </c>
      <c r="K1539" s="3" t="s">
        <v>583</v>
      </c>
      <c r="L1539" s="4" t="str">
        <f t="shared" si="98"/>
        <v>RC0805FR-0786R6L</v>
      </c>
      <c r="M1539" s="3" t="s">
        <v>378</v>
      </c>
      <c r="N1539" t="s">
        <v>379</v>
      </c>
      <c r="O1539" t="str">
        <f t="shared" ca="1" si="96"/>
        <v>C:\Altium Libraries\Passives Library\DataSheet\GENERAL PURPOSE CHIP RESISTORS (Yageo).pdf</v>
      </c>
      <c r="P1539" s="5" t="str">
        <f t="shared" si="99"/>
        <v>GENERAL PURPOSE CHIP RESISTORS RES0805 86R6±1% 150V 0.125W</v>
      </c>
    </row>
    <row r="1540" spans="1:16" x14ac:dyDescent="0.3">
      <c r="A1540" s="4" t="s">
        <v>2843</v>
      </c>
      <c r="B1540" s="3" t="s">
        <v>580</v>
      </c>
      <c r="C1540" s="4" t="s">
        <v>2272</v>
      </c>
      <c r="D1540" s="45" t="s">
        <v>1669</v>
      </c>
      <c r="E1540" s="3" t="s">
        <v>581</v>
      </c>
      <c r="F1540" s="3" t="s">
        <v>582</v>
      </c>
      <c r="G1540" s="4" t="str">
        <f t="shared" si="97"/>
        <v>RES0805 88R7±1%</v>
      </c>
      <c r="H1540" s="3" t="s">
        <v>23</v>
      </c>
      <c r="I1540" s="3" t="s">
        <v>24</v>
      </c>
      <c r="J1540" s="3" t="s">
        <v>25</v>
      </c>
      <c r="K1540" s="3" t="s">
        <v>583</v>
      </c>
      <c r="L1540" s="4" t="str">
        <f t="shared" si="98"/>
        <v>RC0805FR-0788R7L</v>
      </c>
      <c r="M1540" s="3" t="s">
        <v>378</v>
      </c>
      <c r="N1540" t="s">
        <v>379</v>
      </c>
      <c r="O1540" t="str">
        <f t="shared" ca="1" si="96"/>
        <v>C:\Altium Libraries\Passives Library\DataSheet\GENERAL PURPOSE CHIP RESISTORS (Yageo).pdf</v>
      </c>
      <c r="P1540" s="5" t="str">
        <f t="shared" si="99"/>
        <v>GENERAL PURPOSE CHIP RESISTORS RES0805 88R7±1% 150V 0.125W</v>
      </c>
    </row>
    <row r="1541" spans="1:16" x14ac:dyDescent="0.3">
      <c r="A1541" s="4" t="s">
        <v>2844</v>
      </c>
      <c r="B1541" s="3" t="s">
        <v>580</v>
      </c>
      <c r="C1541" s="4" t="s">
        <v>2273</v>
      </c>
      <c r="D1541" s="45" t="s">
        <v>1669</v>
      </c>
      <c r="E1541" s="3" t="s">
        <v>581</v>
      </c>
      <c r="F1541" s="3" t="s">
        <v>582</v>
      </c>
      <c r="G1541" s="4" t="str">
        <f t="shared" si="97"/>
        <v>RES0805 90R9±1%</v>
      </c>
      <c r="H1541" s="3" t="s">
        <v>23</v>
      </c>
      <c r="I1541" s="3" t="s">
        <v>24</v>
      </c>
      <c r="J1541" s="3" t="s">
        <v>25</v>
      </c>
      <c r="K1541" s="3" t="s">
        <v>583</v>
      </c>
      <c r="L1541" s="4" t="str">
        <f t="shared" si="98"/>
        <v>RC0805FR-0790R9L</v>
      </c>
      <c r="M1541" s="3" t="s">
        <v>378</v>
      </c>
      <c r="N1541" t="s">
        <v>379</v>
      </c>
      <c r="O1541" t="str">
        <f t="shared" ca="1" si="96"/>
        <v>C:\Altium Libraries\Passives Library\DataSheet\GENERAL PURPOSE CHIP RESISTORS (Yageo).pdf</v>
      </c>
      <c r="P1541" s="5" t="str">
        <f t="shared" si="99"/>
        <v>GENERAL PURPOSE CHIP RESISTORS RES0805 90R9±1% 150V 0.125W</v>
      </c>
    </row>
    <row r="1542" spans="1:16" x14ac:dyDescent="0.3">
      <c r="A1542" s="4" t="s">
        <v>2845</v>
      </c>
      <c r="B1542" s="3" t="s">
        <v>580</v>
      </c>
      <c r="C1542" s="4" t="s">
        <v>2274</v>
      </c>
      <c r="D1542" s="45" t="s">
        <v>1669</v>
      </c>
      <c r="E1542" s="3" t="s">
        <v>581</v>
      </c>
      <c r="F1542" s="3" t="s">
        <v>582</v>
      </c>
      <c r="G1542" s="4" t="str">
        <f t="shared" si="97"/>
        <v>RES0805 93R1±1%</v>
      </c>
      <c r="H1542" s="3" t="s">
        <v>23</v>
      </c>
      <c r="I1542" s="3" t="s">
        <v>24</v>
      </c>
      <c r="J1542" s="3" t="s">
        <v>25</v>
      </c>
      <c r="K1542" s="3" t="s">
        <v>583</v>
      </c>
      <c r="L1542" s="4" t="str">
        <f t="shared" si="98"/>
        <v>RC0805FR-0793R1L</v>
      </c>
      <c r="M1542" s="3" t="s">
        <v>378</v>
      </c>
      <c r="N1542" t="s">
        <v>379</v>
      </c>
      <c r="O1542" t="str">
        <f t="shared" ca="1" si="96"/>
        <v>C:\Altium Libraries\Passives Library\DataSheet\GENERAL PURPOSE CHIP RESISTORS (Yageo).pdf</v>
      </c>
      <c r="P1542" s="5" t="str">
        <f t="shared" si="99"/>
        <v>GENERAL PURPOSE CHIP RESISTORS RES0805 93R1±1% 150V 0.125W</v>
      </c>
    </row>
    <row r="1543" spans="1:16" x14ac:dyDescent="0.3">
      <c r="A1543" s="4" t="s">
        <v>2846</v>
      </c>
      <c r="B1543" s="3" t="s">
        <v>580</v>
      </c>
      <c r="C1543" s="4" t="s">
        <v>2275</v>
      </c>
      <c r="D1543" s="45" t="s">
        <v>1669</v>
      </c>
      <c r="E1543" s="3" t="s">
        <v>581</v>
      </c>
      <c r="F1543" s="3" t="s">
        <v>582</v>
      </c>
      <c r="G1543" s="4" t="str">
        <f t="shared" si="97"/>
        <v>RES0805 95R3±1%</v>
      </c>
      <c r="H1543" s="3" t="s">
        <v>23</v>
      </c>
      <c r="I1543" s="3" t="s">
        <v>24</v>
      </c>
      <c r="J1543" s="3" t="s">
        <v>25</v>
      </c>
      <c r="K1543" s="3" t="s">
        <v>583</v>
      </c>
      <c r="L1543" s="4" t="str">
        <f t="shared" si="98"/>
        <v>RC0805FR-0795R3L</v>
      </c>
      <c r="M1543" s="3" t="s">
        <v>378</v>
      </c>
      <c r="N1543" t="s">
        <v>379</v>
      </c>
      <c r="O1543" t="str">
        <f t="shared" ca="1" si="96"/>
        <v>C:\Altium Libraries\Passives Library\DataSheet\GENERAL PURPOSE CHIP RESISTORS (Yageo).pdf</v>
      </c>
      <c r="P1543" s="5" t="str">
        <f t="shared" si="99"/>
        <v>GENERAL PURPOSE CHIP RESISTORS RES0805 95R3±1% 150V 0.125W</v>
      </c>
    </row>
    <row r="1544" spans="1:16" x14ac:dyDescent="0.3">
      <c r="A1544" s="4" t="s">
        <v>2847</v>
      </c>
      <c r="B1544" s="3" t="s">
        <v>580</v>
      </c>
      <c r="C1544" s="4" t="s">
        <v>2276</v>
      </c>
      <c r="D1544" s="45" t="s">
        <v>1669</v>
      </c>
      <c r="E1544" s="3" t="s">
        <v>581</v>
      </c>
      <c r="F1544" s="3" t="s">
        <v>582</v>
      </c>
      <c r="G1544" s="4" t="str">
        <f t="shared" si="97"/>
        <v>RES0805 97R6±1%</v>
      </c>
      <c r="H1544" s="3" t="s">
        <v>23</v>
      </c>
      <c r="I1544" s="3" t="s">
        <v>24</v>
      </c>
      <c r="J1544" s="3" t="s">
        <v>25</v>
      </c>
      <c r="K1544" s="3" t="s">
        <v>583</v>
      </c>
      <c r="L1544" s="4" t="str">
        <f t="shared" si="98"/>
        <v>RC0805FR-0797R6L</v>
      </c>
      <c r="M1544" s="3" t="s">
        <v>378</v>
      </c>
      <c r="N1544" t="s">
        <v>379</v>
      </c>
      <c r="O1544" t="str">
        <f t="shared" ref="O1544:O1607" ca="1" si="100">CONCATENATE(LEFT(CELL("имяфайла"), FIND("[",CELL("имяфайла"))-1),"DataSheet\GENERAL PURPOSE CHIP RESISTORS (Yageo).pdf")</f>
        <v>C:\Altium Libraries\Passives Library\DataSheet\GENERAL PURPOSE CHIP RESISTORS (Yageo).pdf</v>
      </c>
      <c r="P1544" s="5" t="str">
        <f t="shared" si="99"/>
        <v>GENERAL PURPOSE CHIP RESISTORS RES0805 97R6±1% 150V 0.125W</v>
      </c>
    </row>
    <row r="1545" spans="1:16" x14ac:dyDescent="0.3">
      <c r="A1545" s="4" t="s">
        <v>2848</v>
      </c>
      <c r="B1545" s="3" t="s">
        <v>580</v>
      </c>
      <c r="C1545" s="4" t="s">
        <v>125</v>
      </c>
      <c r="D1545" s="45" t="s">
        <v>1669</v>
      </c>
      <c r="E1545" s="3" t="s">
        <v>581</v>
      </c>
      <c r="F1545" s="3" t="s">
        <v>582</v>
      </c>
      <c r="G1545" s="4" t="str">
        <f t="shared" ref="G1545:G1608" si="101">CONCATENATE(K1545," ",C1545,D1545)</f>
        <v>RES0805 100R±1%</v>
      </c>
      <c r="H1545" s="3" t="s">
        <v>23</v>
      </c>
      <c r="I1545" s="3" t="s">
        <v>24</v>
      </c>
      <c r="J1545" s="3" t="s">
        <v>25</v>
      </c>
      <c r="K1545" s="3" t="s">
        <v>583</v>
      </c>
      <c r="L1545" s="4" t="str">
        <f t="shared" ref="L1545:L1608" si="102">CONCATENATE("RC0805FR-07",C1545,"L")</f>
        <v>RC0805FR-07100RL</v>
      </c>
      <c r="M1545" s="3" t="s">
        <v>378</v>
      </c>
      <c r="N1545" t="s">
        <v>379</v>
      </c>
      <c r="O1545" t="str">
        <f t="shared" ca="1" si="100"/>
        <v>C:\Altium Libraries\Passives Library\DataSheet\GENERAL PURPOSE CHIP RESISTORS (Yageo).pdf</v>
      </c>
      <c r="P1545" s="5" t="str">
        <f t="shared" ref="P1545:P1608" si="103">CONCATENATE(N1545," ",K1545," ",C1545,D1545," ",E1545," ",F1545)</f>
        <v>GENERAL PURPOSE CHIP RESISTORS RES0805 100R±1% 150V 0.125W</v>
      </c>
    </row>
    <row r="1546" spans="1:16" x14ac:dyDescent="0.3">
      <c r="A1546" s="4" t="s">
        <v>2849</v>
      </c>
      <c r="B1546" s="3" t="s">
        <v>580</v>
      </c>
      <c r="C1546" s="4" t="s">
        <v>2277</v>
      </c>
      <c r="D1546" s="45" t="s">
        <v>1669</v>
      </c>
      <c r="E1546" s="3" t="s">
        <v>581</v>
      </c>
      <c r="F1546" s="3" t="s">
        <v>582</v>
      </c>
      <c r="G1546" s="4" t="str">
        <f t="shared" si="101"/>
        <v>RES0805 102R±1%</v>
      </c>
      <c r="H1546" s="3" t="s">
        <v>23</v>
      </c>
      <c r="I1546" s="3" t="s">
        <v>24</v>
      </c>
      <c r="J1546" s="3" t="s">
        <v>25</v>
      </c>
      <c r="K1546" s="3" t="s">
        <v>583</v>
      </c>
      <c r="L1546" s="4" t="str">
        <f t="shared" si="102"/>
        <v>RC0805FR-07102RL</v>
      </c>
      <c r="M1546" s="3" t="s">
        <v>378</v>
      </c>
      <c r="N1546" t="s">
        <v>379</v>
      </c>
      <c r="O1546" t="str">
        <f t="shared" ca="1" si="100"/>
        <v>C:\Altium Libraries\Passives Library\DataSheet\GENERAL PURPOSE CHIP RESISTORS (Yageo).pdf</v>
      </c>
      <c r="P1546" s="5" t="str">
        <f t="shared" si="103"/>
        <v>GENERAL PURPOSE CHIP RESISTORS RES0805 102R±1% 150V 0.125W</v>
      </c>
    </row>
    <row r="1547" spans="1:16" x14ac:dyDescent="0.3">
      <c r="A1547" s="4" t="s">
        <v>2850</v>
      </c>
      <c r="B1547" s="3" t="s">
        <v>580</v>
      </c>
      <c r="C1547" s="4" t="s">
        <v>2278</v>
      </c>
      <c r="D1547" s="45" t="s">
        <v>1669</v>
      </c>
      <c r="E1547" s="3" t="s">
        <v>581</v>
      </c>
      <c r="F1547" s="3" t="s">
        <v>582</v>
      </c>
      <c r="G1547" s="4" t="str">
        <f t="shared" si="101"/>
        <v>RES0805 105R±1%</v>
      </c>
      <c r="H1547" s="3" t="s">
        <v>23</v>
      </c>
      <c r="I1547" s="3" t="s">
        <v>24</v>
      </c>
      <c r="J1547" s="3" t="s">
        <v>25</v>
      </c>
      <c r="K1547" s="3" t="s">
        <v>583</v>
      </c>
      <c r="L1547" s="4" t="str">
        <f t="shared" si="102"/>
        <v>RC0805FR-07105RL</v>
      </c>
      <c r="M1547" s="3" t="s">
        <v>378</v>
      </c>
      <c r="N1547" t="s">
        <v>379</v>
      </c>
      <c r="O1547" t="str">
        <f t="shared" ca="1" si="100"/>
        <v>C:\Altium Libraries\Passives Library\DataSheet\GENERAL PURPOSE CHIP RESISTORS (Yageo).pdf</v>
      </c>
      <c r="P1547" s="5" t="str">
        <f t="shared" si="103"/>
        <v>GENERAL PURPOSE CHIP RESISTORS RES0805 105R±1% 150V 0.125W</v>
      </c>
    </row>
    <row r="1548" spans="1:16" x14ac:dyDescent="0.3">
      <c r="A1548" s="4" t="s">
        <v>2851</v>
      </c>
      <c r="B1548" s="3" t="s">
        <v>580</v>
      </c>
      <c r="C1548" s="4" t="s">
        <v>2279</v>
      </c>
      <c r="D1548" s="45" t="s">
        <v>1669</v>
      </c>
      <c r="E1548" s="3" t="s">
        <v>581</v>
      </c>
      <c r="F1548" s="3" t="s">
        <v>582</v>
      </c>
      <c r="G1548" s="4" t="str">
        <f t="shared" si="101"/>
        <v>RES0805 107R±1%</v>
      </c>
      <c r="H1548" s="3" t="s">
        <v>23</v>
      </c>
      <c r="I1548" s="3" t="s">
        <v>24</v>
      </c>
      <c r="J1548" s="3" t="s">
        <v>25</v>
      </c>
      <c r="K1548" s="3" t="s">
        <v>583</v>
      </c>
      <c r="L1548" s="4" t="str">
        <f t="shared" si="102"/>
        <v>RC0805FR-07107RL</v>
      </c>
      <c r="M1548" s="3" t="s">
        <v>378</v>
      </c>
      <c r="N1548" t="s">
        <v>379</v>
      </c>
      <c r="O1548" t="str">
        <f t="shared" ca="1" si="100"/>
        <v>C:\Altium Libraries\Passives Library\DataSheet\GENERAL PURPOSE CHIP RESISTORS (Yageo).pdf</v>
      </c>
      <c r="P1548" s="5" t="str">
        <f t="shared" si="103"/>
        <v>GENERAL PURPOSE CHIP RESISTORS RES0805 107R±1% 150V 0.125W</v>
      </c>
    </row>
    <row r="1549" spans="1:16" x14ac:dyDescent="0.3">
      <c r="A1549" s="4" t="s">
        <v>2852</v>
      </c>
      <c r="B1549" s="3" t="s">
        <v>580</v>
      </c>
      <c r="C1549" s="4" t="s">
        <v>127</v>
      </c>
      <c r="D1549" s="45" t="s">
        <v>1669</v>
      </c>
      <c r="E1549" s="3" t="s">
        <v>581</v>
      </c>
      <c r="F1549" s="3" t="s">
        <v>582</v>
      </c>
      <c r="G1549" s="4" t="str">
        <f t="shared" si="101"/>
        <v>RES0805 110R±1%</v>
      </c>
      <c r="H1549" s="3" t="s">
        <v>23</v>
      </c>
      <c r="I1549" s="3" t="s">
        <v>24</v>
      </c>
      <c r="J1549" s="3" t="s">
        <v>25</v>
      </c>
      <c r="K1549" s="3" t="s">
        <v>583</v>
      </c>
      <c r="L1549" s="4" t="str">
        <f t="shared" si="102"/>
        <v>RC0805FR-07110RL</v>
      </c>
      <c r="M1549" s="3" t="s">
        <v>378</v>
      </c>
      <c r="N1549" t="s">
        <v>379</v>
      </c>
      <c r="O1549" t="str">
        <f t="shared" ca="1" si="100"/>
        <v>C:\Altium Libraries\Passives Library\DataSheet\GENERAL PURPOSE CHIP RESISTORS (Yageo).pdf</v>
      </c>
      <c r="P1549" s="5" t="str">
        <f t="shared" si="103"/>
        <v>GENERAL PURPOSE CHIP RESISTORS RES0805 110R±1% 150V 0.125W</v>
      </c>
    </row>
    <row r="1550" spans="1:16" x14ac:dyDescent="0.3">
      <c r="A1550" s="4" t="s">
        <v>2853</v>
      </c>
      <c r="B1550" s="3" t="s">
        <v>580</v>
      </c>
      <c r="C1550" s="4" t="s">
        <v>2280</v>
      </c>
      <c r="D1550" s="45" t="s">
        <v>1669</v>
      </c>
      <c r="E1550" s="3" t="s">
        <v>581</v>
      </c>
      <c r="F1550" s="3" t="s">
        <v>582</v>
      </c>
      <c r="G1550" s="4" t="str">
        <f t="shared" si="101"/>
        <v>RES0805 113R±1%</v>
      </c>
      <c r="H1550" s="3" t="s">
        <v>23</v>
      </c>
      <c r="I1550" s="3" t="s">
        <v>24</v>
      </c>
      <c r="J1550" s="3" t="s">
        <v>25</v>
      </c>
      <c r="K1550" s="3" t="s">
        <v>583</v>
      </c>
      <c r="L1550" s="4" t="str">
        <f t="shared" si="102"/>
        <v>RC0805FR-07113RL</v>
      </c>
      <c r="M1550" s="3" t="s">
        <v>378</v>
      </c>
      <c r="N1550" t="s">
        <v>379</v>
      </c>
      <c r="O1550" t="str">
        <f t="shared" ca="1" si="100"/>
        <v>C:\Altium Libraries\Passives Library\DataSheet\GENERAL PURPOSE CHIP RESISTORS (Yageo).pdf</v>
      </c>
      <c r="P1550" s="5" t="str">
        <f t="shared" si="103"/>
        <v>GENERAL PURPOSE CHIP RESISTORS RES0805 113R±1% 150V 0.125W</v>
      </c>
    </row>
    <row r="1551" spans="1:16" x14ac:dyDescent="0.3">
      <c r="A1551" s="4" t="s">
        <v>2854</v>
      </c>
      <c r="B1551" s="3" t="s">
        <v>580</v>
      </c>
      <c r="C1551" s="4" t="s">
        <v>2281</v>
      </c>
      <c r="D1551" s="45" t="s">
        <v>1669</v>
      </c>
      <c r="E1551" s="3" t="s">
        <v>581</v>
      </c>
      <c r="F1551" s="3" t="s">
        <v>582</v>
      </c>
      <c r="G1551" s="4" t="str">
        <f t="shared" si="101"/>
        <v>RES0805 115R±1%</v>
      </c>
      <c r="H1551" s="3" t="s">
        <v>23</v>
      </c>
      <c r="I1551" s="3" t="s">
        <v>24</v>
      </c>
      <c r="J1551" s="3" t="s">
        <v>25</v>
      </c>
      <c r="K1551" s="3" t="s">
        <v>583</v>
      </c>
      <c r="L1551" s="4" t="str">
        <f t="shared" si="102"/>
        <v>RC0805FR-07115RL</v>
      </c>
      <c r="M1551" s="3" t="s">
        <v>378</v>
      </c>
      <c r="N1551" t="s">
        <v>379</v>
      </c>
      <c r="O1551" t="str">
        <f t="shared" ca="1" si="100"/>
        <v>C:\Altium Libraries\Passives Library\DataSheet\GENERAL PURPOSE CHIP RESISTORS (Yageo).pdf</v>
      </c>
      <c r="P1551" s="5" t="str">
        <f t="shared" si="103"/>
        <v>GENERAL PURPOSE CHIP RESISTORS RES0805 115R±1% 150V 0.125W</v>
      </c>
    </row>
    <row r="1552" spans="1:16" x14ac:dyDescent="0.3">
      <c r="A1552" s="4" t="s">
        <v>2855</v>
      </c>
      <c r="B1552" s="3" t="s">
        <v>580</v>
      </c>
      <c r="C1552" s="4" t="s">
        <v>2282</v>
      </c>
      <c r="D1552" s="45" t="s">
        <v>1669</v>
      </c>
      <c r="E1552" s="3" t="s">
        <v>581</v>
      </c>
      <c r="F1552" s="3" t="s">
        <v>582</v>
      </c>
      <c r="G1552" s="4" t="str">
        <f t="shared" si="101"/>
        <v>RES0805 118R±1%</v>
      </c>
      <c r="H1552" s="3" t="s">
        <v>23</v>
      </c>
      <c r="I1552" s="3" t="s">
        <v>24</v>
      </c>
      <c r="J1552" s="3" t="s">
        <v>25</v>
      </c>
      <c r="K1552" s="3" t="s">
        <v>583</v>
      </c>
      <c r="L1552" s="4" t="str">
        <f t="shared" si="102"/>
        <v>RC0805FR-07118RL</v>
      </c>
      <c r="M1552" s="3" t="s">
        <v>378</v>
      </c>
      <c r="N1552" t="s">
        <v>379</v>
      </c>
      <c r="O1552" t="str">
        <f t="shared" ca="1" si="100"/>
        <v>C:\Altium Libraries\Passives Library\DataSheet\GENERAL PURPOSE CHIP RESISTORS (Yageo).pdf</v>
      </c>
      <c r="P1552" s="5" t="str">
        <f t="shared" si="103"/>
        <v>GENERAL PURPOSE CHIP RESISTORS RES0805 118R±1% 150V 0.125W</v>
      </c>
    </row>
    <row r="1553" spans="1:16" x14ac:dyDescent="0.3">
      <c r="A1553" s="4" t="s">
        <v>2856</v>
      </c>
      <c r="B1553" s="3" t="s">
        <v>580</v>
      </c>
      <c r="C1553" s="4" t="s">
        <v>2283</v>
      </c>
      <c r="D1553" s="45" t="s">
        <v>1669</v>
      </c>
      <c r="E1553" s="3" t="s">
        <v>581</v>
      </c>
      <c r="F1553" s="3" t="s">
        <v>582</v>
      </c>
      <c r="G1553" s="4" t="str">
        <f t="shared" si="101"/>
        <v>RES0805 121R±1%</v>
      </c>
      <c r="H1553" s="3" t="s">
        <v>23</v>
      </c>
      <c r="I1553" s="3" t="s">
        <v>24</v>
      </c>
      <c r="J1553" s="3" t="s">
        <v>25</v>
      </c>
      <c r="K1553" s="3" t="s">
        <v>583</v>
      </c>
      <c r="L1553" s="4" t="str">
        <f t="shared" si="102"/>
        <v>RC0805FR-07121RL</v>
      </c>
      <c r="M1553" s="3" t="s">
        <v>378</v>
      </c>
      <c r="N1553" t="s">
        <v>379</v>
      </c>
      <c r="O1553" t="str">
        <f t="shared" ca="1" si="100"/>
        <v>C:\Altium Libraries\Passives Library\DataSheet\GENERAL PURPOSE CHIP RESISTORS (Yageo).pdf</v>
      </c>
      <c r="P1553" s="5" t="str">
        <f t="shared" si="103"/>
        <v>GENERAL PURPOSE CHIP RESISTORS RES0805 121R±1% 150V 0.125W</v>
      </c>
    </row>
    <row r="1554" spans="1:16" x14ac:dyDescent="0.3">
      <c r="A1554" s="4" t="s">
        <v>2857</v>
      </c>
      <c r="B1554" s="3" t="s">
        <v>580</v>
      </c>
      <c r="C1554" s="4" t="s">
        <v>2284</v>
      </c>
      <c r="D1554" s="45" t="s">
        <v>1669</v>
      </c>
      <c r="E1554" s="3" t="s">
        <v>581</v>
      </c>
      <c r="F1554" s="3" t="s">
        <v>582</v>
      </c>
      <c r="G1554" s="4" t="str">
        <f t="shared" si="101"/>
        <v>RES0805 124R±1%</v>
      </c>
      <c r="H1554" s="3" t="s">
        <v>23</v>
      </c>
      <c r="I1554" s="3" t="s">
        <v>24</v>
      </c>
      <c r="J1554" s="3" t="s">
        <v>25</v>
      </c>
      <c r="K1554" s="3" t="s">
        <v>583</v>
      </c>
      <c r="L1554" s="4" t="str">
        <f t="shared" si="102"/>
        <v>RC0805FR-07124RL</v>
      </c>
      <c r="M1554" s="3" t="s">
        <v>378</v>
      </c>
      <c r="N1554" t="s">
        <v>379</v>
      </c>
      <c r="O1554" t="str">
        <f t="shared" ca="1" si="100"/>
        <v>C:\Altium Libraries\Passives Library\DataSheet\GENERAL PURPOSE CHIP RESISTORS (Yageo).pdf</v>
      </c>
      <c r="P1554" s="5" t="str">
        <f t="shared" si="103"/>
        <v>GENERAL PURPOSE CHIP RESISTORS RES0805 124R±1% 150V 0.125W</v>
      </c>
    </row>
    <row r="1555" spans="1:16" x14ac:dyDescent="0.3">
      <c r="A1555" s="4" t="s">
        <v>2858</v>
      </c>
      <c r="B1555" s="3" t="s">
        <v>580</v>
      </c>
      <c r="C1555" s="4" t="s">
        <v>2285</v>
      </c>
      <c r="D1555" s="45" t="s">
        <v>1669</v>
      </c>
      <c r="E1555" s="3" t="s">
        <v>581</v>
      </c>
      <c r="F1555" s="3" t="s">
        <v>582</v>
      </c>
      <c r="G1555" s="4" t="str">
        <f t="shared" si="101"/>
        <v>RES0805 127R±1%</v>
      </c>
      <c r="H1555" s="3" t="s">
        <v>23</v>
      </c>
      <c r="I1555" s="3" t="s">
        <v>24</v>
      </c>
      <c r="J1555" s="3" t="s">
        <v>25</v>
      </c>
      <c r="K1555" s="3" t="s">
        <v>583</v>
      </c>
      <c r="L1555" s="4" t="str">
        <f t="shared" si="102"/>
        <v>RC0805FR-07127RL</v>
      </c>
      <c r="M1555" s="3" t="s">
        <v>378</v>
      </c>
      <c r="N1555" t="s">
        <v>379</v>
      </c>
      <c r="O1555" t="str">
        <f t="shared" ca="1" si="100"/>
        <v>C:\Altium Libraries\Passives Library\DataSheet\GENERAL PURPOSE CHIP RESISTORS (Yageo).pdf</v>
      </c>
      <c r="P1555" s="5" t="str">
        <f t="shared" si="103"/>
        <v>GENERAL PURPOSE CHIP RESISTORS RES0805 127R±1% 150V 0.125W</v>
      </c>
    </row>
    <row r="1556" spans="1:16" x14ac:dyDescent="0.3">
      <c r="A1556" s="4" t="s">
        <v>2859</v>
      </c>
      <c r="B1556" s="3" t="s">
        <v>580</v>
      </c>
      <c r="C1556" s="4" t="s">
        <v>131</v>
      </c>
      <c r="D1556" s="45" t="s">
        <v>1669</v>
      </c>
      <c r="E1556" s="3" t="s">
        <v>581</v>
      </c>
      <c r="F1556" s="3" t="s">
        <v>582</v>
      </c>
      <c r="G1556" s="4" t="str">
        <f t="shared" si="101"/>
        <v>RES0805 130R±1%</v>
      </c>
      <c r="H1556" s="3" t="s">
        <v>23</v>
      </c>
      <c r="I1556" s="3" t="s">
        <v>24</v>
      </c>
      <c r="J1556" s="3" t="s">
        <v>25</v>
      </c>
      <c r="K1556" s="3" t="s">
        <v>583</v>
      </c>
      <c r="L1556" s="4" t="str">
        <f t="shared" si="102"/>
        <v>RC0805FR-07130RL</v>
      </c>
      <c r="M1556" s="3" t="s">
        <v>378</v>
      </c>
      <c r="N1556" t="s">
        <v>379</v>
      </c>
      <c r="O1556" t="str">
        <f t="shared" ca="1" si="100"/>
        <v>C:\Altium Libraries\Passives Library\DataSheet\GENERAL PURPOSE CHIP RESISTORS (Yageo).pdf</v>
      </c>
      <c r="P1556" s="5" t="str">
        <f t="shared" si="103"/>
        <v>GENERAL PURPOSE CHIP RESISTORS RES0805 130R±1% 150V 0.125W</v>
      </c>
    </row>
    <row r="1557" spans="1:16" x14ac:dyDescent="0.3">
      <c r="A1557" s="4" t="s">
        <v>2860</v>
      </c>
      <c r="B1557" s="3" t="s">
        <v>580</v>
      </c>
      <c r="C1557" s="4" t="s">
        <v>2286</v>
      </c>
      <c r="D1557" s="45" t="s">
        <v>1669</v>
      </c>
      <c r="E1557" s="3" t="s">
        <v>581</v>
      </c>
      <c r="F1557" s="3" t="s">
        <v>582</v>
      </c>
      <c r="G1557" s="4" t="str">
        <f t="shared" si="101"/>
        <v>RES0805 133R±1%</v>
      </c>
      <c r="H1557" s="3" t="s">
        <v>23</v>
      </c>
      <c r="I1557" s="3" t="s">
        <v>24</v>
      </c>
      <c r="J1557" s="3" t="s">
        <v>25</v>
      </c>
      <c r="K1557" s="3" t="s">
        <v>583</v>
      </c>
      <c r="L1557" s="4" t="str">
        <f t="shared" si="102"/>
        <v>RC0805FR-07133RL</v>
      </c>
      <c r="M1557" s="3" t="s">
        <v>378</v>
      </c>
      <c r="N1557" t="s">
        <v>379</v>
      </c>
      <c r="O1557" t="str">
        <f t="shared" ca="1" si="100"/>
        <v>C:\Altium Libraries\Passives Library\DataSheet\GENERAL PURPOSE CHIP RESISTORS (Yageo).pdf</v>
      </c>
      <c r="P1557" s="5" t="str">
        <f t="shared" si="103"/>
        <v>GENERAL PURPOSE CHIP RESISTORS RES0805 133R±1% 150V 0.125W</v>
      </c>
    </row>
    <row r="1558" spans="1:16" x14ac:dyDescent="0.3">
      <c r="A1558" s="4" t="s">
        <v>2861</v>
      </c>
      <c r="B1558" s="3" t="s">
        <v>580</v>
      </c>
      <c r="C1558" s="4" t="s">
        <v>2287</v>
      </c>
      <c r="D1558" s="45" t="s">
        <v>1669</v>
      </c>
      <c r="E1558" s="3" t="s">
        <v>581</v>
      </c>
      <c r="F1558" s="3" t="s">
        <v>582</v>
      </c>
      <c r="G1558" s="4" t="str">
        <f t="shared" si="101"/>
        <v>RES0805 137R±1%</v>
      </c>
      <c r="H1558" s="3" t="s">
        <v>23</v>
      </c>
      <c r="I1558" s="3" t="s">
        <v>24</v>
      </c>
      <c r="J1558" s="3" t="s">
        <v>25</v>
      </c>
      <c r="K1558" s="3" t="s">
        <v>583</v>
      </c>
      <c r="L1558" s="4" t="str">
        <f t="shared" si="102"/>
        <v>RC0805FR-07137RL</v>
      </c>
      <c r="M1558" s="3" t="s">
        <v>378</v>
      </c>
      <c r="N1558" t="s">
        <v>379</v>
      </c>
      <c r="O1558" t="str">
        <f t="shared" ca="1" si="100"/>
        <v>C:\Altium Libraries\Passives Library\DataSheet\GENERAL PURPOSE CHIP RESISTORS (Yageo).pdf</v>
      </c>
      <c r="P1558" s="5" t="str">
        <f t="shared" si="103"/>
        <v>GENERAL PURPOSE CHIP RESISTORS RES0805 137R±1% 150V 0.125W</v>
      </c>
    </row>
    <row r="1559" spans="1:16" x14ac:dyDescent="0.3">
      <c r="A1559" s="4" t="s">
        <v>2862</v>
      </c>
      <c r="B1559" s="3" t="s">
        <v>580</v>
      </c>
      <c r="C1559" s="4" t="s">
        <v>2288</v>
      </c>
      <c r="D1559" s="45" t="s">
        <v>1669</v>
      </c>
      <c r="E1559" s="3" t="s">
        <v>581</v>
      </c>
      <c r="F1559" s="3" t="s">
        <v>582</v>
      </c>
      <c r="G1559" s="4" t="str">
        <f t="shared" si="101"/>
        <v>RES0805 140R±1%</v>
      </c>
      <c r="H1559" s="3" t="s">
        <v>23</v>
      </c>
      <c r="I1559" s="3" t="s">
        <v>24</v>
      </c>
      <c r="J1559" s="3" t="s">
        <v>25</v>
      </c>
      <c r="K1559" s="3" t="s">
        <v>583</v>
      </c>
      <c r="L1559" s="4" t="str">
        <f t="shared" si="102"/>
        <v>RC0805FR-07140RL</v>
      </c>
      <c r="M1559" s="3" t="s">
        <v>378</v>
      </c>
      <c r="N1559" t="s">
        <v>379</v>
      </c>
      <c r="O1559" t="str">
        <f t="shared" ca="1" si="100"/>
        <v>C:\Altium Libraries\Passives Library\DataSheet\GENERAL PURPOSE CHIP RESISTORS (Yageo).pdf</v>
      </c>
      <c r="P1559" s="5" t="str">
        <f t="shared" si="103"/>
        <v>GENERAL PURPOSE CHIP RESISTORS RES0805 140R±1% 150V 0.125W</v>
      </c>
    </row>
    <row r="1560" spans="1:16" x14ac:dyDescent="0.3">
      <c r="A1560" s="4" t="s">
        <v>2863</v>
      </c>
      <c r="B1560" s="3" t="s">
        <v>580</v>
      </c>
      <c r="C1560" s="4" t="s">
        <v>2289</v>
      </c>
      <c r="D1560" s="45" t="s">
        <v>1669</v>
      </c>
      <c r="E1560" s="3" t="s">
        <v>581</v>
      </c>
      <c r="F1560" s="3" t="s">
        <v>582</v>
      </c>
      <c r="G1560" s="4" t="str">
        <f t="shared" si="101"/>
        <v>RES0805 143R±1%</v>
      </c>
      <c r="H1560" s="3" t="s">
        <v>23</v>
      </c>
      <c r="I1560" s="3" t="s">
        <v>24</v>
      </c>
      <c r="J1560" s="3" t="s">
        <v>25</v>
      </c>
      <c r="K1560" s="3" t="s">
        <v>583</v>
      </c>
      <c r="L1560" s="4" t="str">
        <f t="shared" si="102"/>
        <v>RC0805FR-07143RL</v>
      </c>
      <c r="M1560" s="3" t="s">
        <v>378</v>
      </c>
      <c r="N1560" t="s">
        <v>379</v>
      </c>
      <c r="O1560" t="str">
        <f t="shared" ca="1" si="100"/>
        <v>C:\Altium Libraries\Passives Library\DataSheet\GENERAL PURPOSE CHIP RESISTORS (Yageo).pdf</v>
      </c>
      <c r="P1560" s="5" t="str">
        <f t="shared" si="103"/>
        <v>GENERAL PURPOSE CHIP RESISTORS RES0805 143R±1% 150V 0.125W</v>
      </c>
    </row>
    <row r="1561" spans="1:16" x14ac:dyDescent="0.3">
      <c r="A1561" s="4" t="s">
        <v>2864</v>
      </c>
      <c r="B1561" s="3" t="s">
        <v>580</v>
      </c>
      <c r="C1561" s="4" t="s">
        <v>2290</v>
      </c>
      <c r="D1561" s="45" t="s">
        <v>1669</v>
      </c>
      <c r="E1561" s="3" t="s">
        <v>581</v>
      </c>
      <c r="F1561" s="3" t="s">
        <v>582</v>
      </c>
      <c r="G1561" s="4" t="str">
        <f t="shared" si="101"/>
        <v>RES0805 147R±1%</v>
      </c>
      <c r="H1561" s="3" t="s">
        <v>23</v>
      </c>
      <c r="I1561" s="3" t="s">
        <v>24</v>
      </c>
      <c r="J1561" s="3" t="s">
        <v>25</v>
      </c>
      <c r="K1561" s="3" t="s">
        <v>583</v>
      </c>
      <c r="L1561" s="4" t="str">
        <f t="shared" si="102"/>
        <v>RC0805FR-07147RL</v>
      </c>
      <c r="M1561" s="3" t="s">
        <v>378</v>
      </c>
      <c r="N1561" t="s">
        <v>379</v>
      </c>
      <c r="O1561" t="str">
        <f t="shared" ca="1" si="100"/>
        <v>C:\Altium Libraries\Passives Library\DataSheet\GENERAL PURPOSE CHIP RESISTORS (Yageo).pdf</v>
      </c>
      <c r="P1561" s="5" t="str">
        <f t="shared" si="103"/>
        <v>GENERAL PURPOSE CHIP RESISTORS RES0805 147R±1% 150V 0.125W</v>
      </c>
    </row>
    <row r="1562" spans="1:16" x14ac:dyDescent="0.3">
      <c r="A1562" s="4" t="s">
        <v>2865</v>
      </c>
      <c r="B1562" s="3" t="s">
        <v>580</v>
      </c>
      <c r="C1562" s="4" t="s">
        <v>133</v>
      </c>
      <c r="D1562" s="45" t="s">
        <v>1669</v>
      </c>
      <c r="E1562" s="3" t="s">
        <v>581</v>
      </c>
      <c r="F1562" s="3" t="s">
        <v>582</v>
      </c>
      <c r="G1562" s="4" t="str">
        <f t="shared" si="101"/>
        <v>RES0805 150R±1%</v>
      </c>
      <c r="H1562" s="3" t="s">
        <v>23</v>
      </c>
      <c r="I1562" s="3" t="s">
        <v>24</v>
      </c>
      <c r="J1562" s="3" t="s">
        <v>25</v>
      </c>
      <c r="K1562" s="3" t="s">
        <v>583</v>
      </c>
      <c r="L1562" s="4" t="str">
        <f t="shared" si="102"/>
        <v>RC0805FR-07150RL</v>
      </c>
      <c r="M1562" s="3" t="s">
        <v>378</v>
      </c>
      <c r="N1562" t="s">
        <v>379</v>
      </c>
      <c r="O1562" t="str">
        <f t="shared" ca="1" si="100"/>
        <v>C:\Altium Libraries\Passives Library\DataSheet\GENERAL PURPOSE CHIP RESISTORS (Yageo).pdf</v>
      </c>
      <c r="P1562" s="5" t="str">
        <f t="shared" si="103"/>
        <v>GENERAL PURPOSE CHIP RESISTORS RES0805 150R±1% 150V 0.125W</v>
      </c>
    </row>
    <row r="1563" spans="1:16" x14ac:dyDescent="0.3">
      <c r="A1563" s="4" t="s">
        <v>2866</v>
      </c>
      <c r="B1563" s="3" t="s">
        <v>580</v>
      </c>
      <c r="C1563" s="4" t="s">
        <v>2291</v>
      </c>
      <c r="D1563" s="45" t="s">
        <v>1669</v>
      </c>
      <c r="E1563" s="3" t="s">
        <v>581</v>
      </c>
      <c r="F1563" s="3" t="s">
        <v>582</v>
      </c>
      <c r="G1563" s="4" t="str">
        <f t="shared" si="101"/>
        <v>RES0805 154R±1%</v>
      </c>
      <c r="H1563" s="3" t="s">
        <v>23</v>
      </c>
      <c r="I1563" s="3" t="s">
        <v>24</v>
      </c>
      <c r="J1563" s="3" t="s">
        <v>25</v>
      </c>
      <c r="K1563" s="3" t="s">
        <v>583</v>
      </c>
      <c r="L1563" s="4" t="str">
        <f t="shared" si="102"/>
        <v>RC0805FR-07154RL</v>
      </c>
      <c r="M1563" s="3" t="s">
        <v>378</v>
      </c>
      <c r="N1563" t="s">
        <v>379</v>
      </c>
      <c r="O1563" t="str">
        <f t="shared" ca="1" si="100"/>
        <v>C:\Altium Libraries\Passives Library\DataSheet\GENERAL PURPOSE CHIP RESISTORS (Yageo).pdf</v>
      </c>
      <c r="P1563" s="5" t="str">
        <f t="shared" si="103"/>
        <v>GENERAL PURPOSE CHIP RESISTORS RES0805 154R±1% 150V 0.125W</v>
      </c>
    </row>
    <row r="1564" spans="1:16" x14ac:dyDescent="0.3">
      <c r="A1564" s="4" t="s">
        <v>2867</v>
      </c>
      <c r="B1564" s="3" t="s">
        <v>580</v>
      </c>
      <c r="C1564" s="4" t="s">
        <v>2292</v>
      </c>
      <c r="D1564" s="45" t="s">
        <v>1669</v>
      </c>
      <c r="E1564" s="3" t="s">
        <v>581</v>
      </c>
      <c r="F1564" s="3" t="s">
        <v>582</v>
      </c>
      <c r="G1564" s="4" t="str">
        <f t="shared" si="101"/>
        <v>RES0805 158R±1%</v>
      </c>
      <c r="H1564" s="3" t="s">
        <v>23</v>
      </c>
      <c r="I1564" s="3" t="s">
        <v>24</v>
      </c>
      <c r="J1564" s="3" t="s">
        <v>25</v>
      </c>
      <c r="K1564" s="3" t="s">
        <v>583</v>
      </c>
      <c r="L1564" s="4" t="str">
        <f t="shared" si="102"/>
        <v>RC0805FR-07158RL</v>
      </c>
      <c r="M1564" s="3" t="s">
        <v>378</v>
      </c>
      <c r="N1564" t="s">
        <v>379</v>
      </c>
      <c r="O1564" t="str">
        <f t="shared" ca="1" si="100"/>
        <v>C:\Altium Libraries\Passives Library\DataSheet\GENERAL PURPOSE CHIP RESISTORS (Yageo).pdf</v>
      </c>
      <c r="P1564" s="5" t="str">
        <f t="shared" si="103"/>
        <v>GENERAL PURPOSE CHIP RESISTORS RES0805 158R±1% 150V 0.125W</v>
      </c>
    </row>
    <row r="1565" spans="1:16" x14ac:dyDescent="0.3">
      <c r="A1565" s="4" t="s">
        <v>2868</v>
      </c>
      <c r="B1565" s="3" t="s">
        <v>580</v>
      </c>
      <c r="C1565" s="4" t="s">
        <v>2293</v>
      </c>
      <c r="D1565" s="45" t="s">
        <v>1669</v>
      </c>
      <c r="E1565" s="3" t="s">
        <v>581</v>
      </c>
      <c r="F1565" s="3" t="s">
        <v>582</v>
      </c>
      <c r="G1565" s="4" t="str">
        <f t="shared" si="101"/>
        <v>RES0805 162R±1%</v>
      </c>
      <c r="H1565" s="3" t="s">
        <v>23</v>
      </c>
      <c r="I1565" s="3" t="s">
        <v>24</v>
      </c>
      <c r="J1565" s="3" t="s">
        <v>25</v>
      </c>
      <c r="K1565" s="3" t="s">
        <v>583</v>
      </c>
      <c r="L1565" s="4" t="str">
        <f t="shared" si="102"/>
        <v>RC0805FR-07162RL</v>
      </c>
      <c r="M1565" s="3" t="s">
        <v>378</v>
      </c>
      <c r="N1565" t="s">
        <v>379</v>
      </c>
      <c r="O1565" t="str">
        <f t="shared" ca="1" si="100"/>
        <v>C:\Altium Libraries\Passives Library\DataSheet\GENERAL PURPOSE CHIP RESISTORS (Yageo).pdf</v>
      </c>
      <c r="P1565" s="5" t="str">
        <f t="shared" si="103"/>
        <v>GENERAL PURPOSE CHIP RESISTORS RES0805 162R±1% 150V 0.125W</v>
      </c>
    </row>
    <row r="1566" spans="1:16" x14ac:dyDescent="0.3">
      <c r="A1566" s="4" t="s">
        <v>2869</v>
      </c>
      <c r="B1566" s="3" t="s">
        <v>580</v>
      </c>
      <c r="C1566" s="4" t="s">
        <v>2294</v>
      </c>
      <c r="D1566" s="45" t="s">
        <v>1669</v>
      </c>
      <c r="E1566" s="3" t="s">
        <v>581</v>
      </c>
      <c r="F1566" s="3" t="s">
        <v>582</v>
      </c>
      <c r="G1566" s="4" t="str">
        <f t="shared" si="101"/>
        <v>RES0805 165R±1%</v>
      </c>
      <c r="H1566" s="3" t="s">
        <v>23</v>
      </c>
      <c r="I1566" s="3" t="s">
        <v>24</v>
      </c>
      <c r="J1566" s="3" t="s">
        <v>25</v>
      </c>
      <c r="K1566" s="3" t="s">
        <v>583</v>
      </c>
      <c r="L1566" s="4" t="str">
        <f t="shared" si="102"/>
        <v>RC0805FR-07165RL</v>
      </c>
      <c r="M1566" s="3" t="s">
        <v>378</v>
      </c>
      <c r="N1566" t="s">
        <v>379</v>
      </c>
      <c r="O1566" t="str">
        <f t="shared" ca="1" si="100"/>
        <v>C:\Altium Libraries\Passives Library\DataSheet\GENERAL PURPOSE CHIP RESISTORS (Yageo).pdf</v>
      </c>
      <c r="P1566" s="5" t="str">
        <f t="shared" si="103"/>
        <v>GENERAL PURPOSE CHIP RESISTORS RES0805 165R±1% 150V 0.125W</v>
      </c>
    </row>
    <row r="1567" spans="1:16" x14ac:dyDescent="0.3">
      <c r="A1567" s="4" t="s">
        <v>2870</v>
      </c>
      <c r="B1567" s="3" t="s">
        <v>580</v>
      </c>
      <c r="C1567" s="4" t="s">
        <v>2295</v>
      </c>
      <c r="D1567" s="45" t="s">
        <v>1669</v>
      </c>
      <c r="E1567" s="3" t="s">
        <v>581</v>
      </c>
      <c r="F1567" s="3" t="s">
        <v>582</v>
      </c>
      <c r="G1567" s="4" t="str">
        <f t="shared" si="101"/>
        <v>RES0805 169R±1%</v>
      </c>
      <c r="H1567" s="3" t="s">
        <v>23</v>
      </c>
      <c r="I1567" s="3" t="s">
        <v>24</v>
      </c>
      <c r="J1567" s="3" t="s">
        <v>25</v>
      </c>
      <c r="K1567" s="3" t="s">
        <v>583</v>
      </c>
      <c r="L1567" s="4" t="str">
        <f t="shared" si="102"/>
        <v>RC0805FR-07169RL</v>
      </c>
      <c r="M1567" s="3" t="s">
        <v>378</v>
      </c>
      <c r="N1567" t="s">
        <v>379</v>
      </c>
      <c r="O1567" t="str">
        <f t="shared" ca="1" si="100"/>
        <v>C:\Altium Libraries\Passives Library\DataSheet\GENERAL PURPOSE CHIP RESISTORS (Yageo).pdf</v>
      </c>
      <c r="P1567" s="5" t="str">
        <f t="shared" si="103"/>
        <v>GENERAL PURPOSE CHIP RESISTORS RES0805 169R±1% 150V 0.125W</v>
      </c>
    </row>
    <row r="1568" spans="1:16" x14ac:dyDescent="0.3">
      <c r="A1568" s="4" t="s">
        <v>2871</v>
      </c>
      <c r="B1568" s="3" t="s">
        <v>580</v>
      </c>
      <c r="C1568" s="4" t="s">
        <v>2296</v>
      </c>
      <c r="D1568" s="45" t="s">
        <v>1669</v>
      </c>
      <c r="E1568" s="3" t="s">
        <v>581</v>
      </c>
      <c r="F1568" s="3" t="s">
        <v>582</v>
      </c>
      <c r="G1568" s="4" t="str">
        <f t="shared" si="101"/>
        <v>RES0805 174R±1%</v>
      </c>
      <c r="H1568" s="3" t="s">
        <v>23</v>
      </c>
      <c r="I1568" s="3" t="s">
        <v>24</v>
      </c>
      <c r="J1568" s="3" t="s">
        <v>25</v>
      </c>
      <c r="K1568" s="3" t="s">
        <v>583</v>
      </c>
      <c r="L1568" s="4" t="str">
        <f t="shared" si="102"/>
        <v>RC0805FR-07174RL</v>
      </c>
      <c r="M1568" s="3" t="s">
        <v>378</v>
      </c>
      <c r="N1568" t="s">
        <v>379</v>
      </c>
      <c r="O1568" t="str">
        <f t="shared" ca="1" si="100"/>
        <v>C:\Altium Libraries\Passives Library\DataSheet\GENERAL PURPOSE CHIP RESISTORS (Yageo).pdf</v>
      </c>
      <c r="P1568" s="5" t="str">
        <f t="shared" si="103"/>
        <v>GENERAL PURPOSE CHIP RESISTORS RES0805 174R±1% 150V 0.125W</v>
      </c>
    </row>
    <row r="1569" spans="1:16" x14ac:dyDescent="0.3">
      <c r="A1569" s="4" t="s">
        <v>2872</v>
      </c>
      <c r="B1569" s="3" t="s">
        <v>580</v>
      </c>
      <c r="C1569" s="4" t="s">
        <v>2297</v>
      </c>
      <c r="D1569" s="45" t="s">
        <v>1669</v>
      </c>
      <c r="E1569" s="3" t="s">
        <v>581</v>
      </c>
      <c r="F1569" s="3" t="s">
        <v>582</v>
      </c>
      <c r="G1569" s="4" t="str">
        <f t="shared" si="101"/>
        <v>RES0805 178R±1%</v>
      </c>
      <c r="H1569" s="3" t="s">
        <v>23</v>
      </c>
      <c r="I1569" s="3" t="s">
        <v>24</v>
      </c>
      <c r="J1569" s="3" t="s">
        <v>25</v>
      </c>
      <c r="K1569" s="3" t="s">
        <v>583</v>
      </c>
      <c r="L1569" s="4" t="str">
        <f t="shared" si="102"/>
        <v>RC0805FR-07178RL</v>
      </c>
      <c r="M1569" s="3" t="s">
        <v>378</v>
      </c>
      <c r="N1569" t="s">
        <v>379</v>
      </c>
      <c r="O1569" t="str">
        <f t="shared" ca="1" si="100"/>
        <v>C:\Altium Libraries\Passives Library\DataSheet\GENERAL PURPOSE CHIP RESISTORS (Yageo).pdf</v>
      </c>
      <c r="P1569" s="5" t="str">
        <f t="shared" si="103"/>
        <v>GENERAL PURPOSE CHIP RESISTORS RES0805 178R±1% 150V 0.125W</v>
      </c>
    </row>
    <row r="1570" spans="1:16" x14ac:dyDescent="0.3">
      <c r="A1570" s="4" t="s">
        <v>2873</v>
      </c>
      <c r="B1570" s="3" t="s">
        <v>580</v>
      </c>
      <c r="C1570" s="4" t="s">
        <v>2298</v>
      </c>
      <c r="D1570" s="45" t="s">
        <v>1669</v>
      </c>
      <c r="E1570" s="3" t="s">
        <v>581</v>
      </c>
      <c r="F1570" s="3" t="s">
        <v>582</v>
      </c>
      <c r="G1570" s="4" t="str">
        <f t="shared" si="101"/>
        <v>RES0805 182R±1%</v>
      </c>
      <c r="H1570" s="3" t="s">
        <v>23</v>
      </c>
      <c r="I1570" s="3" t="s">
        <v>24</v>
      </c>
      <c r="J1570" s="3" t="s">
        <v>25</v>
      </c>
      <c r="K1570" s="3" t="s">
        <v>583</v>
      </c>
      <c r="L1570" s="4" t="str">
        <f t="shared" si="102"/>
        <v>RC0805FR-07182RL</v>
      </c>
      <c r="M1570" s="3" t="s">
        <v>378</v>
      </c>
      <c r="N1570" t="s">
        <v>379</v>
      </c>
      <c r="O1570" t="str">
        <f t="shared" ca="1" si="100"/>
        <v>C:\Altium Libraries\Passives Library\DataSheet\GENERAL PURPOSE CHIP RESISTORS (Yageo).pdf</v>
      </c>
      <c r="P1570" s="5" t="str">
        <f t="shared" si="103"/>
        <v>GENERAL PURPOSE CHIP RESISTORS RES0805 182R±1% 150V 0.125W</v>
      </c>
    </row>
    <row r="1571" spans="1:16" x14ac:dyDescent="0.3">
      <c r="A1571" s="4" t="s">
        <v>2874</v>
      </c>
      <c r="B1571" s="3" t="s">
        <v>580</v>
      </c>
      <c r="C1571" s="4" t="s">
        <v>2299</v>
      </c>
      <c r="D1571" s="45" t="s">
        <v>1669</v>
      </c>
      <c r="E1571" s="3" t="s">
        <v>581</v>
      </c>
      <c r="F1571" s="3" t="s">
        <v>582</v>
      </c>
      <c r="G1571" s="4" t="str">
        <f t="shared" si="101"/>
        <v>RES0805 187R±1%</v>
      </c>
      <c r="H1571" s="3" t="s">
        <v>23</v>
      </c>
      <c r="I1571" s="3" t="s">
        <v>24</v>
      </c>
      <c r="J1571" s="3" t="s">
        <v>25</v>
      </c>
      <c r="K1571" s="3" t="s">
        <v>583</v>
      </c>
      <c r="L1571" s="4" t="str">
        <f t="shared" si="102"/>
        <v>RC0805FR-07187RL</v>
      </c>
      <c r="M1571" s="3" t="s">
        <v>378</v>
      </c>
      <c r="N1571" t="s">
        <v>379</v>
      </c>
      <c r="O1571" t="str">
        <f t="shared" ca="1" si="100"/>
        <v>C:\Altium Libraries\Passives Library\DataSheet\GENERAL PURPOSE CHIP RESISTORS (Yageo).pdf</v>
      </c>
      <c r="P1571" s="5" t="str">
        <f t="shared" si="103"/>
        <v>GENERAL PURPOSE CHIP RESISTORS RES0805 187R±1% 150V 0.125W</v>
      </c>
    </row>
    <row r="1572" spans="1:16" x14ac:dyDescent="0.3">
      <c r="A1572" s="4" t="s">
        <v>2875</v>
      </c>
      <c r="B1572" s="3" t="s">
        <v>580</v>
      </c>
      <c r="C1572" s="4" t="s">
        <v>2300</v>
      </c>
      <c r="D1572" s="45" t="s">
        <v>1669</v>
      </c>
      <c r="E1572" s="3" t="s">
        <v>581</v>
      </c>
      <c r="F1572" s="3" t="s">
        <v>582</v>
      </c>
      <c r="G1572" s="4" t="str">
        <f t="shared" si="101"/>
        <v>RES0805 191R±1%</v>
      </c>
      <c r="H1572" s="3" t="s">
        <v>23</v>
      </c>
      <c r="I1572" s="3" t="s">
        <v>24</v>
      </c>
      <c r="J1572" s="3" t="s">
        <v>25</v>
      </c>
      <c r="K1572" s="3" t="s">
        <v>583</v>
      </c>
      <c r="L1572" s="4" t="str">
        <f t="shared" si="102"/>
        <v>RC0805FR-07191RL</v>
      </c>
      <c r="M1572" s="3" t="s">
        <v>378</v>
      </c>
      <c r="N1572" t="s">
        <v>379</v>
      </c>
      <c r="O1572" t="str">
        <f t="shared" ca="1" si="100"/>
        <v>C:\Altium Libraries\Passives Library\DataSheet\GENERAL PURPOSE CHIP RESISTORS (Yageo).pdf</v>
      </c>
      <c r="P1572" s="5" t="str">
        <f t="shared" si="103"/>
        <v>GENERAL PURPOSE CHIP RESISTORS RES0805 191R±1% 150V 0.125W</v>
      </c>
    </row>
    <row r="1573" spans="1:16" x14ac:dyDescent="0.3">
      <c r="A1573" s="4" t="s">
        <v>2876</v>
      </c>
      <c r="B1573" s="3" t="s">
        <v>580</v>
      </c>
      <c r="C1573" s="4" t="s">
        <v>2301</v>
      </c>
      <c r="D1573" s="45" t="s">
        <v>1669</v>
      </c>
      <c r="E1573" s="3" t="s">
        <v>581</v>
      </c>
      <c r="F1573" s="3" t="s">
        <v>582</v>
      </c>
      <c r="G1573" s="4" t="str">
        <f t="shared" si="101"/>
        <v>RES0805 196R±1%</v>
      </c>
      <c r="H1573" s="3" t="s">
        <v>23</v>
      </c>
      <c r="I1573" s="3" t="s">
        <v>24</v>
      </c>
      <c r="J1573" s="3" t="s">
        <v>25</v>
      </c>
      <c r="K1573" s="3" t="s">
        <v>583</v>
      </c>
      <c r="L1573" s="4" t="str">
        <f t="shared" si="102"/>
        <v>RC0805FR-07196RL</v>
      </c>
      <c r="M1573" s="3" t="s">
        <v>378</v>
      </c>
      <c r="N1573" t="s">
        <v>379</v>
      </c>
      <c r="O1573" t="str">
        <f t="shared" ca="1" si="100"/>
        <v>C:\Altium Libraries\Passives Library\DataSheet\GENERAL PURPOSE CHIP RESISTORS (Yageo).pdf</v>
      </c>
      <c r="P1573" s="5" t="str">
        <f t="shared" si="103"/>
        <v>GENERAL PURPOSE CHIP RESISTORS RES0805 196R±1% 150V 0.125W</v>
      </c>
    </row>
    <row r="1574" spans="1:16" x14ac:dyDescent="0.3">
      <c r="A1574" s="4" t="s">
        <v>2877</v>
      </c>
      <c r="B1574" s="3" t="s">
        <v>580</v>
      </c>
      <c r="C1574" s="4" t="s">
        <v>139</v>
      </c>
      <c r="D1574" s="45" t="s">
        <v>1669</v>
      </c>
      <c r="E1574" s="3" t="s">
        <v>581</v>
      </c>
      <c r="F1574" s="3" t="s">
        <v>582</v>
      </c>
      <c r="G1574" s="4" t="str">
        <f t="shared" si="101"/>
        <v>RES0805 200R±1%</v>
      </c>
      <c r="H1574" s="3" t="s">
        <v>23</v>
      </c>
      <c r="I1574" s="3" t="s">
        <v>24</v>
      </c>
      <c r="J1574" s="3" t="s">
        <v>25</v>
      </c>
      <c r="K1574" s="3" t="s">
        <v>583</v>
      </c>
      <c r="L1574" s="4" t="str">
        <f t="shared" si="102"/>
        <v>RC0805FR-07200RL</v>
      </c>
      <c r="M1574" s="3" t="s">
        <v>378</v>
      </c>
      <c r="N1574" t="s">
        <v>379</v>
      </c>
      <c r="O1574" t="str">
        <f t="shared" ca="1" si="100"/>
        <v>C:\Altium Libraries\Passives Library\DataSheet\GENERAL PURPOSE CHIP RESISTORS (Yageo).pdf</v>
      </c>
      <c r="P1574" s="5" t="str">
        <f t="shared" si="103"/>
        <v>GENERAL PURPOSE CHIP RESISTORS RES0805 200R±1% 150V 0.125W</v>
      </c>
    </row>
    <row r="1575" spans="1:16" x14ac:dyDescent="0.3">
      <c r="A1575" s="4" t="s">
        <v>2878</v>
      </c>
      <c r="B1575" s="3" t="s">
        <v>580</v>
      </c>
      <c r="C1575" s="4" t="s">
        <v>2302</v>
      </c>
      <c r="D1575" s="45" t="s">
        <v>1669</v>
      </c>
      <c r="E1575" s="3" t="s">
        <v>581</v>
      </c>
      <c r="F1575" s="3" t="s">
        <v>582</v>
      </c>
      <c r="G1575" s="4" t="str">
        <f t="shared" si="101"/>
        <v>RES0805 205R±1%</v>
      </c>
      <c r="H1575" s="3" t="s">
        <v>23</v>
      </c>
      <c r="I1575" s="3" t="s">
        <v>24</v>
      </c>
      <c r="J1575" s="3" t="s">
        <v>25</v>
      </c>
      <c r="K1575" s="3" t="s">
        <v>583</v>
      </c>
      <c r="L1575" s="4" t="str">
        <f t="shared" si="102"/>
        <v>RC0805FR-07205RL</v>
      </c>
      <c r="M1575" s="3" t="s">
        <v>378</v>
      </c>
      <c r="N1575" t="s">
        <v>379</v>
      </c>
      <c r="O1575" t="str">
        <f t="shared" ca="1" si="100"/>
        <v>C:\Altium Libraries\Passives Library\DataSheet\GENERAL PURPOSE CHIP RESISTORS (Yageo).pdf</v>
      </c>
      <c r="P1575" s="5" t="str">
        <f t="shared" si="103"/>
        <v>GENERAL PURPOSE CHIP RESISTORS RES0805 205R±1% 150V 0.125W</v>
      </c>
    </row>
    <row r="1576" spans="1:16" x14ac:dyDescent="0.3">
      <c r="A1576" s="4" t="s">
        <v>2879</v>
      </c>
      <c r="B1576" s="3" t="s">
        <v>580</v>
      </c>
      <c r="C1576" s="4" t="s">
        <v>2303</v>
      </c>
      <c r="D1576" s="45" t="s">
        <v>1669</v>
      </c>
      <c r="E1576" s="3" t="s">
        <v>581</v>
      </c>
      <c r="F1576" s="3" t="s">
        <v>582</v>
      </c>
      <c r="G1576" s="4" t="str">
        <f t="shared" si="101"/>
        <v>RES0805 210R±1%</v>
      </c>
      <c r="H1576" s="3" t="s">
        <v>23</v>
      </c>
      <c r="I1576" s="3" t="s">
        <v>24</v>
      </c>
      <c r="J1576" s="3" t="s">
        <v>25</v>
      </c>
      <c r="K1576" s="3" t="s">
        <v>583</v>
      </c>
      <c r="L1576" s="4" t="str">
        <f t="shared" si="102"/>
        <v>RC0805FR-07210RL</v>
      </c>
      <c r="M1576" s="3" t="s">
        <v>378</v>
      </c>
      <c r="N1576" t="s">
        <v>379</v>
      </c>
      <c r="O1576" t="str">
        <f t="shared" ca="1" si="100"/>
        <v>C:\Altium Libraries\Passives Library\DataSheet\GENERAL PURPOSE CHIP RESISTORS (Yageo).pdf</v>
      </c>
      <c r="P1576" s="5" t="str">
        <f t="shared" si="103"/>
        <v>GENERAL PURPOSE CHIP RESISTORS RES0805 210R±1% 150V 0.125W</v>
      </c>
    </row>
    <row r="1577" spans="1:16" x14ac:dyDescent="0.3">
      <c r="A1577" s="4" t="s">
        <v>2880</v>
      </c>
      <c r="B1577" s="3" t="s">
        <v>580</v>
      </c>
      <c r="C1577" s="4" t="s">
        <v>2304</v>
      </c>
      <c r="D1577" s="45" t="s">
        <v>1669</v>
      </c>
      <c r="E1577" s="3" t="s">
        <v>581</v>
      </c>
      <c r="F1577" s="3" t="s">
        <v>582</v>
      </c>
      <c r="G1577" s="4" t="str">
        <f t="shared" si="101"/>
        <v>RES0805 215R±1%</v>
      </c>
      <c r="H1577" s="3" t="s">
        <v>23</v>
      </c>
      <c r="I1577" s="3" t="s">
        <v>24</v>
      </c>
      <c r="J1577" s="3" t="s">
        <v>25</v>
      </c>
      <c r="K1577" s="3" t="s">
        <v>583</v>
      </c>
      <c r="L1577" s="4" t="str">
        <f t="shared" si="102"/>
        <v>RC0805FR-07215RL</v>
      </c>
      <c r="M1577" s="3" t="s">
        <v>378</v>
      </c>
      <c r="N1577" t="s">
        <v>379</v>
      </c>
      <c r="O1577" t="str">
        <f t="shared" ca="1" si="100"/>
        <v>C:\Altium Libraries\Passives Library\DataSheet\GENERAL PURPOSE CHIP RESISTORS (Yageo).pdf</v>
      </c>
      <c r="P1577" s="5" t="str">
        <f t="shared" si="103"/>
        <v>GENERAL PURPOSE CHIP RESISTORS RES0805 215R±1% 150V 0.125W</v>
      </c>
    </row>
    <row r="1578" spans="1:16" x14ac:dyDescent="0.3">
      <c r="A1578" s="4" t="s">
        <v>2881</v>
      </c>
      <c r="B1578" s="3" t="s">
        <v>580</v>
      </c>
      <c r="C1578" s="4" t="s">
        <v>2305</v>
      </c>
      <c r="D1578" s="45" t="s">
        <v>1669</v>
      </c>
      <c r="E1578" s="3" t="s">
        <v>581</v>
      </c>
      <c r="F1578" s="3" t="s">
        <v>582</v>
      </c>
      <c r="G1578" s="4" t="str">
        <f t="shared" si="101"/>
        <v>RES0805 221R±1%</v>
      </c>
      <c r="H1578" s="3" t="s">
        <v>23</v>
      </c>
      <c r="I1578" s="3" t="s">
        <v>24</v>
      </c>
      <c r="J1578" s="3" t="s">
        <v>25</v>
      </c>
      <c r="K1578" s="3" t="s">
        <v>583</v>
      </c>
      <c r="L1578" s="4" t="str">
        <f t="shared" si="102"/>
        <v>RC0805FR-07221RL</v>
      </c>
      <c r="M1578" s="3" t="s">
        <v>378</v>
      </c>
      <c r="N1578" t="s">
        <v>379</v>
      </c>
      <c r="O1578" t="str">
        <f t="shared" ca="1" si="100"/>
        <v>C:\Altium Libraries\Passives Library\DataSheet\GENERAL PURPOSE CHIP RESISTORS (Yageo).pdf</v>
      </c>
      <c r="P1578" s="5" t="str">
        <f t="shared" si="103"/>
        <v>GENERAL PURPOSE CHIP RESISTORS RES0805 221R±1% 150V 0.125W</v>
      </c>
    </row>
    <row r="1579" spans="1:16" x14ac:dyDescent="0.3">
      <c r="A1579" s="4" t="s">
        <v>2882</v>
      </c>
      <c r="B1579" s="3" t="s">
        <v>580</v>
      </c>
      <c r="C1579" s="4" t="s">
        <v>2306</v>
      </c>
      <c r="D1579" s="45" t="s">
        <v>1669</v>
      </c>
      <c r="E1579" s="3" t="s">
        <v>581</v>
      </c>
      <c r="F1579" s="3" t="s">
        <v>582</v>
      </c>
      <c r="G1579" s="4" t="str">
        <f t="shared" si="101"/>
        <v>RES0805 226R±1%</v>
      </c>
      <c r="H1579" s="3" t="s">
        <v>23</v>
      </c>
      <c r="I1579" s="3" t="s">
        <v>24</v>
      </c>
      <c r="J1579" s="3" t="s">
        <v>25</v>
      </c>
      <c r="K1579" s="3" t="s">
        <v>583</v>
      </c>
      <c r="L1579" s="4" t="str">
        <f t="shared" si="102"/>
        <v>RC0805FR-07226RL</v>
      </c>
      <c r="M1579" s="3" t="s">
        <v>378</v>
      </c>
      <c r="N1579" t="s">
        <v>379</v>
      </c>
      <c r="O1579" t="str">
        <f t="shared" ca="1" si="100"/>
        <v>C:\Altium Libraries\Passives Library\DataSheet\GENERAL PURPOSE CHIP RESISTORS (Yageo).pdf</v>
      </c>
      <c r="P1579" s="5" t="str">
        <f t="shared" si="103"/>
        <v>GENERAL PURPOSE CHIP RESISTORS RES0805 226R±1% 150V 0.125W</v>
      </c>
    </row>
    <row r="1580" spans="1:16" x14ac:dyDescent="0.3">
      <c r="A1580" s="4" t="s">
        <v>2883</v>
      </c>
      <c r="B1580" s="3" t="s">
        <v>580</v>
      </c>
      <c r="C1580" s="4" t="s">
        <v>2307</v>
      </c>
      <c r="D1580" s="45" t="s">
        <v>1669</v>
      </c>
      <c r="E1580" s="3" t="s">
        <v>581</v>
      </c>
      <c r="F1580" s="3" t="s">
        <v>582</v>
      </c>
      <c r="G1580" s="4" t="str">
        <f t="shared" si="101"/>
        <v>RES0805 232R±1%</v>
      </c>
      <c r="H1580" s="3" t="s">
        <v>23</v>
      </c>
      <c r="I1580" s="3" t="s">
        <v>24</v>
      </c>
      <c r="J1580" s="3" t="s">
        <v>25</v>
      </c>
      <c r="K1580" s="3" t="s">
        <v>583</v>
      </c>
      <c r="L1580" s="4" t="str">
        <f t="shared" si="102"/>
        <v>RC0805FR-07232RL</v>
      </c>
      <c r="M1580" s="3" t="s">
        <v>378</v>
      </c>
      <c r="N1580" t="s">
        <v>379</v>
      </c>
      <c r="O1580" t="str">
        <f t="shared" ca="1" si="100"/>
        <v>C:\Altium Libraries\Passives Library\DataSheet\GENERAL PURPOSE CHIP RESISTORS (Yageo).pdf</v>
      </c>
      <c r="P1580" s="5" t="str">
        <f t="shared" si="103"/>
        <v>GENERAL PURPOSE CHIP RESISTORS RES0805 232R±1% 150V 0.125W</v>
      </c>
    </row>
    <row r="1581" spans="1:16" x14ac:dyDescent="0.3">
      <c r="A1581" s="4" t="s">
        <v>2884</v>
      </c>
      <c r="B1581" s="3" t="s">
        <v>580</v>
      </c>
      <c r="C1581" s="4" t="s">
        <v>2308</v>
      </c>
      <c r="D1581" s="45" t="s">
        <v>1669</v>
      </c>
      <c r="E1581" s="3" t="s">
        <v>581</v>
      </c>
      <c r="F1581" s="3" t="s">
        <v>582</v>
      </c>
      <c r="G1581" s="4" t="str">
        <f t="shared" si="101"/>
        <v>RES0805 237R±1%</v>
      </c>
      <c r="H1581" s="3" t="s">
        <v>23</v>
      </c>
      <c r="I1581" s="3" t="s">
        <v>24</v>
      </c>
      <c r="J1581" s="3" t="s">
        <v>25</v>
      </c>
      <c r="K1581" s="3" t="s">
        <v>583</v>
      </c>
      <c r="L1581" s="4" t="str">
        <f t="shared" si="102"/>
        <v>RC0805FR-07237RL</v>
      </c>
      <c r="M1581" s="3" t="s">
        <v>378</v>
      </c>
      <c r="N1581" t="s">
        <v>379</v>
      </c>
      <c r="O1581" t="str">
        <f t="shared" ca="1" si="100"/>
        <v>C:\Altium Libraries\Passives Library\DataSheet\GENERAL PURPOSE CHIP RESISTORS (Yageo).pdf</v>
      </c>
      <c r="P1581" s="5" t="str">
        <f t="shared" si="103"/>
        <v>GENERAL PURPOSE CHIP RESISTORS RES0805 237R±1% 150V 0.125W</v>
      </c>
    </row>
    <row r="1582" spans="1:16" x14ac:dyDescent="0.3">
      <c r="A1582" s="4" t="s">
        <v>2885</v>
      </c>
      <c r="B1582" s="3" t="s">
        <v>580</v>
      </c>
      <c r="C1582" s="4" t="s">
        <v>2309</v>
      </c>
      <c r="D1582" s="45" t="s">
        <v>1669</v>
      </c>
      <c r="E1582" s="3" t="s">
        <v>581</v>
      </c>
      <c r="F1582" s="3" t="s">
        <v>582</v>
      </c>
      <c r="G1582" s="4" t="str">
        <f t="shared" si="101"/>
        <v>RES0805 243R±1%</v>
      </c>
      <c r="H1582" s="3" t="s">
        <v>23</v>
      </c>
      <c r="I1582" s="3" t="s">
        <v>24</v>
      </c>
      <c r="J1582" s="3" t="s">
        <v>25</v>
      </c>
      <c r="K1582" s="3" t="s">
        <v>583</v>
      </c>
      <c r="L1582" s="4" t="str">
        <f t="shared" si="102"/>
        <v>RC0805FR-07243RL</v>
      </c>
      <c r="M1582" s="3" t="s">
        <v>378</v>
      </c>
      <c r="N1582" t="s">
        <v>379</v>
      </c>
      <c r="O1582" t="str">
        <f t="shared" ca="1" si="100"/>
        <v>C:\Altium Libraries\Passives Library\DataSheet\GENERAL PURPOSE CHIP RESISTORS (Yageo).pdf</v>
      </c>
      <c r="P1582" s="5" t="str">
        <f t="shared" si="103"/>
        <v>GENERAL PURPOSE CHIP RESISTORS RES0805 243R±1% 150V 0.125W</v>
      </c>
    </row>
    <row r="1583" spans="1:16" x14ac:dyDescent="0.3">
      <c r="A1583" s="4" t="s">
        <v>2886</v>
      </c>
      <c r="B1583" s="3" t="s">
        <v>580</v>
      </c>
      <c r="C1583" s="4" t="s">
        <v>2310</v>
      </c>
      <c r="D1583" s="45" t="s">
        <v>1669</v>
      </c>
      <c r="E1583" s="3" t="s">
        <v>581</v>
      </c>
      <c r="F1583" s="3" t="s">
        <v>582</v>
      </c>
      <c r="G1583" s="4" t="str">
        <f t="shared" si="101"/>
        <v>RES0805 249R±1%</v>
      </c>
      <c r="H1583" s="3" t="s">
        <v>23</v>
      </c>
      <c r="I1583" s="3" t="s">
        <v>24</v>
      </c>
      <c r="J1583" s="3" t="s">
        <v>25</v>
      </c>
      <c r="K1583" s="3" t="s">
        <v>583</v>
      </c>
      <c r="L1583" s="4" t="str">
        <f t="shared" si="102"/>
        <v>RC0805FR-07249RL</v>
      </c>
      <c r="M1583" s="3" t="s">
        <v>378</v>
      </c>
      <c r="N1583" t="s">
        <v>379</v>
      </c>
      <c r="O1583" t="str">
        <f t="shared" ca="1" si="100"/>
        <v>C:\Altium Libraries\Passives Library\DataSheet\GENERAL PURPOSE CHIP RESISTORS (Yageo).pdf</v>
      </c>
      <c r="P1583" s="5" t="str">
        <f t="shared" si="103"/>
        <v>GENERAL PURPOSE CHIP RESISTORS RES0805 249R±1% 150V 0.125W</v>
      </c>
    </row>
    <row r="1584" spans="1:16" x14ac:dyDescent="0.3">
      <c r="A1584" s="4" t="s">
        <v>2887</v>
      </c>
      <c r="B1584" s="3" t="s">
        <v>580</v>
      </c>
      <c r="C1584" s="4" t="s">
        <v>2311</v>
      </c>
      <c r="D1584" s="45" t="s">
        <v>1669</v>
      </c>
      <c r="E1584" s="3" t="s">
        <v>581</v>
      </c>
      <c r="F1584" s="3" t="s">
        <v>582</v>
      </c>
      <c r="G1584" s="4" t="str">
        <f t="shared" si="101"/>
        <v>RES0805 255R±1%</v>
      </c>
      <c r="H1584" s="3" t="s">
        <v>23</v>
      </c>
      <c r="I1584" s="3" t="s">
        <v>24</v>
      </c>
      <c r="J1584" s="3" t="s">
        <v>25</v>
      </c>
      <c r="K1584" s="3" t="s">
        <v>583</v>
      </c>
      <c r="L1584" s="4" t="str">
        <f t="shared" si="102"/>
        <v>RC0805FR-07255RL</v>
      </c>
      <c r="M1584" s="3" t="s">
        <v>378</v>
      </c>
      <c r="N1584" t="s">
        <v>379</v>
      </c>
      <c r="O1584" t="str">
        <f t="shared" ca="1" si="100"/>
        <v>C:\Altium Libraries\Passives Library\DataSheet\GENERAL PURPOSE CHIP RESISTORS (Yageo).pdf</v>
      </c>
      <c r="P1584" s="5" t="str">
        <f t="shared" si="103"/>
        <v>GENERAL PURPOSE CHIP RESISTORS RES0805 255R±1% 150V 0.125W</v>
      </c>
    </row>
    <row r="1585" spans="1:16" x14ac:dyDescent="0.3">
      <c r="A1585" s="4" t="s">
        <v>2888</v>
      </c>
      <c r="B1585" s="3" t="s">
        <v>580</v>
      </c>
      <c r="C1585" s="4" t="s">
        <v>2312</v>
      </c>
      <c r="D1585" s="45" t="s">
        <v>1669</v>
      </c>
      <c r="E1585" s="3" t="s">
        <v>581</v>
      </c>
      <c r="F1585" s="3" t="s">
        <v>582</v>
      </c>
      <c r="G1585" s="4" t="str">
        <f t="shared" si="101"/>
        <v>RES0805 261R±1%</v>
      </c>
      <c r="H1585" s="3" t="s">
        <v>23</v>
      </c>
      <c r="I1585" s="3" t="s">
        <v>24</v>
      </c>
      <c r="J1585" s="3" t="s">
        <v>25</v>
      </c>
      <c r="K1585" s="3" t="s">
        <v>583</v>
      </c>
      <c r="L1585" s="4" t="str">
        <f t="shared" si="102"/>
        <v>RC0805FR-07261RL</v>
      </c>
      <c r="M1585" s="3" t="s">
        <v>378</v>
      </c>
      <c r="N1585" t="s">
        <v>379</v>
      </c>
      <c r="O1585" t="str">
        <f t="shared" ca="1" si="100"/>
        <v>C:\Altium Libraries\Passives Library\DataSheet\GENERAL PURPOSE CHIP RESISTORS (Yageo).pdf</v>
      </c>
      <c r="P1585" s="5" t="str">
        <f t="shared" si="103"/>
        <v>GENERAL PURPOSE CHIP RESISTORS RES0805 261R±1% 150V 0.125W</v>
      </c>
    </row>
    <row r="1586" spans="1:16" x14ac:dyDescent="0.3">
      <c r="A1586" s="4" t="s">
        <v>2889</v>
      </c>
      <c r="B1586" s="3" t="s">
        <v>580</v>
      </c>
      <c r="C1586" s="4" t="s">
        <v>2313</v>
      </c>
      <c r="D1586" s="45" t="s">
        <v>1669</v>
      </c>
      <c r="E1586" s="3" t="s">
        <v>581</v>
      </c>
      <c r="F1586" s="3" t="s">
        <v>582</v>
      </c>
      <c r="G1586" s="4" t="str">
        <f t="shared" si="101"/>
        <v>RES0805 267R±1%</v>
      </c>
      <c r="H1586" s="3" t="s">
        <v>23</v>
      </c>
      <c r="I1586" s="3" t="s">
        <v>24</v>
      </c>
      <c r="J1586" s="3" t="s">
        <v>25</v>
      </c>
      <c r="K1586" s="3" t="s">
        <v>583</v>
      </c>
      <c r="L1586" s="4" t="str">
        <f t="shared" si="102"/>
        <v>RC0805FR-07267RL</v>
      </c>
      <c r="M1586" s="3" t="s">
        <v>378</v>
      </c>
      <c r="N1586" t="s">
        <v>379</v>
      </c>
      <c r="O1586" t="str">
        <f t="shared" ca="1" si="100"/>
        <v>C:\Altium Libraries\Passives Library\DataSheet\GENERAL PURPOSE CHIP RESISTORS (Yageo).pdf</v>
      </c>
      <c r="P1586" s="5" t="str">
        <f t="shared" si="103"/>
        <v>GENERAL PURPOSE CHIP RESISTORS RES0805 267R±1% 150V 0.125W</v>
      </c>
    </row>
    <row r="1587" spans="1:16" x14ac:dyDescent="0.3">
      <c r="A1587" s="4" t="s">
        <v>2890</v>
      </c>
      <c r="B1587" s="3" t="s">
        <v>580</v>
      </c>
      <c r="C1587" s="4" t="s">
        <v>2314</v>
      </c>
      <c r="D1587" s="45" t="s">
        <v>1669</v>
      </c>
      <c r="E1587" s="3" t="s">
        <v>581</v>
      </c>
      <c r="F1587" s="3" t="s">
        <v>582</v>
      </c>
      <c r="G1587" s="4" t="str">
        <f t="shared" si="101"/>
        <v>RES0805 274R±1%</v>
      </c>
      <c r="H1587" s="3" t="s">
        <v>23</v>
      </c>
      <c r="I1587" s="3" t="s">
        <v>24</v>
      </c>
      <c r="J1587" s="3" t="s">
        <v>25</v>
      </c>
      <c r="K1587" s="3" t="s">
        <v>583</v>
      </c>
      <c r="L1587" s="4" t="str">
        <f t="shared" si="102"/>
        <v>RC0805FR-07274RL</v>
      </c>
      <c r="M1587" s="3" t="s">
        <v>378</v>
      </c>
      <c r="N1587" t="s">
        <v>379</v>
      </c>
      <c r="O1587" t="str">
        <f t="shared" ca="1" si="100"/>
        <v>C:\Altium Libraries\Passives Library\DataSheet\GENERAL PURPOSE CHIP RESISTORS (Yageo).pdf</v>
      </c>
      <c r="P1587" s="5" t="str">
        <f t="shared" si="103"/>
        <v>GENERAL PURPOSE CHIP RESISTORS RES0805 274R±1% 150V 0.125W</v>
      </c>
    </row>
    <row r="1588" spans="1:16" x14ac:dyDescent="0.3">
      <c r="A1588" s="4" t="s">
        <v>2891</v>
      </c>
      <c r="B1588" s="3" t="s">
        <v>580</v>
      </c>
      <c r="C1588" s="4" t="s">
        <v>2315</v>
      </c>
      <c r="D1588" s="45" t="s">
        <v>1669</v>
      </c>
      <c r="E1588" s="3" t="s">
        <v>581</v>
      </c>
      <c r="F1588" s="3" t="s">
        <v>582</v>
      </c>
      <c r="G1588" s="4" t="str">
        <f t="shared" si="101"/>
        <v>RES0805 280R±1%</v>
      </c>
      <c r="H1588" s="3" t="s">
        <v>23</v>
      </c>
      <c r="I1588" s="3" t="s">
        <v>24</v>
      </c>
      <c r="J1588" s="3" t="s">
        <v>25</v>
      </c>
      <c r="K1588" s="3" t="s">
        <v>583</v>
      </c>
      <c r="L1588" s="4" t="str">
        <f t="shared" si="102"/>
        <v>RC0805FR-07280RL</v>
      </c>
      <c r="M1588" s="3" t="s">
        <v>378</v>
      </c>
      <c r="N1588" t="s">
        <v>379</v>
      </c>
      <c r="O1588" t="str">
        <f t="shared" ca="1" si="100"/>
        <v>C:\Altium Libraries\Passives Library\DataSheet\GENERAL PURPOSE CHIP RESISTORS (Yageo).pdf</v>
      </c>
      <c r="P1588" s="5" t="str">
        <f t="shared" si="103"/>
        <v>GENERAL PURPOSE CHIP RESISTORS RES0805 280R±1% 150V 0.125W</v>
      </c>
    </row>
    <row r="1589" spans="1:16" x14ac:dyDescent="0.3">
      <c r="A1589" s="4" t="s">
        <v>2892</v>
      </c>
      <c r="B1589" s="3" t="s">
        <v>580</v>
      </c>
      <c r="C1589" s="4" t="s">
        <v>2316</v>
      </c>
      <c r="D1589" s="45" t="s">
        <v>1669</v>
      </c>
      <c r="E1589" s="3" t="s">
        <v>581</v>
      </c>
      <c r="F1589" s="3" t="s">
        <v>582</v>
      </c>
      <c r="G1589" s="4" t="str">
        <f t="shared" si="101"/>
        <v>RES0805 287R±1%</v>
      </c>
      <c r="H1589" s="3" t="s">
        <v>23</v>
      </c>
      <c r="I1589" s="3" t="s">
        <v>24</v>
      </c>
      <c r="J1589" s="3" t="s">
        <v>25</v>
      </c>
      <c r="K1589" s="3" t="s">
        <v>583</v>
      </c>
      <c r="L1589" s="4" t="str">
        <f t="shared" si="102"/>
        <v>RC0805FR-07287RL</v>
      </c>
      <c r="M1589" s="3" t="s">
        <v>378</v>
      </c>
      <c r="N1589" t="s">
        <v>379</v>
      </c>
      <c r="O1589" t="str">
        <f t="shared" ca="1" si="100"/>
        <v>C:\Altium Libraries\Passives Library\DataSheet\GENERAL PURPOSE CHIP RESISTORS (Yageo).pdf</v>
      </c>
      <c r="P1589" s="5" t="str">
        <f t="shared" si="103"/>
        <v>GENERAL PURPOSE CHIP RESISTORS RES0805 287R±1% 150V 0.125W</v>
      </c>
    </row>
    <row r="1590" spans="1:16" x14ac:dyDescent="0.3">
      <c r="A1590" s="4" t="s">
        <v>2893</v>
      </c>
      <c r="B1590" s="3" t="s">
        <v>580</v>
      </c>
      <c r="C1590" s="4" t="s">
        <v>2317</v>
      </c>
      <c r="D1590" s="45" t="s">
        <v>1669</v>
      </c>
      <c r="E1590" s="3" t="s">
        <v>581</v>
      </c>
      <c r="F1590" s="3" t="s">
        <v>582</v>
      </c>
      <c r="G1590" s="4" t="str">
        <f t="shared" si="101"/>
        <v>RES0805 294R±1%</v>
      </c>
      <c r="H1590" s="3" t="s">
        <v>23</v>
      </c>
      <c r="I1590" s="3" t="s">
        <v>24</v>
      </c>
      <c r="J1590" s="3" t="s">
        <v>25</v>
      </c>
      <c r="K1590" s="3" t="s">
        <v>583</v>
      </c>
      <c r="L1590" s="4" t="str">
        <f t="shared" si="102"/>
        <v>RC0805FR-07294RL</v>
      </c>
      <c r="M1590" s="3" t="s">
        <v>378</v>
      </c>
      <c r="N1590" t="s">
        <v>379</v>
      </c>
      <c r="O1590" t="str">
        <f t="shared" ca="1" si="100"/>
        <v>C:\Altium Libraries\Passives Library\DataSheet\GENERAL PURPOSE CHIP RESISTORS (Yageo).pdf</v>
      </c>
      <c r="P1590" s="5" t="str">
        <f t="shared" si="103"/>
        <v>GENERAL PURPOSE CHIP RESISTORS RES0805 294R±1% 150V 0.125W</v>
      </c>
    </row>
    <row r="1591" spans="1:16" x14ac:dyDescent="0.3">
      <c r="A1591" s="4" t="s">
        <v>2894</v>
      </c>
      <c r="B1591" s="3" t="s">
        <v>580</v>
      </c>
      <c r="C1591" s="4" t="s">
        <v>2318</v>
      </c>
      <c r="D1591" s="45" t="s">
        <v>1669</v>
      </c>
      <c r="E1591" s="3" t="s">
        <v>581</v>
      </c>
      <c r="F1591" s="3" t="s">
        <v>582</v>
      </c>
      <c r="G1591" s="4" t="str">
        <f t="shared" si="101"/>
        <v>RES0805 301R±1%</v>
      </c>
      <c r="H1591" s="3" t="s">
        <v>23</v>
      </c>
      <c r="I1591" s="3" t="s">
        <v>24</v>
      </c>
      <c r="J1591" s="3" t="s">
        <v>25</v>
      </c>
      <c r="K1591" s="3" t="s">
        <v>583</v>
      </c>
      <c r="L1591" s="4" t="str">
        <f t="shared" si="102"/>
        <v>RC0805FR-07301RL</v>
      </c>
      <c r="M1591" s="3" t="s">
        <v>378</v>
      </c>
      <c r="N1591" t="s">
        <v>379</v>
      </c>
      <c r="O1591" t="str">
        <f t="shared" ca="1" si="100"/>
        <v>C:\Altium Libraries\Passives Library\DataSheet\GENERAL PURPOSE CHIP RESISTORS (Yageo).pdf</v>
      </c>
      <c r="P1591" s="5" t="str">
        <f t="shared" si="103"/>
        <v>GENERAL PURPOSE CHIP RESISTORS RES0805 301R±1% 150V 0.125W</v>
      </c>
    </row>
    <row r="1592" spans="1:16" x14ac:dyDescent="0.3">
      <c r="A1592" s="4" t="s">
        <v>2895</v>
      </c>
      <c r="B1592" s="3" t="s">
        <v>580</v>
      </c>
      <c r="C1592" s="4" t="s">
        <v>2319</v>
      </c>
      <c r="D1592" s="45" t="s">
        <v>1669</v>
      </c>
      <c r="E1592" s="3" t="s">
        <v>581</v>
      </c>
      <c r="F1592" s="3" t="s">
        <v>582</v>
      </c>
      <c r="G1592" s="4" t="str">
        <f t="shared" si="101"/>
        <v>RES0805 309R±1%</v>
      </c>
      <c r="H1592" s="3" t="s">
        <v>23</v>
      </c>
      <c r="I1592" s="3" t="s">
        <v>24</v>
      </c>
      <c r="J1592" s="3" t="s">
        <v>25</v>
      </c>
      <c r="K1592" s="3" t="s">
        <v>583</v>
      </c>
      <c r="L1592" s="4" t="str">
        <f t="shared" si="102"/>
        <v>RC0805FR-07309RL</v>
      </c>
      <c r="M1592" s="3" t="s">
        <v>378</v>
      </c>
      <c r="N1592" t="s">
        <v>379</v>
      </c>
      <c r="O1592" t="str">
        <f t="shared" ca="1" si="100"/>
        <v>C:\Altium Libraries\Passives Library\DataSheet\GENERAL PURPOSE CHIP RESISTORS (Yageo).pdf</v>
      </c>
      <c r="P1592" s="5" t="str">
        <f t="shared" si="103"/>
        <v>GENERAL PURPOSE CHIP RESISTORS RES0805 309R±1% 150V 0.125W</v>
      </c>
    </row>
    <row r="1593" spans="1:16" x14ac:dyDescent="0.3">
      <c r="A1593" s="4" t="s">
        <v>2896</v>
      </c>
      <c r="B1593" s="3" t="s">
        <v>580</v>
      </c>
      <c r="C1593" s="4" t="s">
        <v>2320</v>
      </c>
      <c r="D1593" s="45" t="s">
        <v>1669</v>
      </c>
      <c r="E1593" s="3" t="s">
        <v>581</v>
      </c>
      <c r="F1593" s="3" t="s">
        <v>582</v>
      </c>
      <c r="G1593" s="4" t="str">
        <f t="shared" si="101"/>
        <v>RES0805 316R±1%</v>
      </c>
      <c r="H1593" s="3" t="s">
        <v>23</v>
      </c>
      <c r="I1593" s="3" t="s">
        <v>24</v>
      </c>
      <c r="J1593" s="3" t="s">
        <v>25</v>
      </c>
      <c r="K1593" s="3" t="s">
        <v>583</v>
      </c>
      <c r="L1593" s="4" t="str">
        <f t="shared" si="102"/>
        <v>RC0805FR-07316RL</v>
      </c>
      <c r="M1593" s="3" t="s">
        <v>378</v>
      </c>
      <c r="N1593" t="s">
        <v>379</v>
      </c>
      <c r="O1593" t="str">
        <f t="shared" ca="1" si="100"/>
        <v>C:\Altium Libraries\Passives Library\DataSheet\GENERAL PURPOSE CHIP RESISTORS (Yageo).pdf</v>
      </c>
      <c r="P1593" s="5" t="str">
        <f t="shared" si="103"/>
        <v>GENERAL PURPOSE CHIP RESISTORS RES0805 316R±1% 150V 0.125W</v>
      </c>
    </row>
    <row r="1594" spans="1:16" x14ac:dyDescent="0.3">
      <c r="A1594" s="4" t="s">
        <v>2897</v>
      </c>
      <c r="B1594" s="3" t="s">
        <v>580</v>
      </c>
      <c r="C1594" s="4" t="s">
        <v>2321</v>
      </c>
      <c r="D1594" s="45" t="s">
        <v>1669</v>
      </c>
      <c r="E1594" s="3" t="s">
        <v>581</v>
      </c>
      <c r="F1594" s="3" t="s">
        <v>582</v>
      </c>
      <c r="G1594" s="4" t="str">
        <f t="shared" si="101"/>
        <v>RES0805 324R±1%</v>
      </c>
      <c r="H1594" s="3" t="s">
        <v>23</v>
      </c>
      <c r="I1594" s="3" t="s">
        <v>24</v>
      </c>
      <c r="J1594" s="3" t="s">
        <v>25</v>
      </c>
      <c r="K1594" s="3" t="s">
        <v>583</v>
      </c>
      <c r="L1594" s="4" t="str">
        <f t="shared" si="102"/>
        <v>RC0805FR-07324RL</v>
      </c>
      <c r="M1594" s="3" t="s">
        <v>378</v>
      </c>
      <c r="N1594" t="s">
        <v>379</v>
      </c>
      <c r="O1594" t="str">
        <f t="shared" ca="1" si="100"/>
        <v>C:\Altium Libraries\Passives Library\DataSheet\GENERAL PURPOSE CHIP RESISTORS (Yageo).pdf</v>
      </c>
      <c r="P1594" s="5" t="str">
        <f t="shared" si="103"/>
        <v>GENERAL PURPOSE CHIP RESISTORS RES0805 324R±1% 150V 0.125W</v>
      </c>
    </row>
    <row r="1595" spans="1:16" x14ac:dyDescent="0.3">
      <c r="A1595" s="4" t="s">
        <v>2898</v>
      </c>
      <c r="B1595" s="3" t="s">
        <v>580</v>
      </c>
      <c r="C1595" s="4" t="s">
        <v>2322</v>
      </c>
      <c r="D1595" s="45" t="s">
        <v>1669</v>
      </c>
      <c r="E1595" s="3" t="s">
        <v>581</v>
      </c>
      <c r="F1595" s="3" t="s">
        <v>582</v>
      </c>
      <c r="G1595" s="4" t="str">
        <f t="shared" si="101"/>
        <v>RES0805 332R±1%</v>
      </c>
      <c r="H1595" s="3" t="s">
        <v>23</v>
      </c>
      <c r="I1595" s="3" t="s">
        <v>24</v>
      </c>
      <c r="J1595" s="3" t="s">
        <v>25</v>
      </c>
      <c r="K1595" s="3" t="s">
        <v>583</v>
      </c>
      <c r="L1595" s="4" t="str">
        <f t="shared" si="102"/>
        <v>RC0805FR-07332RL</v>
      </c>
      <c r="M1595" s="3" t="s">
        <v>378</v>
      </c>
      <c r="N1595" t="s">
        <v>379</v>
      </c>
      <c r="O1595" t="str">
        <f t="shared" ca="1" si="100"/>
        <v>C:\Altium Libraries\Passives Library\DataSheet\GENERAL PURPOSE CHIP RESISTORS (Yageo).pdf</v>
      </c>
      <c r="P1595" s="5" t="str">
        <f t="shared" si="103"/>
        <v>GENERAL PURPOSE CHIP RESISTORS RES0805 332R±1% 150V 0.125W</v>
      </c>
    </row>
    <row r="1596" spans="1:16" x14ac:dyDescent="0.3">
      <c r="A1596" s="4" t="s">
        <v>2899</v>
      </c>
      <c r="B1596" s="3" t="s">
        <v>580</v>
      </c>
      <c r="C1596" s="4" t="s">
        <v>2323</v>
      </c>
      <c r="D1596" s="45" t="s">
        <v>1669</v>
      </c>
      <c r="E1596" s="3" t="s">
        <v>581</v>
      </c>
      <c r="F1596" s="3" t="s">
        <v>582</v>
      </c>
      <c r="G1596" s="4" t="str">
        <f t="shared" si="101"/>
        <v>RES0805 340R±1%</v>
      </c>
      <c r="H1596" s="3" t="s">
        <v>23</v>
      </c>
      <c r="I1596" s="3" t="s">
        <v>24</v>
      </c>
      <c r="J1596" s="3" t="s">
        <v>25</v>
      </c>
      <c r="K1596" s="3" t="s">
        <v>583</v>
      </c>
      <c r="L1596" s="4" t="str">
        <f t="shared" si="102"/>
        <v>RC0805FR-07340RL</v>
      </c>
      <c r="M1596" s="3" t="s">
        <v>378</v>
      </c>
      <c r="N1596" t="s">
        <v>379</v>
      </c>
      <c r="O1596" t="str">
        <f t="shared" ca="1" si="100"/>
        <v>C:\Altium Libraries\Passives Library\DataSheet\GENERAL PURPOSE CHIP RESISTORS (Yageo).pdf</v>
      </c>
      <c r="P1596" s="5" t="str">
        <f t="shared" si="103"/>
        <v>GENERAL PURPOSE CHIP RESISTORS RES0805 340R±1% 150V 0.125W</v>
      </c>
    </row>
    <row r="1597" spans="1:16" x14ac:dyDescent="0.3">
      <c r="A1597" s="4" t="s">
        <v>2900</v>
      </c>
      <c r="B1597" s="3" t="s">
        <v>580</v>
      </c>
      <c r="C1597" s="4" t="s">
        <v>2324</v>
      </c>
      <c r="D1597" s="45" t="s">
        <v>1669</v>
      </c>
      <c r="E1597" s="3" t="s">
        <v>581</v>
      </c>
      <c r="F1597" s="3" t="s">
        <v>582</v>
      </c>
      <c r="G1597" s="4" t="str">
        <f t="shared" si="101"/>
        <v>RES0805 348R±1%</v>
      </c>
      <c r="H1597" s="3" t="s">
        <v>23</v>
      </c>
      <c r="I1597" s="3" t="s">
        <v>24</v>
      </c>
      <c r="J1597" s="3" t="s">
        <v>25</v>
      </c>
      <c r="K1597" s="3" t="s">
        <v>583</v>
      </c>
      <c r="L1597" s="4" t="str">
        <f t="shared" si="102"/>
        <v>RC0805FR-07348RL</v>
      </c>
      <c r="M1597" s="3" t="s">
        <v>378</v>
      </c>
      <c r="N1597" t="s">
        <v>379</v>
      </c>
      <c r="O1597" t="str">
        <f t="shared" ca="1" si="100"/>
        <v>C:\Altium Libraries\Passives Library\DataSheet\GENERAL PURPOSE CHIP RESISTORS (Yageo).pdf</v>
      </c>
      <c r="P1597" s="5" t="str">
        <f t="shared" si="103"/>
        <v>GENERAL PURPOSE CHIP RESISTORS RES0805 348R±1% 150V 0.125W</v>
      </c>
    </row>
    <row r="1598" spans="1:16" x14ac:dyDescent="0.3">
      <c r="A1598" s="4" t="s">
        <v>2901</v>
      </c>
      <c r="B1598" s="3" t="s">
        <v>580</v>
      </c>
      <c r="C1598" s="4" t="s">
        <v>2325</v>
      </c>
      <c r="D1598" s="45" t="s">
        <v>1669</v>
      </c>
      <c r="E1598" s="3" t="s">
        <v>581</v>
      </c>
      <c r="F1598" s="3" t="s">
        <v>582</v>
      </c>
      <c r="G1598" s="4" t="str">
        <f t="shared" si="101"/>
        <v>RES0805 357R±1%</v>
      </c>
      <c r="H1598" s="3" t="s">
        <v>23</v>
      </c>
      <c r="I1598" s="3" t="s">
        <v>24</v>
      </c>
      <c r="J1598" s="3" t="s">
        <v>25</v>
      </c>
      <c r="K1598" s="3" t="s">
        <v>583</v>
      </c>
      <c r="L1598" s="4" t="str">
        <f t="shared" si="102"/>
        <v>RC0805FR-07357RL</v>
      </c>
      <c r="M1598" s="3" t="s">
        <v>378</v>
      </c>
      <c r="N1598" t="s">
        <v>379</v>
      </c>
      <c r="O1598" t="str">
        <f t="shared" ca="1" si="100"/>
        <v>C:\Altium Libraries\Passives Library\DataSheet\GENERAL PURPOSE CHIP RESISTORS (Yageo).pdf</v>
      </c>
      <c r="P1598" s="5" t="str">
        <f t="shared" si="103"/>
        <v>GENERAL PURPOSE CHIP RESISTORS RES0805 357R±1% 150V 0.125W</v>
      </c>
    </row>
    <row r="1599" spans="1:16" x14ac:dyDescent="0.3">
      <c r="A1599" s="4" t="s">
        <v>2902</v>
      </c>
      <c r="B1599" s="3" t="s">
        <v>580</v>
      </c>
      <c r="C1599" s="4" t="s">
        <v>2326</v>
      </c>
      <c r="D1599" s="45" t="s">
        <v>1669</v>
      </c>
      <c r="E1599" s="3" t="s">
        <v>581</v>
      </c>
      <c r="F1599" s="3" t="s">
        <v>582</v>
      </c>
      <c r="G1599" s="4" t="str">
        <f t="shared" si="101"/>
        <v>RES0805 365R±1%</v>
      </c>
      <c r="H1599" s="3" t="s">
        <v>23</v>
      </c>
      <c r="I1599" s="3" t="s">
        <v>24</v>
      </c>
      <c r="J1599" s="3" t="s">
        <v>25</v>
      </c>
      <c r="K1599" s="3" t="s">
        <v>583</v>
      </c>
      <c r="L1599" s="4" t="str">
        <f t="shared" si="102"/>
        <v>RC0805FR-07365RL</v>
      </c>
      <c r="M1599" s="3" t="s">
        <v>378</v>
      </c>
      <c r="N1599" t="s">
        <v>379</v>
      </c>
      <c r="O1599" t="str">
        <f t="shared" ca="1" si="100"/>
        <v>C:\Altium Libraries\Passives Library\DataSheet\GENERAL PURPOSE CHIP RESISTORS (Yageo).pdf</v>
      </c>
      <c r="P1599" s="5" t="str">
        <f t="shared" si="103"/>
        <v>GENERAL PURPOSE CHIP RESISTORS RES0805 365R±1% 150V 0.125W</v>
      </c>
    </row>
    <row r="1600" spans="1:16" x14ac:dyDescent="0.3">
      <c r="A1600" s="4" t="s">
        <v>2903</v>
      </c>
      <c r="B1600" s="3" t="s">
        <v>580</v>
      </c>
      <c r="C1600" s="4" t="s">
        <v>2327</v>
      </c>
      <c r="D1600" s="45" t="s">
        <v>1669</v>
      </c>
      <c r="E1600" s="3" t="s">
        <v>581</v>
      </c>
      <c r="F1600" s="3" t="s">
        <v>582</v>
      </c>
      <c r="G1600" s="4" t="str">
        <f t="shared" si="101"/>
        <v>RES0805 374R±1%</v>
      </c>
      <c r="H1600" s="3" t="s">
        <v>23</v>
      </c>
      <c r="I1600" s="3" t="s">
        <v>24</v>
      </c>
      <c r="J1600" s="3" t="s">
        <v>25</v>
      </c>
      <c r="K1600" s="3" t="s">
        <v>583</v>
      </c>
      <c r="L1600" s="4" t="str">
        <f t="shared" si="102"/>
        <v>RC0805FR-07374RL</v>
      </c>
      <c r="M1600" s="3" t="s">
        <v>378</v>
      </c>
      <c r="N1600" t="s">
        <v>379</v>
      </c>
      <c r="O1600" t="str">
        <f t="shared" ca="1" si="100"/>
        <v>C:\Altium Libraries\Passives Library\DataSheet\GENERAL PURPOSE CHIP RESISTORS (Yageo).pdf</v>
      </c>
      <c r="P1600" s="5" t="str">
        <f t="shared" si="103"/>
        <v>GENERAL PURPOSE CHIP RESISTORS RES0805 374R±1% 150V 0.125W</v>
      </c>
    </row>
    <row r="1601" spans="1:16" x14ac:dyDescent="0.3">
      <c r="A1601" s="4" t="s">
        <v>2904</v>
      </c>
      <c r="B1601" s="3" t="s">
        <v>580</v>
      </c>
      <c r="C1601" s="4" t="s">
        <v>2328</v>
      </c>
      <c r="D1601" s="45" t="s">
        <v>1669</v>
      </c>
      <c r="E1601" s="3" t="s">
        <v>581</v>
      </c>
      <c r="F1601" s="3" t="s">
        <v>582</v>
      </c>
      <c r="G1601" s="4" t="str">
        <f t="shared" si="101"/>
        <v>RES0805 383R±1%</v>
      </c>
      <c r="H1601" s="3" t="s">
        <v>23</v>
      </c>
      <c r="I1601" s="3" t="s">
        <v>24</v>
      </c>
      <c r="J1601" s="3" t="s">
        <v>25</v>
      </c>
      <c r="K1601" s="3" t="s">
        <v>583</v>
      </c>
      <c r="L1601" s="4" t="str">
        <f t="shared" si="102"/>
        <v>RC0805FR-07383RL</v>
      </c>
      <c r="M1601" s="3" t="s">
        <v>378</v>
      </c>
      <c r="N1601" t="s">
        <v>379</v>
      </c>
      <c r="O1601" t="str">
        <f t="shared" ca="1" si="100"/>
        <v>C:\Altium Libraries\Passives Library\DataSheet\GENERAL PURPOSE CHIP RESISTORS (Yageo).pdf</v>
      </c>
      <c r="P1601" s="5" t="str">
        <f t="shared" si="103"/>
        <v>GENERAL PURPOSE CHIP RESISTORS RES0805 383R±1% 150V 0.125W</v>
      </c>
    </row>
    <row r="1602" spans="1:16" x14ac:dyDescent="0.3">
      <c r="A1602" s="4" t="s">
        <v>2905</v>
      </c>
      <c r="B1602" s="3" t="s">
        <v>580</v>
      </c>
      <c r="C1602" s="4" t="s">
        <v>2329</v>
      </c>
      <c r="D1602" s="45" t="s">
        <v>1669</v>
      </c>
      <c r="E1602" s="3" t="s">
        <v>581</v>
      </c>
      <c r="F1602" s="3" t="s">
        <v>582</v>
      </c>
      <c r="G1602" s="4" t="str">
        <f t="shared" si="101"/>
        <v>RES0805 392R±1%</v>
      </c>
      <c r="H1602" s="3" t="s">
        <v>23</v>
      </c>
      <c r="I1602" s="3" t="s">
        <v>24</v>
      </c>
      <c r="J1602" s="3" t="s">
        <v>25</v>
      </c>
      <c r="K1602" s="3" t="s">
        <v>583</v>
      </c>
      <c r="L1602" s="4" t="str">
        <f t="shared" si="102"/>
        <v>RC0805FR-07392RL</v>
      </c>
      <c r="M1602" s="3" t="s">
        <v>378</v>
      </c>
      <c r="N1602" t="s">
        <v>379</v>
      </c>
      <c r="O1602" t="str">
        <f t="shared" ca="1" si="100"/>
        <v>C:\Altium Libraries\Passives Library\DataSheet\GENERAL PURPOSE CHIP RESISTORS (Yageo).pdf</v>
      </c>
      <c r="P1602" s="5" t="str">
        <f t="shared" si="103"/>
        <v>GENERAL PURPOSE CHIP RESISTORS RES0805 392R±1% 150V 0.125W</v>
      </c>
    </row>
    <row r="1603" spans="1:16" x14ac:dyDescent="0.3">
      <c r="A1603" s="4" t="s">
        <v>2906</v>
      </c>
      <c r="B1603" s="3" t="s">
        <v>580</v>
      </c>
      <c r="C1603" s="4" t="s">
        <v>2330</v>
      </c>
      <c r="D1603" s="45" t="s">
        <v>1669</v>
      </c>
      <c r="E1603" s="3" t="s">
        <v>581</v>
      </c>
      <c r="F1603" s="3" t="s">
        <v>582</v>
      </c>
      <c r="G1603" s="4" t="str">
        <f t="shared" si="101"/>
        <v>RES0805 402R±1%</v>
      </c>
      <c r="H1603" s="3" t="s">
        <v>23</v>
      </c>
      <c r="I1603" s="3" t="s">
        <v>24</v>
      </c>
      <c r="J1603" s="3" t="s">
        <v>25</v>
      </c>
      <c r="K1603" s="3" t="s">
        <v>583</v>
      </c>
      <c r="L1603" s="4" t="str">
        <f t="shared" si="102"/>
        <v>RC0805FR-07402RL</v>
      </c>
      <c r="M1603" s="3" t="s">
        <v>378</v>
      </c>
      <c r="N1603" t="s">
        <v>379</v>
      </c>
      <c r="O1603" t="str">
        <f t="shared" ca="1" si="100"/>
        <v>C:\Altium Libraries\Passives Library\DataSheet\GENERAL PURPOSE CHIP RESISTORS (Yageo).pdf</v>
      </c>
      <c r="P1603" s="5" t="str">
        <f t="shared" si="103"/>
        <v>GENERAL PURPOSE CHIP RESISTORS RES0805 402R±1% 150V 0.125W</v>
      </c>
    </row>
    <row r="1604" spans="1:16" x14ac:dyDescent="0.3">
      <c r="A1604" s="4" t="s">
        <v>2907</v>
      </c>
      <c r="B1604" s="3" t="s">
        <v>580</v>
      </c>
      <c r="C1604" s="4" t="s">
        <v>2331</v>
      </c>
      <c r="D1604" s="45" t="s">
        <v>1669</v>
      </c>
      <c r="E1604" s="3" t="s">
        <v>581</v>
      </c>
      <c r="F1604" s="3" t="s">
        <v>582</v>
      </c>
      <c r="G1604" s="4" t="str">
        <f t="shared" si="101"/>
        <v>RES0805 412R±1%</v>
      </c>
      <c r="H1604" s="3" t="s">
        <v>23</v>
      </c>
      <c r="I1604" s="3" t="s">
        <v>24</v>
      </c>
      <c r="J1604" s="3" t="s">
        <v>25</v>
      </c>
      <c r="K1604" s="3" t="s">
        <v>583</v>
      </c>
      <c r="L1604" s="4" t="str">
        <f t="shared" si="102"/>
        <v>RC0805FR-07412RL</v>
      </c>
      <c r="M1604" s="3" t="s">
        <v>378</v>
      </c>
      <c r="N1604" t="s">
        <v>379</v>
      </c>
      <c r="O1604" t="str">
        <f t="shared" ca="1" si="100"/>
        <v>C:\Altium Libraries\Passives Library\DataSheet\GENERAL PURPOSE CHIP RESISTORS (Yageo).pdf</v>
      </c>
      <c r="P1604" s="5" t="str">
        <f t="shared" si="103"/>
        <v>GENERAL PURPOSE CHIP RESISTORS RES0805 412R±1% 150V 0.125W</v>
      </c>
    </row>
    <row r="1605" spans="1:16" x14ac:dyDescent="0.3">
      <c r="A1605" s="4" t="s">
        <v>2908</v>
      </c>
      <c r="B1605" s="3" t="s">
        <v>580</v>
      </c>
      <c r="C1605" s="4" t="s">
        <v>2332</v>
      </c>
      <c r="D1605" s="45" t="s">
        <v>1669</v>
      </c>
      <c r="E1605" s="3" t="s">
        <v>581</v>
      </c>
      <c r="F1605" s="3" t="s">
        <v>582</v>
      </c>
      <c r="G1605" s="4" t="str">
        <f t="shared" si="101"/>
        <v>RES0805 422R±1%</v>
      </c>
      <c r="H1605" s="3" t="s">
        <v>23</v>
      </c>
      <c r="I1605" s="3" t="s">
        <v>24</v>
      </c>
      <c r="J1605" s="3" t="s">
        <v>25</v>
      </c>
      <c r="K1605" s="3" t="s">
        <v>583</v>
      </c>
      <c r="L1605" s="4" t="str">
        <f t="shared" si="102"/>
        <v>RC0805FR-07422RL</v>
      </c>
      <c r="M1605" s="3" t="s">
        <v>378</v>
      </c>
      <c r="N1605" t="s">
        <v>379</v>
      </c>
      <c r="O1605" t="str">
        <f t="shared" ca="1" si="100"/>
        <v>C:\Altium Libraries\Passives Library\DataSheet\GENERAL PURPOSE CHIP RESISTORS (Yageo).pdf</v>
      </c>
      <c r="P1605" s="5" t="str">
        <f t="shared" si="103"/>
        <v>GENERAL PURPOSE CHIP RESISTORS RES0805 422R±1% 150V 0.125W</v>
      </c>
    </row>
    <row r="1606" spans="1:16" x14ac:dyDescent="0.3">
      <c r="A1606" s="4" t="s">
        <v>2909</v>
      </c>
      <c r="B1606" s="3" t="s">
        <v>580</v>
      </c>
      <c r="C1606" s="4" t="s">
        <v>2333</v>
      </c>
      <c r="D1606" s="45" t="s">
        <v>1669</v>
      </c>
      <c r="E1606" s="3" t="s">
        <v>581</v>
      </c>
      <c r="F1606" s="3" t="s">
        <v>582</v>
      </c>
      <c r="G1606" s="4" t="str">
        <f t="shared" si="101"/>
        <v>RES0805 432R±1%</v>
      </c>
      <c r="H1606" s="3" t="s">
        <v>23</v>
      </c>
      <c r="I1606" s="3" t="s">
        <v>24</v>
      </c>
      <c r="J1606" s="3" t="s">
        <v>25</v>
      </c>
      <c r="K1606" s="3" t="s">
        <v>583</v>
      </c>
      <c r="L1606" s="4" t="str">
        <f t="shared" si="102"/>
        <v>RC0805FR-07432RL</v>
      </c>
      <c r="M1606" s="3" t="s">
        <v>378</v>
      </c>
      <c r="N1606" t="s">
        <v>379</v>
      </c>
      <c r="O1606" t="str">
        <f t="shared" ca="1" si="100"/>
        <v>C:\Altium Libraries\Passives Library\DataSheet\GENERAL PURPOSE CHIP RESISTORS (Yageo).pdf</v>
      </c>
      <c r="P1606" s="5" t="str">
        <f t="shared" si="103"/>
        <v>GENERAL PURPOSE CHIP RESISTORS RES0805 432R±1% 150V 0.125W</v>
      </c>
    </row>
    <row r="1607" spans="1:16" x14ac:dyDescent="0.3">
      <c r="A1607" s="4" t="s">
        <v>2910</v>
      </c>
      <c r="B1607" s="3" t="s">
        <v>580</v>
      </c>
      <c r="C1607" s="4" t="s">
        <v>2334</v>
      </c>
      <c r="D1607" s="45" t="s">
        <v>1669</v>
      </c>
      <c r="E1607" s="3" t="s">
        <v>581</v>
      </c>
      <c r="F1607" s="3" t="s">
        <v>582</v>
      </c>
      <c r="G1607" s="4" t="str">
        <f t="shared" si="101"/>
        <v>RES0805 442R±1%</v>
      </c>
      <c r="H1607" s="3" t="s">
        <v>23</v>
      </c>
      <c r="I1607" s="3" t="s">
        <v>24</v>
      </c>
      <c r="J1607" s="3" t="s">
        <v>25</v>
      </c>
      <c r="K1607" s="3" t="s">
        <v>583</v>
      </c>
      <c r="L1607" s="4" t="str">
        <f t="shared" si="102"/>
        <v>RC0805FR-07442RL</v>
      </c>
      <c r="M1607" s="3" t="s">
        <v>378</v>
      </c>
      <c r="N1607" t="s">
        <v>379</v>
      </c>
      <c r="O1607" t="str">
        <f t="shared" ca="1" si="100"/>
        <v>C:\Altium Libraries\Passives Library\DataSheet\GENERAL PURPOSE CHIP RESISTORS (Yageo).pdf</v>
      </c>
      <c r="P1607" s="5" t="str">
        <f t="shared" si="103"/>
        <v>GENERAL PURPOSE CHIP RESISTORS RES0805 442R±1% 150V 0.125W</v>
      </c>
    </row>
    <row r="1608" spans="1:16" x14ac:dyDescent="0.3">
      <c r="A1608" s="4" t="s">
        <v>2911</v>
      </c>
      <c r="B1608" s="3" t="s">
        <v>580</v>
      </c>
      <c r="C1608" s="4" t="s">
        <v>2335</v>
      </c>
      <c r="D1608" s="45" t="s">
        <v>1669</v>
      </c>
      <c r="E1608" s="3" t="s">
        <v>581</v>
      </c>
      <c r="F1608" s="3" t="s">
        <v>582</v>
      </c>
      <c r="G1608" s="4" t="str">
        <f t="shared" si="101"/>
        <v>RES0805 453R±1%</v>
      </c>
      <c r="H1608" s="3" t="s">
        <v>23</v>
      </c>
      <c r="I1608" s="3" t="s">
        <v>24</v>
      </c>
      <c r="J1608" s="3" t="s">
        <v>25</v>
      </c>
      <c r="K1608" s="3" t="s">
        <v>583</v>
      </c>
      <c r="L1608" s="4" t="str">
        <f t="shared" si="102"/>
        <v>RC0805FR-07453RL</v>
      </c>
      <c r="M1608" s="3" t="s">
        <v>378</v>
      </c>
      <c r="N1608" t="s">
        <v>379</v>
      </c>
      <c r="O1608" t="str">
        <f t="shared" ref="O1608:O1671" ca="1" si="104">CONCATENATE(LEFT(CELL("имяфайла"), FIND("[",CELL("имяфайла"))-1),"DataSheet\GENERAL PURPOSE CHIP RESISTORS (Yageo).pdf")</f>
        <v>C:\Altium Libraries\Passives Library\DataSheet\GENERAL PURPOSE CHIP RESISTORS (Yageo).pdf</v>
      </c>
      <c r="P1608" s="5" t="str">
        <f t="shared" si="103"/>
        <v>GENERAL PURPOSE CHIP RESISTORS RES0805 453R±1% 150V 0.125W</v>
      </c>
    </row>
    <row r="1609" spans="1:16" x14ac:dyDescent="0.3">
      <c r="A1609" s="4" t="s">
        <v>2912</v>
      </c>
      <c r="B1609" s="3" t="s">
        <v>580</v>
      </c>
      <c r="C1609" s="4" t="s">
        <v>2336</v>
      </c>
      <c r="D1609" s="45" t="s">
        <v>1669</v>
      </c>
      <c r="E1609" s="3" t="s">
        <v>581</v>
      </c>
      <c r="F1609" s="3" t="s">
        <v>582</v>
      </c>
      <c r="G1609" s="4" t="str">
        <f t="shared" ref="G1609:G1672" si="105">CONCATENATE(K1609," ",C1609,D1609)</f>
        <v>RES0805 464R±1%</v>
      </c>
      <c r="H1609" s="3" t="s">
        <v>23</v>
      </c>
      <c r="I1609" s="3" t="s">
        <v>24</v>
      </c>
      <c r="J1609" s="3" t="s">
        <v>25</v>
      </c>
      <c r="K1609" s="3" t="s">
        <v>583</v>
      </c>
      <c r="L1609" s="4" t="str">
        <f t="shared" ref="L1609:L1672" si="106">CONCATENATE("RC0805FR-07",C1609,"L")</f>
        <v>RC0805FR-07464RL</v>
      </c>
      <c r="M1609" s="3" t="s">
        <v>378</v>
      </c>
      <c r="N1609" t="s">
        <v>379</v>
      </c>
      <c r="O1609" t="str">
        <f t="shared" ca="1" si="104"/>
        <v>C:\Altium Libraries\Passives Library\DataSheet\GENERAL PURPOSE CHIP RESISTORS (Yageo).pdf</v>
      </c>
      <c r="P1609" s="5" t="str">
        <f t="shared" ref="P1609:P1672" si="107">CONCATENATE(N1609," ",K1609," ",C1609,D1609," ",E1609," ",F1609)</f>
        <v>GENERAL PURPOSE CHIP RESISTORS RES0805 464R±1% 150V 0.125W</v>
      </c>
    </row>
    <row r="1610" spans="1:16" x14ac:dyDescent="0.3">
      <c r="A1610" s="4" t="s">
        <v>2913</v>
      </c>
      <c r="B1610" s="3" t="s">
        <v>580</v>
      </c>
      <c r="C1610" s="4" t="s">
        <v>2337</v>
      </c>
      <c r="D1610" s="45" t="s">
        <v>1669</v>
      </c>
      <c r="E1610" s="3" t="s">
        <v>581</v>
      </c>
      <c r="F1610" s="3" t="s">
        <v>582</v>
      </c>
      <c r="G1610" s="4" t="str">
        <f t="shared" si="105"/>
        <v>RES0805 475R±1%</v>
      </c>
      <c r="H1610" s="3" t="s">
        <v>23</v>
      </c>
      <c r="I1610" s="3" t="s">
        <v>24</v>
      </c>
      <c r="J1610" s="3" t="s">
        <v>25</v>
      </c>
      <c r="K1610" s="3" t="s">
        <v>583</v>
      </c>
      <c r="L1610" s="4" t="str">
        <f t="shared" si="106"/>
        <v>RC0805FR-07475RL</v>
      </c>
      <c r="M1610" s="3" t="s">
        <v>378</v>
      </c>
      <c r="N1610" t="s">
        <v>379</v>
      </c>
      <c r="O1610" t="str">
        <f t="shared" ca="1" si="104"/>
        <v>C:\Altium Libraries\Passives Library\DataSheet\GENERAL PURPOSE CHIP RESISTORS (Yageo).pdf</v>
      </c>
      <c r="P1610" s="5" t="str">
        <f t="shared" si="107"/>
        <v>GENERAL PURPOSE CHIP RESISTORS RES0805 475R±1% 150V 0.125W</v>
      </c>
    </row>
    <row r="1611" spans="1:16" x14ac:dyDescent="0.3">
      <c r="A1611" s="4" t="s">
        <v>2914</v>
      </c>
      <c r="B1611" s="3" t="s">
        <v>580</v>
      </c>
      <c r="C1611" s="4" t="s">
        <v>2338</v>
      </c>
      <c r="D1611" s="45" t="s">
        <v>1669</v>
      </c>
      <c r="E1611" s="3" t="s">
        <v>581</v>
      </c>
      <c r="F1611" s="3" t="s">
        <v>582</v>
      </c>
      <c r="G1611" s="4" t="str">
        <f t="shared" si="105"/>
        <v>RES0805 487R±1%</v>
      </c>
      <c r="H1611" s="3" t="s">
        <v>23</v>
      </c>
      <c r="I1611" s="3" t="s">
        <v>24</v>
      </c>
      <c r="J1611" s="3" t="s">
        <v>25</v>
      </c>
      <c r="K1611" s="3" t="s">
        <v>583</v>
      </c>
      <c r="L1611" s="4" t="str">
        <f t="shared" si="106"/>
        <v>RC0805FR-07487RL</v>
      </c>
      <c r="M1611" s="3" t="s">
        <v>378</v>
      </c>
      <c r="N1611" t="s">
        <v>379</v>
      </c>
      <c r="O1611" t="str">
        <f t="shared" ca="1" si="104"/>
        <v>C:\Altium Libraries\Passives Library\DataSheet\GENERAL PURPOSE CHIP RESISTORS (Yageo).pdf</v>
      </c>
      <c r="P1611" s="5" t="str">
        <f t="shared" si="107"/>
        <v>GENERAL PURPOSE CHIP RESISTORS RES0805 487R±1% 150V 0.125W</v>
      </c>
    </row>
    <row r="1612" spans="1:16" x14ac:dyDescent="0.3">
      <c r="A1612" s="4" t="s">
        <v>2915</v>
      </c>
      <c r="B1612" s="3" t="s">
        <v>580</v>
      </c>
      <c r="C1612" s="4" t="s">
        <v>2339</v>
      </c>
      <c r="D1612" s="45" t="s">
        <v>1669</v>
      </c>
      <c r="E1612" s="3" t="s">
        <v>581</v>
      </c>
      <c r="F1612" s="3" t="s">
        <v>582</v>
      </c>
      <c r="G1612" s="4" t="str">
        <f t="shared" si="105"/>
        <v>RES0805 499R±1%</v>
      </c>
      <c r="H1612" s="3" t="s">
        <v>23</v>
      </c>
      <c r="I1612" s="3" t="s">
        <v>24</v>
      </c>
      <c r="J1612" s="3" t="s">
        <v>25</v>
      </c>
      <c r="K1612" s="3" t="s">
        <v>583</v>
      </c>
      <c r="L1612" s="4" t="str">
        <f t="shared" si="106"/>
        <v>RC0805FR-07499RL</v>
      </c>
      <c r="M1612" s="3" t="s">
        <v>378</v>
      </c>
      <c r="N1612" t="s">
        <v>379</v>
      </c>
      <c r="O1612" t="str">
        <f t="shared" ca="1" si="104"/>
        <v>C:\Altium Libraries\Passives Library\DataSheet\GENERAL PURPOSE CHIP RESISTORS (Yageo).pdf</v>
      </c>
      <c r="P1612" s="5" t="str">
        <f t="shared" si="107"/>
        <v>GENERAL PURPOSE CHIP RESISTORS RES0805 499R±1% 150V 0.125W</v>
      </c>
    </row>
    <row r="1613" spans="1:16" x14ac:dyDescent="0.3">
      <c r="A1613" s="4" t="s">
        <v>2916</v>
      </c>
      <c r="B1613" s="3" t="s">
        <v>580</v>
      </c>
      <c r="C1613" s="4" t="s">
        <v>2340</v>
      </c>
      <c r="D1613" s="45" t="s">
        <v>1669</v>
      </c>
      <c r="E1613" s="3" t="s">
        <v>581</v>
      </c>
      <c r="F1613" s="3" t="s">
        <v>582</v>
      </c>
      <c r="G1613" s="4" t="str">
        <f t="shared" si="105"/>
        <v>RES0805 511R±1%</v>
      </c>
      <c r="H1613" s="3" t="s">
        <v>23</v>
      </c>
      <c r="I1613" s="3" t="s">
        <v>24</v>
      </c>
      <c r="J1613" s="3" t="s">
        <v>25</v>
      </c>
      <c r="K1613" s="3" t="s">
        <v>583</v>
      </c>
      <c r="L1613" s="4" t="str">
        <f t="shared" si="106"/>
        <v>RC0805FR-07511RL</v>
      </c>
      <c r="M1613" s="3" t="s">
        <v>378</v>
      </c>
      <c r="N1613" t="s">
        <v>379</v>
      </c>
      <c r="O1613" t="str">
        <f t="shared" ca="1" si="104"/>
        <v>C:\Altium Libraries\Passives Library\DataSheet\GENERAL PURPOSE CHIP RESISTORS (Yageo).pdf</v>
      </c>
      <c r="P1613" s="5" t="str">
        <f t="shared" si="107"/>
        <v>GENERAL PURPOSE CHIP RESISTORS RES0805 511R±1% 150V 0.125W</v>
      </c>
    </row>
    <row r="1614" spans="1:16" x14ac:dyDescent="0.3">
      <c r="A1614" s="4" t="s">
        <v>2917</v>
      </c>
      <c r="B1614" s="3" t="s">
        <v>580</v>
      </c>
      <c r="C1614" s="4" t="s">
        <v>2341</v>
      </c>
      <c r="D1614" s="45" t="s">
        <v>1669</v>
      </c>
      <c r="E1614" s="3" t="s">
        <v>581</v>
      </c>
      <c r="F1614" s="3" t="s">
        <v>582</v>
      </c>
      <c r="G1614" s="4" t="str">
        <f t="shared" si="105"/>
        <v>RES0805 523R±1%</v>
      </c>
      <c r="H1614" s="3" t="s">
        <v>23</v>
      </c>
      <c r="I1614" s="3" t="s">
        <v>24</v>
      </c>
      <c r="J1614" s="3" t="s">
        <v>25</v>
      </c>
      <c r="K1614" s="3" t="s">
        <v>583</v>
      </c>
      <c r="L1614" s="4" t="str">
        <f t="shared" si="106"/>
        <v>RC0805FR-07523RL</v>
      </c>
      <c r="M1614" s="3" t="s">
        <v>378</v>
      </c>
      <c r="N1614" t="s">
        <v>379</v>
      </c>
      <c r="O1614" t="str">
        <f t="shared" ca="1" si="104"/>
        <v>C:\Altium Libraries\Passives Library\DataSheet\GENERAL PURPOSE CHIP RESISTORS (Yageo).pdf</v>
      </c>
      <c r="P1614" s="5" t="str">
        <f t="shared" si="107"/>
        <v>GENERAL PURPOSE CHIP RESISTORS RES0805 523R±1% 150V 0.125W</v>
      </c>
    </row>
    <row r="1615" spans="1:16" x14ac:dyDescent="0.3">
      <c r="A1615" s="4" t="s">
        <v>2918</v>
      </c>
      <c r="B1615" s="3" t="s">
        <v>580</v>
      </c>
      <c r="C1615" s="4" t="s">
        <v>2342</v>
      </c>
      <c r="D1615" s="45" t="s">
        <v>1669</v>
      </c>
      <c r="E1615" s="3" t="s">
        <v>581</v>
      </c>
      <c r="F1615" s="3" t="s">
        <v>582</v>
      </c>
      <c r="G1615" s="4" t="str">
        <f t="shared" si="105"/>
        <v>RES0805 536R±1%</v>
      </c>
      <c r="H1615" s="3" t="s">
        <v>23</v>
      </c>
      <c r="I1615" s="3" t="s">
        <v>24</v>
      </c>
      <c r="J1615" s="3" t="s">
        <v>25</v>
      </c>
      <c r="K1615" s="3" t="s">
        <v>583</v>
      </c>
      <c r="L1615" s="4" t="str">
        <f t="shared" si="106"/>
        <v>RC0805FR-07536RL</v>
      </c>
      <c r="M1615" s="3" t="s">
        <v>378</v>
      </c>
      <c r="N1615" t="s">
        <v>379</v>
      </c>
      <c r="O1615" t="str">
        <f t="shared" ca="1" si="104"/>
        <v>C:\Altium Libraries\Passives Library\DataSheet\GENERAL PURPOSE CHIP RESISTORS (Yageo).pdf</v>
      </c>
      <c r="P1615" s="5" t="str">
        <f t="shared" si="107"/>
        <v>GENERAL PURPOSE CHIP RESISTORS RES0805 536R±1% 150V 0.125W</v>
      </c>
    </row>
    <row r="1616" spans="1:16" x14ac:dyDescent="0.3">
      <c r="A1616" s="4" t="s">
        <v>2919</v>
      </c>
      <c r="B1616" s="3" t="s">
        <v>580</v>
      </c>
      <c r="C1616" s="4" t="s">
        <v>2343</v>
      </c>
      <c r="D1616" s="45" t="s">
        <v>1669</v>
      </c>
      <c r="E1616" s="3" t="s">
        <v>581</v>
      </c>
      <c r="F1616" s="3" t="s">
        <v>582</v>
      </c>
      <c r="G1616" s="4" t="str">
        <f t="shared" si="105"/>
        <v>RES0805 549R±1%</v>
      </c>
      <c r="H1616" s="3" t="s">
        <v>23</v>
      </c>
      <c r="I1616" s="3" t="s">
        <v>24</v>
      </c>
      <c r="J1616" s="3" t="s">
        <v>25</v>
      </c>
      <c r="K1616" s="3" t="s">
        <v>583</v>
      </c>
      <c r="L1616" s="4" t="str">
        <f t="shared" si="106"/>
        <v>RC0805FR-07549RL</v>
      </c>
      <c r="M1616" s="3" t="s">
        <v>378</v>
      </c>
      <c r="N1616" t="s">
        <v>379</v>
      </c>
      <c r="O1616" t="str">
        <f t="shared" ca="1" si="104"/>
        <v>C:\Altium Libraries\Passives Library\DataSheet\GENERAL PURPOSE CHIP RESISTORS (Yageo).pdf</v>
      </c>
      <c r="P1616" s="5" t="str">
        <f t="shared" si="107"/>
        <v>GENERAL PURPOSE CHIP RESISTORS RES0805 549R±1% 150V 0.125W</v>
      </c>
    </row>
    <row r="1617" spans="1:16" x14ac:dyDescent="0.3">
      <c r="A1617" s="4" t="s">
        <v>2920</v>
      </c>
      <c r="B1617" s="3" t="s">
        <v>580</v>
      </c>
      <c r="C1617" s="4" t="s">
        <v>2344</v>
      </c>
      <c r="D1617" s="45" t="s">
        <v>1669</v>
      </c>
      <c r="E1617" s="3" t="s">
        <v>581</v>
      </c>
      <c r="F1617" s="3" t="s">
        <v>582</v>
      </c>
      <c r="G1617" s="4" t="str">
        <f t="shared" si="105"/>
        <v>RES0805 562R±1%</v>
      </c>
      <c r="H1617" s="3" t="s">
        <v>23</v>
      </c>
      <c r="I1617" s="3" t="s">
        <v>24</v>
      </c>
      <c r="J1617" s="3" t="s">
        <v>25</v>
      </c>
      <c r="K1617" s="3" t="s">
        <v>583</v>
      </c>
      <c r="L1617" s="4" t="str">
        <f t="shared" si="106"/>
        <v>RC0805FR-07562RL</v>
      </c>
      <c r="M1617" s="3" t="s">
        <v>378</v>
      </c>
      <c r="N1617" t="s">
        <v>379</v>
      </c>
      <c r="O1617" t="str">
        <f t="shared" ca="1" si="104"/>
        <v>C:\Altium Libraries\Passives Library\DataSheet\GENERAL PURPOSE CHIP RESISTORS (Yageo).pdf</v>
      </c>
      <c r="P1617" s="5" t="str">
        <f t="shared" si="107"/>
        <v>GENERAL PURPOSE CHIP RESISTORS RES0805 562R±1% 150V 0.125W</v>
      </c>
    </row>
    <row r="1618" spans="1:16" x14ac:dyDescent="0.3">
      <c r="A1618" s="4" t="s">
        <v>2921</v>
      </c>
      <c r="B1618" s="3" t="s">
        <v>580</v>
      </c>
      <c r="C1618" s="4" t="s">
        <v>2345</v>
      </c>
      <c r="D1618" s="45" t="s">
        <v>1669</v>
      </c>
      <c r="E1618" s="3" t="s">
        <v>581</v>
      </c>
      <c r="F1618" s="3" t="s">
        <v>582</v>
      </c>
      <c r="G1618" s="4" t="str">
        <f t="shared" si="105"/>
        <v>RES0805 576R±1%</v>
      </c>
      <c r="H1618" s="3" t="s">
        <v>23</v>
      </c>
      <c r="I1618" s="3" t="s">
        <v>24</v>
      </c>
      <c r="J1618" s="3" t="s">
        <v>25</v>
      </c>
      <c r="K1618" s="3" t="s">
        <v>583</v>
      </c>
      <c r="L1618" s="4" t="str">
        <f t="shared" si="106"/>
        <v>RC0805FR-07576RL</v>
      </c>
      <c r="M1618" s="3" t="s">
        <v>378</v>
      </c>
      <c r="N1618" t="s">
        <v>379</v>
      </c>
      <c r="O1618" t="str">
        <f t="shared" ca="1" si="104"/>
        <v>C:\Altium Libraries\Passives Library\DataSheet\GENERAL PURPOSE CHIP RESISTORS (Yageo).pdf</v>
      </c>
      <c r="P1618" s="5" t="str">
        <f t="shared" si="107"/>
        <v>GENERAL PURPOSE CHIP RESISTORS RES0805 576R±1% 150V 0.125W</v>
      </c>
    </row>
    <row r="1619" spans="1:16" x14ac:dyDescent="0.3">
      <c r="A1619" s="4" t="s">
        <v>2922</v>
      </c>
      <c r="B1619" s="3" t="s">
        <v>580</v>
      </c>
      <c r="C1619" s="4" t="s">
        <v>2346</v>
      </c>
      <c r="D1619" s="45" t="s">
        <v>1669</v>
      </c>
      <c r="E1619" s="3" t="s">
        <v>581</v>
      </c>
      <c r="F1619" s="3" t="s">
        <v>582</v>
      </c>
      <c r="G1619" s="4" t="str">
        <f t="shared" si="105"/>
        <v>RES0805 590R±1%</v>
      </c>
      <c r="H1619" s="3" t="s">
        <v>23</v>
      </c>
      <c r="I1619" s="3" t="s">
        <v>24</v>
      </c>
      <c r="J1619" s="3" t="s">
        <v>25</v>
      </c>
      <c r="K1619" s="3" t="s">
        <v>583</v>
      </c>
      <c r="L1619" s="4" t="str">
        <f t="shared" si="106"/>
        <v>RC0805FR-07590RL</v>
      </c>
      <c r="M1619" s="3" t="s">
        <v>378</v>
      </c>
      <c r="N1619" t="s">
        <v>379</v>
      </c>
      <c r="O1619" t="str">
        <f t="shared" ca="1" si="104"/>
        <v>C:\Altium Libraries\Passives Library\DataSheet\GENERAL PURPOSE CHIP RESISTORS (Yageo).pdf</v>
      </c>
      <c r="P1619" s="5" t="str">
        <f t="shared" si="107"/>
        <v>GENERAL PURPOSE CHIP RESISTORS RES0805 590R±1% 150V 0.125W</v>
      </c>
    </row>
    <row r="1620" spans="1:16" x14ac:dyDescent="0.3">
      <c r="A1620" s="4" t="s">
        <v>2923</v>
      </c>
      <c r="B1620" s="3" t="s">
        <v>580</v>
      </c>
      <c r="C1620" s="4" t="s">
        <v>2347</v>
      </c>
      <c r="D1620" s="45" t="s">
        <v>1669</v>
      </c>
      <c r="E1620" s="3" t="s">
        <v>581</v>
      </c>
      <c r="F1620" s="3" t="s">
        <v>582</v>
      </c>
      <c r="G1620" s="4" t="str">
        <f t="shared" si="105"/>
        <v>RES0805 604R±1%</v>
      </c>
      <c r="H1620" s="3" t="s">
        <v>23</v>
      </c>
      <c r="I1620" s="3" t="s">
        <v>24</v>
      </c>
      <c r="J1620" s="3" t="s">
        <v>25</v>
      </c>
      <c r="K1620" s="3" t="s">
        <v>583</v>
      </c>
      <c r="L1620" s="4" t="str">
        <f t="shared" si="106"/>
        <v>RC0805FR-07604RL</v>
      </c>
      <c r="M1620" s="3" t="s">
        <v>378</v>
      </c>
      <c r="N1620" t="s">
        <v>379</v>
      </c>
      <c r="O1620" t="str">
        <f t="shared" ca="1" si="104"/>
        <v>C:\Altium Libraries\Passives Library\DataSheet\GENERAL PURPOSE CHIP RESISTORS (Yageo).pdf</v>
      </c>
      <c r="P1620" s="5" t="str">
        <f t="shared" si="107"/>
        <v>GENERAL PURPOSE CHIP RESISTORS RES0805 604R±1% 150V 0.125W</v>
      </c>
    </row>
    <row r="1621" spans="1:16" x14ac:dyDescent="0.3">
      <c r="A1621" s="4" t="s">
        <v>2924</v>
      </c>
      <c r="B1621" s="3" t="s">
        <v>580</v>
      </c>
      <c r="C1621" s="4" t="s">
        <v>2348</v>
      </c>
      <c r="D1621" s="45" t="s">
        <v>1669</v>
      </c>
      <c r="E1621" s="3" t="s">
        <v>581</v>
      </c>
      <c r="F1621" s="3" t="s">
        <v>582</v>
      </c>
      <c r="G1621" s="4" t="str">
        <f t="shared" si="105"/>
        <v>RES0805 619R±1%</v>
      </c>
      <c r="H1621" s="3" t="s">
        <v>23</v>
      </c>
      <c r="I1621" s="3" t="s">
        <v>24</v>
      </c>
      <c r="J1621" s="3" t="s">
        <v>25</v>
      </c>
      <c r="K1621" s="3" t="s">
        <v>583</v>
      </c>
      <c r="L1621" s="4" t="str">
        <f t="shared" si="106"/>
        <v>RC0805FR-07619RL</v>
      </c>
      <c r="M1621" s="3" t="s">
        <v>378</v>
      </c>
      <c r="N1621" t="s">
        <v>379</v>
      </c>
      <c r="O1621" t="str">
        <f t="shared" ca="1" si="104"/>
        <v>C:\Altium Libraries\Passives Library\DataSheet\GENERAL PURPOSE CHIP RESISTORS (Yageo).pdf</v>
      </c>
      <c r="P1621" s="5" t="str">
        <f t="shared" si="107"/>
        <v>GENERAL PURPOSE CHIP RESISTORS RES0805 619R±1% 150V 0.125W</v>
      </c>
    </row>
    <row r="1622" spans="1:16" x14ac:dyDescent="0.3">
      <c r="A1622" s="4" t="s">
        <v>2925</v>
      </c>
      <c r="B1622" s="3" t="s">
        <v>580</v>
      </c>
      <c r="C1622" s="4" t="s">
        <v>2349</v>
      </c>
      <c r="D1622" s="45" t="s">
        <v>1669</v>
      </c>
      <c r="E1622" s="3" t="s">
        <v>581</v>
      </c>
      <c r="F1622" s="3" t="s">
        <v>582</v>
      </c>
      <c r="G1622" s="4" t="str">
        <f t="shared" si="105"/>
        <v>RES0805 634R±1%</v>
      </c>
      <c r="H1622" s="3" t="s">
        <v>23</v>
      </c>
      <c r="I1622" s="3" t="s">
        <v>24</v>
      </c>
      <c r="J1622" s="3" t="s">
        <v>25</v>
      </c>
      <c r="K1622" s="3" t="s">
        <v>583</v>
      </c>
      <c r="L1622" s="4" t="str">
        <f t="shared" si="106"/>
        <v>RC0805FR-07634RL</v>
      </c>
      <c r="M1622" s="3" t="s">
        <v>378</v>
      </c>
      <c r="N1622" t="s">
        <v>379</v>
      </c>
      <c r="O1622" t="str">
        <f t="shared" ca="1" si="104"/>
        <v>C:\Altium Libraries\Passives Library\DataSheet\GENERAL PURPOSE CHIP RESISTORS (Yageo).pdf</v>
      </c>
      <c r="P1622" s="5" t="str">
        <f t="shared" si="107"/>
        <v>GENERAL PURPOSE CHIP RESISTORS RES0805 634R±1% 150V 0.125W</v>
      </c>
    </row>
    <row r="1623" spans="1:16" x14ac:dyDescent="0.3">
      <c r="A1623" s="4" t="s">
        <v>2926</v>
      </c>
      <c r="B1623" s="3" t="s">
        <v>580</v>
      </c>
      <c r="C1623" s="4" t="s">
        <v>2350</v>
      </c>
      <c r="D1623" s="45" t="s">
        <v>1669</v>
      </c>
      <c r="E1623" s="3" t="s">
        <v>581</v>
      </c>
      <c r="F1623" s="3" t="s">
        <v>582</v>
      </c>
      <c r="G1623" s="4" t="str">
        <f t="shared" si="105"/>
        <v>RES0805 649R±1%</v>
      </c>
      <c r="H1623" s="3" t="s">
        <v>23</v>
      </c>
      <c r="I1623" s="3" t="s">
        <v>24</v>
      </c>
      <c r="J1623" s="3" t="s">
        <v>25</v>
      </c>
      <c r="K1623" s="3" t="s">
        <v>583</v>
      </c>
      <c r="L1623" s="4" t="str">
        <f t="shared" si="106"/>
        <v>RC0805FR-07649RL</v>
      </c>
      <c r="M1623" s="3" t="s">
        <v>378</v>
      </c>
      <c r="N1623" t="s">
        <v>379</v>
      </c>
      <c r="O1623" t="str">
        <f t="shared" ca="1" si="104"/>
        <v>C:\Altium Libraries\Passives Library\DataSheet\GENERAL PURPOSE CHIP RESISTORS (Yageo).pdf</v>
      </c>
      <c r="P1623" s="5" t="str">
        <f t="shared" si="107"/>
        <v>GENERAL PURPOSE CHIP RESISTORS RES0805 649R±1% 150V 0.125W</v>
      </c>
    </row>
    <row r="1624" spans="1:16" x14ac:dyDescent="0.3">
      <c r="A1624" s="4" t="s">
        <v>2927</v>
      </c>
      <c r="B1624" s="3" t="s">
        <v>580</v>
      </c>
      <c r="C1624" s="4" t="s">
        <v>2351</v>
      </c>
      <c r="D1624" s="45" t="s">
        <v>1669</v>
      </c>
      <c r="E1624" s="3" t="s">
        <v>581</v>
      </c>
      <c r="F1624" s="3" t="s">
        <v>582</v>
      </c>
      <c r="G1624" s="4" t="str">
        <f t="shared" si="105"/>
        <v>RES0805 665R±1%</v>
      </c>
      <c r="H1624" s="3" t="s">
        <v>23</v>
      </c>
      <c r="I1624" s="3" t="s">
        <v>24</v>
      </c>
      <c r="J1624" s="3" t="s">
        <v>25</v>
      </c>
      <c r="K1624" s="3" t="s">
        <v>583</v>
      </c>
      <c r="L1624" s="4" t="str">
        <f t="shared" si="106"/>
        <v>RC0805FR-07665RL</v>
      </c>
      <c r="M1624" s="3" t="s">
        <v>378</v>
      </c>
      <c r="N1624" t="s">
        <v>379</v>
      </c>
      <c r="O1624" t="str">
        <f t="shared" ca="1" si="104"/>
        <v>C:\Altium Libraries\Passives Library\DataSheet\GENERAL PURPOSE CHIP RESISTORS (Yageo).pdf</v>
      </c>
      <c r="P1624" s="5" t="str">
        <f t="shared" si="107"/>
        <v>GENERAL PURPOSE CHIP RESISTORS RES0805 665R±1% 150V 0.125W</v>
      </c>
    </row>
    <row r="1625" spans="1:16" x14ac:dyDescent="0.3">
      <c r="A1625" s="4" t="s">
        <v>2928</v>
      </c>
      <c r="B1625" s="3" t="s">
        <v>580</v>
      </c>
      <c r="C1625" s="4" t="s">
        <v>2352</v>
      </c>
      <c r="D1625" s="45" t="s">
        <v>1669</v>
      </c>
      <c r="E1625" s="3" t="s">
        <v>581</v>
      </c>
      <c r="F1625" s="3" t="s">
        <v>582</v>
      </c>
      <c r="G1625" s="4" t="str">
        <f t="shared" si="105"/>
        <v>RES0805 681R±1%</v>
      </c>
      <c r="H1625" s="3" t="s">
        <v>23</v>
      </c>
      <c r="I1625" s="3" t="s">
        <v>24</v>
      </c>
      <c r="J1625" s="3" t="s">
        <v>25</v>
      </c>
      <c r="K1625" s="3" t="s">
        <v>583</v>
      </c>
      <c r="L1625" s="4" t="str">
        <f t="shared" si="106"/>
        <v>RC0805FR-07681RL</v>
      </c>
      <c r="M1625" s="3" t="s">
        <v>378</v>
      </c>
      <c r="N1625" t="s">
        <v>379</v>
      </c>
      <c r="O1625" t="str">
        <f t="shared" ca="1" si="104"/>
        <v>C:\Altium Libraries\Passives Library\DataSheet\GENERAL PURPOSE CHIP RESISTORS (Yageo).pdf</v>
      </c>
      <c r="P1625" s="5" t="str">
        <f t="shared" si="107"/>
        <v>GENERAL PURPOSE CHIP RESISTORS RES0805 681R±1% 150V 0.125W</v>
      </c>
    </row>
    <row r="1626" spans="1:16" x14ac:dyDescent="0.3">
      <c r="A1626" s="4" t="s">
        <v>2929</v>
      </c>
      <c r="B1626" s="3" t="s">
        <v>580</v>
      </c>
      <c r="C1626" s="4" t="s">
        <v>2353</v>
      </c>
      <c r="D1626" s="45" t="s">
        <v>1669</v>
      </c>
      <c r="E1626" s="3" t="s">
        <v>581</v>
      </c>
      <c r="F1626" s="3" t="s">
        <v>582</v>
      </c>
      <c r="G1626" s="4" t="str">
        <f t="shared" si="105"/>
        <v>RES0805 698R±1%</v>
      </c>
      <c r="H1626" s="3" t="s">
        <v>23</v>
      </c>
      <c r="I1626" s="3" t="s">
        <v>24</v>
      </c>
      <c r="J1626" s="3" t="s">
        <v>25</v>
      </c>
      <c r="K1626" s="3" t="s">
        <v>583</v>
      </c>
      <c r="L1626" s="4" t="str">
        <f t="shared" si="106"/>
        <v>RC0805FR-07698RL</v>
      </c>
      <c r="M1626" s="3" t="s">
        <v>378</v>
      </c>
      <c r="N1626" t="s">
        <v>379</v>
      </c>
      <c r="O1626" t="str">
        <f t="shared" ca="1" si="104"/>
        <v>C:\Altium Libraries\Passives Library\DataSheet\GENERAL PURPOSE CHIP RESISTORS (Yageo).pdf</v>
      </c>
      <c r="P1626" s="5" t="str">
        <f t="shared" si="107"/>
        <v>GENERAL PURPOSE CHIP RESISTORS RES0805 698R±1% 150V 0.125W</v>
      </c>
    </row>
    <row r="1627" spans="1:16" x14ac:dyDescent="0.3">
      <c r="A1627" s="4" t="s">
        <v>2930</v>
      </c>
      <c r="B1627" s="3" t="s">
        <v>580</v>
      </c>
      <c r="C1627" s="4" t="s">
        <v>2354</v>
      </c>
      <c r="D1627" s="45" t="s">
        <v>1669</v>
      </c>
      <c r="E1627" s="3" t="s">
        <v>581</v>
      </c>
      <c r="F1627" s="3" t="s">
        <v>582</v>
      </c>
      <c r="G1627" s="4" t="str">
        <f t="shared" si="105"/>
        <v>RES0805 715R±1%</v>
      </c>
      <c r="H1627" s="3" t="s">
        <v>23</v>
      </c>
      <c r="I1627" s="3" t="s">
        <v>24</v>
      </c>
      <c r="J1627" s="3" t="s">
        <v>25</v>
      </c>
      <c r="K1627" s="3" t="s">
        <v>583</v>
      </c>
      <c r="L1627" s="4" t="str">
        <f t="shared" si="106"/>
        <v>RC0805FR-07715RL</v>
      </c>
      <c r="M1627" s="3" t="s">
        <v>378</v>
      </c>
      <c r="N1627" t="s">
        <v>379</v>
      </c>
      <c r="O1627" t="str">
        <f t="shared" ca="1" si="104"/>
        <v>C:\Altium Libraries\Passives Library\DataSheet\GENERAL PURPOSE CHIP RESISTORS (Yageo).pdf</v>
      </c>
      <c r="P1627" s="5" t="str">
        <f t="shared" si="107"/>
        <v>GENERAL PURPOSE CHIP RESISTORS RES0805 715R±1% 150V 0.125W</v>
      </c>
    </row>
    <row r="1628" spans="1:16" x14ac:dyDescent="0.3">
      <c r="A1628" s="4" t="s">
        <v>2931</v>
      </c>
      <c r="B1628" s="3" t="s">
        <v>580</v>
      </c>
      <c r="C1628" s="4" t="s">
        <v>2355</v>
      </c>
      <c r="D1628" s="45" t="s">
        <v>1669</v>
      </c>
      <c r="E1628" s="3" t="s">
        <v>581</v>
      </c>
      <c r="F1628" s="3" t="s">
        <v>582</v>
      </c>
      <c r="G1628" s="4" t="str">
        <f t="shared" si="105"/>
        <v>RES0805 732R±1%</v>
      </c>
      <c r="H1628" s="3" t="s">
        <v>23</v>
      </c>
      <c r="I1628" s="3" t="s">
        <v>24</v>
      </c>
      <c r="J1628" s="3" t="s">
        <v>25</v>
      </c>
      <c r="K1628" s="3" t="s">
        <v>583</v>
      </c>
      <c r="L1628" s="4" t="str">
        <f t="shared" si="106"/>
        <v>RC0805FR-07732RL</v>
      </c>
      <c r="M1628" s="3" t="s">
        <v>378</v>
      </c>
      <c r="N1628" t="s">
        <v>379</v>
      </c>
      <c r="O1628" t="str">
        <f t="shared" ca="1" si="104"/>
        <v>C:\Altium Libraries\Passives Library\DataSheet\GENERAL PURPOSE CHIP RESISTORS (Yageo).pdf</v>
      </c>
      <c r="P1628" s="5" t="str">
        <f t="shared" si="107"/>
        <v>GENERAL PURPOSE CHIP RESISTORS RES0805 732R±1% 150V 0.125W</v>
      </c>
    </row>
    <row r="1629" spans="1:16" x14ac:dyDescent="0.3">
      <c r="A1629" s="4" t="s">
        <v>2932</v>
      </c>
      <c r="B1629" s="3" t="s">
        <v>580</v>
      </c>
      <c r="C1629" s="4" t="s">
        <v>167</v>
      </c>
      <c r="D1629" s="45" t="s">
        <v>1669</v>
      </c>
      <c r="E1629" s="3" t="s">
        <v>581</v>
      </c>
      <c r="F1629" s="3" t="s">
        <v>582</v>
      </c>
      <c r="G1629" s="4" t="str">
        <f t="shared" si="105"/>
        <v>RES0805 750R±1%</v>
      </c>
      <c r="H1629" s="3" t="s">
        <v>23</v>
      </c>
      <c r="I1629" s="3" t="s">
        <v>24</v>
      </c>
      <c r="J1629" s="3" t="s">
        <v>25</v>
      </c>
      <c r="K1629" s="3" t="s">
        <v>583</v>
      </c>
      <c r="L1629" s="4" t="str">
        <f t="shared" si="106"/>
        <v>RC0805FR-07750RL</v>
      </c>
      <c r="M1629" s="3" t="s">
        <v>378</v>
      </c>
      <c r="N1629" t="s">
        <v>379</v>
      </c>
      <c r="O1629" t="str">
        <f t="shared" ca="1" si="104"/>
        <v>C:\Altium Libraries\Passives Library\DataSheet\GENERAL PURPOSE CHIP RESISTORS (Yageo).pdf</v>
      </c>
      <c r="P1629" s="5" t="str">
        <f t="shared" si="107"/>
        <v>GENERAL PURPOSE CHIP RESISTORS RES0805 750R±1% 150V 0.125W</v>
      </c>
    </row>
    <row r="1630" spans="1:16" x14ac:dyDescent="0.3">
      <c r="A1630" s="4" t="s">
        <v>2933</v>
      </c>
      <c r="B1630" s="3" t="s">
        <v>580</v>
      </c>
      <c r="C1630" s="4" t="s">
        <v>2356</v>
      </c>
      <c r="D1630" s="45" t="s">
        <v>1669</v>
      </c>
      <c r="E1630" s="3" t="s">
        <v>581</v>
      </c>
      <c r="F1630" s="3" t="s">
        <v>582</v>
      </c>
      <c r="G1630" s="4" t="str">
        <f t="shared" si="105"/>
        <v>RES0805 768R±1%</v>
      </c>
      <c r="H1630" s="3" t="s">
        <v>23</v>
      </c>
      <c r="I1630" s="3" t="s">
        <v>24</v>
      </c>
      <c r="J1630" s="3" t="s">
        <v>25</v>
      </c>
      <c r="K1630" s="3" t="s">
        <v>583</v>
      </c>
      <c r="L1630" s="4" t="str">
        <f t="shared" si="106"/>
        <v>RC0805FR-07768RL</v>
      </c>
      <c r="M1630" s="3" t="s">
        <v>378</v>
      </c>
      <c r="N1630" t="s">
        <v>379</v>
      </c>
      <c r="O1630" t="str">
        <f t="shared" ca="1" si="104"/>
        <v>C:\Altium Libraries\Passives Library\DataSheet\GENERAL PURPOSE CHIP RESISTORS (Yageo).pdf</v>
      </c>
      <c r="P1630" s="5" t="str">
        <f t="shared" si="107"/>
        <v>GENERAL PURPOSE CHIP RESISTORS RES0805 768R±1% 150V 0.125W</v>
      </c>
    </row>
    <row r="1631" spans="1:16" x14ac:dyDescent="0.3">
      <c r="A1631" s="4" t="s">
        <v>2934</v>
      </c>
      <c r="B1631" s="3" t="s">
        <v>580</v>
      </c>
      <c r="C1631" s="4" t="s">
        <v>2357</v>
      </c>
      <c r="D1631" s="45" t="s">
        <v>1669</v>
      </c>
      <c r="E1631" s="3" t="s">
        <v>581</v>
      </c>
      <c r="F1631" s="3" t="s">
        <v>582</v>
      </c>
      <c r="G1631" s="4" t="str">
        <f t="shared" si="105"/>
        <v>RES0805 787R±1%</v>
      </c>
      <c r="H1631" s="3" t="s">
        <v>23</v>
      </c>
      <c r="I1631" s="3" t="s">
        <v>24</v>
      </c>
      <c r="J1631" s="3" t="s">
        <v>25</v>
      </c>
      <c r="K1631" s="3" t="s">
        <v>583</v>
      </c>
      <c r="L1631" s="4" t="str">
        <f t="shared" si="106"/>
        <v>RC0805FR-07787RL</v>
      </c>
      <c r="M1631" s="3" t="s">
        <v>378</v>
      </c>
      <c r="N1631" t="s">
        <v>379</v>
      </c>
      <c r="O1631" t="str">
        <f t="shared" ca="1" si="104"/>
        <v>C:\Altium Libraries\Passives Library\DataSheet\GENERAL PURPOSE CHIP RESISTORS (Yageo).pdf</v>
      </c>
      <c r="P1631" s="5" t="str">
        <f t="shared" si="107"/>
        <v>GENERAL PURPOSE CHIP RESISTORS RES0805 787R±1% 150V 0.125W</v>
      </c>
    </row>
    <row r="1632" spans="1:16" x14ac:dyDescent="0.3">
      <c r="A1632" s="4" t="s">
        <v>2935</v>
      </c>
      <c r="B1632" s="3" t="s">
        <v>580</v>
      </c>
      <c r="C1632" s="4" t="s">
        <v>2358</v>
      </c>
      <c r="D1632" s="45" t="s">
        <v>1669</v>
      </c>
      <c r="E1632" s="3" t="s">
        <v>581</v>
      </c>
      <c r="F1632" s="3" t="s">
        <v>582</v>
      </c>
      <c r="G1632" s="4" t="str">
        <f t="shared" si="105"/>
        <v>RES0805 806R±1%</v>
      </c>
      <c r="H1632" s="3" t="s">
        <v>23</v>
      </c>
      <c r="I1632" s="3" t="s">
        <v>24</v>
      </c>
      <c r="J1632" s="3" t="s">
        <v>25</v>
      </c>
      <c r="K1632" s="3" t="s">
        <v>583</v>
      </c>
      <c r="L1632" s="4" t="str">
        <f t="shared" si="106"/>
        <v>RC0805FR-07806RL</v>
      </c>
      <c r="M1632" s="3" t="s">
        <v>378</v>
      </c>
      <c r="N1632" t="s">
        <v>379</v>
      </c>
      <c r="O1632" t="str">
        <f t="shared" ca="1" si="104"/>
        <v>C:\Altium Libraries\Passives Library\DataSheet\GENERAL PURPOSE CHIP RESISTORS (Yageo).pdf</v>
      </c>
      <c r="P1632" s="5" t="str">
        <f t="shared" si="107"/>
        <v>GENERAL PURPOSE CHIP RESISTORS RES0805 806R±1% 150V 0.125W</v>
      </c>
    </row>
    <row r="1633" spans="1:16" x14ac:dyDescent="0.3">
      <c r="A1633" s="4" t="s">
        <v>2936</v>
      </c>
      <c r="B1633" s="3" t="s">
        <v>580</v>
      </c>
      <c r="C1633" s="4" t="s">
        <v>2359</v>
      </c>
      <c r="D1633" s="45" t="s">
        <v>1669</v>
      </c>
      <c r="E1633" s="3" t="s">
        <v>581</v>
      </c>
      <c r="F1633" s="3" t="s">
        <v>582</v>
      </c>
      <c r="G1633" s="4" t="str">
        <f t="shared" si="105"/>
        <v>RES0805 825R±1%</v>
      </c>
      <c r="H1633" s="3" t="s">
        <v>23</v>
      </c>
      <c r="I1633" s="3" t="s">
        <v>24</v>
      </c>
      <c r="J1633" s="3" t="s">
        <v>25</v>
      </c>
      <c r="K1633" s="3" t="s">
        <v>583</v>
      </c>
      <c r="L1633" s="4" t="str">
        <f t="shared" si="106"/>
        <v>RC0805FR-07825RL</v>
      </c>
      <c r="M1633" s="3" t="s">
        <v>378</v>
      </c>
      <c r="N1633" t="s">
        <v>379</v>
      </c>
      <c r="O1633" t="str">
        <f t="shared" ca="1" si="104"/>
        <v>C:\Altium Libraries\Passives Library\DataSheet\GENERAL PURPOSE CHIP RESISTORS (Yageo).pdf</v>
      </c>
      <c r="P1633" s="5" t="str">
        <f t="shared" si="107"/>
        <v>GENERAL PURPOSE CHIP RESISTORS RES0805 825R±1% 150V 0.125W</v>
      </c>
    </row>
    <row r="1634" spans="1:16" x14ac:dyDescent="0.3">
      <c r="A1634" s="4" t="s">
        <v>2937</v>
      </c>
      <c r="B1634" s="3" t="s">
        <v>580</v>
      </c>
      <c r="C1634" s="4" t="s">
        <v>2360</v>
      </c>
      <c r="D1634" s="45" t="s">
        <v>1669</v>
      </c>
      <c r="E1634" s="3" t="s">
        <v>581</v>
      </c>
      <c r="F1634" s="3" t="s">
        <v>582</v>
      </c>
      <c r="G1634" s="4" t="str">
        <f t="shared" si="105"/>
        <v>RES0805 845R±1%</v>
      </c>
      <c r="H1634" s="3" t="s">
        <v>23</v>
      </c>
      <c r="I1634" s="3" t="s">
        <v>24</v>
      </c>
      <c r="J1634" s="3" t="s">
        <v>25</v>
      </c>
      <c r="K1634" s="3" t="s">
        <v>583</v>
      </c>
      <c r="L1634" s="4" t="str">
        <f t="shared" si="106"/>
        <v>RC0805FR-07845RL</v>
      </c>
      <c r="M1634" s="3" t="s">
        <v>378</v>
      </c>
      <c r="N1634" t="s">
        <v>379</v>
      </c>
      <c r="O1634" t="str">
        <f t="shared" ca="1" si="104"/>
        <v>C:\Altium Libraries\Passives Library\DataSheet\GENERAL PURPOSE CHIP RESISTORS (Yageo).pdf</v>
      </c>
      <c r="P1634" s="5" t="str">
        <f t="shared" si="107"/>
        <v>GENERAL PURPOSE CHIP RESISTORS RES0805 845R±1% 150V 0.125W</v>
      </c>
    </row>
    <row r="1635" spans="1:16" x14ac:dyDescent="0.3">
      <c r="A1635" s="4" t="s">
        <v>2938</v>
      </c>
      <c r="B1635" s="3" t="s">
        <v>580</v>
      </c>
      <c r="C1635" s="4" t="s">
        <v>2361</v>
      </c>
      <c r="D1635" s="45" t="s">
        <v>1669</v>
      </c>
      <c r="E1635" s="3" t="s">
        <v>581</v>
      </c>
      <c r="F1635" s="3" t="s">
        <v>582</v>
      </c>
      <c r="G1635" s="4" t="str">
        <f t="shared" si="105"/>
        <v>RES0805 866R±1%</v>
      </c>
      <c r="H1635" s="3" t="s">
        <v>23</v>
      </c>
      <c r="I1635" s="3" t="s">
        <v>24</v>
      </c>
      <c r="J1635" s="3" t="s">
        <v>25</v>
      </c>
      <c r="K1635" s="3" t="s">
        <v>583</v>
      </c>
      <c r="L1635" s="4" t="str">
        <f t="shared" si="106"/>
        <v>RC0805FR-07866RL</v>
      </c>
      <c r="M1635" s="3" t="s">
        <v>378</v>
      </c>
      <c r="N1635" t="s">
        <v>379</v>
      </c>
      <c r="O1635" t="str">
        <f t="shared" ca="1" si="104"/>
        <v>C:\Altium Libraries\Passives Library\DataSheet\GENERAL PURPOSE CHIP RESISTORS (Yageo).pdf</v>
      </c>
      <c r="P1635" s="5" t="str">
        <f t="shared" si="107"/>
        <v>GENERAL PURPOSE CHIP RESISTORS RES0805 866R±1% 150V 0.125W</v>
      </c>
    </row>
    <row r="1636" spans="1:16" x14ac:dyDescent="0.3">
      <c r="A1636" s="4" t="s">
        <v>2939</v>
      </c>
      <c r="B1636" s="3" t="s">
        <v>580</v>
      </c>
      <c r="C1636" s="4" t="s">
        <v>2362</v>
      </c>
      <c r="D1636" s="45" t="s">
        <v>1669</v>
      </c>
      <c r="E1636" s="3" t="s">
        <v>581</v>
      </c>
      <c r="F1636" s="3" t="s">
        <v>582</v>
      </c>
      <c r="G1636" s="4" t="str">
        <f t="shared" si="105"/>
        <v>RES0805 887R±1%</v>
      </c>
      <c r="H1636" s="3" t="s">
        <v>23</v>
      </c>
      <c r="I1636" s="3" t="s">
        <v>24</v>
      </c>
      <c r="J1636" s="3" t="s">
        <v>25</v>
      </c>
      <c r="K1636" s="3" t="s">
        <v>583</v>
      </c>
      <c r="L1636" s="4" t="str">
        <f t="shared" si="106"/>
        <v>RC0805FR-07887RL</v>
      </c>
      <c r="M1636" s="3" t="s">
        <v>378</v>
      </c>
      <c r="N1636" t="s">
        <v>379</v>
      </c>
      <c r="O1636" t="str">
        <f t="shared" ca="1" si="104"/>
        <v>C:\Altium Libraries\Passives Library\DataSheet\GENERAL PURPOSE CHIP RESISTORS (Yageo).pdf</v>
      </c>
      <c r="P1636" s="5" t="str">
        <f t="shared" si="107"/>
        <v>GENERAL PURPOSE CHIP RESISTORS RES0805 887R±1% 150V 0.125W</v>
      </c>
    </row>
    <row r="1637" spans="1:16" x14ac:dyDescent="0.3">
      <c r="A1637" s="4" t="s">
        <v>2940</v>
      </c>
      <c r="B1637" s="3" t="s">
        <v>580</v>
      </c>
      <c r="C1637" s="4" t="s">
        <v>2363</v>
      </c>
      <c r="D1637" s="45" t="s">
        <v>1669</v>
      </c>
      <c r="E1637" s="3" t="s">
        <v>581</v>
      </c>
      <c r="F1637" s="3" t="s">
        <v>582</v>
      </c>
      <c r="G1637" s="4" t="str">
        <f t="shared" si="105"/>
        <v>RES0805 909R±1%</v>
      </c>
      <c r="H1637" s="3" t="s">
        <v>23</v>
      </c>
      <c r="I1637" s="3" t="s">
        <v>24</v>
      </c>
      <c r="J1637" s="3" t="s">
        <v>25</v>
      </c>
      <c r="K1637" s="3" t="s">
        <v>583</v>
      </c>
      <c r="L1637" s="4" t="str">
        <f t="shared" si="106"/>
        <v>RC0805FR-07909RL</v>
      </c>
      <c r="M1637" s="3" t="s">
        <v>378</v>
      </c>
      <c r="N1637" t="s">
        <v>379</v>
      </c>
      <c r="O1637" t="str">
        <f t="shared" ca="1" si="104"/>
        <v>C:\Altium Libraries\Passives Library\DataSheet\GENERAL PURPOSE CHIP RESISTORS (Yageo).pdf</v>
      </c>
      <c r="P1637" s="5" t="str">
        <f t="shared" si="107"/>
        <v>GENERAL PURPOSE CHIP RESISTORS RES0805 909R±1% 150V 0.125W</v>
      </c>
    </row>
    <row r="1638" spans="1:16" x14ac:dyDescent="0.3">
      <c r="A1638" s="4" t="s">
        <v>2941</v>
      </c>
      <c r="B1638" s="3" t="s">
        <v>580</v>
      </c>
      <c r="C1638" s="4" t="s">
        <v>2364</v>
      </c>
      <c r="D1638" s="45" t="s">
        <v>1669</v>
      </c>
      <c r="E1638" s="3" t="s">
        <v>581</v>
      </c>
      <c r="F1638" s="3" t="s">
        <v>582</v>
      </c>
      <c r="G1638" s="4" t="str">
        <f t="shared" si="105"/>
        <v>RES0805 931R±1%</v>
      </c>
      <c r="H1638" s="3" t="s">
        <v>23</v>
      </c>
      <c r="I1638" s="3" t="s">
        <v>24</v>
      </c>
      <c r="J1638" s="3" t="s">
        <v>25</v>
      </c>
      <c r="K1638" s="3" t="s">
        <v>583</v>
      </c>
      <c r="L1638" s="4" t="str">
        <f t="shared" si="106"/>
        <v>RC0805FR-07931RL</v>
      </c>
      <c r="M1638" s="3" t="s">
        <v>378</v>
      </c>
      <c r="N1638" t="s">
        <v>379</v>
      </c>
      <c r="O1638" t="str">
        <f t="shared" ca="1" si="104"/>
        <v>C:\Altium Libraries\Passives Library\DataSheet\GENERAL PURPOSE CHIP RESISTORS (Yageo).pdf</v>
      </c>
      <c r="P1638" s="5" t="str">
        <f t="shared" si="107"/>
        <v>GENERAL PURPOSE CHIP RESISTORS RES0805 931R±1% 150V 0.125W</v>
      </c>
    </row>
    <row r="1639" spans="1:16" x14ac:dyDescent="0.3">
      <c r="A1639" s="4" t="s">
        <v>2942</v>
      </c>
      <c r="B1639" s="3" t="s">
        <v>580</v>
      </c>
      <c r="C1639" s="4" t="s">
        <v>2365</v>
      </c>
      <c r="D1639" s="45" t="s">
        <v>1669</v>
      </c>
      <c r="E1639" s="3" t="s">
        <v>581</v>
      </c>
      <c r="F1639" s="3" t="s">
        <v>582</v>
      </c>
      <c r="G1639" s="4" t="str">
        <f t="shared" si="105"/>
        <v>RES0805 953R±1%</v>
      </c>
      <c r="H1639" s="3" t="s">
        <v>23</v>
      </c>
      <c r="I1639" s="3" t="s">
        <v>24</v>
      </c>
      <c r="J1639" s="3" t="s">
        <v>25</v>
      </c>
      <c r="K1639" s="3" t="s">
        <v>583</v>
      </c>
      <c r="L1639" s="4" t="str">
        <f t="shared" si="106"/>
        <v>RC0805FR-07953RL</v>
      </c>
      <c r="M1639" s="3" t="s">
        <v>378</v>
      </c>
      <c r="N1639" t="s">
        <v>379</v>
      </c>
      <c r="O1639" t="str">
        <f t="shared" ca="1" si="104"/>
        <v>C:\Altium Libraries\Passives Library\DataSheet\GENERAL PURPOSE CHIP RESISTORS (Yageo).pdf</v>
      </c>
      <c r="P1639" s="5" t="str">
        <f t="shared" si="107"/>
        <v>GENERAL PURPOSE CHIP RESISTORS RES0805 953R±1% 150V 0.125W</v>
      </c>
    </row>
    <row r="1640" spans="1:16" x14ac:dyDescent="0.3">
      <c r="A1640" s="4" t="s">
        <v>2943</v>
      </c>
      <c r="B1640" s="3" t="s">
        <v>580</v>
      </c>
      <c r="C1640" s="4" t="s">
        <v>2366</v>
      </c>
      <c r="D1640" s="45" t="s">
        <v>1669</v>
      </c>
      <c r="E1640" s="3" t="s">
        <v>581</v>
      </c>
      <c r="F1640" s="3" t="s">
        <v>582</v>
      </c>
      <c r="G1640" s="4" t="str">
        <f t="shared" si="105"/>
        <v>RES0805 976R±1%</v>
      </c>
      <c r="H1640" s="3" t="s">
        <v>23</v>
      </c>
      <c r="I1640" s="3" t="s">
        <v>24</v>
      </c>
      <c r="J1640" s="3" t="s">
        <v>25</v>
      </c>
      <c r="K1640" s="3" t="s">
        <v>583</v>
      </c>
      <c r="L1640" s="4" t="str">
        <f t="shared" si="106"/>
        <v>RC0805FR-07976RL</v>
      </c>
      <c r="M1640" s="3" t="s">
        <v>378</v>
      </c>
      <c r="N1640" t="s">
        <v>379</v>
      </c>
      <c r="O1640" t="str">
        <f t="shared" ca="1" si="104"/>
        <v>C:\Altium Libraries\Passives Library\DataSheet\GENERAL PURPOSE CHIP RESISTORS (Yageo).pdf</v>
      </c>
      <c r="P1640" s="5" t="str">
        <f t="shared" si="107"/>
        <v>GENERAL PURPOSE CHIP RESISTORS RES0805 976R±1% 150V 0.125W</v>
      </c>
    </row>
    <row r="1641" spans="1:16" x14ac:dyDescent="0.3">
      <c r="A1641" s="4" t="s">
        <v>2944</v>
      </c>
      <c r="B1641" s="3" t="s">
        <v>580</v>
      </c>
      <c r="C1641" s="4" t="s">
        <v>2367</v>
      </c>
      <c r="D1641" s="45" t="s">
        <v>1669</v>
      </c>
      <c r="E1641" s="3" t="s">
        <v>581</v>
      </c>
      <c r="F1641" s="3" t="s">
        <v>582</v>
      </c>
      <c r="G1641" s="4" t="str">
        <f t="shared" si="105"/>
        <v>RES0805 1K±1%</v>
      </c>
      <c r="H1641" s="3" t="s">
        <v>23</v>
      </c>
      <c r="I1641" s="3" t="s">
        <v>24</v>
      </c>
      <c r="J1641" s="3" t="s">
        <v>25</v>
      </c>
      <c r="K1641" s="3" t="s">
        <v>583</v>
      </c>
      <c r="L1641" s="4" t="str">
        <f t="shared" si="106"/>
        <v>RC0805FR-071KL</v>
      </c>
      <c r="M1641" s="3" t="s">
        <v>378</v>
      </c>
      <c r="N1641" t="s">
        <v>379</v>
      </c>
      <c r="O1641" t="str">
        <f t="shared" ca="1" si="104"/>
        <v>C:\Altium Libraries\Passives Library\DataSheet\GENERAL PURPOSE CHIP RESISTORS (Yageo).pdf</v>
      </c>
      <c r="P1641" s="5" t="str">
        <f t="shared" si="107"/>
        <v>GENERAL PURPOSE CHIP RESISTORS RES0805 1K±1% 150V 0.125W</v>
      </c>
    </row>
    <row r="1642" spans="1:16" x14ac:dyDescent="0.3">
      <c r="A1642" s="4" t="s">
        <v>2945</v>
      </c>
      <c r="B1642" s="3" t="s">
        <v>580</v>
      </c>
      <c r="C1642" s="4" t="s">
        <v>2368</v>
      </c>
      <c r="D1642" s="45" t="s">
        <v>1669</v>
      </c>
      <c r="E1642" s="3" t="s">
        <v>581</v>
      </c>
      <c r="F1642" s="3" t="s">
        <v>582</v>
      </c>
      <c r="G1642" s="4" t="str">
        <f t="shared" si="105"/>
        <v>RES0805 1K02±1%</v>
      </c>
      <c r="H1642" s="3" t="s">
        <v>23</v>
      </c>
      <c r="I1642" s="3" t="s">
        <v>24</v>
      </c>
      <c r="J1642" s="3" t="s">
        <v>25</v>
      </c>
      <c r="K1642" s="3" t="s">
        <v>583</v>
      </c>
      <c r="L1642" s="4" t="str">
        <f t="shared" si="106"/>
        <v>RC0805FR-071K02L</v>
      </c>
      <c r="M1642" s="3" t="s">
        <v>378</v>
      </c>
      <c r="N1642" t="s">
        <v>379</v>
      </c>
      <c r="O1642" t="str">
        <f t="shared" ca="1" si="104"/>
        <v>C:\Altium Libraries\Passives Library\DataSheet\GENERAL PURPOSE CHIP RESISTORS (Yageo).pdf</v>
      </c>
      <c r="P1642" s="5" t="str">
        <f t="shared" si="107"/>
        <v>GENERAL PURPOSE CHIP RESISTORS RES0805 1K02±1% 150V 0.125W</v>
      </c>
    </row>
    <row r="1643" spans="1:16" x14ac:dyDescent="0.3">
      <c r="A1643" s="4" t="s">
        <v>2946</v>
      </c>
      <c r="B1643" s="3" t="s">
        <v>580</v>
      </c>
      <c r="C1643" s="4" t="s">
        <v>2369</v>
      </c>
      <c r="D1643" s="45" t="s">
        <v>1669</v>
      </c>
      <c r="E1643" s="3" t="s">
        <v>581</v>
      </c>
      <c r="F1643" s="3" t="s">
        <v>582</v>
      </c>
      <c r="G1643" s="4" t="str">
        <f t="shared" si="105"/>
        <v>RES0805 1K05±1%</v>
      </c>
      <c r="H1643" s="3" t="s">
        <v>23</v>
      </c>
      <c r="I1643" s="3" t="s">
        <v>24</v>
      </c>
      <c r="J1643" s="3" t="s">
        <v>25</v>
      </c>
      <c r="K1643" s="3" t="s">
        <v>583</v>
      </c>
      <c r="L1643" s="4" t="str">
        <f t="shared" si="106"/>
        <v>RC0805FR-071K05L</v>
      </c>
      <c r="M1643" s="3" t="s">
        <v>378</v>
      </c>
      <c r="N1643" t="s">
        <v>379</v>
      </c>
      <c r="O1643" t="str">
        <f t="shared" ca="1" si="104"/>
        <v>C:\Altium Libraries\Passives Library\DataSheet\GENERAL PURPOSE CHIP RESISTORS (Yageo).pdf</v>
      </c>
      <c r="P1643" s="5" t="str">
        <f t="shared" si="107"/>
        <v>GENERAL PURPOSE CHIP RESISTORS RES0805 1K05±1% 150V 0.125W</v>
      </c>
    </row>
    <row r="1644" spans="1:16" x14ac:dyDescent="0.3">
      <c r="A1644" s="4" t="s">
        <v>2947</v>
      </c>
      <c r="B1644" s="3" t="s">
        <v>580</v>
      </c>
      <c r="C1644" s="4" t="s">
        <v>2370</v>
      </c>
      <c r="D1644" s="45" t="s">
        <v>1669</v>
      </c>
      <c r="E1644" s="3" t="s">
        <v>581</v>
      </c>
      <c r="F1644" s="3" t="s">
        <v>582</v>
      </c>
      <c r="G1644" s="4" t="str">
        <f t="shared" si="105"/>
        <v>RES0805 1K07±1%</v>
      </c>
      <c r="H1644" s="3" t="s">
        <v>23</v>
      </c>
      <c r="I1644" s="3" t="s">
        <v>24</v>
      </c>
      <c r="J1644" s="3" t="s">
        <v>25</v>
      </c>
      <c r="K1644" s="3" t="s">
        <v>583</v>
      </c>
      <c r="L1644" s="4" t="str">
        <f t="shared" si="106"/>
        <v>RC0805FR-071K07L</v>
      </c>
      <c r="M1644" s="3" t="s">
        <v>378</v>
      </c>
      <c r="N1644" t="s">
        <v>379</v>
      </c>
      <c r="O1644" t="str">
        <f t="shared" ca="1" si="104"/>
        <v>C:\Altium Libraries\Passives Library\DataSheet\GENERAL PURPOSE CHIP RESISTORS (Yageo).pdf</v>
      </c>
      <c r="P1644" s="5" t="str">
        <f t="shared" si="107"/>
        <v>GENERAL PURPOSE CHIP RESISTORS RES0805 1K07±1% 150V 0.125W</v>
      </c>
    </row>
    <row r="1645" spans="1:16" x14ac:dyDescent="0.3">
      <c r="A1645" s="4" t="s">
        <v>2948</v>
      </c>
      <c r="B1645" s="3" t="s">
        <v>580</v>
      </c>
      <c r="C1645" s="4" t="s">
        <v>176</v>
      </c>
      <c r="D1645" s="45" t="s">
        <v>1669</v>
      </c>
      <c r="E1645" s="3" t="s">
        <v>581</v>
      </c>
      <c r="F1645" s="3" t="s">
        <v>582</v>
      </c>
      <c r="G1645" s="4" t="str">
        <f t="shared" si="105"/>
        <v>RES0805 1K1±1%</v>
      </c>
      <c r="H1645" s="3" t="s">
        <v>23</v>
      </c>
      <c r="I1645" s="3" t="s">
        <v>24</v>
      </c>
      <c r="J1645" s="3" t="s">
        <v>25</v>
      </c>
      <c r="K1645" s="3" t="s">
        <v>583</v>
      </c>
      <c r="L1645" s="4" t="str">
        <f t="shared" si="106"/>
        <v>RC0805FR-071K1L</v>
      </c>
      <c r="M1645" s="3" t="s">
        <v>378</v>
      </c>
      <c r="N1645" t="s">
        <v>379</v>
      </c>
      <c r="O1645" t="str">
        <f t="shared" ca="1" si="104"/>
        <v>C:\Altium Libraries\Passives Library\DataSheet\GENERAL PURPOSE CHIP RESISTORS (Yageo).pdf</v>
      </c>
      <c r="P1645" s="5" t="str">
        <f t="shared" si="107"/>
        <v>GENERAL PURPOSE CHIP RESISTORS RES0805 1K1±1% 150V 0.125W</v>
      </c>
    </row>
    <row r="1646" spans="1:16" x14ac:dyDescent="0.3">
      <c r="A1646" s="4" t="s">
        <v>2949</v>
      </c>
      <c r="B1646" s="3" t="s">
        <v>580</v>
      </c>
      <c r="C1646" s="4" t="s">
        <v>2371</v>
      </c>
      <c r="D1646" s="45" t="s">
        <v>1669</v>
      </c>
      <c r="E1646" s="3" t="s">
        <v>581</v>
      </c>
      <c r="F1646" s="3" t="s">
        <v>582</v>
      </c>
      <c r="G1646" s="4" t="str">
        <f t="shared" si="105"/>
        <v>RES0805 1K13±1%</v>
      </c>
      <c r="H1646" s="3" t="s">
        <v>23</v>
      </c>
      <c r="I1646" s="3" t="s">
        <v>24</v>
      </c>
      <c r="J1646" s="3" t="s">
        <v>25</v>
      </c>
      <c r="K1646" s="3" t="s">
        <v>583</v>
      </c>
      <c r="L1646" s="4" t="str">
        <f t="shared" si="106"/>
        <v>RC0805FR-071K13L</v>
      </c>
      <c r="M1646" s="3" t="s">
        <v>378</v>
      </c>
      <c r="N1646" t="s">
        <v>379</v>
      </c>
      <c r="O1646" t="str">
        <f t="shared" ca="1" si="104"/>
        <v>C:\Altium Libraries\Passives Library\DataSheet\GENERAL PURPOSE CHIP RESISTORS (Yageo).pdf</v>
      </c>
      <c r="P1646" s="5" t="str">
        <f t="shared" si="107"/>
        <v>GENERAL PURPOSE CHIP RESISTORS RES0805 1K13±1% 150V 0.125W</v>
      </c>
    </row>
    <row r="1647" spans="1:16" x14ac:dyDescent="0.3">
      <c r="A1647" s="4" t="s">
        <v>2950</v>
      </c>
      <c r="B1647" s="3" t="s">
        <v>580</v>
      </c>
      <c r="C1647" s="4" t="s">
        <v>2372</v>
      </c>
      <c r="D1647" s="45" t="s">
        <v>1669</v>
      </c>
      <c r="E1647" s="3" t="s">
        <v>581</v>
      </c>
      <c r="F1647" s="3" t="s">
        <v>582</v>
      </c>
      <c r="G1647" s="4" t="str">
        <f t="shared" si="105"/>
        <v>RES0805 1K15±1%</v>
      </c>
      <c r="H1647" s="3" t="s">
        <v>23</v>
      </c>
      <c r="I1647" s="3" t="s">
        <v>24</v>
      </c>
      <c r="J1647" s="3" t="s">
        <v>25</v>
      </c>
      <c r="K1647" s="3" t="s">
        <v>583</v>
      </c>
      <c r="L1647" s="4" t="str">
        <f t="shared" si="106"/>
        <v>RC0805FR-071K15L</v>
      </c>
      <c r="M1647" s="3" t="s">
        <v>378</v>
      </c>
      <c r="N1647" t="s">
        <v>379</v>
      </c>
      <c r="O1647" t="str">
        <f t="shared" ca="1" si="104"/>
        <v>C:\Altium Libraries\Passives Library\DataSheet\GENERAL PURPOSE CHIP RESISTORS (Yageo).pdf</v>
      </c>
      <c r="P1647" s="5" t="str">
        <f t="shared" si="107"/>
        <v>GENERAL PURPOSE CHIP RESISTORS RES0805 1K15±1% 150V 0.125W</v>
      </c>
    </row>
    <row r="1648" spans="1:16" x14ac:dyDescent="0.3">
      <c r="A1648" s="4" t="s">
        <v>2951</v>
      </c>
      <c r="B1648" s="3" t="s">
        <v>580</v>
      </c>
      <c r="C1648" s="4" t="s">
        <v>2373</v>
      </c>
      <c r="D1648" s="45" t="s">
        <v>1669</v>
      </c>
      <c r="E1648" s="3" t="s">
        <v>581</v>
      </c>
      <c r="F1648" s="3" t="s">
        <v>582</v>
      </c>
      <c r="G1648" s="4" t="str">
        <f t="shared" si="105"/>
        <v>RES0805 1K18±1%</v>
      </c>
      <c r="H1648" s="3" t="s">
        <v>23</v>
      </c>
      <c r="I1648" s="3" t="s">
        <v>24</v>
      </c>
      <c r="J1648" s="3" t="s">
        <v>25</v>
      </c>
      <c r="K1648" s="3" t="s">
        <v>583</v>
      </c>
      <c r="L1648" s="4" t="str">
        <f t="shared" si="106"/>
        <v>RC0805FR-071K18L</v>
      </c>
      <c r="M1648" s="3" t="s">
        <v>378</v>
      </c>
      <c r="N1648" t="s">
        <v>379</v>
      </c>
      <c r="O1648" t="str">
        <f t="shared" ca="1" si="104"/>
        <v>C:\Altium Libraries\Passives Library\DataSheet\GENERAL PURPOSE CHIP RESISTORS (Yageo).pdf</v>
      </c>
      <c r="P1648" s="5" t="str">
        <f t="shared" si="107"/>
        <v>GENERAL PURPOSE CHIP RESISTORS RES0805 1K18±1% 150V 0.125W</v>
      </c>
    </row>
    <row r="1649" spans="1:16" x14ac:dyDescent="0.3">
      <c r="A1649" s="4" t="s">
        <v>2952</v>
      </c>
      <c r="B1649" s="3" t="s">
        <v>580</v>
      </c>
      <c r="C1649" s="4" t="s">
        <v>2374</v>
      </c>
      <c r="D1649" s="45" t="s">
        <v>1669</v>
      </c>
      <c r="E1649" s="3" t="s">
        <v>581</v>
      </c>
      <c r="F1649" s="3" t="s">
        <v>582</v>
      </c>
      <c r="G1649" s="4" t="str">
        <f t="shared" si="105"/>
        <v>RES0805 1K21±1%</v>
      </c>
      <c r="H1649" s="3" t="s">
        <v>23</v>
      </c>
      <c r="I1649" s="3" t="s">
        <v>24</v>
      </c>
      <c r="J1649" s="3" t="s">
        <v>25</v>
      </c>
      <c r="K1649" s="3" t="s">
        <v>583</v>
      </c>
      <c r="L1649" s="4" t="str">
        <f t="shared" si="106"/>
        <v>RC0805FR-071K21L</v>
      </c>
      <c r="M1649" s="3" t="s">
        <v>378</v>
      </c>
      <c r="N1649" t="s">
        <v>379</v>
      </c>
      <c r="O1649" t="str">
        <f t="shared" ca="1" si="104"/>
        <v>C:\Altium Libraries\Passives Library\DataSheet\GENERAL PURPOSE CHIP RESISTORS (Yageo).pdf</v>
      </c>
      <c r="P1649" s="5" t="str">
        <f t="shared" si="107"/>
        <v>GENERAL PURPOSE CHIP RESISTORS RES0805 1K21±1% 150V 0.125W</v>
      </c>
    </row>
    <row r="1650" spans="1:16" x14ac:dyDescent="0.3">
      <c r="A1650" s="4" t="s">
        <v>2953</v>
      </c>
      <c r="B1650" s="3" t="s">
        <v>580</v>
      </c>
      <c r="C1650" s="4" t="s">
        <v>2375</v>
      </c>
      <c r="D1650" s="45" t="s">
        <v>1669</v>
      </c>
      <c r="E1650" s="3" t="s">
        <v>581</v>
      </c>
      <c r="F1650" s="3" t="s">
        <v>582</v>
      </c>
      <c r="G1650" s="4" t="str">
        <f t="shared" si="105"/>
        <v>RES0805 1K24±1%</v>
      </c>
      <c r="H1650" s="3" t="s">
        <v>23</v>
      </c>
      <c r="I1650" s="3" t="s">
        <v>24</v>
      </c>
      <c r="J1650" s="3" t="s">
        <v>25</v>
      </c>
      <c r="K1650" s="3" t="s">
        <v>583</v>
      </c>
      <c r="L1650" s="4" t="str">
        <f t="shared" si="106"/>
        <v>RC0805FR-071K24L</v>
      </c>
      <c r="M1650" s="3" t="s">
        <v>378</v>
      </c>
      <c r="N1650" t="s">
        <v>379</v>
      </c>
      <c r="O1650" t="str">
        <f t="shared" ca="1" si="104"/>
        <v>C:\Altium Libraries\Passives Library\DataSheet\GENERAL PURPOSE CHIP RESISTORS (Yageo).pdf</v>
      </c>
      <c r="P1650" s="5" t="str">
        <f t="shared" si="107"/>
        <v>GENERAL PURPOSE CHIP RESISTORS RES0805 1K24±1% 150V 0.125W</v>
      </c>
    </row>
    <row r="1651" spans="1:16" x14ac:dyDescent="0.3">
      <c r="A1651" s="4" t="s">
        <v>2954</v>
      </c>
      <c r="B1651" s="3" t="s">
        <v>580</v>
      </c>
      <c r="C1651" s="4" t="s">
        <v>2376</v>
      </c>
      <c r="D1651" s="45" t="s">
        <v>1669</v>
      </c>
      <c r="E1651" s="3" t="s">
        <v>581</v>
      </c>
      <c r="F1651" s="3" t="s">
        <v>582</v>
      </c>
      <c r="G1651" s="4" t="str">
        <f t="shared" si="105"/>
        <v>RES0805 1K27±1%</v>
      </c>
      <c r="H1651" s="3" t="s">
        <v>23</v>
      </c>
      <c r="I1651" s="3" t="s">
        <v>24</v>
      </c>
      <c r="J1651" s="3" t="s">
        <v>25</v>
      </c>
      <c r="K1651" s="3" t="s">
        <v>583</v>
      </c>
      <c r="L1651" s="4" t="str">
        <f t="shared" si="106"/>
        <v>RC0805FR-071K27L</v>
      </c>
      <c r="M1651" s="3" t="s">
        <v>378</v>
      </c>
      <c r="N1651" t="s">
        <v>379</v>
      </c>
      <c r="O1651" t="str">
        <f t="shared" ca="1" si="104"/>
        <v>C:\Altium Libraries\Passives Library\DataSheet\GENERAL PURPOSE CHIP RESISTORS (Yageo).pdf</v>
      </c>
      <c r="P1651" s="5" t="str">
        <f t="shared" si="107"/>
        <v>GENERAL PURPOSE CHIP RESISTORS RES0805 1K27±1% 150V 0.125W</v>
      </c>
    </row>
    <row r="1652" spans="1:16" x14ac:dyDescent="0.3">
      <c r="A1652" s="4" t="s">
        <v>2955</v>
      </c>
      <c r="B1652" s="3" t="s">
        <v>580</v>
      </c>
      <c r="C1652" s="4" t="s">
        <v>180</v>
      </c>
      <c r="D1652" s="45" t="s">
        <v>1669</v>
      </c>
      <c r="E1652" s="3" t="s">
        <v>581</v>
      </c>
      <c r="F1652" s="3" t="s">
        <v>582</v>
      </c>
      <c r="G1652" s="4" t="str">
        <f t="shared" si="105"/>
        <v>RES0805 1K3±1%</v>
      </c>
      <c r="H1652" s="3" t="s">
        <v>23</v>
      </c>
      <c r="I1652" s="3" t="s">
        <v>24</v>
      </c>
      <c r="J1652" s="3" t="s">
        <v>25</v>
      </c>
      <c r="K1652" s="3" t="s">
        <v>583</v>
      </c>
      <c r="L1652" s="4" t="str">
        <f t="shared" si="106"/>
        <v>RC0805FR-071K3L</v>
      </c>
      <c r="M1652" s="3" t="s">
        <v>378</v>
      </c>
      <c r="N1652" t="s">
        <v>379</v>
      </c>
      <c r="O1652" t="str">
        <f t="shared" ca="1" si="104"/>
        <v>C:\Altium Libraries\Passives Library\DataSheet\GENERAL PURPOSE CHIP RESISTORS (Yageo).pdf</v>
      </c>
      <c r="P1652" s="5" t="str">
        <f t="shared" si="107"/>
        <v>GENERAL PURPOSE CHIP RESISTORS RES0805 1K3±1% 150V 0.125W</v>
      </c>
    </row>
    <row r="1653" spans="1:16" x14ac:dyDescent="0.3">
      <c r="A1653" s="4" t="s">
        <v>2956</v>
      </c>
      <c r="B1653" s="3" t="s">
        <v>580</v>
      </c>
      <c r="C1653" s="4" t="s">
        <v>2377</v>
      </c>
      <c r="D1653" s="45" t="s">
        <v>1669</v>
      </c>
      <c r="E1653" s="3" t="s">
        <v>581</v>
      </c>
      <c r="F1653" s="3" t="s">
        <v>582</v>
      </c>
      <c r="G1653" s="4" t="str">
        <f t="shared" si="105"/>
        <v>RES0805 1K33±1%</v>
      </c>
      <c r="H1653" s="3" t="s">
        <v>23</v>
      </c>
      <c r="I1653" s="3" t="s">
        <v>24</v>
      </c>
      <c r="J1653" s="3" t="s">
        <v>25</v>
      </c>
      <c r="K1653" s="3" t="s">
        <v>583</v>
      </c>
      <c r="L1653" s="4" t="str">
        <f t="shared" si="106"/>
        <v>RC0805FR-071K33L</v>
      </c>
      <c r="M1653" s="3" t="s">
        <v>378</v>
      </c>
      <c r="N1653" t="s">
        <v>379</v>
      </c>
      <c r="O1653" t="str">
        <f t="shared" ca="1" si="104"/>
        <v>C:\Altium Libraries\Passives Library\DataSheet\GENERAL PURPOSE CHIP RESISTORS (Yageo).pdf</v>
      </c>
      <c r="P1653" s="5" t="str">
        <f t="shared" si="107"/>
        <v>GENERAL PURPOSE CHIP RESISTORS RES0805 1K33±1% 150V 0.125W</v>
      </c>
    </row>
    <row r="1654" spans="1:16" x14ac:dyDescent="0.3">
      <c r="A1654" s="4" t="s">
        <v>2957</v>
      </c>
      <c r="B1654" s="3" t="s">
        <v>580</v>
      </c>
      <c r="C1654" s="4" t="s">
        <v>2378</v>
      </c>
      <c r="D1654" s="45" t="s">
        <v>1669</v>
      </c>
      <c r="E1654" s="3" t="s">
        <v>581</v>
      </c>
      <c r="F1654" s="3" t="s">
        <v>582</v>
      </c>
      <c r="G1654" s="4" t="str">
        <f t="shared" si="105"/>
        <v>RES0805 1K37±1%</v>
      </c>
      <c r="H1654" s="3" t="s">
        <v>23</v>
      </c>
      <c r="I1654" s="3" t="s">
        <v>24</v>
      </c>
      <c r="J1654" s="3" t="s">
        <v>25</v>
      </c>
      <c r="K1654" s="3" t="s">
        <v>583</v>
      </c>
      <c r="L1654" s="4" t="str">
        <f t="shared" si="106"/>
        <v>RC0805FR-071K37L</v>
      </c>
      <c r="M1654" s="3" t="s">
        <v>378</v>
      </c>
      <c r="N1654" t="s">
        <v>379</v>
      </c>
      <c r="O1654" t="str">
        <f t="shared" ca="1" si="104"/>
        <v>C:\Altium Libraries\Passives Library\DataSheet\GENERAL PURPOSE CHIP RESISTORS (Yageo).pdf</v>
      </c>
      <c r="P1654" s="5" t="str">
        <f t="shared" si="107"/>
        <v>GENERAL PURPOSE CHIP RESISTORS RES0805 1K37±1% 150V 0.125W</v>
      </c>
    </row>
    <row r="1655" spans="1:16" x14ac:dyDescent="0.3">
      <c r="A1655" s="4" t="s">
        <v>2958</v>
      </c>
      <c r="B1655" s="3" t="s">
        <v>580</v>
      </c>
      <c r="C1655" s="4" t="s">
        <v>2379</v>
      </c>
      <c r="D1655" s="45" t="s">
        <v>1669</v>
      </c>
      <c r="E1655" s="3" t="s">
        <v>581</v>
      </c>
      <c r="F1655" s="3" t="s">
        <v>582</v>
      </c>
      <c r="G1655" s="4" t="str">
        <f t="shared" si="105"/>
        <v>RES0805 1K4±1%</v>
      </c>
      <c r="H1655" s="3" t="s">
        <v>23</v>
      </c>
      <c r="I1655" s="3" t="s">
        <v>24</v>
      </c>
      <c r="J1655" s="3" t="s">
        <v>25</v>
      </c>
      <c r="K1655" s="3" t="s">
        <v>583</v>
      </c>
      <c r="L1655" s="4" t="str">
        <f t="shared" si="106"/>
        <v>RC0805FR-071K4L</v>
      </c>
      <c r="M1655" s="3" t="s">
        <v>378</v>
      </c>
      <c r="N1655" t="s">
        <v>379</v>
      </c>
      <c r="O1655" t="str">
        <f t="shared" ca="1" si="104"/>
        <v>C:\Altium Libraries\Passives Library\DataSheet\GENERAL PURPOSE CHIP RESISTORS (Yageo).pdf</v>
      </c>
      <c r="P1655" s="5" t="str">
        <f t="shared" si="107"/>
        <v>GENERAL PURPOSE CHIP RESISTORS RES0805 1K4±1% 150V 0.125W</v>
      </c>
    </row>
    <row r="1656" spans="1:16" x14ac:dyDescent="0.3">
      <c r="A1656" s="4" t="s">
        <v>2959</v>
      </c>
      <c r="B1656" s="3" t="s">
        <v>580</v>
      </c>
      <c r="C1656" s="4" t="s">
        <v>2380</v>
      </c>
      <c r="D1656" s="45" t="s">
        <v>1669</v>
      </c>
      <c r="E1656" s="3" t="s">
        <v>581</v>
      </c>
      <c r="F1656" s="3" t="s">
        <v>582</v>
      </c>
      <c r="G1656" s="4" t="str">
        <f t="shared" si="105"/>
        <v>RES0805 1K43±1%</v>
      </c>
      <c r="H1656" s="3" t="s">
        <v>23</v>
      </c>
      <c r="I1656" s="3" t="s">
        <v>24</v>
      </c>
      <c r="J1656" s="3" t="s">
        <v>25</v>
      </c>
      <c r="K1656" s="3" t="s">
        <v>583</v>
      </c>
      <c r="L1656" s="4" t="str">
        <f t="shared" si="106"/>
        <v>RC0805FR-071K43L</v>
      </c>
      <c r="M1656" s="3" t="s">
        <v>378</v>
      </c>
      <c r="N1656" t="s">
        <v>379</v>
      </c>
      <c r="O1656" t="str">
        <f t="shared" ca="1" si="104"/>
        <v>C:\Altium Libraries\Passives Library\DataSheet\GENERAL PURPOSE CHIP RESISTORS (Yageo).pdf</v>
      </c>
      <c r="P1656" s="5" t="str">
        <f t="shared" si="107"/>
        <v>GENERAL PURPOSE CHIP RESISTORS RES0805 1K43±1% 150V 0.125W</v>
      </c>
    </row>
    <row r="1657" spans="1:16" x14ac:dyDescent="0.3">
      <c r="A1657" s="4" t="s">
        <v>2960</v>
      </c>
      <c r="B1657" s="3" t="s">
        <v>580</v>
      </c>
      <c r="C1657" s="4" t="s">
        <v>2381</v>
      </c>
      <c r="D1657" s="45" t="s">
        <v>1669</v>
      </c>
      <c r="E1657" s="3" t="s">
        <v>581</v>
      </c>
      <c r="F1657" s="3" t="s">
        <v>582</v>
      </c>
      <c r="G1657" s="4" t="str">
        <f t="shared" si="105"/>
        <v>RES0805 1K47±1%</v>
      </c>
      <c r="H1657" s="3" t="s">
        <v>23</v>
      </c>
      <c r="I1657" s="3" t="s">
        <v>24</v>
      </c>
      <c r="J1657" s="3" t="s">
        <v>25</v>
      </c>
      <c r="K1657" s="3" t="s">
        <v>583</v>
      </c>
      <c r="L1657" s="4" t="str">
        <f t="shared" si="106"/>
        <v>RC0805FR-071K47L</v>
      </c>
      <c r="M1657" s="3" t="s">
        <v>378</v>
      </c>
      <c r="N1657" t="s">
        <v>379</v>
      </c>
      <c r="O1657" t="str">
        <f t="shared" ca="1" si="104"/>
        <v>C:\Altium Libraries\Passives Library\DataSheet\GENERAL PURPOSE CHIP RESISTORS (Yageo).pdf</v>
      </c>
      <c r="P1657" s="5" t="str">
        <f t="shared" si="107"/>
        <v>GENERAL PURPOSE CHIP RESISTORS RES0805 1K47±1% 150V 0.125W</v>
      </c>
    </row>
    <row r="1658" spans="1:16" x14ac:dyDescent="0.3">
      <c r="A1658" s="4" t="s">
        <v>2961</v>
      </c>
      <c r="B1658" s="3" t="s">
        <v>580</v>
      </c>
      <c r="C1658" s="4" t="s">
        <v>182</v>
      </c>
      <c r="D1658" s="45" t="s">
        <v>1669</v>
      </c>
      <c r="E1658" s="3" t="s">
        <v>581</v>
      </c>
      <c r="F1658" s="3" t="s">
        <v>582</v>
      </c>
      <c r="G1658" s="4" t="str">
        <f t="shared" si="105"/>
        <v>RES0805 1K5±1%</v>
      </c>
      <c r="H1658" s="3" t="s">
        <v>23</v>
      </c>
      <c r="I1658" s="3" t="s">
        <v>24</v>
      </c>
      <c r="J1658" s="3" t="s">
        <v>25</v>
      </c>
      <c r="K1658" s="3" t="s">
        <v>583</v>
      </c>
      <c r="L1658" s="4" t="str">
        <f t="shared" si="106"/>
        <v>RC0805FR-071K5L</v>
      </c>
      <c r="M1658" s="3" t="s">
        <v>378</v>
      </c>
      <c r="N1658" t="s">
        <v>379</v>
      </c>
      <c r="O1658" t="str">
        <f t="shared" ca="1" si="104"/>
        <v>C:\Altium Libraries\Passives Library\DataSheet\GENERAL PURPOSE CHIP RESISTORS (Yageo).pdf</v>
      </c>
      <c r="P1658" s="5" t="str">
        <f t="shared" si="107"/>
        <v>GENERAL PURPOSE CHIP RESISTORS RES0805 1K5±1% 150V 0.125W</v>
      </c>
    </row>
    <row r="1659" spans="1:16" x14ac:dyDescent="0.3">
      <c r="A1659" s="4" t="s">
        <v>2962</v>
      </c>
      <c r="B1659" s="3" t="s">
        <v>580</v>
      </c>
      <c r="C1659" s="4" t="s">
        <v>2382</v>
      </c>
      <c r="D1659" s="45" t="s">
        <v>1669</v>
      </c>
      <c r="E1659" s="3" t="s">
        <v>581</v>
      </c>
      <c r="F1659" s="3" t="s">
        <v>582</v>
      </c>
      <c r="G1659" s="4" t="str">
        <f t="shared" si="105"/>
        <v>RES0805 1K54±1%</v>
      </c>
      <c r="H1659" s="3" t="s">
        <v>23</v>
      </c>
      <c r="I1659" s="3" t="s">
        <v>24</v>
      </c>
      <c r="J1659" s="3" t="s">
        <v>25</v>
      </c>
      <c r="K1659" s="3" t="s">
        <v>583</v>
      </c>
      <c r="L1659" s="4" t="str">
        <f t="shared" si="106"/>
        <v>RC0805FR-071K54L</v>
      </c>
      <c r="M1659" s="3" t="s">
        <v>378</v>
      </c>
      <c r="N1659" t="s">
        <v>379</v>
      </c>
      <c r="O1659" t="str">
        <f t="shared" ca="1" si="104"/>
        <v>C:\Altium Libraries\Passives Library\DataSheet\GENERAL PURPOSE CHIP RESISTORS (Yageo).pdf</v>
      </c>
      <c r="P1659" s="5" t="str">
        <f t="shared" si="107"/>
        <v>GENERAL PURPOSE CHIP RESISTORS RES0805 1K54±1% 150V 0.125W</v>
      </c>
    </row>
    <row r="1660" spans="1:16" x14ac:dyDescent="0.3">
      <c r="A1660" s="4" t="s">
        <v>2963</v>
      </c>
      <c r="B1660" s="3" t="s">
        <v>580</v>
      </c>
      <c r="C1660" s="4" t="s">
        <v>2383</v>
      </c>
      <c r="D1660" s="45" t="s">
        <v>1669</v>
      </c>
      <c r="E1660" s="3" t="s">
        <v>581</v>
      </c>
      <c r="F1660" s="3" t="s">
        <v>582</v>
      </c>
      <c r="G1660" s="4" t="str">
        <f t="shared" si="105"/>
        <v>RES0805 1K58±1%</v>
      </c>
      <c r="H1660" s="3" t="s">
        <v>23</v>
      </c>
      <c r="I1660" s="3" t="s">
        <v>24</v>
      </c>
      <c r="J1660" s="3" t="s">
        <v>25</v>
      </c>
      <c r="K1660" s="3" t="s">
        <v>583</v>
      </c>
      <c r="L1660" s="4" t="str">
        <f t="shared" si="106"/>
        <v>RC0805FR-071K58L</v>
      </c>
      <c r="M1660" s="3" t="s">
        <v>378</v>
      </c>
      <c r="N1660" t="s">
        <v>379</v>
      </c>
      <c r="O1660" t="str">
        <f t="shared" ca="1" si="104"/>
        <v>C:\Altium Libraries\Passives Library\DataSheet\GENERAL PURPOSE CHIP RESISTORS (Yageo).pdf</v>
      </c>
      <c r="P1660" s="5" t="str">
        <f t="shared" si="107"/>
        <v>GENERAL PURPOSE CHIP RESISTORS RES0805 1K58±1% 150V 0.125W</v>
      </c>
    </row>
    <row r="1661" spans="1:16" x14ac:dyDescent="0.3">
      <c r="A1661" s="4" t="s">
        <v>2964</v>
      </c>
      <c r="B1661" s="3" t="s">
        <v>580</v>
      </c>
      <c r="C1661" s="4" t="s">
        <v>2384</v>
      </c>
      <c r="D1661" s="45" t="s">
        <v>1669</v>
      </c>
      <c r="E1661" s="3" t="s">
        <v>581</v>
      </c>
      <c r="F1661" s="3" t="s">
        <v>582</v>
      </c>
      <c r="G1661" s="4" t="str">
        <f t="shared" si="105"/>
        <v>RES0805 1K62±1%</v>
      </c>
      <c r="H1661" s="3" t="s">
        <v>23</v>
      </c>
      <c r="I1661" s="3" t="s">
        <v>24</v>
      </c>
      <c r="J1661" s="3" t="s">
        <v>25</v>
      </c>
      <c r="K1661" s="3" t="s">
        <v>583</v>
      </c>
      <c r="L1661" s="4" t="str">
        <f t="shared" si="106"/>
        <v>RC0805FR-071K62L</v>
      </c>
      <c r="M1661" s="3" t="s">
        <v>378</v>
      </c>
      <c r="N1661" t="s">
        <v>379</v>
      </c>
      <c r="O1661" t="str">
        <f t="shared" ca="1" si="104"/>
        <v>C:\Altium Libraries\Passives Library\DataSheet\GENERAL PURPOSE CHIP RESISTORS (Yageo).pdf</v>
      </c>
      <c r="P1661" s="5" t="str">
        <f t="shared" si="107"/>
        <v>GENERAL PURPOSE CHIP RESISTORS RES0805 1K62±1% 150V 0.125W</v>
      </c>
    </row>
    <row r="1662" spans="1:16" x14ac:dyDescent="0.3">
      <c r="A1662" s="4" t="s">
        <v>2965</v>
      </c>
      <c r="B1662" s="3" t="s">
        <v>580</v>
      </c>
      <c r="C1662" s="4" t="s">
        <v>2385</v>
      </c>
      <c r="D1662" s="45" t="s">
        <v>1669</v>
      </c>
      <c r="E1662" s="3" t="s">
        <v>581</v>
      </c>
      <c r="F1662" s="3" t="s">
        <v>582</v>
      </c>
      <c r="G1662" s="4" t="str">
        <f t="shared" si="105"/>
        <v>RES0805 1K65±1%</v>
      </c>
      <c r="H1662" s="3" t="s">
        <v>23</v>
      </c>
      <c r="I1662" s="3" t="s">
        <v>24</v>
      </c>
      <c r="J1662" s="3" t="s">
        <v>25</v>
      </c>
      <c r="K1662" s="3" t="s">
        <v>583</v>
      </c>
      <c r="L1662" s="4" t="str">
        <f t="shared" si="106"/>
        <v>RC0805FR-071K65L</v>
      </c>
      <c r="M1662" s="3" t="s">
        <v>378</v>
      </c>
      <c r="N1662" t="s">
        <v>379</v>
      </c>
      <c r="O1662" t="str">
        <f t="shared" ca="1" si="104"/>
        <v>C:\Altium Libraries\Passives Library\DataSheet\GENERAL PURPOSE CHIP RESISTORS (Yageo).pdf</v>
      </c>
      <c r="P1662" s="5" t="str">
        <f t="shared" si="107"/>
        <v>GENERAL PURPOSE CHIP RESISTORS RES0805 1K65±1% 150V 0.125W</v>
      </c>
    </row>
    <row r="1663" spans="1:16" x14ac:dyDescent="0.3">
      <c r="A1663" s="4" t="s">
        <v>2966</v>
      </c>
      <c r="B1663" s="3" t="s">
        <v>580</v>
      </c>
      <c r="C1663" s="4" t="s">
        <v>2386</v>
      </c>
      <c r="D1663" s="45" t="s">
        <v>1669</v>
      </c>
      <c r="E1663" s="3" t="s">
        <v>581</v>
      </c>
      <c r="F1663" s="3" t="s">
        <v>582</v>
      </c>
      <c r="G1663" s="4" t="str">
        <f t="shared" si="105"/>
        <v>RES0805 1K69±1%</v>
      </c>
      <c r="H1663" s="3" t="s">
        <v>23</v>
      </c>
      <c r="I1663" s="3" t="s">
        <v>24</v>
      </c>
      <c r="J1663" s="3" t="s">
        <v>25</v>
      </c>
      <c r="K1663" s="3" t="s">
        <v>583</v>
      </c>
      <c r="L1663" s="4" t="str">
        <f t="shared" si="106"/>
        <v>RC0805FR-071K69L</v>
      </c>
      <c r="M1663" s="3" t="s">
        <v>378</v>
      </c>
      <c r="N1663" t="s">
        <v>379</v>
      </c>
      <c r="O1663" t="str">
        <f t="shared" ca="1" si="104"/>
        <v>C:\Altium Libraries\Passives Library\DataSheet\GENERAL PURPOSE CHIP RESISTORS (Yageo).pdf</v>
      </c>
      <c r="P1663" s="5" t="str">
        <f t="shared" si="107"/>
        <v>GENERAL PURPOSE CHIP RESISTORS RES0805 1K69±1% 150V 0.125W</v>
      </c>
    </row>
    <row r="1664" spans="1:16" x14ac:dyDescent="0.3">
      <c r="A1664" s="4" t="s">
        <v>2967</v>
      </c>
      <c r="B1664" s="3" t="s">
        <v>580</v>
      </c>
      <c r="C1664" s="4" t="s">
        <v>2387</v>
      </c>
      <c r="D1664" s="45" t="s">
        <v>1669</v>
      </c>
      <c r="E1664" s="3" t="s">
        <v>581</v>
      </c>
      <c r="F1664" s="3" t="s">
        <v>582</v>
      </c>
      <c r="G1664" s="4" t="str">
        <f t="shared" si="105"/>
        <v>RES0805 1K74±1%</v>
      </c>
      <c r="H1664" s="3" t="s">
        <v>23</v>
      </c>
      <c r="I1664" s="3" t="s">
        <v>24</v>
      </c>
      <c r="J1664" s="3" t="s">
        <v>25</v>
      </c>
      <c r="K1664" s="3" t="s">
        <v>583</v>
      </c>
      <c r="L1664" s="4" t="str">
        <f t="shared" si="106"/>
        <v>RC0805FR-071K74L</v>
      </c>
      <c r="M1664" s="3" t="s">
        <v>378</v>
      </c>
      <c r="N1664" t="s">
        <v>379</v>
      </c>
      <c r="O1664" t="str">
        <f t="shared" ca="1" si="104"/>
        <v>C:\Altium Libraries\Passives Library\DataSheet\GENERAL PURPOSE CHIP RESISTORS (Yageo).pdf</v>
      </c>
      <c r="P1664" s="5" t="str">
        <f t="shared" si="107"/>
        <v>GENERAL PURPOSE CHIP RESISTORS RES0805 1K74±1% 150V 0.125W</v>
      </c>
    </row>
    <row r="1665" spans="1:16" x14ac:dyDescent="0.3">
      <c r="A1665" s="4" t="s">
        <v>2968</v>
      </c>
      <c r="B1665" s="3" t="s">
        <v>580</v>
      </c>
      <c r="C1665" s="4" t="s">
        <v>2388</v>
      </c>
      <c r="D1665" s="45" t="s">
        <v>1669</v>
      </c>
      <c r="E1665" s="3" t="s">
        <v>581</v>
      </c>
      <c r="F1665" s="3" t="s">
        <v>582</v>
      </c>
      <c r="G1665" s="4" t="str">
        <f t="shared" si="105"/>
        <v>RES0805 1K78±1%</v>
      </c>
      <c r="H1665" s="3" t="s">
        <v>23</v>
      </c>
      <c r="I1665" s="3" t="s">
        <v>24</v>
      </c>
      <c r="J1665" s="3" t="s">
        <v>25</v>
      </c>
      <c r="K1665" s="3" t="s">
        <v>583</v>
      </c>
      <c r="L1665" s="4" t="str">
        <f t="shared" si="106"/>
        <v>RC0805FR-071K78L</v>
      </c>
      <c r="M1665" s="3" t="s">
        <v>378</v>
      </c>
      <c r="N1665" t="s">
        <v>379</v>
      </c>
      <c r="O1665" t="str">
        <f t="shared" ca="1" si="104"/>
        <v>C:\Altium Libraries\Passives Library\DataSheet\GENERAL PURPOSE CHIP RESISTORS (Yageo).pdf</v>
      </c>
      <c r="P1665" s="5" t="str">
        <f t="shared" si="107"/>
        <v>GENERAL PURPOSE CHIP RESISTORS RES0805 1K78±1% 150V 0.125W</v>
      </c>
    </row>
    <row r="1666" spans="1:16" x14ac:dyDescent="0.3">
      <c r="A1666" s="4" t="s">
        <v>2969</v>
      </c>
      <c r="B1666" s="3" t="s">
        <v>580</v>
      </c>
      <c r="C1666" s="4" t="s">
        <v>2389</v>
      </c>
      <c r="D1666" s="45" t="s">
        <v>1669</v>
      </c>
      <c r="E1666" s="3" t="s">
        <v>581</v>
      </c>
      <c r="F1666" s="3" t="s">
        <v>582</v>
      </c>
      <c r="G1666" s="4" t="str">
        <f t="shared" si="105"/>
        <v>RES0805 1K82±1%</v>
      </c>
      <c r="H1666" s="3" t="s">
        <v>23</v>
      </c>
      <c r="I1666" s="3" t="s">
        <v>24</v>
      </c>
      <c r="J1666" s="3" t="s">
        <v>25</v>
      </c>
      <c r="K1666" s="3" t="s">
        <v>583</v>
      </c>
      <c r="L1666" s="4" t="str">
        <f t="shared" si="106"/>
        <v>RC0805FR-071K82L</v>
      </c>
      <c r="M1666" s="3" t="s">
        <v>378</v>
      </c>
      <c r="N1666" t="s">
        <v>379</v>
      </c>
      <c r="O1666" t="str">
        <f t="shared" ca="1" si="104"/>
        <v>C:\Altium Libraries\Passives Library\DataSheet\GENERAL PURPOSE CHIP RESISTORS (Yageo).pdf</v>
      </c>
      <c r="P1666" s="5" t="str">
        <f t="shared" si="107"/>
        <v>GENERAL PURPOSE CHIP RESISTORS RES0805 1K82±1% 150V 0.125W</v>
      </c>
    </row>
    <row r="1667" spans="1:16" x14ac:dyDescent="0.3">
      <c r="A1667" s="4" t="s">
        <v>2970</v>
      </c>
      <c r="B1667" s="3" t="s">
        <v>580</v>
      </c>
      <c r="C1667" s="4" t="s">
        <v>2390</v>
      </c>
      <c r="D1667" s="45" t="s">
        <v>1669</v>
      </c>
      <c r="E1667" s="3" t="s">
        <v>581</v>
      </c>
      <c r="F1667" s="3" t="s">
        <v>582</v>
      </c>
      <c r="G1667" s="4" t="str">
        <f t="shared" si="105"/>
        <v>RES0805 1K87±1%</v>
      </c>
      <c r="H1667" s="3" t="s">
        <v>23</v>
      </c>
      <c r="I1667" s="3" t="s">
        <v>24</v>
      </c>
      <c r="J1667" s="3" t="s">
        <v>25</v>
      </c>
      <c r="K1667" s="3" t="s">
        <v>583</v>
      </c>
      <c r="L1667" s="4" t="str">
        <f t="shared" si="106"/>
        <v>RC0805FR-071K87L</v>
      </c>
      <c r="M1667" s="3" t="s">
        <v>378</v>
      </c>
      <c r="N1667" t="s">
        <v>379</v>
      </c>
      <c r="O1667" t="str">
        <f t="shared" ca="1" si="104"/>
        <v>C:\Altium Libraries\Passives Library\DataSheet\GENERAL PURPOSE CHIP RESISTORS (Yageo).pdf</v>
      </c>
      <c r="P1667" s="5" t="str">
        <f t="shared" si="107"/>
        <v>GENERAL PURPOSE CHIP RESISTORS RES0805 1K87±1% 150V 0.125W</v>
      </c>
    </row>
    <row r="1668" spans="1:16" x14ac:dyDescent="0.3">
      <c r="A1668" s="4" t="s">
        <v>2971</v>
      </c>
      <c r="B1668" s="3" t="s">
        <v>580</v>
      </c>
      <c r="C1668" s="4" t="s">
        <v>2391</v>
      </c>
      <c r="D1668" s="45" t="s">
        <v>1669</v>
      </c>
      <c r="E1668" s="3" t="s">
        <v>581</v>
      </c>
      <c r="F1668" s="3" t="s">
        <v>582</v>
      </c>
      <c r="G1668" s="4" t="str">
        <f t="shared" si="105"/>
        <v>RES0805 1K91±1%</v>
      </c>
      <c r="H1668" s="3" t="s">
        <v>23</v>
      </c>
      <c r="I1668" s="3" t="s">
        <v>24</v>
      </c>
      <c r="J1668" s="3" t="s">
        <v>25</v>
      </c>
      <c r="K1668" s="3" t="s">
        <v>583</v>
      </c>
      <c r="L1668" s="4" t="str">
        <f t="shared" si="106"/>
        <v>RC0805FR-071K91L</v>
      </c>
      <c r="M1668" s="3" t="s">
        <v>378</v>
      </c>
      <c r="N1668" t="s">
        <v>379</v>
      </c>
      <c r="O1668" t="str">
        <f t="shared" ca="1" si="104"/>
        <v>C:\Altium Libraries\Passives Library\DataSheet\GENERAL PURPOSE CHIP RESISTORS (Yageo).pdf</v>
      </c>
      <c r="P1668" s="5" t="str">
        <f t="shared" si="107"/>
        <v>GENERAL PURPOSE CHIP RESISTORS RES0805 1K91±1% 150V 0.125W</v>
      </c>
    </row>
    <row r="1669" spans="1:16" x14ac:dyDescent="0.3">
      <c r="A1669" s="4" t="s">
        <v>2972</v>
      </c>
      <c r="B1669" s="3" t="s">
        <v>580</v>
      </c>
      <c r="C1669" s="4" t="s">
        <v>2392</v>
      </c>
      <c r="D1669" s="45" t="s">
        <v>1669</v>
      </c>
      <c r="E1669" s="3" t="s">
        <v>581</v>
      </c>
      <c r="F1669" s="3" t="s">
        <v>582</v>
      </c>
      <c r="G1669" s="4" t="str">
        <f t="shared" si="105"/>
        <v>RES0805 1K96±1%</v>
      </c>
      <c r="H1669" s="3" t="s">
        <v>23</v>
      </c>
      <c r="I1669" s="3" t="s">
        <v>24</v>
      </c>
      <c r="J1669" s="3" t="s">
        <v>25</v>
      </c>
      <c r="K1669" s="3" t="s">
        <v>583</v>
      </c>
      <c r="L1669" s="4" t="str">
        <f t="shared" si="106"/>
        <v>RC0805FR-071K96L</v>
      </c>
      <c r="M1669" s="3" t="s">
        <v>378</v>
      </c>
      <c r="N1669" t="s">
        <v>379</v>
      </c>
      <c r="O1669" t="str">
        <f t="shared" ca="1" si="104"/>
        <v>C:\Altium Libraries\Passives Library\DataSheet\GENERAL PURPOSE CHIP RESISTORS (Yageo).pdf</v>
      </c>
      <c r="P1669" s="5" t="str">
        <f t="shared" si="107"/>
        <v>GENERAL PURPOSE CHIP RESISTORS RES0805 1K96±1% 150V 0.125W</v>
      </c>
    </row>
    <row r="1670" spans="1:16" x14ac:dyDescent="0.3">
      <c r="A1670" s="4" t="s">
        <v>2973</v>
      </c>
      <c r="B1670" s="3" t="s">
        <v>580</v>
      </c>
      <c r="C1670" s="4" t="s">
        <v>2393</v>
      </c>
      <c r="D1670" s="45" t="s">
        <v>1669</v>
      </c>
      <c r="E1670" s="3" t="s">
        <v>581</v>
      </c>
      <c r="F1670" s="3" t="s">
        <v>582</v>
      </c>
      <c r="G1670" s="4" t="str">
        <f t="shared" si="105"/>
        <v>RES0805 2K±1%</v>
      </c>
      <c r="H1670" s="3" t="s">
        <v>23</v>
      </c>
      <c r="I1670" s="3" t="s">
        <v>24</v>
      </c>
      <c r="J1670" s="3" t="s">
        <v>25</v>
      </c>
      <c r="K1670" s="3" t="s">
        <v>583</v>
      </c>
      <c r="L1670" s="4" t="str">
        <f t="shared" si="106"/>
        <v>RC0805FR-072KL</v>
      </c>
      <c r="M1670" s="3" t="s">
        <v>378</v>
      </c>
      <c r="N1670" t="s">
        <v>379</v>
      </c>
      <c r="O1670" t="str">
        <f t="shared" ca="1" si="104"/>
        <v>C:\Altium Libraries\Passives Library\DataSheet\GENERAL PURPOSE CHIP RESISTORS (Yageo).pdf</v>
      </c>
      <c r="P1670" s="5" t="str">
        <f t="shared" si="107"/>
        <v>GENERAL PURPOSE CHIP RESISTORS RES0805 2K±1% 150V 0.125W</v>
      </c>
    </row>
    <row r="1671" spans="1:16" x14ac:dyDescent="0.3">
      <c r="A1671" s="4" t="s">
        <v>2974</v>
      </c>
      <c r="B1671" s="3" t="s">
        <v>580</v>
      </c>
      <c r="C1671" s="4" t="s">
        <v>2394</v>
      </c>
      <c r="D1671" s="45" t="s">
        <v>1669</v>
      </c>
      <c r="E1671" s="3" t="s">
        <v>581</v>
      </c>
      <c r="F1671" s="3" t="s">
        <v>582</v>
      </c>
      <c r="G1671" s="4" t="str">
        <f t="shared" si="105"/>
        <v>RES0805 2K05±1%</v>
      </c>
      <c r="H1671" s="3" t="s">
        <v>23</v>
      </c>
      <c r="I1671" s="3" t="s">
        <v>24</v>
      </c>
      <c r="J1671" s="3" t="s">
        <v>25</v>
      </c>
      <c r="K1671" s="3" t="s">
        <v>583</v>
      </c>
      <c r="L1671" s="4" t="str">
        <f t="shared" si="106"/>
        <v>RC0805FR-072K05L</v>
      </c>
      <c r="M1671" s="3" t="s">
        <v>378</v>
      </c>
      <c r="N1671" t="s">
        <v>379</v>
      </c>
      <c r="O1671" t="str">
        <f t="shared" ca="1" si="104"/>
        <v>C:\Altium Libraries\Passives Library\DataSheet\GENERAL PURPOSE CHIP RESISTORS (Yageo).pdf</v>
      </c>
      <c r="P1671" s="5" t="str">
        <f t="shared" si="107"/>
        <v>GENERAL PURPOSE CHIP RESISTORS RES0805 2K05±1% 150V 0.125W</v>
      </c>
    </row>
    <row r="1672" spans="1:16" x14ac:dyDescent="0.3">
      <c r="A1672" s="4" t="s">
        <v>2975</v>
      </c>
      <c r="B1672" s="3" t="s">
        <v>580</v>
      </c>
      <c r="C1672" s="4" t="s">
        <v>2395</v>
      </c>
      <c r="D1672" s="45" t="s">
        <v>1669</v>
      </c>
      <c r="E1672" s="3" t="s">
        <v>581</v>
      </c>
      <c r="F1672" s="3" t="s">
        <v>582</v>
      </c>
      <c r="G1672" s="4" t="str">
        <f t="shared" si="105"/>
        <v>RES0805 2K1±1%</v>
      </c>
      <c r="H1672" s="3" t="s">
        <v>23</v>
      </c>
      <c r="I1672" s="3" t="s">
        <v>24</v>
      </c>
      <c r="J1672" s="3" t="s">
        <v>25</v>
      </c>
      <c r="K1672" s="3" t="s">
        <v>583</v>
      </c>
      <c r="L1672" s="4" t="str">
        <f t="shared" si="106"/>
        <v>RC0805FR-072K1L</v>
      </c>
      <c r="M1672" s="3" t="s">
        <v>378</v>
      </c>
      <c r="N1672" t="s">
        <v>379</v>
      </c>
      <c r="O1672" t="str">
        <f t="shared" ref="O1672:O1735" ca="1" si="108">CONCATENATE(LEFT(CELL("имяфайла"), FIND("[",CELL("имяфайла"))-1),"DataSheet\GENERAL PURPOSE CHIP RESISTORS (Yageo).pdf")</f>
        <v>C:\Altium Libraries\Passives Library\DataSheet\GENERAL PURPOSE CHIP RESISTORS (Yageo).pdf</v>
      </c>
      <c r="P1672" s="5" t="str">
        <f t="shared" si="107"/>
        <v>GENERAL PURPOSE CHIP RESISTORS RES0805 2K1±1% 150V 0.125W</v>
      </c>
    </row>
    <row r="1673" spans="1:16" x14ac:dyDescent="0.3">
      <c r="A1673" s="4" t="s">
        <v>2976</v>
      </c>
      <c r="B1673" s="3" t="s">
        <v>580</v>
      </c>
      <c r="C1673" s="4" t="s">
        <v>2396</v>
      </c>
      <c r="D1673" s="45" t="s">
        <v>1669</v>
      </c>
      <c r="E1673" s="3" t="s">
        <v>581</v>
      </c>
      <c r="F1673" s="3" t="s">
        <v>582</v>
      </c>
      <c r="G1673" s="4" t="str">
        <f t="shared" ref="G1673:G1736" si="109">CONCATENATE(K1673," ",C1673,D1673)</f>
        <v>RES0805 2K15±1%</v>
      </c>
      <c r="H1673" s="3" t="s">
        <v>23</v>
      </c>
      <c r="I1673" s="3" t="s">
        <v>24</v>
      </c>
      <c r="J1673" s="3" t="s">
        <v>25</v>
      </c>
      <c r="K1673" s="3" t="s">
        <v>583</v>
      </c>
      <c r="L1673" s="4" t="str">
        <f t="shared" ref="L1673:L1736" si="110">CONCATENATE("RC0805FR-07",C1673,"L")</f>
        <v>RC0805FR-072K15L</v>
      </c>
      <c r="M1673" s="3" t="s">
        <v>378</v>
      </c>
      <c r="N1673" t="s">
        <v>379</v>
      </c>
      <c r="O1673" t="str">
        <f t="shared" ca="1" si="108"/>
        <v>C:\Altium Libraries\Passives Library\DataSheet\GENERAL PURPOSE CHIP RESISTORS (Yageo).pdf</v>
      </c>
      <c r="P1673" s="5" t="str">
        <f t="shared" ref="P1673:P1736" si="111">CONCATENATE(N1673," ",K1673," ",C1673,D1673," ",E1673," ",F1673)</f>
        <v>GENERAL PURPOSE CHIP RESISTORS RES0805 2K15±1% 150V 0.125W</v>
      </c>
    </row>
    <row r="1674" spans="1:16" x14ac:dyDescent="0.3">
      <c r="A1674" s="4" t="s">
        <v>2977</v>
      </c>
      <c r="B1674" s="3" t="s">
        <v>580</v>
      </c>
      <c r="C1674" s="4" t="s">
        <v>2397</v>
      </c>
      <c r="D1674" s="45" t="s">
        <v>1669</v>
      </c>
      <c r="E1674" s="3" t="s">
        <v>581</v>
      </c>
      <c r="F1674" s="3" t="s">
        <v>582</v>
      </c>
      <c r="G1674" s="4" t="str">
        <f t="shared" si="109"/>
        <v>RES0805 2K21±1%</v>
      </c>
      <c r="H1674" s="3" t="s">
        <v>23</v>
      </c>
      <c r="I1674" s="3" t="s">
        <v>24</v>
      </c>
      <c r="J1674" s="3" t="s">
        <v>25</v>
      </c>
      <c r="K1674" s="3" t="s">
        <v>583</v>
      </c>
      <c r="L1674" s="4" t="str">
        <f t="shared" si="110"/>
        <v>RC0805FR-072K21L</v>
      </c>
      <c r="M1674" s="3" t="s">
        <v>378</v>
      </c>
      <c r="N1674" t="s">
        <v>379</v>
      </c>
      <c r="O1674" t="str">
        <f t="shared" ca="1" si="108"/>
        <v>C:\Altium Libraries\Passives Library\DataSheet\GENERAL PURPOSE CHIP RESISTORS (Yageo).pdf</v>
      </c>
      <c r="P1674" s="5" t="str">
        <f t="shared" si="111"/>
        <v>GENERAL PURPOSE CHIP RESISTORS RES0805 2K21±1% 150V 0.125W</v>
      </c>
    </row>
    <row r="1675" spans="1:16" x14ac:dyDescent="0.3">
      <c r="A1675" s="4" t="s">
        <v>2978</v>
      </c>
      <c r="B1675" s="3" t="s">
        <v>580</v>
      </c>
      <c r="C1675" s="4" t="s">
        <v>2398</v>
      </c>
      <c r="D1675" s="45" t="s">
        <v>1669</v>
      </c>
      <c r="E1675" s="3" t="s">
        <v>581</v>
      </c>
      <c r="F1675" s="3" t="s">
        <v>582</v>
      </c>
      <c r="G1675" s="4" t="str">
        <f t="shared" si="109"/>
        <v>RES0805 2K26±1%</v>
      </c>
      <c r="H1675" s="3" t="s">
        <v>23</v>
      </c>
      <c r="I1675" s="3" t="s">
        <v>24</v>
      </c>
      <c r="J1675" s="3" t="s">
        <v>25</v>
      </c>
      <c r="K1675" s="3" t="s">
        <v>583</v>
      </c>
      <c r="L1675" s="4" t="str">
        <f t="shared" si="110"/>
        <v>RC0805FR-072K26L</v>
      </c>
      <c r="M1675" s="3" t="s">
        <v>378</v>
      </c>
      <c r="N1675" t="s">
        <v>379</v>
      </c>
      <c r="O1675" t="str">
        <f t="shared" ca="1" si="108"/>
        <v>C:\Altium Libraries\Passives Library\DataSheet\GENERAL PURPOSE CHIP RESISTORS (Yageo).pdf</v>
      </c>
      <c r="P1675" s="5" t="str">
        <f t="shared" si="111"/>
        <v>GENERAL PURPOSE CHIP RESISTORS RES0805 2K26±1% 150V 0.125W</v>
      </c>
    </row>
    <row r="1676" spans="1:16" x14ac:dyDescent="0.3">
      <c r="A1676" s="4" t="s">
        <v>2979</v>
      </c>
      <c r="B1676" s="3" t="s">
        <v>580</v>
      </c>
      <c r="C1676" s="4" t="s">
        <v>2399</v>
      </c>
      <c r="D1676" s="45" t="s">
        <v>1669</v>
      </c>
      <c r="E1676" s="3" t="s">
        <v>581</v>
      </c>
      <c r="F1676" s="3" t="s">
        <v>582</v>
      </c>
      <c r="G1676" s="4" t="str">
        <f t="shared" si="109"/>
        <v>RES0805 2K32±1%</v>
      </c>
      <c r="H1676" s="3" t="s">
        <v>23</v>
      </c>
      <c r="I1676" s="3" t="s">
        <v>24</v>
      </c>
      <c r="J1676" s="3" t="s">
        <v>25</v>
      </c>
      <c r="K1676" s="3" t="s">
        <v>583</v>
      </c>
      <c r="L1676" s="4" t="str">
        <f t="shared" si="110"/>
        <v>RC0805FR-072K32L</v>
      </c>
      <c r="M1676" s="3" t="s">
        <v>378</v>
      </c>
      <c r="N1676" t="s">
        <v>379</v>
      </c>
      <c r="O1676" t="str">
        <f t="shared" ca="1" si="108"/>
        <v>C:\Altium Libraries\Passives Library\DataSheet\GENERAL PURPOSE CHIP RESISTORS (Yageo).pdf</v>
      </c>
      <c r="P1676" s="5" t="str">
        <f t="shared" si="111"/>
        <v>GENERAL PURPOSE CHIP RESISTORS RES0805 2K32±1% 150V 0.125W</v>
      </c>
    </row>
    <row r="1677" spans="1:16" x14ac:dyDescent="0.3">
      <c r="A1677" s="4" t="s">
        <v>2980</v>
      </c>
      <c r="B1677" s="3" t="s">
        <v>580</v>
      </c>
      <c r="C1677" s="4" t="s">
        <v>2400</v>
      </c>
      <c r="D1677" s="45" t="s">
        <v>1669</v>
      </c>
      <c r="E1677" s="3" t="s">
        <v>581</v>
      </c>
      <c r="F1677" s="3" t="s">
        <v>582</v>
      </c>
      <c r="G1677" s="4" t="str">
        <f t="shared" si="109"/>
        <v>RES0805 2K37±1%</v>
      </c>
      <c r="H1677" s="3" t="s">
        <v>23</v>
      </c>
      <c r="I1677" s="3" t="s">
        <v>24</v>
      </c>
      <c r="J1677" s="3" t="s">
        <v>25</v>
      </c>
      <c r="K1677" s="3" t="s">
        <v>583</v>
      </c>
      <c r="L1677" s="4" t="str">
        <f t="shared" si="110"/>
        <v>RC0805FR-072K37L</v>
      </c>
      <c r="M1677" s="3" t="s">
        <v>378</v>
      </c>
      <c r="N1677" t="s">
        <v>379</v>
      </c>
      <c r="O1677" t="str">
        <f t="shared" ca="1" si="108"/>
        <v>C:\Altium Libraries\Passives Library\DataSheet\GENERAL PURPOSE CHIP RESISTORS (Yageo).pdf</v>
      </c>
      <c r="P1677" s="5" t="str">
        <f t="shared" si="111"/>
        <v>GENERAL PURPOSE CHIP RESISTORS RES0805 2K37±1% 150V 0.125W</v>
      </c>
    </row>
    <row r="1678" spans="1:16" x14ac:dyDescent="0.3">
      <c r="A1678" s="4" t="s">
        <v>2981</v>
      </c>
      <c r="B1678" s="3" t="s">
        <v>580</v>
      </c>
      <c r="C1678" s="4" t="s">
        <v>2401</v>
      </c>
      <c r="D1678" s="45" t="s">
        <v>1669</v>
      </c>
      <c r="E1678" s="3" t="s">
        <v>581</v>
      </c>
      <c r="F1678" s="3" t="s">
        <v>582</v>
      </c>
      <c r="G1678" s="4" t="str">
        <f t="shared" si="109"/>
        <v>RES0805 2K43±1%</v>
      </c>
      <c r="H1678" s="3" t="s">
        <v>23</v>
      </c>
      <c r="I1678" s="3" t="s">
        <v>24</v>
      </c>
      <c r="J1678" s="3" t="s">
        <v>25</v>
      </c>
      <c r="K1678" s="3" t="s">
        <v>583</v>
      </c>
      <c r="L1678" s="4" t="str">
        <f t="shared" si="110"/>
        <v>RC0805FR-072K43L</v>
      </c>
      <c r="M1678" s="3" t="s">
        <v>378</v>
      </c>
      <c r="N1678" t="s">
        <v>379</v>
      </c>
      <c r="O1678" t="str">
        <f t="shared" ca="1" si="108"/>
        <v>C:\Altium Libraries\Passives Library\DataSheet\GENERAL PURPOSE CHIP RESISTORS (Yageo).pdf</v>
      </c>
      <c r="P1678" s="5" t="str">
        <f t="shared" si="111"/>
        <v>GENERAL PURPOSE CHIP RESISTORS RES0805 2K43±1% 150V 0.125W</v>
      </c>
    </row>
    <row r="1679" spans="1:16" x14ac:dyDescent="0.3">
      <c r="A1679" s="4" t="s">
        <v>2982</v>
      </c>
      <c r="B1679" s="3" t="s">
        <v>580</v>
      </c>
      <c r="C1679" s="4" t="s">
        <v>2402</v>
      </c>
      <c r="D1679" s="45" t="s">
        <v>1669</v>
      </c>
      <c r="E1679" s="3" t="s">
        <v>581</v>
      </c>
      <c r="F1679" s="3" t="s">
        <v>582</v>
      </c>
      <c r="G1679" s="4" t="str">
        <f t="shared" si="109"/>
        <v>RES0805 2K49±1%</v>
      </c>
      <c r="H1679" s="3" t="s">
        <v>23</v>
      </c>
      <c r="I1679" s="3" t="s">
        <v>24</v>
      </c>
      <c r="J1679" s="3" t="s">
        <v>25</v>
      </c>
      <c r="K1679" s="3" t="s">
        <v>583</v>
      </c>
      <c r="L1679" s="4" t="str">
        <f t="shared" si="110"/>
        <v>RC0805FR-072K49L</v>
      </c>
      <c r="M1679" s="3" t="s">
        <v>378</v>
      </c>
      <c r="N1679" t="s">
        <v>379</v>
      </c>
      <c r="O1679" t="str">
        <f t="shared" ca="1" si="108"/>
        <v>C:\Altium Libraries\Passives Library\DataSheet\GENERAL PURPOSE CHIP RESISTORS (Yageo).pdf</v>
      </c>
      <c r="P1679" s="5" t="str">
        <f t="shared" si="111"/>
        <v>GENERAL PURPOSE CHIP RESISTORS RES0805 2K49±1% 150V 0.125W</v>
      </c>
    </row>
    <row r="1680" spans="1:16" x14ac:dyDescent="0.3">
      <c r="A1680" s="4" t="s">
        <v>2983</v>
      </c>
      <c r="B1680" s="3" t="s">
        <v>580</v>
      </c>
      <c r="C1680" s="4" t="s">
        <v>2403</v>
      </c>
      <c r="D1680" s="45" t="s">
        <v>1669</v>
      </c>
      <c r="E1680" s="3" t="s">
        <v>581</v>
      </c>
      <c r="F1680" s="3" t="s">
        <v>582</v>
      </c>
      <c r="G1680" s="4" t="str">
        <f t="shared" si="109"/>
        <v>RES0805 2K55±1%</v>
      </c>
      <c r="H1680" s="3" t="s">
        <v>23</v>
      </c>
      <c r="I1680" s="3" t="s">
        <v>24</v>
      </c>
      <c r="J1680" s="3" t="s">
        <v>25</v>
      </c>
      <c r="K1680" s="3" t="s">
        <v>583</v>
      </c>
      <c r="L1680" s="4" t="str">
        <f t="shared" si="110"/>
        <v>RC0805FR-072K55L</v>
      </c>
      <c r="M1680" s="3" t="s">
        <v>378</v>
      </c>
      <c r="N1680" t="s">
        <v>379</v>
      </c>
      <c r="O1680" t="str">
        <f t="shared" ca="1" si="108"/>
        <v>C:\Altium Libraries\Passives Library\DataSheet\GENERAL PURPOSE CHIP RESISTORS (Yageo).pdf</v>
      </c>
      <c r="P1680" s="5" t="str">
        <f t="shared" si="111"/>
        <v>GENERAL PURPOSE CHIP RESISTORS RES0805 2K55±1% 150V 0.125W</v>
      </c>
    </row>
    <row r="1681" spans="1:16" x14ac:dyDescent="0.3">
      <c r="A1681" s="4" t="s">
        <v>2984</v>
      </c>
      <c r="B1681" s="3" t="s">
        <v>580</v>
      </c>
      <c r="C1681" s="4" t="s">
        <v>2404</v>
      </c>
      <c r="D1681" s="45" t="s">
        <v>1669</v>
      </c>
      <c r="E1681" s="3" t="s">
        <v>581</v>
      </c>
      <c r="F1681" s="3" t="s">
        <v>582</v>
      </c>
      <c r="G1681" s="4" t="str">
        <f t="shared" si="109"/>
        <v>RES0805 2K61±1%</v>
      </c>
      <c r="H1681" s="3" t="s">
        <v>23</v>
      </c>
      <c r="I1681" s="3" t="s">
        <v>24</v>
      </c>
      <c r="J1681" s="3" t="s">
        <v>25</v>
      </c>
      <c r="K1681" s="3" t="s">
        <v>583</v>
      </c>
      <c r="L1681" s="4" t="str">
        <f t="shared" si="110"/>
        <v>RC0805FR-072K61L</v>
      </c>
      <c r="M1681" s="3" t="s">
        <v>378</v>
      </c>
      <c r="N1681" t="s">
        <v>379</v>
      </c>
      <c r="O1681" t="str">
        <f t="shared" ca="1" si="108"/>
        <v>C:\Altium Libraries\Passives Library\DataSheet\GENERAL PURPOSE CHIP RESISTORS (Yageo).pdf</v>
      </c>
      <c r="P1681" s="5" t="str">
        <f t="shared" si="111"/>
        <v>GENERAL PURPOSE CHIP RESISTORS RES0805 2K61±1% 150V 0.125W</v>
      </c>
    </row>
    <row r="1682" spans="1:16" x14ac:dyDescent="0.3">
      <c r="A1682" s="4" t="s">
        <v>2985</v>
      </c>
      <c r="B1682" s="3" t="s">
        <v>580</v>
      </c>
      <c r="C1682" s="4" t="s">
        <v>2405</v>
      </c>
      <c r="D1682" s="45" t="s">
        <v>1669</v>
      </c>
      <c r="E1682" s="3" t="s">
        <v>581</v>
      </c>
      <c r="F1682" s="3" t="s">
        <v>582</v>
      </c>
      <c r="G1682" s="4" t="str">
        <f t="shared" si="109"/>
        <v>RES0805 2K67±1%</v>
      </c>
      <c r="H1682" s="3" t="s">
        <v>23</v>
      </c>
      <c r="I1682" s="3" t="s">
        <v>24</v>
      </c>
      <c r="J1682" s="3" t="s">
        <v>25</v>
      </c>
      <c r="K1682" s="3" t="s">
        <v>583</v>
      </c>
      <c r="L1682" s="4" t="str">
        <f t="shared" si="110"/>
        <v>RC0805FR-072K67L</v>
      </c>
      <c r="M1682" s="3" t="s">
        <v>378</v>
      </c>
      <c r="N1682" t="s">
        <v>379</v>
      </c>
      <c r="O1682" t="str">
        <f t="shared" ca="1" si="108"/>
        <v>C:\Altium Libraries\Passives Library\DataSheet\GENERAL PURPOSE CHIP RESISTORS (Yageo).pdf</v>
      </c>
      <c r="P1682" s="5" t="str">
        <f t="shared" si="111"/>
        <v>GENERAL PURPOSE CHIP RESISTORS RES0805 2K67±1% 150V 0.125W</v>
      </c>
    </row>
    <row r="1683" spans="1:16" x14ac:dyDescent="0.3">
      <c r="A1683" s="4" t="s">
        <v>2986</v>
      </c>
      <c r="B1683" s="3" t="s">
        <v>580</v>
      </c>
      <c r="C1683" s="4" t="s">
        <v>2406</v>
      </c>
      <c r="D1683" s="45" t="s">
        <v>1669</v>
      </c>
      <c r="E1683" s="3" t="s">
        <v>581</v>
      </c>
      <c r="F1683" s="3" t="s">
        <v>582</v>
      </c>
      <c r="G1683" s="4" t="str">
        <f t="shared" si="109"/>
        <v>RES0805 2K74±1%</v>
      </c>
      <c r="H1683" s="3" t="s">
        <v>23</v>
      </c>
      <c r="I1683" s="3" t="s">
        <v>24</v>
      </c>
      <c r="J1683" s="3" t="s">
        <v>25</v>
      </c>
      <c r="K1683" s="3" t="s">
        <v>583</v>
      </c>
      <c r="L1683" s="4" t="str">
        <f t="shared" si="110"/>
        <v>RC0805FR-072K74L</v>
      </c>
      <c r="M1683" s="3" t="s">
        <v>378</v>
      </c>
      <c r="N1683" t="s">
        <v>379</v>
      </c>
      <c r="O1683" t="str">
        <f t="shared" ca="1" si="108"/>
        <v>C:\Altium Libraries\Passives Library\DataSheet\GENERAL PURPOSE CHIP RESISTORS (Yageo).pdf</v>
      </c>
      <c r="P1683" s="5" t="str">
        <f t="shared" si="111"/>
        <v>GENERAL PURPOSE CHIP RESISTORS RES0805 2K74±1% 150V 0.125W</v>
      </c>
    </row>
    <row r="1684" spans="1:16" x14ac:dyDescent="0.3">
      <c r="A1684" s="4" t="s">
        <v>2987</v>
      </c>
      <c r="B1684" s="3" t="s">
        <v>580</v>
      </c>
      <c r="C1684" s="4" t="s">
        <v>2407</v>
      </c>
      <c r="D1684" s="45" t="s">
        <v>1669</v>
      </c>
      <c r="E1684" s="3" t="s">
        <v>581</v>
      </c>
      <c r="F1684" s="3" t="s">
        <v>582</v>
      </c>
      <c r="G1684" s="4" t="str">
        <f t="shared" si="109"/>
        <v>RES0805 2K8±1%</v>
      </c>
      <c r="H1684" s="3" t="s">
        <v>23</v>
      </c>
      <c r="I1684" s="3" t="s">
        <v>24</v>
      </c>
      <c r="J1684" s="3" t="s">
        <v>25</v>
      </c>
      <c r="K1684" s="3" t="s">
        <v>583</v>
      </c>
      <c r="L1684" s="4" t="str">
        <f t="shared" si="110"/>
        <v>RC0805FR-072K8L</v>
      </c>
      <c r="M1684" s="3" t="s">
        <v>378</v>
      </c>
      <c r="N1684" t="s">
        <v>379</v>
      </c>
      <c r="O1684" t="str">
        <f t="shared" ca="1" si="108"/>
        <v>C:\Altium Libraries\Passives Library\DataSheet\GENERAL PURPOSE CHIP RESISTORS (Yageo).pdf</v>
      </c>
      <c r="P1684" s="5" t="str">
        <f t="shared" si="111"/>
        <v>GENERAL PURPOSE CHIP RESISTORS RES0805 2K8±1% 150V 0.125W</v>
      </c>
    </row>
    <row r="1685" spans="1:16" x14ac:dyDescent="0.3">
      <c r="A1685" s="4" t="s">
        <v>2988</v>
      </c>
      <c r="B1685" s="3" t="s">
        <v>580</v>
      </c>
      <c r="C1685" s="4" t="s">
        <v>2408</v>
      </c>
      <c r="D1685" s="45" t="s">
        <v>1669</v>
      </c>
      <c r="E1685" s="3" t="s">
        <v>581</v>
      </c>
      <c r="F1685" s="3" t="s">
        <v>582</v>
      </c>
      <c r="G1685" s="4" t="str">
        <f t="shared" si="109"/>
        <v>RES0805 2K87±1%</v>
      </c>
      <c r="H1685" s="3" t="s">
        <v>23</v>
      </c>
      <c r="I1685" s="3" t="s">
        <v>24</v>
      </c>
      <c r="J1685" s="3" t="s">
        <v>25</v>
      </c>
      <c r="K1685" s="3" t="s">
        <v>583</v>
      </c>
      <c r="L1685" s="4" t="str">
        <f t="shared" si="110"/>
        <v>RC0805FR-072K87L</v>
      </c>
      <c r="M1685" s="3" t="s">
        <v>378</v>
      </c>
      <c r="N1685" t="s">
        <v>379</v>
      </c>
      <c r="O1685" t="str">
        <f t="shared" ca="1" si="108"/>
        <v>C:\Altium Libraries\Passives Library\DataSheet\GENERAL PURPOSE CHIP RESISTORS (Yageo).pdf</v>
      </c>
      <c r="P1685" s="5" t="str">
        <f t="shared" si="111"/>
        <v>GENERAL PURPOSE CHIP RESISTORS RES0805 2K87±1% 150V 0.125W</v>
      </c>
    </row>
    <row r="1686" spans="1:16" x14ac:dyDescent="0.3">
      <c r="A1686" s="4" t="s">
        <v>2989</v>
      </c>
      <c r="B1686" s="3" t="s">
        <v>580</v>
      </c>
      <c r="C1686" s="4" t="s">
        <v>2409</v>
      </c>
      <c r="D1686" s="45" t="s">
        <v>1669</v>
      </c>
      <c r="E1686" s="3" t="s">
        <v>581</v>
      </c>
      <c r="F1686" s="3" t="s">
        <v>582</v>
      </c>
      <c r="G1686" s="4" t="str">
        <f t="shared" si="109"/>
        <v>RES0805 2K94±1%</v>
      </c>
      <c r="H1686" s="3" t="s">
        <v>23</v>
      </c>
      <c r="I1686" s="3" t="s">
        <v>24</v>
      </c>
      <c r="J1686" s="3" t="s">
        <v>25</v>
      </c>
      <c r="K1686" s="3" t="s">
        <v>583</v>
      </c>
      <c r="L1686" s="4" t="str">
        <f t="shared" si="110"/>
        <v>RC0805FR-072K94L</v>
      </c>
      <c r="M1686" s="3" t="s">
        <v>378</v>
      </c>
      <c r="N1686" t="s">
        <v>379</v>
      </c>
      <c r="O1686" t="str">
        <f t="shared" ca="1" si="108"/>
        <v>C:\Altium Libraries\Passives Library\DataSheet\GENERAL PURPOSE CHIP RESISTORS (Yageo).pdf</v>
      </c>
      <c r="P1686" s="5" t="str">
        <f t="shared" si="111"/>
        <v>GENERAL PURPOSE CHIP RESISTORS RES0805 2K94±1% 150V 0.125W</v>
      </c>
    </row>
    <row r="1687" spans="1:16" x14ac:dyDescent="0.3">
      <c r="A1687" s="4" t="s">
        <v>2990</v>
      </c>
      <c r="B1687" s="3" t="s">
        <v>580</v>
      </c>
      <c r="C1687" s="4" t="s">
        <v>2410</v>
      </c>
      <c r="D1687" s="45" t="s">
        <v>1669</v>
      </c>
      <c r="E1687" s="3" t="s">
        <v>581</v>
      </c>
      <c r="F1687" s="3" t="s">
        <v>582</v>
      </c>
      <c r="G1687" s="4" t="str">
        <f t="shared" si="109"/>
        <v>RES0805 3K01±1%</v>
      </c>
      <c r="H1687" s="3" t="s">
        <v>23</v>
      </c>
      <c r="I1687" s="3" t="s">
        <v>24</v>
      </c>
      <c r="J1687" s="3" t="s">
        <v>25</v>
      </c>
      <c r="K1687" s="3" t="s">
        <v>583</v>
      </c>
      <c r="L1687" s="4" t="str">
        <f t="shared" si="110"/>
        <v>RC0805FR-073K01L</v>
      </c>
      <c r="M1687" s="3" t="s">
        <v>378</v>
      </c>
      <c r="N1687" t="s">
        <v>379</v>
      </c>
      <c r="O1687" t="str">
        <f t="shared" ca="1" si="108"/>
        <v>C:\Altium Libraries\Passives Library\DataSheet\GENERAL PURPOSE CHIP RESISTORS (Yageo).pdf</v>
      </c>
      <c r="P1687" s="5" t="str">
        <f t="shared" si="111"/>
        <v>GENERAL PURPOSE CHIP RESISTORS RES0805 3K01±1% 150V 0.125W</v>
      </c>
    </row>
    <row r="1688" spans="1:16" x14ac:dyDescent="0.3">
      <c r="A1688" s="4" t="s">
        <v>2991</v>
      </c>
      <c r="B1688" s="3" t="s">
        <v>580</v>
      </c>
      <c r="C1688" s="4" t="s">
        <v>2411</v>
      </c>
      <c r="D1688" s="45" t="s">
        <v>1669</v>
      </c>
      <c r="E1688" s="3" t="s">
        <v>581</v>
      </c>
      <c r="F1688" s="3" t="s">
        <v>582</v>
      </c>
      <c r="G1688" s="4" t="str">
        <f t="shared" si="109"/>
        <v>RES0805 3K09±1%</v>
      </c>
      <c r="H1688" s="3" t="s">
        <v>23</v>
      </c>
      <c r="I1688" s="3" t="s">
        <v>24</v>
      </c>
      <c r="J1688" s="3" t="s">
        <v>25</v>
      </c>
      <c r="K1688" s="3" t="s">
        <v>583</v>
      </c>
      <c r="L1688" s="4" t="str">
        <f t="shared" si="110"/>
        <v>RC0805FR-073K09L</v>
      </c>
      <c r="M1688" s="3" t="s">
        <v>378</v>
      </c>
      <c r="N1688" t="s">
        <v>379</v>
      </c>
      <c r="O1688" t="str">
        <f t="shared" ca="1" si="108"/>
        <v>C:\Altium Libraries\Passives Library\DataSheet\GENERAL PURPOSE CHIP RESISTORS (Yageo).pdf</v>
      </c>
      <c r="P1688" s="5" t="str">
        <f t="shared" si="111"/>
        <v>GENERAL PURPOSE CHIP RESISTORS RES0805 3K09±1% 150V 0.125W</v>
      </c>
    </row>
    <row r="1689" spans="1:16" x14ac:dyDescent="0.3">
      <c r="A1689" s="4" t="s">
        <v>2992</v>
      </c>
      <c r="B1689" s="3" t="s">
        <v>580</v>
      </c>
      <c r="C1689" s="4" t="s">
        <v>2412</v>
      </c>
      <c r="D1689" s="45" t="s">
        <v>1669</v>
      </c>
      <c r="E1689" s="3" t="s">
        <v>581</v>
      </c>
      <c r="F1689" s="3" t="s">
        <v>582</v>
      </c>
      <c r="G1689" s="4" t="str">
        <f t="shared" si="109"/>
        <v>RES0805 3K16±1%</v>
      </c>
      <c r="H1689" s="3" t="s">
        <v>23</v>
      </c>
      <c r="I1689" s="3" t="s">
        <v>24</v>
      </c>
      <c r="J1689" s="3" t="s">
        <v>25</v>
      </c>
      <c r="K1689" s="3" t="s">
        <v>583</v>
      </c>
      <c r="L1689" s="4" t="str">
        <f t="shared" si="110"/>
        <v>RC0805FR-073K16L</v>
      </c>
      <c r="M1689" s="3" t="s">
        <v>378</v>
      </c>
      <c r="N1689" t="s">
        <v>379</v>
      </c>
      <c r="O1689" t="str">
        <f t="shared" ca="1" si="108"/>
        <v>C:\Altium Libraries\Passives Library\DataSheet\GENERAL PURPOSE CHIP RESISTORS (Yageo).pdf</v>
      </c>
      <c r="P1689" s="5" t="str">
        <f t="shared" si="111"/>
        <v>GENERAL PURPOSE CHIP RESISTORS RES0805 3K16±1% 150V 0.125W</v>
      </c>
    </row>
    <row r="1690" spans="1:16" x14ac:dyDescent="0.3">
      <c r="A1690" s="4" t="s">
        <v>2993</v>
      </c>
      <c r="B1690" s="3" t="s">
        <v>580</v>
      </c>
      <c r="C1690" s="4" t="s">
        <v>2413</v>
      </c>
      <c r="D1690" s="45" t="s">
        <v>1669</v>
      </c>
      <c r="E1690" s="3" t="s">
        <v>581</v>
      </c>
      <c r="F1690" s="3" t="s">
        <v>582</v>
      </c>
      <c r="G1690" s="4" t="str">
        <f t="shared" si="109"/>
        <v>RES0805 3K24±1%</v>
      </c>
      <c r="H1690" s="3" t="s">
        <v>23</v>
      </c>
      <c r="I1690" s="3" t="s">
        <v>24</v>
      </c>
      <c r="J1690" s="3" t="s">
        <v>25</v>
      </c>
      <c r="K1690" s="3" t="s">
        <v>583</v>
      </c>
      <c r="L1690" s="4" t="str">
        <f t="shared" si="110"/>
        <v>RC0805FR-073K24L</v>
      </c>
      <c r="M1690" s="3" t="s">
        <v>378</v>
      </c>
      <c r="N1690" t="s">
        <v>379</v>
      </c>
      <c r="O1690" t="str">
        <f t="shared" ca="1" si="108"/>
        <v>C:\Altium Libraries\Passives Library\DataSheet\GENERAL PURPOSE CHIP RESISTORS (Yageo).pdf</v>
      </c>
      <c r="P1690" s="5" t="str">
        <f t="shared" si="111"/>
        <v>GENERAL PURPOSE CHIP RESISTORS RES0805 3K24±1% 150V 0.125W</v>
      </c>
    </row>
    <row r="1691" spans="1:16" x14ac:dyDescent="0.3">
      <c r="A1691" s="4" t="s">
        <v>2994</v>
      </c>
      <c r="B1691" s="3" t="s">
        <v>580</v>
      </c>
      <c r="C1691" s="4" t="s">
        <v>2414</v>
      </c>
      <c r="D1691" s="45" t="s">
        <v>1669</v>
      </c>
      <c r="E1691" s="3" t="s">
        <v>581</v>
      </c>
      <c r="F1691" s="3" t="s">
        <v>582</v>
      </c>
      <c r="G1691" s="4" t="str">
        <f t="shared" si="109"/>
        <v>RES0805 3K32±1%</v>
      </c>
      <c r="H1691" s="3" t="s">
        <v>23</v>
      </c>
      <c r="I1691" s="3" t="s">
        <v>24</v>
      </c>
      <c r="J1691" s="3" t="s">
        <v>25</v>
      </c>
      <c r="K1691" s="3" t="s">
        <v>583</v>
      </c>
      <c r="L1691" s="4" t="str">
        <f t="shared" si="110"/>
        <v>RC0805FR-073K32L</v>
      </c>
      <c r="M1691" s="3" t="s">
        <v>378</v>
      </c>
      <c r="N1691" t="s">
        <v>379</v>
      </c>
      <c r="O1691" t="str">
        <f t="shared" ca="1" si="108"/>
        <v>C:\Altium Libraries\Passives Library\DataSheet\GENERAL PURPOSE CHIP RESISTORS (Yageo).pdf</v>
      </c>
      <c r="P1691" s="5" t="str">
        <f t="shared" si="111"/>
        <v>GENERAL PURPOSE CHIP RESISTORS RES0805 3K32±1% 150V 0.125W</v>
      </c>
    </row>
    <row r="1692" spans="1:16" x14ac:dyDescent="0.3">
      <c r="A1692" s="4" t="s">
        <v>2995</v>
      </c>
      <c r="B1692" s="3" t="s">
        <v>580</v>
      </c>
      <c r="C1692" s="4" t="s">
        <v>2415</v>
      </c>
      <c r="D1692" s="45" t="s">
        <v>1669</v>
      </c>
      <c r="E1692" s="3" t="s">
        <v>581</v>
      </c>
      <c r="F1692" s="3" t="s">
        <v>582</v>
      </c>
      <c r="G1692" s="4" t="str">
        <f t="shared" si="109"/>
        <v>RES0805 3K4±1%</v>
      </c>
      <c r="H1692" s="3" t="s">
        <v>23</v>
      </c>
      <c r="I1692" s="3" t="s">
        <v>24</v>
      </c>
      <c r="J1692" s="3" t="s">
        <v>25</v>
      </c>
      <c r="K1692" s="3" t="s">
        <v>583</v>
      </c>
      <c r="L1692" s="4" t="str">
        <f t="shared" si="110"/>
        <v>RC0805FR-073K4L</v>
      </c>
      <c r="M1692" s="3" t="s">
        <v>378</v>
      </c>
      <c r="N1692" t="s">
        <v>379</v>
      </c>
      <c r="O1692" t="str">
        <f t="shared" ca="1" si="108"/>
        <v>C:\Altium Libraries\Passives Library\DataSheet\GENERAL PURPOSE CHIP RESISTORS (Yageo).pdf</v>
      </c>
      <c r="P1692" s="5" t="str">
        <f t="shared" si="111"/>
        <v>GENERAL PURPOSE CHIP RESISTORS RES0805 3K4±1% 150V 0.125W</v>
      </c>
    </row>
    <row r="1693" spans="1:16" x14ac:dyDescent="0.3">
      <c r="A1693" s="4" t="s">
        <v>2996</v>
      </c>
      <c r="B1693" s="3" t="s">
        <v>580</v>
      </c>
      <c r="C1693" s="4" t="s">
        <v>2416</v>
      </c>
      <c r="D1693" s="45" t="s">
        <v>1669</v>
      </c>
      <c r="E1693" s="3" t="s">
        <v>581</v>
      </c>
      <c r="F1693" s="3" t="s">
        <v>582</v>
      </c>
      <c r="G1693" s="4" t="str">
        <f t="shared" si="109"/>
        <v>RES0805 3K48±1%</v>
      </c>
      <c r="H1693" s="3" t="s">
        <v>23</v>
      </c>
      <c r="I1693" s="3" t="s">
        <v>24</v>
      </c>
      <c r="J1693" s="3" t="s">
        <v>25</v>
      </c>
      <c r="K1693" s="3" t="s">
        <v>583</v>
      </c>
      <c r="L1693" s="4" t="str">
        <f t="shared" si="110"/>
        <v>RC0805FR-073K48L</v>
      </c>
      <c r="M1693" s="3" t="s">
        <v>378</v>
      </c>
      <c r="N1693" t="s">
        <v>379</v>
      </c>
      <c r="O1693" t="str">
        <f t="shared" ca="1" si="108"/>
        <v>C:\Altium Libraries\Passives Library\DataSheet\GENERAL PURPOSE CHIP RESISTORS (Yageo).pdf</v>
      </c>
      <c r="P1693" s="5" t="str">
        <f t="shared" si="111"/>
        <v>GENERAL PURPOSE CHIP RESISTORS RES0805 3K48±1% 150V 0.125W</v>
      </c>
    </row>
    <row r="1694" spans="1:16" x14ac:dyDescent="0.3">
      <c r="A1694" s="4" t="s">
        <v>2997</v>
      </c>
      <c r="B1694" s="3" t="s">
        <v>580</v>
      </c>
      <c r="C1694" s="4" t="s">
        <v>2417</v>
      </c>
      <c r="D1694" s="45" t="s">
        <v>1669</v>
      </c>
      <c r="E1694" s="3" t="s">
        <v>581</v>
      </c>
      <c r="F1694" s="3" t="s">
        <v>582</v>
      </c>
      <c r="G1694" s="4" t="str">
        <f t="shared" si="109"/>
        <v>RES0805 3K57±1%</v>
      </c>
      <c r="H1694" s="3" t="s">
        <v>23</v>
      </c>
      <c r="I1694" s="3" t="s">
        <v>24</v>
      </c>
      <c r="J1694" s="3" t="s">
        <v>25</v>
      </c>
      <c r="K1694" s="3" t="s">
        <v>583</v>
      </c>
      <c r="L1694" s="4" t="str">
        <f t="shared" si="110"/>
        <v>RC0805FR-073K57L</v>
      </c>
      <c r="M1694" s="3" t="s">
        <v>378</v>
      </c>
      <c r="N1694" t="s">
        <v>379</v>
      </c>
      <c r="O1694" t="str">
        <f t="shared" ca="1" si="108"/>
        <v>C:\Altium Libraries\Passives Library\DataSheet\GENERAL PURPOSE CHIP RESISTORS (Yageo).pdf</v>
      </c>
      <c r="P1694" s="5" t="str">
        <f t="shared" si="111"/>
        <v>GENERAL PURPOSE CHIP RESISTORS RES0805 3K57±1% 150V 0.125W</v>
      </c>
    </row>
    <row r="1695" spans="1:16" x14ac:dyDescent="0.3">
      <c r="A1695" s="4" t="s">
        <v>2998</v>
      </c>
      <c r="B1695" s="3" t="s">
        <v>580</v>
      </c>
      <c r="C1695" s="4" t="s">
        <v>2418</v>
      </c>
      <c r="D1695" s="45" t="s">
        <v>1669</v>
      </c>
      <c r="E1695" s="3" t="s">
        <v>581</v>
      </c>
      <c r="F1695" s="3" t="s">
        <v>582</v>
      </c>
      <c r="G1695" s="4" t="str">
        <f t="shared" si="109"/>
        <v>RES0805 3K65±1%</v>
      </c>
      <c r="H1695" s="3" t="s">
        <v>23</v>
      </c>
      <c r="I1695" s="3" t="s">
        <v>24</v>
      </c>
      <c r="J1695" s="3" t="s">
        <v>25</v>
      </c>
      <c r="K1695" s="3" t="s">
        <v>583</v>
      </c>
      <c r="L1695" s="4" t="str">
        <f t="shared" si="110"/>
        <v>RC0805FR-073K65L</v>
      </c>
      <c r="M1695" s="3" t="s">
        <v>378</v>
      </c>
      <c r="N1695" t="s">
        <v>379</v>
      </c>
      <c r="O1695" t="str">
        <f t="shared" ca="1" si="108"/>
        <v>C:\Altium Libraries\Passives Library\DataSheet\GENERAL PURPOSE CHIP RESISTORS (Yageo).pdf</v>
      </c>
      <c r="P1695" s="5" t="str">
        <f t="shared" si="111"/>
        <v>GENERAL PURPOSE CHIP RESISTORS RES0805 3K65±1% 150V 0.125W</v>
      </c>
    </row>
    <row r="1696" spans="1:16" x14ac:dyDescent="0.3">
      <c r="A1696" s="4" t="s">
        <v>2999</v>
      </c>
      <c r="B1696" s="3" t="s">
        <v>580</v>
      </c>
      <c r="C1696" s="4" t="s">
        <v>2419</v>
      </c>
      <c r="D1696" s="45" t="s">
        <v>1669</v>
      </c>
      <c r="E1696" s="3" t="s">
        <v>581</v>
      </c>
      <c r="F1696" s="3" t="s">
        <v>582</v>
      </c>
      <c r="G1696" s="4" t="str">
        <f t="shared" si="109"/>
        <v>RES0805 3K74±1%</v>
      </c>
      <c r="H1696" s="3" t="s">
        <v>23</v>
      </c>
      <c r="I1696" s="3" t="s">
        <v>24</v>
      </c>
      <c r="J1696" s="3" t="s">
        <v>25</v>
      </c>
      <c r="K1696" s="3" t="s">
        <v>583</v>
      </c>
      <c r="L1696" s="4" t="str">
        <f t="shared" si="110"/>
        <v>RC0805FR-073K74L</v>
      </c>
      <c r="M1696" s="3" t="s">
        <v>378</v>
      </c>
      <c r="N1696" t="s">
        <v>379</v>
      </c>
      <c r="O1696" t="str">
        <f t="shared" ca="1" si="108"/>
        <v>C:\Altium Libraries\Passives Library\DataSheet\GENERAL PURPOSE CHIP RESISTORS (Yageo).pdf</v>
      </c>
      <c r="P1696" s="5" t="str">
        <f t="shared" si="111"/>
        <v>GENERAL PURPOSE CHIP RESISTORS RES0805 3K74±1% 150V 0.125W</v>
      </c>
    </row>
    <row r="1697" spans="1:16" x14ac:dyDescent="0.3">
      <c r="A1697" s="4" t="s">
        <v>3000</v>
      </c>
      <c r="B1697" s="3" t="s">
        <v>580</v>
      </c>
      <c r="C1697" s="4" t="s">
        <v>2420</v>
      </c>
      <c r="D1697" s="45" t="s">
        <v>1669</v>
      </c>
      <c r="E1697" s="3" t="s">
        <v>581</v>
      </c>
      <c r="F1697" s="3" t="s">
        <v>582</v>
      </c>
      <c r="G1697" s="4" t="str">
        <f t="shared" si="109"/>
        <v>RES0805 3K83±1%</v>
      </c>
      <c r="H1697" s="3" t="s">
        <v>23</v>
      </c>
      <c r="I1697" s="3" t="s">
        <v>24</v>
      </c>
      <c r="J1697" s="3" t="s">
        <v>25</v>
      </c>
      <c r="K1697" s="3" t="s">
        <v>583</v>
      </c>
      <c r="L1697" s="4" t="str">
        <f t="shared" si="110"/>
        <v>RC0805FR-073K83L</v>
      </c>
      <c r="M1697" s="3" t="s">
        <v>378</v>
      </c>
      <c r="N1697" t="s">
        <v>379</v>
      </c>
      <c r="O1697" t="str">
        <f t="shared" ca="1" si="108"/>
        <v>C:\Altium Libraries\Passives Library\DataSheet\GENERAL PURPOSE CHIP RESISTORS (Yageo).pdf</v>
      </c>
      <c r="P1697" s="5" t="str">
        <f t="shared" si="111"/>
        <v>GENERAL PURPOSE CHIP RESISTORS RES0805 3K83±1% 150V 0.125W</v>
      </c>
    </row>
    <row r="1698" spans="1:16" x14ac:dyDescent="0.3">
      <c r="A1698" s="4" t="s">
        <v>3001</v>
      </c>
      <c r="B1698" s="3" t="s">
        <v>580</v>
      </c>
      <c r="C1698" s="4" t="s">
        <v>2421</v>
      </c>
      <c r="D1698" s="45" t="s">
        <v>1669</v>
      </c>
      <c r="E1698" s="3" t="s">
        <v>581</v>
      </c>
      <c r="F1698" s="3" t="s">
        <v>582</v>
      </c>
      <c r="G1698" s="4" t="str">
        <f t="shared" si="109"/>
        <v>RES0805 3K92±1%</v>
      </c>
      <c r="H1698" s="3" t="s">
        <v>23</v>
      </c>
      <c r="I1698" s="3" t="s">
        <v>24</v>
      </c>
      <c r="J1698" s="3" t="s">
        <v>25</v>
      </c>
      <c r="K1698" s="3" t="s">
        <v>583</v>
      </c>
      <c r="L1698" s="4" t="str">
        <f t="shared" si="110"/>
        <v>RC0805FR-073K92L</v>
      </c>
      <c r="M1698" s="3" t="s">
        <v>378</v>
      </c>
      <c r="N1698" t="s">
        <v>379</v>
      </c>
      <c r="O1698" t="str">
        <f t="shared" ca="1" si="108"/>
        <v>C:\Altium Libraries\Passives Library\DataSheet\GENERAL PURPOSE CHIP RESISTORS (Yageo).pdf</v>
      </c>
      <c r="P1698" s="5" t="str">
        <f t="shared" si="111"/>
        <v>GENERAL PURPOSE CHIP RESISTORS RES0805 3K92±1% 150V 0.125W</v>
      </c>
    </row>
    <row r="1699" spans="1:16" x14ac:dyDescent="0.3">
      <c r="A1699" s="4" t="s">
        <v>3002</v>
      </c>
      <c r="B1699" s="3" t="s">
        <v>580</v>
      </c>
      <c r="C1699" s="4" t="s">
        <v>2422</v>
      </c>
      <c r="D1699" s="45" t="s">
        <v>1669</v>
      </c>
      <c r="E1699" s="3" t="s">
        <v>581</v>
      </c>
      <c r="F1699" s="3" t="s">
        <v>582</v>
      </c>
      <c r="G1699" s="4" t="str">
        <f t="shared" si="109"/>
        <v>RES0805 4K02±1%</v>
      </c>
      <c r="H1699" s="3" t="s">
        <v>23</v>
      </c>
      <c r="I1699" s="3" t="s">
        <v>24</v>
      </c>
      <c r="J1699" s="3" t="s">
        <v>25</v>
      </c>
      <c r="K1699" s="3" t="s">
        <v>583</v>
      </c>
      <c r="L1699" s="4" t="str">
        <f t="shared" si="110"/>
        <v>RC0805FR-074K02L</v>
      </c>
      <c r="M1699" s="3" t="s">
        <v>378</v>
      </c>
      <c r="N1699" t="s">
        <v>379</v>
      </c>
      <c r="O1699" t="str">
        <f t="shared" ca="1" si="108"/>
        <v>C:\Altium Libraries\Passives Library\DataSheet\GENERAL PURPOSE CHIP RESISTORS (Yageo).pdf</v>
      </c>
      <c r="P1699" s="5" t="str">
        <f t="shared" si="111"/>
        <v>GENERAL PURPOSE CHIP RESISTORS RES0805 4K02±1% 150V 0.125W</v>
      </c>
    </row>
    <row r="1700" spans="1:16" x14ac:dyDescent="0.3">
      <c r="A1700" s="4" t="s">
        <v>3003</v>
      </c>
      <c r="B1700" s="3" t="s">
        <v>580</v>
      </c>
      <c r="C1700" s="4" t="s">
        <v>2423</v>
      </c>
      <c r="D1700" s="45" t="s">
        <v>1669</v>
      </c>
      <c r="E1700" s="3" t="s">
        <v>581</v>
      </c>
      <c r="F1700" s="3" t="s">
        <v>582</v>
      </c>
      <c r="G1700" s="4" t="str">
        <f t="shared" si="109"/>
        <v>RES0805 4K12±1%</v>
      </c>
      <c r="H1700" s="3" t="s">
        <v>23</v>
      </c>
      <c r="I1700" s="3" t="s">
        <v>24</v>
      </c>
      <c r="J1700" s="3" t="s">
        <v>25</v>
      </c>
      <c r="K1700" s="3" t="s">
        <v>583</v>
      </c>
      <c r="L1700" s="4" t="str">
        <f t="shared" si="110"/>
        <v>RC0805FR-074K12L</v>
      </c>
      <c r="M1700" s="3" t="s">
        <v>378</v>
      </c>
      <c r="N1700" t="s">
        <v>379</v>
      </c>
      <c r="O1700" t="str">
        <f t="shared" ca="1" si="108"/>
        <v>C:\Altium Libraries\Passives Library\DataSheet\GENERAL PURPOSE CHIP RESISTORS (Yageo).pdf</v>
      </c>
      <c r="P1700" s="5" t="str">
        <f t="shared" si="111"/>
        <v>GENERAL PURPOSE CHIP RESISTORS RES0805 4K12±1% 150V 0.125W</v>
      </c>
    </row>
    <row r="1701" spans="1:16" x14ac:dyDescent="0.3">
      <c r="A1701" s="4" t="s">
        <v>3004</v>
      </c>
      <c r="B1701" s="3" t="s">
        <v>580</v>
      </c>
      <c r="C1701" s="4" t="s">
        <v>2424</v>
      </c>
      <c r="D1701" s="45" t="s">
        <v>1669</v>
      </c>
      <c r="E1701" s="3" t="s">
        <v>581</v>
      </c>
      <c r="F1701" s="3" t="s">
        <v>582</v>
      </c>
      <c r="G1701" s="4" t="str">
        <f t="shared" si="109"/>
        <v>RES0805 4K22±1%</v>
      </c>
      <c r="H1701" s="3" t="s">
        <v>23</v>
      </c>
      <c r="I1701" s="3" t="s">
        <v>24</v>
      </c>
      <c r="J1701" s="3" t="s">
        <v>25</v>
      </c>
      <c r="K1701" s="3" t="s">
        <v>583</v>
      </c>
      <c r="L1701" s="4" t="str">
        <f t="shared" si="110"/>
        <v>RC0805FR-074K22L</v>
      </c>
      <c r="M1701" s="3" t="s">
        <v>378</v>
      </c>
      <c r="N1701" t="s">
        <v>379</v>
      </c>
      <c r="O1701" t="str">
        <f t="shared" ca="1" si="108"/>
        <v>C:\Altium Libraries\Passives Library\DataSheet\GENERAL PURPOSE CHIP RESISTORS (Yageo).pdf</v>
      </c>
      <c r="P1701" s="5" t="str">
        <f t="shared" si="111"/>
        <v>GENERAL PURPOSE CHIP RESISTORS RES0805 4K22±1% 150V 0.125W</v>
      </c>
    </row>
    <row r="1702" spans="1:16" x14ac:dyDescent="0.3">
      <c r="A1702" s="4" t="s">
        <v>3005</v>
      </c>
      <c r="B1702" s="3" t="s">
        <v>580</v>
      </c>
      <c r="C1702" s="4" t="s">
        <v>2425</v>
      </c>
      <c r="D1702" s="45" t="s">
        <v>1669</v>
      </c>
      <c r="E1702" s="3" t="s">
        <v>581</v>
      </c>
      <c r="F1702" s="3" t="s">
        <v>582</v>
      </c>
      <c r="G1702" s="4" t="str">
        <f t="shared" si="109"/>
        <v>RES0805 4K32±1%</v>
      </c>
      <c r="H1702" s="3" t="s">
        <v>23</v>
      </c>
      <c r="I1702" s="3" t="s">
        <v>24</v>
      </c>
      <c r="J1702" s="3" t="s">
        <v>25</v>
      </c>
      <c r="K1702" s="3" t="s">
        <v>583</v>
      </c>
      <c r="L1702" s="4" t="str">
        <f t="shared" si="110"/>
        <v>RC0805FR-074K32L</v>
      </c>
      <c r="M1702" s="3" t="s">
        <v>378</v>
      </c>
      <c r="N1702" t="s">
        <v>379</v>
      </c>
      <c r="O1702" t="str">
        <f t="shared" ca="1" si="108"/>
        <v>C:\Altium Libraries\Passives Library\DataSheet\GENERAL PURPOSE CHIP RESISTORS (Yageo).pdf</v>
      </c>
      <c r="P1702" s="5" t="str">
        <f t="shared" si="111"/>
        <v>GENERAL PURPOSE CHIP RESISTORS RES0805 4K32±1% 150V 0.125W</v>
      </c>
    </row>
    <row r="1703" spans="1:16" x14ac:dyDescent="0.3">
      <c r="A1703" s="4" t="s">
        <v>3006</v>
      </c>
      <c r="B1703" s="3" t="s">
        <v>580</v>
      </c>
      <c r="C1703" s="4" t="s">
        <v>2426</v>
      </c>
      <c r="D1703" s="45" t="s">
        <v>1669</v>
      </c>
      <c r="E1703" s="3" t="s">
        <v>581</v>
      </c>
      <c r="F1703" s="3" t="s">
        <v>582</v>
      </c>
      <c r="G1703" s="4" t="str">
        <f t="shared" si="109"/>
        <v>RES0805 4K42±1%</v>
      </c>
      <c r="H1703" s="3" t="s">
        <v>23</v>
      </c>
      <c r="I1703" s="3" t="s">
        <v>24</v>
      </c>
      <c r="J1703" s="3" t="s">
        <v>25</v>
      </c>
      <c r="K1703" s="3" t="s">
        <v>583</v>
      </c>
      <c r="L1703" s="4" t="str">
        <f t="shared" si="110"/>
        <v>RC0805FR-074K42L</v>
      </c>
      <c r="M1703" s="3" t="s">
        <v>378</v>
      </c>
      <c r="N1703" t="s">
        <v>379</v>
      </c>
      <c r="O1703" t="str">
        <f t="shared" ca="1" si="108"/>
        <v>C:\Altium Libraries\Passives Library\DataSheet\GENERAL PURPOSE CHIP RESISTORS (Yageo).pdf</v>
      </c>
      <c r="P1703" s="5" t="str">
        <f t="shared" si="111"/>
        <v>GENERAL PURPOSE CHIP RESISTORS RES0805 4K42±1% 150V 0.125W</v>
      </c>
    </row>
    <row r="1704" spans="1:16" x14ac:dyDescent="0.3">
      <c r="A1704" s="4" t="s">
        <v>3007</v>
      </c>
      <c r="B1704" s="3" t="s">
        <v>580</v>
      </c>
      <c r="C1704" s="4" t="s">
        <v>2427</v>
      </c>
      <c r="D1704" s="45" t="s">
        <v>1669</v>
      </c>
      <c r="E1704" s="3" t="s">
        <v>581</v>
      </c>
      <c r="F1704" s="3" t="s">
        <v>582</v>
      </c>
      <c r="G1704" s="4" t="str">
        <f t="shared" si="109"/>
        <v>RES0805 4K53±1%</v>
      </c>
      <c r="H1704" s="3" t="s">
        <v>23</v>
      </c>
      <c r="I1704" s="3" t="s">
        <v>24</v>
      </c>
      <c r="J1704" s="3" t="s">
        <v>25</v>
      </c>
      <c r="K1704" s="3" t="s">
        <v>583</v>
      </c>
      <c r="L1704" s="4" t="str">
        <f t="shared" si="110"/>
        <v>RC0805FR-074K53L</v>
      </c>
      <c r="M1704" s="3" t="s">
        <v>378</v>
      </c>
      <c r="N1704" t="s">
        <v>379</v>
      </c>
      <c r="O1704" t="str">
        <f t="shared" ca="1" si="108"/>
        <v>C:\Altium Libraries\Passives Library\DataSheet\GENERAL PURPOSE CHIP RESISTORS (Yageo).pdf</v>
      </c>
      <c r="P1704" s="5" t="str">
        <f t="shared" si="111"/>
        <v>GENERAL PURPOSE CHIP RESISTORS RES0805 4K53±1% 150V 0.125W</v>
      </c>
    </row>
    <row r="1705" spans="1:16" x14ac:dyDescent="0.3">
      <c r="A1705" s="4" t="s">
        <v>3008</v>
      </c>
      <c r="B1705" s="3" t="s">
        <v>580</v>
      </c>
      <c r="C1705" s="4" t="s">
        <v>2428</v>
      </c>
      <c r="D1705" s="45" t="s">
        <v>1669</v>
      </c>
      <c r="E1705" s="3" t="s">
        <v>581</v>
      </c>
      <c r="F1705" s="3" t="s">
        <v>582</v>
      </c>
      <c r="G1705" s="4" t="str">
        <f t="shared" si="109"/>
        <v>RES0805 4K64±1%</v>
      </c>
      <c r="H1705" s="3" t="s">
        <v>23</v>
      </c>
      <c r="I1705" s="3" t="s">
        <v>24</v>
      </c>
      <c r="J1705" s="3" t="s">
        <v>25</v>
      </c>
      <c r="K1705" s="3" t="s">
        <v>583</v>
      </c>
      <c r="L1705" s="4" t="str">
        <f t="shared" si="110"/>
        <v>RC0805FR-074K64L</v>
      </c>
      <c r="M1705" s="3" t="s">
        <v>378</v>
      </c>
      <c r="N1705" t="s">
        <v>379</v>
      </c>
      <c r="O1705" t="str">
        <f t="shared" ca="1" si="108"/>
        <v>C:\Altium Libraries\Passives Library\DataSheet\GENERAL PURPOSE CHIP RESISTORS (Yageo).pdf</v>
      </c>
      <c r="P1705" s="5" t="str">
        <f t="shared" si="111"/>
        <v>GENERAL PURPOSE CHIP RESISTORS RES0805 4K64±1% 150V 0.125W</v>
      </c>
    </row>
    <row r="1706" spans="1:16" x14ac:dyDescent="0.3">
      <c r="A1706" s="4" t="s">
        <v>3009</v>
      </c>
      <c r="B1706" s="3" t="s">
        <v>580</v>
      </c>
      <c r="C1706" s="4" t="s">
        <v>2429</v>
      </c>
      <c r="D1706" s="45" t="s">
        <v>1669</v>
      </c>
      <c r="E1706" s="3" t="s">
        <v>581</v>
      </c>
      <c r="F1706" s="3" t="s">
        <v>582</v>
      </c>
      <c r="G1706" s="4" t="str">
        <f t="shared" si="109"/>
        <v>RES0805 4K75±1%</v>
      </c>
      <c r="H1706" s="3" t="s">
        <v>23</v>
      </c>
      <c r="I1706" s="3" t="s">
        <v>24</v>
      </c>
      <c r="J1706" s="3" t="s">
        <v>25</v>
      </c>
      <c r="K1706" s="3" t="s">
        <v>583</v>
      </c>
      <c r="L1706" s="4" t="str">
        <f t="shared" si="110"/>
        <v>RC0805FR-074K75L</v>
      </c>
      <c r="M1706" s="3" t="s">
        <v>378</v>
      </c>
      <c r="N1706" t="s">
        <v>379</v>
      </c>
      <c r="O1706" t="str">
        <f t="shared" ca="1" si="108"/>
        <v>C:\Altium Libraries\Passives Library\DataSheet\GENERAL PURPOSE CHIP RESISTORS (Yageo).pdf</v>
      </c>
      <c r="P1706" s="5" t="str">
        <f t="shared" si="111"/>
        <v>GENERAL PURPOSE CHIP RESISTORS RES0805 4K75±1% 150V 0.125W</v>
      </c>
    </row>
    <row r="1707" spans="1:16" x14ac:dyDescent="0.3">
      <c r="A1707" s="4" t="s">
        <v>3010</v>
      </c>
      <c r="B1707" s="3" t="s">
        <v>580</v>
      </c>
      <c r="C1707" s="4" t="s">
        <v>2430</v>
      </c>
      <c r="D1707" s="45" t="s">
        <v>1669</v>
      </c>
      <c r="E1707" s="3" t="s">
        <v>581</v>
      </c>
      <c r="F1707" s="3" t="s">
        <v>582</v>
      </c>
      <c r="G1707" s="4" t="str">
        <f t="shared" si="109"/>
        <v>RES0805 4K87±1%</v>
      </c>
      <c r="H1707" s="3" t="s">
        <v>23</v>
      </c>
      <c r="I1707" s="3" t="s">
        <v>24</v>
      </c>
      <c r="J1707" s="3" t="s">
        <v>25</v>
      </c>
      <c r="K1707" s="3" t="s">
        <v>583</v>
      </c>
      <c r="L1707" s="4" t="str">
        <f t="shared" si="110"/>
        <v>RC0805FR-074K87L</v>
      </c>
      <c r="M1707" s="3" t="s">
        <v>378</v>
      </c>
      <c r="N1707" t="s">
        <v>379</v>
      </c>
      <c r="O1707" t="str">
        <f t="shared" ca="1" si="108"/>
        <v>C:\Altium Libraries\Passives Library\DataSheet\GENERAL PURPOSE CHIP RESISTORS (Yageo).pdf</v>
      </c>
      <c r="P1707" s="5" t="str">
        <f t="shared" si="111"/>
        <v>GENERAL PURPOSE CHIP RESISTORS RES0805 4K87±1% 150V 0.125W</v>
      </c>
    </row>
    <row r="1708" spans="1:16" x14ac:dyDescent="0.3">
      <c r="A1708" s="4" t="s">
        <v>3011</v>
      </c>
      <c r="B1708" s="3" t="s">
        <v>580</v>
      </c>
      <c r="C1708" s="4" t="s">
        <v>2431</v>
      </c>
      <c r="D1708" s="45" t="s">
        <v>1669</v>
      </c>
      <c r="E1708" s="3" t="s">
        <v>581</v>
      </c>
      <c r="F1708" s="3" t="s">
        <v>582</v>
      </c>
      <c r="G1708" s="4" t="str">
        <f t="shared" si="109"/>
        <v>RES0805 4K99±1%</v>
      </c>
      <c r="H1708" s="3" t="s">
        <v>23</v>
      </c>
      <c r="I1708" s="3" t="s">
        <v>24</v>
      </c>
      <c r="J1708" s="3" t="s">
        <v>25</v>
      </c>
      <c r="K1708" s="3" t="s">
        <v>583</v>
      </c>
      <c r="L1708" s="4" t="str">
        <f t="shared" si="110"/>
        <v>RC0805FR-074K99L</v>
      </c>
      <c r="M1708" s="3" t="s">
        <v>378</v>
      </c>
      <c r="N1708" t="s">
        <v>379</v>
      </c>
      <c r="O1708" t="str">
        <f t="shared" ca="1" si="108"/>
        <v>C:\Altium Libraries\Passives Library\DataSheet\GENERAL PURPOSE CHIP RESISTORS (Yageo).pdf</v>
      </c>
      <c r="P1708" s="5" t="str">
        <f t="shared" si="111"/>
        <v>GENERAL PURPOSE CHIP RESISTORS RES0805 4K99±1% 150V 0.125W</v>
      </c>
    </row>
    <row r="1709" spans="1:16" x14ac:dyDescent="0.3">
      <c r="A1709" s="4" t="s">
        <v>3012</v>
      </c>
      <c r="B1709" s="3" t="s">
        <v>580</v>
      </c>
      <c r="C1709" s="4" t="s">
        <v>2432</v>
      </c>
      <c r="D1709" s="45" t="s">
        <v>1669</v>
      </c>
      <c r="E1709" s="3" t="s">
        <v>581</v>
      </c>
      <c r="F1709" s="3" t="s">
        <v>582</v>
      </c>
      <c r="G1709" s="4" t="str">
        <f t="shared" si="109"/>
        <v>RES0805 5K11±1%</v>
      </c>
      <c r="H1709" s="3" t="s">
        <v>23</v>
      </c>
      <c r="I1709" s="3" t="s">
        <v>24</v>
      </c>
      <c r="J1709" s="3" t="s">
        <v>25</v>
      </c>
      <c r="K1709" s="3" t="s">
        <v>583</v>
      </c>
      <c r="L1709" s="4" t="str">
        <f t="shared" si="110"/>
        <v>RC0805FR-075K11L</v>
      </c>
      <c r="M1709" s="3" t="s">
        <v>378</v>
      </c>
      <c r="N1709" t="s">
        <v>379</v>
      </c>
      <c r="O1709" t="str">
        <f t="shared" ca="1" si="108"/>
        <v>C:\Altium Libraries\Passives Library\DataSheet\GENERAL PURPOSE CHIP RESISTORS (Yageo).pdf</v>
      </c>
      <c r="P1709" s="5" t="str">
        <f t="shared" si="111"/>
        <v>GENERAL PURPOSE CHIP RESISTORS RES0805 5K11±1% 150V 0.125W</v>
      </c>
    </row>
    <row r="1710" spans="1:16" x14ac:dyDescent="0.3">
      <c r="A1710" s="4" t="s">
        <v>3013</v>
      </c>
      <c r="B1710" s="3" t="s">
        <v>580</v>
      </c>
      <c r="C1710" s="4" t="s">
        <v>2433</v>
      </c>
      <c r="D1710" s="45" t="s">
        <v>1669</v>
      </c>
      <c r="E1710" s="3" t="s">
        <v>581</v>
      </c>
      <c r="F1710" s="3" t="s">
        <v>582</v>
      </c>
      <c r="G1710" s="4" t="str">
        <f t="shared" si="109"/>
        <v>RES0805 5K23±1%</v>
      </c>
      <c r="H1710" s="3" t="s">
        <v>23</v>
      </c>
      <c r="I1710" s="3" t="s">
        <v>24</v>
      </c>
      <c r="J1710" s="3" t="s">
        <v>25</v>
      </c>
      <c r="K1710" s="3" t="s">
        <v>583</v>
      </c>
      <c r="L1710" s="4" t="str">
        <f t="shared" si="110"/>
        <v>RC0805FR-075K23L</v>
      </c>
      <c r="M1710" s="3" t="s">
        <v>378</v>
      </c>
      <c r="N1710" t="s">
        <v>379</v>
      </c>
      <c r="O1710" t="str">
        <f t="shared" ca="1" si="108"/>
        <v>C:\Altium Libraries\Passives Library\DataSheet\GENERAL PURPOSE CHIP RESISTORS (Yageo).pdf</v>
      </c>
      <c r="P1710" s="5" t="str">
        <f t="shared" si="111"/>
        <v>GENERAL PURPOSE CHIP RESISTORS RES0805 5K23±1% 150V 0.125W</v>
      </c>
    </row>
    <row r="1711" spans="1:16" x14ac:dyDescent="0.3">
      <c r="A1711" s="4" t="s">
        <v>3014</v>
      </c>
      <c r="B1711" s="3" t="s">
        <v>580</v>
      </c>
      <c r="C1711" s="4" t="s">
        <v>2434</v>
      </c>
      <c r="D1711" s="45" t="s">
        <v>1669</v>
      </c>
      <c r="E1711" s="3" t="s">
        <v>581</v>
      </c>
      <c r="F1711" s="3" t="s">
        <v>582</v>
      </c>
      <c r="G1711" s="4" t="str">
        <f t="shared" si="109"/>
        <v>RES0805 5K36±1%</v>
      </c>
      <c r="H1711" s="3" t="s">
        <v>23</v>
      </c>
      <c r="I1711" s="3" t="s">
        <v>24</v>
      </c>
      <c r="J1711" s="3" t="s">
        <v>25</v>
      </c>
      <c r="K1711" s="3" t="s">
        <v>583</v>
      </c>
      <c r="L1711" s="4" t="str">
        <f t="shared" si="110"/>
        <v>RC0805FR-075K36L</v>
      </c>
      <c r="M1711" s="3" t="s">
        <v>378</v>
      </c>
      <c r="N1711" t="s">
        <v>379</v>
      </c>
      <c r="O1711" t="str">
        <f t="shared" ca="1" si="108"/>
        <v>C:\Altium Libraries\Passives Library\DataSheet\GENERAL PURPOSE CHIP RESISTORS (Yageo).pdf</v>
      </c>
      <c r="P1711" s="5" t="str">
        <f t="shared" si="111"/>
        <v>GENERAL PURPOSE CHIP RESISTORS RES0805 5K36±1% 150V 0.125W</v>
      </c>
    </row>
    <row r="1712" spans="1:16" x14ac:dyDescent="0.3">
      <c r="A1712" s="4" t="s">
        <v>3015</v>
      </c>
      <c r="B1712" s="3" t="s">
        <v>580</v>
      </c>
      <c r="C1712" s="4" t="s">
        <v>2435</v>
      </c>
      <c r="D1712" s="45" t="s">
        <v>1669</v>
      </c>
      <c r="E1712" s="3" t="s">
        <v>581</v>
      </c>
      <c r="F1712" s="3" t="s">
        <v>582</v>
      </c>
      <c r="G1712" s="4" t="str">
        <f t="shared" si="109"/>
        <v>RES0805 5K49±1%</v>
      </c>
      <c r="H1712" s="3" t="s">
        <v>23</v>
      </c>
      <c r="I1712" s="3" t="s">
        <v>24</v>
      </c>
      <c r="J1712" s="3" t="s">
        <v>25</v>
      </c>
      <c r="K1712" s="3" t="s">
        <v>583</v>
      </c>
      <c r="L1712" s="4" t="str">
        <f t="shared" si="110"/>
        <v>RC0805FR-075K49L</v>
      </c>
      <c r="M1712" s="3" t="s">
        <v>378</v>
      </c>
      <c r="N1712" t="s">
        <v>379</v>
      </c>
      <c r="O1712" t="str">
        <f t="shared" ca="1" si="108"/>
        <v>C:\Altium Libraries\Passives Library\DataSheet\GENERAL PURPOSE CHIP RESISTORS (Yageo).pdf</v>
      </c>
      <c r="P1712" s="5" t="str">
        <f t="shared" si="111"/>
        <v>GENERAL PURPOSE CHIP RESISTORS RES0805 5K49±1% 150V 0.125W</v>
      </c>
    </row>
    <row r="1713" spans="1:16" x14ac:dyDescent="0.3">
      <c r="A1713" s="4" t="s">
        <v>3016</v>
      </c>
      <c r="B1713" s="3" t="s">
        <v>580</v>
      </c>
      <c r="C1713" s="4" t="s">
        <v>2436</v>
      </c>
      <c r="D1713" s="45" t="s">
        <v>1669</v>
      </c>
      <c r="E1713" s="3" t="s">
        <v>581</v>
      </c>
      <c r="F1713" s="3" t="s">
        <v>582</v>
      </c>
      <c r="G1713" s="4" t="str">
        <f t="shared" si="109"/>
        <v>RES0805 5K62±1%</v>
      </c>
      <c r="H1713" s="3" t="s">
        <v>23</v>
      </c>
      <c r="I1713" s="3" t="s">
        <v>24</v>
      </c>
      <c r="J1713" s="3" t="s">
        <v>25</v>
      </c>
      <c r="K1713" s="3" t="s">
        <v>583</v>
      </c>
      <c r="L1713" s="4" t="str">
        <f t="shared" si="110"/>
        <v>RC0805FR-075K62L</v>
      </c>
      <c r="M1713" s="3" t="s">
        <v>378</v>
      </c>
      <c r="N1713" t="s">
        <v>379</v>
      </c>
      <c r="O1713" t="str">
        <f t="shared" ca="1" si="108"/>
        <v>C:\Altium Libraries\Passives Library\DataSheet\GENERAL PURPOSE CHIP RESISTORS (Yageo).pdf</v>
      </c>
      <c r="P1713" s="5" t="str">
        <f t="shared" si="111"/>
        <v>GENERAL PURPOSE CHIP RESISTORS RES0805 5K62±1% 150V 0.125W</v>
      </c>
    </row>
    <row r="1714" spans="1:16" x14ac:dyDescent="0.3">
      <c r="A1714" s="4" t="s">
        <v>3017</v>
      </c>
      <c r="B1714" s="3" t="s">
        <v>580</v>
      </c>
      <c r="C1714" s="4" t="s">
        <v>2437</v>
      </c>
      <c r="D1714" s="45" t="s">
        <v>1669</v>
      </c>
      <c r="E1714" s="3" t="s">
        <v>581</v>
      </c>
      <c r="F1714" s="3" t="s">
        <v>582</v>
      </c>
      <c r="G1714" s="4" t="str">
        <f t="shared" si="109"/>
        <v>RES0805 5K76±1%</v>
      </c>
      <c r="H1714" s="3" t="s">
        <v>23</v>
      </c>
      <c r="I1714" s="3" t="s">
        <v>24</v>
      </c>
      <c r="J1714" s="3" t="s">
        <v>25</v>
      </c>
      <c r="K1714" s="3" t="s">
        <v>583</v>
      </c>
      <c r="L1714" s="4" t="str">
        <f t="shared" si="110"/>
        <v>RC0805FR-075K76L</v>
      </c>
      <c r="M1714" s="3" t="s">
        <v>378</v>
      </c>
      <c r="N1714" t="s">
        <v>379</v>
      </c>
      <c r="O1714" t="str">
        <f t="shared" ca="1" si="108"/>
        <v>C:\Altium Libraries\Passives Library\DataSheet\GENERAL PURPOSE CHIP RESISTORS (Yageo).pdf</v>
      </c>
      <c r="P1714" s="5" t="str">
        <f t="shared" si="111"/>
        <v>GENERAL PURPOSE CHIP RESISTORS RES0805 5K76±1% 150V 0.125W</v>
      </c>
    </row>
    <row r="1715" spans="1:16" x14ac:dyDescent="0.3">
      <c r="A1715" s="4" t="s">
        <v>3018</v>
      </c>
      <c r="B1715" s="3" t="s">
        <v>580</v>
      </c>
      <c r="C1715" s="4" t="s">
        <v>2438</v>
      </c>
      <c r="D1715" s="45" t="s">
        <v>1669</v>
      </c>
      <c r="E1715" s="3" t="s">
        <v>581</v>
      </c>
      <c r="F1715" s="3" t="s">
        <v>582</v>
      </c>
      <c r="G1715" s="4" t="str">
        <f t="shared" si="109"/>
        <v>RES0805 5K9±1%</v>
      </c>
      <c r="H1715" s="3" t="s">
        <v>23</v>
      </c>
      <c r="I1715" s="3" t="s">
        <v>24</v>
      </c>
      <c r="J1715" s="3" t="s">
        <v>25</v>
      </c>
      <c r="K1715" s="3" t="s">
        <v>583</v>
      </c>
      <c r="L1715" s="4" t="str">
        <f t="shared" si="110"/>
        <v>RC0805FR-075K9L</v>
      </c>
      <c r="M1715" s="3" t="s">
        <v>378</v>
      </c>
      <c r="N1715" t="s">
        <v>379</v>
      </c>
      <c r="O1715" t="str">
        <f t="shared" ca="1" si="108"/>
        <v>C:\Altium Libraries\Passives Library\DataSheet\GENERAL PURPOSE CHIP RESISTORS (Yageo).pdf</v>
      </c>
      <c r="P1715" s="5" t="str">
        <f t="shared" si="111"/>
        <v>GENERAL PURPOSE CHIP RESISTORS RES0805 5K9±1% 150V 0.125W</v>
      </c>
    </row>
    <row r="1716" spans="1:16" x14ac:dyDescent="0.3">
      <c r="A1716" s="4" t="s">
        <v>3019</v>
      </c>
      <c r="B1716" s="3" t="s">
        <v>580</v>
      </c>
      <c r="C1716" s="4" t="s">
        <v>2439</v>
      </c>
      <c r="D1716" s="45" t="s">
        <v>1669</v>
      </c>
      <c r="E1716" s="3" t="s">
        <v>581</v>
      </c>
      <c r="F1716" s="3" t="s">
        <v>582</v>
      </c>
      <c r="G1716" s="4" t="str">
        <f t="shared" si="109"/>
        <v>RES0805 6K04±1%</v>
      </c>
      <c r="H1716" s="3" t="s">
        <v>23</v>
      </c>
      <c r="I1716" s="3" t="s">
        <v>24</v>
      </c>
      <c r="J1716" s="3" t="s">
        <v>25</v>
      </c>
      <c r="K1716" s="3" t="s">
        <v>583</v>
      </c>
      <c r="L1716" s="4" t="str">
        <f t="shared" si="110"/>
        <v>RC0805FR-076K04L</v>
      </c>
      <c r="M1716" s="3" t="s">
        <v>378</v>
      </c>
      <c r="N1716" t="s">
        <v>379</v>
      </c>
      <c r="O1716" t="str">
        <f t="shared" ca="1" si="108"/>
        <v>C:\Altium Libraries\Passives Library\DataSheet\GENERAL PURPOSE CHIP RESISTORS (Yageo).pdf</v>
      </c>
      <c r="P1716" s="5" t="str">
        <f t="shared" si="111"/>
        <v>GENERAL PURPOSE CHIP RESISTORS RES0805 6K04±1% 150V 0.125W</v>
      </c>
    </row>
    <row r="1717" spans="1:16" x14ac:dyDescent="0.3">
      <c r="A1717" s="4" t="s">
        <v>3020</v>
      </c>
      <c r="B1717" s="3" t="s">
        <v>580</v>
      </c>
      <c r="C1717" s="4" t="s">
        <v>2440</v>
      </c>
      <c r="D1717" s="45" t="s">
        <v>1669</v>
      </c>
      <c r="E1717" s="3" t="s">
        <v>581</v>
      </c>
      <c r="F1717" s="3" t="s">
        <v>582</v>
      </c>
      <c r="G1717" s="4" t="str">
        <f t="shared" si="109"/>
        <v>RES0805 6K19±1%</v>
      </c>
      <c r="H1717" s="3" t="s">
        <v>23</v>
      </c>
      <c r="I1717" s="3" t="s">
        <v>24</v>
      </c>
      <c r="J1717" s="3" t="s">
        <v>25</v>
      </c>
      <c r="K1717" s="3" t="s">
        <v>583</v>
      </c>
      <c r="L1717" s="4" t="str">
        <f t="shared" si="110"/>
        <v>RC0805FR-076K19L</v>
      </c>
      <c r="M1717" s="3" t="s">
        <v>378</v>
      </c>
      <c r="N1717" t="s">
        <v>379</v>
      </c>
      <c r="O1717" t="str">
        <f t="shared" ca="1" si="108"/>
        <v>C:\Altium Libraries\Passives Library\DataSheet\GENERAL PURPOSE CHIP RESISTORS (Yageo).pdf</v>
      </c>
      <c r="P1717" s="5" t="str">
        <f t="shared" si="111"/>
        <v>GENERAL PURPOSE CHIP RESISTORS RES0805 6K19±1% 150V 0.125W</v>
      </c>
    </row>
    <row r="1718" spans="1:16" x14ac:dyDescent="0.3">
      <c r="A1718" s="4" t="s">
        <v>3021</v>
      </c>
      <c r="B1718" s="3" t="s">
        <v>580</v>
      </c>
      <c r="C1718" s="4" t="s">
        <v>2441</v>
      </c>
      <c r="D1718" s="45" t="s">
        <v>1669</v>
      </c>
      <c r="E1718" s="3" t="s">
        <v>581</v>
      </c>
      <c r="F1718" s="3" t="s">
        <v>582</v>
      </c>
      <c r="G1718" s="4" t="str">
        <f t="shared" si="109"/>
        <v>RES0805 6K34±1%</v>
      </c>
      <c r="H1718" s="3" t="s">
        <v>23</v>
      </c>
      <c r="I1718" s="3" t="s">
        <v>24</v>
      </c>
      <c r="J1718" s="3" t="s">
        <v>25</v>
      </c>
      <c r="K1718" s="3" t="s">
        <v>583</v>
      </c>
      <c r="L1718" s="4" t="str">
        <f t="shared" si="110"/>
        <v>RC0805FR-076K34L</v>
      </c>
      <c r="M1718" s="3" t="s">
        <v>378</v>
      </c>
      <c r="N1718" t="s">
        <v>379</v>
      </c>
      <c r="O1718" t="str">
        <f t="shared" ca="1" si="108"/>
        <v>C:\Altium Libraries\Passives Library\DataSheet\GENERAL PURPOSE CHIP RESISTORS (Yageo).pdf</v>
      </c>
      <c r="P1718" s="5" t="str">
        <f t="shared" si="111"/>
        <v>GENERAL PURPOSE CHIP RESISTORS RES0805 6K34±1% 150V 0.125W</v>
      </c>
    </row>
    <row r="1719" spans="1:16" x14ac:dyDescent="0.3">
      <c r="A1719" s="4" t="s">
        <v>3022</v>
      </c>
      <c r="B1719" s="3" t="s">
        <v>580</v>
      </c>
      <c r="C1719" s="4" t="s">
        <v>2442</v>
      </c>
      <c r="D1719" s="45" t="s">
        <v>1669</v>
      </c>
      <c r="E1719" s="3" t="s">
        <v>581</v>
      </c>
      <c r="F1719" s="3" t="s">
        <v>582</v>
      </c>
      <c r="G1719" s="4" t="str">
        <f t="shared" si="109"/>
        <v>RES0805 6K49±1%</v>
      </c>
      <c r="H1719" s="3" t="s">
        <v>23</v>
      </c>
      <c r="I1719" s="3" t="s">
        <v>24</v>
      </c>
      <c r="J1719" s="3" t="s">
        <v>25</v>
      </c>
      <c r="K1719" s="3" t="s">
        <v>583</v>
      </c>
      <c r="L1719" s="4" t="str">
        <f t="shared" si="110"/>
        <v>RC0805FR-076K49L</v>
      </c>
      <c r="M1719" s="3" t="s">
        <v>378</v>
      </c>
      <c r="N1719" t="s">
        <v>379</v>
      </c>
      <c r="O1719" t="str">
        <f t="shared" ca="1" si="108"/>
        <v>C:\Altium Libraries\Passives Library\DataSheet\GENERAL PURPOSE CHIP RESISTORS (Yageo).pdf</v>
      </c>
      <c r="P1719" s="5" t="str">
        <f t="shared" si="111"/>
        <v>GENERAL PURPOSE CHIP RESISTORS RES0805 6K49±1% 150V 0.125W</v>
      </c>
    </row>
    <row r="1720" spans="1:16" x14ac:dyDescent="0.3">
      <c r="A1720" s="4" t="s">
        <v>3023</v>
      </c>
      <c r="B1720" s="3" t="s">
        <v>580</v>
      </c>
      <c r="C1720" s="4" t="s">
        <v>2443</v>
      </c>
      <c r="D1720" s="45" t="s">
        <v>1669</v>
      </c>
      <c r="E1720" s="3" t="s">
        <v>581</v>
      </c>
      <c r="F1720" s="3" t="s">
        <v>582</v>
      </c>
      <c r="G1720" s="4" t="str">
        <f t="shared" si="109"/>
        <v>RES0805 6K65±1%</v>
      </c>
      <c r="H1720" s="3" t="s">
        <v>23</v>
      </c>
      <c r="I1720" s="3" t="s">
        <v>24</v>
      </c>
      <c r="J1720" s="3" t="s">
        <v>25</v>
      </c>
      <c r="K1720" s="3" t="s">
        <v>583</v>
      </c>
      <c r="L1720" s="4" t="str">
        <f t="shared" si="110"/>
        <v>RC0805FR-076K65L</v>
      </c>
      <c r="M1720" s="3" t="s">
        <v>378</v>
      </c>
      <c r="N1720" t="s">
        <v>379</v>
      </c>
      <c r="O1720" t="str">
        <f t="shared" ca="1" si="108"/>
        <v>C:\Altium Libraries\Passives Library\DataSheet\GENERAL PURPOSE CHIP RESISTORS (Yageo).pdf</v>
      </c>
      <c r="P1720" s="5" t="str">
        <f t="shared" si="111"/>
        <v>GENERAL PURPOSE CHIP RESISTORS RES0805 6K65±1% 150V 0.125W</v>
      </c>
    </row>
    <row r="1721" spans="1:16" x14ac:dyDescent="0.3">
      <c r="A1721" s="4" t="s">
        <v>3024</v>
      </c>
      <c r="B1721" s="3" t="s">
        <v>580</v>
      </c>
      <c r="C1721" s="4" t="s">
        <v>2444</v>
      </c>
      <c r="D1721" s="45" t="s">
        <v>1669</v>
      </c>
      <c r="E1721" s="3" t="s">
        <v>581</v>
      </c>
      <c r="F1721" s="3" t="s">
        <v>582</v>
      </c>
      <c r="G1721" s="4" t="str">
        <f t="shared" si="109"/>
        <v>RES0805 6K81±1%</v>
      </c>
      <c r="H1721" s="3" t="s">
        <v>23</v>
      </c>
      <c r="I1721" s="3" t="s">
        <v>24</v>
      </c>
      <c r="J1721" s="3" t="s">
        <v>25</v>
      </c>
      <c r="K1721" s="3" t="s">
        <v>583</v>
      </c>
      <c r="L1721" s="4" t="str">
        <f t="shared" si="110"/>
        <v>RC0805FR-076K81L</v>
      </c>
      <c r="M1721" s="3" t="s">
        <v>378</v>
      </c>
      <c r="N1721" t="s">
        <v>379</v>
      </c>
      <c r="O1721" t="str">
        <f t="shared" ca="1" si="108"/>
        <v>C:\Altium Libraries\Passives Library\DataSheet\GENERAL PURPOSE CHIP RESISTORS (Yageo).pdf</v>
      </c>
      <c r="P1721" s="5" t="str">
        <f t="shared" si="111"/>
        <v>GENERAL PURPOSE CHIP RESISTORS RES0805 6K81±1% 150V 0.125W</v>
      </c>
    </row>
    <row r="1722" spans="1:16" x14ac:dyDescent="0.3">
      <c r="A1722" s="4" t="s">
        <v>3025</v>
      </c>
      <c r="B1722" s="3" t="s">
        <v>580</v>
      </c>
      <c r="C1722" s="4" t="s">
        <v>2445</v>
      </c>
      <c r="D1722" s="45" t="s">
        <v>1669</v>
      </c>
      <c r="E1722" s="3" t="s">
        <v>581</v>
      </c>
      <c r="F1722" s="3" t="s">
        <v>582</v>
      </c>
      <c r="G1722" s="4" t="str">
        <f t="shared" si="109"/>
        <v>RES0805 6K98±1%</v>
      </c>
      <c r="H1722" s="3" t="s">
        <v>23</v>
      </c>
      <c r="I1722" s="3" t="s">
        <v>24</v>
      </c>
      <c r="J1722" s="3" t="s">
        <v>25</v>
      </c>
      <c r="K1722" s="3" t="s">
        <v>583</v>
      </c>
      <c r="L1722" s="4" t="str">
        <f t="shared" si="110"/>
        <v>RC0805FR-076K98L</v>
      </c>
      <c r="M1722" s="3" t="s">
        <v>378</v>
      </c>
      <c r="N1722" t="s">
        <v>379</v>
      </c>
      <c r="O1722" t="str">
        <f t="shared" ca="1" si="108"/>
        <v>C:\Altium Libraries\Passives Library\DataSheet\GENERAL PURPOSE CHIP RESISTORS (Yageo).pdf</v>
      </c>
      <c r="P1722" s="5" t="str">
        <f t="shared" si="111"/>
        <v>GENERAL PURPOSE CHIP RESISTORS RES0805 6K98±1% 150V 0.125W</v>
      </c>
    </row>
    <row r="1723" spans="1:16" x14ac:dyDescent="0.3">
      <c r="A1723" s="4" t="s">
        <v>3026</v>
      </c>
      <c r="B1723" s="3" t="s">
        <v>580</v>
      </c>
      <c r="C1723" s="4" t="s">
        <v>2446</v>
      </c>
      <c r="D1723" s="45" t="s">
        <v>1669</v>
      </c>
      <c r="E1723" s="3" t="s">
        <v>581</v>
      </c>
      <c r="F1723" s="3" t="s">
        <v>582</v>
      </c>
      <c r="G1723" s="4" t="str">
        <f t="shared" si="109"/>
        <v>RES0805 7K15±1%</v>
      </c>
      <c r="H1723" s="3" t="s">
        <v>23</v>
      </c>
      <c r="I1723" s="3" t="s">
        <v>24</v>
      </c>
      <c r="J1723" s="3" t="s">
        <v>25</v>
      </c>
      <c r="K1723" s="3" t="s">
        <v>583</v>
      </c>
      <c r="L1723" s="4" t="str">
        <f t="shared" si="110"/>
        <v>RC0805FR-077K15L</v>
      </c>
      <c r="M1723" s="3" t="s">
        <v>378</v>
      </c>
      <c r="N1723" t="s">
        <v>379</v>
      </c>
      <c r="O1723" t="str">
        <f t="shared" ca="1" si="108"/>
        <v>C:\Altium Libraries\Passives Library\DataSheet\GENERAL PURPOSE CHIP RESISTORS (Yageo).pdf</v>
      </c>
      <c r="P1723" s="5" t="str">
        <f t="shared" si="111"/>
        <v>GENERAL PURPOSE CHIP RESISTORS RES0805 7K15±1% 150V 0.125W</v>
      </c>
    </row>
    <row r="1724" spans="1:16" x14ac:dyDescent="0.3">
      <c r="A1724" s="4" t="s">
        <v>3027</v>
      </c>
      <c r="B1724" s="3" t="s">
        <v>580</v>
      </c>
      <c r="C1724" s="4" t="s">
        <v>2447</v>
      </c>
      <c r="D1724" s="45" t="s">
        <v>1669</v>
      </c>
      <c r="E1724" s="3" t="s">
        <v>581</v>
      </c>
      <c r="F1724" s="3" t="s">
        <v>582</v>
      </c>
      <c r="G1724" s="4" t="str">
        <f t="shared" si="109"/>
        <v>RES0805 7K32±1%</v>
      </c>
      <c r="H1724" s="3" t="s">
        <v>23</v>
      </c>
      <c r="I1724" s="3" t="s">
        <v>24</v>
      </c>
      <c r="J1724" s="3" t="s">
        <v>25</v>
      </c>
      <c r="K1724" s="3" t="s">
        <v>583</v>
      </c>
      <c r="L1724" s="4" t="str">
        <f t="shared" si="110"/>
        <v>RC0805FR-077K32L</v>
      </c>
      <c r="M1724" s="3" t="s">
        <v>378</v>
      </c>
      <c r="N1724" t="s">
        <v>379</v>
      </c>
      <c r="O1724" t="str">
        <f t="shared" ca="1" si="108"/>
        <v>C:\Altium Libraries\Passives Library\DataSheet\GENERAL PURPOSE CHIP RESISTORS (Yageo).pdf</v>
      </c>
      <c r="P1724" s="5" t="str">
        <f t="shared" si="111"/>
        <v>GENERAL PURPOSE CHIP RESISTORS RES0805 7K32±1% 150V 0.125W</v>
      </c>
    </row>
    <row r="1725" spans="1:16" x14ac:dyDescent="0.3">
      <c r="A1725" s="4" t="s">
        <v>3028</v>
      </c>
      <c r="B1725" s="3" t="s">
        <v>580</v>
      </c>
      <c r="C1725" s="4" t="s">
        <v>218</v>
      </c>
      <c r="D1725" s="45" t="s">
        <v>1669</v>
      </c>
      <c r="E1725" s="3" t="s">
        <v>581</v>
      </c>
      <c r="F1725" s="3" t="s">
        <v>582</v>
      </c>
      <c r="G1725" s="4" t="str">
        <f t="shared" si="109"/>
        <v>RES0805 7K5±1%</v>
      </c>
      <c r="H1725" s="3" t="s">
        <v>23</v>
      </c>
      <c r="I1725" s="3" t="s">
        <v>24</v>
      </c>
      <c r="J1725" s="3" t="s">
        <v>25</v>
      </c>
      <c r="K1725" s="3" t="s">
        <v>583</v>
      </c>
      <c r="L1725" s="4" t="str">
        <f t="shared" si="110"/>
        <v>RC0805FR-077K5L</v>
      </c>
      <c r="M1725" s="3" t="s">
        <v>378</v>
      </c>
      <c r="N1725" t="s">
        <v>379</v>
      </c>
      <c r="O1725" t="str">
        <f t="shared" ca="1" si="108"/>
        <v>C:\Altium Libraries\Passives Library\DataSheet\GENERAL PURPOSE CHIP RESISTORS (Yageo).pdf</v>
      </c>
      <c r="P1725" s="5" t="str">
        <f t="shared" si="111"/>
        <v>GENERAL PURPOSE CHIP RESISTORS RES0805 7K5±1% 150V 0.125W</v>
      </c>
    </row>
    <row r="1726" spans="1:16" x14ac:dyDescent="0.3">
      <c r="A1726" s="4" t="s">
        <v>3029</v>
      </c>
      <c r="B1726" s="3" t="s">
        <v>580</v>
      </c>
      <c r="C1726" s="4" t="s">
        <v>2448</v>
      </c>
      <c r="D1726" s="45" t="s">
        <v>1669</v>
      </c>
      <c r="E1726" s="3" t="s">
        <v>581</v>
      </c>
      <c r="F1726" s="3" t="s">
        <v>582</v>
      </c>
      <c r="G1726" s="4" t="str">
        <f t="shared" si="109"/>
        <v>RES0805 7K68±1%</v>
      </c>
      <c r="H1726" s="3" t="s">
        <v>23</v>
      </c>
      <c r="I1726" s="3" t="s">
        <v>24</v>
      </c>
      <c r="J1726" s="3" t="s">
        <v>25</v>
      </c>
      <c r="K1726" s="3" t="s">
        <v>583</v>
      </c>
      <c r="L1726" s="4" t="str">
        <f t="shared" si="110"/>
        <v>RC0805FR-077K68L</v>
      </c>
      <c r="M1726" s="3" t="s">
        <v>378</v>
      </c>
      <c r="N1726" t="s">
        <v>379</v>
      </c>
      <c r="O1726" t="str">
        <f t="shared" ca="1" si="108"/>
        <v>C:\Altium Libraries\Passives Library\DataSheet\GENERAL PURPOSE CHIP RESISTORS (Yageo).pdf</v>
      </c>
      <c r="P1726" s="5" t="str">
        <f t="shared" si="111"/>
        <v>GENERAL PURPOSE CHIP RESISTORS RES0805 7K68±1% 150V 0.125W</v>
      </c>
    </row>
    <row r="1727" spans="1:16" x14ac:dyDescent="0.3">
      <c r="A1727" s="4" t="s">
        <v>3030</v>
      </c>
      <c r="B1727" s="3" t="s">
        <v>580</v>
      </c>
      <c r="C1727" s="4" t="s">
        <v>2449</v>
      </c>
      <c r="D1727" s="45" t="s">
        <v>1669</v>
      </c>
      <c r="E1727" s="3" t="s">
        <v>581</v>
      </c>
      <c r="F1727" s="3" t="s">
        <v>582</v>
      </c>
      <c r="G1727" s="4" t="str">
        <f t="shared" si="109"/>
        <v>RES0805 7K87±1%</v>
      </c>
      <c r="H1727" s="3" t="s">
        <v>23</v>
      </c>
      <c r="I1727" s="3" t="s">
        <v>24</v>
      </c>
      <c r="J1727" s="3" t="s">
        <v>25</v>
      </c>
      <c r="K1727" s="3" t="s">
        <v>583</v>
      </c>
      <c r="L1727" s="4" t="str">
        <f t="shared" si="110"/>
        <v>RC0805FR-077K87L</v>
      </c>
      <c r="M1727" s="3" t="s">
        <v>378</v>
      </c>
      <c r="N1727" t="s">
        <v>379</v>
      </c>
      <c r="O1727" t="str">
        <f t="shared" ca="1" si="108"/>
        <v>C:\Altium Libraries\Passives Library\DataSheet\GENERAL PURPOSE CHIP RESISTORS (Yageo).pdf</v>
      </c>
      <c r="P1727" s="5" t="str">
        <f t="shared" si="111"/>
        <v>GENERAL PURPOSE CHIP RESISTORS RES0805 7K87±1% 150V 0.125W</v>
      </c>
    </row>
    <row r="1728" spans="1:16" x14ac:dyDescent="0.3">
      <c r="A1728" s="4" t="s">
        <v>3031</v>
      </c>
      <c r="B1728" s="3" t="s">
        <v>580</v>
      </c>
      <c r="C1728" s="4" t="s">
        <v>2450</v>
      </c>
      <c r="D1728" s="45" t="s">
        <v>1669</v>
      </c>
      <c r="E1728" s="3" t="s">
        <v>581</v>
      </c>
      <c r="F1728" s="3" t="s">
        <v>582</v>
      </c>
      <c r="G1728" s="4" t="str">
        <f t="shared" si="109"/>
        <v>RES0805 8K06±1%</v>
      </c>
      <c r="H1728" s="3" t="s">
        <v>23</v>
      </c>
      <c r="I1728" s="3" t="s">
        <v>24</v>
      </c>
      <c r="J1728" s="3" t="s">
        <v>25</v>
      </c>
      <c r="K1728" s="3" t="s">
        <v>583</v>
      </c>
      <c r="L1728" s="4" t="str">
        <f t="shared" si="110"/>
        <v>RC0805FR-078K06L</v>
      </c>
      <c r="M1728" s="3" t="s">
        <v>378</v>
      </c>
      <c r="N1728" t="s">
        <v>379</v>
      </c>
      <c r="O1728" t="str">
        <f t="shared" ca="1" si="108"/>
        <v>C:\Altium Libraries\Passives Library\DataSheet\GENERAL PURPOSE CHIP RESISTORS (Yageo).pdf</v>
      </c>
      <c r="P1728" s="5" t="str">
        <f t="shared" si="111"/>
        <v>GENERAL PURPOSE CHIP RESISTORS RES0805 8K06±1% 150V 0.125W</v>
      </c>
    </row>
    <row r="1729" spans="1:16" x14ac:dyDescent="0.3">
      <c r="A1729" s="4" t="s">
        <v>3032</v>
      </c>
      <c r="B1729" s="3" t="s">
        <v>580</v>
      </c>
      <c r="C1729" s="4" t="s">
        <v>2451</v>
      </c>
      <c r="D1729" s="45" t="s">
        <v>1669</v>
      </c>
      <c r="E1729" s="3" t="s">
        <v>581</v>
      </c>
      <c r="F1729" s="3" t="s">
        <v>582</v>
      </c>
      <c r="G1729" s="4" t="str">
        <f t="shared" si="109"/>
        <v>RES0805 8K25±1%</v>
      </c>
      <c r="H1729" s="3" t="s">
        <v>23</v>
      </c>
      <c r="I1729" s="3" t="s">
        <v>24</v>
      </c>
      <c r="J1729" s="3" t="s">
        <v>25</v>
      </c>
      <c r="K1729" s="3" t="s">
        <v>583</v>
      </c>
      <c r="L1729" s="4" t="str">
        <f t="shared" si="110"/>
        <v>RC0805FR-078K25L</v>
      </c>
      <c r="M1729" s="3" t="s">
        <v>378</v>
      </c>
      <c r="N1729" t="s">
        <v>379</v>
      </c>
      <c r="O1729" t="str">
        <f t="shared" ca="1" si="108"/>
        <v>C:\Altium Libraries\Passives Library\DataSheet\GENERAL PURPOSE CHIP RESISTORS (Yageo).pdf</v>
      </c>
      <c r="P1729" s="5" t="str">
        <f t="shared" si="111"/>
        <v>GENERAL PURPOSE CHIP RESISTORS RES0805 8K25±1% 150V 0.125W</v>
      </c>
    </row>
    <row r="1730" spans="1:16" x14ac:dyDescent="0.3">
      <c r="A1730" s="4" t="s">
        <v>3033</v>
      </c>
      <c r="B1730" s="3" t="s">
        <v>580</v>
      </c>
      <c r="C1730" s="4" t="s">
        <v>2452</v>
      </c>
      <c r="D1730" s="45" t="s">
        <v>1669</v>
      </c>
      <c r="E1730" s="3" t="s">
        <v>581</v>
      </c>
      <c r="F1730" s="3" t="s">
        <v>582</v>
      </c>
      <c r="G1730" s="4" t="str">
        <f t="shared" si="109"/>
        <v>RES0805 8K45±1%</v>
      </c>
      <c r="H1730" s="3" t="s">
        <v>23</v>
      </c>
      <c r="I1730" s="3" t="s">
        <v>24</v>
      </c>
      <c r="J1730" s="3" t="s">
        <v>25</v>
      </c>
      <c r="K1730" s="3" t="s">
        <v>583</v>
      </c>
      <c r="L1730" s="4" t="str">
        <f t="shared" si="110"/>
        <v>RC0805FR-078K45L</v>
      </c>
      <c r="M1730" s="3" t="s">
        <v>378</v>
      </c>
      <c r="N1730" t="s">
        <v>379</v>
      </c>
      <c r="O1730" t="str">
        <f t="shared" ca="1" si="108"/>
        <v>C:\Altium Libraries\Passives Library\DataSheet\GENERAL PURPOSE CHIP RESISTORS (Yageo).pdf</v>
      </c>
      <c r="P1730" s="5" t="str">
        <f t="shared" si="111"/>
        <v>GENERAL PURPOSE CHIP RESISTORS RES0805 8K45±1% 150V 0.125W</v>
      </c>
    </row>
    <row r="1731" spans="1:16" x14ac:dyDescent="0.3">
      <c r="A1731" s="4" t="s">
        <v>3034</v>
      </c>
      <c r="B1731" s="3" t="s">
        <v>580</v>
      </c>
      <c r="C1731" s="4" t="s">
        <v>2453</v>
      </c>
      <c r="D1731" s="45" t="s">
        <v>1669</v>
      </c>
      <c r="E1731" s="3" t="s">
        <v>581</v>
      </c>
      <c r="F1731" s="3" t="s">
        <v>582</v>
      </c>
      <c r="G1731" s="4" t="str">
        <f t="shared" si="109"/>
        <v>RES0805 8K66±1%</v>
      </c>
      <c r="H1731" s="3" t="s">
        <v>23</v>
      </c>
      <c r="I1731" s="3" t="s">
        <v>24</v>
      </c>
      <c r="J1731" s="3" t="s">
        <v>25</v>
      </c>
      <c r="K1731" s="3" t="s">
        <v>583</v>
      </c>
      <c r="L1731" s="4" t="str">
        <f t="shared" si="110"/>
        <v>RC0805FR-078K66L</v>
      </c>
      <c r="M1731" s="3" t="s">
        <v>378</v>
      </c>
      <c r="N1731" t="s">
        <v>379</v>
      </c>
      <c r="O1731" t="str">
        <f t="shared" ca="1" si="108"/>
        <v>C:\Altium Libraries\Passives Library\DataSheet\GENERAL PURPOSE CHIP RESISTORS (Yageo).pdf</v>
      </c>
      <c r="P1731" s="5" t="str">
        <f t="shared" si="111"/>
        <v>GENERAL PURPOSE CHIP RESISTORS RES0805 8K66±1% 150V 0.125W</v>
      </c>
    </row>
    <row r="1732" spans="1:16" x14ac:dyDescent="0.3">
      <c r="A1732" s="4" t="s">
        <v>3035</v>
      </c>
      <c r="B1732" s="3" t="s">
        <v>580</v>
      </c>
      <c r="C1732" s="4" t="s">
        <v>2454</v>
      </c>
      <c r="D1732" s="45" t="s">
        <v>1669</v>
      </c>
      <c r="E1732" s="3" t="s">
        <v>581</v>
      </c>
      <c r="F1732" s="3" t="s">
        <v>582</v>
      </c>
      <c r="G1732" s="4" t="str">
        <f t="shared" si="109"/>
        <v>RES0805 8K87±1%</v>
      </c>
      <c r="H1732" s="3" t="s">
        <v>23</v>
      </c>
      <c r="I1732" s="3" t="s">
        <v>24</v>
      </c>
      <c r="J1732" s="3" t="s">
        <v>25</v>
      </c>
      <c r="K1732" s="3" t="s">
        <v>583</v>
      </c>
      <c r="L1732" s="4" t="str">
        <f t="shared" si="110"/>
        <v>RC0805FR-078K87L</v>
      </c>
      <c r="M1732" s="3" t="s">
        <v>378</v>
      </c>
      <c r="N1732" t="s">
        <v>379</v>
      </c>
      <c r="O1732" t="str">
        <f t="shared" ca="1" si="108"/>
        <v>C:\Altium Libraries\Passives Library\DataSheet\GENERAL PURPOSE CHIP RESISTORS (Yageo).pdf</v>
      </c>
      <c r="P1732" s="5" t="str">
        <f t="shared" si="111"/>
        <v>GENERAL PURPOSE CHIP RESISTORS RES0805 8K87±1% 150V 0.125W</v>
      </c>
    </row>
    <row r="1733" spans="1:16" x14ac:dyDescent="0.3">
      <c r="A1733" s="4" t="s">
        <v>3036</v>
      </c>
      <c r="B1733" s="3" t="s">
        <v>580</v>
      </c>
      <c r="C1733" s="4" t="s">
        <v>2455</v>
      </c>
      <c r="D1733" s="45" t="s">
        <v>1669</v>
      </c>
      <c r="E1733" s="3" t="s">
        <v>581</v>
      </c>
      <c r="F1733" s="3" t="s">
        <v>582</v>
      </c>
      <c r="G1733" s="4" t="str">
        <f t="shared" si="109"/>
        <v>RES0805 9K09±1%</v>
      </c>
      <c r="H1733" s="3" t="s">
        <v>23</v>
      </c>
      <c r="I1733" s="3" t="s">
        <v>24</v>
      </c>
      <c r="J1733" s="3" t="s">
        <v>25</v>
      </c>
      <c r="K1733" s="3" t="s">
        <v>583</v>
      </c>
      <c r="L1733" s="4" t="str">
        <f t="shared" si="110"/>
        <v>RC0805FR-079K09L</v>
      </c>
      <c r="M1733" s="3" t="s">
        <v>378</v>
      </c>
      <c r="N1733" t="s">
        <v>379</v>
      </c>
      <c r="O1733" t="str">
        <f t="shared" ca="1" si="108"/>
        <v>C:\Altium Libraries\Passives Library\DataSheet\GENERAL PURPOSE CHIP RESISTORS (Yageo).pdf</v>
      </c>
      <c r="P1733" s="5" t="str">
        <f t="shared" si="111"/>
        <v>GENERAL PURPOSE CHIP RESISTORS RES0805 9K09±1% 150V 0.125W</v>
      </c>
    </row>
    <row r="1734" spans="1:16" x14ac:dyDescent="0.3">
      <c r="A1734" s="4" t="s">
        <v>3037</v>
      </c>
      <c r="B1734" s="3" t="s">
        <v>580</v>
      </c>
      <c r="C1734" s="4" t="s">
        <v>2456</v>
      </c>
      <c r="D1734" s="45" t="s">
        <v>1669</v>
      </c>
      <c r="E1734" s="3" t="s">
        <v>581</v>
      </c>
      <c r="F1734" s="3" t="s">
        <v>582</v>
      </c>
      <c r="G1734" s="4" t="str">
        <f t="shared" si="109"/>
        <v>RES0805 9K31±1%</v>
      </c>
      <c r="H1734" s="3" t="s">
        <v>23</v>
      </c>
      <c r="I1734" s="3" t="s">
        <v>24</v>
      </c>
      <c r="J1734" s="3" t="s">
        <v>25</v>
      </c>
      <c r="K1734" s="3" t="s">
        <v>583</v>
      </c>
      <c r="L1734" s="4" t="str">
        <f t="shared" si="110"/>
        <v>RC0805FR-079K31L</v>
      </c>
      <c r="M1734" s="3" t="s">
        <v>378</v>
      </c>
      <c r="N1734" t="s">
        <v>379</v>
      </c>
      <c r="O1734" t="str">
        <f t="shared" ca="1" si="108"/>
        <v>C:\Altium Libraries\Passives Library\DataSheet\GENERAL PURPOSE CHIP RESISTORS (Yageo).pdf</v>
      </c>
      <c r="P1734" s="5" t="str">
        <f t="shared" si="111"/>
        <v>GENERAL PURPOSE CHIP RESISTORS RES0805 9K31±1% 150V 0.125W</v>
      </c>
    </row>
    <row r="1735" spans="1:16" x14ac:dyDescent="0.3">
      <c r="A1735" s="4" t="s">
        <v>3038</v>
      </c>
      <c r="B1735" s="3" t="s">
        <v>580</v>
      </c>
      <c r="C1735" s="4" t="s">
        <v>2457</v>
      </c>
      <c r="D1735" s="45" t="s">
        <v>1669</v>
      </c>
      <c r="E1735" s="3" t="s">
        <v>581</v>
      </c>
      <c r="F1735" s="3" t="s">
        <v>582</v>
      </c>
      <c r="G1735" s="4" t="str">
        <f t="shared" si="109"/>
        <v>RES0805 9K53±1%</v>
      </c>
      <c r="H1735" s="3" t="s">
        <v>23</v>
      </c>
      <c r="I1735" s="3" t="s">
        <v>24</v>
      </c>
      <c r="J1735" s="3" t="s">
        <v>25</v>
      </c>
      <c r="K1735" s="3" t="s">
        <v>583</v>
      </c>
      <c r="L1735" s="4" t="str">
        <f t="shared" si="110"/>
        <v>RC0805FR-079K53L</v>
      </c>
      <c r="M1735" s="3" t="s">
        <v>378</v>
      </c>
      <c r="N1735" t="s">
        <v>379</v>
      </c>
      <c r="O1735" t="str">
        <f t="shared" ca="1" si="108"/>
        <v>C:\Altium Libraries\Passives Library\DataSheet\GENERAL PURPOSE CHIP RESISTORS (Yageo).pdf</v>
      </c>
      <c r="P1735" s="5" t="str">
        <f t="shared" si="111"/>
        <v>GENERAL PURPOSE CHIP RESISTORS RES0805 9K53±1% 150V 0.125W</v>
      </c>
    </row>
    <row r="1736" spans="1:16" x14ac:dyDescent="0.3">
      <c r="A1736" s="4" t="s">
        <v>3039</v>
      </c>
      <c r="B1736" s="3" t="s">
        <v>580</v>
      </c>
      <c r="C1736" s="4" t="s">
        <v>2458</v>
      </c>
      <c r="D1736" s="45" t="s">
        <v>1669</v>
      </c>
      <c r="E1736" s="3" t="s">
        <v>581</v>
      </c>
      <c r="F1736" s="3" t="s">
        <v>582</v>
      </c>
      <c r="G1736" s="4" t="str">
        <f t="shared" si="109"/>
        <v>RES0805 9K76±1%</v>
      </c>
      <c r="H1736" s="3" t="s">
        <v>23</v>
      </c>
      <c r="I1736" s="3" t="s">
        <v>24</v>
      </c>
      <c r="J1736" s="3" t="s">
        <v>25</v>
      </c>
      <c r="K1736" s="3" t="s">
        <v>583</v>
      </c>
      <c r="L1736" s="4" t="str">
        <f t="shared" si="110"/>
        <v>RC0805FR-079K76L</v>
      </c>
      <c r="M1736" s="3" t="s">
        <v>378</v>
      </c>
      <c r="N1736" t="s">
        <v>379</v>
      </c>
      <c r="O1736" t="str">
        <f t="shared" ref="O1736:O1799" ca="1" si="112">CONCATENATE(LEFT(CELL("имяфайла"), FIND("[",CELL("имяфайла"))-1),"DataSheet\GENERAL PURPOSE CHIP RESISTORS (Yageo).pdf")</f>
        <v>C:\Altium Libraries\Passives Library\DataSheet\GENERAL PURPOSE CHIP RESISTORS (Yageo).pdf</v>
      </c>
      <c r="P1736" s="5" t="str">
        <f t="shared" si="111"/>
        <v>GENERAL PURPOSE CHIP RESISTORS RES0805 9K76±1% 150V 0.125W</v>
      </c>
    </row>
    <row r="1737" spans="1:16" x14ac:dyDescent="0.3">
      <c r="A1737" s="4" t="s">
        <v>3040</v>
      </c>
      <c r="B1737" s="3" t="s">
        <v>580</v>
      </c>
      <c r="C1737" s="4" t="s">
        <v>224</v>
      </c>
      <c r="D1737" s="45" t="s">
        <v>1669</v>
      </c>
      <c r="E1737" s="3" t="s">
        <v>581</v>
      </c>
      <c r="F1737" s="3" t="s">
        <v>582</v>
      </c>
      <c r="G1737" s="4" t="str">
        <f t="shared" ref="G1737:G1800" si="113">CONCATENATE(K1737," ",C1737,D1737)</f>
        <v>RES0805 10K±1%</v>
      </c>
      <c r="H1737" s="3" t="s">
        <v>23</v>
      </c>
      <c r="I1737" s="3" t="s">
        <v>24</v>
      </c>
      <c r="J1737" s="3" t="s">
        <v>25</v>
      </c>
      <c r="K1737" s="3" t="s">
        <v>583</v>
      </c>
      <c r="L1737" s="4" t="str">
        <f t="shared" ref="L1737:L1800" si="114">CONCATENATE("RC0805FR-07",C1737,"L")</f>
        <v>RC0805FR-0710KL</v>
      </c>
      <c r="M1737" s="3" t="s">
        <v>378</v>
      </c>
      <c r="N1737" t="s">
        <v>379</v>
      </c>
      <c r="O1737" t="str">
        <f t="shared" ca="1" si="112"/>
        <v>C:\Altium Libraries\Passives Library\DataSheet\GENERAL PURPOSE CHIP RESISTORS (Yageo).pdf</v>
      </c>
      <c r="P1737" s="5" t="str">
        <f t="shared" ref="P1737:P1800" si="115">CONCATENATE(N1737," ",K1737," ",C1737,D1737," ",E1737," ",F1737)</f>
        <v>GENERAL PURPOSE CHIP RESISTORS RES0805 10K±1% 150V 0.125W</v>
      </c>
    </row>
    <row r="1738" spans="1:16" x14ac:dyDescent="0.3">
      <c r="A1738" s="4" t="s">
        <v>3041</v>
      </c>
      <c r="B1738" s="3" t="s">
        <v>580</v>
      </c>
      <c r="C1738" s="4" t="s">
        <v>2459</v>
      </c>
      <c r="D1738" s="45" t="s">
        <v>1669</v>
      </c>
      <c r="E1738" s="3" t="s">
        <v>581</v>
      </c>
      <c r="F1738" s="3" t="s">
        <v>582</v>
      </c>
      <c r="G1738" s="4" t="str">
        <f t="shared" si="113"/>
        <v>RES0805 10K2±1%</v>
      </c>
      <c r="H1738" s="3" t="s">
        <v>23</v>
      </c>
      <c r="I1738" s="3" t="s">
        <v>24</v>
      </c>
      <c r="J1738" s="3" t="s">
        <v>25</v>
      </c>
      <c r="K1738" s="3" t="s">
        <v>583</v>
      </c>
      <c r="L1738" s="4" t="str">
        <f t="shared" si="114"/>
        <v>RC0805FR-0710K2L</v>
      </c>
      <c r="M1738" s="3" t="s">
        <v>378</v>
      </c>
      <c r="N1738" t="s">
        <v>379</v>
      </c>
      <c r="O1738" t="str">
        <f t="shared" ca="1" si="112"/>
        <v>C:\Altium Libraries\Passives Library\DataSheet\GENERAL PURPOSE CHIP RESISTORS (Yageo).pdf</v>
      </c>
      <c r="P1738" s="5" t="str">
        <f t="shared" si="115"/>
        <v>GENERAL PURPOSE CHIP RESISTORS RES0805 10K2±1% 150V 0.125W</v>
      </c>
    </row>
    <row r="1739" spans="1:16" x14ac:dyDescent="0.3">
      <c r="A1739" s="4" t="s">
        <v>3042</v>
      </c>
      <c r="B1739" s="3" t="s">
        <v>580</v>
      </c>
      <c r="C1739" s="4" t="s">
        <v>2460</v>
      </c>
      <c r="D1739" s="45" t="s">
        <v>1669</v>
      </c>
      <c r="E1739" s="3" t="s">
        <v>581</v>
      </c>
      <c r="F1739" s="3" t="s">
        <v>582</v>
      </c>
      <c r="G1739" s="4" t="str">
        <f t="shared" si="113"/>
        <v>RES0805 10K5±1%</v>
      </c>
      <c r="H1739" s="3" t="s">
        <v>23</v>
      </c>
      <c r="I1739" s="3" t="s">
        <v>24</v>
      </c>
      <c r="J1739" s="3" t="s">
        <v>25</v>
      </c>
      <c r="K1739" s="3" t="s">
        <v>583</v>
      </c>
      <c r="L1739" s="4" t="str">
        <f t="shared" si="114"/>
        <v>RC0805FR-0710K5L</v>
      </c>
      <c r="M1739" s="3" t="s">
        <v>378</v>
      </c>
      <c r="N1739" t="s">
        <v>379</v>
      </c>
      <c r="O1739" t="str">
        <f t="shared" ca="1" si="112"/>
        <v>C:\Altium Libraries\Passives Library\DataSheet\GENERAL PURPOSE CHIP RESISTORS (Yageo).pdf</v>
      </c>
      <c r="P1739" s="5" t="str">
        <f t="shared" si="115"/>
        <v>GENERAL PURPOSE CHIP RESISTORS RES0805 10K5±1% 150V 0.125W</v>
      </c>
    </row>
    <row r="1740" spans="1:16" x14ac:dyDescent="0.3">
      <c r="A1740" s="4" t="s">
        <v>3043</v>
      </c>
      <c r="B1740" s="3" t="s">
        <v>580</v>
      </c>
      <c r="C1740" s="4" t="s">
        <v>2461</v>
      </c>
      <c r="D1740" s="45" t="s">
        <v>1669</v>
      </c>
      <c r="E1740" s="3" t="s">
        <v>581</v>
      </c>
      <c r="F1740" s="3" t="s">
        <v>582</v>
      </c>
      <c r="G1740" s="4" t="str">
        <f t="shared" si="113"/>
        <v>RES0805 10K7±1%</v>
      </c>
      <c r="H1740" s="3" t="s">
        <v>23</v>
      </c>
      <c r="I1740" s="3" t="s">
        <v>24</v>
      </c>
      <c r="J1740" s="3" t="s">
        <v>25</v>
      </c>
      <c r="K1740" s="3" t="s">
        <v>583</v>
      </c>
      <c r="L1740" s="4" t="str">
        <f t="shared" si="114"/>
        <v>RC0805FR-0710K7L</v>
      </c>
      <c r="M1740" s="3" t="s">
        <v>378</v>
      </c>
      <c r="N1740" t="s">
        <v>379</v>
      </c>
      <c r="O1740" t="str">
        <f t="shared" ca="1" si="112"/>
        <v>C:\Altium Libraries\Passives Library\DataSheet\GENERAL PURPOSE CHIP RESISTORS (Yageo).pdf</v>
      </c>
      <c r="P1740" s="5" t="str">
        <f t="shared" si="115"/>
        <v>GENERAL PURPOSE CHIP RESISTORS RES0805 10K7±1% 150V 0.125W</v>
      </c>
    </row>
    <row r="1741" spans="1:16" x14ac:dyDescent="0.3">
      <c r="A1741" s="4" t="s">
        <v>3044</v>
      </c>
      <c r="B1741" s="3" t="s">
        <v>580</v>
      </c>
      <c r="C1741" s="4" t="s">
        <v>226</v>
      </c>
      <c r="D1741" s="45" t="s">
        <v>1669</v>
      </c>
      <c r="E1741" s="3" t="s">
        <v>581</v>
      </c>
      <c r="F1741" s="3" t="s">
        <v>582</v>
      </c>
      <c r="G1741" s="4" t="str">
        <f t="shared" si="113"/>
        <v>RES0805 11K±1%</v>
      </c>
      <c r="H1741" s="3" t="s">
        <v>23</v>
      </c>
      <c r="I1741" s="3" t="s">
        <v>24</v>
      </c>
      <c r="J1741" s="3" t="s">
        <v>25</v>
      </c>
      <c r="K1741" s="3" t="s">
        <v>583</v>
      </c>
      <c r="L1741" s="4" t="str">
        <f t="shared" si="114"/>
        <v>RC0805FR-0711KL</v>
      </c>
      <c r="M1741" s="3" t="s">
        <v>378</v>
      </c>
      <c r="N1741" t="s">
        <v>379</v>
      </c>
      <c r="O1741" t="str">
        <f t="shared" ca="1" si="112"/>
        <v>C:\Altium Libraries\Passives Library\DataSheet\GENERAL PURPOSE CHIP RESISTORS (Yageo).pdf</v>
      </c>
      <c r="P1741" s="5" t="str">
        <f t="shared" si="115"/>
        <v>GENERAL PURPOSE CHIP RESISTORS RES0805 11K±1% 150V 0.125W</v>
      </c>
    </row>
    <row r="1742" spans="1:16" x14ac:dyDescent="0.3">
      <c r="A1742" s="4" t="s">
        <v>3045</v>
      </c>
      <c r="B1742" s="3" t="s">
        <v>580</v>
      </c>
      <c r="C1742" s="4" t="s">
        <v>2462</v>
      </c>
      <c r="D1742" s="45" t="s">
        <v>1669</v>
      </c>
      <c r="E1742" s="3" t="s">
        <v>581</v>
      </c>
      <c r="F1742" s="3" t="s">
        <v>582</v>
      </c>
      <c r="G1742" s="4" t="str">
        <f t="shared" si="113"/>
        <v>RES0805 11K3±1%</v>
      </c>
      <c r="H1742" s="3" t="s">
        <v>23</v>
      </c>
      <c r="I1742" s="3" t="s">
        <v>24</v>
      </c>
      <c r="J1742" s="3" t="s">
        <v>25</v>
      </c>
      <c r="K1742" s="3" t="s">
        <v>583</v>
      </c>
      <c r="L1742" s="4" t="str">
        <f t="shared" si="114"/>
        <v>RC0805FR-0711K3L</v>
      </c>
      <c r="M1742" s="3" t="s">
        <v>378</v>
      </c>
      <c r="N1742" t="s">
        <v>379</v>
      </c>
      <c r="O1742" t="str">
        <f t="shared" ca="1" si="112"/>
        <v>C:\Altium Libraries\Passives Library\DataSheet\GENERAL PURPOSE CHIP RESISTORS (Yageo).pdf</v>
      </c>
      <c r="P1742" s="5" t="str">
        <f t="shared" si="115"/>
        <v>GENERAL PURPOSE CHIP RESISTORS RES0805 11K3±1% 150V 0.125W</v>
      </c>
    </row>
    <row r="1743" spans="1:16" x14ac:dyDescent="0.3">
      <c r="A1743" s="4" t="s">
        <v>3046</v>
      </c>
      <c r="B1743" s="3" t="s">
        <v>580</v>
      </c>
      <c r="C1743" s="4" t="s">
        <v>2463</v>
      </c>
      <c r="D1743" s="45" t="s">
        <v>1669</v>
      </c>
      <c r="E1743" s="3" t="s">
        <v>581</v>
      </c>
      <c r="F1743" s="3" t="s">
        <v>582</v>
      </c>
      <c r="G1743" s="4" t="str">
        <f t="shared" si="113"/>
        <v>RES0805 11K5±1%</v>
      </c>
      <c r="H1743" s="3" t="s">
        <v>23</v>
      </c>
      <c r="I1743" s="3" t="s">
        <v>24</v>
      </c>
      <c r="J1743" s="3" t="s">
        <v>25</v>
      </c>
      <c r="K1743" s="3" t="s">
        <v>583</v>
      </c>
      <c r="L1743" s="4" t="str">
        <f t="shared" si="114"/>
        <v>RC0805FR-0711K5L</v>
      </c>
      <c r="M1743" s="3" t="s">
        <v>378</v>
      </c>
      <c r="N1743" t="s">
        <v>379</v>
      </c>
      <c r="O1743" t="str">
        <f t="shared" ca="1" si="112"/>
        <v>C:\Altium Libraries\Passives Library\DataSheet\GENERAL PURPOSE CHIP RESISTORS (Yageo).pdf</v>
      </c>
      <c r="P1743" s="5" t="str">
        <f t="shared" si="115"/>
        <v>GENERAL PURPOSE CHIP RESISTORS RES0805 11K5±1% 150V 0.125W</v>
      </c>
    </row>
    <row r="1744" spans="1:16" x14ac:dyDescent="0.3">
      <c r="A1744" s="4" t="s">
        <v>3047</v>
      </c>
      <c r="B1744" s="3" t="s">
        <v>580</v>
      </c>
      <c r="C1744" s="4" t="s">
        <v>2464</v>
      </c>
      <c r="D1744" s="45" t="s">
        <v>1669</v>
      </c>
      <c r="E1744" s="3" t="s">
        <v>581</v>
      </c>
      <c r="F1744" s="3" t="s">
        <v>582</v>
      </c>
      <c r="G1744" s="4" t="str">
        <f t="shared" si="113"/>
        <v>RES0805 11K8±1%</v>
      </c>
      <c r="H1744" s="3" t="s">
        <v>23</v>
      </c>
      <c r="I1744" s="3" t="s">
        <v>24</v>
      </c>
      <c r="J1744" s="3" t="s">
        <v>25</v>
      </c>
      <c r="K1744" s="3" t="s">
        <v>583</v>
      </c>
      <c r="L1744" s="4" t="str">
        <f t="shared" si="114"/>
        <v>RC0805FR-0711K8L</v>
      </c>
      <c r="M1744" s="3" t="s">
        <v>378</v>
      </c>
      <c r="N1744" t="s">
        <v>379</v>
      </c>
      <c r="O1744" t="str">
        <f t="shared" ca="1" si="112"/>
        <v>C:\Altium Libraries\Passives Library\DataSheet\GENERAL PURPOSE CHIP RESISTORS (Yageo).pdf</v>
      </c>
      <c r="P1744" s="5" t="str">
        <f t="shared" si="115"/>
        <v>GENERAL PURPOSE CHIP RESISTORS RES0805 11K8±1% 150V 0.125W</v>
      </c>
    </row>
    <row r="1745" spans="1:16" x14ac:dyDescent="0.3">
      <c r="A1745" s="4" t="s">
        <v>3048</v>
      </c>
      <c r="B1745" s="3" t="s">
        <v>580</v>
      </c>
      <c r="C1745" s="4" t="s">
        <v>2465</v>
      </c>
      <c r="D1745" s="45" t="s">
        <v>1669</v>
      </c>
      <c r="E1745" s="3" t="s">
        <v>581</v>
      </c>
      <c r="F1745" s="3" t="s">
        <v>582</v>
      </c>
      <c r="G1745" s="4" t="str">
        <f t="shared" si="113"/>
        <v>RES0805 12K1±1%</v>
      </c>
      <c r="H1745" s="3" t="s">
        <v>23</v>
      </c>
      <c r="I1745" s="3" t="s">
        <v>24</v>
      </c>
      <c r="J1745" s="3" t="s">
        <v>25</v>
      </c>
      <c r="K1745" s="3" t="s">
        <v>583</v>
      </c>
      <c r="L1745" s="4" t="str">
        <f t="shared" si="114"/>
        <v>RC0805FR-0712K1L</v>
      </c>
      <c r="M1745" s="3" t="s">
        <v>378</v>
      </c>
      <c r="N1745" t="s">
        <v>379</v>
      </c>
      <c r="O1745" t="str">
        <f t="shared" ca="1" si="112"/>
        <v>C:\Altium Libraries\Passives Library\DataSheet\GENERAL PURPOSE CHIP RESISTORS (Yageo).pdf</v>
      </c>
      <c r="P1745" s="5" t="str">
        <f t="shared" si="115"/>
        <v>GENERAL PURPOSE CHIP RESISTORS RES0805 12K1±1% 150V 0.125W</v>
      </c>
    </row>
    <row r="1746" spans="1:16" x14ac:dyDescent="0.3">
      <c r="A1746" s="4" t="s">
        <v>3049</v>
      </c>
      <c r="B1746" s="3" t="s">
        <v>580</v>
      </c>
      <c r="C1746" s="4" t="s">
        <v>2466</v>
      </c>
      <c r="D1746" s="45" t="s">
        <v>1669</v>
      </c>
      <c r="E1746" s="3" t="s">
        <v>581</v>
      </c>
      <c r="F1746" s="3" t="s">
        <v>582</v>
      </c>
      <c r="G1746" s="4" t="str">
        <f t="shared" si="113"/>
        <v>RES0805 12K4±1%</v>
      </c>
      <c r="H1746" s="3" t="s">
        <v>23</v>
      </c>
      <c r="I1746" s="3" t="s">
        <v>24</v>
      </c>
      <c r="J1746" s="3" t="s">
        <v>25</v>
      </c>
      <c r="K1746" s="3" t="s">
        <v>583</v>
      </c>
      <c r="L1746" s="4" t="str">
        <f t="shared" si="114"/>
        <v>RC0805FR-0712K4L</v>
      </c>
      <c r="M1746" s="3" t="s">
        <v>378</v>
      </c>
      <c r="N1746" t="s">
        <v>379</v>
      </c>
      <c r="O1746" t="str">
        <f t="shared" ca="1" si="112"/>
        <v>C:\Altium Libraries\Passives Library\DataSheet\GENERAL PURPOSE CHIP RESISTORS (Yageo).pdf</v>
      </c>
      <c r="P1746" s="5" t="str">
        <f t="shared" si="115"/>
        <v>GENERAL PURPOSE CHIP RESISTORS RES0805 12K4±1% 150V 0.125W</v>
      </c>
    </row>
    <row r="1747" spans="1:16" x14ac:dyDescent="0.3">
      <c r="A1747" s="4" t="s">
        <v>3050</v>
      </c>
      <c r="B1747" s="3" t="s">
        <v>580</v>
      </c>
      <c r="C1747" s="4" t="s">
        <v>2467</v>
      </c>
      <c r="D1747" s="45" t="s">
        <v>1669</v>
      </c>
      <c r="E1747" s="3" t="s">
        <v>581</v>
      </c>
      <c r="F1747" s="3" t="s">
        <v>582</v>
      </c>
      <c r="G1747" s="4" t="str">
        <f t="shared" si="113"/>
        <v>RES0805 12K7±1%</v>
      </c>
      <c r="H1747" s="3" t="s">
        <v>23</v>
      </c>
      <c r="I1747" s="3" t="s">
        <v>24</v>
      </c>
      <c r="J1747" s="3" t="s">
        <v>25</v>
      </c>
      <c r="K1747" s="3" t="s">
        <v>583</v>
      </c>
      <c r="L1747" s="4" t="str">
        <f t="shared" si="114"/>
        <v>RC0805FR-0712K7L</v>
      </c>
      <c r="M1747" s="3" t="s">
        <v>378</v>
      </c>
      <c r="N1747" t="s">
        <v>379</v>
      </c>
      <c r="O1747" t="str">
        <f t="shared" ca="1" si="112"/>
        <v>C:\Altium Libraries\Passives Library\DataSheet\GENERAL PURPOSE CHIP RESISTORS (Yageo).pdf</v>
      </c>
      <c r="P1747" s="5" t="str">
        <f t="shared" si="115"/>
        <v>GENERAL PURPOSE CHIP RESISTORS RES0805 12K7±1% 150V 0.125W</v>
      </c>
    </row>
    <row r="1748" spans="1:16" x14ac:dyDescent="0.3">
      <c r="A1748" s="4" t="s">
        <v>3051</v>
      </c>
      <c r="B1748" s="3" t="s">
        <v>580</v>
      </c>
      <c r="C1748" s="4" t="s">
        <v>230</v>
      </c>
      <c r="D1748" s="45" t="s">
        <v>1669</v>
      </c>
      <c r="E1748" s="3" t="s">
        <v>581</v>
      </c>
      <c r="F1748" s="3" t="s">
        <v>582</v>
      </c>
      <c r="G1748" s="4" t="str">
        <f t="shared" si="113"/>
        <v>RES0805 13K±1%</v>
      </c>
      <c r="H1748" s="3" t="s">
        <v>23</v>
      </c>
      <c r="I1748" s="3" t="s">
        <v>24</v>
      </c>
      <c r="J1748" s="3" t="s">
        <v>25</v>
      </c>
      <c r="K1748" s="3" t="s">
        <v>583</v>
      </c>
      <c r="L1748" s="4" t="str">
        <f t="shared" si="114"/>
        <v>RC0805FR-0713KL</v>
      </c>
      <c r="M1748" s="3" t="s">
        <v>378</v>
      </c>
      <c r="N1748" t="s">
        <v>379</v>
      </c>
      <c r="O1748" t="str">
        <f t="shared" ca="1" si="112"/>
        <v>C:\Altium Libraries\Passives Library\DataSheet\GENERAL PURPOSE CHIP RESISTORS (Yageo).pdf</v>
      </c>
      <c r="P1748" s="5" t="str">
        <f t="shared" si="115"/>
        <v>GENERAL PURPOSE CHIP RESISTORS RES0805 13K±1% 150V 0.125W</v>
      </c>
    </row>
    <row r="1749" spans="1:16" x14ac:dyDescent="0.3">
      <c r="A1749" s="4" t="s">
        <v>3052</v>
      </c>
      <c r="B1749" s="3" t="s">
        <v>580</v>
      </c>
      <c r="C1749" s="4" t="s">
        <v>2468</v>
      </c>
      <c r="D1749" s="45" t="s">
        <v>1669</v>
      </c>
      <c r="E1749" s="3" t="s">
        <v>581</v>
      </c>
      <c r="F1749" s="3" t="s">
        <v>582</v>
      </c>
      <c r="G1749" s="4" t="str">
        <f t="shared" si="113"/>
        <v>RES0805 13K3±1%</v>
      </c>
      <c r="H1749" s="3" t="s">
        <v>23</v>
      </c>
      <c r="I1749" s="3" t="s">
        <v>24</v>
      </c>
      <c r="J1749" s="3" t="s">
        <v>25</v>
      </c>
      <c r="K1749" s="3" t="s">
        <v>583</v>
      </c>
      <c r="L1749" s="4" t="str">
        <f t="shared" si="114"/>
        <v>RC0805FR-0713K3L</v>
      </c>
      <c r="M1749" s="3" t="s">
        <v>378</v>
      </c>
      <c r="N1749" t="s">
        <v>379</v>
      </c>
      <c r="O1749" t="str">
        <f t="shared" ca="1" si="112"/>
        <v>C:\Altium Libraries\Passives Library\DataSheet\GENERAL PURPOSE CHIP RESISTORS (Yageo).pdf</v>
      </c>
      <c r="P1749" s="5" t="str">
        <f t="shared" si="115"/>
        <v>GENERAL PURPOSE CHIP RESISTORS RES0805 13K3±1% 150V 0.125W</v>
      </c>
    </row>
    <row r="1750" spans="1:16" x14ac:dyDescent="0.3">
      <c r="A1750" s="4" t="s">
        <v>3053</v>
      </c>
      <c r="B1750" s="3" t="s">
        <v>580</v>
      </c>
      <c r="C1750" s="4" t="s">
        <v>2469</v>
      </c>
      <c r="D1750" s="45" t="s">
        <v>1669</v>
      </c>
      <c r="E1750" s="3" t="s">
        <v>581</v>
      </c>
      <c r="F1750" s="3" t="s">
        <v>582</v>
      </c>
      <c r="G1750" s="4" t="str">
        <f t="shared" si="113"/>
        <v>RES0805 13K7±1%</v>
      </c>
      <c r="H1750" s="3" t="s">
        <v>23</v>
      </c>
      <c r="I1750" s="3" t="s">
        <v>24</v>
      </c>
      <c r="J1750" s="3" t="s">
        <v>25</v>
      </c>
      <c r="K1750" s="3" t="s">
        <v>583</v>
      </c>
      <c r="L1750" s="4" t="str">
        <f t="shared" si="114"/>
        <v>RC0805FR-0713K7L</v>
      </c>
      <c r="M1750" s="3" t="s">
        <v>378</v>
      </c>
      <c r="N1750" t="s">
        <v>379</v>
      </c>
      <c r="O1750" t="str">
        <f t="shared" ca="1" si="112"/>
        <v>C:\Altium Libraries\Passives Library\DataSheet\GENERAL PURPOSE CHIP RESISTORS (Yageo).pdf</v>
      </c>
      <c r="P1750" s="5" t="str">
        <f t="shared" si="115"/>
        <v>GENERAL PURPOSE CHIP RESISTORS RES0805 13K7±1% 150V 0.125W</v>
      </c>
    </row>
    <row r="1751" spans="1:16" x14ac:dyDescent="0.3">
      <c r="A1751" s="4" t="s">
        <v>3054</v>
      </c>
      <c r="B1751" s="3" t="s">
        <v>580</v>
      </c>
      <c r="C1751" s="4" t="s">
        <v>2470</v>
      </c>
      <c r="D1751" s="45" t="s">
        <v>1669</v>
      </c>
      <c r="E1751" s="3" t="s">
        <v>581</v>
      </c>
      <c r="F1751" s="3" t="s">
        <v>582</v>
      </c>
      <c r="G1751" s="4" t="str">
        <f t="shared" si="113"/>
        <v>RES0805 14K±1%</v>
      </c>
      <c r="H1751" s="3" t="s">
        <v>23</v>
      </c>
      <c r="I1751" s="3" t="s">
        <v>24</v>
      </c>
      <c r="J1751" s="3" t="s">
        <v>25</v>
      </c>
      <c r="K1751" s="3" t="s">
        <v>583</v>
      </c>
      <c r="L1751" s="4" t="str">
        <f t="shared" si="114"/>
        <v>RC0805FR-0714KL</v>
      </c>
      <c r="M1751" s="3" t="s">
        <v>378</v>
      </c>
      <c r="N1751" t="s">
        <v>379</v>
      </c>
      <c r="O1751" t="str">
        <f t="shared" ca="1" si="112"/>
        <v>C:\Altium Libraries\Passives Library\DataSheet\GENERAL PURPOSE CHIP RESISTORS (Yageo).pdf</v>
      </c>
      <c r="P1751" s="5" t="str">
        <f t="shared" si="115"/>
        <v>GENERAL PURPOSE CHIP RESISTORS RES0805 14K±1% 150V 0.125W</v>
      </c>
    </row>
    <row r="1752" spans="1:16" x14ac:dyDescent="0.3">
      <c r="A1752" s="4" t="s">
        <v>3055</v>
      </c>
      <c r="B1752" s="3" t="s">
        <v>580</v>
      </c>
      <c r="C1752" s="4" t="s">
        <v>2471</v>
      </c>
      <c r="D1752" s="45" t="s">
        <v>1669</v>
      </c>
      <c r="E1752" s="3" t="s">
        <v>581</v>
      </c>
      <c r="F1752" s="3" t="s">
        <v>582</v>
      </c>
      <c r="G1752" s="4" t="str">
        <f t="shared" si="113"/>
        <v>RES0805 14K3±1%</v>
      </c>
      <c r="H1752" s="3" t="s">
        <v>23</v>
      </c>
      <c r="I1752" s="3" t="s">
        <v>24</v>
      </c>
      <c r="J1752" s="3" t="s">
        <v>25</v>
      </c>
      <c r="K1752" s="3" t="s">
        <v>583</v>
      </c>
      <c r="L1752" s="4" t="str">
        <f t="shared" si="114"/>
        <v>RC0805FR-0714K3L</v>
      </c>
      <c r="M1752" s="3" t="s">
        <v>378</v>
      </c>
      <c r="N1752" t="s">
        <v>379</v>
      </c>
      <c r="O1752" t="str">
        <f t="shared" ca="1" si="112"/>
        <v>C:\Altium Libraries\Passives Library\DataSheet\GENERAL PURPOSE CHIP RESISTORS (Yageo).pdf</v>
      </c>
      <c r="P1752" s="5" t="str">
        <f t="shared" si="115"/>
        <v>GENERAL PURPOSE CHIP RESISTORS RES0805 14K3±1% 150V 0.125W</v>
      </c>
    </row>
    <row r="1753" spans="1:16" x14ac:dyDescent="0.3">
      <c r="A1753" s="4" t="s">
        <v>3056</v>
      </c>
      <c r="B1753" s="3" t="s">
        <v>580</v>
      </c>
      <c r="C1753" s="4" t="s">
        <v>2472</v>
      </c>
      <c r="D1753" s="45" t="s">
        <v>1669</v>
      </c>
      <c r="E1753" s="3" t="s">
        <v>581</v>
      </c>
      <c r="F1753" s="3" t="s">
        <v>582</v>
      </c>
      <c r="G1753" s="4" t="str">
        <f t="shared" si="113"/>
        <v>RES0805 14K7±1%</v>
      </c>
      <c r="H1753" s="3" t="s">
        <v>23</v>
      </c>
      <c r="I1753" s="3" t="s">
        <v>24</v>
      </c>
      <c r="J1753" s="3" t="s">
        <v>25</v>
      </c>
      <c r="K1753" s="3" t="s">
        <v>583</v>
      </c>
      <c r="L1753" s="4" t="str">
        <f t="shared" si="114"/>
        <v>RC0805FR-0714K7L</v>
      </c>
      <c r="M1753" s="3" t="s">
        <v>378</v>
      </c>
      <c r="N1753" t="s">
        <v>379</v>
      </c>
      <c r="O1753" t="str">
        <f t="shared" ca="1" si="112"/>
        <v>C:\Altium Libraries\Passives Library\DataSheet\GENERAL PURPOSE CHIP RESISTORS (Yageo).pdf</v>
      </c>
      <c r="P1753" s="5" t="str">
        <f t="shared" si="115"/>
        <v>GENERAL PURPOSE CHIP RESISTORS RES0805 14K7±1% 150V 0.125W</v>
      </c>
    </row>
    <row r="1754" spans="1:16" x14ac:dyDescent="0.3">
      <c r="A1754" s="4" t="s">
        <v>3057</v>
      </c>
      <c r="B1754" s="3" t="s">
        <v>580</v>
      </c>
      <c r="C1754" s="4" t="s">
        <v>232</v>
      </c>
      <c r="D1754" s="45" t="s">
        <v>1669</v>
      </c>
      <c r="E1754" s="3" t="s">
        <v>581</v>
      </c>
      <c r="F1754" s="3" t="s">
        <v>582</v>
      </c>
      <c r="G1754" s="4" t="str">
        <f t="shared" si="113"/>
        <v>RES0805 15K±1%</v>
      </c>
      <c r="H1754" s="3" t="s">
        <v>23</v>
      </c>
      <c r="I1754" s="3" t="s">
        <v>24</v>
      </c>
      <c r="J1754" s="3" t="s">
        <v>25</v>
      </c>
      <c r="K1754" s="3" t="s">
        <v>583</v>
      </c>
      <c r="L1754" s="4" t="str">
        <f t="shared" si="114"/>
        <v>RC0805FR-0715KL</v>
      </c>
      <c r="M1754" s="3" t="s">
        <v>378</v>
      </c>
      <c r="N1754" t="s">
        <v>379</v>
      </c>
      <c r="O1754" t="str">
        <f t="shared" ca="1" si="112"/>
        <v>C:\Altium Libraries\Passives Library\DataSheet\GENERAL PURPOSE CHIP RESISTORS (Yageo).pdf</v>
      </c>
      <c r="P1754" s="5" t="str">
        <f t="shared" si="115"/>
        <v>GENERAL PURPOSE CHIP RESISTORS RES0805 15K±1% 150V 0.125W</v>
      </c>
    </row>
    <row r="1755" spans="1:16" x14ac:dyDescent="0.3">
      <c r="A1755" s="4" t="s">
        <v>3058</v>
      </c>
      <c r="B1755" s="3" t="s">
        <v>580</v>
      </c>
      <c r="C1755" s="4" t="s">
        <v>2473</v>
      </c>
      <c r="D1755" s="45" t="s">
        <v>1669</v>
      </c>
      <c r="E1755" s="3" t="s">
        <v>581</v>
      </c>
      <c r="F1755" s="3" t="s">
        <v>582</v>
      </c>
      <c r="G1755" s="4" t="str">
        <f t="shared" si="113"/>
        <v>RES0805 15K4±1%</v>
      </c>
      <c r="H1755" s="3" t="s">
        <v>23</v>
      </c>
      <c r="I1755" s="3" t="s">
        <v>24</v>
      </c>
      <c r="J1755" s="3" t="s">
        <v>25</v>
      </c>
      <c r="K1755" s="3" t="s">
        <v>583</v>
      </c>
      <c r="L1755" s="4" t="str">
        <f t="shared" si="114"/>
        <v>RC0805FR-0715K4L</v>
      </c>
      <c r="M1755" s="3" t="s">
        <v>378</v>
      </c>
      <c r="N1755" t="s">
        <v>379</v>
      </c>
      <c r="O1755" t="str">
        <f t="shared" ca="1" si="112"/>
        <v>C:\Altium Libraries\Passives Library\DataSheet\GENERAL PURPOSE CHIP RESISTORS (Yageo).pdf</v>
      </c>
      <c r="P1755" s="5" t="str">
        <f t="shared" si="115"/>
        <v>GENERAL PURPOSE CHIP RESISTORS RES0805 15K4±1% 150V 0.125W</v>
      </c>
    </row>
    <row r="1756" spans="1:16" x14ac:dyDescent="0.3">
      <c r="A1756" s="4" t="s">
        <v>3059</v>
      </c>
      <c r="B1756" s="3" t="s">
        <v>580</v>
      </c>
      <c r="C1756" s="4" t="s">
        <v>2474</v>
      </c>
      <c r="D1756" s="45" t="s">
        <v>1669</v>
      </c>
      <c r="E1756" s="3" t="s">
        <v>581</v>
      </c>
      <c r="F1756" s="3" t="s">
        <v>582</v>
      </c>
      <c r="G1756" s="4" t="str">
        <f t="shared" si="113"/>
        <v>RES0805 15K8±1%</v>
      </c>
      <c r="H1756" s="3" t="s">
        <v>23</v>
      </c>
      <c r="I1756" s="3" t="s">
        <v>24</v>
      </c>
      <c r="J1756" s="3" t="s">
        <v>25</v>
      </c>
      <c r="K1756" s="3" t="s">
        <v>583</v>
      </c>
      <c r="L1756" s="4" t="str">
        <f t="shared" si="114"/>
        <v>RC0805FR-0715K8L</v>
      </c>
      <c r="M1756" s="3" t="s">
        <v>378</v>
      </c>
      <c r="N1756" t="s">
        <v>379</v>
      </c>
      <c r="O1756" t="str">
        <f t="shared" ca="1" si="112"/>
        <v>C:\Altium Libraries\Passives Library\DataSheet\GENERAL PURPOSE CHIP RESISTORS (Yageo).pdf</v>
      </c>
      <c r="P1756" s="5" t="str">
        <f t="shared" si="115"/>
        <v>GENERAL PURPOSE CHIP RESISTORS RES0805 15K8±1% 150V 0.125W</v>
      </c>
    </row>
    <row r="1757" spans="1:16" x14ac:dyDescent="0.3">
      <c r="A1757" s="4" t="s">
        <v>3060</v>
      </c>
      <c r="B1757" s="3" t="s">
        <v>580</v>
      </c>
      <c r="C1757" s="4" t="s">
        <v>2475</v>
      </c>
      <c r="D1757" s="45" t="s">
        <v>1669</v>
      </c>
      <c r="E1757" s="3" t="s">
        <v>581</v>
      </c>
      <c r="F1757" s="3" t="s">
        <v>582</v>
      </c>
      <c r="G1757" s="4" t="str">
        <f t="shared" si="113"/>
        <v>RES0805 16K2±1%</v>
      </c>
      <c r="H1757" s="3" t="s">
        <v>23</v>
      </c>
      <c r="I1757" s="3" t="s">
        <v>24</v>
      </c>
      <c r="J1757" s="3" t="s">
        <v>25</v>
      </c>
      <c r="K1757" s="3" t="s">
        <v>583</v>
      </c>
      <c r="L1757" s="4" t="str">
        <f t="shared" si="114"/>
        <v>RC0805FR-0716K2L</v>
      </c>
      <c r="M1757" s="3" t="s">
        <v>378</v>
      </c>
      <c r="N1757" t="s">
        <v>379</v>
      </c>
      <c r="O1757" t="str">
        <f t="shared" ca="1" si="112"/>
        <v>C:\Altium Libraries\Passives Library\DataSheet\GENERAL PURPOSE CHIP RESISTORS (Yageo).pdf</v>
      </c>
      <c r="P1757" s="5" t="str">
        <f t="shared" si="115"/>
        <v>GENERAL PURPOSE CHIP RESISTORS RES0805 16K2±1% 150V 0.125W</v>
      </c>
    </row>
    <row r="1758" spans="1:16" x14ac:dyDescent="0.3">
      <c r="A1758" s="4" t="s">
        <v>3061</v>
      </c>
      <c r="B1758" s="3" t="s">
        <v>580</v>
      </c>
      <c r="C1758" s="4" t="s">
        <v>2476</v>
      </c>
      <c r="D1758" s="45" t="s">
        <v>1669</v>
      </c>
      <c r="E1758" s="3" t="s">
        <v>581</v>
      </c>
      <c r="F1758" s="3" t="s">
        <v>582</v>
      </c>
      <c r="G1758" s="4" t="str">
        <f t="shared" si="113"/>
        <v>RES0805 16K5±1%</v>
      </c>
      <c r="H1758" s="3" t="s">
        <v>23</v>
      </c>
      <c r="I1758" s="3" t="s">
        <v>24</v>
      </c>
      <c r="J1758" s="3" t="s">
        <v>25</v>
      </c>
      <c r="K1758" s="3" t="s">
        <v>583</v>
      </c>
      <c r="L1758" s="4" t="str">
        <f t="shared" si="114"/>
        <v>RC0805FR-0716K5L</v>
      </c>
      <c r="M1758" s="3" t="s">
        <v>378</v>
      </c>
      <c r="N1758" t="s">
        <v>379</v>
      </c>
      <c r="O1758" t="str">
        <f t="shared" ca="1" si="112"/>
        <v>C:\Altium Libraries\Passives Library\DataSheet\GENERAL PURPOSE CHIP RESISTORS (Yageo).pdf</v>
      </c>
      <c r="P1758" s="5" t="str">
        <f t="shared" si="115"/>
        <v>GENERAL PURPOSE CHIP RESISTORS RES0805 16K5±1% 150V 0.125W</v>
      </c>
    </row>
    <row r="1759" spans="1:16" x14ac:dyDescent="0.3">
      <c r="A1759" s="4" t="s">
        <v>3062</v>
      </c>
      <c r="B1759" s="3" t="s">
        <v>580</v>
      </c>
      <c r="C1759" s="4" t="s">
        <v>2477</v>
      </c>
      <c r="D1759" s="45" t="s">
        <v>1669</v>
      </c>
      <c r="E1759" s="3" t="s">
        <v>581</v>
      </c>
      <c r="F1759" s="3" t="s">
        <v>582</v>
      </c>
      <c r="G1759" s="4" t="str">
        <f t="shared" si="113"/>
        <v>RES0805 16K9±1%</v>
      </c>
      <c r="H1759" s="3" t="s">
        <v>23</v>
      </c>
      <c r="I1759" s="3" t="s">
        <v>24</v>
      </c>
      <c r="J1759" s="3" t="s">
        <v>25</v>
      </c>
      <c r="K1759" s="3" t="s">
        <v>583</v>
      </c>
      <c r="L1759" s="4" t="str">
        <f t="shared" si="114"/>
        <v>RC0805FR-0716K9L</v>
      </c>
      <c r="M1759" s="3" t="s">
        <v>378</v>
      </c>
      <c r="N1759" t="s">
        <v>379</v>
      </c>
      <c r="O1759" t="str">
        <f t="shared" ca="1" si="112"/>
        <v>C:\Altium Libraries\Passives Library\DataSheet\GENERAL PURPOSE CHIP RESISTORS (Yageo).pdf</v>
      </c>
      <c r="P1759" s="5" t="str">
        <f t="shared" si="115"/>
        <v>GENERAL PURPOSE CHIP RESISTORS RES0805 16K9±1% 150V 0.125W</v>
      </c>
    </row>
    <row r="1760" spans="1:16" x14ac:dyDescent="0.3">
      <c r="A1760" s="4" t="s">
        <v>3063</v>
      </c>
      <c r="B1760" s="3" t="s">
        <v>580</v>
      </c>
      <c r="C1760" s="4" t="s">
        <v>2478</v>
      </c>
      <c r="D1760" s="45" t="s">
        <v>1669</v>
      </c>
      <c r="E1760" s="3" t="s">
        <v>581</v>
      </c>
      <c r="F1760" s="3" t="s">
        <v>582</v>
      </c>
      <c r="G1760" s="4" t="str">
        <f t="shared" si="113"/>
        <v>RES0805 17K4±1%</v>
      </c>
      <c r="H1760" s="3" t="s">
        <v>23</v>
      </c>
      <c r="I1760" s="3" t="s">
        <v>24</v>
      </c>
      <c r="J1760" s="3" t="s">
        <v>25</v>
      </c>
      <c r="K1760" s="3" t="s">
        <v>583</v>
      </c>
      <c r="L1760" s="4" t="str">
        <f t="shared" si="114"/>
        <v>RC0805FR-0717K4L</v>
      </c>
      <c r="M1760" s="3" t="s">
        <v>378</v>
      </c>
      <c r="N1760" t="s">
        <v>379</v>
      </c>
      <c r="O1760" t="str">
        <f t="shared" ca="1" si="112"/>
        <v>C:\Altium Libraries\Passives Library\DataSheet\GENERAL PURPOSE CHIP RESISTORS (Yageo).pdf</v>
      </c>
      <c r="P1760" s="5" t="str">
        <f t="shared" si="115"/>
        <v>GENERAL PURPOSE CHIP RESISTORS RES0805 17K4±1% 150V 0.125W</v>
      </c>
    </row>
    <row r="1761" spans="1:16" x14ac:dyDescent="0.3">
      <c r="A1761" s="4" t="s">
        <v>3064</v>
      </c>
      <c r="B1761" s="3" t="s">
        <v>580</v>
      </c>
      <c r="C1761" s="4" t="s">
        <v>2479</v>
      </c>
      <c r="D1761" s="45" t="s">
        <v>1669</v>
      </c>
      <c r="E1761" s="3" t="s">
        <v>581</v>
      </c>
      <c r="F1761" s="3" t="s">
        <v>582</v>
      </c>
      <c r="G1761" s="4" t="str">
        <f t="shared" si="113"/>
        <v>RES0805 17K8±1%</v>
      </c>
      <c r="H1761" s="3" t="s">
        <v>23</v>
      </c>
      <c r="I1761" s="3" t="s">
        <v>24</v>
      </c>
      <c r="J1761" s="3" t="s">
        <v>25</v>
      </c>
      <c r="K1761" s="3" t="s">
        <v>583</v>
      </c>
      <c r="L1761" s="4" t="str">
        <f t="shared" si="114"/>
        <v>RC0805FR-0717K8L</v>
      </c>
      <c r="M1761" s="3" t="s">
        <v>378</v>
      </c>
      <c r="N1761" t="s">
        <v>379</v>
      </c>
      <c r="O1761" t="str">
        <f t="shared" ca="1" si="112"/>
        <v>C:\Altium Libraries\Passives Library\DataSheet\GENERAL PURPOSE CHIP RESISTORS (Yageo).pdf</v>
      </c>
      <c r="P1761" s="5" t="str">
        <f t="shared" si="115"/>
        <v>GENERAL PURPOSE CHIP RESISTORS RES0805 17K8±1% 150V 0.125W</v>
      </c>
    </row>
    <row r="1762" spans="1:16" x14ac:dyDescent="0.3">
      <c r="A1762" s="4" t="s">
        <v>3065</v>
      </c>
      <c r="B1762" s="3" t="s">
        <v>580</v>
      </c>
      <c r="C1762" s="4" t="s">
        <v>2480</v>
      </c>
      <c r="D1762" s="45" t="s">
        <v>1669</v>
      </c>
      <c r="E1762" s="3" t="s">
        <v>581</v>
      </c>
      <c r="F1762" s="3" t="s">
        <v>582</v>
      </c>
      <c r="G1762" s="4" t="str">
        <f t="shared" si="113"/>
        <v>RES0805 18K2±1%</v>
      </c>
      <c r="H1762" s="3" t="s">
        <v>23</v>
      </c>
      <c r="I1762" s="3" t="s">
        <v>24</v>
      </c>
      <c r="J1762" s="3" t="s">
        <v>25</v>
      </c>
      <c r="K1762" s="3" t="s">
        <v>583</v>
      </c>
      <c r="L1762" s="4" t="str">
        <f t="shared" si="114"/>
        <v>RC0805FR-0718K2L</v>
      </c>
      <c r="M1762" s="3" t="s">
        <v>378</v>
      </c>
      <c r="N1762" t="s">
        <v>379</v>
      </c>
      <c r="O1762" t="str">
        <f t="shared" ca="1" si="112"/>
        <v>C:\Altium Libraries\Passives Library\DataSheet\GENERAL PURPOSE CHIP RESISTORS (Yageo).pdf</v>
      </c>
      <c r="P1762" s="5" t="str">
        <f t="shared" si="115"/>
        <v>GENERAL PURPOSE CHIP RESISTORS RES0805 18K2±1% 150V 0.125W</v>
      </c>
    </row>
    <row r="1763" spans="1:16" x14ac:dyDescent="0.3">
      <c r="A1763" s="4" t="s">
        <v>3066</v>
      </c>
      <c r="B1763" s="3" t="s">
        <v>580</v>
      </c>
      <c r="C1763" s="4" t="s">
        <v>2481</v>
      </c>
      <c r="D1763" s="45" t="s">
        <v>1669</v>
      </c>
      <c r="E1763" s="3" t="s">
        <v>581</v>
      </c>
      <c r="F1763" s="3" t="s">
        <v>582</v>
      </c>
      <c r="G1763" s="4" t="str">
        <f t="shared" si="113"/>
        <v>RES0805 18K7±1%</v>
      </c>
      <c r="H1763" s="3" t="s">
        <v>23</v>
      </c>
      <c r="I1763" s="3" t="s">
        <v>24</v>
      </c>
      <c r="J1763" s="3" t="s">
        <v>25</v>
      </c>
      <c r="K1763" s="3" t="s">
        <v>583</v>
      </c>
      <c r="L1763" s="4" t="str">
        <f t="shared" si="114"/>
        <v>RC0805FR-0718K7L</v>
      </c>
      <c r="M1763" s="3" t="s">
        <v>378</v>
      </c>
      <c r="N1763" t="s">
        <v>379</v>
      </c>
      <c r="O1763" t="str">
        <f t="shared" ca="1" si="112"/>
        <v>C:\Altium Libraries\Passives Library\DataSheet\GENERAL PURPOSE CHIP RESISTORS (Yageo).pdf</v>
      </c>
      <c r="P1763" s="5" t="str">
        <f t="shared" si="115"/>
        <v>GENERAL PURPOSE CHIP RESISTORS RES0805 18K7±1% 150V 0.125W</v>
      </c>
    </row>
    <row r="1764" spans="1:16" x14ac:dyDescent="0.3">
      <c r="A1764" s="4" t="s">
        <v>3067</v>
      </c>
      <c r="B1764" s="3" t="s">
        <v>580</v>
      </c>
      <c r="C1764" s="4" t="s">
        <v>2482</v>
      </c>
      <c r="D1764" s="45" t="s">
        <v>1669</v>
      </c>
      <c r="E1764" s="3" t="s">
        <v>581</v>
      </c>
      <c r="F1764" s="3" t="s">
        <v>582</v>
      </c>
      <c r="G1764" s="4" t="str">
        <f t="shared" si="113"/>
        <v>RES0805 19K1±1%</v>
      </c>
      <c r="H1764" s="3" t="s">
        <v>23</v>
      </c>
      <c r="I1764" s="3" t="s">
        <v>24</v>
      </c>
      <c r="J1764" s="3" t="s">
        <v>25</v>
      </c>
      <c r="K1764" s="3" t="s">
        <v>583</v>
      </c>
      <c r="L1764" s="4" t="str">
        <f t="shared" si="114"/>
        <v>RC0805FR-0719K1L</v>
      </c>
      <c r="M1764" s="3" t="s">
        <v>378</v>
      </c>
      <c r="N1764" t="s">
        <v>379</v>
      </c>
      <c r="O1764" t="str">
        <f t="shared" ca="1" si="112"/>
        <v>C:\Altium Libraries\Passives Library\DataSheet\GENERAL PURPOSE CHIP RESISTORS (Yageo).pdf</v>
      </c>
      <c r="P1764" s="5" t="str">
        <f t="shared" si="115"/>
        <v>GENERAL PURPOSE CHIP RESISTORS RES0805 19K1±1% 150V 0.125W</v>
      </c>
    </row>
    <row r="1765" spans="1:16" x14ac:dyDescent="0.3">
      <c r="A1765" s="4" t="s">
        <v>3068</v>
      </c>
      <c r="B1765" s="3" t="s">
        <v>580</v>
      </c>
      <c r="C1765" s="4" t="s">
        <v>2483</v>
      </c>
      <c r="D1765" s="45" t="s">
        <v>1669</v>
      </c>
      <c r="E1765" s="3" t="s">
        <v>581</v>
      </c>
      <c r="F1765" s="3" t="s">
        <v>582</v>
      </c>
      <c r="G1765" s="4" t="str">
        <f t="shared" si="113"/>
        <v>RES0805 19K6±1%</v>
      </c>
      <c r="H1765" s="3" t="s">
        <v>23</v>
      </c>
      <c r="I1765" s="3" t="s">
        <v>24</v>
      </c>
      <c r="J1765" s="3" t="s">
        <v>25</v>
      </c>
      <c r="K1765" s="3" t="s">
        <v>583</v>
      </c>
      <c r="L1765" s="4" t="str">
        <f t="shared" si="114"/>
        <v>RC0805FR-0719K6L</v>
      </c>
      <c r="M1765" s="3" t="s">
        <v>378</v>
      </c>
      <c r="N1765" t="s">
        <v>379</v>
      </c>
      <c r="O1765" t="str">
        <f t="shared" ca="1" si="112"/>
        <v>C:\Altium Libraries\Passives Library\DataSheet\GENERAL PURPOSE CHIP RESISTORS (Yageo).pdf</v>
      </c>
      <c r="P1765" s="5" t="str">
        <f t="shared" si="115"/>
        <v>GENERAL PURPOSE CHIP RESISTORS RES0805 19K6±1% 150V 0.125W</v>
      </c>
    </row>
    <row r="1766" spans="1:16" x14ac:dyDescent="0.3">
      <c r="A1766" s="4" t="s">
        <v>3069</v>
      </c>
      <c r="B1766" s="3" t="s">
        <v>580</v>
      </c>
      <c r="C1766" s="4" t="s">
        <v>238</v>
      </c>
      <c r="D1766" s="45" t="s">
        <v>1669</v>
      </c>
      <c r="E1766" s="3" t="s">
        <v>581</v>
      </c>
      <c r="F1766" s="3" t="s">
        <v>582</v>
      </c>
      <c r="G1766" s="4" t="str">
        <f t="shared" si="113"/>
        <v>RES0805 20K±1%</v>
      </c>
      <c r="H1766" s="3" t="s">
        <v>23</v>
      </c>
      <c r="I1766" s="3" t="s">
        <v>24</v>
      </c>
      <c r="J1766" s="3" t="s">
        <v>25</v>
      </c>
      <c r="K1766" s="3" t="s">
        <v>583</v>
      </c>
      <c r="L1766" s="4" t="str">
        <f t="shared" si="114"/>
        <v>RC0805FR-0720KL</v>
      </c>
      <c r="M1766" s="3" t="s">
        <v>378</v>
      </c>
      <c r="N1766" t="s">
        <v>379</v>
      </c>
      <c r="O1766" t="str">
        <f t="shared" ca="1" si="112"/>
        <v>C:\Altium Libraries\Passives Library\DataSheet\GENERAL PURPOSE CHIP RESISTORS (Yageo).pdf</v>
      </c>
      <c r="P1766" s="5" t="str">
        <f t="shared" si="115"/>
        <v>GENERAL PURPOSE CHIP RESISTORS RES0805 20K±1% 150V 0.125W</v>
      </c>
    </row>
    <row r="1767" spans="1:16" x14ac:dyDescent="0.3">
      <c r="A1767" s="4" t="s">
        <v>3070</v>
      </c>
      <c r="B1767" s="3" t="s">
        <v>580</v>
      </c>
      <c r="C1767" s="4" t="s">
        <v>2484</v>
      </c>
      <c r="D1767" s="45" t="s">
        <v>1669</v>
      </c>
      <c r="E1767" s="3" t="s">
        <v>581</v>
      </c>
      <c r="F1767" s="3" t="s">
        <v>582</v>
      </c>
      <c r="G1767" s="4" t="str">
        <f t="shared" si="113"/>
        <v>RES0805 20K5±1%</v>
      </c>
      <c r="H1767" s="3" t="s">
        <v>23</v>
      </c>
      <c r="I1767" s="3" t="s">
        <v>24</v>
      </c>
      <c r="J1767" s="3" t="s">
        <v>25</v>
      </c>
      <c r="K1767" s="3" t="s">
        <v>583</v>
      </c>
      <c r="L1767" s="4" t="str">
        <f t="shared" si="114"/>
        <v>RC0805FR-0720K5L</v>
      </c>
      <c r="M1767" s="3" t="s">
        <v>378</v>
      </c>
      <c r="N1767" t="s">
        <v>379</v>
      </c>
      <c r="O1767" t="str">
        <f t="shared" ca="1" si="112"/>
        <v>C:\Altium Libraries\Passives Library\DataSheet\GENERAL PURPOSE CHIP RESISTORS (Yageo).pdf</v>
      </c>
      <c r="P1767" s="5" t="str">
        <f t="shared" si="115"/>
        <v>GENERAL PURPOSE CHIP RESISTORS RES0805 20K5±1% 150V 0.125W</v>
      </c>
    </row>
    <row r="1768" spans="1:16" x14ac:dyDescent="0.3">
      <c r="A1768" s="4" t="s">
        <v>3071</v>
      </c>
      <c r="B1768" s="3" t="s">
        <v>580</v>
      </c>
      <c r="C1768" s="4" t="s">
        <v>2485</v>
      </c>
      <c r="D1768" s="45" t="s">
        <v>1669</v>
      </c>
      <c r="E1768" s="3" t="s">
        <v>581</v>
      </c>
      <c r="F1768" s="3" t="s">
        <v>582</v>
      </c>
      <c r="G1768" s="4" t="str">
        <f t="shared" si="113"/>
        <v>RES0805 21K±1%</v>
      </c>
      <c r="H1768" s="3" t="s">
        <v>23</v>
      </c>
      <c r="I1768" s="3" t="s">
        <v>24</v>
      </c>
      <c r="J1768" s="3" t="s">
        <v>25</v>
      </c>
      <c r="K1768" s="3" t="s">
        <v>583</v>
      </c>
      <c r="L1768" s="4" t="str">
        <f t="shared" si="114"/>
        <v>RC0805FR-0721KL</v>
      </c>
      <c r="M1768" s="3" t="s">
        <v>378</v>
      </c>
      <c r="N1768" t="s">
        <v>379</v>
      </c>
      <c r="O1768" t="str">
        <f t="shared" ca="1" si="112"/>
        <v>C:\Altium Libraries\Passives Library\DataSheet\GENERAL PURPOSE CHIP RESISTORS (Yageo).pdf</v>
      </c>
      <c r="P1768" s="5" t="str">
        <f t="shared" si="115"/>
        <v>GENERAL PURPOSE CHIP RESISTORS RES0805 21K±1% 150V 0.125W</v>
      </c>
    </row>
    <row r="1769" spans="1:16" x14ac:dyDescent="0.3">
      <c r="A1769" s="4" t="s">
        <v>3072</v>
      </c>
      <c r="B1769" s="3" t="s">
        <v>580</v>
      </c>
      <c r="C1769" s="4" t="s">
        <v>2486</v>
      </c>
      <c r="D1769" s="45" t="s">
        <v>1669</v>
      </c>
      <c r="E1769" s="3" t="s">
        <v>581</v>
      </c>
      <c r="F1769" s="3" t="s">
        <v>582</v>
      </c>
      <c r="G1769" s="4" t="str">
        <f t="shared" si="113"/>
        <v>RES0805 21K5±1%</v>
      </c>
      <c r="H1769" s="3" t="s">
        <v>23</v>
      </c>
      <c r="I1769" s="3" t="s">
        <v>24</v>
      </c>
      <c r="J1769" s="3" t="s">
        <v>25</v>
      </c>
      <c r="K1769" s="3" t="s">
        <v>583</v>
      </c>
      <c r="L1769" s="4" t="str">
        <f t="shared" si="114"/>
        <v>RC0805FR-0721K5L</v>
      </c>
      <c r="M1769" s="3" t="s">
        <v>378</v>
      </c>
      <c r="N1769" t="s">
        <v>379</v>
      </c>
      <c r="O1769" t="str">
        <f t="shared" ca="1" si="112"/>
        <v>C:\Altium Libraries\Passives Library\DataSheet\GENERAL PURPOSE CHIP RESISTORS (Yageo).pdf</v>
      </c>
      <c r="P1769" s="5" t="str">
        <f t="shared" si="115"/>
        <v>GENERAL PURPOSE CHIP RESISTORS RES0805 21K5±1% 150V 0.125W</v>
      </c>
    </row>
    <row r="1770" spans="1:16" x14ac:dyDescent="0.3">
      <c r="A1770" s="4" t="s">
        <v>3073</v>
      </c>
      <c r="B1770" s="3" t="s">
        <v>580</v>
      </c>
      <c r="C1770" s="4" t="s">
        <v>2487</v>
      </c>
      <c r="D1770" s="45" t="s">
        <v>1669</v>
      </c>
      <c r="E1770" s="3" t="s">
        <v>581</v>
      </c>
      <c r="F1770" s="3" t="s">
        <v>582</v>
      </c>
      <c r="G1770" s="4" t="str">
        <f t="shared" si="113"/>
        <v>RES0805 22K1±1%</v>
      </c>
      <c r="H1770" s="3" t="s">
        <v>23</v>
      </c>
      <c r="I1770" s="3" t="s">
        <v>24</v>
      </c>
      <c r="J1770" s="3" t="s">
        <v>25</v>
      </c>
      <c r="K1770" s="3" t="s">
        <v>583</v>
      </c>
      <c r="L1770" s="4" t="str">
        <f t="shared" si="114"/>
        <v>RC0805FR-0722K1L</v>
      </c>
      <c r="M1770" s="3" t="s">
        <v>378</v>
      </c>
      <c r="N1770" t="s">
        <v>379</v>
      </c>
      <c r="O1770" t="str">
        <f t="shared" ca="1" si="112"/>
        <v>C:\Altium Libraries\Passives Library\DataSheet\GENERAL PURPOSE CHIP RESISTORS (Yageo).pdf</v>
      </c>
      <c r="P1770" s="5" t="str">
        <f t="shared" si="115"/>
        <v>GENERAL PURPOSE CHIP RESISTORS RES0805 22K1±1% 150V 0.125W</v>
      </c>
    </row>
    <row r="1771" spans="1:16" x14ac:dyDescent="0.3">
      <c r="A1771" s="4" t="s">
        <v>3074</v>
      </c>
      <c r="B1771" s="3" t="s">
        <v>580</v>
      </c>
      <c r="C1771" s="4" t="s">
        <v>2488</v>
      </c>
      <c r="D1771" s="45" t="s">
        <v>1669</v>
      </c>
      <c r="E1771" s="3" t="s">
        <v>581</v>
      </c>
      <c r="F1771" s="3" t="s">
        <v>582</v>
      </c>
      <c r="G1771" s="4" t="str">
        <f t="shared" si="113"/>
        <v>RES0805 22K6±1%</v>
      </c>
      <c r="H1771" s="3" t="s">
        <v>23</v>
      </c>
      <c r="I1771" s="3" t="s">
        <v>24</v>
      </c>
      <c r="J1771" s="3" t="s">
        <v>25</v>
      </c>
      <c r="K1771" s="3" t="s">
        <v>583</v>
      </c>
      <c r="L1771" s="4" t="str">
        <f t="shared" si="114"/>
        <v>RC0805FR-0722K6L</v>
      </c>
      <c r="M1771" s="3" t="s">
        <v>378</v>
      </c>
      <c r="N1771" t="s">
        <v>379</v>
      </c>
      <c r="O1771" t="str">
        <f t="shared" ca="1" si="112"/>
        <v>C:\Altium Libraries\Passives Library\DataSheet\GENERAL PURPOSE CHIP RESISTORS (Yageo).pdf</v>
      </c>
      <c r="P1771" s="5" t="str">
        <f t="shared" si="115"/>
        <v>GENERAL PURPOSE CHIP RESISTORS RES0805 22K6±1% 150V 0.125W</v>
      </c>
    </row>
    <row r="1772" spans="1:16" x14ac:dyDescent="0.3">
      <c r="A1772" s="4" t="s">
        <v>3075</v>
      </c>
      <c r="B1772" s="3" t="s">
        <v>580</v>
      </c>
      <c r="C1772" s="4" t="s">
        <v>2489</v>
      </c>
      <c r="D1772" s="45" t="s">
        <v>1669</v>
      </c>
      <c r="E1772" s="3" t="s">
        <v>581</v>
      </c>
      <c r="F1772" s="3" t="s">
        <v>582</v>
      </c>
      <c r="G1772" s="4" t="str">
        <f t="shared" si="113"/>
        <v>RES0805 23K2±1%</v>
      </c>
      <c r="H1772" s="3" t="s">
        <v>23</v>
      </c>
      <c r="I1772" s="3" t="s">
        <v>24</v>
      </c>
      <c r="J1772" s="3" t="s">
        <v>25</v>
      </c>
      <c r="K1772" s="3" t="s">
        <v>583</v>
      </c>
      <c r="L1772" s="4" t="str">
        <f t="shared" si="114"/>
        <v>RC0805FR-0723K2L</v>
      </c>
      <c r="M1772" s="3" t="s">
        <v>378</v>
      </c>
      <c r="N1772" t="s">
        <v>379</v>
      </c>
      <c r="O1772" t="str">
        <f t="shared" ca="1" si="112"/>
        <v>C:\Altium Libraries\Passives Library\DataSheet\GENERAL PURPOSE CHIP RESISTORS (Yageo).pdf</v>
      </c>
      <c r="P1772" s="5" t="str">
        <f t="shared" si="115"/>
        <v>GENERAL PURPOSE CHIP RESISTORS RES0805 23K2±1% 150V 0.125W</v>
      </c>
    </row>
    <row r="1773" spans="1:16" x14ac:dyDescent="0.3">
      <c r="A1773" s="4" t="s">
        <v>3076</v>
      </c>
      <c r="B1773" s="3" t="s">
        <v>580</v>
      </c>
      <c r="C1773" s="4" t="s">
        <v>2490</v>
      </c>
      <c r="D1773" s="45" t="s">
        <v>1669</v>
      </c>
      <c r="E1773" s="3" t="s">
        <v>581</v>
      </c>
      <c r="F1773" s="3" t="s">
        <v>582</v>
      </c>
      <c r="G1773" s="4" t="str">
        <f t="shared" si="113"/>
        <v>RES0805 23K7±1%</v>
      </c>
      <c r="H1773" s="3" t="s">
        <v>23</v>
      </c>
      <c r="I1773" s="3" t="s">
        <v>24</v>
      </c>
      <c r="J1773" s="3" t="s">
        <v>25</v>
      </c>
      <c r="K1773" s="3" t="s">
        <v>583</v>
      </c>
      <c r="L1773" s="4" t="str">
        <f t="shared" si="114"/>
        <v>RC0805FR-0723K7L</v>
      </c>
      <c r="M1773" s="3" t="s">
        <v>378</v>
      </c>
      <c r="N1773" t="s">
        <v>379</v>
      </c>
      <c r="O1773" t="str">
        <f t="shared" ca="1" si="112"/>
        <v>C:\Altium Libraries\Passives Library\DataSheet\GENERAL PURPOSE CHIP RESISTORS (Yageo).pdf</v>
      </c>
      <c r="P1773" s="5" t="str">
        <f t="shared" si="115"/>
        <v>GENERAL PURPOSE CHIP RESISTORS RES0805 23K7±1% 150V 0.125W</v>
      </c>
    </row>
    <row r="1774" spans="1:16" x14ac:dyDescent="0.3">
      <c r="A1774" s="4" t="s">
        <v>3077</v>
      </c>
      <c r="B1774" s="3" t="s">
        <v>580</v>
      </c>
      <c r="C1774" s="4" t="s">
        <v>2491</v>
      </c>
      <c r="D1774" s="45" t="s">
        <v>1669</v>
      </c>
      <c r="E1774" s="3" t="s">
        <v>581</v>
      </c>
      <c r="F1774" s="3" t="s">
        <v>582</v>
      </c>
      <c r="G1774" s="4" t="str">
        <f t="shared" si="113"/>
        <v>RES0805 24K3±1%</v>
      </c>
      <c r="H1774" s="3" t="s">
        <v>23</v>
      </c>
      <c r="I1774" s="3" t="s">
        <v>24</v>
      </c>
      <c r="J1774" s="3" t="s">
        <v>25</v>
      </c>
      <c r="K1774" s="3" t="s">
        <v>583</v>
      </c>
      <c r="L1774" s="4" t="str">
        <f t="shared" si="114"/>
        <v>RC0805FR-0724K3L</v>
      </c>
      <c r="M1774" s="3" t="s">
        <v>378</v>
      </c>
      <c r="N1774" t="s">
        <v>379</v>
      </c>
      <c r="O1774" t="str">
        <f t="shared" ca="1" si="112"/>
        <v>C:\Altium Libraries\Passives Library\DataSheet\GENERAL PURPOSE CHIP RESISTORS (Yageo).pdf</v>
      </c>
      <c r="P1774" s="5" t="str">
        <f t="shared" si="115"/>
        <v>GENERAL PURPOSE CHIP RESISTORS RES0805 24K3±1% 150V 0.125W</v>
      </c>
    </row>
    <row r="1775" spans="1:16" x14ac:dyDescent="0.3">
      <c r="A1775" s="4" t="s">
        <v>3078</v>
      </c>
      <c r="B1775" s="3" t="s">
        <v>580</v>
      </c>
      <c r="C1775" s="4" t="s">
        <v>2492</v>
      </c>
      <c r="D1775" s="45" t="s">
        <v>1669</v>
      </c>
      <c r="E1775" s="3" t="s">
        <v>581</v>
      </c>
      <c r="F1775" s="3" t="s">
        <v>582</v>
      </c>
      <c r="G1775" s="4" t="str">
        <f t="shared" si="113"/>
        <v>RES0805 24K9±1%</v>
      </c>
      <c r="H1775" s="3" t="s">
        <v>23</v>
      </c>
      <c r="I1775" s="3" t="s">
        <v>24</v>
      </c>
      <c r="J1775" s="3" t="s">
        <v>25</v>
      </c>
      <c r="K1775" s="3" t="s">
        <v>583</v>
      </c>
      <c r="L1775" s="4" t="str">
        <f t="shared" si="114"/>
        <v>RC0805FR-0724K9L</v>
      </c>
      <c r="M1775" s="3" t="s">
        <v>378</v>
      </c>
      <c r="N1775" t="s">
        <v>379</v>
      </c>
      <c r="O1775" t="str">
        <f t="shared" ca="1" si="112"/>
        <v>C:\Altium Libraries\Passives Library\DataSheet\GENERAL PURPOSE CHIP RESISTORS (Yageo).pdf</v>
      </c>
      <c r="P1775" s="5" t="str">
        <f t="shared" si="115"/>
        <v>GENERAL PURPOSE CHIP RESISTORS RES0805 24K9±1% 150V 0.125W</v>
      </c>
    </row>
    <row r="1776" spans="1:16" x14ac:dyDescent="0.3">
      <c r="A1776" s="4" t="s">
        <v>3079</v>
      </c>
      <c r="B1776" s="3" t="s">
        <v>580</v>
      </c>
      <c r="C1776" s="4" t="s">
        <v>2493</v>
      </c>
      <c r="D1776" s="45" t="s">
        <v>1669</v>
      </c>
      <c r="E1776" s="3" t="s">
        <v>581</v>
      </c>
      <c r="F1776" s="3" t="s">
        <v>582</v>
      </c>
      <c r="G1776" s="4" t="str">
        <f t="shared" si="113"/>
        <v>RES0805 25K5±1%</v>
      </c>
      <c r="H1776" s="3" t="s">
        <v>23</v>
      </c>
      <c r="I1776" s="3" t="s">
        <v>24</v>
      </c>
      <c r="J1776" s="3" t="s">
        <v>25</v>
      </c>
      <c r="K1776" s="3" t="s">
        <v>583</v>
      </c>
      <c r="L1776" s="4" t="str">
        <f t="shared" si="114"/>
        <v>RC0805FR-0725K5L</v>
      </c>
      <c r="M1776" s="3" t="s">
        <v>378</v>
      </c>
      <c r="N1776" t="s">
        <v>379</v>
      </c>
      <c r="O1776" t="str">
        <f t="shared" ca="1" si="112"/>
        <v>C:\Altium Libraries\Passives Library\DataSheet\GENERAL PURPOSE CHIP RESISTORS (Yageo).pdf</v>
      </c>
      <c r="P1776" s="5" t="str">
        <f t="shared" si="115"/>
        <v>GENERAL PURPOSE CHIP RESISTORS RES0805 25K5±1% 150V 0.125W</v>
      </c>
    </row>
    <row r="1777" spans="1:16" x14ac:dyDescent="0.3">
      <c r="A1777" s="4" t="s">
        <v>3080</v>
      </c>
      <c r="B1777" s="3" t="s">
        <v>580</v>
      </c>
      <c r="C1777" s="4" t="s">
        <v>2494</v>
      </c>
      <c r="D1777" s="45" t="s">
        <v>1669</v>
      </c>
      <c r="E1777" s="3" t="s">
        <v>581</v>
      </c>
      <c r="F1777" s="3" t="s">
        <v>582</v>
      </c>
      <c r="G1777" s="4" t="str">
        <f t="shared" si="113"/>
        <v>RES0805 26K1±1%</v>
      </c>
      <c r="H1777" s="3" t="s">
        <v>23</v>
      </c>
      <c r="I1777" s="3" t="s">
        <v>24</v>
      </c>
      <c r="J1777" s="3" t="s">
        <v>25</v>
      </c>
      <c r="K1777" s="3" t="s">
        <v>583</v>
      </c>
      <c r="L1777" s="4" t="str">
        <f t="shared" si="114"/>
        <v>RC0805FR-0726K1L</v>
      </c>
      <c r="M1777" s="3" t="s">
        <v>378</v>
      </c>
      <c r="N1777" t="s">
        <v>379</v>
      </c>
      <c r="O1777" t="str">
        <f t="shared" ca="1" si="112"/>
        <v>C:\Altium Libraries\Passives Library\DataSheet\GENERAL PURPOSE CHIP RESISTORS (Yageo).pdf</v>
      </c>
      <c r="P1777" s="5" t="str">
        <f t="shared" si="115"/>
        <v>GENERAL PURPOSE CHIP RESISTORS RES0805 26K1±1% 150V 0.125W</v>
      </c>
    </row>
    <row r="1778" spans="1:16" x14ac:dyDescent="0.3">
      <c r="A1778" s="4" t="s">
        <v>3081</v>
      </c>
      <c r="B1778" s="3" t="s">
        <v>580</v>
      </c>
      <c r="C1778" s="4" t="s">
        <v>2495</v>
      </c>
      <c r="D1778" s="45" t="s">
        <v>1669</v>
      </c>
      <c r="E1778" s="3" t="s">
        <v>581</v>
      </c>
      <c r="F1778" s="3" t="s">
        <v>582</v>
      </c>
      <c r="G1778" s="4" t="str">
        <f t="shared" si="113"/>
        <v>RES0805 26K7±1%</v>
      </c>
      <c r="H1778" s="3" t="s">
        <v>23</v>
      </c>
      <c r="I1778" s="3" t="s">
        <v>24</v>
      </c>
      <c r="J1778" s="3" t="s">
        <v>25</v>
      </c>
      <c r="K1778" s="3" t="s">
        <v>583</v>
      </c>
      <c r="L1778" s="4" t="str">
        <f t="shared" si="114"/>
        <v>RC0805FR-0726K7L</v>
      </c>
      <c r="M1778" s="3" t="s">
        <v>378</v>
      </c>
      <c r="N1778" t="s">
        <v>379</v>
      </c>
      <c r="O1778" t="str">
        <f t="shared" ca="1" si="112"/>
        <v>C:\Altium Libraries\Passives Library\DataSheet\GENERAL PURPOSE CHIP RESISTORS (Yageo).pdf</v>
      </c>
      <c r="P1778" s="5" t="str">
        <f t="shared" si="115"/>
        <v>GENERAL PURPOSE CHIP RESISTORS RES0805 26K7±1% 150V 0.125W</v>
      </c>
    </row>
    <row r="1779" spans="1:16" x14ac:dyDescent="0.3">
      <c r="A1779" s="4" t="s">
        <v>3082</v>
      </c>
      <c r="B1779" s="3" t="s">
        <v>580</v>
      </c>
      <c r="C1779" s="4" t="s">
        <v>2496</v>
      </c>
      <c r="D1779" s="45" t="s">
        <v>1669</v>
      </c>
      <c r="E1779" s="3" t="s">
        <v>581</v>
      </c>
      <c r="F1779" s="3" t="s">
        <v>582</v>
      </c>
      <c r="G1779" s="4" t="str">
        <f t="shared" si="113"/>
        <v>RES0805 27K4±1%</v>
      </c>
      <c r="H1779" s="3" t="s">
        <v>23</v>
      </c>
      <c r="I1779" s="3" t="s">
        <v>24</v>
      </c>
      <c r="J1779" s="3" t="s">
        <v>25</v>
      </c>
      <c r="K1779" s="3" t="s">
        <v>583</v>
      </c>
      <c r="L1779" s="4" t="str">
        <f t="shared" si="114"/>
        <v>RC0805FR-0727K4L</v>
      </c>
      <c r="M1779" s="3" t="s">
        <v>378</v>
      </c>
      <c r="N1779" t="s">
        <v>379</v>
      </c>
      <c r="O1779" t="str">
        <f t="shared" ca="1" si="112"/>
        <v>C:\Altium Libraries\Passives Library\DataSheet\GENERAL PURPOSE CHIP RESISTORS (Yageo).pdf</v>
      </c>
      <c r="P1779" s="5" t="str">
        <f t="shared" si="115"/>
        <v>GENERAL PURPOSE CHIP RESISTORS RES0805 27K4±1% 150V 0.125W</v>
      </c>
    </row>
    <row r="1780" spans="1:16" x14ac:dyDescent="0.3">
      <c r="A1780" s="4" t="s">
        <v>3083</v>
      </c>
      <c r="B1780" s="3" t="s">
        <v>580</v>
      </c>
      <c r="C1780" s="4" t="s">
        <v>2497</v>
      </c>
      <c r="D1780" s="45" t="s">
        <v>1669</v>
      </c>
      <c r="E1780" s="3" t="s">
        <v>581</v>
      </c>
      <c r="F1780" s="3" t="s">
        <v>582</v>
      </c>
      <c r="G1780" s="4" t="str">
        <f t="shared" si="113"/>
        <v>RES0805 28K±1%</v>
      </c>
      <c r="H1780" s="3" t="s">
        <v>23</v>
      </c>
      <c r="I1780" s="3" t="s">
        <v>24</v>
      </c>
      <c r="J1780" s="3" t="s">
        <v>25</v>
      </c>
      <c r="K1780" s="3" t="s">
        <v>583</v>
      </c>
      <c r="L1780" s="4" t="str">
        <f t="shared" si="114"/>
        <v>RC0805FR-0728KL</v>
      </c>
      <c r="M1780" s="3" t="s">
        <v>378</v>
      </c>
      <c r="N1780" t="s">
        <v>379</v>
      </c>
      <c r="O1780" t="str">
        <f t="shared" ca="1" si="112"/>
        <v>C:\Altium Libraries\Passives Library\DataSheet\GENERAL PURPOSE CHIP RESISTORS (Yageo).pdf</v>
      </c>
      <c r="P1780" s="5" t="str">
        <f t="shared" si="115"/>
        <v>GENERAL PURPOSE CHIP RESISTORS RES0805 28K±1% 150V 0.125W</v>
      </c>
    </row>
    <row r="1781" spans="1:16" x14ac:dyDescent="0.3">
      <c r="A1781" s="4" t="s">
        <v>3084</v>
      </c>
      <c r="B1781" s="3" t="s">
        <v>580</v>
      </c>
      <c r="C1781" s="4" t="s">
        <v>2498</v>
      </c>
      <c r="D1781" s="45" t="s">
        <v>1669</v>
      </c>
      <c r="E1781" s="3" t="s">
        <v>581</v>
      </c>
      <c r="F1781" s="3" t="s">
        <v>582</v>
      </c>
      <c r="G1781" s="4" t="str">
        <f t="shared" si="113"/>
        <v>RES0805 28K7±1%</v>
      </c>
      <c r="H1781" s="3" t="s">
        <v>23</v>
      </c>
      <c r="I1781" s="3" t="s">
        <v>24</v>
      </c>
      <c r="J1781" s="3" t="s">
        <v>25</v>
      </c>
      <c r="K1781" s="3" t="s">
        <v>583</v>
      </c>
      <c r="L1781" s="4" t="str">
        <f t="shared" si="114"/>
        <v>RC0805FR-0728K7L</v>
      </c>
      <c r="M1781" s="3" t="s">
        <v>378</v>
      </c>
      <c r="N1781" t="s">
        <v>379</v>
      </c>
      <c r="O1781" t="str">
        <f t="shared" ca="1" si="112"/>
        <v>C:\Altium Libraries\Passives Library\DataSheet\GENERAL PURPOSE CHIP RESISTORS (Yageo).pdf</v>
      </c>
      <c r="P1781" s="5" t="str">
        <f t="shared" si="115"/>
        <v>GENERAL PURPOSE CHIP RESISTORS RES0805 28K7±1% 150V 0.125W</v>
      </c>
    </row>
    <row r="1782" spans="1:16" x14ac:dyDescent="0.3">
      <c r="A1782" s="4" t="s">
        <v>3085</v>
      </c>
      <c r="B1782" s="3" t="s">
        <v>580</v>
      </c>
      <c r="C1782" s="4" t="s">
        <v>2499</v>
      </c>
      <c r="D1782" s="45" t="s">
        <v>1669</v>
      </c>
      <c r="E1782" s="3" t="s">
        <v>581</v>
      </c>
      <c r="F1782" s="3" t="s">
        <v>582</v>
      </c>
      <c r="G1782" s="4" t="str">
        <f t="shared" si="113"/>
        <v>RES0805 29K4±1%</v>
      </c>
      <c r="H1782" s="3" t="s">
        <v>23</v>
      </c>
      <c r="I1782" s="3" t="s">
        <v>24</v>
      </c>
      <c r="J1782" s="3" t="s">
        <v>25</v>
      </c>
      <c r="K1782" s="3" t="s">
        <v>583</v>
      </c>
      <c r="L1782" s="4" t="str">
        <f t="shared" si="114"/>
        <v>RC0805FR-0729K4L</v>
      </c>
      <c r="M1782" s="3" t="s">
        <v>378</v>
      </c>
      <c r="N1782" t="s">
        <v>379</v>
      </c>
      <c r="O1782" t="str">
        <f t="shared" ca="1" si="112"/>
        <v>C:\Altium Libraries\Passives Library\DataSheet\GENERAL PURPOSE CHIP RESISTORS (Yageo).pdf</v>
      </c>
      <c r="P1782" s="5" t="str">
        <f t="shared" si="115"/>
        <v>GENERAL PURPOSE CHIP RESISTORS RES0805 29K4±1% 150V 0.125W</v>
      </c>
    </row>
    <row r="1783" spans="1:16" x14ac:dyDescent="0.3">
      <c r="A1783" s="4" t="s">
        <v>3086</v>
      </c>
      <c r="B1783" s="3" t="s">
        <v>580</v>
      </c>
      <c r="C1783" s="4" t="s">
        <v>2500</v>
      </c>
      <c r="D1783" s="45" t="s">
        <v>1669</v>
      </c>
      <c r="E1783" s="3" t="s">
        <v>581</v>
      </c>
      <c r="F1783" s="3" t="s">
        <v>582</v>
      </c>
      <c r="G1783" s="4" t="str">
        <f t="shared" si="113"/>
        <v>RES0805 30K1±1%</v>
      </c>
      <c r="H1783" s="3" t="s">
        <v>23</v>
      </c>
      <c r="I1783" s="3" t="s">
        <v>24</v>
      </c>
      <c r="J1783" s="3" t="s">
        <v>25</v>
      </c>
      <c r="K1783" s="3" t="s">
        <v>583</v>
      </c>
      <c r="L1783" s="4" t="str">
        <f t="shared" si="114"/>
        <v>RC0805FR-0730K1L</v>
      </c>
      <c r="M1783" s="3" t="s">
        <v>378</v>
      </c>
      <c r="N1783" t="s">
        <v>379</v>
      </c>
      <c r="O1783" t="str">
        <f t="shared" ca="1" si="112"/>
        <v>C:\Altium Libraries\Passives Library\DataSheet\GENERAL PURPOSE CHIP RESISTORS (Yageo).pdf</v>
      </c>
      <c r="P1783" s="5" t="str">
        <f t="shared" si="115"/>
        <v>GENERAL PURPOSE CHIP RESISTORS RES0805 30K1±1% 150V 0.125W</v>
      </c>
    </row>
    <row r="1784" spans="1:16" x14ac:dyDescent="0.3">
      <c r="A1784" s="4" t="s">
        <v>3087</v>
      </c>
      <c r="B1784" s="3" t="s">
        <v>580</v>
      </c>
      <c r="C1784" s="4" t="s">
        <v>2501</v>
      </c>
      <c r="D1784" s="45" t="s">
        <v>1669</v>
      </c>
      <c r="E1784" s="3" t="s">
        <v>581</v>
      </c>
      <c r="F1784" s="3" t="s">
        <v>582</v>
      </c>
      <c r="G1784" s="4" t="str">
        <f t="shared" si="113"/>
        <v>RES0805 30K9±1%</v>
      </c>
      <c r="H1784" s="3" t="s">
        <v>23</v>
      </c>
      <c r="I1784" s="3" t="s">
        <v>24</v>
      </c>
      <c r="J1784" s="3" t="s">
        <v>25</v>
      </c>
      <c r="K1784" s="3" t="s">
        <v>583</v>
      </c>
      <c r="L1784" s="4" t="str">
        <f t="shared" si="114"/>
        <v>RC0805FR-0730K9L</v>
      </c>
      <c r="M1784" s="3" t="s">
        <v>378</v>
      </c>
      <c r="N1784" t="s">
        <v>379</v>
      </c>
      <c r="O1784" t="str">
        <f t="shared" ca="1" si="112"/>
        <v>C:\Altium Libraries\Passives Library\DataSheet\GENERAL PURPOSE CHIP RESISTORS (Yageo).pdf</v>
      </c>
      <c r="P1784" s="5" t="str">
        <f t="shared" si="115"/>
        <v>GENERAL PURPOSE CHIP RESISTORS RES0805 30K9±1% 150V 0.125W</v>
      </c>
    </row>
    <row r="1785" spans="1:16" x14ac:dyDescent="0.3">
      <c r="A1785" s="4" t="s">
        <v>3088</v>
      </c>
      <c r="B1785" s="3" t="s">
        <v>580</v>
      </c>
      <c r="C1785" s="4" t="s">
        <v>2502</v>
      </c>
      <c r="D1785" s="45" t="s">
        <v>1669</v>
      </c>
      <c r="E1785" s="3" t="s">
        <v>581</v>
      </c>
      <c r="F1785" s="3" t="s">
        <v>582</v>
      </c>
      <c r="G1785" s="4" t="str">
        <f t="shared" si="113"/>
        <v>RES0805 31K6±1%</v>
      </c>
      <c r="H1785" s="3" t="s">
        <v>23</v>
      </c>
      <c r="I1785" s="3" t="s">
        <v>24</v>
      </c>
      <c r="J1785" s="3" t="s">
        <v>25</v>
      </c>
      <c r="K1785" s="3" t="s">
        <v>583</v>
      </c>
      <c r="L1785" s="4" t="str">
        <f t="shared" si="114"/>
        <v>RC0805FR-0731K6L</v>
      </c>
      <c r="M1785" s="3" t="s">
        <v>378</v>
      </c>
      <c r="N1785" t="s">
        <v>379</v>
      </c>
      <c r="O1785" t="str">
        <f t="shared" ca="1" si="112"/>
        <v>C:\Altium Libraries\Passives Library\DataSheet\GENERAL PURPOSE CHIP RESISTORS (Yageo).pdf</v>
      </c>
      <c r="P1785" s="5" t="str">
        <f t="shared" si="115"/>
        <v>GENERAL PURPOSE CHIP RESISTORS RES0805 31K6±1% 150V 0.125W</v>
      </c>
    </row>
    <row r="1786" spans="1:16" x14ac:dyDescent="0.3">
      <c r="A1786" s="4" t="s">
        <v>3089</v>
      </c>
      <c r="B1786" s="3" t="s">
        <v>580</v>
      </c>
      <c r="C1786" s="4" t="s">
        <v>2503</v>
      </c>
      <c r="D1786" s="45" t="s">
        <v>1669</v>
      </c>
      <c r="E1786" s="3" t="s">
        <v>581</v>
      </c>
      <c r="F1786" s="3" t="s">
        <v>582</v>
      </c>
      <c r="G1786" s="4" t="str">
        <f t="shared" si="113"/>
        <v>RES0805 32K4±1%</v>
      </c>
      <c r="H1786" s="3" t="s">
        <v>23</v>
      </c>
      <c r="I1786" s="3" t="s">
        <v>24</v>
      </c>
      <c r="J1786" s="3" t="s">
        <v>25</v>
      </c>
      <c r="K1786" s="3" t="s">
        <v>583</v>
      </c>
      <c r="L1786" s="4" t="str">
        <f t="shared" si="114"/>
        <v>RC0805FR-0732K4L</v>
      </c>
      <c r="M1786" s="3" t="s">
        <v>378</v>
      </c>
      <c r="N1786" t="s">
        <v>379</v>
      </c>
      <c r="O1786" t="str">
        <f t="shared" ca="1" si="112"/>
        <v>C:\Altium Libraries\Passives Library\DataSheet\GENERAL PURPOSE CHIP RESISTORS (Yageo).pdf</v>
      </c>
      <c r="P1786" s="5" t="str">
        <f t="shared" si="115"/>
        <v>GENERAL PURPOSE CHIP RESISTORS RES0805 32K4±1% 150V 0.125W</v>
      </c>
    </row>
    <row r="1787" spans="1:16" x14ac:dyDescent="0.3">
      <c r="A1787" s="4" t="s">
        <v>3090</v>
      </c>
      <c r="B1787" s="3" t="s">
        <v>580</v>
      </c>
      <c r="C1787" s="4" t="s">
        <v>2504</v>
      </c>
      <c r="D1787" s="45" t="s">
        <v>1669</v>
      </c>
      <c r="E1787" s="3" t="s">
        <v>581</v>
      </c>
      <c r="F1787" s="3" t="s">
        <v>582</v>
      </c>
      <c r="G1787" s="4" t="str">
        <f t="shared" si="113"/>
        <v>RES0805 33K2±1%</v>
      </c>
      <c r="H1787" s="3" t="s">
        <v>23</v>
      </c>
      <c r="I1787" s="3" t="s">
        <v>24</v>
      </c>
      <c r="J1787" s="3" t="s">
        <v>25</v>
      </c>
      <c r="K1787" s="3" t="s">
        <v>583</v>
      </c>
      <c r="L1787" s="4" t="str">
        <f t="shared" si="114"/>
        <v>RC0805FR-0733K2L</v>
      </c>
      <c r="M1787" s="3" t="s">
        <v>378</v>
      </c>
      <c r="N1787" t="s">
        <v>379</v>
      </c>
      <c r="O1787" t="str">
        <f t="shared" ca="1" si="112"/>
        <v>C:\Altium Libraries\Passives Library\DataSheet\GENERAL PURPOSE CHIP RESISTORS (Yageo).pdf</v>
      </c>
      <c r="P1787" s="5" t="str">
        <f t="shared" si="115"/>
        <v>GENERAL PURPOSE CHIP RESISTORS RES0805 33K2±1% 150V 0.125W</v>
      </c>
    </row>
    <row r="1788" spans="1:16" x14ac:dyDescent="0.3">
      <c r="A1788" s="4" t="s">
        <v>3091</v>
      </c>
      <c r="B1788" s="3" t="s">
        <v>580</v>
      </c>
      <c r="C1788" s="4" t="s">
        <v>2505</v>
      </c>
      <c r="D1788" s="45" t="s">
        <v>1669</v>
      </c>
      <c r="E1788" s="3" t="s">
        <v>581</v>
      </c>
      <c r="F1788" s="3" t="s">
        <v>582</v>
      </c>
      <c r="G1788" s="4" t="str">
        <f t="shared" si="113"/>
        <v>RES0805 34K±1%</v>
      </c>
      <c r="H1788" s="3" t="s">
        <v>23</v>
      </c>
      <c r="I1788" s="3" t="s">
        <v>24</v>
      </c>
      <c r="J1788" s="3" t="s">
        <v>25</v>
      </c>
      <c r="K1788" s="3" t="s">
        <v>583</v>
      </c>
      <c r="L1788" s="4" t="str">
        <f t="shared" si="114"/>
        <v>RC0805FR-0734KL</v>
      </c>
      <c r="M1788" s="3" t="s">
        <v>378</v>
      </c>
      <c r="N1788" t="s">
        <v>379</v>
      </c>
      <c r="O1788" t="str">
        <f t="shared" ca="1" si="112"/>
        <v>C:\Altium Libraries\Passives Library\DataSheet\GENERAL PURPOSE CHIP RESISTORS (Yageo).pdf</v>
      </c>
      <c r="P1788" s="5" t="str">
        <f t="shared" si="115"/>
        <v>GENERAL PURPOSE CHIP RESISTORS RES0805 34K±1% 150V 0.125W</v>
      </c>
    </row>
    <row r="1789" spans="1:16" x14ac:dyDescent="0.3">
      <c r="A1789" s="4" t="s">
        <v>3092</v>
      </c>
      <c r="B1789" s="3" t="s">
        <v>580</v>
      </c>
      <c r="C1789" s="4" t="s">
        <v>2506</v>
      </c>
      <c r="D1789" s="45" t="s">
        <v>1669</v>
      </c>
      <c r="E1789" s="3" t="s">
        <v>581</v>
      </c>
      <c r="F1789" s="3" t="s">
        <v>582</v>
      </c>
      <c r="G1789" s="4" t="str">
        <f t="shared" si="113"/>
        <v>RES0805 34K8±1%</v>
      </c>
      <c r="H1789" s="3" t="s">
        <v>23</v>
      </c>
      <c r="I1789" s="3" t="s">
        <v>24</v>
      </c>
      <c r="J1789" s="3" t="s">
        <v>25</v>
      </c>
      <c r="K1789" s="3" t="s">
        <v>583</v>
      </c>
      <c r="L1789" s="4" t="str">
        <f t="shared" si="114"/>
        <v>RC0805FR-0734K8L</v>
      </c>
      <c r="M1789" s="3" t="s">
        <v>378</v>
      </c>
      <c r="N1789" t="s">
        <v>379</v>
      </c>
      <c r="O1789" t="str">
        <f t="shared" ca="1" si="112"/>
        <v>C:\Altium Libraries\Passives Library\DataSheet\GENERAL PURPOSE CHIP RESISTORS (Yageo).pdf</v>
      </c>
      <c r="P1789" s="5" t="str">
        <f t="shared" si="115"/>
        <v>GENERAL PURPOSE CHIP RESISTORS RES0805 34K8±1% 150V 0.125W</v>
      </c>
    </row>
    <row r="1790" spans="1:16" x14ac:dyDescent="0.3">
      <c r="A1790" s="4" t="s">
        <v>3093</v>
      </c>
      <c r="B1790" s="3" t="s">
        <v>580</v>
      </c>
      <c r="C1790" s="4" t="s">
        <v>2507</v>
      </c>
      <c r="D1790" s="45" t="s">
        <v>1669</v>
      </c>
      <c r="E1790" s="3" t="s">
        <v>581</v>
      </c>
      <c r="F1790" s="3" t="s">
        <v>582</v>
      </c>
      <c r="G1790" s="4" t="str">
        <f t="shared" si="113"/>
        <v>RES0805 35K7±1%</v>
      </c>
      <c r="H1790" s="3" t="s">
        <v>23</v>
      </c>
      <c r="I1790" s="3" t="s">
        <v>24</v>
      </c>
      <c r="J1790" s="3" t="s">
        <v>25</v>
      </c>
      <c r="K1790" s="3" t="s">
        <v>583</v>
      </c>
      <c r="L1790" s="4" t="str">
        <f t="shared" si="114"/>
        <v>RC0805FR-0735K7L</v>
      </c>
      <c r="M1790" s="3" t="s">
        <v>378</v>
      </c>
      <c r="N1790" t="s">
        <v>379</v>
      </c>
      <c r="O1790" t="str">
        <f t="shared" ca="1" si="112"/>
        <v>C:\Altium Libraries\Passives Library\DataSheet\GENERAL PURPOSE CHIP RESISTORS (Yageo).pdf</v>
      </c>
      <c r="P1790" s="5" t="str">
        <f t="shared" si="115"/>
        <v>GENERAL PURPOSE CHIP RESISTORS RES0805 35K7±1% 150V 0.125W</v>
      </c>
    </row>
    <row r="1791" spans="1:16" x14ac:dyDescent="0.3">
      <c r="A1791" s="4" t="s">
        <v>3094</v>
      </c>
      <c r="B1791" s="3" t="s">
        <v>580</v>
      </c>
      <c r="C1791" s="4" t="s">
        <v>2508</v>
      </c>
      <c r="D1791" s="45" t="s">
        <v>1669</v>
      </c>
      <c r="E1791" s="3" t="s">
        <v>581</v>
      </c>
      <c r="F1791" s="3" t="s">
        <v>582</v>
      </c>
      <c r="G1791" s="4" t="str">
        <f t="shared" si="113"/>
        <v>RES0805 36K5±1%</v>
      </c>
      <c r="H1791" s="3" t="s">
        <v>23</v>
      </c>
      <c r="I1791" s="3" t="s">
        <v>24</v>
      </c>
      <c r="J1791" s="3" t="s">
        <v>25</v>
      </c>
      <c r="K1791" s="3" t="s">
        <v>583</v>
      </c>
      <c r="L1791" s="4" t="str">
        <f t="shared" si="114"/>
        <v>RC0805FR-0736K5L</v>
      </c>
      <c r="M1791" s="3" t="s">
        <v>378</v>
      </c>
      <c r="N1791" t="s">
        <v>379</v>
      </c>
      <c r="O1791" t="str">
        <f t="shared" ca="1" si="112"/>
        <v>C:\Altium Libraries\Passives Library\DataSheet\GENERAL PURPOSE CHIP RESISTORS (Yageo).pdf</v>
      </c>
      <c r="P1791" s="5" t="str">
        <f t="shared" si="115"/>
        <v>GENERAL PURPOSE CHIP RESISTORS RES0805 36K5±1% 150V 0.125W</v>
      </c>
    </row>
    <row r="1792" spans="1:16" x14ac:dyDescent="0.3">
      <c r="A1792" s="4" t="s">
        <v>3095</v>
      </c>
      <c r="B1792" s="3" t="s">
        <v>580</v>
      </c>
      <c r="C1792" s="4" t="s">
        <v>2509</v>
      </c>
      <c r="D1792" s="45" t="s">
        <v>1669</v>
      </c>
      <c r="E1792" s="3" t="s">
        <v>581</v>
      </c>
      <c r="F1792" s="3" t="s">
        <v>582</v>
      </c>
      <c r="G1792" s="4" t="str">
        <f t="shared" si="113"/>
        <v>RES0805 37K4±1%</v>
      </c>
      <c r="H1792" s="3" t="s">
        <v>23</v>
      </c>
      <c r="I1792" s="3" t="s">
        <v>24</v>
      </c>
      <c r="J1792" s="3" t="s">
        <v>25</v>
      </c>
      <c r="K1792" s="3" t="s">
        <v>583</v>
      </c>
      <c r="L1792" s="4" t="str">
        <f t="shared" si="114"/>
        <v>RC0805FR-0737K4L</v>
      </c>
      <c r="M1792" s="3" t="s">
        <v>378</v>
      </c>
      <c r="N1792" t="s">
        <v>379</v>
      </c>
      <c r="O1792" t="str">
        <f t="shared" ca="1" si="112"/>
        <v>C:\Altium Libraries\Passives Library\DataSheet\GENERAL PURPOSE CHIP RESISTORS (Yageo).pdf</v>
      </c>
      <c r="P1792" s="5" t="str">
        <f t="shared" si="115"/>
        <v>GENERAL PURPOSE CHIP RESISTORS RES0805 37K4±1% 150V 0.125W</v>
      </c>
    </row>
    <row r="1793" spans="1:16" x14ac:dyDescent="0.3">
      <c r="A1793" s="4" t="s">
        <v>3096</v>
      </c>
      <c r="B1793" s="3" t="s">
        <v>580</v>
      </c>
      <c r="C1793" s="4" t="s">
        <v>2510</v>
      </c>
      <c r="D1793" s="45" t="s">
        <v>1669</v>
      </c>
      <c r="E1793" s="3" t="s">
        <v>581</v>
      </c>
      <c r="F1793" s="3" t="s">
        <v>582</v>
      </c>
      <c r="G1793" s="4" t="str">
        <f t="shared" si="113"/>
        <v>RES0805 38K3±1%</v>
      </c>
      <c r="H1793" s="3" t="s">
        <v>23</v>
      </c>
      <c r="I1793" s="3" t="s">
        <v>24</v>
      </c>
      <c r="J1793" s="3" t="s">
        <v>25</v>
      </c>
      <c r="K1793" s="3" t="s">
        <v>583</v>
      </c>
      <c r="L1793" s="4" t="str">
        <f t="shared" si="114"/>
        <v>RC0805FR-0738K3L</v>
      </c>
      <c r="M1793" s="3" t="s">
        <v>378</v>
      </c>
      <c r="N1793" t="s">
        <v>379</v>
      </c>
      <c r="O1793" t="str">
        <f t="shared" ca="1" si="112"/>
        <v>C:\Altium Libraries\Passives Library\DataSheet\GENERAL PURPOSE CHIP RESISTORS (Yageo).pdf</v>
      </c>
      <c r="P1793" s="5" t="str">
        <f t="shared" si="115"/>
        <v>GENERAL PURPOSE CHIP RESISTORS RES0805 38K3±1% 150V 0.125W</v>
      </c>
    </row>
    <row r="1794" spans="1:16" x14ac:dyDescent="0.3">
      <c r="A1794" s="4" t="s">
        <v>3097</v>
      </c>
      <c r="B1794" s="3" t="s">
        <v>580</v>
      </c>
      <c r="C1794" s="4" t="s">
        <v>2511</v>
      </c>
      <c r="D1794" s="45" t="s">
        <v>1669</v>
      </c>
      <c r="E1794" s="3" t="s">
        <v>581</v>
      </c>
      <c r="F1794" s="3" t="s">
        <v>582</v>
      </c>
      <c r="G1794" s="4" t="str">
        <f t="shared" si="113"/>
        <v>RES0805 39K2±1%</v>
      </c>
      <c r="H1794" s="3" t="s">
        <v>23</v>
      </c>
      <c r="I1794" s="3" t="s">
        <v>24</v>
      </c>
      <c r="J1794" s="3" t="s">
        <v>25</v>
      </c>
      <c r="K1794" s="3" t="s">
        <v>583</v>
      </c>
      <c r="L1794" s="4" t="str">
        <f t="shared" si="114"/>
        <v>RC0805FR-0739K2L</v>
      </c>
      <c r="M1794" s="3" t="s">
        <v>378</v>
      </c>
      <c r="N1794" t="s">
        <v>379</v>
      </c>
      <c r="O1794" t="str">
        <f t="shared" ca="1" si="112"/>
        <v>C:\Altium Libraries\Passives Library\DataSheet\GENERAL PURPOSE CHIP RESISTORS (Yageo).pdf</v>
      </c>
      <c r="P1794" s="5" t="str">
        <f t="shared" si="115"/>
        <v>GENERAL PURPOSE CHIP RESISTORS RES0805 39K2±1% 150V 0.125W</v>
      </c>
    </row>
    <row r="1795" spans="1:16" x14ac:dyDescent="0.3">
      <c r="A1795" s="4" t="s">
        <v>3098</v>
      </c>
      <c r="B1795" s="3" t="s">
        <v>580</v>
      </c>
      <c r="C1795" s="4" t="s">
        <v>2512</v>
      </c>
      <c r="D1795" s="45" t="s">
        <v>1669</v>
      </c>
      <c r="E1795" s="3" t="s">
        <v>581</v>
      </c>
      <c r="F1795" s="3" t="s">
        <v>582</v>
      </c>
      <c r="G1795" s="4" t="str">
        <f t="shared" si="113"/>
        <v>RES0805 40K2±1%</v>
      </c>
      <c r="H1795" s="3" t="s">
        <v>23</v>
      </c>
      <c r="I1795" s="3" t="s">
        <v>24</v>
      </c>
      <c r="J1795" s="3" t="s">
        <v>25</v>
      </c>
      <c r="K1795" s="3" t="s">
        <v>583</v>
      </c>
      <c r="L1795" s="4" t="str">
        <f t="shared" si="114"/>
        <v>RC0805FR-0740K2L</v>
      </c>
      <c r="M1795" s="3" t="s">
        <v>378</v>
      </c>
      <c r="N1795" t="s">
        <v>379</v>
      </c>
      <c r="O1795" t="str">
        <f t="shared" ca="1" si="112"/>
        <v>C:\Altium Libraries\Passives Library\DataSheet\GENERAL PURPOSE CHIP RESISTORS (Yageo).pdf</v>
      </c>
      <c r="P1795" s="5" t="str">
        <f t="shared" si="115"/>
        <v>GENERAL PURPOSE CHIP RESISTORS RES0805 40K2±1% 150V 0.125W</v>
      </c>
    </row>
    <row r="1796" spans="1:16" x14ac:dyDescent="0.3">
      <c r="A1796" s="4" t="s">
        <v>3099</v>
      </c>
      <c r="B1796" s="3" t="s">
        <v>580</v>
      </c>
      <c r="C1796" s="4" t="s">
        <v>2513</v>
      </c>
      <c r="D1796" s="45" t="s">
        <v>1669</v>
      </c>
      <c r="E1796" s="3" t="s">
        <v>581</v>
      </c>
      <c r="F1796" s="3" t="s">
        <v>582</v>
      </c>
      <c r="G1796" s="4" t="str">
        <f t="shared" si="113"/>
        <v>RES0805 41K2±1%</v>
      </c>
      <c r="H1796" s="3" t="s">
        <v>23</v>
      </c>
      <c r="I1796" s="3" t="s">
        <v>24</v>
      </c>
      <c r="J1796" s="3" t="s">
        <v>25</v>
      </c>
      <c r="K1796" s="3" t="s">
        <v>583</v>
      </c>
      <c r="L1796" s="4" t="str">
        <f t="shared" si="114"/>
        <v>RC0805FR-0741K2L</v>
      </c>
      <c r="M1796" s="3" t="s">
        <v>378</v>
      </c>
      <c r="N1796" t="s">
        <v>379</v>
      </c>
      <c r="O1796" t="str">
        <f t="shared" ca="1" si="112"/>
        <v>C:\Altium Libraries\Passives Library\DataSheet\GENERAL PURPOSE CHIP RESISTORS (Yageo).pdf</v>
      </c>
      <c r="P1796" s="5" t="str">
        <f t="shared" si="115"/>
        <v>GENERAL PURPOSE CHIP RESISTORS RES0805 41K2±1% 150V 0.125W</v>
      </c>
    </row>
    <row r="1797" spans="1:16" x14ac:dyDescent="0.3">
      <c r="A1797" s="4" t="s">
        <v>3100</v>
      </c>
      <c r="B1797" s="3" t="s">
        <v>580</v>
      </c>
      <c r="C1797" s="4" t="s">
        <v>2514</v>
      </c>
      <c r="D1797" s="45" t="s">
        <v>1669</v>
      </c>
      <c r="E1797" s="3" t="s">
        <v>581</v>
      </c>
      <c r="F1797" s="3" t="s">
        <v>582</v>
      </c>
      <c r="G1797" s="4" t="str">
        <f t="shared" si="113"/>
        <v>RES0805 42K2±1%</v>
      </c>
      <c r="H1797" s="3" t="s">
        <v>23</v>
      </c>
      <c r="I1797" s="3" t="s">
        <v>24</v>
      </c>
      <c r="J1797" s="3" t="s">
        <v>25</v>
      </c>
      <c r="K1797" s="3" t="s">
        <v>583</v>
      </c>
      <c r="L1797" s="4" t="str">
        <f t="shared" si="114"/>
        <v>RC0805FR-0742K2L</v>
      </c>
      <c r="M1797" s="3" t="s">
        <v>378</v>
      </c>
      <c r="N1797" t="s">
        <v>379</v>
      </c>
      <c r="O1797" t="str">
        <f t="shared" ca="1" si="112"/>
        <v>C:\Altium Libraries\Passives Library\DataSheet\GENERAL PURPOSE CHIP RESISTORS (Yageo).pdf</v>
      </c>
      <c r="P1797" s="5" t="str">
        <f t="shared" si="115"/>
        <v>GENERAL PURPOSE CHIP RESISTORS RES0805 42K2±1% 150V 0.125W</v>
      </c>
    </row>
    <row r="1798" spans="1:16" x14ac:dyDescent="0.3">
      <c r="A1798" s="4" t="s">
        <v>3101</v>
      </c>
      <c r="B1798" s="3" t="s">
        <v>580</v>
      </c>
      <c r="C1798" s="4" t="s">
        <v>2515</v>
      </c>
      <c r="D1798" s="45" t="s">
        <v>1669</v>
      </c>
      <c r="E1798" s="3" t="s">
        <v>581</v>
      </c>
      <c r="F1798" s="3" t="s">
        <v>582</v>
      </c>
      <c r="G1798" s="4" t="str">
        <f t="shared" si="113"/>
        <v>RES0805 43K2±1%</v>
      </c>
      <c r="H1798" s="3" t="s">
        <v>23</v>
      </c>
      <c r="I1798" s="3" t="s">
        <v>24</v>
      </c>
      <c r="J1798" s="3" t="s">
        <v>25</v>
      </c>
      <c r="K1798" s="3" t="s">
        <v>583</v>
      </c>
      <c r="L1798" s="4" t="str">
        <f t="shared" si="114"/>
        <v>RC0805FR-0743K2L</v>
      </c>
      <c r="M1798" s="3" t="s">
        <v>378</v>
      </c>
      <c r="N1798" t="s">
        <v>379</v>
      </c>
      <c r="O1798" t="str">
        <f t="shared" ca="1" si="112"/>
        <v>C:\Altium Libraries\Passives Library\DataSheet\GENERAL PURPOSE CHIP RESISTORS (Yageo).pdf</v>
      </c>
      <c r="P1798" s="5" t="str">
        <f t="shared" si="115"/>
        <v>GENERAL PURPOSE CHIP RESISTORS RES0805 43K2±1% 150V 0.125W</v>
      </c>
    </row>
    <row r="1799" spans="1:16" x14ac:dyDescent="0.3">
      <c r="A1799" s="4" t="s">
        <v>3102</v>
      </c>
      <c r="B1799" s="3" t="s">
        <v>580</v>
      </c>
      <c r="C1799" s="4" t="s">
        <v>2516</v>
      </c>
      <c r="D1799" s="45" t="s">
        <v>1669</v>
      </c>
      <c r="E1799" s="3" t="s">
        <v>581</v>
      </c>
      <c r="F1799" s="3" t="s">
        <v>582</v>
      </c>
      <c r="G1799" s="4" t="str">
        <f t="shared" si="113"/>
        <v>RES0805 44K2±1%</v>
      </c>
      <c r="H1799" s="3" t="s">
        <v>23</v>
      </c>
      <c r="I1799" s="3" t="s">
        <v>24</v>
      </c>
      <c r="J1799" s="3" t="s">
        <v>25</v>
      </c>
      <c r="K1799" s="3" t="s">
        <v>583</v>
      </c>
      <c r="L1799" s="4" t="str">
        <f t="shared" si="114"/>
        <v>RC0805FR-0744K2L</v>
      </c>
      <c r="M1799" s="3" t="s">
        <v>378</v>
      </c>
      <c r="N1799" t="s">
        <v>379</v>
      </c>
      <c r="O1799" t="str">
        <f t="shared" ca="1" si="112"/>
        <v>C:\Altium Libraries\Passives Library\DataSheet\GENERAL PURPOSE CHIP RESISTORS (Yageo).pdf</v>
      </c>
      <c r="P1799" s="5" t="str">
        <f t="shared" si="115"/>
        <v>GENERAL PURPOSE CHIP RESISTORS RES0805 44K2±1% 150V 0.125W</v>
      </c>
    </row>
    <row r="1800" spans="1:16" x14ac:dyDescent="0.3">
      <c r="A1800" s="4" t="s">
        <v>3103</v>
      </c>
      <c r="B1800" s="3" t="s">
        <v>580</v>
      </c>
      <c r="C1800" s="4" t="s">
        <v>2517</v>
      </c>
      <c r="D1800" s="45" t="s">
        <v>1669</v>
      </c>
      <c r="E1800" s="3" t="s">
        <v>581</v>
      </c>
      <c r="F1800" s="3" t="s">
        <v>582</v>
      </c>
      <c r="G1800" s="4" t="str">
        <f t="shared" si="113"/>
        <v>RES0805 45K3±1%</v>
      </c>
      <c r="H1800" s="3" t="s">
        <v>23</v>
      </c>
      <c r="I1800" s="3" t="s">
        <v>24</v>
      </c>
      <c r="J1800" s="3" t="s">
        <v>25</v>
      </c>
      <c r="K1800" s="3" t="s">
        <v>583</v>
      </c>
      <c r="L1800" s="4" t="str">
        <f t="shared" si="114"/>
        <v>RC0805FR-0745K3L</v>
      </c>
      <c r="M1800" s="3" t="s">
        <v>378</v>
      </c>
      <c r="N1800" t="s">
        <v>379</v>
      </c>
      <c r="O1800" t="str">
        <f t="shared" ref="O1800:O1863" ca="1" si="116">CONCATENATE(LEFT(CELL("имяфайла"), FIND("[",CELL("имяфайла"))-1),"DataSheet\GENERAL PURPOSE CHIP RESISTORS (Yageo).pdf")</f>
        <v>C:\Altium Libraries\Passives Library\DataSheet\GENERAL PURPOSE CHIP RESISTORS (Yageo).pdf</v>
      </c>
      <c r="P1800" s="5" t="str">
        <f t="shared" si="115"/>
        <v>GENERAL PURPOSE CHIP RESISTORS RES0805 45K3±1% 150V 0.125W</v>
      </c>
    </row>
    <row r="1801" spans="1:16" x14ac:dyDescent="0.3">
      <c r="A1801" s="4" t="s">
        <v>3104</v>
      </c>
      <c r="B1801" s="3" t="s">
        <v>580</v>
      </c>
      <c r="C1801" s="4" t="s">
        <v>2518</v>
      </c>
      <c r="D1801" s="45" t="s">
        <v>1669</v>
      </c>
      <c r="E1801" s="3" t="s">
        <v>581</v>
      </c>
      <c r="F1801" s="3" t="s">
        <v>582</v>
      </c>
      <c r="G1801" s="4" t="str">
        <f t="shared" ref="G1801:G1864" si="117">CONCATENATE(K1801," ",C1801,D1801)</f>
        <v>RES0805 46K4±1%</v>
      </c>
      <c r="H1801" s="3" t="s">
        <v>23</v>
      </c>
      <c r="I1801" s="3" t="s">
        <v>24</v>
      </c>
      <c r="J1801" s="3" t="s">
        <v>25</v>
      </c>
      <c r="K1801" s="3" t="s">
        <v>583</v>
      </c>
      <c r="L1801" s="4" t="str">
        <f t="shared" ref="L1801:L1864" si="118">CONCATENATE("RC0805FR-07",C1801,"L")</f>
        <v>RC0805FR-0746K4L</v>
      </c>
      <c r="M1801" s="3" t="s">
        <v>378</v>
      </c>
      <c r="N1801" t="s">
        <v>379</v>
      </c>
      <c r="O1801" t="str">
        <f t="shared" ca="1" si="116"/>
        <v>C:\Altium Libraries\Passives Library\DataSheet\GENERAL PURPOSE CHIP RESISTORS (Yageo).pdf</v>
      </c>
      <c r="P1801" s="5" t="str">
        <f t="shared" ref="P1801:P1864" si="119">CONCATENATE(N1801," ",K1801," ",C1801,D1801," ",E1801," ",F1801)</f>
        <v>GENERAL PURPOSE CHIP RESISTORS RES0805 46K4±1% 150V 0.125W</v>
      </c>
    </row>
    <row r="1802" spans="1:16" x14ac:dyDescent="0.3">
      <c r="A1802" s="4" t="s">
        <v>3105</v>
      </c>
      <c r="B1802" s="3" t="s">
        <v>580</v>
      </c>
      <c r="C1802" s="4" t="s">
        <v>2519</v>
      </c>
      <c r="D1802" s="45" t="s">
        <v>1669</v>
      </c>
      <c r="E1802" s="3" t="s">
        <v>581</v>
      </c>
      <c r="F1802" s="3" t="s">
        <v>582</v>
      </c>
      <c r="G1802" s="4" t="str">
        <f t="shared" si="117"/>
        <v>RES0805 47K5±1%</v>
      </c>
      <c r="H1802" s="3" t="s">
        <v>23</v>
      </c>
      <c r="I1802" s="3" t="s">
        <v>24</v>
      </c>
      <c r="J1802" s="3" t="s">
        <v>25</v>
      </c>
      <c r="K1802" s="3" t="s">
        <v>583</v>
      </c>
      <c r="L1802" s="4" t="str">
        <f t="shared" si="118"/>
        <v>RC0805FR-0747K5L</v>
      </c>
      <c r="M1802" s="3" t="s">
        <v>378</v>
      </c>
      <c r="N1802" t="s">
        <v>379</v>
      </c>
      <c r="O1802" t="str">
        <f t="shared" ca="1" si="116"/>
        <v>C:\Altium Libraries\Passives Library\DataSheet\GENERAL PURPOSE CHIP RESISTORS (Yageo).pdf</v>
      </c>
      <c r="P1802" s="5" t="str">
        <f t="shared" si="119"/>
        <v>GENERAL PURPOSE CHIP RESISTORS RES0805 47K5±1% 150V 0.125W</v>
      </c>
    </row>
    <row r="1803" spans="1:16" x14ac:dyDescent="0.3">
      <c r="A1803" s="4" t="s">
        <v>3106</v>
      </c>
      <c r="B1803" s="3" t="s">
        <v>580</v>
      </c>
      <c r="C1803" s="4" t="s">
        <v>2520</v>
      </c>
      <c r="D1803" s="45" t="s">
        <v>1669</v>
      </c>
      <c r="E1803" s="3" t="s">
        <v>581</v>
      </c>
      <c r="F1803" s="3" t="s">
        <v>582</v>
      </c>
      <c r="G1803" s="4" t="str">
        <f t="shared" si="117"/>
        <v>RES0805 48K7±1%</v>
      </c>
      <c r="H1803" s="3" t="s">
        <v>23</v>
      </c>
      <c r="I1803" s="3" t="s">
        <v>24</v>
      </c>
      <c r="J1803" s="3" t="s">
        <v>25</v>
      </c>
      <c r="K1803" s="3" t="s">
        <v>583</v>
      </c>
      <c r="L1803" s="4" t="str">
        <f t="shared" si="118"/>
        <v>RC0805FR-0748K7L</v>
      </c>
      <c r="M1803" s="3" t="s">
        <v>378</v>
      </c>
      <c r="N1803" t="s">
        <v>379</v>
      </c>
      <c r="O1803" t="str">
        <f t="shared" ca="1" si="116"/>
        <v>C:\Altium Libraries\Passives Library\DataSheet\GENERAL PURPOSE CHIP RESISTORS (Yageo).pdf</v>
      </c>
      <c r="P1803" s="5" t="str">
        <f t="shared" si="119"/>
        <v>GENERAL PURPOSE CHIP RESISTORS RES0805 48K7±1% 150V 0.125W</v>
      </c>
    </row>
    <row r="1804" spans="1:16" x14ac:dyDescent="0.3">
      <c r="A1804" s="4" t="s">
        <v>3107</v>
      </c>
      <c r="B1804" s="3" t="s">
        <v>580</v>
      </c>
      <c r="C1804" s="4" t="s">
        <v>2521</v>
      </c>
      <c r="D1804" s="45" t="s">
        <v>1669</v>
      </c>
      <c r="E1804" s="3" t="s">
        <v>581</v>
      </c>
      <c r="F1804" s="3" t="s">
        <v>582</v>
      </c>
      <c r="G1804" s="4" t="str">
        <f t="shared" si="117"/>
        <v>RES0805 49K9±1%</v>
      </c>
      <c r="H1804" s="3" t="s">
        <v>23</v>
      </c>
      <c r="I1804" s="3" t="s">
        <v>24</v>
      </c>
      <c r="J1804" s="3" t="s">
        <v>25</v>
      </c>
      <c r="K1804" s="3" t="s">
        <v>583</v>
      </c>
      <c r="L1804" s="4" t="str">
        <f t="shared" si="118"/>
        <v>RC0805FR-0749K9L</v>
      </c>
      <c r="M1804" s="3" t="s">
        <v>378</v>
      </c>
      <c r="N1804" t="s">
        <v>379</v>
      </c>
      <c r="O1804" t="str">
        <f t="shared" ca="1" si="116"/>
        <v>C:\Altium Libraries\Passives Library\DataSheet\GENERAL PURPOSE CHIP RESISTORS (Yageo).pdf</v>
      </c>
      <c r="P1804" s="5" t="str">
        <f t="shared" si="119"/>
        <v>GENERAL PURPOSE CHIP RESISTORS RES0805 49K9±1% 150V 0.125W</v>
      </c>
    </row>
    <row r="1805" spans="1:16" x14ac:dyDescent="0.3">
      <c r="A1805" s="4" t="s">
        <v>3108</v>
      </c>
      <c r="B1805" s="3" t="s">
        <v>580</v>
      </c>
      <c r="C1805" s="4" t="s">
        <v>2522</v>
      </c>
      <c r="D1805" s="45" t="s">
        <v>1669</v>
      </c>
      <c r="E1805" s="3" t="s">
        <v>581</v>
      </c>
      <c r="F1805" s="3" t="s">
        <v>582</v>
      </c>
      <c r="G1805" s="4" t="str">
        <f t="shared" si="117"/>
        <v>RES0805 51K1±1%</v>
      </c>
      <c r="H1805" s="3" t="s">
        <v>23</v>
      </c>
      <c r="I1805" s="3" t="s">
        <v>24</v>
      </c>
      <c r="J1805" s="3" t="s">
        <v>25</v>
      </c>
      <c r="K1805" s="3" t="s">
        <v>583</v>
      </c>
      <c r="L1805" s="4" t="str">
        <f t="shared" si="118"/>
        <v>RC0805FR-0751K1L</v>
      </c>
      <c r="M1805" s="3" t="s">
        <v>378</v>
      </c>
      <c r="N1805" t="s">
        <v>379</v>
      </c>
      <c r="O1805" t="str">
        <f t="shared" ca="1" si="116"/>
        <v>C:\Altium Libraries\Passives Library\DataSheet\GENERAL PURPOSE CHIP RESISTORS (Yageo).pdf</v>
      </c>
      <c r="P1805" s="5" t="str">
        <f t="shared" si="119"/>
        <v>GENERAL PURPOSE CHIP RESISTORS RES0805 51K1±1% 150V 0.125W</v>
      </c>
    </row>
    <row r="1806" spans="1:16" x14ac:dyDescent="0.3">
      <c r="A1806" s="4" t="s">
        <v>3109</v>
      </c>
      <c r="B1806" s="3" t="s">
        <v>580</v>
      </c>
      <c r="C1806" s="4" t="s">
        <v>2523</v>
      </c>
      <c r="D1806" s="45" t="s">
        <v>1669</v>
      </c>
      <c r="E1806" s="3" t="s">
        <v>581</v>
      </c>
      <c r="F1806" s="3" t="s">
        <v>582</v>
      </c>
      <c r="G1806" s="4" t="str">
        <f t="shared" si="117"/>
        <v>RES0805 52K3±1%</v>
      </c>
      <c r="H1806" s="3" t="s">
        <v>23</v>
      </c>
      <c r="I1806" s="3" t="s">
        <v>24</v>
      </c>
      <c r="J1806" s="3" t="s">
        <v>25</v>
      </c>
      <c r="K1806" s="3" t="s">
        <v>583</v>
      </c>
      <c r="L1806" s="4" t="str">
        <f t="shared" si="118"/>
        <v>RC0805FR-0752K3L</v>
      </c>
      <c r="M1806" s="3" t="s">
        <v>378</v>
      </c>
      <c r="N1806" t="s">
        <v>379</v>
      </c>
      <c r="O1806" t="str">
        <f t="shared" ca="1" si="116"/>
        <v>C:\Altium Libraries\Passives Library\DataSheet\GENERAL PURPOSE CHIP RESISTORS (Yageo).pdf</v>
      </c>
      <c r="P1806" s="5" t="str">
        <f t="shared" si="119"/>
        <v>GENERAL PURPOSE CHIP RESISTORS RES0805 52K3±1% 150V 0.125W</v>
      </c>
    </row>
    <row r="1807" spans="1:16" x14ac:dyDescent="0.3">
      <c r="A1807" s="4" t="s">
        <v>3110</v>
      </c>
      <c r="B1807" s="3" t="s">
        <v>580</v>
      </c>
      <c r="C1807" s="4" t="s">
        <v>2524</v>
      </c>
      <c r="D1807" s="45" t="s">
        <v>1669</v>
      </c>
      <c r="E1807" s="3" t="s">
        <v>581</v>
      </c>
      <c r="F1807" s="3" t="s">
        <v>582</v>
      </c>
      <c r="G1807" s="4" t="str">
        <f t="shared" si="117"/>
        <v>RES0805 53K6±1%</v>
      </c>
      <c r="H1807" s="3" t="s">
        <v>23</v>
      </c>
      <c r="I1807" s="3" t="s">
        <v>24</v>
      </c>
      <c r="J1807" s="3" t="s">
        <v>25</v>
      </c>
      <c r="K1807" s="3" t="s">
        <v>583</v>
      </c>
      <c r="L1807" s="4" t="str">
        <f t="shared" si="118"/>
        <v>RC0805FR-0753K6L</v>
      </c>
      <c r="M1807" s="3" t="s">
        <v>378</v>
      </c>
      <c r="N1807" t="s">
        <v>379</v>
      </c>
      <c r="O1807" t="str">
        <f t="shared" ca="1" si="116"/>
        <v>C:\Altium Libraries\Passives Library\DataSheet\GENERAL PURPOSE CHIP RESISTORS (Yageo).pdf</v>
      </c>
      <c r="P1807" s="5" t="str">
        <f t="shared" si="119"/>
        <v>GENERAL PURPOSE CHIP RESISTORS RES0805 53K6±1% 150V 0.125W</v>
      </c>
    </row>
    <row r="1808" spans="1:16" x14ac:dyDescent="0.3">
      <c r="A1808" s="4" t="s">
        <v>3111</v>
      </c>
      <c r="B1808" s="3" t="s">
        <v>580</v>
      </c>
      <c r="C1808" s="4" t="s">
        <v>2525</v>
      </c>
      <c r="D1808" s="45" t="s">
        <v>1669</v>
      </c>
      <c r="E1808" s="3" t="s">
        <v>581</v>
      </c>
      <c r="F1808" s="3" t="s">
        <v>582</v>
      </c>
      <c r="G1808" s="4" t="str">
        <f t="shared" si="117"/>
        <v>RES0805 54K9±1%</v>
      </c>
      <c r="H1808" s="3" t="s">
        <v>23</v>
      </c>
      <c r="I1808" s="3" t="s">
        <v>24</v>
      </c>
      <c r="J1808" s="3" t="s">
        <v>25</v>
      </c>
      <c r="K1808" s="3" t="s">
        <v>583</v>
      </c>
      <c r="L1808" s="4" t="str">
        <f t="shared" si="118"/>
        <v>RC0805FR-0754K9L</v>
      </c>
      <c r="M1808" s="3" t="s">
        <v>378</v>
      </c>
      <c r="N1808" t="s">
        <v>379</v>
      </c>
      <c r="O1808" t="str">
        <f t="shared" ca="1" si="116"/>
        <v>C:\Altium Libraries\Passives Library\DataSheet\GENERAL PURPOSE CHIP RESISTORS (Yageo).pdf</v>
      </c>
      <c r="P1808" s="5" t="str">
        <f t="shared" si="119"/>
        <v>GENERAL PURPOSE CHIP RESISTORS RES0805 54K9±1% 150V 0.125W</v>
      </c>
    </row>
    <row r="1809" spans="1:16" x14ac:dyDescent="0.3">
      <c r="A1809" s="4" t="s">
        <v>3112</v>
      </c>
      <c r="B1809" s="3" t="s">
        <v>580</v>
      </c>
      <c r="C1809" s="4" t="s">
        <v>2526</v>
      </c>
      <c r="D1809" s="45" t="s">
        <v>1669</v>
      </c>
      <c r="E1809" s="3" t="s">
        <v>581</v>
      </c>
      <c r="F1809" s="3" t="s">
        <v>582</v>
      </c>
      <c r="G1809" s="4" t="str">
        <f t="shared" si="117"/>
        <v>RES0805 56K2±1%</v>
      </c>
      <c r="H1809" s="3" t="s">
        <v>23</v>
      </c>
      <c r="I1809" s="3" t="s">
        <v>24</v>
      </c>
      <c r="J1809" s="3" t="s">
        <v>25</v>
      </c>
      <c r="K1809" s="3" t="s">
        <v>583</v>
      </c>
      <c r="L1809" s="4" t="str">
        <f t="shared" si="118"/>
        <v>RC0805FR-0756K2L</v>
      </c>
      <c r="M1809" s="3" t="s">
        <v>378</v>
      </c>
      <c r="N1809" t="s">
        <v>379</v>
      </c>
      <c r="O1809" t="str">
        <f t="shared" ca="1" si="116"/>
        <v>C:\Altium Libraries\Passives Library\DataSheet\GENERAL PURPOSE CHIP RESISTORS (Yageo).pdf</v>
      </c>
      <c r="P1809" s="5" t="str">
        <f t="shared" si="119"/>
        <v>GENERAL PURPOSE CHIP RESISTORS RES0805 56K2±1% 150V 0.125W</v>
      </c>
    </row>
    <row r="1810" spans="1:16" x14ac:dyDescent="0.3">
      <c r="A1810" s="4" t="s">
        <v>3113</v>
      </c>
      <c r="B1810" s="3" t="s">
        <v>580</v>
      </c>
      <c r="C1810" s="4" t="s">
        <v>2527</v>
      </c>
      <c r="D1810" s="45" t="s">
        <v>1669</v>
      </c>
      <c r="E1810" s="3" t="s">
        <v>581</v>
      </c>
      <c r="F1810" s="3" t="s">
        <v>582</v>
      </c>
      <c r="G1810" s="4" t="str">
        <f t="shared" si="117"/>
        <v>RES0805 57K6±1%</v>
      </c>
      <c r="H1810" s="3" t="s">
        <v>23</v>
      </c>
      <c r="I1810" s="3" t="s">
        <v>24</v>
      </c>
      <c r="J1810" s="3" t="s">
        <v>25</v>
      </c>
      <c r="K1810" s="3" t="s">
        <v>583</v>
      </c>
      <c r="L1810" s="4" t="str">
        <f t="shared" si="118"/>
        <v>RC0805FR-0757K6L</v>
      </c>
      <c r="M1810" s="3" t="s">
        <v>378</v>
      </c>
      <c r="N1810" t="s">
        <v>379</v>
      </c>
      <c r="O1810" t="str">
        <f t="shared" ca="1" si="116"/>
        <v>C:\Altium Libraries\Passives Library\DataSheet\GENERAL PURPOSE CHIP RESISTORS (Yageo).pdf</v>
      </c>
      <c r="P1810" s="5" t="str">
        <f t="shared" si="119"/>
        <v>GENERAL PURPOSE CHIP RESISTORS RES0805 57K6±1% 150V 0.125W</v>
      </c>
    </row>
    <row r="1811" spans="1:16" x14ac:dyDescent="0.3">
      <c r="A1811" s="4" t="s">
        <v>3114</v>
      </c>
      <c r="B1811" s="3" t="s">
        <v>580</v>
      </c>
      <c r="C1811" s="4" t="s">
        <v>2528</v>
      </c>
      <c r="D1811" s="45" t="s">
        <v>1669</v>
      </c>
      <c r="E1811" s="3" t="s">
        <v>581</v>
      </c>
      <c r="F1811" s="3" t="s">
        <v>582</v>
      </c>
      <c r="G1811" s="4" t="str">
        <f t="shared" si="117"/>
        <v>RES0805 59K±1%</v>
      </c>
      <c r="H1811" s="3" t="s">
        <v>23</v>
      </c>
      <c r="I1811" s="3" t="s">
        <v>24</v>
      </c>
      <c r="J1811" s="3" t="s">
        <v>25</v>
      </c>
      <c r="K1811" s="3" t="s">
        <v>583</v>
      </c>
      <c r="L1811" s="4" t="str">
        <f t="shared" si="118"/>
        <v>RC0805FR-0759KL</v>
      </c>
      <c r="M1811" s="3" t="s">
        <v>378</v>
      </c>
      <c r="N1811" t="s">
        <v>379</v>
      </c>
      <c r="O1811" t="str">
        <f t="shared" ca="1" si="116"/>
        <v>C:\Altium Libraries\Passives Library\DataSheet\GENERAL PURPOSE CHIP RESISTORS (Yageo).pdf</v>
      </c>
      <c r="P1811" s="5" t="str">
        <f t="shared" si="119"/>
        <v>GENERAL PURPOSE CHIP RESISTORS RES0805 59K±1% 150V 0.125W</v>
      </c>
    </row>
    <row r="1812" spans="1:16" x14ac:dyDescent="0.3">
      <c r="A1812" s="4" t="s">
        <v>3115</v>
      </c>
      <c r="B1812" s="3" t="s">
        <v>580</v>
      </c>
      <c r="C1812" s="4" t="s">
        <v>2529</v>
      </c>
      <c r="D1812" s="45" t="s">
        <v>1669</v>
      </c>
      <c r="E1812" s="3" t="s">
        <v>581</v>
      </c>
      <c r="F1812" s="3" t="s">
        <v>582</v>
      </c>
      <c r="G1812" s="4" t="str">
        <f t="shared" si="117"/>
        <v>RES0805 60K4±1%</v>
      </c>
      <c r="H1812" s="3" t="s">
        <v>23</v>
      </c>
      <c r="I1812" s="3" t="s">
        <v>24</v>
      </c>
      <c r="J1812" s="3" t="s">
        <v>25</v>
      </c>
      <c r="K1812" s="3" t="s">
        <v>583</v>
      </c>
      <c r="L1812" s="4" t="str">
        <f t="shared" si="118"/>
        <v>RC0805FR-0760K4L</v>
      </c>
      <c r="M1812" s="3" t="s">
        <v>378</v>
      </c>
      <c r="N1812" t="s">
        <v>379</v>
      </c>
      <c r="O1812" t="str">
        <f t="shared" ca="1" si="116"/>
        <v>C:\Altium Libraries\Passives Library\DataSheet\GENERAL PURPOSE CHIP RESISTORS (Yageo).pdf</v>
      </c>
      <c r="P1812" s="5" t="str">
        <f t="shared" si="119"/>
        <v>GENERAL PURPOSE CHIP RESISTORS RES0805 60K4±1% 150V 0.125W</v>
      </c>
    </row>
    <row r="1813" spans="1:16" x14ac:dyDescent="0.3">
      <c r="A1813" s="4" t="s">
        <v>3116</v>
      </c>
      <c r="B1813" s="3" t="s">
        <v>580</v>
      </c>
      <c r="C1813" s="4" t="s">
        <v>2530</v>
      </c>
      <c r="D1813" s="45" t="s">
        <v>1669</v>
      </c>
      <c r="E1813" s="3" t="s">
        <v>581</v>
      </c>
      <c r="F1813" s="3" t="s">
        <v>582</v>
      </c>
      <c r="G1813" s="4" t="str">
        <f t="shared" si="117"/>
        <v>RES0805 61K9±1%</v>
      </c>
      <c r="H1813" s="3" t="s">
        <v>23</v>
      </c>
      <c r="I1813" s="3" t="s">
        <v>24</v>
      </c>
      <c r="J1813" s="3" t="s">
        <v>25</v>
      </c>
      <c r="K1813" s="3" t="s">
        <v>583</v>
      </c>
      <c r="L1813" s="4" t="str">
        <f t="shared" si="118"/>
        <v>RC0805FR-0761K9L</v>
      </c>
      <c r="M1813" s="3" t="s">
        <v>378</v>
      </c>
      <c r="N1813" t="s">
        <v>379</v>
      </c>
      <c r="O1813" t="str">
        <f t="shared" ca="1" si="116"/>
        <v>C:\Altium Libraries\Passives Library\DataSheet\GENERAL PURPOSE CHIP RESISTORS (Yageo).pdf</v>
      </c>
      <c r="P1813" s="5" t="str">
        <f t="shared" si="119"/>
        <v>GENERAL PURPOSE CHIP RESISTORS RES0805 61K9±1% 150V 0.125W</v>
      </c>
    </row>
    <row r="1814" spans="1:16" x14ac:dyDescent="0.3">
      <c r="A1814" s="4" t="s">
        <v>3117</v>
      </c>
      <c r="B1814" s="3" t="s">
        <v>580</v>
      </c>
      <c r="C1814" s="4" t="s">
        <v>2531</v>
      </c>
      <c r="D1814" s="45" t="s">
        <v>1669</v>
      </c>
      <c r="E1814" s="3" t="s">
        <v>581</v>
      </c>
      <c r="F1814" s="3" t="s">
        <v>582</v>
      </c>
      <c r="G1814" s="4" t="str">
        <f t="shared" si="117"/>
        <v>RES0805 63K4±1%</v>
      </c>
      <c r="H1814" s="3" t="s">
        <v>23</v>
      </c>
      <c r="I1814" s="3" t="s">
        <v>24</v>
      </c>
      <c r="J1814" s="3" t="s">
        <v>25</v>
      </c>
      <c r="K1814" s="3" t="s">
        <v>583</v>
      </c>
      <c r="L1814" s="4" t="str">
        <f t="shared" si="118"/>
        <v>RC0805FR-0763K4L</v>
      </c>
      <c r="M1814" s="3" t="s">
        <v>378</v>
      </c>
      <c r="N1814" t="s">
        <v>379</v>
      </c>
      <c r="O1814" t="str">
        <f t="shared" ca="1" si="116"/>
        <v>C:\Altium Libraries\Passives Library\DataSheet\GENERAL PURPOSE CHIP RESISTORS (Yageo).pdf</v>
      </c>
      <c r="P1814" s="5" t="str">
        <f t="shared" si="119"/>
        <v>GENERAL PURPOSE CHIP RESISTORS RES0805 63K4±1% 150V 0.125W</v>
      </c>
    </row>
    <row r="1815" spans="1:16" x14ac:dyDescent="0.3">
      <c r="A1815" s="4" t="s">
        <v>3118</v>
      </c>
      <c r="B1815" s="3" t="s">
        <v>580</v>
      </c>
      <c r="C1815" s="4" t="s">
        <v>2532</v>
      </c>
      <c r="D1815" s="45" t="s">
        <v>1669</v>
      </c>
      <c r="E1815" s="3" t="s">
        <v>581</v>
      </c>
      <c r="F1815" s="3" t="s">
        <v>582</v>
      </c>
      <c r="G1815" s="4" t="str">
        <f t="shared" si="117"/>
        <v>RES0805 64K9±1%</v>
      </c>
      <c r="H1815" s="3" t="s">
        <v>23</v>
      </c>
      <c r="I1815" s="3" t="s">
        <v>24</v>
      </c>
      <c r="J1815" s="3" t="s">
        <v>25</v>
      </c>
      <c r="K1815" s="3" t="s">
        <v>583</v>
      </c>
      <c r="L1815" s="4" t="str">
        <f t="shared" si="118"/>
        <v>RC0805FR-0764K9L</v>
      </c>
      <c r="M1815" s="3" t="s">
        <v>378</v>
      </c>
      <c r="N1815" t="s">
        <v>379</v>
      </c>
      <c r="O1815" t="str">
        <f t="shared" ca="1" si="116"/>
        <v>C:\Altium Libraries\Passives Library\DataSheet\GENERAL PURPOSE CHIP RESISTORS (Yageo).pdf</v>
      </c>
      <c r="P1815" s="5" t="str">
        <f t="shared" si="119"/>
        <v>GENERAL PURPOSE CHIP RESISTORS RES0805 64K9±1% 150V 0.125W</v>
      </c>
    </row>
    <row r="1816" spans="1:16" x14ac:dyDescent="0.3">
      <c r="A1816" s="4" t="s">
        <v>3119</v>
      </c>
      <c r="B1816" s="3" t="s">
        <v>580</v>
      </c>
      <c r="C1816" s="4" t="s">
        <v>2533</v>
      </c>
      <c r="D1816" s="45" t="s">
        <v>1669</v>
      </c>
      <c r="E1816" s="3" t="s">
        <v>581</v>
      </c>
      <c r="F1816" s="3" t="s">
        <v>582</v>
      </c>
      <c r="G1816" s="4" t="str">
        <f t="shared" si="117"/>
        <v>RES0805 66K5±1%</v>
      </c>
      <c r="H1816" s="3" t="s">
        <v>23</v>
      </c>
      <c r="I1816" s="3" t="s">
        <v>24</v>
      </c>
      <c r="J1816" s="3" t="s">
        <v>25</v>
      </c>
      <c r="K1816" s="3" t="s">
        <v>583</v>
      </c>
      <c r="L1816" s="4" t="str">
        <f t="shared" si="118"/>
        <v>RC0805FR-0766K5L</v>
      </c>
      <c r="M1816" s="3" t="s">
        <v>378</v>
      </c>
      <c r="N1816" t="s">
        <v>379</v>
      </c>
      <c r="O1816" t="str">
        <f t="shared" ca="1" si="116"/>
        <v>C:\Altium Libraries\Passives Library\DataSheet\GENERAL PURPOSE CHIP RESISTORS (Yageo).pdf</v>
      </c>
      <c r="P1816" s="5" t="str">
        <f t="shared" si="119"/>
        <v>GENERAL PURPOSE CHIP RESISTORS RES0805 66K5±1% 150V 0.125W</v>
      </c>
    </row>
    <row r="1817" spans="1:16" x14ac:dyDescent="0.3">
      <c r="A1817" s="4" t="s">
        <v>3120</v>
      </c>
      <c r="B1817" s="3" t="s">
        <v>580</v>
      </c>
      <c r="C1817" s="4" t="s">
        <v>2534</v>
      </c>
      <c r="D1817" s="45" t="s">
        <v>1669</v>
      </c>
      <c r="E1817" s="3" t="s">
        <v>581</v>
      </c>
      <c r="F1817" s="3" t="s">
        <v>582</v>
      </c>
      <c r="G1817" s="4" t="str">
        <f t="shared" si="117"/>
        <v>RES0805 68K1±1%</v>
      </c>
      <c r="H1817" s="3" t="s">
        <v>23</v>
      </c>
      <c r="I1817" s="3" t="s">
        <v>24</v>
      </c>
      <c r="J1817" s="3" t="s">
        <v>25</v>
      </c>
      <c r="K1817" s="3" t="s">
        <v>583</v>
      </c>
      <c r="L1817" s="4" t="str">
        <f t="shared" si="118"/>
        <v>RC0805FR-0768K1L</v>
      </c>
      <c r="M1817" s="3" t="s">
        <v>378</v>
      </c>
      <c r="N1817" t="s">
        <v>379</v>
      </c>
      <c r="O1817" t="str">
        <f t="shared" ca="1" si="116"/>
        <v>C:\Altium Libraries\Passives Library\DataSheet\GENERAL PURPOSE CHIP RESISTORS (Yageo).pdf</v>
      </c>
      <c r="P1817" s="5" t="str">
        <f t="shared" si="119"/>
        <v>GENERAL PURPOSE CHIP RESISTORS RES0805 68K1±1% 150V 0.125W</v>
      </c>
    </row>
    <row r="1818" spans="1:16" x14ac:dyDescent="0.3">
      <c r="A1818" s="4" t="s">
        <v>3121</v>
      </c>
      <c r="B1818" s="3" t="s">
        <v>580</v>
      </c>
      <c r="C1818" s="4" t="s">
        <v>2535</v>
      </c>
      <c r="D1818" s="45" t="s">
        <v>1669</v>
      </c>
      <c r="E1818" s="3" t="s">
        <v>581</v>
      </c>
      <c r="F1818" s="3" t="s">
        <v>582</v>
      </c>
      <c r="G1818" s="4" t="str">
        <f t="shared" si="117"/>
        <v>RES0805 69K8±1%</v>
      </c>
      <c r="H1818" s="3" t="s">
        <v>23</v>
      </c>
      <c r="I1818" s="3" t="s">
        <v>24</v>
      </c>
      <c r="J1818" s="3" t="s">
        <v>25</v>
      </c>
      <c r="K1818" s="3" t="s">
        <v>583</v>
      </c>
      <c r="L1818" s="4" t="str">
        <f t="shared" si="118"/>
        <v>RC0805FR-0769K8L</v>
      </c>
      <c r="M1818" s="3" t="s">
        <v>378</v>
      </c>
      <c r="N1818" t="s">
        <v>379</v>
      </c>
      <c r="O1818" t="str">
        <f t="shared" ca="1" si="116"/>
        <v>C:\Altium Libraries\Passives Library\DataSheet\GENERAL PURPOSE CHIP RESISTORS (Yageo).pdf</v>
      </c>
      <c r="P1818" s="5" t="str">
        <f t="shared" si="119"/>
        <v>GENERAL PURPOSE CHIP RESISTORS RES0805 69K8±1% 150V 0.125W</v>
      </c>
    </row>
    <row r="1819" spans="1:16" x14ac:dyDescent="0.3">
      <c r="A1819" s="4" t="s">
        <v>3122</v>
      </c>
      <c r="B1819" s="3" t="s">
        <v>580</v>
      </c>
      <c r="C1819" s="4" t="s">
        <v>2536</v>
      </c>
      <c r="D1819" s="45" t="s">
        <v>1669</v>
      </c>
      <c r="E1819" s="3" t="s">
        <v>581</v>
      </c>
      <c r="F1819" s="3" t="s">
        <v>582</v>
      </c>
      <c r="G1819" s="4" t="str">
        <f t="shared" si="117"/>
        <v>RES0805 71K5±1%</v>
      </c>
      <c r="H1819" s="3" t="s">
        <v>23</v>
      </c>
      <c r="I1819" s="3" t="s">
        <v>24</v>
      </c>
      <c r="J1819" s="3" t="s">
        <v>25</v>
      </c>
      <c r="K1819" s="3" t="s">
        <v>583</v>
      </c>
      <c r="L1819" s="4" t="str">
        <f t="shared" si="118"/>
        <v>RC0805FR-0771K5L</v>
      </c>
      <c r="M1819" s="3" t="s">
        <v>378</v>
      </c>
      <c r="N1819" t="s">
        <v>379</v>
      </c>
      <c r="O1819" t="str">
        <f t="shared" ca="1" si="116"/>
        <v>C:\Altium Libraries\Passives Library\DataSheet\GENERAL PURPOSE CHIP RESISTORS (Yageo).pdf</v>
      </c>
      <c r="P1819" s="5" t="str">
        <f t="shared" si="119"/>
        <v>GENERAL PURPOSE CHIP RESISTORS RES0805 71K5±1% 150V 0.125W</v>
      </c>
    </row>
    <row r="1820" spans="1:16" x14ac:dyDescent="0.3">
      <c r="A1820" s="4" t="s">
        <v>3123</v>
      </c>
      <c r="B1820" s="3" t="s">
        <v>580</v>
      </c>
      <c r="C1820" s="4" t="s">
        <v>2537</v>
      </c>
      <c r="D1820" s="45" t="s">
        <v>1669</v>
      </c>
      <c r="E1820" s="3" t="s">
        <v>581</v>
      </c>
      <c r="F1820" s="3" t="s">
        <v>582</v>
      </c>
      <c r="G1820" s="4" t="str">
        <f t="shared" si="117"/>
        <v>RES0805 73K2±1%</v>
      </c>
      <c r="H1820" s="3" t="s">
        <v>23</v>
      </c>
      <c r="I1820" s="3" t="s">
        <v>24</v>
      </c>
      <c r="J1820" s="3" t="s">
        <v>25</v>
      </c>
      <c r="K1820" s="3" t="s">
        <v>583</v>
      </c>
      <c r="L1820" s="4" t="str">
        <f t="shared" si="118"/>
        <v>RC0805FR-0773K2L</v>
      </c>
      <c r="M1820" s="3" t="s">
        <v>378</v>
      </c>
      <c r="N1820" t="s">
        <v>379</v>
      </c>
      <c r="O1820" t="str">
        <f t="shared" ca="1" si="116"/>
        <v>C:\Altium Libraries\Passives Library\DataSheet\GENERAL PURPOSE CHIP RESISTORS (Yageo).pdf</v>
      </c>
      <c r="P1820" s="5" t="str">
        <f t="shared" si="119"/>
        <v>GENERAL PURPOSE CHIP RESISTORS RES0805 73K2±1% 150V 0.125W</v>
      </c>
    </row>
    <row r="1821" spans="1:16" x14ac:dyDescent="0.3">
      <c r="A1821" s="4" t="s">
        <v>3124</v>
      </c>
      <c r="B1821" s="3" t="s">
        <v>580</v>
      </c>
      <c r="C1821" s="4" t="s">
        <v>266</v>
      </c>
      <c r="D1821" s="45" t="s">
        <v>1669</v>
      </c>
      <c r="E1821" s="3" t="s">
        <v>581</v>
      </c>
      <c r="F1821" s="3" t="s">
        <v>582</v>
      </c>
      <c r="G1821" s="4" t="str">
        <f t="shared" si="117"/>
        <v>RES0805 75K±1%</v>
      </c>
      <c r="H1821" s="3" t="s">
        <v>23</v>
      </c>
      <c r="I1821" s="3" t="s">
        <v>24</v>
      </c>
      <c r="J1821" s="3" t="s">
        <v>25</v>
      </c>
      <c r="K1821" s="3" t="s">
        <v>583</v>
      </c>
      <c r="L1821" s="4" t="str">
        <f t="shared" si="118"/>
        <v>RC0805FR-0775KL</v>
      </c>
      <c r="M1821" s="3" t="s">
        <v>378</v>
      </c>
      <c r="N1821" t="s">
        <v>379</v>
      </c>
      <c r="O1821" t="str">
        <f t="shared" ca="1" si="116"/>
        <v>C:\Altium Libraries\Passives Library\DataSheet\GENERAL PURPOSE CHIP RESISTORS (Yageo).pdf</v>
      </c>
      <c r="P1821" s="5" t="str">
        <f t="shared" si="119"/>
        <v>GENERAL PURPOSE CHIP RESISTORS RES0805 75K±1% 150V 0.125W</v>
      </c>
    </row>
    <row r="1822" spans="1:16" x14ac:dyDescent="0.3">
      <c r="A1822" s="4" t="s">
        <v>3125</v>
      </c>
      <c r="B1822" s="3" t="s">
        <v>580</v>
      </c>
      <c r="C1822" s="4" t="s">
        <v>2538</v>
      </c>
      <c r="D1822" s="45" t="s">
        <v>1669</v>
      </c>
      <c r="E1822" s="3" t="s">
        <v>581</v>
      </c>
      <c r="F1822" s="3" t="s">
        <v>582</v>
      </c>
      <c r="G1822" s="4" t="str">
        <f t="shared" si="117"/>
        <v>RES0805 76K8±1%</v>
      </c>
      <c r="H1822" s="3" t="s">
        <v>23</v>
      </c>
      <c r="I1822" s="3" t="s">
        <v>24</v>
      </c>
      <c r="J1822" s="3" t="s">
        <v>25</v>
      </c>
      <c r="K1822" s="3" t="s">
        <v>583</v>
      </c>
      <c r="L1822" s="4" t="str">
        <f t="shared" si="118"/>
        <v>RC0805FR-0776K8L</v>
      </c>
      <c r="M1822" s="3" t="s">
        <v>378</v>
      </c>
      <c r="N1822" t="s">
        <v>379</v>
      </c>
      <c r="O1822" t="str">
        <f t="shared" ca="1" si="116"/>
        <v>C:\Altium Libraries\Passives Library\DataSheet\GENERAL PURPOSE CHIP RESISTORS (Yageo).pdf</v>
      </c>
      <c r="P1822" s="5" t="str">
        <f t="shared" si="119"/>
        <v>GENERAL PURPOSE CHIP RESISTORS RES0805 76K8±1% 150V 0.125W</v>
      </c>
    </row>
    <row r="1823" spans="1:16" x14ac:dyDescent="0.3">
      <c r="A1823" s="4" t="s">
        <v>3126</v>
      </c>
      <c r="B1823" s="3" t="s">
        <v>580</v>
      </c>
      <c r="C1823" s="4" t="s">
        <v>2539</v>
      </c>
      <c r="D1823" s="45" t="s">
        <v>1669</v>
      </c>
      <c r="E1823" s="3" t="s">
        <v>581</v>
      </c>
      <c r="F1823" s="3" t="s">
        <v>582</v>
      </c>
      <c r="G1823" s="4" t="str">
        <f t="shared" si="117"/>
        <v>RES0805 78K7±1%</v>
      </c>
      <c r="H1823" s="3" t="s">
        <v>23</v>
      </c>
      <c r="I1823" s="3" t="s">
        <v>24</v>
      </c>
      <c r="J1823" s="3" t="s">
        <v>25</v>
      </c>
      <c r="K1823" s="3" t="s">
        <v>583</v>
      </c>
      <c r="L1823" s="4" t="str">
        <f t="shared" si="118"/>
        <v>RC0805FR-0778K7L</v>
      </c>
      <c r="M1823" s="3" t="s">
        <v>378</v>
      </c>
      <c r="N1823" t="s">
        <v>379</v>
      </c>
      <c r="O1823" t="str">
        <f t="shared" ca="1" si="116"/>
        <v>C:\Altium Libraries\Passives Library\DataSheet\GENERAL PURPOSE CHIP RESISTORS (Yageo).pdf</v>
      </c>
      <c r="P1823" s="5" t="str">
        <f t="shared" si="119"/>
        <v>GENERAL PURPOSE CHIP RESISTORS RES0805 78K7±1% 150V 0.125W</v>
      </c>
    </row>
    <row r="1824" spans="1:16" x14ac:dyDescent="0.3">
      <c r="A1824" s="4" t="s">
        <v>3127</v>
      </c>
      <c r="B1824" s="3" t="s">
        <v>580</v>
      </c>
      <c r="C1824" s="4" t="s">
        <v>2540</v>
      </c>
      <c r="D1824" s="45" t="s">
        <v>1669</v>
      </c>
      <c r="E1824" s="3" t="s">
        <v>581</v>
      </c>
      <c r="F1824" s="3" t="s">
        <v>582</v>
      </c>
      <c r="G1824" s="4" t="str">
        <f t="shared" si="117"/>
        <v>RES0805 80K6±1%</v>
      </c>
      <c r="H1824" s="3" t="s">
        <v>23</v>
      </c>
      <c r="I1824" s="3" t="s">
        <v>24</v>
      </c>
      <c r="J1824" s="3" t="s">
        <v>25</v>
      </c>
      <c r="K1824" s="3" t="s">
        <v>583</v>
      </c>
      <c r="L1824" s="4" t="str">
        <f t="shared" si="118"/>
        <v>RC0805FR-0780K6L</v>
      </c>
      <c r="M1824" s="3" t="s">
        <v>378</v>
      </c>
      <c r="N1824" t="s">
        <v>379</v>
      </c>
      <c r="O1824" t="str">
        <f t="shared" ca="1" si="116"/>
        <v>C:\Altium Libraries\Passives Library\DataSheet\GENERAL PURPOSE CHIP RESISTORS (Yageo).pdf</v>
      </c>
      <c r="P1824" s="5" t="str">
        <f t="shared" si="119"/>
        <v>GENERAL PURPOSE CHIP RESISTORS RES0805 80K6±1% 150V 0.125W</v>
      </c>
    </row>
    <row r="1825" spans="1:16" x14ac:dyDescent="0.3">
      <c r="A1825" s="4" t="s">
        <v>3128</v>
      </c>
      <c r="B1825" s="3" t="s">
        <v>580</v>
      </c>
      <c r="C1825" s="4" t="s">
        <v>2541</v>
      </c>
      <c r="D1825" s="45" t="s">
        <v>1669</v>
      </c>
      <c r="E1825" s="3" t="s">
        <v>581</v>
      </c>
      <c r="F1825" s="3" t="s">
        <v>582</v>
      </c>
      <c r="G1825" s="4" t="str">
        <f t="shared" si="117"/>
        <v>RES0805 82K5±1%</v>
      </c>
      <c r="H1825" s="3" t="s">
        <v>23</v>
      </c>
      <c r="I1825" s="3" t="s">
        <v>24</v>
      </c>
      <c r="J1825" s="3" t="s">
        <v>25</v>
      </c>
      <c r="K1825" s="3" t="s">
        <v>583</v>
      </c>
      <c r="L1825" s="4" t="str">
        <f t="shared" si="118"/>
        <v>RC0805FR-0782K5L</v>
      </c>
      <c r="M1825" s="3" t="s">
        <v>378</v>
      </c>
      <c r="N1825" t="s">
        <v>379</v>
      </c>
      <c r="O1825" t="str">
        <f t="shared" ca="1" si="116"/>
        <v>C:\Altium Libraries\Passives Library\DataSheet\GENERAL PURPOSE CHIP RESISTORS (Yageo).pdf</v>
      </c>
      <c r="P1825" s="5" t="str">
        <f t="shared" si="119"/>
        <v>GENERAL PURPOSE CHIP RESISTORS RES0805 82K5±1% 150V 0.125W</v>
      </c>
    </row>
    <row r="1826" spans="1:16" x14ac:dyDescent="0.3">
      <c r="A1826" s="4" t="s">
        <v>3129</v>
      </c>
      <c r="B1826" s="3" t="s">
        <v>580</v>
      </c>
      <c r="C1826" s="4" t="s">
        <v>2542</v>
      </c>
      <c r="D1826" s="45" t="s">
        <v>1669</v>
      </c>
      <c r="E1826" s="3" t="s">
        <v>581</v>
      </c>
      <c r="F1826" s="3" t="s">
        <v>582</v>
      </c>
      <c r="G1826" s="4" t="str">
        <f t="shared" si="117"/>
        <v>RES0805 84K5±1%</v>
      </c>
      <c r="H1826" s="3" t="s">
        <v>23</v>
      </c>
      <c r="I1826" s="3" t="s">
        <v>24</v>
      </c>
      <c r="J1826" s="3" t="s">
        <v>25</v>
      </c>
      <c r="K1826" s="3" t="s">
        <v>583</v>
      </c>
      <c r="L1826" s="4" t="str">
        <f t="shared" si="118"/>
        <v>RC0805FR-0784K5L</v>
      </c>
      <c r="M1826" s="3" t="s">
        <v>378</v>
      </c>
      <c r="N1826" t="s">
        <v>379</v>
      </c>
      <c r="O1826" t="str">
        <f t="shared" ca="1" si="116"/>
        <v>C:\Altium Libraries\Passives Library\DataSheet\GENERAL PURPOSE CHIP RESISTORS (Yageo).pdf</v>
      </c>
      <c r="P1826" s="5" t="str">
        <f t="shared" si="119"/>
        <v>GENERAL PURPOSE CHIP RESISTORS RES0805 84K5±1% 150V 0.125W</v>
      </c>
    </row>
    <row r="1827" spans="1:16" x14ac:dyDescent="0.3">
      <c r="A1827" s="4" t="s">
        <v>3130</v>
      </c>
      <c r="B1827" s="3" t="s">
        <v>580</v>
      </c>
      <c r="C1827" s="4" t="s">
        <v>2543</v>
      </c>
      <c r="D1827" s="45" t="s">
        <v>1669</v>
      </c>
      <c r="E1827" s="3" t="s">
        <v>581</v>
      </c>
      <c r="F1827" s="3" t="s">
        <v>582</v>
      </c>
      <c r="G1827" s="4" t="str">
        <f t="shared" si="117"/>
        <v>RES0805 86K6±1%</v>
      </c>
      <c r="H1827" s="3" t="s">
        <v>23</v>
      </c>
      <c r="I1827" s="3" t="s">
        <v>24</v>
      </c>
      <c r="J1827" s="3" t="s">
        <v>25</v>
      </c>
      <c r="K1827" s="3" t="s">
        <v>583</v>
      </c>
      <c r="L1827" s="4" t="str">
        <f t="shared" si="118"/>
        <v>RC0805FR-0786K6L</v>
      </c>
      <c r="M1827" s="3" t="s">
        <v>378</v>
      </c>
      <c r="N1827" t="s">
        <v>379</v>
      </c>
      <c r="O1827" t="str">
        <f t="shared" ca="1" si="116"/>
        <v>C:\Altium Libraries\Passives Library\DataSheet\GENERAL PURPOSE CHIP RESISTORS (Yageo).pdf</v>
      </c>
      <c r="P1827" s="5" t="str">
        <f t="shared" si="119"/>
        <v>GENERAL PURPOSE CHIP RESISTORS RES0805 86K6±1% 150V 0.125W</v>
      </c>
    </row>
    <row r="1828" spans="1:16" x14ac:dyDescent="0.3">
      <c r="A1828" s="4" t="s">
        <v>3131</v>
      </c>
      <c r="B1828" s="3" t="s">
        <v>580</v>
      </c>
      <c r="C1828" s="4" t="s">
        <v>2544</v>
      </c>
      <c r="D1828" s="45" t="s">
        <v>1669</v>
      </c>
      <c r="E1828" s="3" t="s">
        <v>581</v>
      </c>
      <c r="F1828" s="3" t="s">
        <v>582</v>
      </c>
      <c r="G1828" s="4" t="str">
        <f t="shared" si="117"/>
        <v>RES0805 88K7±1%</v>
      </c>
      <c r="H1828" s="3" t="s">
        <v>23</v>
      </c>
      <c r="I1828" s="3" t="s">
        <v>24</v>
      </c>
      <c r="J1828" s="3" t="s">
        <v>25</v>
      </c>
      <c r="K1828" s="3" t="s">
        <v>583</v>
      </c>
      <c r="L1828" s="4" t="str">
        <f t="shared" si="118"/>
        <v>RC0805FR-0788K7L</v>
      </c>
      <c r="M1828" s="3" t="s">
        <v>378</v>
      </c>
      <c r="N1828" t="s">
        <v>379</v>
      </c>
      <c r="O1828" t="str">
        <f t="shared" ca="1" si="116"/>
        <v>C:\Altium Libraries\Passives Library\DataSheet\GENERAL PURPOSE CHIP RESISTORS (Yageo).pdf</v>
      </c>
      <c r="P1828" s="5" t="str">
        <f t="shared" si="119"/>
        <v>GENERAL PURPOSE CHIP RESISTORS RES0805 88K7±1% 150V 0.125W</v>
      </c>
    </row>
    <row r="1829" spans="1:16" x14ac:dyDescent="0.3">
      <c r="A1829" s="4" t="s">
        <v>3132</v>
      </c>
      <c r="B1829" s="3" t="s">
        <v>580</v>
      </c>
      <c r="C1829" s="4" t="s">
        <v>2545</v>
      </c>
      <c r="D1829" s="45" t="s">
        <v>1669</v>
      </c>
      <c r="E1829" s="3" t="s">
        <v>581</v>
      </c>
      <c r="F1829" s="3" t="s">
        <v>582</v>
      </c>
      <c r="G1829" s="4" t="str">
        <f t="shared" si="117"/>
        <v>RES0805 90K9±1%</v>
      </c>
      <c r="H1829" s="3" t="s">
        <v>23</v>
      </c>
      <c r="I1829" s="3" t="s">
        <v>24</v>
      </c>
      <c r="J1829" s="3" t="s">
        <v>25</v>
      </c>
      <c r="K1829" s="3" t="s">
        <v>583</v>
      </c>
      <c r="L1829" s="4" t="str">
        <f t="shared" si="118"/>
        <v>RC0805FR-0790K9L</v>
      </c>
      <c r="M1829" s="3" t="s">
        <v>378</v>
      </c>
      <c r="N1829" t="s">
        <v>379</v>
      </c>
      <c r="O1829" t="str">
        <f t="shared" ca="1" si="116"/>
        <v>C:\Altium Libraries\Passives Library\DataSheet\GENERAL PURPOSE CHIP RESISTORS (Yageo).pdf</v>
      </c>
      <c r="P1829" s="5" t="str">
        <f t="shared" si="119"/>
        <v>GENERAL PURPOSE CHIP RESISTORS RES0805 90K9±1% 150V 0.125W</v>
      </c>
    </row>
    <row r="1830" spans="1:16" x14ac:dyDescent="0.3">
      <c r="A1830" s="4" t="s">
        <v>3133</v>
      </c>
      <c r="B1830" s="3" t="s">
        <v>580</v>
      </c>
      <c r="C1830" s="4" t="s">
        <v>2546</v>
      </c>
      <c r="D1830" s="45" t="s">
        <v>1669</v>
      </c>
      <c r="E1830" s="3" t="s">
        <v>581</v>
      </c>
      <c r="F1830" s="3" t="s">
        <v>582</v>
      </c>
      <c r="G1830" s="4" t="str">
        <f t="shared" si="117"/>
        <v>RES0805 93K1±1%</v>
      </c>
      <c r="H1830" s="3" t="s">
        <v>23</v>
      </c>
      <c r="I1830" s="3" t="s">
        <v>24</v>
      </c>
      <c r="J1830" s="3" t="s">
        <v>25</v>
      </c>
      <c r="K1830" s="3" t="s">
        <v>583</v>
      </c>
      <c r="L1830" s="4" t="str">
        <f t="shared" si="118"/>
        <v>RC0805FR-0793K1L</v>
      </c>
      <c r="M1830" s="3" t="s">
        <v>378</v>
      </c>
      <c r="N1830" t="s">
        <v>379</v>
      </c>
      <c r="O1830" t="str">
        <f t="shared" ca="1" si="116"/>
        <v>C:\Altium Libraries\Passives Library\DataSheet\GENERAL PURPOSE CHIP RESISTORS (Yageo).pdf</v>
      </c>
      <c r="P1830" s="5" t="str">
        <f t="shared" si="119"/>
        <v>GENERAL PURPOSE CHIP RESISTORS RES0805 93K1±1% 150V 0.125W</v>
      </c>
    </row>
    <row r="1831" spans="1:16" x14ac:dyDescent="0.3">
      <c r="A1831" s="4" t="s">
        <v>3134</v>
      </c>
      <c r="B1831" s="3" t="s">
        <v>580</v>
      </c>
      <c r="C1831" s="4" t="s">
        <v>2547</v>
      </c>
      <c r="D1831" s="45" t="s">
        <v>1669</v>
      </c>
      <c r="E1831" s="3" t="s">
        <v>581</v>
      </c>
      <c r="F1831" s="3" t="s">
        <v>582</v>
      </c>
      <c r="G1831" s="4" t="str">
        <f t="shared" si="117"/>
        <v>RES0805 95K3±1%</v>
      </c>
      <c r="H1831" s="3" t="s">
        <v>23</v>
      </c>
      <c r="I1831" s="3" t="s">
        <v>24</v>
      </c>
      <c r="J1831" s="3" t="s">
        <v>25</v>
      </c>
      <c r="K1831" s="3" t="s">
        <v>583</v>
      </c>
      <c r="L1831" s="4" t="str">
        <f t="shared" si="118"/>
        <v>RC0805FR-0795K3L</v>
      </c>
      <c r="M1831" s="3" t="s">
        <v>378</v>
      </c>
      <c r="N1831" t="s">
        <v>379</v>
      </c>
      <c r="O1831" t="str">
        <f t="shared" ca="1" si="116"/>
        <v>C:\Altium Libraries\Passives Library\DataSheet\GENERAL PURPOSE CHIP RESISTORS (Yageo).pdf</v>
      </c>
      <c r="P1831" s="5" t="str">
        <f t="shared" si="119"/>
        <v>GENERAL PURPOSE CHIP RESISTORS RES0805 95K3±1% 150V 0.125W</v>
      </c>
    </row>
    <row r="1832" spans="1:16" x14ac:dyDescent="0.3">
      <c r="A1832" s="4" t="s">
        <v>3135</v>
      </c>
      <c r="B1832" s="3" t="s">
        <v>580</v>
      </c>
      <c r="C1832" s="4" t="s">
        <v>2548</v>
      </c>
      <c r="D1832" s="45" t="s">
        <v>1669</v>
      </c>
      <c r="E1832" s="3" t="s">
        <v>581</v>
      </c>
      <c r="F1832" s="3" t="s">
        <v>582</v>
      </c>
      <c r="G1832" s="4" t="str">
        <f t="shared" si="117"/>
        <v>RES0805 97K6±1%</v>
      </c>
      <c r="H1832" s="3" t="s">
        <v>23</v>
      </c>
      <c r="I1832" s="3" t="s">
        <v>24</v>
      </c>
      <c r="J1832" s="3" t="s">
        <v>25</v>
      </c>
      <c r="K1832" s="3" t="s">
        <v>583</v>
      </c>
      <c r="L1832" s="4" t="str">
        <f t="shared" si="118"/>
        <v>RC0805FR-0797K6L</v>
      </c>
      <c r="M1832" s="3" t="s">
        <v>378</v>
      </c>
      <c r="N1832" t="s">
        <v>379</v>
      </c>
      <c r="O1832" t="str">
        <f t="shared" ca="1" si="116"/>
        <v>C:\Altium Libraries\Passives Library\DataSheet\GENERAL PURPOSE CHIP RESISTORS (Yageo).pdf</v>
      </c>
      <c r="P1832" s="5" t="str">
        <f t="shared" si="119"/>
        <v>GENERAL PURPOSE CHIP RESISTORS RES0805 97K6±1% 150V 0.125W</v>
      </c>
    </row>
    <row r="1833" spans="1:16" x14ac:dyDescent="0.3">
      <c r="A1833" s="4" t="s">
        <v>3136</v>
      </c>
      <c r="B1833" s="3" t="s">
        <v>580</v>
      </c>
      <c r="C1833" s="4" t="s">
        <v>272</v>
      </c>
      <c r="D1833" s="45" t="s">
        <v>1669</v>
      </c>
      <c r="E1833" s="3" t="s">
        <v>581</v>
      </c>
      <c r="F1833" s="3" t="s">
        <v>582</v>
      </c>
      <c r="G1833" s="4" t="str">
        <f t="shared" si="117"/>
        <v>RES0805 100K±1%</v>
      </c>
      <c r="H1833" s="3" t="s">
        <v>23</v>
      </c>
      <c r="I1833" s="3" t="s">
        <v>24</v>
      </c>
      <c r="J1833" s="3" t="s">
        <v>25</v>
      </c>
      <c r="K1833" s="3" t="s">
        <v>583</v>
      </c>
      <c r="L1833" s="4" t="str">
        <f t="shared" si="118"/>
        <v>RC0805FR-07100KL</v>
      </c>
      <c r="M1833" s="3" t="s">
        <v>378</v>
      </c>
      <c r="N1833" t="s">
        <v>379</v>
      </c>
      <c r="O1833" t="str">
        <f t="shared" ca="1" si="116"/>
        <v>C:\Altium Libraries\Passives Library\DataSheet\GENERAL PURPOSE CHIP RESISTORS (Yageo).pdf</v>
      </c>
      <c r="P1833" s="5" t="str">
        <f t="shared" si="119"/>
        <v>GENERAL PURPOSE CHIP RESISTORS RES0805 100K±1% 150V 0.125W</v>
      </c>
    </row>
    <row r="1834" spans="1:16" x14ac:dyDescent="0.3">
      <c r="A1834" s="4" t="s">
        <v>3137</v>
      </c>
      <c r="B1834" s="3" t="s">
        <v>580</v>
      </c>
      <c r="C1834" s="4" t="s">
        <v>2549</v>
      </c>
      <c r="D1834" s="45" t="s">
        <v>1669</v>
      </c>
      <c r="E1834" s="3" t="s">
        <v>581</v>
      </c>
      <c r="F1834" s="3" t="s">
        <v>582</v>
      </c>
      <c r="G1834" s="4" t="str">
        <f t="shared" si="117"/>
        <v>RES0805 102K±1%</v>
      </c>
      <c r="H1834" s="3" t="s">
        <v>23</v>
      </c>
      <c r="I1834" s="3" t="s">
        <v>24</v>
      </c>
      <c r="J1834" s="3" t="s">
        <v>25</v>
      </c>
      <c r="K1834" s="3" t="s">
        <v>583</v>
      </c>
      <c r="L1834" s="4" t="str">
        <f t="shared" si="118"/>
        <v>RC0805FR-07102KL</v>
      </c>
      <c r="M1834" s="3" t="s">
        <v>378</v>
      </c>
      <c r="N1834" t="s">
        <v>379</v>
      </c>
      <c r="O1834" t="str">
        <f t="shared" ca="1" si="116"/>
        <v>C:\Altium Libraries\Passives Library\DataSheet\GENERAL PURPOSE CHIP RESISTORS (Yageo).pdf</v>
      </c>
      <c r="P1834" s="5" t="str">
        <f t="shared" si="119"/>
        <v>GENERAL PURPOSE CHIP RESISTORS RES0805 102K±1% 150V 0.125W</v>
      </c>
    </row>
    <row r="1835" spans="1:16" x14ac:dyDescent="0.3">
      <c r="A1835" s="4" t="s">
        <v>3138</v>
      </c>
      <c r="B1835" s="3" t="s">
        <v>580</v>
      </c>
      <c r="C1835" s="4" t="s">
        <v>2550</v>
      </c>
      <c r="D1835" s="45" t="s">
        <v>1669</v>
      </c>
      <c r="E1835" s="3" t="s">
        <v>581</v>
      </c>
      <c r="F1835" s="3" t="s">
        <v>582</v>
      </c>
      <c r="G1835" s="4" t="str">
        <f t="shared" si="117"/>
        <v>RES0805 105K±1%</v>
      </c>
      <c r="H1835" s="3" t="s">
        <v>23</v>
      </c>
      <c r="I1835" s="3" t="s">
        <v>24</v>
      </c>
      <c r="J1835" s="3" t="s">
        <v>25</v>
      </c>
      <c r="K1835" s="3" t="s">
        <v>583</v>
      </c>
      <c r="L1835" s="4" t="str">
        <f t="shared" si="118"/>
        <v>RC0805FR-07105KL</v>
      </c>
      <c r="M1835" s="3" t="s">
        <v>378</v>
      </c>
      <c r="N1835" t="s">
        <v>379</v>
      </c>
      <c r="O1835" t="str">
        <f t="shared" ca="1" si="116"/>
        <v>C:\Altium Libraries\Passives Library\DataSheet\GENERAL PURPOSE CHIP RESISTORS (Yageo).pdf</v>
      </c>
      <c r="P1835" s="5" t="str">
        <f t="shared" si="119"/>
        <v>GENERAL PURPOSE CHIP RESISTORS RES0805 105K±1% 150V 0.125W</v>
      </c>
    </row>
    <row r="1836" spans="1:16" x14ac:dyDescent="0.3">
      <c r="A1836" s="4" t="s">
        <v>3139</v>
      </c>
      <c r="B1836" s="3" t="s">
        <v>580</v>
      </c>
      <c r="C1836" s="4" t="s">
        <v>2551</v>
      </c>
      <c r="D1836" s="45" t="s">
        <v>1669</v>
      </c>
      <c r="E1836" s="3" t="s">
        <v>581</v>
      </c>
      <c r="F1836" s="3" t="s">
        <v>582</v>
      </c>
      <c r="G1836" s="4" t="str">
        <f t="shared" si="117"/>
        <v>RES0805 107K±1%</v>
      </c>
      <c r="H1836" s="3" t="s">
        <v>23</v>
      </c>
      <c r="I1836" s="3" t="s">
        <v>24</v>
      </c>
      <c r="J1836" s="3" t="s">
        <v>25</v>
      </c>
      <c r="K1836" s="3" t="s">
        <v>583</v>
      </c>
      <c r="L1836" s="4" t="str">
        <f t="shared" si="118"/>
        <v>RC0805FR-07107KL</v>
      </c>
      <c r="M1836" s="3" t="s">
        <v>378</v>
      </c>
      <c r="N1836" t="s">
        <v>379</v>
      </c>
      <c r="O1836" t="str">
        <f t="shared" ca="1" si="116"/>
        <v>C:\Altium Libraries\Passives Library\DataSheet\GENERAL PURPOSE CHIP RESISTORS (Yageo).pdf</v>
      </c>
      <c r="P1836" s="5" t="str">
        <f t="shared" si="119"/>
        <v>GENERAL PURPOSE CHIP RESISTORS RES0805 107K±1% 150V 0.125W</v>
      </c>
    </row>
    <row r="1837" spans="1:16" x14ac:dyDescent="0.3">
      <c r="A1837" s="4" t="s">
        <v>3140</v>
      </c>
      <c r="B1837" s="3" t="s">
        <v>580</v>
      </c>
      <c r="C1837" s="4" t="s">
        <v>274</v>
      </c>
      <c r="D1837" s="45" t="s">
        <v>1669</v>
      </c>
      <c r="E1837" s="3" t="s">
        <v>581</v>
      </c>
      <c r="F1837" s="3" t="s">
        <v>582</v>
      </c>
      <c r="G1837" s="4" t="str">
        <f t="shared" si="117"/>
        <v>RES0805 110K±1%</v>
      </c>
      <c r="H1837" s="3" t="s">
        <v>23</v>
      </c>
      <c r="I1837" s="3" t="s">
        <v>24</v>
      </c>
      <c r="J1837" s="3" t="s">
        <v>25</v>
      </c>
      <c r="K1837" s="3" t="s">
        <v>583</v>
      </c>
      <c r="L1837" s="4" t="str">
        <f t="shared" si="118"/>
        <v>RC0805FR-07110KL</v>
      </c>
      <c r="M1837" s="3" t="s">
        <v>378</v>
      </c>
      <c r="N1837" t="s">
        <v>379</v>
      </c>
      <c r="O1837" t="str">
        <f t="shared" ca="1" si="116"/>
        <v>C:\Altium Libraries\Passives Library\DataSheet\GENERAL PURPOSE CHIP RESISTORS (Yageo).pdf</v>
      </c>
      <c r="P1837" s="5" t="str">
        <f t="shared" si="119"/>
        <v>GENERAL PURPOSE CHIP RESISTORS RES0805 110K±1% 150V 0.125W</v>
      </c>
    </row>
    <row r="1838" spans="1:16" x14ac:dyDescent="0.3">
      <c r="A1838" s="4" t="s">
        <v>3141</v>
      </c>
      <c r="B1838" s="3" t="s">
        <v>580</v>
      </c>
      <c r="C1838" s="4" t="s">
        <v>2552</v>
      </c>
      <c r="D1838" s="45" t="s">
        <v>1669</v>
      </c>
      <c r="E1838" s="3" t="s">
        <v>581</v>
      </c>
      <c r="F1838" s="3" t="s">
        <v>582</v>
      </c>
      <c r="G1838" s="4" t="str">
        <f t="shared" si="117"/>
        <v>RES0805 113K±1%</v>
      </c>
      <c r="H1838" s="3" t="s">
        <v>23</v>
      </c>
      <c r="I1838" s="3" t="s">
        <v>24</v>
      </c>
      <c r="J1838" s="3" t="s">
        <v>25</v>
      </c>
      <c r="K1838" s="3" t="s">
        <v>583</v>
      </c>
      <c r="L1838" s="4" t="str">
        <f t="shared" si="118"/>
        <v>RC0805FR-07113KL</v>
      </c>
      <c r="M1838" s="3" t="s">
        <v>378</v>
      </c>
      <c r="N1838" t="s">
        <v>379</v>
      </c>
      <c r="O1838" t="str">
        <f t="shared" ca="1" si="116"/>
        <v>C:\Altium Libraries\Passives Library\DataSheet\GENERAL PURPOSE CHIP RESISTORS (Yageo).pdf</v>
      </c>
      <c r="P1838" s="5" t="str">
        <f t="shared" si="119"/>
        <v>GENERAL PURPOSE CHIP RESISTORS RES0805 113K±1% 150V 0.125W</v>
      </c>
    </row>
    <row r="1839" spans="1:16" x14ac:dyDescent="0.3">
      <c r="A1839" s="4" t="s">
        <v>3142</v>
      </c>
      <c r="B1839" s="3" t="s">
        <v>580</v>
      </c>
      <c r="C1839" s="4" t="s">
        <v>2553</v>
      </c>
      <c r="D1839" s="45" t="s">
        <v>1669</v>
      </c>
      <c r="E1839" s="3" t="s">
        <v>581</v>
      </c>
      <c r="F1839" s="3" t="s">
        <v>582</v>
      </c>
      <c r="G1839" s="4" t="str">
        <f t="shared" si="117"/>
        <v>RES0805 115K±1%</v>
      </c>
      <c r="H1839" s="3" t="s">
        <v>23</v>
      </c>
      <c r="I1839" s="3" t="s">
        <v>24</v>
      </c>
      <c r="J1839" s="3" t="s">
        <v>25</v>
      </c>
      <c r="K1839" s="3" t="s">
        <v>583</v>
      </c>
      <c r="L1839" s="4" t="str">
        <f t="shared" si="118"/>
        <v>RC0805FR-07115KL</v>
      </c>
      <c r="M1839" s="3" t="s">
        <v>378</v>
      </c>
      <c r="N1839" t="s">
        <v>379</v>
      </c>
      <c r="O1839" t="str">
        <f t="shared" ca="1" si="116"/>
        <v>C:\Altium Libraries\Passives Library\DataSheet\GENERAL PURPOSE CHIP RESISTORS (Yageo).pdf</v>
      </c>
      <c r="P1839" s="5" t="str">
        <f t="shared" si="119"/>
        <v>GENERAL PURPOSE CHIP RESISTORS RES0805 115K±1% 150V 0.125W</v>
      </c>
    </row>
    <row r="1840" spans="1:16" x14ac:dyDescent="0.3">
      <c r="A1840" s="4" t="s">
        <v>3143</v>
      </c>
      <c r="B1840" s="3" t="s">
        <v>580</v>
      </c>
      <c r="C1840" s="4" t="s">
        <v>2554</v>
      </c>
      <c r="D1840" s="45" t="s">
        <v>1669</v>
      </c>
      <c r="E1840" s="3" t="s">
        <v>581</v>
      </c>
      <c r="F1840" s="3" t="s">
        <v>582</v>
      </c>
      <c r="G1840" s="4" t="str">
        <f t="shared" si="117"/>
        <v>RES0805 118K±1%</v>
      </c>
      <c r="H1840" s="3" t="s">
        <v>23</v>
      </c>
      <c r="I1840" s="3" t="s">
        <v>24</v>
      </c>
      <c r="J1840" s="3" t="s">
        <v>25</v>
      </c>
      <c r="K1840" s="3" t="s">
        <v>583</v>
      </c>
      <c r="L1840" s="4" t="str">
        <f t="shared" si="118"/>
        <v>RC0805FR-07118KL</v>
      </c>
      <c r="M1840" s="3" t="s">
        <v>378</v>
      </c>
      <c r="N1840" t="s">
        <v>379</v>
      </c>
      <c r="O1840" t="str">
        <f t="shared" ca="1" si="116"/>
        <v>C:\Altium Libraries\Passives Library\DataSheet\GENERAL PURPOSE CHIP RESISTORS (Yageo).pdf</v>
      </c>
      <c r="P1840" s="5" t="str">
        <f t="shared" si="119"/>
        <v>GENERAL PURPOSE CHIP RESISTORS RES0805 118K±1% 150V 0.125W</v>
      </c>
    </row>
    <row r="1841" spans="1:16" x14ac:dyDescent="0.3">
      <c r="A1841" s="4" t="s">
        <v>3144</v>
      </c>
      <c r="B1841" s="3" t="s">
        <v>580</v>
      </c>
      <c r="C1841" s="4" t="s">
        <v>2555</v>
      </c>
      <c r="D1841" s="45" t="s">
        <v>1669</v>
      </c>
      <c r="E1841" s="3" t="s">
        <v>581</v>
      </c>
      <c r="F1841" s="3" t="s">
        <v>582</v>
      </c>
      <c r="G1841" s="4" t="str">
        <f t="shared" si="117"/>
        <v>RES0805 121K±1%</v>
      </c>
      <c r="H1841" s="3" t="s">
        <v>23</v>
      </c>
      <c r="I1841" s="3" t="s">
        <v>24</v>
      </c>
      <c r="J1841" s="3" t="s">
        <v>25</v>
      </c>
      <c r="K1841" s="3" t="s">
        <v>583</v>
      </c>
      <c r="L1841" s="4" t="str">
        <f t="shared" si="118"/>
        <v>RC0805FR-07121KL</v>
      </c>
      <c r="M1841" s="3" t="s">
        <v>378</v>
      </c>
      <c r="N1841" t="s">
        <v>379</v>
      </c>
      <c r="O1841" t="str">
        <f t="shared" ca="1" si="116"/>
        <v>C:\Altium Libraries\Passives Library\DataSheet\GENERAL PURPOSE CHIP RESISTORS (Yageo).pdf</v>
      </c>
      <c r="P1841" s="5" t="str">
        <f t="shared" si="119"/>
        <v>GENERAL PURPOSE CHIP RESISTORS RES0805 121K±1% 150V 0.125W</v>
      </c>
    </row>
    <row r="1842" spans="1:16" x14ac:dyDescent="0.3">
      <c r="A1842" s="4" t="s">
        <v>3145</v>
      </c>
      <c r="B1842" s="3" t="s">
        <v>580</v>
      </c>
      <c r="C1842" s="4" t="s">
        <v>2556</v>
      </c>
      <c r="D1842" s="45" t="s">
        <v>1669</v>
      </c>
      <c r="E1842" s="3" t="s">
        <v>581</v>
      </c>
      <c r="F1842" s="3" t="s">
        <v>582</v>
      </c>
      <c r="G1842" s="4" t="str">
        <f t="shared" si="117"/>
        <v>RES0805 124K±1%</v>
      </c>
      <c r="H1842" s="3" t="s">
        <v>23</v>
      </c>
      <c r="I1842" s="3" t="s">
        <v>24</v>
      </c>
      <c r="J1842" s="3" t="s">
        <v>25</v>
      </c>
      <c r="K1842" s="3" t="s">
        <v>583</v>
      </c>
      <c r="L1842" s="4" t="str">
        <f t="shared" si="118"/>
        <v>RC0805FR-07124KL</v>
      </c>
      <c r="M1842" s="3" t="s">
        <v>378</v>
      </c>
      <c r="N1842" t="s">
        <v>379</v>
      </c>
      <c r="O1842" t="str">
        <f t="shared" ca="1" si="116"/>
        <v>C:\Altium Libraries\Passives Library\DataSheet\GENERAL PURPOSE CHIP RESISTORS (Yageo).pdf</v>
      </c>
      <c r="P1842" s="5" t="str">
        <f t="shared" si="119"/>
        <v>GENERAL PURPOSE CHIP RESISTORS RES0805 124K±1% 150V 0.125W</v>
      </c>
    </row>
    <row r="1843" spans="1:16" x14ac:dyDescent="0.3">
      <c r="A1843" s="4" t="s">
        <v>3146</v>
      </c>
      <c r="B1843" s="3" t="s">
        <v>580</v>
      </c>
      <c r="C1843" s="4" t="s">
        <v>2557</v>
      </c>
      <c r="D1843" s="45" t="s">
        <v>1669</v>
      </c>
      <c r="E1843" s="3" t="s">
        <v>581</v>
      </c>
      <c r="F1843" s="3" t="s">
        <v>582</v>
      </c>
      <c r="G1843" s="4" t="str">
        <f t="shared" si="117"/>
        <v>RES0805 127K±1%</v>
      </c>
      <c r="H1843" s="3" t="s">
        <v>23</v>
      </c>
      <c r="I1843" s="3" t="s">
        <v>24</v>
      </c>
      <c r="J1843" s="3" t="s">
        <v>25</v>
      </c>
      <c r="K1843" s="3" t="s">
        <v>583</v>
      </c>
      <c r="L1843" s="4" t="str">
        <f t="shared" si="118"/>
        <v>RC0805FR-07127KL</v>
      </c>
      <c r="M1843" s="3" t="s">
        <v>378</v>
      </c>
      <c r="N1843" t="s">
        <v>379</v>
      </c>
      <c r="O1843" t="str">
        <f t="shared" ca="1" si="116"/>
        <v>C:\Altium Libraries\Passives Library\DataSheet\GENERAL PURPOSE CHIP RESISTORS (Yageo).pdf</v>
      </c>
      <c r="P1843" s="5" t="str">
        <f t="shared" si="119"/>
        <v>GENERAL PURPOSE CHIP RESISTORS RES0805 127K±1% 150V 0.125W</v>
      </c>
    </row>
    <row r="1844" spans="1:16" x14ac:dyDescent="0.3">
      <c r="A1844" s="4" t="s">
        <v>3147</v>
      </c>
      <c r="B1844" s="3" t="s">
        <v>580</v>
      </c>
      <c r="C1844" s="4" t="s">
        <v>278</v>
      </c>
      <c r="D1844" s="45" t="s">
        <v>1669</v>
      </c>
      <c r="E1844" s="3" t="s">
        <v>581</v>
      </c>
      <c r="F1844" s="3" t="s">
        <v>582</v>
      </c>
      <c r="G1844" s="4" t="str">
        <f t="shared" si="117"/>
        <v>RES0805 130K±1%</v>
      </c>
      <c r="H1844" s="3" t="s">
        <v>23</v>
      </c>
      <c r="I1844" s="3" t="s">
        <v>24</v>
      </c>
      <c r="J1844" s="3" t="s">
        <v>25</v>
      </c>
      <c r="K1844" s="3" t="s">
        <v>583</v>
      </c>
      <c r="L1844" s="4" t="str">
        <f t="shared" si="118"/>
        <v>RC0805FR-07130KL</v>
      </c>
      <c r="M1844" s="3" t="s">
        <v>378</v>
      </c>
      <c r="N1844" t="s">
        <v>379</v>
      </c>
      <c r="O1844" t="str">
        <f t="shared" ca="1" si="116"/>
        <v>C:\Altium Libraries\Passives Library\DataSheet\GENERAL PURPOSE CHIP RESISTORS (Yageo).pdf</v>
      </c>
      <c r="P1844" s="5" t="str">
        <f t="shared" si="119"/>
        <v>GENERAL PURPOSE CHIP RESISTORS RES0805 130K±1% 150V 0.125W</v>
      </c>
    </row>
    <row r="1845" spans="1:16" x14ac:dyDescent="0.3">
      <c r="A1845" s="4" t="s">
        <v>3148</v>
      </c>
      <c r="B1845" s="3" t="s">
        <v>580</v>
      </c>
      <c r="C1845" s="4" t="s">
        <v>2558</v>
      </c>
      <c r="D1845" s="45" t="s">
        <v>1669</v>
      </c>
      <c r="E1845" s="3" t="s">
        <v>581</v>
      </c>
      <c r="F1845" s="3" t="s">
        <v>582</v>
      </c>
      <c r="G1845" s="4" t="str">
        <f t="shared" si="117"/>
        <v>RES0805 133K±1%</v>
      </c>
      <c r="H1845" s="3" t="s">
        <v>23</v>
      </c>
      <c r="I1845" s="3" t="s">
        <v>24</v>
      </c>
      <c r="J1845" s="3" t="s">
        <v>25</v>
      </c>
      <c r="K1845" s="3" t="s">
        <v>583</v>
      </c>
      <c r="L1845" s="4" t="str">
        <f t="shared" si="118"/>
        <v>RC0805FR-07133KL</v>
      </c>
      <c r="M1845" s="3" t="s">
        <v>378</v>
      </c>
      <c r="N1845" t="s">
        <v>379</v>
      </c>
      <c r="O1845" t="str">
        <f t="shared" ca="1" si="116"/>
        <v>C:\Altium Libraries\Passives Library\DataSheet\GENERAL PURPOSE CHIP RESISTORS (Yageo).pdf</v>
      </c>
      <c r="P1845" s="5" t="str">
        <f t="shared" si="119"/>
        <v>GENERAL PURPOSE CHIP RESISTORS RES0805 133K±1% 150V 0.125W</v>
      </c>
    </row>
    <row r="1846" spans="1:16" x14ac:dyDescent="0.3">
      <c r="A1846" s="4" t="s">
        <v>3149</v>
      </c>
      <c r="B1846" s="3" t="s">
        <v>580</v>
      </c>
      <c r="C1846" s="4" t="s">
        <v>2559</v>
      </c>
      <c r="D1846" s="45" t="s">
        <v>1669</v>
      </c>
      <c r="E1846" s="3" t="s">
        <v>581</v>
      </c>
      <c r="F1846" s="3" t="s">
        <v>582</v>
      </c>
      <c r="G1846" s="4" t="str">
        <f t="shared" si="117"/>
        <v>RES0805 137K±1%</v>
      </c>
      <c r="H1846" s="3" t="s">
        <v>23</v>
      </c>
      <c r="I1846" s="3" t="s">
        <v>24</v>
      </c>
      <c r="J1846" s="3" t="s">
        <v>25</v>
      </c>
      <c r="K1846" s="3" t="s">
        <v>583</v>
      </c>
      <c r="L1846" s="4" t="str">
        <f t="shared" si="118"/>
        <v>RC0805FR-07137KL</v>
      </c>
      <c r="M1846" s="3" t="s">
        <v>378</v>
      </c>
      <c r="N1846" t="s">
        <v>379</v>
      </c>
      <c r="O1846" t="str">
        <f t="shared" ca="1" si="116"/>
        <v>C:\Altium Libraries\Passives Library\DataSheet\GENERAL PURPOSE CHIP RESISTORS (Yageo).pdf</v>
      </c>
      <c r="P1846" s="5" t="str">
        <f t="shared" si="119"/>
        <v>GENERAL PURPOSE CHIP RESISTORS RES0805 137K±1% 150V 0.125W</v>
      </c>
    </row>
    <row r="1847" spans="1:16" x14ac:dyDescent="0.3">
      <c r="A1847" s="4" t="s">
        <v>3150</v>
      </c>
      <c r="B1847" s="3" t="s">
        <v>580</v>
      </c>
      <c r="C1847" s="4" t="s">
        <v>2560</v>
      </c>
      <c r="D1847" s="45" t="s">
        <v>1669</v>
      </c>
      <c r="E1847" s="3" t="s">
        <v>581</v>
      </c>
      <c r="F1847" s="3" t="s">
        <v>582</v>
      </c>
      <c r="G1847" s="4" t="str">
        <f t="shared" si="117"/>
        <v>RES0805 140K±1%</v>
      </c>
      <c r="H1847" s="3" t="s">
        <v>23</v>
      </c>
      <c r="I1847" s="3" t="s">
        <v>24</v>
      </c>
      <c r="J1847" s="3" t="s">
        <v>25</v>
      </c>
      <c r="K1847" s="3" t="s">
        <v>583</v>
      </c>
      <c r="L1847" s="4" t="str">
        <f t="shared" si="118"/>
        <v>RC0805FR-07140KL</v>
      </c>
      <c r="M1847" s="3" t="s">
        <v>378</v>
      </c>
      <c r="N1847" t="s">
        <v>379</v>
      </c>
      <c r="O1847" t="str">
        <f t="shared" ca="1" si="116"/>
        <v>C:\Altium Libraries\Passives Library\DataSheet\GENERAL PURPOSE CHIP RESISTORS (Yageo).pdf</v>
      </c>
      <c r="P1847" s="5" t="str">
        <f t="shared" si="119"/>
        <v>GENERAL PURPOSE CHIP RESISTORS RES0805 140K±1% 150V 0.125W</v>
      </c>
    </row>
    <row r="1848" spans="1:16" x14ac:dyDescent="0.3">
      <c r="A1848" s="4" t="s">
        <v>3151</v>
      </c>
      <c r="B1848" s="3" t="s">
        <v>580</v>
      </c>
      <c r="C1848" s="4" t="s">
        <v>2561</v>
      </c>
      <c r="D1848" s="45" t="s">
        <v>1669</v>
      </c>
      <c r="E1848" s="3" t="s">
        <v>581</v>
      </c>
      <c r="F1848" s="3" t="s">
        <v>582</v>
      </c>
      <c r="G1848" s="4" t="str">
        <f t="shared" si="117"/>
        <v>RES0805 143K±1%</v>
      </c>
      <c r="H1848" s="3" t="s">
        <v>23</v>
      </c>
      <c r="I1848" s="3" t="s">
        <v>24</v>
      </c>
      <c r="J1848" s="3" t="s">
        <v>25</v>
      </c>
      <c r="K1848" s="3" t="s">
        <v>583</v>
      </c>
      <c r="L1848" s="4" t="str">
        <f t="shared" si="118"/>
        <v>RC0805FR-07143KL</v>
      </c>
      <c r="M1848" s="3" t="s">
        <v>378</v>
      </c>
      <c r="N1848" t="s">
        <v>379</v>
      </c>
      <c r="O1848" t="str">
        <f t="shared" ca="1" si="116"/>
        <v>C:\Altium Libraries\Passives Library\DataSheet\GENERAL PURPOSE CHIP RESISTORS (Yageo).pdf</v>
      </c>
      <c r="P1848" s="5" t="str">
        <f t="shared" si="119"/>
        <v>GENERAL PURPOSE CHIP RESISTORS RES0805 143K±1% 150V 0.125W</v>
      </c>
    </row>
    <row r="1849" spans="1:16" x14ac:dyDescent="0.3">
      <c r="A1849" s="4" t="s">
        <v>3152</v>
      </c>
      <c r="B1849" s="3" t="s">
        <v>580</v>
      </c>
      <c r="C1849" s="4" t="s">
        <v>2562</v>
      </c>
      <c r="D1849" s="45" t="s">
        <v>1669</v>
      </c>
      <c r="E1849" s="3" t="s">
        <v>581</v>
      </c>
      <c r="F1849" s="3" t="s">
        <v>582</v>
      </c>
      <c r="G1849" s="4" t="str">
        <f t="shared" si="117"/>
        <v>RES0805 147K±1%</v>
      </c>
      <c r="H1849" s="3" t="s">
        <v>23</v>
      </c>
      <c r="I1849" s="3" t="s">
        <v>24</v>
      </c>
      <c r="J1849" s="3" t="s">
        <v>25</v>
      </c>
      <c r="K1849" s="3" t="s">
        <v>583</v>
      </c>
      <c r="L1849" s="4" t="str">
        <f t="shared" si="118"/>
        <v>RC0805FR-07147KL</v>
      </c>
      <c r="M1849" s="3" t="s">
        <v>378</v>
      </c>
      <c r="N1849" t="s">
        <v>379</v>
      </c>
      <c r="O1849" t="str">
        <f t="shared" ca="1" si="116"/>
        <v>C:\Altium Libraries\Passives Library\DataSheet\GENERAL PURPOSE CHIP RESISTORS (Yageo).pdf</v>
      </c>
      <c r="P1849" s="5" t="str">
        <f t="shared" si="119"/>
        <v>GENERAL PURPOSE CHIP RESISTORS RES0805 147K±1% 150V 0.125W</v>
      </c>
    </row>
    <row r="1850" spans="1:16" x14ac:dyDescent="0.3">
      <c r="A1850" s="4" t="s">
        <v>3153</v>
      </c>
      <c r="B1850" s="3" t="s">
        <v>580</v>
      </c>
      <c r="C1850" s="4" t="s">
        <v>280</v>
      </c>
      <c r="D1850" s="45" t="s">
        <v>1669</v>
      </c>
      <c r="E1850" s="3" t="s">
        <v>581</v>
      </c>
      <c r="F1850" s="3" t="s">
        <v>582</v>
      </c>
      <c r="G1850" s="4" t="str">
        <f t="shared" si="117"/>
        <v>RES0805 150K±1%</v>
      </c>
      <c r="H1850" s="3" t="s">
        <v>23</v>
      </c>
      <c r="I1850" s="3" t="s">
        <v>24</v>
      </c>
      <c r="J1850" s="3" t="s">
        <v>25</v>
      </c>
      <c r="K1850" s="3" t="s">
        <v>583</v>
      </c>
      <c r="L1850" s="4" t="str">
        <f t="shared" si="118"/>
        <v>RC0805FR-07150KL</v>
      </c>
      <c r="M1850" s="3" t="s">
        <v>378</v>
      </c>
      <c r="N1850" t="s">
        <v>379</v>
      </c>
      <c r="O1850" t="str">
        <f t="shared" ca="1" si="116"/>
        <v>C:\Altium Libraries\Passives Library\DataSheet\GENERAL PURPOSE CHIP RESISTORS (Yageo).pdf</v>
      </c>
      <c r="P1850" s="5" t="str">
        <f t="shared" si="119"/>
        <v>GENERAL PURPOSE CHIP RESISTORS RES0805 150K±1% 150V 0.125W</v>
      </c>
    </row>
    <row r="1851" spans="1:16" x14ac:dyDescent="0.3">
      <c r="A1851" s="4" t="s">
        <v>3154</v>
      </c>
      <c r="B1851" s="3" t="s">
        <v>580</v>
      </c>
      <c r="C1851" s="4" t="s">
        <v>2563</v>
      </c>
      <c r="D1851" s="45" t="s">
        <v>1669</v>
      </c>
      <c r="E1851" s="3" t="s">
        <v>581</v>
      </c>
      <c r="F1851" s="3" t="s">
        <v>582</v>
      </c>
      <c r="G1851" s="4" t="str">
        <f t="shared" si="117"/>
        <v>RES0805 154K±1%</v>
      </c>
      <c r="H1851" s="3" t="s">
        <v>23</v>
      </c>
      <c r="I1851" s="3" t="s">
        <v>24</v>
      </c>
      <c r="J1851" s="3" t="s">
        <v>25</v>
      </c>
      <c r="K1851" s="3" t="s">
        <v>583</v>
      </c>
      <c r="L1851" s="4" t="str">
        <f t="shared" si="118"/>
        <v>RC0805FR-07154KL</v>
      </c>
      <c r="M1851" s="3" t="s">
        <v>378</v>
      </c>
      <c r="N1851" t="s">
        <v>379</v>
      </c>
      <c r="O1851" t="str">
        <f t="shared" ca="1" si="116"/>
        <v>C:\Altium Libraries\Passives Library\DataSheet\GENERAL PURPOSE CHIP RESISTORS (Yageo).pdf</v>
      </c>
      <c r="P1851" s="5" t="str">
        <f t="shared" si="119"/>
        <v>GENERAL PURPOSE CHIP RESISTORS RES0805 154K±1% 150V 0.125W</v>
      </c>
    </row>
    <row r="1852" spans="1:16" x14ac:dyDescent="0.3">
      <c r="A1852" s="4" t="s">
        <v>3155</v>
      </c>
      <c r="B1852" s="3" t="s">
        <v>580</v>
      </c>
      <c r="C1852" s="4" t="s">
        <v>2564</v>
      </c>
      <c r="D1852" s="45" t="s">
        <v>1669</v>
      </c>
      <c r="E1852" s="3" t="s">
        <v>581</v>
      </c>
      <c r="F1852" s="3" t="s">
        <v>582</v>
      </c>
      <c r="G1852" s="4" t="str">
        <f t="shared" si="117"/>
        <v>RES0805 158K±1%</v>
      </c>
      <c r="H1852" s="3" t="s">
        <v>23</v>
      </c>
      <c r="I1852" s="3" t="s">
        <v>24</v>
      </c>
      <c r="J1852" s="3" t="s">
        <v>25</v>
      </c>
      <c r="K1852" s="3" t="s">
        <v>583</v>
      </c>
      <c r="L1852" s="4" t="str">
        <f t="shared" si="118"/>
        <v>RC0805FR-07158KL</v>
      </c>
      <c r="M1852" s="3" t="s">
        <v>378</v>
      </c>
      <c r="N1852" t="s">
        <v>379</v>
      </c>
      <c r="O1852" t="str">
        <f t="shared" ca="1" si="116"/>
        <v>C:\Altium Libraries\Passives Library\DataSheet\GENERAL PURPOSE CHIP RESISTORS (Yageo).pdf</v>
      </c>
      <c r="P1852" s="5" t="str">
        <f t="shared" si="119"/>
        <v>GENERAL PURPOSE CHIP RESISTORS RES0805 158K±1% 150V 0.125W</v>
      </c>
    </row>
    <row r="1853" spans="1:16" x14ac:dyDescent="0.3">
      <c r="A1853" s="4" t="s">
        <v>3156</v>
      </c>
      <c r="B1853" s="3" t="s">
        <v>580</v>
      </c>
      <c r="C1853" s="4" t="s">
        <v>2565</v>
      </c>
      <c r="D1853" s="45" t="s">
        <v>1669</v>
      </c>
      <c r="E1853" s="3" t="s">
        <v>581</v>
      </c>
      <c r="F1853" s="3" t="s">
        <v>582</v>
      </c>
      <c r="G1853" s="4" t="str">
        <f t="shared" si="117"/>
        <v>RES0805 162K±1%</v>
      </c>
      <c r="H1853" s="3" t="s">
        <v>23</v>
      </c>
      <c r="I1853" s="3" t="s">
        <v>24</v>
      </c>
      <c r="J1853" s="3" t="s">
        <v>25</v>
      </c>
      <c r="K1853" s="3" t="s">
        <v>583</v>
      </c>
      <c r="L1853" s="4" t="str">
        <f t="shared" si="118"/>
        <v>RC0805FR-07162KL</v>
      </c>
      <c r="M1853" s="3" t="s">
        <v>378</v>
      </c>
      <c r="N1853" t="s">
        <v>379</v>
      </c>
      <c r="O1853" t="str">
        <f t="shared" ca="1" si="116"/>
        <v>C:\Altium Libraries\Passives Library\DataSheet\GENERAL PURPOSE CHIP RESISTORS (Yageo).pdf</v>
      </c>
      <c r="P1853" s="5" t="str">
        <f t="shared" si="119"/>
        <v>GENERAL PURPOSE CHIP RESISTORS RES0805 162K±1% 150V 0.125W</v>
      </c>
    </row>
    <row r="1854" spans="1:16" x14ac:dyDescent="0.3">
      <c r="A1854" s="4" t="s">
        <v>3157</v>
      </c>
      <c r="B1854" s="3" t="s">
        <v>580</v>
      </c>
      <c r="C1854" s="4" t="s">
        <v>2566</v>
      </c>
      <c r="D1854" s="45" t="s">
        <v>1669</v>
      </c>
      <c r="E1854" s="3" t="s">
        <v>581</v>
      </c>
      <c r="F1854" s="3" t="s">
        <v>582</v>
      </c>
      <c r="G1854" s="4" t="str">
        <f t="shared" si="117"/>
        <v>RES0805 165K±1%</v>
      </c>
      <c r="H1854" s="3" t="s">
        <v>23</v>
      </c>
      <c r="I1854" s="3" t="s">
        <v>24</v>
      </c>
      <c r="J1854" s="3" t="s">
        <v>25</v>
      </c>
      <c r="K1854" s="3" t="s">
        <v>583</v>
      </c>
      <c r="L1854" s="4" t="str">
        <f t="shared" si="118"/>
        <v>RC0805FR-07165KL</v>
      </c>
      <c r="M1854" s="3" t="s">
        <v>378</v>
      </c>
      <c r="N1854" t="s">
        <v>379</v>
      </c>
      <c r="O1854" t="str">
        <f t="shared" ca="1" si="116"/>
        <v>C:\Altium Libraries\Passives Library\DataSheet\GENERAL PURPOSE CHIP RESISTORS (Yageo).pdf</v>
      </c>
      <c r="P1854" s="5" t="str">
        <f t="shared" si="119"/>
        <v>GENERAL PURPOSE CHIP RESISTORS RES0805 165K±1% 150V 0.125W</v>
      </c>
    </row>
    <row r="1855" spans="1:16" x14ac:dyDescent="0.3">
      <c r="A1855" s="4" t="s">
        <v>3158</v>
      </c>
      <c r="B1855" s="3" t="s">
        <v>580</v>
      </c>
      <c r="C1855" s="4" t="s">
        <v>2567</v>
      </c>
      <c r="D1855" s="45" t="s">
        <v>1669</v>
      </c>
      <c r="E1855" s="3" t="s">
        <v>581</v>
      </c>
      <c r="F1855" s="3" t="s">
        <v>582</v>
      </c>
      <c r="G1855" s="4" t="str">
        <f t="shared" si="117"/>
        <v>RES0805 169K±1%</v>
      </c>
      <c r="H1855" s="3" t="s">
        <v>23</v>
      </c>
      <c r="I1855" s="3" t="s">
        <v>24</v>
      </c>
      <c r="J1855" s="3" t="s">
        <v>25</v>
      </c>
      <c r="K1855" s="3" t="s">
        <v>583</v>
      </c>
      <c r="L1855" s="4" t="str">
        <f t="shared" si="118"/>
        <v>RC0805FR-07169KL</v>
      </c>
      <c r="M1855" s="3" t="s">
        <v>378</v>
      </c>
      <c r="N1855" t="s">
        <v>379</v>
      </c>
      <c r="O1855" t="str">
        <f t="shared" ca="1" si="116"/>
        <v>C:\Altium Libraries\Passives Library\DataSheet\GENERAL PURPOSE CHIP RESISTORS (Yageo).pdf</v>
      </c>
      <c r="P1855" s="5" t="str">
        <f t="shared" si="119"/>
        <v>GENERAL PURPOSE CHIP RESISTORS RES0805 169K±1% 150V 0.125W</v>
      </c>
    </row>
    <row r="1856" spans="1:16" x14ac:dyDescent="0.3">
      <c r="A1856" s="4" t="s">
        <v>3159</v>
      </c>
      <c r="B1856" s="3" t="s">
        <v>580</v>
      </c>
      <c r="C1856" s="4" t="s">
        <v>2568</v>
      </c>
      <c r="D1856" s="45" t="s">
        <v>1669</v>
      </c>
      <c r="E1856" s="3" t="s">
        <v>581</v>
      </c>
      <c r="F1856" s="3" t="s">
        <v>582</v>
      </c>
      <c r="G1856" s="4" t="str">
        <f t="shared" si="117"/>
        <v>RES0805 174K±1%</v>
      </c>
      <c r="H1856" s="3" t="s">
        <v>23</v>
      </c>
      <c r="I1856" s="3" t="s">
        <v>24</v>
      </c>
      <c r="J1856" s="3" t="s">
        <v>25</v>
      </c>
      <c r="K1856" s="3" t="s">
        <v>583</v>
      </c>
      <c r="L1856" s="4" t="str">
        <f t="shared" si="118"/>
        <v>RC0805FR-07174KL</v>
      </c>
      <c r="M1856" s="3" t="s">
        <v>378</v>
      </c>
      <c r="N1856" t="s">
        <v>379</v>
      </c>
      <c r="O1856" t="str">
        <f t="shared" ca="1" si="116"/>
        <v>C:\Altium Libraries\Passives Library\DataSheet\GENERAL PURPOSE CHIP RESISTORS (Yageo).pdf</v>
      </c>
      <c r="P1856" s="5" t="str">
        <f t="shared" si="119"/>
        <v>GENERAL PURPOSE CHIP RESISTORS RES0805 174K±1% 150V 0.125W</v>
      </c>
    </row>
    <row r="1857" spans="1:16" x14ac:dyDescent="0.3">
      <c r="A1857" s="4" t="s">
        <v>3160</v>
      </c>
      <c r="B1857" s="3" t="s">
        <v>580</v>
      </c>
      <c r="C1857" s="4" t="s">
        <v>2569</v>
      </c>
      <c r="D1857" s="45" t="s">
        <v>1669</v>
      </c>
      <c r="E1857" s="3" t="s">
        <v>581</v>
      </c>
      <c r="F1857" s="3" t="s">
        <v>582</v>
      </c>
      <c r="G1857" s="4" t="str">
        <f t="shared" si="117"/>
        <v>RES0805 178K±1%</v>
      </c>
      <c r="H1857" s="3" t="s">
        <v>23</v>
      </c>
      <c r="I1857" s="3" t="s">
        <v>24</v>
      </c>
      <c r="J1857" s="3" t="s">
        <v>25</v>
      </c>
      <c r="K1857" s="3" t="s">
        <v>583</v>
      </c>
      <c r="L1857" s="4" t="str">
        <f t="shared" si="118"/>
        <v>RC0805FR-07178KL</v>
      </c>
      <c r="M1857" s="3" t="s">
        <v>378</v>
      </c>
      <c r="N1857" t="s">
        <v>379</v>
      </c>
      <c r="O1857" t="str">
        <f t="shared" ca="1" si="116"/>
        <v>C:\Altium Libraries\Passives Library\DataSheet\GENERAL PURPOSE CHIP RESISTORS (Yageo).pdf</v>
      </c>
      <c r="P1857" s="5" t="str">
        <f t="shared" si="119"/>
        <v>GENERAL PURPOSE CHIP RESISTORS RES0805 178K±1% 150V 0.125W</v>
      </c>
    </row>
    <row r="1858" spans="1:16" x14ac:dyDescent="0.3">
      <c r="A1858" s="4" t="s">
        <v>3161</v>
      </c>
      <c r="B1858" s="3" t="s">
        <v>580</v>
      </c>
      <c r="C1858" s="4" t="s">
        <v>2570</v>
      </c>
      <c r="D1858" s="45" t="s">
        <v>1669</v>
      </c>
      <c r="E1858" s="3" t="s">
        <v>581</v>
      </c>
      <c r="F1858" s="3" t="s">
        <v>582</v>
      </c>
      <c r="G1858" s="4" t="str">
        <f t="shared" si="117"/>
        <v>RES0805 182K±1%</v>
      </c>
      <c r="H1858" s="3" t="s">
        <v>23</v>
      </c>
      <c r="I1858" s="3" t="s">
        <v>24</v>
      </c>
      <c r="J1858" s="3" t="s">
        <v>25</v>
      </c>
      <c r="K1858" s="3" t="s">
        <v>583</v>
      </c>
      <c r="L1858" s="4" t="str">
        <f t="shared" si="118"/>
        <v>RC0805FR-07182KL</v>
      </c>
      <c r="M1858" s="3" t="s">
        <v>378</v>
      </c>
      <c r="N1858" t="s">
        <v>379</v>
      </c>
      <c r="O1858" t="str">
        <f t="shared" ca="1" si="116"/>
        <v>C:\Altium Libraries\Passives Library\DataSheet\GENERAL PURPOSE CHIP RESISTORS (Yageo).pdf</v>
      </c>
      <c r="P1858" s="5" t="str">
        <f t="shared" si="119"/>
        <v>GENERAL PURPOSE CHIP RESISTORS RES0805 182K±1% 150V 0.125W</v>
      </c>
    </row>
    <row r="1859" spans="1:16" x14ac:dyDescent="0.3">
      <c r="A1859" s="4" t="s">
        <v>3162</v>
      </c>
      <c r="B1859" s="3" t="s">
        <v>580</v>
      </c>
      <c r="C1859" s="4" t="s">
        <v>2571</v>
      </c>
      <c r="D1859" s="45" t="s">
        <v>1669</v>
      </c>
      <c r="E1859" s="3" t="s">
        <v>581</v>
      </c>
      <c r="F1859" s="3" t="s">
        <v>582</v>
      </c>
      <c r="G1859" s="4" t="str">
        <f t="shared" si="117"/>
        <v>RES0805 187K±1%</v>
      </c>
      <c r="H1859" s="3" t="s">
        <v>23</v>
      </c>
      <c r="I1859" s="3" t="s">
        <v>24</v>
      </c>
      <c r="J1859" s="3" t="s">
        <v>25</v>
      </c>
      <c r="K1859" s="3" t="s">
        <v>583</v>
      </c>
      <c r="L1859" s="4" t="str">
        <f t="shared" si="118"/>
        <v>RC0805FR-07187KL</v>
      </c>
      <c r="M1859" s="3" t="s">
        <v>378</v>
      </c>
      <c r="N1859" t="s">
        <v>379</v>
      </c>
      <c r="O1859" t="str">
        <f t="shared" ca="1" si="116"/>
        <v>C:\Altium Libraries\Passives Library\DataSheet\GENERAL PURPOSE CHIP RESISTORS (Yageo).pdf</v>
      </c>
      <c r="P1859" s="5" t="str">
        <f t="shared" si="119"/>
        <v>GENERAL PURPOSE CHIP RESISTORS RES0805 187K±1% 150V 0.125W</v>
      </c>
    </row>
    <row r="1860" spans="1:16" x14ac:dyDescent="0.3">
      <c r="A1860" s="4" t="s">
        <v>3163</v>
      </c>
      <c r="B1860" s="3" t="s">
        <v>580</v>
      </c>
      <c r="C1860" s="4" t="s">
        <v>2572</v>
      </c>
      <c r="D1860" s="45" t="s">
        <v>1669</v>
      </c>
      <c r="E1860" s="3" t="s">
        <v>581</v>
      </c>
      <c r="F1860" s="3" t="s">
        <v>582</v>
      </c>
      <c r="G1860" s="4" t="str">
        <f t="shared" si="117"/>
        <v>RES0805 191K±1%</v>
      </c>
      <c r="H1860" s="3" t="s">
        <v>23</v>
      </c>
      <c r="I1860" s="3" t="s">
        <v>24</v>
      </c>
      <c r="J1860" s="3" t="s">
        <v>25</v>
      </c>
      <c r="K1860" s="3" t="s">
        <v>583</v>
      </c>
      <c r="L1860" s="4" t="str">
        <f t="shared" si="118"/>
        <v>RC0805FR-07191KL</v>
      </c>
      <c r="M1860" s="3" t="s">
        <v>378</v>
      </c>
      <c r="N1860" t="s">
        <v>379</v>
      </c>
      <c r="O1860" t="str">
        <f t="shared" ca="1" si="116"/>
        <v>C:\Altium Libraries\Passives Library\DataSheet\GENERAL PURPOSE CHIP RESISTORS (Yageo).pdf</v>
      </c>
      <c r="P1860" s="5" t="str">
        <f t="shared" si="119"/>
        <v>GENERAL PURPOSE CHIP RESISTORS RES0805 191K±1% 150V 0.125W</v>
      </c>
    </row>
    <row r="1861" spans="1:16" x14ac:dyDescent="0.3">
      <c r="A1861" s="4" t="s">
        <v>3164</v>
      </c>
      <c r="B1861" s="3" t="s">
        <v>580</v>
      </c>
      <c r="C1861" s="4" t="s">
        <v>2573</v>
      </c>
      <c r="D1861" s="45" t="s">
        <v>1669</v>
      </c>
      <c r="E1861" s="3" t="s">
        <v>581</v>
      </c>
      <c r="F1861" s="3" t="s">
        <v>582</v>
      </c>
      <c r="G1861" s="4" t="str">
        <f t="shared" si="117"/>
        <v>RES0805 196K±1%</v>
      </c>
      <c r="H1861" s="3" t="s">
        <v>23</v>
      </c>
      <c r="I1861" s="3" t="s">
        <v>24</v>
      </c>
      <c r="J1861" s="3" t="s">
        <v>25</v>
      </c>
      <c r="K1861" s="3" t="s">
        <v>583</v>
      </c>
      <c r="L1861" s="4" t="str">
        <f t="shared" si="118"/>
        <v>RC0805FR-07196KL</v>
      </c>
      <c r="M1861" s="3" t="s">
        <v>378</v>
      </c>
      <c r="N1861" t="s">
        <v>379</v>
      </c>
      <c r="O1861" t="str">
        <f t="shared" ca="1" si="116"/>
        <v>C:\Altium Libraries\Passives Library\DataSheet\GENERAL PURPOSE CHIP RESISTORS (Yageo).pdf</v>
      </c>
      <c r="P1861" s="5" t="str">
        <f t="shared" si="119"/>
        <v>GENERAL PURPOSE CHIP RESISTORS RES0805 196K±1% 150V 0.125W</v>
      </c>
    </row>
    <row r="1862" spans="1:16" x14ac:dyDescent="0.3">
      <c r="A1862" s="4" t="s">
        <v>3165</v>
      </c>
      <c r="B1862" s="3" t="s">
        <v>580</v>
      </c>
      <c r="C1862" s="4" t="s">
        <v>286</v>
      </c>
      <c r="D1862" s="45" t="s">
        <v>1669</v>
      </c>
      <c r="E1862" s="3" t="s">
        <v>581</v>
      </c>
      <c r="F1862" s="3" t="s">
        <v>582</v>
      </c>
      <c r="G1862" s="4" t="str">
        <f t="shared" si="117"/>
        <v>RES0805 200K±1%</v>
      </c>
      <c r="H1862" s="3" t="s">
        <v>23</v>
      </c>
      <c r="I1862" s="3" t="s">
        <v>24</v>
      </c>
      <c r="J1862" s="3" t="s">
        <v>25</v>
      </c>
      <c r="K1862" s="3" t="s">
        <v>583</v>
      </c>
      <c r="L1862" s="4" t="str">
        <f t="shared" si="118"/>
        <v>RC0805FR-07200KL</v>
      </c>
      <c r="M1862" s="3" t="s">
        <v>378</v>
      </c>
      <c r="N1862" t="s">
        <v>379</v>
      </c>
      <c r="O1862" t="str">
        <f t="shared" ca="1" si="116"/>
        <v>C:\Altium Libraries\Passives Library\DataSheet\GENERAL PURPOSE CHIP RESISTORS (Yageo).pdf</v>
      </c>
      <c r="P1862" s="5" t="str">
        <f t="shared" si="119"/>
        <v>GENERAL PURPOSE CHIP RESISTORS RES0805 200K±1% 150V 0.125W</v>
      </c>
    </row>
    <row r="1863" spans="1:16" x14ac:dyDescent="0.3">
      <c r="A1863" s="4" t="s">
        <v>3166</v>
      </c>
      <c r="B1863" s="3" t="s">
        <v>580</v>
      </c>
      <c r="C1863" s="4" t="s">
        <v>2574</v>
      </c>
      <c r="D1863" s="45" t="s">
        <v>1669</v>
      </c>
      <c r="E1863" s="3" t="s">
        <v>581</v>
      </c>
      <c r="F1863" s="3" t="s">
        <v>582</v>
      </c>
      <c r="G1863" s="4" t="str">
        <f t="shared" si="117"/>
        <v>RES0805 205K±1%</v>
      </c>
      <c r="H1863" s="3" t="s">
        <v>23</v>
      </c>
      <c r="I1863" s="3" t="s">
        <v>24</v>
      </c>
      <c r="J1863" s="3" t="s">
        <v>25</v>
      </c>
      <c r="K1863" s="3" t="s">
        <v>583</v>
      </c>
      <c r="L1863" s="4" t="str">
        <f t="shared" si="118"/>
        <v>RC0805FR-07205KL</v>
      </c>
      <c r="M1863" s="3" t="s">
        <v>378</v>
      </c>
      <c r="N1863" t="s">
        <v>379</v>
      </c>
      <c r="O1863" t="str">
        <f t="shared" ca="1" si="116"/>
        <v>C:\Altium Libraries\Passives Library\DataSheet\GENERAL PURPOSE CHIP RESISTORS (Yageo).pdf</v>
      </c>
      <c r="P1863" s="5" t="str">
        <f t="shared" si="119"/>
        <v>GENERAL PURPOSE CHIP RESISTORS RES0805 205K±1% 150V 0.125W</v>
      </c>
    </row>
    <row r="1864" spans="1:16" x14ac:dyDescent="0.3">
      <c r="A1864" s="4" t="s">
        <v>3167</v>
      </c>
      <c r="B1864" s="3" t="s">
        <v>580</v>
      </c>
      <c r="C1864" s="4" t="s">
        <v>2575</v>
      </c>
      <c r="D1864" s="45" t="s">
        <v>1669</v>
      </c>
      <c r="E1864" s="3" t="s">
        <v>581</v>
      </c>
      <c r="F1864" s="3" t="s">
        <v>582</v>
      </c>
      <c r="G1864" s="4" t="str">
        <f t="shared" si="117"/>
        <v>RES0805 210K±1%</v>
      </c>
      <c r="H1864" s="3" t="s">
        <v>23</v>
      </c>
      <c r="I1864" s="3" t="s">
        <v>24</v>
      </c>
      <c r="J1864" s="3" t="s">
        <v>25</v>
      </c>
      <c r="K1864" s="3" t="s">
        <v>583</v>
      </c>
      <c r="L1864" s="4" t="str">
        <f t="shared" si="118"/>
        <v>RC0805FR-07210KL</v>
      </c>
      <c r="M1864" s="3" t="s">
        <v>378</v>
      </c>
      <c r="N1864" t="s">
        <v>379</v>
      </c>
      <c r="O1864" t="str">
        <f t="shared" ref="O1864:O1927" ca="1" si="120">CONCATENATE(LEFT(CELL("имяфайла"), FIND("[",CELL("имяфайла"))-1),"DataSheet\GENERAL PURPOSE CHIP RESISTORS (Yageo).pdf")</f>
        <v>C:\Altium Libraries\Passives Library\DataSheet\GENERAL PURPOSE CHIP RESISTORS (Yageo).pdf</v>
      </c>
      <c r="P1864" s="5" t="str">
        <f t="shared" si="119"/>
        <v>GENERAL PURPOSE CHIP RESISTORS RES0805 210K±1% 150V 0.125W</v>
      </c>
    </row>
    <row r="1865" spans="1:16" x14ac:dyDescent="0.3">
      <c r="A1865" s="4" t="s">
        <v>3168</v>
      </c>
      <c r="B1865" s="3" t="s">
        <v>580</v>
      </c>
      <c r="C1865" s="4" t="s">
        <v>2576</v>
      </c>
      <c r="D1865" s="45" t="s">
        <v>1669</v>
      </c>
      <c r="E1865" s="3" t="s">
        <v>581</v>
      </c>
      <c r="F1865" s="3" t="s">
        <v>582</v>
      </c>
      <c r="G1865" s="4" t="str">
        <f t="shared" ref="G1865:G1928" si="121">CONCATENATE(K1865," ",C1865,D1865)</f>
        <v>RES0805 215K±1%</v>
      </c>
      <c r="H1865" s="3" t="s">
        <v>23</v>
      </c>
      <c r="I1865" s="3" t="s">
        <v>24</v>
      </c>
      <c r="J1865" s="3" t="s">
        <v>25</v>
      </c>
      <c r="K1865" s="3" t="s">
        <v>583</v>
      </c>
      <c r="L1865" s="4" t="str">
        <f t="shared" ref="L1865:L1928" si="122">CONCATENATE("RC0805FR-07",C1865,"L")</f>
        <v>RC0805FR-07215KL</v>
      </c>
      <c r="M1865" s="3" t="s">
        <v>378</v>
      </c>
      <c r="N1865" t="s">
        <v>379</v>
      </c>
      <c r="O1865" t="str">
        <f t="shared" ca="1" si="120"/>
        <v>C:\Altium Libraries\Passives Library\DataSheet\GENERAL PURPOSE CHIP RESISTORS (Yageo).pdf</v>
      </c>
      <c r="P1865" s="5" t="str">
        <f t="shared" ref="P1865:P1928" si="123">CONCATENATE(N1865," ",K1865," ",C1865,D1865," ",E1865," ",F1865)</f>
        <v>GENERAL PURPOSE CHIP RESISTORS RES0805 215K±1% 150V 0.125W</v>
      </c>
    </row>
    <row r="1866" spans="1:16" x14ac:dyDescent="0.3">
      <c r="A1866" s="4" t="s">
        <v>3169</v>
      </c>
      <c r="B1866" s="3" t="s">
        <v>580</v>
      </c>
      <c r="C1866" s="4" t="s">
        <v>2577</v>
      </c>
      <c r="D1866" s="45" t="s">
        <v>1669</v>
      </c>
      <c r="E1866" s="3" t="s">
        <v>581</v>
      </c>
      <c r="F1866" s="3" t="s">
        <v>582</v>
      </c>
      <c r="G1866" s="4" t="str">
        <f t="shared" si="121"/>
        <v>RES0805 221K±1%</v>
      </c>
      <c r="H1866" s="3" t="s">
        <v>23</v>
      </c>
      <c r="I1866" s="3" t="s">
        <v>24</v>
      </c>
      <c r="J1866" s="3" t="s">
        <v>25</v>
      </c>
      <c r="K1866" s="3" t="s">
        <v>583</v>
      </c>
      <c r="L1866" s="4" t="str">
        <f t="shared" si="122"/>
        <v>RC0805FR-07221KL</v>
      </c>
      <c r="M1866" s="3" t="s">
        <v>378</v>
      </c>
      <c r="N1866" t="s">
        <v>379</v>
      </c>
      <c r="O1866" t="str">
        <f t="shared" ca="1" si="120"/>
        <v>C:\Altium Libraries\Passives Library\DataSheet\GENERAL PURPOSE CHIP RESISTORS (Yageo).pdf</v>
      </c>
      <c r="P1866" s="5" t="str">
        <f t="shared" si="123"/>
        <v>GENERAL PURPOSE CHIP RESISTORS RES0805 221K±1% 150V 0.125W</v>
      </c>
    </row>
    <row r="1867" spans="1:16" x14ac:dyDescent="0.3">
      <c r="A1867" s="4" t="s">
        <v>3170</v>
      </c>
      <c r="B1867" s="3" t="s">
        <v>580</v>
      </c>
      <c r="C1867" s="4" t="s">
        <v>2578</v>
      </c>
      <c r="D1867" s="45" t="s">
        <v>1669</v>
      </c>
      <c r="E1867" s="3" t="s">
        <v>581</v>
      </c>
      <c r="F1867" s="3" t="s">
        <v>582</v>
      </c>
      <c r="G1867" s="4" t="str">
        <f t="shared" si="121"/>
        <v>RES0805 226K±1%</v>
      </c>
      <c r="H1867" s="3" t="s">
        <v>23</v>
      </c>
      <c r="I1867" s="3" t="s">
        <v>24</v>
      </c>
      <c r="J1867" s="3" t="s">
        <v>25</v>
      </c>
      <c r="K1867" s="3" t="s">
        <v>583</v>
      </c>
      <c r="L1867" s="4" t="str">
        <f t="shared" si="122"/>
        <v>RC0805FR-07226KL</v>
      </c>
      <c r="M1867" s="3" t="s">
        <v>378</v>
      </c>
      <c r="N1867" t="s">
        <v>379</v>
      </c>
      <c r="O1867" t="str">
        <f t="shared" ca="1" si="120"/>
        <v>C:\Altium Libraries\Passives Library\DataSheet\GENERAL PURPOSE CHIP RESISTORS (Yageo).pdf</v>
      </c>
      <c r="P1867" s="5" t="str">
        <f t="shared" si="123"/>
        <v>GENERAL PURPOSE CHIP RESISTORS RES0805 226K±1% 150V 0.125W</v>
      </c>
    </row>
    <row r="1868" spans="1:16" x14ac:dyDescent="0.3">
      <c r="A1868" s="4" t="s">
        <v>3171</v>
      </c>
      <c r="B1868" s="3" t="s">
        <v>580</v>
      </c>
      <c r="C1868" s="4" t="s">
        <v>2579</v>
      </c>
      <c r="D1868" s="45" t="s">
        <v>1669</v>
      </c>
      <c r="E1868" s="3" t="s">
        <v>581</v>
      </c>
      <c r="F1868" s="3" t="s">
        <v>582</v>
      </c>
      <c r="G1868" s="4" t="str">
        <f t="shared" si="121"/>
        <v>RES0805 232K±1%</v>
      </c>
      <c r="H1868" s="3" t="s">
        <v>23</v>
      </c>
      <c r="I1868" s="3" t="s">
        <v>24</v>
      </c>
      <c r="J1868" s="3" t="s">
        <v>25</v>
      </c>
      <c r="K1868" s="3" t="s">
        <v>583</v>
      </c>
      <c r="L1868" s="4" t="str">
        <f t="shared" si="122"/>
        <v>RC0805FR-07232KL</v>
      </c>
      <c r="M1868" s="3" t="s">
        <v>378</v>
      </c>
      <c r="N1868" t="s">
        <v>379</v>
      </c>
      <c r="O1868" t="str">
        <f t="shared" ca="1" si="120"/>
        <v>C:\Altium Libraries\Passives Library\DataSheet\GENERAL PURPOSE CHIP RESISTORS (Yageo).pdf</v>
      </c>
      <c r="P1868" s="5" t="str">
        <f t="shared" si="123"/>
        <v>GENERAL PURPOSE CHIP RESISTORS RES0805 232K±1% 150V 0.125W</v>
      </c>
    </row>
    <row r="1869" spans="1:16" x14ac:dyDescent="0.3">
      <c r="A1869" s="4" t="s">
        <v>3172</v>
      </c>
      <c r="B1869" s="3" t="s">
        <v>580</v>
      </c>
      <c r="C1869" s="4" t="s">
        <v>2580</v>
      </c>
      <c r="D1869" s="45" t="s">
        <v>1669</v>
      </c>
      <c r="E1869" s="3" t="s">
        <v>581</v>
      </c>
      <c r="F1869" s="3" t="s">
        <v>582</v>
      </c>
      <c r="G1869" s="4" t="str">
        <f t="shared" si="121"/>
        <v>RES0805 237K±1%</v>
      </c>
      <c r="H1869" s="3" t="s">
        <v>23</v>
      </c>
      <c r="I1869" s="3" t="s">
        <v>24</v>
      </c>
      <c r="J1869" s="3" t="s">
        <v>25</v>
      </c>
      <c r="K1869" s="3" t="s">
        <v>583</v>
      </c>
      <c r="L1869" s="4" t="str">
        <f t="shared" si="122"/>
        <v>RC0805FR-07237KL</v>
      </c>
      <c r="M1869" s="3" t="s">
        <v>378</v>
      </c>
      <c r="N1869" t="s">
        <v>379</v>
      </c>
      <c r="O1869" t="str">
        <f t="shared" ca="1" si="120"/>
        <v>C:\Altium Libraries\Passives Library\DataSheet\GENERAL PURPOSE CHIP RESISTORS (Yageo).pdf</v>
      </c>
      <c r="P1869" s="5" t="str">
        <f t="shared" si="123"/>
        <v>GENERAL PURPOSE CHIP RESISTORS RES0805 237K±1% 150V 0.125W</v>
      </c>
    </row>
    <row r="1870" spans="1:16" x14ac:dyDescent="0.3">
      <c r="A1870" s="4" t="s">
        <v>3173</v>
      </c>
      <c r="B1870" s="3" t="s">
        <v>580</v>
      </c>
      <c r="C1870" s="4" t="s">
        <v>2581</v>
      </c>
      <c r="D1870" s="45" t="s">
        <v>1669</v>
      </c>
      <c r="E1870" s="3" t="s">
        <v>581</v>
      </c>
      <c r="F1870" s="3" t="s">
        <v>582</v>
      </c>
      <c r="G1870" s="4" t="str">
        <f t="shared" si="121"/>
        <v>RES0805 243K±1%</v>
      </c>
      <c r="H1870" s="3" t="s">
        <v>23</v>
      </c>
      <c r="I1870" s="3" t="s">
        <v>24</v>
      </c>
      <c r="J1870" s="3" t="s">
        <v>25</v>
      </c>
      <c r="K1870" s="3" t="s">
        <v>583</v>
      </c>
      <c r="L1870" s="4" t="str">
        <f t="shared" si="122"/>
        <v>RC0805FR-07243KL</v>
      </c>
      <c r="M1870" s="3" t="s">
        <v>378</v>
      </c>
      <c r="N1870" t="s">
        <v>379</v>
      </c>
      <c r="O1870" t="str">
        <f t="shared" ca="1" si="120"/>
        <v>C:\Altium Libraries\Passives Library\DataSheet\GENERAL PURPOSE CHIP RESISTORS (Yageo).pdf</v>
      </c>
      <c r="P1870" s="5" t="str">
        <f t="shared" si="123"/>
        <v>GENERAL PURPOSE CHIP RESISTORS RES0805 243K±1% 150V 0.125W</v>
      </c>
    </row>
    <row r="1871" spans="1:16" x14ac:dyDescent="0.3">
      <c r="A1871" s="4" t="s">
        <v>3174</v>
      </c>
      <c r="B1871" s="3" t="s">
        <v>580</v>
      </c>
      <c r="C1871" s="4" t="s">
        <v>2582</v>
      </c>
      <c r="D1871" s="45" t="s">
        <v>1669</v>
      </c>
      <c r="E1871" s="3" t="s">
        <v>581</v>
      </c>
      <c r="F1871" s="3" t="s">
        <v>582</v>
      </c>
      <c r="G1871" s="4" t="str">
        <f t="shared" si="121"/>
        <v>RES0805 249K±1%</v>
      </c>
      <c r="H1871" s="3" t="s">
        <v>23</v>
      </c>
      <c r="I1871" s="3" t="s">
        <v>24</v>
      </c>
      <c r="J1871" s="3" t="s">
        <v>25</v>
      </c>
      <c r="K1871" s="3" t="s">
        <v>583</v>
      </c>
      <c r="L1871" s="4" t="str">
        <f t="shared" si="122"/>
        <v>RC0805FR-07249KL</v>
      </c>
      <c r="M1871" s="3" t="s">
        <v>378</v>
      </c>
      <c r="N1871" t="s">
        <v>379</v>
      </c>
      <c r="O1871" t="str">
        <f t="shared" ca="1" si="120"/>
        <v>C:\Altium Libraries\Passives Library\DataSheet\GENERAL PURPOSE CHIP RESISTORS (Yageo).pdf</v>
      </c>
      <c r="P1871" s="5" t="str">
        <f t="shared" si="123"/>
        <v>GENERAL PURPOSE CHIP RESISTORS RES0805 249K±1% 150V 0.125W</v>
      </c>
    </row>
    <row r="1872" spans="1:16" x14ac:dyDescent="0.3">
      <c r="A1872" s="4" t="s">
        <v>3175</v>
      </c>
      <c r="B1872" s="3" t="s">
        <v>580</v>
      </c>
      <c r="C1872" s="4" t="s">
        <v>2583</v>
      </c>
      <c r="D1872" s="45" t="s">
        <v>1669</v>
      </c>
      <c r="E1872" s="3" t="s">
        <v>581</v>
      </c>
      <c r="F1872" s="3" t="s">
        <v>582</v>
      </c>
      <c r="G1872" s="4" t="str">
        <f t="shared" si="121"/>
        <v>RES0805 255K±1%</v>
      </c>
      <c r="H1872" s="3" t="s">
        <v>23</v>
      </c>
      <c r="I1872" s="3" t="s">
        <v>24</v>
      </c>
      <c r="J1872" s="3" t="s">
        <v>25</v>
      </c>
      <c r="K1872" s="3" t="s">
        <v>583</v>
      </c>
      <c r="L1872" s="4" t="str">
        <f t="shared" si="122"/>
        <v>RC0805FR-07255KL</v>
      </c>
      <c r="M1872" s="3" t="s">
        <v>378</v>
      </c>
      <c r="N1872" t="s">
        <v>379</v>
      </c>
      <c r="O1872" t="str">
        <f t="shared" ca="1" si="120"/>
        <v>C:\Altium Libraries\Passives Library\DataSheet\GENERAL PURPOSE CHIP RESISTORS (Yageo).pdf</v>
      </c>
      <c r="P1872" s="5" t="str">
        <f t="shared" si="123"/>
        <v>GENERAL PURPOSE CHIP RESISTORS RES0805 255K±1% 150V 0.125W</v>
      </c>
    </row>
    <row r="1873" spans="1:16" x14ac:dyDescent="0.3">
      <c r="A1873" s="4" t="s">
        <v>3176</v>
      </c>
      <c r="B1873" s="3" t="s">
        <v>580</v>
      </c>
      <c r="C1873" s="4" t="s">
        <v>2584</v>
      </c>
      <c r="D1873" s="45" t="s">
        <v>1669</v>
      </c>
      <c r="E1873" s="3" t="s">
        <v>581</v>
      </c>
      <c r="F1873" s="3" t="s">
        <v>582</v>
      </c>
      <c r="G1873" s="4" t="str">
        <f t="shared" si="121"/>
        <v>RES0805 261K±1%</v>
      </c>
      <c r="H1873" s="3" t="s">
        <v>23</v>
      </c>
      <c r="I1873" s="3" t="s">
        <v>24</v>
      </c>
      <c r="J1873" s="3" t="s">
        <v>25</v>
      </c>
      <c r="K1873" s="3" t="s">
        <v>583</v>
      </c>
      <c r="L1873" s="4" t="str">
        <f t="shared" si="122"/>
        <v>RC0805FR-07261KL</v>
      </c>
      <c r="M1873" s="3" t="s">
        <v>378</v>
      </c>
      <c r="N1873" t="s">
        <v>379</v>
      </c>
      <c r="O1873" t="str">
        <f t="shared" ca="1" si="120"/>
        <v>C:\Altium Libraries\Passives Library\DataSheet\GENERAL PURPOSE CHIP RESISTORS (Yageo).pdf</v>
      </c>
      <c r="P1873" s="5" t="str">
        <f t="shared" si="123"/>
        <v>GENERAL PURPOSE CHIP RESISTORS RES0805 261K±1% 150V 0.125W</v>
      </c>
    </row>
    <row r="1874" spans="1:16" x14ac:dyDescent="0.3">
      <c r="A1874" s="4" t="s">
        <v>3177</v>
      </c>
      <c r="B1874" s="3" t="s">
        <v>580</v>
      </c>
      <c r="C1874" s="4" t="s">
        <v>2585</v>
      </c>
      <c r="D1874" s="45" t="s">
        <v>1669</v>
      </c>
      <c r="E1874" s="3" t="s">
        <v>581</v>
      </c>
      <c r="F1874" s="3" t="s">
        <v>582</v>
      </c>
      <c r="G1874" s="4" t="str">
        <f t="shared" si="121"/>
        <v>RES0805 267K±1%</v>
      </c>
      <c r="H1874" s="3" t="s">
        <v>23</v>
      </c>
      <c r="I1874" s="3" t="s">
        <v>24</v>
      </c>
      <c r="J1874" s="3" t="s">
        <v>25</v>
      </c>
      <c r="K1874" s="3" t="s">
        <v>583</v>
      </c>
      <c r="L1874" s="4" t="str">
        <f t="shared" si="122"/>
        <v>RC0805FR-07267KL</v>
      </c>
      <c r="M1874" s="3" t="s">
        <v>378</v>
      </c>
      <c r="N1874" t="s">
        <v>379</v>
      </c>
      <c r="O1874" t="str">
        <f t="shared" ca="1" si="120"/>
        <v>C:\Altium Libraries\Passives Library\DataSheet\GENERAL PURPOSE CHIP RESISTORS (Yageo).pdf</v>
      </c>
      <c r="P1874" s="5" t="str">
        <f t="shared" si="123"/>
        <v>GENERAL PURPOSE CHIP RESISTORS RES0805 267K±1% 150V 0.125W</v>
      </c>
    </row>
    <row r="1875" spans="1:16" x14ac:dyDescent="0.3">
      <c r="A1875" s="4" t="s">
        <v>3178</v>
      </c>
      <c r="B1875" s="3" t="s">
        <v>580</v>
      </c>
      <c r="C1875" s="4" t="s">
        <v>2586</v>
      </c>
      <c r="D1875" s="45" t="s">
        <v>1669</v>
      </c>
      <c r="E1875" s="3" t="s">
        <v>581</v>
      </c>
      <c r="F1875" s="3" t="s">
        <v>582</v>
      </c>
      <c r="G1875" s="4" t="str">
        <f t="shared" si="121"/>
        <v>RES0805 274K±1%</v>
      </c>
      <c r="H1875" s="3" t="s">
        <v>23</v>
      </c>
      <c r="I1875" s="3" t="s">
        <v>24</v>
      </c>
      <c r="J1875" s="3" t="s">
        <v>25</v>
      </c>
      <c r="K1875" s="3" t="s">
        <v>583</v>
      </c>
      <c r="L1875" s="4" t="str">
        <f t="shared" si="122"/>
        <v>RC0805FR-07274KL</v>
      </c>
      <c r="M1875" s="3" t="s">
        <v>378</v>
      </c>
      <c r="N1875" t="s">
        <v>379</v>
      </c>
      <c r="O1875" t="str">
        <f t="shared" ca="1" si="120"/>
        <v>C:\Altium Libraries\Passives Library\DataSheet\GENERAL PURPOSE CHIP RESISTORS (Yageo).pdf</v>
      </c>
      <c r="P1875" s="5" t="str">
        <f t="shared" si="123"/>
        <v>GENERAL PURPOSE CHIP RESISTORS RES0805 274K±1% 150V 0.125W</v>
      </c>
    </row>
    <row r="1876" spans="1:16" x14ac:dyDescent="0.3">
      <c r="A1876" s="4" t="s">
        <v>3179</v>
      </c>
      <c r="B1876" s="3" t="s">
        <v>580</v>
      </c>
      <c r="C1876" s="4" t="s">
        <v>2587</v>
      </c>
      <c r="D1876" s="45" t="s">
        <v>1669</v>
      </c>
      <c r="E1876" s="3" t="s">
        <v>581</v>
      </c>
      <c r="F1876" s="3" t="s">
        <v>582</v>
      </c>
      <c r="G1876" s="4" t="str">
        <f t="shared" si="121"/>
        <v>RES0805 280K±1%</v>
      </c>
      <c r="H1876" s="3" t="s">
        <v>23</v>
      </c>
      <c r="I1876" s="3" t="s">
        <v>24</v>
      </c>
      <c r="J1876" s="3" t="s">
        <v>25</v>
      </c>
      <c r="K1876" s="3" t="s">
        <v>583</v>
      </c>
      <c r="L1876" s="4" t="str">
        <f t="shared" si="122"/>
        <v>RC0805FR-07280KL</v>
      </c>
      <c r="M1876" s="3" t="s">
        <v>378</v>
      </c>
      <c r="N1876" t="s">
        <v>379</v>
      </c>
      <c r="O1876" t="str">
        <f t="shared" ca="1" si="120"/>
        <v>C:\Altium Libraries\Passives Library\DataSheet\GENERAL PURPOSE CHIP RESISTORS (Yageo).pdf</v>
      </c>
      <c r="P1876" s="5" t="str">
        <f t="shared" si="123"/>
        <v>GENERAL PURPOSE CHIP RESISTORS RES0805 280K±1% 150V 0.125W</v>
      </c>
    </row>
    <row r="1877" spans="1:16" x14ac:dyDescent="0.3">
      <c r="A1877" s="4" t="s">
        <v>3180</v>
      </c>
      <c r="B1877" s="3" t="s">
        <v>580</v>
      </c>
      <c r="C1877" s="4" t="s">
        <v>2588</v>
      </c>
      <c r="D1877" s="45" t="s">
        <v>1669</v>
      </c>
      <c r="E1877" s="3" t="s">
        <v>581</v>
      </c>
      <c r="F1877" s="3" t="s">
        <v>582</v>
      </c>
      <c r="G1877" s="4" t="str">
        <f t="shared" si="121"/>
        <v>RES0805 287K±1%</v>
      </c>
      <c r="H1877" s="3" t="s">
        <v>23</v>
      </c>
      <c r="I1877" s="3" t="s">
        <v>24</v>
      </c>
      <c r="J1877" s="3" t="s">
        <v>25</v>
      </c>
      <c r="K1877" s="3" t="s">
        <v>583</v>
      </c>
      <c r="L1877" s="4" t="str">
        <f t="shared" si="122"/>
        <v>RC0805FR-07287KL</v>
      </c>
      <c r="M1877" s="3" t="s">
        <v>378</v>
      </c>
      <c r="N1877" t="s">
        <v>379</v>
      </c>
      <c r="O1877" t="str">
        <f t="shared" ca="1" si="120"/>
        <v>C:\Altium Libraries\Passives Library\DataSheet\GENERAL PURPOSE CHIP RESISTORS (Yageo).pdf</v>
      </c>
      <c r="P1877" s="5" t="str">
        <f t="shared" si="123"/>
        <v>GENERAL PURPOSE CHIP RESISTORS RES0805 287K±1% 150V 0.125W</v>
      </c>
    </row>
    <row r="1878" spans="1:16" x14ac:dyDescent="0.3">
      <c r="A1878" s="4" t="s">
        <v>3181</v>
      </c>
      <c r="B1878" s="3" t="s">
        <v>580</v>
      </c>
      <c r="C1878" s="4" t="s">
        <v>2589</v>
      </c>
      <c r="D1878" s="45" t="s">
        <v>1669</v>
      </c>
      <c r="E1878" s="3" t="s">
        <v>581</v>
      </c>
      <c r="F1878" s="3" t="s">
        <v>582</v>
      </c>
      <c r="G1878" s="4" t="str">
        <f t="shared" si="121"/>
        <v>RES0805 294K±1%</v>
      </c>
      <c r="H1878" s="3" t="s">
        <v>23</v>
      </c>
      <c r="I1878" s="3" t="s">
        <v>24</v>
      </c>
      <c r="J1878" s="3" t="s">
        <v>25</v>
      </c>
      <c r="K1878" s="3" t="s">
        <v>583</v>
      </c>
      <c r="L1878" s="4" t="str">
        <f t="shared" si="122"/>
        <v>RC0805FR-07294KL</v>
      </c>
      <c r="M1878" s="3" t="s">
        <v>378</v>
      </c>
      <c r="N1878" t="s">
        <v>379</v>
      </c>
      <c r="O1878" t="str">
        <f t="shared" ca="1" si="120"/>
        <v>C:\Altium Libraries\Passives Library\DataSheet\GENERAL PURPOSE CHIP RESISTORS (Yageo).pdf</v>
      </c>
      <c r="P1878" s="5" t="str">
        <f t="shared" si="123"/>
        <v>GENERAL PURPOSE CHIP RESISTORS RES0805 294K±1% 150V 0.125W</v>
      </c>
    </row>
    <row r="1879" spans="1:16" x14ac:dyDescent="0.3">
      <c r="A1879" s="4" t="s">
        <v>3182</v>
      </c>
      <c r="B1879" s="3" t="s">
        <v>580</v>
      </c>
      <c r="C1879" s="4" t="s">
        <v>2590</v>
      </c>
      <c r="D1879" s="45" t="s">
        <v>1669</v>
      </c>
      <c r="E1879" s="3" t="s">
        <v>581</v>
      </c>
      <c r="F1879" s="3" t="s">
        <v>582</v>
      </c>
      <c r="G1879" s="4" t="str">
        <f t="shared" si="121"/>
        <v>RES0805 301K±1%</v>
      </c>
      <c r="H1879" s="3" t="s">
        <v>23</v>
      </c>
      <c r="I1879" s="3" t="s">
        <v>24</v>
      </c>
      <c r="J1879" s="3" t="s">
        <v>25</v>
      </c>
      <c r="K1879" s="3" t="s">
        <v>583</v>
      </c>
      <c r="L1879" s="4" t="str">
        <f t="shared" si="122"/>
        <v>RC0805FR-07301KL</v>
      </c>
      <c r="M1879" s="3" t="s">
        <v>378</v>
      </c>
      <c r="N1879" t="s">
        <v>379</v>
      </c>
      <c r="O1879" t="str">
        <f t="shared" ca="1" si="120"/>
        <v>C:\Altium Libraries\Passives Library\DataSheet\GENERAL PURPOSE CHIP RESISTORS (Yageo).pdf</v>
      </c>
      <c r="P1879" s="5" t="str">
        <f t="shared" si="123"/>
        <v>GENERAL PURPOSE CHIP RESISTORS RES0805 301K±1% 150V 0.125W</v>
      </c>
    </row>
    <row r="1880" spans="1:16" x14ac:dyDescent="0.3">
      <c r="A1880" s="4" t="s">
        <v>3183</v>
      </c>
      <c r="B1880" s="3" t="s">
        <v>580</v>
      </c>
      <c r="C1880" s="4" t="s">
        <v>2591</v>
      </c>
      <c r="D1880" s="45" t="s">
        <v>1669</v>
      </c>
      <c r="E1880" s="3" t="s">
        <v>581</v>
      </c>
      <c r="F1880" s="3" t="s">
        <v>582</v>
      </c>
      <c r="G1880" s="4" t="str">
        <f t="shared" si="121"/>
        <v>RES0805 309K±1%</v>
      </c>
      <c r="H1880" s="3" t="s">
        <v>23</v>
      </c>
      <c r="I1880" s="3" t="s">
        <v>24</v>
      </c>
      <c r="J1880" s="3" t="s">
        <v>25</v>
      </c>
      <c r="K1880" s="3" t="s">
        <v>583</v>
      </c>
      <c r="L1880" s="4" t="str">
        <f t="shared" si="122"/>
        <v>RC0805FR-07309KL</v>
      </c>
      <c r="M1880" s="3" t="s">
        <v>378</v>
      </c>
      <c r="N1880" t="s">
        <v>379</v>
      </c>
      <c r="O1880" t="str">
        <f t="shared" ca="1" si="120"/>
        <v>C:\Altium Libraries\Passives Library\DataSheet\GENERAL PURPOSE CHIP RESISTORS (Yageo).pdf</v>
      </c>
      <c r="P1880" s="5" t="str">
        <f t="shared" si="123"/>
        <v>GENERAL PURPOSE CHIP RESISTORS RES0805 309K±1% 150V 0.125W</v>
      </c>
    </row>
    <row r="1881" spans="1:16" x14ac:dyDescent="0.3">
      <c r="A1881" s="4" t="s">
        <v>3184</v>
      </c>
      <c r="B1881" s="3" t="s">
        <v>580</v>
      </c>
      <c r="C1881" s="4" t="s">
        <v>2592</v>
      </c>
      <c r="D1881" s="45" t="s">
        <v>1669</v>
      </c>
      <c r="E1881" s="3" t="s">
        <v>581</v>
      </c>
      <c r="F1881" s="3" t="s">
        <v>582</v>
      </c>
      <c r="G1881" s="4" t="str">
        <f t="shared" si="121"/>
        <v>RES0805 316K±1%</v>
      </c>
      <c r="H1881" s="3" t="s">
        <v>23</v>
      </c>
      <c r="I1881" s="3" t="s">
        <v>24</v>
      </c>
      <c r="J1881" s="3" t="s">
        <v>25</v>
      </c>
      <c r="K1881" s="3" t="s">
        <v>583</v>
      </c>
      <c r="L1881" s="4" t="str">
        <f t="shared" si="122"/>
        <v>RC0805FR-07316KL</v>
      </c>
      <c r="M1881" s="3" t="s">
        <v>378</v>
      </c>
      <c r="N1881" t="s">
        <v>379</v>
      </c>
      <c r="O1881" t="str">
        <f t="shared" ca="1" si="120"/>
        <v>C:\Altium Libraries\Passives Library\DataSheet\GENERAL PURPOSE CHIP RESISTORS (Yageo).pdf</v>
      </c>
      <c r="P1881" s="5" t="str">
        <f t="shared" si="123"/>
        <v>GENERAL PURPOSE CHIP RESISTORS RES0805 316K±1% 150V 0.125W</v>
      </c>
    </row>
    <row r="1882" spans="1:16" x14ac:dyDescent="0.3">
      <c r="A1882" s="4" t="s">
        <v>3185</v>
      </c>
      <c r="B1882" s="3" t="s">
        <v>580</v>
      </c>
      <c r="C1882" s="4" t="s">
        <v>2593</v>
      </c>
      <c r="D1882" s="45" t="s">
        <v>1669</v>
      </c>
      <c r="E1882" s="3" t="s">
        <v>581</v>
      </c>
      <c r="F1882" s="3" t="s">
        <v>582</v>
      </c>
      <c r="G1882" s="4" t="str">
        <f t="shared" si="121"/>
        <v>RES0805 324K±1%</v>
      </c>
      <c r="H1882" s="3" t="s">
        <v>23</v>
      </c>
      <c r="I1882" s="3" t="s">
        <v>24</v>
      </c>
      <c r="J1882" s="3" t="s">
        <v>25</v>
      </c>
      <c r="K1882" s="3" t="s">
        <v>583</v>
      </c>
      <c r="L1882" s="4" t="str">
        <f t="shared" si="122"/>
        <v>RC0805FR-07324KL</v>
      </c>
      <c r="M1882" s="3" t="s">
        <v>378</v>
      </c>
      <c r="N1882" t="s">
        <v>379</v>
      </c>
      <c r="O1882" t="str">
        <f t="shared" ca="1" si="120"/>
        <v>C:\Altium Libraries\Passives Library\DataSheet\GENERAL PURPOSE CHIP RESISTORS (Yageo).pdf</v>
      </c>
      <c r="P1882" s="5" t="str">
        <f t="shared" si="123"/>
        <v>GENERAL PURPOSE CHIP RESISTORS RES0805 324K±1% 150V 0.125W</v>
      </c>
    </row>
    <row r="1883" spans="1:16" x14ac:dyDescent="0.3">
      <c r="A1883" s="4" t="s">
        <v>3186</v>
      </c>
      <c r="B1883" s="3" t="s">
        <v>580</v>
      </c>
      <c r="C1883" s="4" t="s">
        <v>2594</v>
      </c>
      <c r="D1883" s="45" t="s">
        <v>1669</v>
      </c>
      <c r="E1883" s="3" t="s">
        <v>581</v>
      </c>
      <c r="F1883" s="3" t="s">
        <v>582</v>
      </c>
      <c r="G1883" s="4" t="str">
        <f t="shared" si="121"/>
        <v>RES0805 332K±1%</v>
      </c>
      <c r="H1883" s="3" t="s">
        <v>23</v>
      </c>
      <c r="I1883" s="3" t="s">
        <v>24</v>
      </c>
      <c r="J1883" s="3" t="s">
        <v>25</v>
      </c>
      <c r="K1883" s="3" t="s">
        <v>583</v>
      </c>
      <c r="L1883" s="4" t="str">
        <f t="shared" si="122"/>
        <v>RC0805FR-07332KL</v>
      </c>
      <c r="M1883" s="3" t="s">
        <v>378</v>
      </c>
      <c r="N1883" t="s">
        <v>379</v>
      </c>
      <c r="O1883" t="str">
        <f t="shared" ca="1" si="120"/>
        <v>C:\Altium Libraries\Passives Library\DataSheet\GENERAL PURPOSE CHIP RESISTORS (Yageo).pdf</v>
      </c>
      <c r="P1883" s="5" t="str">
        <f t="shared" si="123"/>
        <v>GENERAL PURPOSE CHIP RESISTORS RES0805 332K±1% 150V 0.125W</v>
      </c>
    </row>
    <row r="1884" spans="1:16" x14ac:dyDescent="0.3">
      <c r="A1884" s="4" t="s">
        <v>3187</v>
      </c>
      <c r="B1884" s="3" t="s">
        <v>580</v>
      </c>
      <c r="C1884" s="4" t="s">
        <v>2595</v>
      </c>
      <c r="D1884" s="45" t="s">
        <v>1669</v>
      </c>
      <c r="E1884" s="3" t="s">
        <v>581</v>
      </c>
      <c r="F1884" s="3" t="s">
        <v>582</v>
      </c>
      <c r="G1884" s="4" t="str">
        <f t="shared" si="121"/>
        <v>RES0805 340K±1%</v>
      </c>
      <c r="H1884" s="3" t="s">
        <v>23</v>
      </c>
      <c r="I1884" s="3" t="s">
        <v>24</v>
      </c>
      <c r="J1884" s="3" t="s">
        <v>25</v>
      </c>
      <c r="K1884" s="3" t="s">
        <v>583</v>
      </c>
      <c r="L1884" s="4" t="str">
        <f t="shared" si="122"/>
        <v>RC0805FR-07340KL</v>
      </c>
      <c r="M1884" s="3" t="s">
        <v>378</v>
      </c>
      <c r="N1884" t="s">
        <v>379</v>
      </c>
      <c r="O1884" t="str">
        <f t="shared" ca="1" si="120"/>
        <v>C:\Altium Libraries\Passives Library\DataSheet\GENERAL PURPOSE CHIP RESISTORS (Yageo).pdf</v>
      </c>
      <c r="P1884" s="5" t="str">
        <f t="shared" si="123"/>
        <v>GENERAL PURPOSE CHIP RESISTORS RES0805 340K±1% 150V 0.125W</v>
      </c>
    </row>
    <row r="1885" spans="1:16" x14ac:dyDescent="0.3">
      <c r="A1885" s="4" t="s">
        <v>3188</v>
      </c>
      <c r="B1885" s="3" t="s">
        <v>580</v>
      </c>
      <c r="C1885" s="4" t="s">
        <v>2596</v>
      </c>
      <c r="D1885" s="45" t="s">
        <v>1669</v>
      </c>
      <c r="E1885" s="3" t="s">
        <v>581</v>
      </c>
      <c r="F1885" s="3" t="s">
        <v>582</v>
      </c>
      <c r="G1885" s="4" t="str">
        <f t="shared" si="121"/>
        <v>RES0805 348K±1%</v>
      </c>
      <c r="H1885" s="3" t="s">
        <v>23</v>
      </c>
      <c r="I1885" s="3" t="s">
        <v>24</v>
      </c>
      <c r="J1885" s="3" t="s">
        <v>25</v>
      </c>
      <c r="K1885" s="3" t="s">
        <v>583</v>
      </c>
      <c r="L1885" s="4" t="str">
        <f t="shared" si="122"/>
        <v>RC0805FR-07348KL</v>
      </c>
      <c r="M1885" s="3" t="s">
        <v>378</v>
      </c>
      <c r="N1885" t="s">
        <v>379</v>
      </c>
      <c r="O1885" t="str">
        <f t="shared" ca="1" si="120"/>
        <v>C:\Altium Libraries\Passives Library\DataSheet\GENERAL PURPOSE CHIP RESISTORS (Yageo).pdf</v>
      </c>
      <c r="P1885" s="5" t="str">
        <f t="shared" si="123"/>
        <v>GENERAL PURPOSE CHIP RESISTORS RES0805 348K±1% 150V 0.125W</v>
      </c>
    </row>
    <row r="1886" spans="1:16" x14ac:dyDescent="0.3">
      <c r="A1886" s="4" t="s">
        <v>3189</v>
      </c>
      <c r="B1886" s="3" t="s">
        <v>580</v>
      </c>
      <c r="C1886" s="4" t="s">
        <v>2597</v>
      </c>
      <c r="D1886" s="45" t="s">
        <v>1669</v>
      </c>
      <c r="E1886" s="3" t="s">
        <v>581</v>
      </c>
      <c r="F1886" s="3" t="s">
        <v>582</v>
      </c>
      <c r="G1886" s="4" t="str">
        <f t="shared" si="121"/>
        <v>RES0805 357K±1%</v>
      </c>
      <c r="H1886" s="3" t="s">
        <v>23</v>
      </c>
      <c r="I1886" s="3" t="s">
        <v>24</v>
      </c>
      <c r="J1886" s="3" t="s">
        <v>25</v>
      </c>
      <c r="K1886" s="3" t="s">
        <v>583</v>
      </c>
      <c r="L1886" s="4" t="str">
        <f t="shared" si="122"/>
        <v>RC0805FR-07357KL</v>
      </c>
      <c r="M1886" s="3" t="s">
        <v>378</v>
      </c>
      <c r="N1886" t="s">
        <v>379</v>
      </c>
      <c r="O1886" t="str">
        <f t="shared" ca="1" si="120"/>
        <v>C:\Altium Libraries\Passives Library\DataSheet\GENERAL PURPOSE CHIP RESISTORS (Yageo).pdf</v>
      </c>
      <c r="P1886" s="5" t="str">
        <f t="shared" si="123"/>
        <v>GENERAL PURPOSE CHIP RESISTORS RES0805 357K±1% 150V 0.125W</v>
      </c>
    </row>
    <row r="1887" spans="1:16" x14ac:dyDescent="0.3">
      <c r="A1887" s="4" t="s">
        <v>3190</v>
      </c>
      <c r="B1887" s="3" t="s">
        <v>580</v>
      </c>
      <c r="C1887" s="4" t="s">
        <v>2598</v>
      </c>
      <c r="D1887" s="45" t="s">
        <v>1669</v>
      </c>
      <c r="E1887" s="3" t="s">
        <v>581</v>
      </c>
      <c r="F1887" s="3" t="s">
        <v>582</v>
      </c>
      <c r="G1887" s="4" t="str">
        <f t="shared" si="121"/>
        <v>RES0805 365K±1%</v>
      </c>
      <c r="H1887" s="3" t="s">
        <v>23</v>
      </c>
      <c r="I1887" s="3" t="s">
        <v>24</v>
      </c>
      <c r="J1887" s="3" t="s">
        <v>25</v>
      </c>
      <c r="K1887" s="3" t="s">
        <v>583</v>
      </c>
      <c r="L1887" s="4" t="str">
        <f t="shared" si="122"/>
        <v>RC0805FR-07365KL</v>
      </c>
      <c r="M1887" s="3" t="s">
        <v>378</v>
      </c>
      <c r="N1887" t="s">
        <v>379</v>
      </c>
      <c r="O1887" t="str">
        <f t="shared" ca="1" si="120"/>
        <v>C:\Altium Libraries\Passives Library\DataSheet\GENERAL PURPOSE CHIP RESISTORS (Yageo).pdf</v>
      </c>
      <c r="P1887" s="5" t="str">
        <f t="shared" si="123"/>
        <v>GENERAL PURPOSE CHIP RESISTORS RES0805 365K±1% 150V 0.125W</v>
      </c>
    </row>
    <row r="1888" spans="1:16" x14ac:dyDescent="0.3">
      <c r="A1888" s="4" t="s">
        <v>3191</v>
      </c>
      <c r="B1888" s="3" t="s">
        <v>580</v>
      </c>
      <c r="C1888" s="4" t="s">
        <v>2599</v>
      </c>
      <c r="D1888" s="45" t="s">
        <v>1669</v>
      </c>
      <c r="E1888" s="3" t="s">
        <v>581</v>
      </c>
      <c r="F1888" s="3" t="s">
        <v>582</v>
      </c>
      <c r="G1888" s="4" t="str">
        <f t="shared" si="121"/>
        <v>RES0805 374K±1%</v>
      </c>
      <c r="H1888" s="3" t="s">
        <v>23</v>
      </c>
      <c r="I1888" s="3" t="s">
        <v>24</v>
      </c>
      <c r="J1888" s="3" t="s">
        <v>25</v>
      </c>
      <c r="K1888" s="3" t="s">
        <v>583</v>
      </c>
      <c r="L1888" s="4" t="str">
        <f t="shared" si="122"/>
        <v>RC0805FR-07374KL</v>
      </c>
      <c r="M1888" s="3" t="s">
        <v>378</v>
      </c>
      <c r="N1888" t="s">
        <v>379</v>
      </c>
      <c r="O1888" t="str">
        <f t="shared" ca="1" si="120"/>
        <v>C:\Altium Libraries\Passives Library\DataSheet\GENERAL PURPOSE CHIP RESISTORS (Yageo).pdf</v>
      </c>
      <c r="P1888" s="5" t="str">
        <f t="shared" si="123"/>
        <v>GENERAL PURPOSE CHIP RESISTORS RES0805 374K±1% 150V 0.125W</v>
      </c>
    </row>
    <row r="1889" spans="1:16" x14ac:dyDescent="0.3">
      <c r="A1889" s="4" t="s">
        <v>3192</v>
      </c>
      <c r="B1889" s="3" t="s">
        <v>580</v>
      </c>
      <c r="C1889" s="4" t="s">
        <v>2600</v>
      </c>
      <c r="D1889" s="45" t="s">
        <v>1669</v>
      </c>
      <c r="E1889" s="3" t="s">
        <v>581</v>
      </c>
      <c r="F1889" s="3" t="s">
        <v>582</v>
      </c>
      <c r="G1889" s="4" t="str">
        <f t="shared" si="121"/>
        <v>RES0805 383K±1%</v>
      </c>
      <c r="H1889" s="3" t="s">
        <v>23</v>
      </c>
      <c r="I1889" s="3" t="s">
        <v>24</v>
      </c>
      <c r="J1889" s="3" t="s">
        <v>25</v>
      </c>
      <c r="K1889" s="3" t="s">
        <v>583</v>
      </c>
      <c r="L1889" s="4" t="str">
        <f t="shared" si="122"/>
        <v>RC0805FR-07383KL</v>
      </c>
      <c r="M1889" s="3" t="s">
        <v>378</v>
      </c>
      <c r="N1889" t="s">
        <v>379</v>
      </c>
      <c r="O1889" t="str">
        <f t="shared" ca="1" si="120"/>
        <v>C:\Altium Libraries\Passives Library\DataSheet\GENERAL PURPOSE CHIP RESISTORS (Yageo).pdf</v>
      </c>
      <c r="P1889" s="5" t="str">
        <f t="shared" si="123"/>
        <v>GENERAL PURPOSE CHIP RESISTORS RES0805 383K±1% 150V 0.125W</v>
      </c>
    </row>
    <row r="1890" spans="1:16" x14ac:dyDescent="0.3">
      <c r="A1890" s="4" t="s">
        <v>3193</v>
      </c>
      <c r="B1890" s="3" t="s">
        <v>580</v>
      </c>
      <c r="C1890" s="4" t="s">
        <v>2601</v>
      </c>
      <c r="D1890" s="45" t="s">
        <v>1669</v>
      </c>
      <c r="E1890" s="3" t="s">
        <v>581</v>
      </c>
      <c r="F1890" s="3" t="s">
        <v>582</v>
      </c>
      <c r="G1890" s="4" t="str">
        <f t="shared" si="121"/>
        <v>RES0805 392K±1%</v>
      </c>
      <c r="H1890" s="3" t="s">
        <v>23</v>
      </c>
      <c r="I1890" s="3" t="s">
        <v>24</v>
      </c>
      <c r="J1890" s="3" t="s">
        <v>25</v>
      </c>
      <c r="K1890" s="3" t="s">
        <v>583</v>
      </c>
      <c r="L1890" s="4" t="str">
        <f t="shared" si="122"/>
        <v>RC0805FR-07392KL</v>
      </c>
      <c r="M1890" s="3" t="s">
        <v>378</v>
      </c>
      <c r="N1890" t="s">
        <v>379</v>
      </c>
      <c r="O1890" t="str">
        <f t="shared" ca="1" si="120"/>
        <v>C:\Altium Libraries\Passives Library\DataSheet\GENERAL PURPOSE CHIP RESISTORS (Yageo).pdf</v>
      </c>
      <c r="P1890" s="5" t="str">
        <f t="shared" si="123"/>
        <v>GENERAL PURPOSE CHIP RESISTORS RES0805 392K±1% 150V 0.125W</v>
      </c>
    </row>
    <row r="1891" spans="1:16" x14ac:dyDescent="0.3">
      <c r="A1891" s="4" t="s">
        <v>3194</v>
      </c>
      <c r="B1891" s="3" t="s">
        <v>580</v>
      </c>
      <c r="C1891" s="4" t="s">
        <v>2602</v>
      </c>
      <c r="D1891" s="45" t="s">
        <v>1669</v>
      </c>
      <c r="E1891" s="3" t="s">
        <v>581</v>
      </c>
      <c r="F1891" s="3" t="s">
        <v>582</v>
      </c>
      <c r="G1891" s="4" t="str">
        <f t="shared" si="121"/>
        <v>RES0805 402K±1%</v>
      </c>
      <c r="H1891" s="3" t="s">
        <v>23</v>
      </c>
      <c r="I1891" s="3" t="s">
        <v>24</v>
      </c>
      <c r="J1891" s="3" t="s">
        <v>25</v>
      </c>
      <c r="K1891" s="3" t="s">
        <v>583</v>
      </c>
      <c r="L1891" s="4" t="str">
        <f t="shared" si="122"/>
        <v>RC0805FR-07402KL</v>
      </c>
      <c r="M1891" s="3" t="s">
        <v>378</v>
      </c>
      <c r="N1891" t="s">
        <v>379</v>
      </c>
      <c r="O1891" t="str">
        <f t="shared" ca="1" si="120"/>
        <v>C:\Altium Libraries\Passives Library\DataSheet\GENERAL PURPOSE CHIP RESISTORS (Yageo).pdf</v>
      </c>
      <c r="P1891" s="5" t="str">
        <f t="shared" si="123"/>
        <v>GENERAL PURPOSE CHIP RESISTORS RES0805 402K±1% 150V 0.125W</v>
      </c>
    </row>
    <row r="1892" spans="1:16" x14ac:dyDescent="0.3">
      <c r="A1892" s="4" t="s">
        <v>3195</v>
      </c>
      <c r="B1892" s="3" t="s">
        <v>580</v>
      </c>
      <c r="C1892" s="4" t="s">
        <v>2603</v>
      </c>
      <c r="D1892" s="45" t="s">
        <v>1669</v>
      </c>
      <c r="E1892" s="3" t="s">
        <v>581</v>
      </c>
      <c r="F1892" s="3" t="s">
        <v>582</v>
      </c>
      <c r="G1892" s="4" t="str">
        <f t="shared" si="121"/>
        <v>RES0805 412K±1%</v>
      </c>
      <c r="H1892" s="3" t="s">
        <v>23</v>
      </c>
      <c r="I1892" s="3" t="s">
        <v>24</v>
      </c>
      <c r="J1892" s="3" t="s">
        <v>25</v>
      </c>
      <c r="K1892" s="3" t="s">
        <v>583</v>
      </c>
      <c r="L1892" s="4" t="str">
        <f t="shared" si="122"/>
        <v>RC0805FR-07412KL</v>
      </c>
      <c r="M1892" s="3" t="s">
        <v>378</v>
      </c>
      <c r="N1892" t="s">
        <v>379</v>
      </c>
      <c r="O1892" t="str">
        <f t="shared" ca="1" si="120"/>
        <v>C:\Altium Libraries\Passives Library\DataSheet\GENERAL PURPOSE CHIP RESISTORS (Yageo).pdf</v>
      </c>
      <c r="P1892" s="5" t="str">
        <f t="shared" si="123"/>
        <v>GENERAL PURPOSE CHIP RESISTORS RES0805 412K±1% 150V 0.125W</v>
      </c>
    </row>
    <row r="1893" spans="1:16" x14ac:dyDescent="0.3">
      <c r="A1893" s="4" t="s">
        <v>3196</v>
      </c>
      <c r="B1893" s="3" t="s">
        <v>580</v>
      </c>
      <c r="C1893" s="4" t="s">
        <v>2604</v>
      </c>
      <c r="D1893" s="45" t="s">
        <v>1669</v>
      </c>
      <c r="E1893" s="3" t="s">
        <v>581</v>
      </c>
      <c r="F1893" s="3" t="s">
        <v>582</v>
      </c>
      <c r="G1893" s="4" t="str">
        <f t="shared" si="121"/>
        <v>RES0805 422K±1%</v>
      </c>
      <c r="H1893" s="3" t="s">
        <v>23</v>
      </c>
      <c r="I1893" s="3" t="s">
        <v>24</v>
      </c>
      <c r="J1893" s="3" t="s">
        <v>25</v>
      </c>
      <c r="K1893" s="3" t="s">
        <v>583</v>
      </c>
      <c r="L1893" s="4" t="str">
        <f t="shared" si="122"/>
        <v>RC0805FR-07422KL</v>
      </c>
      <c r="M1893" s="3" t="s">
        <v>378</v>
      </c>
      <c r="N1893" t="s">
        <v>379</v>
      </c>
      <c r="O1893" t="str">
        <f t="shared" ca="1" si="120"/>
        <v>C:\Altium Libraries\Passives Library\DataSheet\GENERAL PURPOSE CHIP RESISTORS (Yageo).pdf</v>
      </c>
      <c r="P1893" s="5" t="str">
        <f t="shared" si="123"/>
        <v>GENERAL PURPOSE CHIP RESISTORS RES0805 422K±1% 150V 0.125W</v>
      </c>
    </row>
    <row r="1894" spans="1:16" x14ac:dyDescent="0.3">
      <c r="A1894" s="4" t="s">
        <v>3197</v>
      </c>
      <c r="B1894" s="3" t="s">
        <v>580</v>
      </c>
      <c r="C1894" s="4" t="s">
        <v>2605</v>
      </c>
      <c r="D1894" s="45" t="s">
        <v>1669</v>
      </c>
      <c r="E1894" s="3" t="s">
        <v>581</v>
      </c>
      <c r="F1894" s="3" t="s">
        <v>582</v>
      </c>
      <c r="G1894" s="4" t="str">
        <f t="shared" si="121"/>
        <v>RES0805 432K±1%</v>
      </c>
      <c r="H1894" s="3" t="s">
        <v>23</v>
      </c>
      <c r="I1894" s="3" t="s">
        <v>24</v>
      </c>
      <c r="J1894" s="3" t="s">
        <v>25</v>
      </c>
      <c r="K1894" s="3" t="s">
        <v>583</v>
      </c>
      <c r="L1894" s="4" t="str">
        <f t="shared" si="122"/>
        <v>RC0805FR-07432KL</v>
      </c>
      <c r="M1894" s="3" t="s">
        <v>378</v>
      </c>
      <c r="N1894" t="s">
        <v>379</v>
      </c>
      <c r="O1894" t="str">
        <f t="shared" ca="1" si="120"/>
        <v>C:\Altium Libraries\Passives Library\DataSheet\GENERAL PURPOSE CHIP RESISTORS (Yageo).pdf</v>
      </c>
      <c r="P1894" s="5" t="str">
        <f t="shared" si="123"/>
        <v>GENERAL PURPOSE CHIP RESISTORS RES0805 432K±1% 150V 0.125W</v>
      </c>
    </row>
    <row r="1895" spans="1:16" x14ac:dyDescent="0.3">
      <c r="A1895" s="4" t="s">
        <v>3198</v>
      </c>
      <c r="B1895" s="3" t="s">
        <v>580</v>
      </c>
      <c r="C1895" s="4" t="s">
        <v>2606</v>
      </c>
      <c r="D1895" s="45" t="s">
        <v>1669</v>
      </c>
      <c r="E1895" s="3" t="s">
        <v>581</v>
      </c>
      <c r="F1895" s="3" t="s">
        <v>582</v>
      </c>
      <c r="G1895" s="4" t="str">
        <f t="shared" si="121"/>
        <v>RES0805 442K±1%</v>
      </c>
      <c r="H1895" s="3" t="s">
        <v>23</v>
      </c>
      <c r="I1895" s="3" t="s">
        <v>24</v>
      </c>
      <c r="J1895" s="3" t="s">
        <v>25</v>
      </c>
      <c r="K1895" s="3" t="s">
        <v>583</v>
      </c>
      <c r="L1895" s="4" t="str">
        <f t="shared" si="122"/>
        <v>RC0805FR-07442KL</v>
      </c>
      <c r="M1895" s="3" t="s">
        <v>378</v>
      </c>
      <c r="N1895" t="s">
        <v>379</v>
      </c>
      <c r="O1895" t="str">
        <f t="shared" ca="1" si="120"/>
        <v>C:\Altium Libraries\Passives Library\DataSheet\GENERAL PURPOSE CHIP RESISTORS (Yageo).pdf</v>
      </c>
      <c r="P1895" s="5" t="str">
        <f t="shared" si="123"/>
        <v>GENERAL PURPOSE CHIP RESISTORS RES0805 442K±1% 150V 0.125W</v>
      </c>
    </row>
    <row r="1896" spans="1:16" x14ac:dyDescent="0.3">
      <c r="A1896" s="4" t="s">
        <v>3199</v>
      </c>
      <c r="B1896" s="3" t="s">
        <v>580</v>
      </c>
      <c r="C1896" s="4" t="s">
        <v>2607</v>
      </c>
      <c r="D1896" s="45" t="s">
        <v>1669</v>
      </c>
      <c r="E1896" s="3" t="s">
        <v>581</v>
      </c>
      <c r="F1896" s="3" t="s">
        <v>582</v>
      </c>
      <c r="G1896" s="4" t="str">
        <f t="shared" si="121"/>
        <v>RES0805 453K±1%</v>
      </c>
      <c r="H1896" s="3" t="s">
        <v>23</v>
      </c>
      <c r="I1896" s="3" t="s">
        <v>24</v>
      </c>
      <c r="J1896" s="3" t="s">
        <v>25</v>
      </c>
      <c r="K1896" s="3" t="s">
        <v>583</v>
      </c>
      <c r="L1896" s="4" t="str">
        <f t="shared" si="122"/>
        <v>RC0805FR-07453KL</v>
      </c>
      <c r="M1896" s="3" t="s">
        <v>378</v>
      </c>
      <c r="N1896" t="s">
        <v>379</v>
      </c>
      <c r="O1896" t="str">
        <f t="shared" ca="1" si="120"/>
        <v>C:\Altium Libraries\Passives Library\DataSheet\GENERAL PURPOSE CHIP RESISTORS (Yageo).pdf</v>
      </c>
      <c r="P1896" s="5" t="str">
        <f t="shared" si="123"/>
        <v>GENERAL PURPOSE CHIP RESISTORS RES0805 453K±1% 150V 0.125W</v>
      </c>
    </row>
    <row r="1897" spans="1:16" x14ac:dyDescent="0.3">
      <c r="A1897" s="4" t="s">
        <v>3200</v>
      </c>
      <c r="B1897" s="3" t="s">
        <v>580</v>
      </c>
      <c r="C1897" s="4" t="s">
        <v>2608</v>
      </c>
      <c r="D1897" s="45" t="s">
        <v>1669</v>
      </c>
      <c r="E1897" s="3" t="s">
        <v>581</v>
      </c>
      <c r="F1897" s="3" t="s">
        <v>582</v>
      </c>
      <c r="G1897" s="4" t="str">
        <f t="shared" si="121"/>
        <v>RES0805 464K±1%</v>
      </c>
      <c r="H1897" s="3" t="s">
        <v>23</v>
      </c>
      <c r="I1897" s="3" t="s">
        <v>24</v>
      </c>
      <c r="J1897" s="3" t="s">
        <v>25</v>
      </c>
      <c r="K1897" s="3" t="s">
        <v>583</v>
      </c>
      <c r="L1897" s="4" t="str">
        <f t="shared" si="122"/>
        <v>RC0805FR-07464KL</v>
      </c>
      <c r="M1897" s="3" t="s">
        <v>378</v>
      </c>
      <c r="N1897" t="s">
        <v>379</v>
      </c>
      <c r="O1897" t="str">
        <f t="shared" ca="1" si="120"/>
        <v>C:\Altium Libraries\Passives Library\DataSheet\GENERAL PURPOSE CHIP RESISTORS (Yageo).pdf</v>
      </c>
      <c r="P1897" s="5" t="str">
        <f t="shared" si="123"/>
        <v>GENERAL PURPOSE CHIP RESISTORS RES0805 464K±1% 150V 0.125W</v>
      </c>
    </row>
    <row r="1898" spans="1:16" x14ac:dyDescent="0.3">
      <c r="A1898" s="4" t="s">
        <v>3201</v>
      </c>
      <c r="B1898" s="3" t="s">
        <v>580</v>
      </c>
      <c r="C1898" s="4" t="s">
        <v>2609</v>
      </c>
      <c r="D1898" s="45" t="s">
        <v>1669</v>
      </c>
      <c r="E1898" s="3" t="s">
        <v>581</v>
      </c>
      <c r="F1898" s="3" t="s">
        <v>582</v>
      </c>
      <c r="G1898" s="4" t="str">
        <f t="shared" si="121"/>
        <v>RES0805 475K±1%</v>
      </c>
      <c r="H1898" s="3" t="s">
        <v>23</v>
      </c>
      <c r="I1898" s="3" t="s">
        <v>24</v>
      </c>
      <c r="J1898" s="3" t="s">
        <v>25</v>
      </c>
      <c r="K1898" s="3" t="s">
        <v>583</v>
      </c>
      <c r="L1898" s="4" t="str">
        <f t="shared" si="122"/>
        <v>RC0805FR-07475KL</v>
      </c>
      <c r="M1898" s="3" t="s">
        <v>378</v>
      </c>
      <c r="N1898" t="s">
        <v>379</v>
      </c>
      <c r="O1898" t="str">
        <f t="shared" ca="1" si="120"/>
        <v>C:\Altium Libraries\Passives Library\DataSheet\GENERAL PURPOSE CHIP RESISTORS (Yageo).pdf</v>
      </c>
      <c r="P1898" s="5" t="str">
        <f t="shared" si="123"/>
        <v>GENERAL PURPOSE CHIP RESISTORS RES0805 475K±1% 150V 0.125W</v>
      </c>
    </row>
    <row r="1899" spans="1:16" x14ac:dyDescent="0.3">
      <c r="A1899" s="4" t="s">
        <v>3202</v>
      </c>
      <c r="B1899" s="3" t="s">
        <v>580</v>
      </c>
      <c r="C1899" s="4" t="s">
        <v>2610</v>
      </c>
      <c r="D1899" s="45" t="s">
        <v>1669</v>
      </c>
      <c r="E1899" s="3" t="s">
        <v>581</v>
      </c>
      <c r="F1899" s="3" t="s">
        <v>582</v>
      </c>
      <c r="G1899" s="4" t="str">
        <f t="shared" si="121"/>
        <v>RES0805 487K±1%</v>
      </c>
      <c r="H1899" s="3" t="s">
        <v>23</v>
      </c>
      <c r="I1899" s="3" t="s">
        <v>24</v>
      </c>
      <c r="J1899" s="3" t="s">
        <v>25</v>
      </c>
      <c r="K1899" s="3" t="s">
        <v>583</v>
      </c>
      <c r="L1899" s="4" t="str">
        <f t="shared" si="122"/>
        <v>RC0805FR-07487KL</v>
      </c>
      <c r="M1899" s="3" t="s">
        <v>378</v>
      </c>
      <c r="N1899" t="s">
        <v>379</v>
      </c>
      <c r="O1899" t="str">
        <f t="shared" ca="1" si="120"/>
        <v>C:\Altium Libraries\Passives Library\DataSheet\GENERAL PURPOSE CHIP RESISTORS (Yageo).pdf</v>
      </c>
      <c r="P1899" s="5" t="str">
        <f t="shared" si="123"/>
        <v>GENERAL PURPOSE CHIP RESISTORS RES0805 487K±1% 150V 0.125W</v>
      </c>
    </row>
    <row r="1900" spans="1:16" x14ac:dyDescent="0.3">
      <c r="A1900" s="4" t="s">
        <v>3203</v>
      </c>
      <c r="B1900" s="3" t="s">
        <v>580</v>
      </c>
      <c r="C1900" s="4" t="s">
        <v>2611</v>
      </c>
      <c r="D1900" s="45" t="s">
        <v>1669</v>
      </c>
      <c r="E1900" s="3" t="s">
        <v>581</v>
      </c>
      <c r="F1900" s="3" t="s">
        <v>582</v>
      </c>
      <c r="G1900" s="4" t="str">
        <f t="shared" si="121"/>
        <v>RES0805 499K±1%</v>
      </c>
      <c r="H1900" s="3" t="s">
        <v>23</v>
      </c>
      <c r="I1900" s="3" t="s">
        <v>24</v>
      </c>
      <c r="J1900" s="3" t="s">
        <v>25</v>
      </c>
      <c r="K1900" s="3" t="s">
        <v>583</v>
      </c>
      <c r="L1900" s="4" t="str">
        <f t="shared" si="122"/>
        <v>RC0805FR-07499KL</v>
      </c>
      <c r="M1900" s="3" t="s">
        <v>378</v>
      </c>
      <c r="N1900" t="s">
        <v>379</v>
      </c>
      <c r="O1900" t="str">
        <f t="shared" ca="1" si="120"/>
        <v>C:\Altium Libraries\Passives Library\DataSheet\GENERAL PURPOSE CHIP RESISTORS (Yageo).pdf</v>
      </c>
      <c r="P1900" s="5" t="str">
        <f t="shared" si="123"/>
        <v>GENERAL PURPOSE CHIP RESISTORS RES0805 499K±1% 150V 0.125W</v>
      </c>
    </row>
    <row r="1901" spans="1:16" x14ac:dyDescent="0.3">
      <c r="A1901" s="4" t="s">
        <v>3204</v>
      </c>
      <c r="B1901" s="3" t="s">
        <v>580</v>
      </c>
      <c r="C1901" s="4" t="s">
        <v>2612</v>
      </c>
      <c r="D1901" s="45" t="s">
        <v>1669</v>
      </c>
      <c r="E1901" s="3" t="s">
        <v>581</v>
      </c>
      <c r="F1901" s="3" t="s">
        <v>582</v>
      </c>
      <c r="G1901" s="4" t="str">
        <f t="shared" si="121"/>
        <v>RES0805 511K±1%</v>
      </c>
      <c r="H1901" s="3" t="s">
        <v>23</v>
      </c>
      <c r="I1901" s="3" t="s">
        <v>24</v>
      </c>
      <c r="J1901" s="3" t="s">
        <v>25</v>
      </c>
      <c r="K1901" s="3" t="s">
        <v>583</v>
      </c>
      <c r="L1901" s="4" t="str">
        <f t="shared" si="122"/>
        <v>RC0805FR-07511KL</v>
      </c>
      <c r="M1901" s="3" t="s">
        <v>378</v>
      </c>
      <c r="N1901" t="s">
        <v>379</v>
      </c>
      <c r="O1901" t="str">
        <f t="shared" ca="1" si="120"/>
        <v>C:\Altium Libraries\Passives Library\DataSheet\GENERAL PURPOSE CHIP RESISTORS (Yageo).pdf</v>
      </c>
      <c r="P1901" s="5" t="str">
        <f t="shared" si="123"/>
        <v>GENERAL PURPOSE CHIP RESISTORS RES0805 511K±1% 150V 0.125W</v>
      </c>
    </row>
    <row r="1902" spans="1:16" x14ac:dyDescent="0.3">
      <c r="A1902" s="4" t="s">
        <v>3205</v>
      </c>
      <c r="B1902" s="3" t="s">
        <v>580</v>
      </c>
      <c r="C1902" s="4" t="s">
        <v>2613</v>
      </c>
      <c r="D1902" s="45" t="s">
        <v>1669</v>
      </c>
      <c r="E1902" s="3" t="s">
        <v>581</v>
      </c>
      <c r="F1902" s="3" t="s">
        <v>582</v>
      </c>
      <c r="G1902" s="4" t="str">
        <f t="shared" si="121"/>
        <v>RES0805 523K±1%</v>
      </c>
      <c r="H1902" s="3" t="s">
        <v>23</v>
      </c>
      <c r="I1902" s="3" t="s">
        <v>24</v>
      </c>
      <c r="J1902" s="3" t="s">
        <v>25</v>
      </c>
      <c r="K1902" s="3" t="s">
        <v>583</v>
      </c>
      <c r="L1902" s="4" t="str">
        <f t="shared" si="122"/>
        <v>RC0805FR-07523KL</v>
      </c>
      <c r="M1902" s="3" t="s">
        <v>378</v>
      </c>
      <c r="N1902" t="s">
        <v>379</v>
      </c>
      <c r="O1902" t="str">
        <f t="shared" ca="1" si="120"/>
        <v>C:\Altium Libraries\Passives Library\DataSheet\GENERAL PURPOSE CHIP RESISTORS (Yageo).pdf</v>
      </c>
      <c r="P1902" s="5" t="str">
        <f t="shared" si="123"/>
        <v>GENERAL PURPOSE CHIP RESISTORS RES0805 523K±1% 150V 0.125W</v>
      </c>
    </row>
    <row r="1903" spans="1:16" x14ac:dyDescent="0.3">
      <c r="A1903" s="4" t="s">
        <v>3206</v>
      </c>
      <c r="B1903" s="3" t="s">
        <v>580</v>
      </c>
      <c r="C1903" s="4" t="s">
        <v>2614</v>
      </c>
      <c r="D1903" s="45" t="s">
        <v>1669</v>
      </c>
      <c r="E1903" s="3" t="s">
        <v>581</v>
      </c>
      <c r="F1903" s="3" t="s">
        <v>582</v>
      </c>
      <c r="G1903" s="4" t="str">
        <f t="shared" si="121"/>
        <v>RES0805 536K±1%</v>
      </c>
      <c r="H1903" s="3" t="s">
        <v>23</v>
      </c>
      <c r="I1903" s="3" t="s">
        <v>24</v>
      </c>
      <c r="J1903" s="3" t="s">
        <v>25</v>
      </c>
      <c r="K1903" s="3" t="s">
        <v>583</v>
      </c>
      <c r="L1903" s="4" t="str">
        <f t="shared" si="122"/>
        <v>RC0805FR-07536KL</v>
      </c>
      <c r="M1903" s="3" t="s">
        <v>378</v>
      </c>
      <c r="N1903" t="s">
        <v>379</v>
      </c>
      <c r="O1903" t="str">
        <f t="shared" ca="1" si="120"/>
        <v>C:\Altium Libraries\Passives Library\DataSheet\GENERAL PURPOSE CHIP RESISTORS (Yageo).pdf</v>
      </c>
      <c r="P1903" s="5" t="str">
        <f t="shared" si="123"/>
        <v>GENERAL PURPOSE CHIP RESISTORS RES0805 536K±1% 150V 0.125W</v>
      </c>
    </row>
    <row r="1904" spans="1:16" x14ac:dyDescent="0.3">
      <c r="A1904" s="4" t="s">
        <v>3207</v>
      </c>
      <c r="B1904" s="3" t="s">
        <v>580</v>
      </c>
      <c r="C1904" s="4" t="s">
        <v>2615</v>
      </c>
      <c r="D1904" s="45" t="s">
        <v>1669</v>
      </c>
      <c r="E1904" s="3" t="s">
        <v>581</v>
      </c>
      <c r="F1904" s="3" t="s">
        <v>582</v>
      </c>
      <c r="G1904" s="4" t="str">
        <f t="shared" si="121"/>
        <v>RES0805 549K±1%</v>
      </c>
      <c r="H1904" s="3" t="s">
        <v>23</v>
      </c>
      <c r="I1904" s="3" t="s">
        <v>24</v>
      </c>
      <c r="J1904" s="3" t="s">
        <v>25</v>
      </c>
      <c r="K1904" s="3" t="s">
        <v>583</v>
      </c>
      <c r="L1904" s="4" t="str">
        <f t="shared" si="122"/>
        <v>RC0805FR-07549KL</v>
      </c>
      <c r="M1904" s="3" t="s">
        <v>378</v>
      </c>
      <c r="N1904" t="s">
        <v>379</v>
      </c>
      <c r="O1904" t="str">
        <f t="shared" ca="1" si="120"/>
        <v>C:\Altium Libraries\Passives Library\DataSheet\GENERAL PURPOSE CHIP RESISTORS (Yageo).pdf</v>
      </c>
      <c r="P1904" s="5" t="str">
        <f t="shared" si="123"/>
        <v>GENERAL PURPOSE CHIP RESISTORS RES0805 549K±1% 150V 0.125W</v>
      </c>
    </row>
    <row r="1905" spans="1:16" x14ac:dyDescent="0.3">
      <c r="A1905" s="4" t="s">
        <v>3208</v>
      </c>
      <c r="B1905" s="3" t="s">
        <v>580</v>
      </c>
      <c r="C1905" s="4" t="s">
        <v>2616</v>
      </c>
      <c r="D1905" s="45" t="s">
        <v>1669</v>
      </c>
      <c r="E1905" s="3" t="s">
        <v>581</v>
      </c>
      <c r="F1905" s="3" t="s">
        <v>582</v>
      </c>
      <c r="G1905" s="4" t="str">
        <f t="shared" si="121"/>
        <v>RES0805 562K±1%</v>
      </c>
      <c r="H1905" s="3" t="s">
        <v>23</v>
      </c>
      <c r="I1905" s="3" t="s">
        <v>24</v>
      </c>
      <c r="J1905" s="3" t="s">
        <v>25</v>
      </c>
      <c r="K1905" s="3" t="s">
        <v>583</v>
      </c>
      <c r="L1905" s="4" t="str">
        <f t="shared" si="122"/>
        <v>RC0805FR-07562KL</v>
      </c>
      <c r="M1905" s="3" t="s">
        <v>378</v>
      </c>
      <c r="N1905" t="s">
        <v>379</v>
      </c>
      <c r="O1905" t="str">
        <f t="shared" ca="1" si="120"/>
        <v>C:\Altium Libraries\Passives Library\DataSheet\GENERAL PURPOSE CHIP RESISTORS (Yageo).pdf</v>
      </c>
      <c r="P1905" s="5" t="str">
        <f t="shared" si="123"/>
        <v>GENERAL PURPOSE CHIP RESISTORS RES0805 562K±1% 150V 0.125W</v>
      </c>
    </row>
    <row r="1906" spans="1:16" x14ac:dyDescent="0.3">
      <c r="A1906" s="4" t="s">
        <v>3209</v>
      </c>
      <c r="B1906" s="3" t="s">
        <v>580</v>
      </c>
      <c r="C1906" s="4" t="s">
        <v>2617</v>
      </c>
      <c r="D1906" s="45" t="s">
        <v>1669</v>
      </c>
      <c r="E1906" s="3" t="s">
        <v>581</v>
      </c>
      <c r="F1906" s="3" t="s">
        <v>582</v>
      </c>
      <c r="G1906" s="4" t="str">
        <f t="shared" si="121"/>
        <v>RES0805 576K±1%</v>
      </c>
      <c r="H1906" s="3" t="s">
        <v>23</v>
      </c>
      <c r="I1906" s="3" t="s">
        <v>24</v>
      </c>
      <c r="J1906" s="3" t="s">
        <v>25</v>
      </c>
      <c r="K1906" s="3" t="s">
        <v>583</v>
      </c>
      <c r="L1906" s="4" t="str">
        <f t="shared" si="122"/>
        <v>RC0805FR-07576KL</v>
      </c>
      <c r="M1906" s="3" t="s">
        <v>378</v>
      </c>
      <c r="N1906" t="s">
        <v>379</v>
      </c>
      <c r="O1906" t="str">
        <f t="shared" ca="1" si="120"/>
        <v>C:\Altium Libraries\Passives Library\DataSheet\GENERAL PURPOSE CHIP RESISTORS (Yageo).pdf</v>
      </c>
      <c r="P1906" s="5" t="str">
        <f t="shared" si="123"/>
        <v>GENERAL PURPOSE CHIP RESISTORS RES0805 576K±1% 150V 0.125W</v>
      </c>
    </row>
    <row r="1907" spans="1:16" x14ac:dyDescent="0.3">
      <c r="A1907" s="4" t="s">
        <v>3210</v>
      </c>
      <c r="B1907" s="3" t="s">
        <v>580</v>
      </c>
      <c r="C1907" s="4" t="s">
        <v>2618</v>
      </c>
      <c r="D1907" s="45" t="s">
        <v>1669</v>
      </c>
      <c r="E1907" s="3" t="s">
        <v>581</v>
      </c>
      <c r="F1907" s="3" t="s">
        <v>582</v>
      </c>
      <c r="G1907" s="4" t="str">
        <f t="shared" si="121"/>
        <v>RES0805 590K±1%</v>
      </c>
      <c r="H1907" s="3" t="s">
        <v>23</v>
      </c>
      <c r="I1907" s="3" t="s">
        <v>24</v>
      </c>
      <c r="J1907" s="3" t="s">
        <v>25</v>
      </c>
      <c r="K1907" s="3" t="s">
        <v>583</v>
      </c>
      <c r="L1907" s="4" t="str">
        <f t="shared" si="122"/>
        <v>RC0805FR-07590KL</v>
      </c>
      <c r="M1907" s="3" t="s">
        <v>378</v>
      </c>
      <c r="N1907" t="s">
        <v>379</v>
      </c>
      <c r="O1907" t="str">
        <f t="shared" ca="1" si="120"/>
        <v>C:\Altium Libraries\Passives Library\DataSheet\GENERAL PURPOSE CHIP RESISTORS (Yageo).pdf</v>
      </c>
      <c r="P1907" s="5" t="str">
        <f t="shared" si="123"/>
        <v>GENERAL PURPOSE CHIP RESISTORS RES0805 590K±1% 150V 0.125W</v>
      </c>
    </row>
    <row r="1908" spans="1:16" x14ac:dyDescent="0.3">
      <c r="A1908" s="4" t="s">
        <v>3211</v>
      </c>
      <c r="B1908" s="3" t="s">
        <v>580</v>
      </c>
      <c r="C1908" s="4" t="s">
        <v>2619</v>
      </c>
      <c r="D1908" s="45" t="s">
        <v>1669</v>
      </c>
      <c r="E1908" s="3" t="s">
        <v>581</v>
      </c>
      <c r="F1908" s="3" t="s">
        <v>582</v>
      </c>
      <c r="G1908" s="4" t="str">
        <f t="shared" si="121"/>
        <v>RES0805 604K±1%</v>
      </c>
      <c r="H1908" s="3" t="s">
        <v>23</v>
      </c>
      <c r="I1908" s="3" t="s">
        <v>24</v>
      </c>
      <c r="J1908" s="3" t="s">
        <v>25</v>
      </c>
      <c r="K1908" s="3" t="s">
        <v>583</v>
      </c>
      <c r="L1908" s="4" t="str">
        <f t="shared" si="122"/>
        <v>RC0805FR-07604KL</v>
      </c>
      <c r="M1908" s="3" t="s">
        <v>378</v>
      </c>
      <c r="N1908" t="s">
        <v>379</v>
      </c>
      <c r="O1908" t="str">
        <f t="shared" ca="1" si="120"/>
        <v>C:\Altium Libraries\Passives Library\DataSheet\GENERAL PURPOSE CHIP RESISTORS (Yageo).pdf</v>
      </c>
      <c r="P1908" s="5" t="str">
        <f t="shared" si="123"/>
        <v>GENERAL PURPOSE CHIP RESISTORS RES0805 604K±1% 150V 0.125W</v>
      </c>
    </row>
    <row r="1909" spans="1:16" x14ac:dyDescent="0.3">
      <c r="A1909" s="4" t="s">
        <v>3212</v>
      </c>
      <c r="B1909" s="3" t="s">
        <v>580</v>
      </c>
      <c r="C1909" s="4" t="s">
        <v>2620</v>
      </c>
      <c r="D1909" s="45" t="s">
        <v>1669</v>
      </c>
      <c r="E1909" s="3" t="s">
        <v>581</v>
      </c>
      <c r="F1909" s="3" t="s">
        <v>582</v>
      </c>
      <c r="G1909" s="4" t="str">
        <f t="shared" si="121"/>
        <v>RES0805 619K±1%</v>
      </c>
      <c r="H1909" s="3" t="s">
        <v>23</v>
      </c>
      <c r="I1909" s="3" t="s">
        <v>24</v>
      </c>
      <c r="J1909" s="3" t="s">
        <v>25</v>
      </c>
      <c r="K1909" s="3" t="s">
        <v>583</v>
      </c>
      <c r="L1909" s="4" t="str">
        <f t="shared" si="122"/>
        <v>RC0805FR-07619KL</v>
      </c>
      <c r="M1909" s="3" t="s">
        <v>378</v>
      </c>
      <c r="N1909" t="s">
        <v>379</v>
      </c>
      <c r="O1909" t="str">
        <f t="shared" ca="1" si="120"/>
        <v>C:\Altium Libraries\Passives Library\DataSheet\GENERAL PURPOSE CHIP RESISTORS (Yageo).pdf</v>
      </c>
      <c r="P1909" s="5" t="str">
        <f t="shared" si="123"/>
        <v>GENERAL PURPOSE CHIP RESISTORS RES0805 619K±1% 150V 0.125W</v>
      </c>
    </row>
    <row r="1910" spans="1:16" x14ac:dyDescent="0.3">
      <c r="A1910" s="4" t="s">
        <v>3213</v>
      </c>
      <c r="B1910" s="3" t="s">
        <v>580</v>
      </c>
      <c r="C1910" s="4" t="s">
        <v>2621</v>
      </c>
      <c r="D1910" s="45" t="s">
        <v>1669</v>
      </c>
      <c r="E1910" s="3" t="s">
        <v>581</v>
      </c>
      <c r="F1910" s="3" t="s">
        <v>582</v>
      </c>
      <c r="G1910" s="4" t="str">
        <f t="shared" si="121"/>
        <v>RES0805 634K±1%</v>
      </c>
      <c r="H1910" s="3" t="s">
        <v>23</v>
      </c>
      <c r="I1910" s="3" t="s">
        <v>24</v>
      </c>
      <c r="J1910" s="3" t="s">
        <v>25</v>
      </c>
      <c r="K1910" s="3" t="s">
        <v>583</v>
      </c>
      <c r="L1910" s="4" t="str">
        <f t="shared" si="122"/>
        <v>RC0805FR-07634KL</v>
      </c>
      <c r="M1910" s="3" t="s">
        <v>378</v>
      </c>
      <c r="N1910" t="s">
        <v>379</v>
      </c>
      <c r="O1910" t="str">
        <f t="shared" ca="1" si="120"/>
        <v>C:\Altium Libraries\Passives Library\DataSheet\GENERAL PURPOSE CHIP RESISTORS (Yageo).pdf</v>
      </c>
      <c r="P1910" s="5" t="str">
        <f t="shared" si="123"/>
        <v>GENERAL PURPOSE CHIP RESISTORS RES0805 634K±1% 150V 0.125W</v>
      </c>
    </row>
    <row r="1911" spans="1:16" x14ac:dyDescent="0.3">
      <c r="A1911" s="4" t="s">
        <v>3214</v>
      </c>
      <c r="B1911" s="3" t="s">
        <v>580</v>
      </c>
      <c r="C1911" s="4" t="s">
        <v>2622</v>
      </c>
      <c r="D1911" s="45" t="s">
        <v>1669</v>
      </c>
      <c r="E1911" s="3" t="s">
        <v>581</v>
      </c>
      <c r="F1911" s="3" t="s">
        <v>582</v>
      </c>
      <c r="G1911" s="4" t="str">
        <f t="shared" si="121"/>
        <v>RES0805 649K±1%</v>
      </c>
      <c r="H1911" s="3" t="s">
        <v>23</v>
      </c>
      <c r="I1911" s="3" t="s">
        <v>24</v>
      </c>
      <c r="J1911" s="3" t="s">
        <v>25</v>
      </c>
      <c r="K1911" s="3" t="s">
        <v>583</v>
      </c>
      <c r="L1911" s="4" t="str">
        <f t="shared" si="122"/>
        <v>RC0805FR-07649KL</v>
      </c>
      <c r="M1911" s="3" t="s">
        <v>378</v>
      </c>
      <c r="N1911" t="s">
        <v>379</v>
      </c>
      <c r="O1911" t="str">
        <f t="shared" ca="1" si="120"/>
        <v>C:\Altium Libraries\Passives Library\DataSheet\GENERAL PURPOSE CHIP RESISTORS (Yageo).pdf</v>
      </c>
      <c r="P1911" s="5" t="str">
        <f t="shared" si="123"/>
        <v>GENERAL PURPOSE CHIP RESISTORS RES0805 649K±1% 150V 0.125W</v>
      </c>
    </row>
    <row r="1912" spans="1:16" x14ac:dyDescent="0.3">
      <c r="A1912" s="4" t="s">
        <v>3215</v>
      </c>
      <c r="B1912" s="3" t="s">
        <v>580</v>
      </c>
      <c r="C1912" s="4" t="s">
        <v>2623</v>
      </c>
      <c r="D1912" s="45" t="s">
        <v>1669</v>
      </c>
      <c r="E1912" s="3" t="s">
        <v>581</v>
      </c>
      <c r="F1912" s="3" t="s">
        <v>582</v>
      </c>
      <c r="G1912" s="4" t="str">
        <f t="shared" si="121"/>
        <v>RES0805 665K±1%</v>
      </c>
      <c r="H1912" s="3" t="s">
        <v>23</v>
      </c>
      <c r="I1912" s="3" t="s">
        <v>24</v>
      </c>
      <c r="J1912" s="3" t="s">
        <v>25</v>
      </c>
      <c r="K1912" s="3" t="s">
        <v>583</v>
      </c>
      <c r="L1912" s="4" t="str">
        <f t="shared" si="122"/>
        <v>RC0805FR-07665KL</v>
      </c>
      <c r="M1912" s="3" t="s">
        <v>378</v>
      </c>
      <c r="N1912" t="s">
        <v>379</v>
      </c>
      <c r="O1912" t="str">
        <f t="shared" ca="1" si="120"/>
        <v>C:\Altium Libraries\Passives Library\DataSheet\GENERAL PURPOSE CHIP RESISTORS (Yageo).pdf</v>
      </c>
      <c r="P1912" s="5" t="str">
        <f t="shared" si="123"/>
        <v>GENERAL PURPOSE CHIP RESISTORS RES0805 665K±1% 150V 0.125W</v>
      </c>
    </row>
    <row r="1913" spans="1:16" x14ac:dyDescent="0.3">
      <c r="A1913" s="4" t="s">
        <v>3216</v>
      </c>
      <c r="B1913" s="3" t="s">
        <v>580</v>
      </c>
      <c r="C1913" s="4" t="s">
        <v>2624</v>
      </c>
      <c r="D1913" s="45" t="s">
        <v>1669</v>
      </c>
      <c r="E1913" s="3" t="s">
        <v>581</v>
      </c>
      <c r="F1913" s="3" t="s">
        <v>582</v>
      </c>
      <c r="G1913" s="4" t="str">
        <f t="shared" si="121"/>
        <v>RES0805 681K±1%</v>
      </c>
      <c r="H1913" s="3" t="s">
        <v>23</v>
      </c>
      <c r="I1913" s="3" t="s">
        <v>24</v>
      </c>
      <c r="J1913" s="3" t="s">
        <v>25</v>
      </c>
      <c r="K1913" s="3" t="s">
        <v>583</v>
      </c>
      <c r="L1913" s="4" t="str">
        <f t="shared" si="122"/>
        <v>RC0805FR-07681KL</v>
      </c>
      <c r="M1913" s="3" t="s">
        <v>378</v>
      </c>
      <c r="N1913" t="s">
        <v>379</v>
      </c>
      <c r="O1913" t="str">
        <f t="shared" ca="1" si="120"/>
        <v>C:\Altium Libraries\Passives Library\DataSheet\GENERAL PURPOSE CHIP RESISTORS (Yageo).pdf</v>
      </c>
      <c r="P1913" s="5" t="str">
        <f t="shared" si="123"/>
        <v>GENERAL PURPOSE CHIP RESISTORS RES0805 681K±1% 150V 0.125W</v>
      </c>
    </row>
    <row r="1914" spans="1:16" x14ac:dyDescent="0.3">
      <c r="A1914" s="4" t="s">
        <v>3217</v>
      </c>
      <c r="B1914" s="3" t="s">
        <v>580</v>
      </c>
      <c r="C1914" s="4" t="s">
        <v>2625</v>
      </c>
      <c r="D1914" s="45" t="s">
        <v>1669</v>
      </c>
      <c r="E1914" s="3" t="s">
        <v>581</v>
      </c>
      <c r="F1914" s="3" t="s">
        <v>582</v>
      </c>
      <c r="G1914" s="4" t="str">
        <f t="shared" si="121"/>
        <v>RES0805 698K±1%</v>
      </c>
      <c r="H1914" s="3" t="s">
        <v>23</v>
      </c>
      <c r="I1914" s="3" t="s">
        <v>24</v>
      </c>
      <c r="J1914" s="3" t="s">
        <v>25</v>
      </c>
      <c r="K1914" s="3" t="s">
        <v>583</v>
      </c>
      <c r="L1914" s="4" t="str">
        <f t="shared" si="122"/>
        <v>RC0805FR-07698KL</v>
      </c>
      <c r="M1914" s="3" t="s">
        <v>378</v>
      </c>
      <c r="N1914" t="s">
        <v>379</v>
      </c>
      <c r="O1914" t="str">
        <f t="shared" ca="1" si="120"/>
        <v>C:\Altium Libraries\Passives Library\DataSheet\GENERAL PURPOSE CHIP RESISTORS (Yageo).pdf</v>
      </c>
      <c r="P1914" s="5" t="str">
        <f t="shared" si="123"/>
        <v>GENERAL PURPOSE CHIP RESISTORS RES0805 698K±1% 150V 0.125W</v>
      </c>
    </row>
    <row r="1915" spans="1:16" x14ac:dyDescent="0.3">
      <c r="A1915" s="4" t="s">
        <v>3218</v>
      </c>
      <c r="B1915" s="3" t="s">
        <v>580</v>
      </c>
      <c r="C1915" s="4" t="s">
        <v>2626</v>
      </c>
      <c r="D1915" s="45" t="s">
        <v>1669</v>
      </c>
      <c r="E1915" s="3" t="s">
        <v>581</v>
      </c>
      <c r="F1915" s="3" t="s">
        <v>582</v>
      </c>
      <c r="G1915" s="4" t="str">
        <f t="shared" si="121"/>
        <v>RES0805 715K±1%</v>
      </c>
      <c r="H1915" s="3" t="s">
        <v>23</v>
      </c>
      <c r="I1915" s="3" t="s">
        <v>24</v>
      </c>
      <c r="J1915" s="3" t="s">
        <v>25</v>
      </c>
      <c r="K1915" s="3" t="s">
        <v>583</v>
      </c>
      <c r="L1915" s="4" t="str">
        <f t="shared" si="122"/>
        <v>RC0805FR-07715KL</v>
      </c>
      <c r="M1915" s="3" t="s">
        <v>378</v>
      </c>
      <c r="N1915" t="s">
        <v>379</v>
      </c>
      <c r="O1915" t="str">
        <f t="shared" ca="1" si="120"/>
        <v>C:\Altium Libraries\Passives Library\DataSheet\GENERAL PURPOSE CHIP RESISTORS (Yageo).pdf</v>
      </c>
      <c r="P1915" s="5" t="str">
        <f t="shared" si="123"/>
        <v>GENERAL PURPOSE CHIP RESISTORS RES0805 715K±1% 150V 0.125W</v>
      </c>
    </row>
    <row r="1916" spans="1:16" x14ac:dyDescent="0.3">
      <c r="A1916" s="4" t="s">
        <v>3219</v>
      </c>
      <c r="B1916" s="3" t="s">
        <v>580</v>
      </c>
      <c r="C1916" s="4" t="s">
        <v>2627</v>
      </c>
      <c r="D1916" s="45" t="s">
        <v>1669</v>
      </c>
      <c r="E1916" s="3" t="s">
        <v>581</v>
      </c>
      <c r="F1916" s="3" t="s">
        <v>582</v>
      </c>
      <c r="G1916" s="4" t="str">
        <f t="shared" si="121"/>
        <v>RES0805 732K±1%</v>
      </c>
      <c r="H1916" s="3" t="s">
        <v>23</v>
      </c>
      <c r="I1916" s="3" t="s">
        <v>24</v>
      </c>
      <c r="J1916" s="3" t="s">
        <v>25</v>
      </c>
      <c r="K1916" s="3" t="s">
        <v>583</v>
      </c>
      <c r="L1916" s="4" t="str">
        <f t="shared" si="122"/>
        <v>RC0805FR-07732KL</v>
      </c>
      <c r="M1916" s="3" t="s">
        <v>378</v>
      </c>
      <c r="N1916" t="s">
        <v>379</v>
      </c>
      <c r="O1916" t="str">
        <f t="shared" ca="1" si="120"/>
        <v>C:\Altium Libraries\Passives Library\DataSheet\GENERAL PURPOSE CHIP RESISTORS (Yageo).pdf</v>
      </c>
      <c r="P1916" s="5" t="str">
        <f t="shared" si="123"/>
        <v>GENERAL PURPOSE CHIP RESISTORS RES0805 732K±1% 150V 0.125W</v>
      </c>
    </row>
    <row r="1917" spans="1:16" x14ac:dyDescent="0.3">
      <c r="A1917" s="4" t="s">
        <v>3220</v>
      </c>
      <c r="B1917" s="3" t="s">
        <v>580</v>
      </c>
      <c r="C1917" s="4" t="s">
        <v>314</v>
      </c>
      <c r="D1917" s="45" t="s">
        <v>1669</v>
      </c>
      <c r="E1917" s="3" t="s">
        <v>581</v>
      </c>
      <c r="F1917" s="3" t="s">
        <v>582</v>
      </c>
      <c r="G1917" s="4" t="str">
        <f t="shared" si="121"/>
        <v>RES0805 750K±1%</v>
      </c>
      <c r="H1917" s="3" t="s">
        <v>23</v>
      </c>
      <c r="I1917" s="3" t="s">
        <v>24</v>
      </c>
      <c r="J1917" s="3" t="s">
        <v>25</v>
      </c>
      <c r="K1917" s="3" t="s">
        <v>583</v>
      </c>
      <c r="L1917" s="4" t="str">
        <f t="shared" si="122"/>
        <v>RC0805FR-07750KL</v>
      </c>
      <c r="M1917" s="3" t="s">
        <v>378</v>
      </c>
      <c r="N1917" t="s">
        <v>379</v>
      </c>
      <c r="O1917" t="str">
        <f t="shared" ca="1" si="120"/>
        <v>C:\Altium Libraries\Passives Library\DataSheet\GENERAL PURPOSE CHIP RESISTORS (Yageo).pdf</v>
      </c>
      <c r="P1917" s="5" t="str">
        <f t="shared" si="123"/>
        <v>GENERAL PURPOSE CHIP RESISTORS RES0805 750K±1% 150V 0.125W</v>
      </c>
    </row>
    <row r="1918" spans="1:16" x14ac:dyDescent="0.3">
      <c r="A1918" s="4" t="s">
        <v>3221</v>
      </c>
      <c r="B1918" s="3" t="s">
        <v>580</v>
      </c>
      <c r="C1918" s="4" t="s">
        <v>2628</v>
      </c>
      <c r="D1918" s="45" t="s">
        <v>1669</v>
      </c>
      <c r="E1918" s="3" t="s">
        <v>581</v>
      </c>
      <c r="F1918" s="3" t="s">
        <v>582</v>
      </c>
      <c r="G1918" s="4" t="str">
        <f t="shared" si="121"/>
        <v>RES0805 768K±1%</v>
      </c>
      <c r="H1918" s="3" t="s">
        <v>23</v>
      </c>
      <c r="I1918" s="3" t="s">
        <v>24</v>
      </c>
      <c r="J1918" s="3" t="s">
        <v>25</v>
      </c>
      <c r="K1918" s="3" t="s">
        <v>583</v>
      </c>
      <c r="L1918" s="4" t="str">
        <f t="shared" si="122"/>
        <v>RC0805FR-07768KL</v>
      </c>
      <c r="M1918" s="3" t="s">
        <v>378</v>
      </c>
      <c r="N1918" t="s">
        <v>379</v>
      </c>
      <c r="O1918" t="str">
        <f t="shared" ca="1" si="120"/>
        <v>C:\Altium Libraries\Passives Library\DataSheet\GENERAL PURPOSE CHIP RESISTORS (Yageo).pdf</v>
      </c>
      <c r="P1918" s="5" t="str">
        <f t="shared" si="123"/>
        <v>GENERAL PURPOSE CHIP RESISTORS RES0805 768K±1% 150V 0.125W</v>
      </c>
    </row>
    <row r="1919" spans="1:16" x14ac:dyDescent="0.3">
      <c r="A1919" s="4" t="s">
        <v>3222</v>
      </c>
      <c r="B1919" s="3" t="s">
        <v>580</v>
      </c>
      <c r="C1919" s="4" t="s">
        <v>2629</v>
      </c>
      <c r="D1919" s="45" t="s">
        <v>1669</v>
      </c>
      <c r="E1919" s="3" t="s">
        <v>581</v>
      </c>
      <c r="F1919" s="3" t="s">
        <v>582</v>
      </c>
      <c r="G1919" s="4" t="str">
        <f t="shared" si="121"/>
        <v>RES0805 787K±1%</v>
      </c>
      <c r="H1919" s="3" t="s">
        <v>23</v>
      </c>
      <c r="I1919" s="3" t="s">
        <v>24</v>
      </c>
      <c r="J1919" s="3" t="s">
        <v>25</v>
      </c>
      <c r="K1919" s="3" t="s">
        <v>583</v>
      </c>
      <c r="L1919" s="4" t="str">
        <f t="shared" si="122"/>
        <v>RC0805FR-07787KL</v>
      </c>
      <c r="M1919" s="3" t="s">
        <v>378</v>
      </c>
      <c r="N1919" t="s">
        <v>379</v>
      </c>
      <c r="O1919" t="str">
        <f t="shared" ca="1" si="120"/>
        <v>C:\Altium Libraries\Passives Library\DataSheet\GENERAL PURPOSE CHIP RESISTORS (Yageo).pdf</v>
      </c>
      <c r="P1919" s="5" t="str">
        <f t="shared" si="123"/>
        <v>GENERAL PURPOSE CHIP RESISTORS RES0805 787K±1% 150V 0.125W</v>
      </c>
    </row>
    <row r="1920" spans="1:16" x14ac:dyDescent="0.3">
      <c r="A1920" s="4" t="s">
        <v>3223</v>
      </c>
      <c r="B1920" s="3" t="s">
        <v>580</v>
      </c>
      <c r="C1920" s="4" t="s">
        <v>2630</v>
      </c>
      <c r="D1920" s="45" t="s">
        <v>1669</v>
      </c>
      <c r="E1920" s="3" t="s">
        <v>581</v>
      </c>
      <c r="F1920" s="3" t="s">
        <v>582</v>
      </c>
      <c r="G1920" s="4" t="str">
        <f t="shared" si="121"/>
        <v>RES0805 806K±1%</v>
      </c>
      <c r="H1920" s="3" t="s">
        <v>23</v>
      </c>
      <c r="I1920" s="3" t="s">
        <v>24</v>
      </c>
      <c r="J1920" s="3" t="s">
        <v>25</v>
      </c>
      <c r="K1920" s="3" t="s">
        <v>583</v>
      </c>
      <c r="L1920" s="4" t="str">
        <f t="shared" si="122"/>
        <v>RC0805FR-07806KL</v>
      </c>
      <c r="M1920" s="3" t="s">
        <v>378</v>
      </c>
      <c r="N1920" t="s">
        <v>379</v>
      </c>
      <c r="O1920" t="str">
        <f t="shared" ca="1" si="120"/>
        <v>C:\Altium Libraries\Passives Library\DataSheet\GENERAL PURPOSE CHIP RESISTORS (Yageo).pdf</v>
      </c>
      <c r="P1920" s="5" t="str">
        <f t="shared" si="123"/>
        <v>GENERAL PURPOSE CHIP RESISTORS RES0805 806K±1% 150V 0.125W</v>
      </c>
    </row>
    <row r="1921" spans="1:16" x14ac:dyDescent="0.3">
      <c r="A1921" s="4" t="s">
        <v>3224</v>
      </c>
      <c r="B1921" s="3" t="s">
        <v>580</v>
      </c>
      <c r="C1921" s="4" t="s">
        <v>2631</v>
      </c>
      <c r="D1921" s="45" t="s">
        <v>1669</v>
      </c>
      <c r="E1921" s="3" t="s">
        <v>581</v>
      </c>
      <c r="F1921" s="3" t="s">
        <v>582</v>
      </c>
      <c r="G1921" s="4" t="str">
        <f t="shared" si="121"/>
        <v>RES0805 825K±1%</v>
      </c>
      <c r="H1921" s="3" t="s">
        <v>23</v>
      </c>
      <c r="I1921" s="3" t="s">
        <v>24</v>
      </c>
      <c r="J1921" s="3" t="s">
        <v>25</v>
      </c>
      <c r="K1921" s="3" t="s">
        <v>583</v>
      </c>
      <c r="L1921" s="4" t="str">
        <f t="shared" si="122"/>
        <v>RC0805FR-07825KL</v>
      </c>
      <c r="M1921" s="3" t="s">
        <v>378</v>
      </c>
      <c r="N1921" t="s">
        <v>379</v>
      </c>
      <c r="O1921" t="str">
        <f t="shared" ca="1" si="120"/>
        <v>C:\Altium Libraries\Passives Library\DataSheet\GENERAL PURPOSE CHIP RESISTORS (Yageo).pdf</v>
      </c>
      <c r="P1921" s="5" t="str">
        <f t="shared" si="123"/>
        <v>GENERAL PURPOSE CHIP RESISTORS RES0805 825K±1% 150V 0.125W</v>
      </c>
    </row>
    <row r="1922" spans="1:16" x14ac:dyDescent="0.3">
      <c r="A1922" s="4" t="s">
        <v>3225</v>
      </c>
      <c r="B1922" s="3" t="s">
        <v>580</v>
      </c>
      <c r="C1922" s="4" t="s">
        <v>2632</v>
      </c>
      <c r="D1922" s="45" t="s">
        <v>1669</v>
      </c>
      <c r="E1922" s="3" t="s">
        <v>581</v>
      </c>
      <c r="F1922" s="3" t="s">
        <v>582</v>
      </c>
      <c r="G1922" s="4" t="str">
        <f t="shared" si="121"/>
        <v>RES0805 845K±1%</v>
      </c>
      <c r="H1922" s="3" t="s">
        <v>23</v>
      </c>
      <c r="I1922" s="3" t="s">
        <v>24</v>
      </c>
      <c r="J1922" s="3" t="s">
        <v>25</v>
      </c>
      <c r="K1922" s="3" t="s">
        <v>583</v>
      </c>
      <c r="L1922" s="4" t="str">
        <f t="shared" si="122"/>
        <v>RC0805FR-07845KL</v>
      </c>
      <c r="M1922" s="3" t="s">
        <v>378</v>
      </c>
      <c r="N1922" t="s">
        <v>379</v>
      </c>
      <c r="O1922" t="str">
        <f t="shared" ca="1" si="120"/>
        <v>C:\Altium Libraries\Passives Library\DataSheet\GENERAL PURPOSE CHIP RESISTORS (Yageo).pdf</v>
      </c>
      <c r="P1922" s="5" t="str">
        <f t="shared" si="123"/>
        <v>GENERAL PURPOSE CHIP RESISTORS RES0805 845K±1% 150V 0.125W</v>
      </c>
    </row>
    <row r="1923" spans="1:16" x14ac:dyDescent="0.3">
      <c r="A1923" s="4" t="s">
        <v>3226</v>
      </c>
      <c r="B1923" s="3" t="s">
        <v>580</v>
      </c>
      <c r="C1923" s="4" t="s">
        <v>2633</v>
      </c>
      <c r="D1923" s="45" t="s">
        <v>1669</v>
      </c>
      <c r="E1923" s="3" t="s">
        <v>581</v>
      </c>
      <c r="F1923" s="3" t="s">
        <v>582</v>
      </c>
      <c r="G1923" s="4" t="str">
        <f t="shared" si="121"/>
        <v>RES0805 866K±1%</v>
      </c>
      <c r="H1923" s="3" t="s">
        <v>23</v>
      </c>
      <c r="I1923" s="3" t="s">
        <v>24</v>
      </c>
      <c r="J1923" s="3" t="s">
        <v>25</v>
      </c>
      <c r="K1923" s="3" t="s">
        <v>583</v>
      </c>
      <c r="L1923" s="4" t="str">
        <f t="shared" si="122"/>
        <v>RC0805FR-07866KL</v>
      </c>
      <c r="M1923" s="3" t="s">
        <v>378</v>
      </c>
      <c r="N1923" t="s">
        <v>379</v>
      </c>
      <c r="O1923" t="str">
        <f t="shared" ca="1" si="120"/>
        <v>C:\Altium Libraries\Passives Library\DataSheet\GENERAL PURPOSE CHIP RESISTORS (Yageo).pdf</v>
      </c>
      <c r="P1923" s="5" t="str">
        <f t="shared" si="123"/>
        <v>GENERAL PURPOSE CHIP RESISTORS RES0805 866K±1% 150V 0.125W</v>
      </c>
    </row>
    <row r="1924" spans="1:16" x14ac:dyDescent="0.3">
      <c r="A1924" s="4" t="s">
        <v>3227</v>
      </c>
      <c r="B1924" s="3" t="s">
        <v>580</v>
      </c>
      <c r="C1924" s="4" t="s">
        <v>2634</v>
      </c>
      <c r="D1924" s="45" t="s">
        <v>1669</v>
      </c>
      <c r="E1924" s="3" t="s">
        <v>581</v>
      </c>
      <c r="F1924" s="3" t="s">
        <v>582</v>
      </c>
      <c r="G1924" s="4" t="str">
        <f t="shared" si="121"/>
        <v>RES0805 887K±1%</v>
      </c>
      <c r="H1924" s="3" t="s">
        <v>23</v>
      </c>
      <c r="I1924" s="3" t="s">
        <v>24</v>
      </c>
      <c r="J1924" s="3" t="s">
        <v>25</v>
      </c>
      <c r="K1924" s="3" t="s">
        <v>583</v>
      </c>
      <c r="L1924" s="4" t="str">
        <f t="shared" si="122"/>
        <v>RC0805FR-07887KL</v>
      </c>
      <c r="M1924" s="3" t="s">
        <v>378</v>
      </c>
      <c r="N1924" t="s">
        <v>379</v>
      </c>
      <c r="O1924" t="str">
        <f t="shared" ca="1" si="120"/>
        <v>C:\Altium Libraries\Passives Library\DataSheet\GENERAL PURPOSE CHIP RESISTORS (Yageo).pdf</v>
      </c>
      <c r="P1924" s="5" t="str">
        <f t="shared" si="123"/>
        <v>GENERAL PURPOSE CHIP RESISTORS RES0805 887K±1% 150V 0.125W</v>
      </c>
    </row>
    <row r="1925" spans="1:16" x14ac:dyDescent="0.3">
      <c r="A1925" s="4" t="s">
        <v>3228</v>
      </c>
      <c r="B1925" s="3" t="s">
        <v>580</v>
      </c>
      <c r="C1925" s="4" t="s">
        <v>2635</v>
      </c>
      <c r="D1925" s="45" t="s">
        <v>1669</v>
      </c>
      <c r="E1925" s="3" t="s">
        <v>581</v>
      </c>
      <c r="F1925" s="3" t="s">
        <v>582</v>
      </c>
      <c r="G1925" s="4" t="str">
        <f t="shared" si="121"/>
        <v>RES0805 909K±1%</v>
      </c>
      <c r="H1925" s="3" t="s">
        <v>23</v>
      </c>
      <c r="I1925" s="3" t="s">
        <v>24</v>
      </c>
      <c r="J1925" s="3" t="s">
        <v>25</v>
      </c>
      <c r="K1925" s="3" t="s">
        <v>583</v>
      </c>
      <c r="L1925" s="4" t="str">
        <f t="shared" si="122"/>
        <v>RC0805FR-07909KL</v>
      </c>
      <c r="M1925" s="3" t="s">
        <v>378</v>
      </c>
      <c r="N1925" t="s">
        <v>379</v>
      </c>
      <c r="O1925" t="str">
        <f t="shared" ca="1" si="120"/>
        <v>C:\Altium Libraries\Passives Library\DataSheet\GENERAL PURPOSE CHIP RESISTORS (Yageo).pdf</v>
      </c>
      <c r="P1925" s="5" t="str">
        <f t="shared" si="123"/>
        <v>GENERAL PURPOSE CHIP RESISTORS RES0805 909K±1% 150V 0.125W</v>
      </c>
    </row>
    <row r="1926" spans="1:16" x14ac:dyDescent="0.3">
      <c r="A1926" s="4" t="s">
        <v>3229</v>
      </c>
      <c r="B1926" s="3" t="s">
        <v>580</v>
      </c>
      <c r="C1926" s="4" t="s">
        <v>2636</v>
      </c>
      <c r="D1926" s="45" t="s">
        <v>1669</v>
      </c>
      <c r="E1926" s="3" t="s">
        <v>581</v>
      </c>
      <c r="F1926" s="3" t="s">
        <v>582</v>
      </c>
      <c r="G1926" s="4" t="str">
        <f t="shared" si="121"/>
        <v>RES0805 931K±1%</v>
      </c>
      <c r="H1926" s="3" t="s">
        <v>23</v>
      </c>
      <c r="I1926" s="3" t="s">
        <v>24</v>
      </c>
      <c r="J1926" s="3" t="s">
        <v>25</v>
      </c>
      <c r="K1926" s="3" t="s">
        <v>583</v>
      </c>
      <c r="L1926" s="4" t="str">
        <f t="shared" si="122"/>
        <v>RC0805FR-07931KL</v>
      </c>
      <c r="M1926" s="3" t="s">
        <v>378</v>
      </c>
      <c r="N1926" t="s">
        <v>379</v>
      </c>
      <c r="O1926" t="str">
        <f t="shared" ca="1" si="120"/>
        <v>C:\Altium Libraries\Passives Library\DataSheet\GENERAL PURPOSE CHIP RESISTORS (Yageo).pdf</v>
      </c>
      <c r="P1926" s="5" t="str">
        <f t="shared" si="123"/>
        <v>GENERAL PURPOSE CHIP RESISTORS RES0805 931K±1% 150V 0.125W</v>
      </c>
    </row>
    <row r="1927" spans="1:16" x14ac:dyDescent="0.3">
      <c r="A1927" s="4" t="s">
        <v>3230</v>
      </c>
      <c r="B1927" s="3" t="s">
        <v>580</v>
      </c>
      <c r="C1927" s="4" t="s">
        <v>2637</v>
      </c>
      <c r="D1927" s="45" t="s">
        <v>1669</v>
      </c>
      <c r="E1927" s="3" t="s">
        <v>581</v>
      </c>
      <c r="F1927" s="3" t="s">
        <v>582</v>
      </c>
      <c r="G1927" s="4" t="str">
        <f t="shared" si="121"/>
        <v>RES0805 953K±1%</v>
      </c>
      <c r="H1927" s="3" t="s">
        <v>23</v>
      </c>
      <c r="I1927" s="3" t="s">
        <v>24</v>
      </c>
      <c r="J1927" s="3" t="s">
        <v>25</v>
      </c>
      <c r="K1927" s="3" t="s">
        <v>583</v>
      </c>
      <c r="L1927" s="4" t="str">
        <f t="shared" si="122"/>
        <v>RC0805FR-07953KL</v>
      </c>
      <c r="M1927" s="3" t="s">
        <v>378</v>
      </c>
      <c r="N1927" t="s">
        <v>379</v>
      </c>
      <c r="O1927" t="str">
        <f t="shared" ca="1" si="120"/>
        <v>C:\Altium Libraries\Passives Library\DataSheet\GENERAL PURPOSE CHIP RESISTORS (Yageo).pdf</v>
      </c>
      <c r="P1927" s="5" t="str">
        <f t="shared" si="123"/>
        <v>GENERAL PURPOSE CHIP RESISTORS RES0805 953K±1% 150V 0.125W</v>
      </c>
    </row>
    <row r="1928" spans="1:16" x14ac:dyDescent="0.3">
      <c r="A1928" s="4" t="s">
        <v>3231</v>
      </c>
      <c r="B1928" s="3" t="s">
        <v>580</v>
      </c>
      <c r="C1928" s="4" t="s">
        <v>2638</v>
      </c>
      <c r="D1928" s="45" t="s">
        <v>1669</v>
      </c>
      <c r="E1928" s="3" t="s">
        <v>581</v>
      </c>
      <c r="F1928" s="3" t="s">
        <v>582</v>
      </c>
      <c r="G1928" s="4" t="str">
        <f t="shared" si="121"/>
        <v>RES0805 976K±1%</v>
      </c>
      <c r="H1928" s="3" t="s">
        <v>23</v>
      </c>
      <c r="I1928" s="3" t="s">
        <v>24</v>
      </c>
      <c r="J1928" s="3" t="s">
        <v>25</v>
      </c>
      <c r="K1928" s="3" t="s">
        <v>583</v>
      </c>
      <c r="L1928" s="4" t="str">
        <f t="shared" si="122"/>
        <v>RC0805FR-07976KL</v>
      </c>
      <c r="M1928" s="3" t="s">
        <v>378</v>
      </c>
      <c r="N1928" t="s">
        <v>379</v>
      </c>
      <c r="O1928" t="str">
        <f t="shared" ref="O1928:O1991" ca="1" si="124">CONCATENATE(LEFT(CELL("имяфайла"), FIND("[",CELL("имяфайла"))-1),"DataSheet\GENERAL PURPOSE CHIP RESISTORS (Yageo).pdf")</f>
        <v>C:\Altium Libraries\Passives Library\DataSheet\GENERAL PURPOSE CHIP RESISTORS (Yageo).pdf</v>
      </c>
      <c r="P1928" s="5" t="str">
        <f t="shared" si="123"/>
        <v>GENERAL PURPOSE CHIP RESISTORS RES0805 976K±1% 150V 0.125W</v>
      </c>
    </row>
    <row r="1929" spans="1:16" x14ac:dyDescent="0.3">
      <c r="A1929" s="4" t="s">
        <v>3232</v>
      </c>
      <c r="B1929" s="3" t="s">
        <v>580</v>
      </c>
      <c r="C1929" s="4" t="s">
        <v>2639</v>
      </c>
      <c r="D1929" s="45" t="s">
        <v>1669</v>
      </c>
      <c r="E1929" s="3" t="s">
        <v>581</v>
      </c>
      <c r="F1929" s="3" t="s">
        <v>582</v>
      </c>
      <c r="G1929" s="4" t="str">
        <f t="shared" ref="G1929:G1992" si="125">CONCATENATE(K1929," ",C1929,D1929)</f>
        <v>RES0805 1M±1%</v>
      </c>
      <c r="H1929" s="3" t="s">
        <v>23</v>
      </c>
      <c r="I1929" s="3" t="s">
        <v>24</v>
      </c>
      <c r="J1929" s="3" t="s">
        <v>25</v>
      </c>
      <c r="K1929" s="3" t="s">
        <v>583</v>
      </c>
      <c r="L1929" s="4" t="str">
        <f t="shared" ref="L1929:L1992" si="126">CONCATENATE("RC0805FR-07",C1929,"L")</f>
        <v>RC0805FR-071ML</v>
      </c>
      <c r="M1929" s="3" t="s">
        <v>378</v>
      </c>
      <c r="N1929" t="s">
        <v>379</v>
      </c>
      <c r="O1929" t="str">
        <f t="shared" ca="1" si="124"/>
        <v>C:\Altium Libraries\Passives Library\DataSheet\GENERAL PURPOSE CHIP RESISTORS (Yageo).pdf</v>
      </c>
      <c r="P1929" s="5" t="str">
        <f t="shared" ref="P1929:P1992" si="127">CONCATENATE(N1929," ",K1929," ",C1929,D1929," ",E1929," ",F1929)</f>
        <v>GENERAL PURPOSE CHIP RESISTORS RES0805 1M±1% 150V 0.125W</v>
      </c>
    </row>
    <row r="1930" spans="1:16" x14ac:dyDescent="0.3">
      <c r="A1930" s="4" t="s">
        <v>3233</v>
      </c>
      <c r="B1930" s="3" t="s">
        <v>580</v>
      </c>
      <c r="C1930" s="4" t="s">
        <v>2640</v>
      </c>
      <c r="D1930" s="45" t="s">
        <v>1669</v>
      </c>
      <c r="E1930" s="3" t="s">
        <v>581</v>
      </c>
      <c r="F1930" s="3" t="s">
        <v>582</v>
      </c>
      <c r="G1930" s="4" t="str">
        <f t="shared" si="125"/>
        <v>RES0805 1M02±1%</v>
      </c>
      <c r="H1930" s="3" t="s">
        <v>23</v>
      </c>
      <c r="I1930" s="3" t="s">
        <v>24</v>
      </c>
      <c r="J1930" s="3" t="s">
        <v>25</v>
      </c>
      <c r="K1930" s="3" t="s">
        <v>583</v>
      </c>
      <c r="L1930" s="4" t="str">
        <f t="shared" si="126"/>
        <v>RC0805FR-071M02L</v>
      </c>
      <c r="M1930" s="3" t="s">
        <v>378</v>
      </c>
      <c r="N1930" t="s">
        <v>379</v>
      </c>
      <c r="O1930" t="str">
        <f t="shared" ca="1" si="124"/>
        <v>C:\Altium Libraries\Passives Library\DataSheet\GENERAL PURPOSE CHIP RESISTORS (Yageo).pdf</v>
      </c>
      <c r="P1930" s="5" t="str">
        <f t="shared" si="127"/>
        <v>GENERAL PURPOSE CHIP RESISTORS RES0805 1M02±1% 150V 0.125W</v>
      </c>
    </row>
    <row r="1931" spans="1:16" x14ac:dyDescent="0.3">
      <c r="A1931" s="4" t="s">
        <v>3234</v>
      </c>
      <c r="B1931" s="3" t="s">
        <v>580</v>
      </c>
      <c r="C1931" s="4" t="s">
        <v>2641</v>
      </c>
      <c r="D1931" s="45" t="s">
        <v>1669</v>
      </c>
      <c r="E1931" s="3" t="s">
        <v>581</v>
      </c>
      <c r="F1931" s="3" t="s">
        <v>582</v>
      </c>
      <c r="G1931" s="4" t="str">
        <f t="shared" si="125"/>
        <v>RES0805 1M05±1%</v>
      </c>
      <c r="H1931" s="3" t="s">
        <v>23</v>
      </c>
      <c r="I1931" s="3" t="s">
        <v>24</v>
      </c>
      <c r="J1931" s="3" t="s">
        <v>25</v>
      </c>
      <c r="K1931" s="3" t="s">
        <v>583</v>
      </c>
      <c r="L1931" s="4" t="str">
        <f t="shared" si="126"/>
        <v>RC0805FR-071M05L</v>
      </c>
      <c r="M1931" s="3" t="s">
        <v>378</v>
      </c>
      <c r="N1931" t="s">
        <v>379</v>
      </c>
      <c r="O1931" t="str">
        <f t="shared" ca="1" si="124"/>
        <v>C:\Altium Libraries\Passives Library\DataSheet\GENERAL PURPOSE CHIP RESISTORS (Yageo).pdf</v>
      </c>
      <c r="P1931" s="5" t="str">
        <f t="shared" si="127"/>
        <v>GENERAL PURPOSE CHIP RESISTORS RES0805 1M05±1% 150V 0.125W</v>
      </c>
    </row>
    <row r="1932" spans="1:16" x14ac:dyDescent="0.3">
      <c r="A1932" s="4" t="s">
        <v>3235</v>
      </c>
      <c r="B1932" s="3" t="s">
        <v>580</v>
      </c>
      <c r="C1932" s="4" t="s">
        <v>2642</v>
      </c>
      <c r="D1932" s="45" t="s">
        <v>1669</v>
      </c>
      <c r="E1932" s="3" t="s">
        <v>581</v>
      </c>
      <c r="F1932" s="3" t="s">
        <v>582</v>
      </c>
      <c r="G1932" s="4" t="str">
        <f t="shared" si="125"/>
        <v>RES0805 1M07±1%</v>
      </c>
      <c r="H1932" s="3" t="s">
        <v>23</v>
      </c>
      <c r="I1932" s="3" t="s">
        <v>24</v>
      </c>
      <c r="J1932" s="3" t="s">
        <v>25</v>
      </c>
      <c r="K1932" s="3" t="s">
        <v>583</v>
      </c>
      <c r="L1932" s="4" t="str">
        <f t="shared" si="126"/>
        <v>RC0805FR-071M07L</v>
      </c>
      <c r="M1932" s="3" t="s">
        <v>378</v>
      </c>
      <c r="N1932" t="s">
        <v>379</v>
      </c>
      <c r="O1932" t="str">
        <f t="shared" ca="1" si="124"/>
        <v>C:\Altium Libraries\Passives Library\DataSheet\GENERAL PURPOSE CHIP RESISTORS (Yageo).pdf</v>
      </c>
      <c r="P1932" s="5" t="str">
        <f t="shared" si="127"/>
        <v>GENERAL PURPOSE CHIP RESISTORS RES0805 1M07±1% 150V 0.125W</v>
      </c>
    </row>
    <row r="1933" spans="1:16" x14ac:dyDescent="0.3">
      <c r="A1933" s="4" t="s">
        <v>3236</v>
      </c>
      <c r="B1933" s="3" t="s">
        <v>580</v>
      </c>
      <c r="C1933" s="4" t="s">
        <v>323</v>
      </c>
      <c r="D1933" s="45" t="s">
        <v>1669</v>
      </c>
      <c r="E1933" s="3" t="s">
        <v>581</v>
      </c>
      <c r="F1933" s="3" t="s">
        <v>582</v>
      </c>
      <c r="G1933" s="4" t="str">
        <f t="shared" si="125"/>
        <v>RES0805 1M1±1%</v>
      </c>
      <c r="H1933" s="3" t="s">
        <v>23</v>
      </c>
      <c r="I1933" s="3" t="s">
        <v>24</v>
      </c>
      <c r="J1933" s="3" t="s">
        <v>25</v>
      </c>
      <c r="K1933" s="3" t="s">
        <v>583</v>
      </c>
      <c r="L1933" s="4" t="str">
        <f t="shared" si="126"/>
        <v>RC0805FR-071M1L</v>
      </c>
      <c r="M1933" s="3" t="s">
        <v>378</v>
      </c>
      <c r="N1933" t="s">
        <v>379</v>
      </c>
      <c r="O1933" t="str">
        <f t="shared" ca="1" si="124"/>
        <v>C:\Altium Libraries\Passives Library\DataSheet\GENERAL PURPOSE CHIP RESISTORS (Yageo).pdf</v>
      </c>
      <c r="P1933" s="5" t="str">
        <f t="shared" si="127"/>
        <v>GENERAL PURPOSE CHIP RESISTORS RES0805 1M1±1% 150V 0.125W</v>
      </c>
    </row>
    <row r="1934" spans="1:16" x14ac:dyDescent="0.3">
      <c r="A1934" s="4" t="s">
        <v>3237</v>
      </c>
      <c r="B1934" s="3" t="s">
        <v>580</v>
      </c>
      <c r="C1934" s="4" t="s">
        <v>2643</v>
      </c>
      <c r="D1934" s="45" t="s">
        <v>1669</v>
      </c>
      <c r="E1934" s="3" t="s">
        <v>581</v>
      </c>
      <c r="F1934" s="3" t="s">
        <v>582</v>
      </c>
      <c r="G1934" s="4" t="str">
        <f t="shared" si="125"/>
        <v>RES0805 1M13±1%</v>
      </c>
      <c r="H1934" s="3" t="s">
        <v>23</v>
      </c>
      <c r="I1934" s="3" t="s">
        <v>24</v>
      </c>
      <c r="J1934" s="3" t="s">
        <v>25</v>
      </c>
      <c r="K1934" s="3" t="s">
        <v>583</v>
      </c>
      <c r="L1934" s="4" t="str">
        <f t="shared" si="126"/>
        <v>RC0805FR-071M13L</v>
      </c>
      <c r="M1934" s="3" t="s">
        <v>378</v>
      </c>
      <c r="N1934" t="s">
        <v>379</v>
      </c>
      <c r="O1934" t="str">
        <f t="shared" ca="1" si="124"/>
        <v>C:\Altium Libraries\Passives Library\DataSheet\GENERAL PURPOSE CHIP RESISTORS (Yageo).pdf</v>
      </c>
      <c r="P1934" s="5" t="str">
        <f t="shared" si="127"/>
        <v>GENERAL PURPOSE CHIP RESISTORS RES0805 1M13±1% 150V 0.125W</v>
      </c>
    </row>
    <row r="1935" spans="1:16" x14ac:dyDescent="0.3">
      <c r="A1935" s="4" t="s">
        <v>3238</v>
      </c>
      <c r="B1935" s="3" t="s">
        <v>580</v>
      </c>
      <c r="C1935" s="4" t="s">
        <v>2644</v>
      </c>
      <c r="D1935" s="45" t="s">
        <v>1669</v>
      </c>
      <c r="E1935" s="3" t="s">
        <v>581</v>
      </c>
      <c r="F1935" s="3" t="s">
        <v>582</v>
      </c>
      <c r="G1935" s="4" t="str">
        <f t="shared" si="125"/>
        <v>RES0805 1M15±1%</v>
      </c>
      <c r="H1935" s="3" t="s">
        <v>23</v>
      </c>
      <c r="I1935" s="3" t="s">
        <v>24</v>
      </c>
      <c r="J1935" s="3" t="s">
        <v>25</v>
      </c>
      <c r="K1935" s="3" t="s">
        <v>583</v>
      </c>
      <c r="L1935" s="4" t="str">
        <f t="shared" si="126"/>
        <v>RC0805FR-071M15L</v>
      </c>
      <c r="M1935" s="3" t="s">
        <v>378</v>
      </c>
      <c r="N1935" t="s">
        <v>379</v>
      </c>
      <c r="O1935" t="str">
        <f t="shared" ca="1" si="124"/>
        <v>C:\Altium Libraries\Passives Library\DataSheet\GENERAL PURPOSE CHIP RESISTORS (Yageo).pdf</v>
      </c>
      <c r="P1935" s="5" t="str">
        <f t="shared" si="127"/>
        <v>GENERAL PURPOSE CHIP RESISTORS RES0805 1M15±1% 150V 0.125W</v>
      </c>
    </row>
    <row r="1936" spans="1:16" x14ac:dyDescent="0.3">
      <c r="A1936" s="4" t="s">
        <v>3239</v>
      </c>
      <c r="B1936" s="3" t="s">
        <v>580</v>
      </c>
      <c r="C1936" s="4" t="s">
        <v>2645</v>
      </c>
      <c r="D1936" s="45" t="s">
        <v>1669</v>
      </c>
      <c r="E1936" s="3" t="s">
        <v>581</v>
      </c>
      <c r="F1936" s="3" t="s">
        <v>582</v>
      </c>
      <c r="G1936" s="4" t="str">
        <f t="shared" si="125"/>
        <v>RES0805 1M18±1%</v>
      </c>
      <c r="H1936" s="3" t="s">
        <v>23</v>
      </c>
      <c r="I1936" s="3" t="s">
        <v>24</v>
      </c>
      <c r="J1936" s="3" t="s">
        <v>25</v>
      </c>
      <c r="K1936" s="3" t="s">
        <v>583</v>
      </c>
      <c r="L1936" s="4" t="str">
        <f t="shared" si="126"/>
        <v>RC0805FR-071M18L</v>
      </c>
      <c r="M1936" s="3" t="s">
        <v>378</v>
      </c>
      <c r="N1936" t="s">
        <v>379</v>
      </c>
      <c r="O1936" t="str">
        <f t="shared" ca="1" si="124"/>
        <v>C:\Altium Libraries\Passives Library\DataSheet\GENERAL PURPOSE CHIP RESISTORS (Yageo).pdf</v>
      </c>
      <c r="P1936" s="5" t="str">
        <f t="shared" si="127"/>
        <v>GENERAL PURPOSE CHIP RESISTORS RES0805 1M18±1% 150V 0.125W</v>
      </c>
    </row>
    <row r="1937" spans="1:16" x14ac:dyDescent="0.3">
      <c r="A1937" s="4" t="s">
        <v>3240</v>
      </c>
      <c r="B1937" s="3" t="s">
        <v>580</v>
      </c>
      <c r="C1937" s="4" t="s">
        <v>2646</v>
      </c>
      <c r="D1937" s="45" t="s">
        <v>1669</v>
      </c>
      <c r="E1937" s="3" t="s">
        <v>581</v>
      </c>
      <c r="F1937" s="3" t="s">
        <v>582</v>
      </c>
      <c r="G1937" s="4" t="str">
        <f t="shared" si="125"/>
        <v>RES0805 1M21±1%</v>
      </c>
      <c r="H1937" s="3" t="s">
        <v>23</v>
      </c>
      <c r="I1937" s="3" t="s">
        <v>24</v>
      </c>
      <c r="J1937" s="3" t="s">
        <v>25</v>
      </c>
      <c r="K1937" s="3" t="s">
        <v>583</v>
      </c>
      <c r="L1937" s="4" t="str">
        <f t="shared" si="126"/>
        <v>RC0805FR-071M21L</v>
      </c>
      <c r="M1937" s="3" t="s">
        <v>378</v>
      </c>
      <c r="N1937" t="s">
        <v>379</v>
      </c>
      <c r="O1937" t="str">
        <f t="shared" ca="1" si="124"/>
        <v>C:\Altium Libraries\Passives Library\DataSheet\GENERAL PURPOSE CHIP RESISTORS (Yageo).pdf</v>
      </c>
      <c r="P1937" s="5" t="str">
        <f t="shared" si="127"/>
        <v>GENERAL PURPOSE CHIP RESISTORS RES0805 1M21±1% 150V 0.125W</v>
      </c>
    </row>
    <row r="1938" spans="1:16" x14ac:dyDescent="0.3">
      <c r="A1938" s="4" t="s">
        <v>3241</v>
      </c>
      <c r="B1938" s="3" t="s">
        <v>580</v>
      </c>
      <c r="C1938" s="4" t="s">
        <v>2647</v>
      </c>
      <c r="D1938" s="45" t="s">
        <v>1669</v>
      </c>
      <c r="E1938" s="3" t="s">
        <v>581</v>
      </c>
      <c r="F1938" s="3" t="s">
        <v>582</v>
      </c>
      <c r="G1938" s="4" t="str">
        <f t="shared" si="125"/>
        <v>RES0805 1M24±1%</v>
      </c>
      <c r="H1938" s="3" t="s">
        <v>23</v>
      </c>
      <c r="I1938" s="3" t="s">
        <v>24</v>
      </c>
      <c r="J1938" s="3" t="s">
        <v>25</v>
      </c>
      <c r="K1938" s="3" t="s">
        <v>583</v>
      </c>
      <c r="L1938" s="4" t="str">
        <f t="shared" si="126"/>
        <v>RC0805FR-071M24L</v>
      </c>
      <c r="M1938" s="3" t="s">
        <v>378</v>
      </c>
      <c r="N1938" t="s">
        <v>379</v>
      </c>
      <c r="O1938" t="str">
        <f t="shared" ca="1" si="124"/>
        <v>C:\Altium Libraries\Passives Library\DataSheet\GENERAL PURPOSE CHIP RESISTORS (Yageo).pdf</v>
      </c>
      <c r="P1938" s="5" t="str">
        <f t="shared" si="127"/>
        <v>GENERAL PURPOSE CHIP RESISTORS RES0805 1M24±1% 150V 0.125W</v>
      </c>
    </row>
    <row r="1939" spans="1:16" x14ac:dyDescent="0.3">
      <c r="A1939" s="4" t="s">
        <v>3242</v>
      </c>
      <c r="B1939" s="3" t="s">
        <v>580</v>
      </c>
      <c r="C1939" s="4" t="s">
        <v>2648</v>
      </c>
      <c r="D1939" s="45" t="s">
        <v>1669</v>
      </c>
      <c r="E1939" s="3" t="s">
        <v>581</v>
      </c>
      <c r="F1939" s="3" t="s">
        <v>582</v>
      </c>
      <c r="G1939" s="4" t="str">
        <f t="shared" si="125"/>
        <v>RES0805 1M27±1%</v>
      </c>
      <c r="H1939" s="3" t="s">
        <v>23</v>
      </c>
      <c r="I1939" s="3" t="s">
        <v>24</v>
      </c>
      <c r="J1939" s="3" t="s">
        <v>25</v>
      </c>
      <c r="K1939" s="3" t="s">
        <v>583</v>
      </c>
      <c r="L1939" s="4" t="str">
        <f t="shared" si="126"/>
        <v>RC0805FR-071M27L</v>
      </c>
      <c r="M1939" s="3" t="s">
        <v>378</v>
      </c>
      <c r="N1939" t="s">
        <v>379</v>
      </c>
      <c r="O1939" t="str">
        <f t="shared" ca="1" si="124"/>
        <v>C:\Altium Libraries\Passives Library\DataSheet\GENERAL PURPOSE CHIP RESISTORS (Yageo).pdf</v>
      </c>
      <c r="P1939" s="5" t="str">
        <f t="shared" si="127"/>
        <v>GENERAL PURPOSE CHIP RESISTORS RES0805 1M27±1% 150V 0.125W</v>
      </c>
    </row>
    <row r="1940" spans="1:16" x14ac:dyDescent="0.3">
      <c r="A1940" s="4" t="s">
        <v>3243</v>
      </c>
      <c r="B1940" s="3" t="s">
        <v>580</v>
      </c>
      <c r="C1940" s="4" t="s">
        <v>327</v>
      </c>
      <c r="D1940" s="45" t="s">
        <v>1669</v>
      </c>
      <c r="E1940" s="3" t="s">
        <v>581</v>
      </c>
      <c r="F1940" s="3" t="s">
        <v>582</v>
      </c>
      <c r="G1940" s="4" t="str">
        <f t="shared" si="125"/>
        <v>RES0805 1M3±1%</v>
      </c>
      <c r="H1940" s="3" t="s">
        <v>23</v>
      </c>
      <c r="I1940" s="3" t="s">
        <v>24</v>
      </c>
      <c r="J1940" s="3" t="s">
        <v>25</v>
      </c>
      <c r="K1940" s="3" t="s">
        <v>583</v>
      </c>
      <c r="L1940" s="4" t="str">
        <f t="shared" si="126"/>
        <v>RC0805FR-071M3L</v>
      </c>
      <c r="M1940" s="3" t="s">
        <v>378</v>
      </c>
      <c r="N1940" t="s">
        <v>379</v>
      </c>
      <c r="O1940" t="str">
        <f t="shared" ca="1" si="124"/>
        <v>C:\Altium Libraries\Passives Library\DataSheet\GENERAL PURPOSE CHIP RESISTORS (Yageo).pdf</v>
      </c>
      <c r="P1940" s="5" t="str">
        <f t="shared" si="127"/>
        <v>GENERAL PURPOSE CHIP RESISTORS RES0805 1M3±1% 150V 0.125W</v>
      </c>
    </row>
    <row r="1941" spans="1:16" x14ac:dyDescent="0.3">
      <c r="A1941" s="4" t="s">
        <v>3244</v>
      </c>
      <c r="B1941" s="3" t="s">
        <v>580</v>
      </c>
      <c r="C1941" s="4" t="s">
        <v>2649</v>
      </c>
      <c r="D1941" s="45" t="s">
        <v>1669</v>
      </c>
      <c r="E1941" s="3" t="s">
        <v>581</v>
      </c>
      <c r="F1941" s="3" t="s">
        <v>582</v>
      </c>
      <c r="G1941" s="4" t="str">
        <f t="shared" si="125"/>
        <v>RES0805 1M33±1%</v>
      </c>
      <c r="H1941" s="3" t="s">
        <v>23</v>
      </c>
      <c r="I1941" s="3" t="s">
        <v>24</v>
      </c>
      <c r="J1941" s="3" t="s">
        <v>25</v>
      </c>
      <c r="K1941" s="3" t="s">
        <v>583</v>
      </c>
      <c r="L1941" s="4" t="str">
        <f t="shared" si="126"/>
        <v>RC0805FR-071M33L</v>
      </c>
      <c r="M1941" s="3" t="s">
        <v>378</v>
      </c>
      <c r="N1941" t="s">
        <v>379</v>
      </c>
      <c r="O1941" t="str">
        <f t="shared" ca="1" si="124"/>
        <v>C:\Altium Libraries\Passives Library\DataSheet\GENERAL PURPOSE CHIP RESISTORS (Yageo).pdf</v>
      </c>
      <c r="P1941" s="5" t="str">
        <f t="shared" si="127"/>
        <v>GENERAL PURPOSE CHIP RESISTORS RES0805 1M33±1% 150V 0.125W</v>
      </c>
    </row>
    <row r="1942" spans="1:16" x14ac:dyDescent="0.3">
      <c r="A1942" s="4" t="s">
        <v>3245</v>
      </c>
      <c r="B1942" s="3" t="s">
        <v>580</v>
      </c>
      <c r="C1942" s="4" t="s">
        <v>2650</v>
      </c>
      <c r="D1942" s="45" t="s">
        <v>1669</v>
      </c>
      <c r="E1942" s="3" t="s">
        <v>581</v>
      </c>
      <c r="F1942" s="3" t="s">
        <v>582</v>
      </c>
      <c r="G1942" s="4" t="str">
        <f t="shared" si="125"/>
        <v>RES0805 1M37±1%</v>
      </c>
      <c r="H1942" s="3" t="s">
        <v>23</v>
      </c>
      <c r="I1942" s="3" t="s">
        <v>24</v>
      </c>
      <c r="J1942" s="3" t="s">
        <v>25</v>
      </c>
      <c r="K1942" s="3" t="s">
        <v>583</v>
      </c>
      <c r="L1942" s="4" t="str">
        <f t="shared" si="126"/>
        <v>RC0805FR-071M37L</v>
      </c>
      <c r="M1942" s="3" t="s">
        <v>378</v>
      </c>
      <c r="N1942" t="s">
        <v>379</v>
      </c>
      <c r="O1942" t="str">
        <f t="shared" ca="1" si="124"/>
        <v>C:\Altium Libraries\Passives Library\DataSheet\GENERAL PURPOSE CHIP RESISTORS (Yageo).pdf</v>
      </c>
      <c r="P1942" s="5" t="str">
        <f t="shared" si="127"/>
        <v>GENERAL PURPOSE CHIP RESISTORS RES0805 1M37±1% 150V 0.125W</v>
      </c>
    </row>
    <row r="1943" spans="1:16" x14ac:dyDescent="0.3">
      <c r="A1943" s="4" t="s">
        <v>3246</v>
      </c>
      <c r="B1943" s="3" t="s">
        <v>580</v>
      </c>
      <c r="C1943" s="4" t="s">
        <v>2651</v>
      </c>
      <c r="D1943" s="45" t="s">
        <v>1669</v>
      </c>
      <c r="E1943" s="3" t="s">
        <v>581</v>
      </c>
      <c r="F1943" s="3" t="s">
        <v>582</v>
      </c>
      <c r="G1943" s="4" t="str">
        <f t="shared" si="125"/>
        <v>RES0805 1M4±1%</v>
      </c>
      <c r="H1943" s="3" t="s">
        <v>23</v>
      </c>
      <c r="I1943" s="3" t="s">
        <v>24</v>
      </c>
      <c r="J1943" s="3" t="s">
        <v>25</v>
      </c>
      <c r="K1943" s="3" t="s">
        <v>583</v>
      </c>
      <c r="L1943" s="4" t="str">
        <f t="shared" si="126"/>
        <v>RC0805FR-071M4L</v>
      </c>
      <c r="M1943" s="3" t="s">
        <v>378</v>
      </c>
      <c r="N1943" t="s">
        <v>379</v>
      </c>
      <c r="O1943" t="str">
        <f t="shared" ca="1" si="124"/>
        <v>C:\Altium Libraries\Passives Library\DataSheet\GENERAL PURPOSE CHIP RESISTORS (Yageo).pdf</v>
      </c>
      <c r="P1943" s="5" t="str">
        <f t="shared" si="127"/>
        <v>GENERAL PURPOSE CHIP RESISTORS RES0805 1M4±1% 150V 0.125W</v>
      </c>
    </row>
    <row r="1944" spans="1:16" x14ac:dyDescent="0.3">
      <c r="A1944" s="4" t="s">
        <v>3247</v>
      </c>
      <c r="B1944" s="3" t="s">
        <v>580</v>
      </c>
      <c r="C1944" s="4" t="s">
        <v>2652</v>
      </c>
      <c r="D1944" s="45" t="s">
        <v>1669</v>
      </c>
      <c r="E1944" s="3" t="s">
        <v>581</v>
      </c>
      <c r="F1944" s="3" t="s">
        <v>582</v>
      </c>
      <c r="G1944" s="4" t="str">
        <f t="shared" si="125"/>
        <v>RES0805 1M43±1%</v>
      </c>
      <c r="H1944" s="3" t="s">
        <v>23</v>
      </c>
      <c r="I1944" s="3" t="s">
        <v>24</v>
      </c>
      <c r="J1944" s="3" t="s">
        <v>25</v>
      </c>
      <c r="K1944" s="3" t="s">
        <v>583</v>
      </c>
      <c r="L1944" s="4" t="str">
        <f t="shared" si="126"/>
        <v>RC0805FR-071M43L</v>
      </c>
      <c r="M1944" s="3" t="s">
        <v>378</v>
      </c>
      <c r="N1944" t="s">
        <v>379</v>
      </c>
      <c r="O1944" t="str">
        <f t="shared" ca="1" si="124"/>
        <v>C:\Altium Libraries\Passives Library\DataSheet\GENERAL PURPOSE CHIP RESISTORS (Yageo).pdf</v>
      </c>
      <c r="P1944" s="5" t="str">
        <f t="shared" si="127"/>
        <v>GENERAL PURPOSE CHIP RESISTORS RES0805 1M43±1% 150V 0.125W</v>
      </c>
    </row>
    <row r="1945" spans="1:16" x14ac:dyDescent="0.3">
      <c r="A1945" s="4" t="s">
        <v>3248</v>
      </c>
      <c r="B1945" s="3" t="s">
        <v>580</v>
      </c>
      <c r="C1945" s="4" t="s">
        <v>2653</v>
      </c>
      <c r="D1945" s="45" t="s">
        <v>1669</v>
      </c>
      <c r="E1945" s="3" t="s">
        <v>581</v>
      </c>
      <c r="F1945" s="3" t="s">
        <v>582</v>
      </c>
      <c r="G1945" s="4" t="str">
        <f t="shared" si="125"/>
        <v>RES0805 1M47±1%</v>
      </c>
      <c r="H1945" s="3" t="s">
        <v>23</v>
      </c>
      <c r="I1945" s="3" t="s">
        <v>24</v>
      </c>
      <c r="J1945" s="3" t="s">
        <v>25</v>
      </c>
      <c r="K1945" s="3" t="s">
        <v>583</v>
      </c>
      <c r="L1945" s="4" t="str">
        <f t="shared" si="126"/>
        <v>RC0805FR-071M47L</v>
      </c>
      <c r="M1945" s="3" t="s">
        <v>378</v>
      </c>
      <c r="N1945" t="s">
        <v>379</v>
      </c>
      <c r="O1945" t="str">
        <f t="shared" ca="1" si="124"/>
        <v>C:\Altium Libraries\Passives Library\DataSheet\GENERAL PURPOSE CHIP RESISTORS (Yageo).pdf</v>
      </c>
      <c r="P1945" s="5" t="str">
        <f t="shared" si="127"/>
        <v>GENERAL PURPOSE CHIP RESISTORS RES0805 1M47±1% 150V 0.125W</v>
      </c>
    </row>
    <row r="1946" spans="1:16" x14ac:dyDescent="0.3">
      <c r="A1946" s="4" t="s">
        <v>3249</v>
      </c>
      <c r="B1946" s="3" t="s">
        <v>580</v>
      </c>
      <c r="C1946" s="4" t="s">
        <v>329</v>
      </c>
      <c r="D1946" s="45" t="s">
        <v>1669</v>
      </c>
      <c r="E1946" s="3" t="s">
        <v>581</v>
      </c>
      <c r="F1946" s="3" t="s">
        <v>582</v>
      </c>
      <c r="G1946" s="4" t="str">
        <f t="shared" si="125"/>
        <v>RES0805 1M5±1%</v>
      </c>
      <c r="H1946" s="3" t="s">
        <v>23</v>
      </c>
      <c r="I1946" s="3" t="s">
        <v>24</v>
      </c>
      <c r="J1946" s="3" t="s">
        <v>25</v>
      </c>
      <c r="K1946" s="3" t="s">
        <v>583</v>
      </c>
      <c r="L1946" s="4" t="str">
        <f t="shared" si="126"/>
        <v>RC0805FR-071M5L</v>
      </c>
      <c r="M1946" s="3" t="s">
        <v>378</v>
      </c>
      <c r="N1946" t="s">
        <v>379</v>
      </c>
      <c r="O1946" t="str">
        <f t="shared" ca="1" si="124"/>
        <v>C:\Altium Libraries\Passives Library\DataSheet\GENERAL PURPOSE CHIP RESISTORS (Yageo).pdf</v>
      </c>
      <c r="P1946" s="5" t="str">
        <f t="shared" si="127"/>
        <v>GENERAL PURPOSE CHIP RESISTORS RES0805 1M5±1% 150V 0.125W</v>
      </c>
    </row>
    <row r="1947" spans="1:16" x14ac:dyDescent="0.3">
      <c r="A1947" s="4" t="s">
        <v>3250</v>
      </c>
      <c r="B1947" s="3" t="s">
        <v>580</v>
      </c>
      <c r="C1947" s="4" t="s">
        <v>2654</v>
      </c>
      <c r="D1947" s="45" t="s">
        <v>1669</v>
      </c>
      <c r="E1947" s="3" t="s">
        <v>581</v>
      </c>
      <c r="F1947" s="3" t="s">
        <v>582</v>
      </c>
      <c r="G1947" s="4" t="str">
        <f t="shared" si="125"/>
        <v>RES0805 1M54±1%</v>
      </c>
      <c r="H1947" s="3" t="s">
        <v>23</v>
      </c>
      <c r="I1947" s="3" t="s">
        <v>24</v>
      </c>
      <c r="J1947" s="3" t="s">
        <v>25</v>
      </c>
      <c r="K1947" s="3" t="s">
        <v>583</v>
      </c>
      <c r="L1947" s="4" t="str">
        <f t="shared" si="126"/>
        <v>RC0805FR-071M54L</v>
      </c>
      <c r="M1947" s="3" t="s">
        <v>378</v>
      </c>
      <c r="N1947" t="s">
        <v>379</v>
      </c>
      <c r="O1947" t="str">
        <f t="shared" ca="1" si="124"/>
        <v>C:\Altium Libraries\Passives Library\DataSheet\GENERAL PURPOSE CHIP RESISTORS (Yageo).pdf</v>
      </c>
      <c r="P1947" s="5" t="str">
        <f t="shared" si="127"/>
        <v>GENERAL PURPOSE CHIP RESISTORS RES0805 1M54±1% 150V 0.125W</v>
      </c>
    </row>
    <row r="1948" spans="1:16" x14ac:dyDescent="0.3">
      <c r="A1948" s="4" t="s">
        <v>3251</v>
      </c>
      <c r="B1948" s="3" t="s">
        <v>580</v>
      </c>
      <c r="C1948" s="4" t="s">
        <v>2655</v>
      </c>
      <c r="D1948" s="45" t="s">
        <v>1669</v>
      </c>
      <c r="E1948" s="3" t="s">
        <v>581</v>
      </c>
      <c r="F1948" s="3" t="s">
        <v>582</v>
      </c>
      <c r="G1948" s="4" t="str">
        <f t="shared" si="125"/>
        <v>RES0805 1M58±1%</v>
      </c>
      <c r="H1948" s="3" t="s">
        <v>23</v>
      </c>
      <c r="I1948" s="3" t="s">
        <v>24</v>
      </c>
      <c r="J1948" s="3" t="s">
        <v>25</v>
      </c>
      <c r="K1948" s="3" t="s">
        <v>583</v>
      </c>
      <c r="L1948" s="4" t="str">
        <f t="shared" si="126"/>
        <v>RC0805FR-071M58L</v>
      </c>
      <c r="M1948" s="3" t="s">
        <v>378</v>
      </c>
      <c r="N1948" t="s">
        <v>379</v>
      </c>
      <c r="O1948" t="str">
        <f t="shared" ca="1" si="124"/>
        <v>C:\Altium Libraries\Passives Library\DataSheet\GENERAL PURPOSE CHIP RESISTORS (Yageo).pdf</v>
      </c>
      <c r="P1948" s="5" t="str">
        <f t="shared" si="127"/>
        <v>GENERAL PURPOSE CHIP RESISTORS RES0805 1M58±1% 150V 0.125W</v>
      </c>
    </row>
    <row r="1949" spans="1:16" x14ac:dyDescent="0.3">
      <c r="A1949" s="4" t="s">
        <v>3252</v>
      </c>
      <c r="B1949" s="3" t="s">
        <v>580</v>
      </c>
      <c r="C1949" s="4" t="s">
        <v>2656</v>
      </c>
      <c r="D1949" s="45" t="s">
        <v>1669</v>
      </c>
      <c r="E1949" s="3" t="s">
        <v>581</v>
      </c>
      <c r="F1949" s="3" t="s">
        <v>582</v>
      </c>
      <c r="G1949" s="4" t="str">
        <f t="shared" si="125"/>
        <v>RES0805 1M62±1%</v>
      </c>
      <c r="H1949" s="3" t="s">
        <v>23</v>
      </c>
      <c r="I1949" s="3" t="s">
        <v>24</v>
      </c>
      <c r="J1949" s="3" t="s">
        <v>25</v>
      </c>
      <c r="K1949" s="3" t="s">
        <v>583</v>
      </c>
      <c r="L1949" s="4" t="str">
        <f t="shared" si="126"/>
        <v>RC0805FR-071M62L</v>
      </c>
      <c r="M1949" s="3" t="s">
        <v>378</v>
      </c>
      <c r="N1949" t="s">
        <v>379</v>
      </c>
      <c r="O1949" t="str">
        <f t="shared" ca="1" si="124"/>
        <v>C:\Altium Libraries\Passives Library\DataSheet\GENERAL PURPOSE CHIP RESISTORS (Yageo).pdf</v>
      </c>
      <c r="P1949" s="5" t="str">
        <f t="shared" si="127"/>
        <v>GENERAL PURPOSE CHIP RESISTORS RES0805 1M62±1% 150V 0.125W</v>
      </c>
    </row>
    <row r="1950" spans="1:16" x14ac:dyDescent="0.3">
      <c r="A1950" s="4" t="s">
        <v>3253</v>
      </c>
      <c r="B1950" s="3" t="s">
        <v>580</v>
      </c>
      <c r="C1950" s="4" t="s">
        <v>2657</v>
      </c>
      <c r="D1950" s="45" t="s">
        <v>1669</v>
      </c>
      <c r="E1950" s="3" t="s">
        <v>581</v>
      </c>
      <c r="F1950" s="3" t="s">
        <v>582</v>
      </c>
      <c r="G1950" s="4" t="str">
        <f t="shared" si="125"/>
        <v>RES0805 1M65±1%</v>
      </c>
      <c r="H1950" s="3" t="s">
        <v>23</v>
      </c>
      <c r="I1950" s="3" t="s">
        <v>24</v>
      </c>
      <c r="J1950" s="3" t="s">
        <v>25</v>
      </c>
      <c r="K1950" s="3" t="s">
        <v>583</v>
      </c>
      <c r="L1950" s="4" t="str">
        <f t="shared" si="126"/>
        <v>RC0805FR-071M65L</v>
      </c>
      <c r="M1950" s="3" t="s">
        <v>378</v>
      </c>
      <c r="N1950" t="s">
        <v>379</v>
      </c>
      <c r="O1950" t="str">
        <f t="shared" ca="1" si="124"/>
        <v>C:\Altium Libraries\Passives Library\DataSheet\GENERAL PURPOSE CHIP RESISTORS (Yageo).pdf</v>
      </c>
      <c r="P1950" s="5" t="str">
        <f t="shared" si="127"/>
        <v>GENERAL PURPOSE CHIP RESISTORS RES0805 1M65±1% 150V 0.125W</v>
      </c>
    </row>
    <row r="1951" spans="1:16" x14ac:dyDescent="0.3">
      <c r="A1951" s="4" t="s">
        <v>3254</v>
      </c>
      <c r="B1951" s="3" t="s">
        <v>580</v>
      </c>
      <c r="C1951" s="4" t="s">
        <v>2658</v>
      </c>
      <c r="D1951" s="45" t="s">
        <v>1669</v>
      </c>
      <c r="E1951" s="3" t="s">
        <v>581</v>
      </c>
      <c r="F1951" s="3" t="s">
        <v>582</v>
      </c>
      <c r="G1951" s="4" t="str">
        <f t="shared" si="125"/>
        <v>RES0805 1M69±1%</v>
      </c>
      <c r="H1951" s="3" t="s">
        <v>23</v>
      </c>
      <c r="I1951" s="3" t="s">
        <v>24</v>
      </c>
      <c r="J1951" s="3" t="s">
        <v>25</v>
      </c>
      <c r="K1951" s="3" t="s">
        <v>583</v>
      </c>
      <c r="L1951" s="4" t="str">
        <f t="shared" si="126"/>
        <v>RC0805FR-071M69L</v>
      </c>
      <c r="M1951" s="3" t="s">
        <v>378</v>
      </c>
      <c r="N1951" t="s">
        <v>379</v>
      </c>
      <c r="O1951" t="str">
        <f t="shared" ca="1" si="124"/>
        <v>C:\Altium Libraries\Passives Library\DataSheet\GENERAL PURPOSE CHIP RESISTORS (Yageo).pdf</v>
      </c>
      <c r="P1951" s="5" t="str">
        <f t="shared" si="127"/>
        <v>GENERAL PURPOSE CHIP RESISTORS RES0805 1M69±1% 150V 0.125W</v>
      </c>
    </row>
    <row r="1952" spans="1:16" x14ac:dyDescent="0.3">
      <c r="A1952" s="4" t="s">
        <v>3255</v>
      </c>
      <c r="B1952" s="3" t="s">
        <v>580</v>
      </c>
      <c r="C1952" s="4" t="s">
        <v>2659</v>
      </c>
      <c r="D1952" s="45" t="s">
        <v>1669</v>
      </c>
      <c r="E1952" s="3" t="s">
        <v>581</v>
      </c>
      <c r="F1952" s="3" t="s">
        <v>582</v>
      </c>
      <c r="G1952" s="4" t="str">
        <f t="shared" si="125"/>
        <v>RES0805 1M74±1%</v>
      </c>
      <c r="H1952" s="3" t="s">
        <v>23</v>
      </c>
      <c r="I1952" s="3" t="s">
        <v>24</v>
      </c>
      <c r="J1952" s="3" t="s">
        <v>25</v>
      </c>
      <c r="K1952" s="3" t="s">
        <v>583</v>
      </c>
      <c r="L1952" s="4" t="str">
        <f t="shared" si="126"/>
        <v>RC0805FR-071M74L</v>
      </c>
      <c r="M1952" s="3" t="s">
        <v>378</v>
      </c>
      <c r="N1952" t="s">
        <v>379</v>
      </c>
      <c r="O1952" t="str">
        <f t="shared" ca="1" si="124"/>
        <v>C:\Altium Libraries\Passives Library\DataSheet\GENERAL PURPOSE CHIP RESISTORS (Yageo).pdf</v>
      </c>
      <c r="P1952" s="5" t="str">
        <f t="shared" si="127"/>
        <v>GENERAL PURPOSE CHIP RESISTORS RES0805 1M74±1% 150V 0.125W</v>
      </c>
    </row>
    <row r="1953" spans="1:16" x14ac:dyDescent="0.3">
      <c r="A1953" s="4" t="s">
        <v>3256</v>
      </c>
      <c r="B1953" s="3" t="s">
        <v>580</v>
      </c>
      <c r="C1953" s="4" t="s">
        <v>2660</v>
      </c>
      <c r="D1953" s="45" t="s">
        <v>1669</v>
      </c>
      <c r="E1953" s="3" t="s">
        <v>581</v>
      </c>
      <c r="F1953" s="3" t="s">
        <v>582</v>
      </c>
      <c r="G1953" s="4" t="str">
        <f t="shared" si="125"/>
        <v>RES0805 1M78±1%</v>
      </c>
      <c r="H1953" s="3" t="s">
        <v>23</v>
      </c>
      <c r="I1953" s="3" t="s">
        <v>24</v>
      </c>
      <c r="J1953" s="3" t="s">
        <v>25</v>
      </c>
      <c r="K1953" s="3" t="s">
        <v>583</v>
      </c>
      <c r="L1953" s="4" t="str">
        <f t="shared" si="126"/>
        <v>RC0805FR-071M78L</v>
      </c>
      <c r="M1953" s="3" t="s">
        <v>378</v>
      </c>
      <c r="N1953" t="s">
        <v>379</v>
      </c>
      <c r="O1953" t="str">
        <f t="shared" ca="1" si="124"/>
        <v>C:\Altium Libraries\Passives Library\DataSheet\GENERAL PURPOSE CHIP RESISTORS (Yageo).pdf</v>
      </c>
      <c r="P1953" s="5" t="str">
        <f t="shared" si="127"/>
        <v>GENERAL PURPOSE CHIP RESISTORS RES0805 1M78±1% 150V 0.125W</v>
      </c>
    </row>
    <row r="1954" spans="1:16" x14ac:dyDescent="0.3">
      <c r="A1954" s="4" t="s">
        <v>3257</v>
      </c>
      <c r="B1954" s="3" t="s">
        <v>580</v>
      </c>
      <c r="C1954" s="4" t="s">
        <v>2661</v>
      </c>
      <c r="D1954" s="45" t="s">
        <v>1669</v>
      </c>
      <c r="E1954" s="3" t="s">
        <v>581</v>
      </c>
      <c r="F1954" s="3" t="s">
        <v>582</v>
      </c>
      <c r="G1954" s="4" t="str">
        <f t="shared" si="125"/>
        <v>RES0805 1M82±1%</v>
      </c>
      <c r="H1954" s="3" t="s">
        <v>23</v>
      </c>
      <c r="I1954" s="3" t="s">
        <v>24</v>
      </c>
      <c r="J1954" s="3" t="s">
        <v>25</v>
      </c>
      <c r="K1954" s="3" t="s">
        <v>583</v>
      </c>
      <c r="L1954" s="4" t="str">
        <f t="shared" si="126"/>
        <v>RC0805FR-071M82L</v>
      </c>
      <c r="M1954" s="3" t="s">
        <v>378</v>
      </c>
      <c r="N1954" t="s">
        <v>379</v>
      </c>
      <c r="O1954" t="str">
        <f t="shared" ca="1" si="124"/>
        <v>C:\Altium Libraries\Passives Library\DataSheet\GENERAL PURPOSE CHIP RESISTORS (Yageo).pdf</v>
      </c>
      <c r="P1954" s="5" t="str">
        <f t="shared" si="127"/>
        <v>GENERAL PURPOSE CHIP RESISTORS RES0805 1M82±1% 150V 0.125W</v>
      </c>
    </row>
    <row r="1955" spans="1:16" x14ac:dyDescent="0.3">
      <c r="A1955" s="4" t="s">
        <v>3258</v>
      </c>
      <c r="B1955" s="3" t="s">
        <v>580</v>
      </c>
      <c r="C1955" s="4" t="s">
        <v>2662</v>
      </c>
      <c r="D1955" s="45" t="s">
        <v>1669</v>
      </c>
      <c r="E1955" s="3" t="s">
        <v>581</v>
      </c>
      <c r="F1955" s="3" t="s">
        <v>582</v>
      </c>
      <c r="G1955" s="4" t="str">
        <f t="shared" si="125"/>
        <v>RES0805 1M87±1%</v>
      </c>
      <c r="H1955" s="3" t="s">
        <v>23</v>
      </c>
      <c r="I1955" s="3" t="s">
        <v>24</v>
      </c>
      <c r="J1955" s="3" t="s">
        <v>25</v>
      </c>
      <c r="K1955" s="3" t="s">
        <v>583</v>
      </c>
      <c r="L1955" s="4" t="str">
        <f t="shared" si="126"/>
        <v>RC0805FR-071M87L</v>
      </c>
      <c r="M1955" s="3" t="s">
        <v>378</v>
      </c>
      <c r="N1955" t="s">
        <v>379</v>
      </c>
      <c r="O1955" t="str">
        <f t="shared" ca="1" si="124"/>
        <v>C:\Altium Libraries\Passives Library\DataSheet\GENERAL PURPOSE CHIP RESISTORS (Yageo).pdf</v>
      </c>
      <c r="P1955" s="5" t="str">
        <f t="shared" si="127"/>
        <v>GENERAL PURPOSE CHIP RESISTORS RES0805 1M87±1% 150V 0.125W</v>
      </c>
    </row>
    <row r="1956" spans="1:16" x14ac:dyDescent="0.3">
      <c r="A1956" s="4" t="s">
        <v>3259</v>
      </c>
      <c r="B1956" s="3" t="s">
        <v>580</v>
      </c>
      <c r="C1956" s="4" t="s">
        <v>2663</v>
      </c>
      <c r="D1956" s="45" t="s">
        <v>1669</v>
      </c>
      <c r="E1956" s="3" t="s">
        <v>581</v>
      </c>
      <c r="F1956" s="3" t="s">
        <v>582</v>
      </c>
      <c r="G1956" s="4" t="str">
        <f t="shared" si="125"/>
        <v>RES0805 1M91±1%</v>
      </c>
      <c r="H1956" s="3" t="s">
        <v>23</v>
      </c>
      <c r="I1956" s="3" t="s">
        <v>24</v>
      </c>
      <c r="J1956" s="3" t="s">
        <v>25</v>
      </c>
      <c r="K1956" s="3" t="s">
        <v>583</v>
      </c>
      <c r="L1956" s="4" t="str">
        <f t="shared" si="126"/>
        <v>RC0805FR-071M91L</v>
      </c>
      <c r="M1956" s="3" t="s">
        <v>378</v>
      </c>
      <c r="N1956" t="s">
        <v>379</v>
      </c>
      <c r="O1956" t="str">
        <f t="shared" ca="1" si="124"/>
        <v>C:\Altium Libraries\Passives Library\DataSheet\GENERAL PURPOSE CHIP RESISTORS (Yageo).pdf</v>
      </c>
      <c r="P1956" s="5" t="str">
        <f t="shared" si="127"/>
        <v>GENERAL PURPOSE CHIP RESISTORS RES0805 1M91±1% 150V 0.125W</v>
      </c>
    </row>
    <row r="1957" spans="1:16" x14ac:dyDescent="0.3">
      <c r="A1957" s="4" t="s">
        <v>3260</v>
      </c>
      <c r="B1957" s="3" t="s">
        <v>580</v>
      </c>
      <c r="C1957" s="4" t="s">
        <v>2664</v>
      </c>
      <c r="D1957" s="45" t="s">
        <v>1669</v>
      </c>
      <c r="E1957" s="3" t="s">
        <v>581</v>
      </c>
      <c r="F1957" s="3" t="s">
        <v>582</v>
      </c>
      <c r="G1957" s="4" t="str">
        <f t="shared" si="125"/>
        <v>RES0805 1M96±1%</v>
      </c>
      <c r="H1957" s="3" t="s">
        <v>23</v>
      </c>
      <c r="I1957" s="3" t="s">
        <v>24</v>
      </c>
      <c r="J1957" s="3" t="s">
        <v>25</v>
      </c>
      <c r="K1957" s="3" t="s">
        <v>583</v>
      </c>
      <c r="L1957" s="4" t="str">
        <f t="shared" si="126"/>
        <v>RC0805FR-071M96L</v>
      </c>
      <c r="M1957" s="3" t="s">
        <v>378</v>
      </c>
      <c r="N1957" t="s">
        <v>379</v>
      </c>
      <c r="O1957" t="str">
        <f t="shared" ca="1" si="124"/>
        <v>C:\Altium Libraries\Passives Library\DataSheet\GENERAL PURPOSE CHIP RESISTORS (Yageo).pdf</v>
      </c>
      <c r="P1957" s="5" t="str">
        <f t="shared" si="127"/>
        <v>GENERAL PURPOSE CHIP RESISTORS RES0805 1M96±1% 150V 0.125W</v>
      </c>
    </row>
    <row r="1958" spans="1:16" x14ac:dyDescent="0.3">
      <c r="A1958" s="4" t="s">
        <v>3261</v>
      </c>
      <c r="B1958" s="3" t="s">
        <v>580</v>
      </c>
      <c r="C1958" s="4" t="s">
        <v>2665</v>
      </c>
      <c r="D1958" s="45" t="s">
        <v>1669</v>
      </c>
      <c r="E1958" s="3" t="s">
        <v>581</v>
      </c>
      <c r="F1958" s="3" t="s">
        <v>582</v>
      </c>
      <c r="G1958" s="4" t="str">
        <f t="shared" si="125"/>
        <v>RES0805 2M±1%</v>
      </c>
      <c r="H1958" s="3" t="s">
        <v>23</v>
      </c>
      <c r="I1958" s="3" t="s">
        <v>24</v>
      </c>
      <c r="J1958" s="3" t="s">
        <v>25</v>
      </c>
      <c r="K1958" s="3" t="s">
        <v>583</v>
      </c>
      <c r="L1958" s="4" t="str">
        <f t="shared" si="126"/>
        <v>RC0805FR-072ML</v>
      </c>
      <c r="M1958" s="3" t="s">
        <v>378</v>
      </c>
      <c r="N1958" t="s">
        <v>379</v>
      </c>
      <c r="O1958" t="str">
        <f t="shared" ca="1" si="124"/>
        <v>C:\Altium Libraries\Passives Library\DataSheet\GENERAL PURPOSE CHIP RESISTORS (Yageo).pdf</v>
      </c>
      <c r="P1958" s="5" t="str">
        <f t="shared" si="127"/>
        <v>GENERAL PURPOSE CHIP RESISTORS RES0805 2M±1% 150V 0.125W</v>
      </c>
    </row>
    <row r="1959" spans="1:16" x14ac:dyDescent="0.3">
      <c r="A1959" s="4" t="s">
        <v>3262</v>
      </c>
      <c r="B1959" s="3" t="s">
        <v>580</v>
      </c>
      <c r="C1959" s="4" t="s">
        <v>2666</v>
      </c>
      <c r="D1959" s="45" t="s">
        <v>1669</v>
      </c>
      <c r="E1959" s="3" t="s">
        <v>581</v>
      </c>
      <c r="F1959" s="3" t="s">
        <v>582</v>
      </c>
      <c r="G1959" s="4" t="str">
        <f t="shared" si="125"/>
        <v>RES0805 2M05±1%</v>
      </c>
      <c r="H1959" s="3" t="s">
        <v>23</v>
      </c>
      <c r="I1959" s="3" t="s">
        <v>24</v>
      </c>
      <c r="J1959" s="3" t="s">
        <v>25</v>
      </c>
      <c r="K1959" s="3" t="s">
        <v>583</v>
      </c>
      <c r="L1959" s="4" t="str">
        <f t="shared" si="126"/>
        <v>RC0805FR-072M05L</v>
      </c>
      <c r="M1959" s="3" t="s">
        <v>378</v>
      </c>
      <c r="N1959" t="s">
        <v>379</v>
      </c>
      <c r="O1959" t="str">
        <f t="shared" ca="1" si="124"/>
        <v>C:\Altium Libraries\Passives Library\DataSheet\GENERAL PURPOSE CHIP RESISTORS (Yageo).pdf</v>
      </c>
      <c r="P1959" s="5" t="str">
        <f t="shared" si="127"/>
        <v>GENERAL PURPOSE CHIP RESISTORS RES0805 2M05±1% 150V 0.125W</v>
      </c>
    </row>
    <row r="1960" spans="1:16" x14ac:dyDescent="0.3">
      <c r="A1960" s="4" t="s">
        <v>3263</v>
      </c>
      <c r="B1960" s="3" t="s">
        <v>580</v>
      </c>
      <c r="C1960" s="4" t="s">
        <v>2667</v>
      </c>
      <c r="D1960" s="45" t="s">
        <v>1669</v>
      </c>
      <c r="E1960" s="3" t="s">
        <v>581</v>
      </c>
      <c r="F1960" s="3" t="s">
        <v>582</v>
      </c>
      <c r="G1960" s="4" t="str">
        <f t="shared" si="125"/>
        <v>RES0805 2M1±1%</v>
      </c>
      <c r="H1960" s="3" t="s">
        <v>23</v>
      </c>
      <c r="I1960" s="3" t="s">
        <v>24</v>
      </c>
      <c r="J1960" s="3" t="s">
        <v>25</v>
      </c>
      <c r="K1960" s="3" t="s">
        <v>583</v>
      </c>
      <c r="L1960" s="4" t="str">
        <f t="shared" si="126"/>
        <v>RC0805FR-072M1L</v>
      </c>
      <c r="M1960" s="3" t="s">
        <v>378</v>
      </c>
      <c r="N1960" t="s">
        <v>379</v>
      </c>
      <c r="O1960" t="str">
        <f t="shared" ca="1" si="124"/>
        <v>C:\Altium Libraries\Passives Library\DataSheet\GENERAL PURPOSE CHIP RESISTORS (Yageo).pdf</v>
      </c>
      <c r="P1960" s="5" t="str">
        <f t="shared" si="127"/>
        <v>GENERAL PURPOSE CHIP RESISTORS RES0805 2M1±1% 150V 0.125W</v>
      </c>
    </row>
    <row r="1961" spans="1:16" x14ac:dyDescent="0.3">
      <c r="A1961" s="4" t="s">
        <v>3264</v>
      </c>
      <c r="B1961" s="3" t="s">
        <v>580</v>
      </c>
      <c r="C1961" s="4" t="s">
        <v>2668</v>
      </c>
      <c r="D1961" s="45" t="s">
        <v>1669</v>
      </c>
      <c r="E1961" s="3" t="s">
        <v>581</v>
      </c>
      <c r="F1961" s="3" t="s">
        <v>582</v>
      </c>
      <c r="G1961" s="4" t="str">
        <f t="shared" si="125"/>
        <v>RES0805 2M15±1%</v>
      </c>
      <c r="H1961" s="3" t="s">
        <v>23</v>
      </c>
      <c r="I1961" s="3" t="s">
        <v>24</v>
      </c>
      <c r="J1961" s="3" t="s">
        <v>25</v>
      </c>
      <c r="K1961" s="3" t="s">
        <v>583</v>
      </c>
      <c r="L1961" s="4" t="str">
        <f t="shared" si="126"/>
        <v>RC0805FR-072M15L</v>
      </c>
      <c r="M1961" s="3" t="s">
        <v>378</v>
      </c>
      <c r="N1961" t="s">
        <v>379</v>
      </c>
      <c r="O1961" t="str">
        <f t="shared" ca="1" si="124"/>
        <v>C:\Altium Libraries\Passives Library\DataSheet\GENERAL PURPOSE CHIP RESISTORS (Yageo).pdf</v>
      </c>
      <c r="P1961" s="5" t="str">
        <f t="shared" si="127"/>
        <v>GENERAL PURPOSE CHIP RESISTORS RES0805 2M15±1% 150V 0.125W</v>
      </c>
    </row>
    <row r="1962" spans="1:16" x14ac:dyDescent="0.3">
      <c r="A1962" s="4" t="s">
        <v>3265</v>
      </c>
      <c r="B1962" s="3" t="s">
        <v>580</v>
      </c>
      <c r="C1962" s="4" t="s">
        <v>2669</v>
      </c>
      <c r="D1962" s="45" t="s">
        <v>1669</v>
      </c>
      <c r="E1962" s="3" t="s">
        <v>581</v>
      </c>
      <c r="F1962" s="3" t="s">
        <v>582</v>
      </c>
      <c r="G1962" s="4" t="str">
        <f t="shared" si="125"/>
        <v>RES0805 2M21±1%</v>
      </c>
      <c r="H1962" s="3" t="s">
        <v>23</v>
      </c>
      <c r="I1962" s="3" t="s">
        <v>24</v>
      </c>
      <c r="J1962" s="3" t="s">
        <v>25</v>
      </c>
      <c r="K1962" s="3" t="s">
        <v>583</v>
      </c>
      <c r="L1962" s="4" t="str">
        <f t="shared" si="126"/>
        <v>RC0805FR-072M21L</v>
      </c>
      <c r="M1962" s="3" t="s">
        <v>378</v>
      </c>
      <c r="N1962" t="s">
        <v>379</v>
      </c>
      <c r="O1962" t="str">
        <f t="shared" ca="1" si="124"/>
        <v>C:\Altium Libraries\Passives Library\DataSheet\GENERAL PURPOSE CHIP RESISTORS (Yageo).pdf</v>
      </c>
      <c r="P1962" s="5" t="str">
        <f t="shared" si="127"/>
        <v>GENERAL PURPOSE CHIP RESISTORS RES0805 2M21±1% 150V 0.125W</v>
      </c>
    </row>
    <row r="1963" spans="1:16" x14ac:dyDescent="0.3">
      <c r="A1963" s="4" t="s">
        <v>3266</v>
      </c>
      <c r="B1963" s="3" t="s">
        <v>580</v>
      </c>
      <c r="C1963" s="4" t="s">
        <v>2670</v>
      </c>
      <c r="D1963" s="45" t="s">
        <v>1669</v>
      </c>
      <c r="E1963" s="3" t="s">
        <v>581</v>
      </c>
      <c r="F1963" s="3" t="s">
        <v>582</v>
      </c>
      <c r="G1963" s="4" t="str">
        <f t="shared" si="125"/>
        <v>RES0805 2M26±1%</v>
      </c>
      <c r="H1963" s="3" t="s">
        <v>23</v>
      </c>
      <c r="I1963" s="3" t="s">
        <v>24</v>
      </c>
      <c r="J1963" s="3" t="s">
        <v>25</v>
      </c>
      <c r="K1963" s="3" t="s">
        <v>583</v>
      </c>
      <c r="L1963" s="4" t="str">
        <f t="shared" si="126"/>
        <v>RC0805FR-072M26L</v>
      </c>
      <c r="M1963" s="3" t="s">
        <v>378</v>
      </c>
      <c r="N1963" t="s">
        <v>379</v>
      </c>
      <c r="O1963" t="str">
        <f t="shared" ca="1" si="124"/>
        <v>C:\Altium Libraries\Passives Library\DataSheet\GENERAL PURPOSE CHIP RESISTORS (Yageo).pdf</v>
      </c>
      <c r="P1963" s="5" t="str">
        <f t="shared" si="127"/>
        <v>GENERAL PURPOSE CHIP RESISTORS RES0805 2M26±1% 150V 0.125W</v>
      </c>
    </row>
    <row r="1964" spans="1:16" x14ac:dyDescent="0.3">
      <c r="A1964" s="4" t="s">
        <v>3267</v>
      </c>
      <c r="B1964" s="3" t="s">
        <v>580</v>
      </c>
      <c r="C1964" s="4" t="s">
        <v>2671</v>
      </c>
      <c r="D1964" s="45" t="s">
        <v>1669</v>
      </c>
      <c r="E1964" s="3" t="s">
        <v>581</v>
      </c>
      <c r="F1964" s="3" t="s">
        <v>582</v>
      </c>
      <c r="G1964" s="4" t="str">
        <f t="shared" si="125"/>
        <v>RES0805 2M32±1%</v>
      </c>
      <c r="H1964" s="3" t="s">
        <v>23</v>
      </c>
      <c r="I1964" s="3" t="s">
        <v>24</v>
      </c>
      <c r="J1964" s="3" t="s">
        <v>25</v>
      </c>
      <c r="K1964" s="3" t="s">
        <v>583</v>
      </c>
      <c r="L1964" s="4" t="str">
        <f t="shared" si="126"/>
        <v>RC0805FR-072M32L</v>
      </c>
      <c r="M1964" s="3" t="s">
        <v>378</v>
      </c>
      <c r="N1964" t="s">
        <v>379</v>
      </c>
      <c r="O1964" t="str">
        <f t="shared" ca="1" si="124"/>
        <v>C:\Altium Libraries\Passives Library\DataSheet\GENERAL PURPOSE CHIP RESISTORS (Yageo).pdf</v>
      </c>
      <c r="P1964" s="5" t="str">
        <f t="shared" si="127"/>
        <v>GENERAL PURPOSE CHIP RESISTORS RES0805 2M32±1% 150V 0.125W</v>
      </c>
    </row>
    <row r="1965" spans="1:16" x14ac:dyDescent="0.3">
      <c r="A1965" s="4" t="s">
        <v>3268</v>
      </c>
      <c r="B1965" s="3" t="s">
        <v>580</v>
      </c>
      <c r="C1965" s="4" t="s">
        <v>2672</v>
      </c>
      <c r="D1965" s="45" t="s">
        <v>1669</v>
      </c>
      <c r="E1965" s="3" t="s">
        <v>581</v>
      </c>
      <c r="F1965" s="3" t="s">
        <v>582</v>
      </c>
      <c r="G1965" s="4" t="str">
        <f t="shared" si="125"/>
        <v>RES0805 2M37±1%</v>
      </c>
      <c r="H1965" s="3" t="s">
        <v>23</v>
      </c>
      <c r="I1965" s="3" t="s">
        <v>24</v>
      </c>
      <c r="J1965" s="3" t="s">
        <v>25</v>
      </c>
      <c r="K1965" s="3" t="s">
        <v>583</v>
      </c>
      <c r="L1965" s="4" t="str">
        <f t="shared" si="126"/>
        <v>RC0805FR-072M37L</v>
      </c>
      <c r="M1965" s="3" t="s">
        <v>378</v>
      </c>
      <c r="N1965" t="s">
        <v>379</v>
      </c>
      <c r="O1965" t="str">
        <f t="shared" ca="1" si="124"/>
        <v>C:\Altium Libraries\Passives Library\DataSheet\GENERAL PURPOSE CHIP RESISTORS (Yageo).pdf</v>
      </c>
      <c r="P1965" s="5" t="str">
        <f t="shared" si="127"/>
        <v>GENERAL PURPOSE CHIP RESISTORS RES0805 2M37±1% 150V 0.125W</v>
      </c>
    </row>
    <row r="1966" spans="1:16" x14ac:dyDescent="0.3">
      <c r="A1966" s="4" t="s">
        <v>3269</v>
      </c>
      <c r="B1966" s="3" t="s">
        <v>580</v>
      </c>
      <c r="C1966" s="4" t="s">
        <v>2673</v>
      </c>
      <c r="D1966" s="45" t="s">
        <v>1669</v>
      </c>
      <c r="E1966" s="3" t="s">
        <v>581</v>
      </c>
      <c r="F1966" s="3" t="s">
        <v>582</v>
      </c>
      <c r="G1966" s="4" t="str">
        <f t="shared" si="125"/>
        <v>RES0805 2M43±1%</v>
      </c>
      <c r="H1966" s="3" t="s">
        <v>23</v>
      </c>
      <c r="I1966" s="3" t="s">
        <v>24</v>
      </c>
      <c r="J1966" s="3" t="s">
        <v>25</v>
      </c>
      <c r="K1966" s="3" t="s">
        <v>583</v>
      </c>
      <c r="L1966" s="4" t="str">
        <f t="shared" si="126"/>
        <v>RC0805FR-072M43L</v>
      </c>
      <c r="M1966" s="3" t="s">
        <v>378</v>
      </c>
      <c r="N1966" t="s">
        <v>379</v>
      </c>
      <c r="O1966" t="str">
        <f t="shared" ca="1" si="124"/>
        <v>C:\Altium Libraries\Passives Library\DataSheet\GENERAL PURPOSE CHIP RESISTORS (Yageo).pdf</v>
      </c>
      <c r="P1966" s="5" t="str">
        <f t="shared" si="127"/>
        <v>GENERAL PURPOSE CHIP RESISTORS RES0805 2M43±1% 150V 0.125W</v>
      </c>
    </row>
    <row r="1967" spans="1:16" x14ac:dyDescent="0.3">
      <c r="A1967" s="4" t="s">
        <v>3270</v>
      </c>
      <c r="B1967" s="3" t="s">
        <v>580</v>
      </c>
      <c r="C1967" s="4" t="s">
        <v>2674</v>
      </c>
      <c r="D1967" s="45" t="s">
        <v>1669</v>
      </c>
      <c r="E1967" s="3" t="s">
        <v>581</v>
      </c>
      <c r="F1967" s="3" t="s">
        <v>582</v>
      </c>
      <c r="G1967" s="4" t="str">
        <f t="shared" si="125"/>
        <v>RES0805 2M49±1%</v>
      </c>
      <c r="H1967" s="3" t="s">
        <v>23</v>
      </c>
      <c r="I1967" s="3" t="s">
        <v>24</v>
      </c>
      <c r="J1967" s="3" t="s">
        <v>25</v>
      </c>
      <c r="K1967" s="3" t="s">
        <v>583</v>
      </c>
      <c r="L1967" s="4" t="str">
        <f t="shared" si="126"/>
        <v>RC0805FR-072M49L</v>
      </c>
      <c r="M1967" s="3" t="s">
        <v>378</v>
      </c>
      <c r="N1967" t="s">
        <v>379</v>
      </c>
      <c r="O1967" t="str">
        <f t="shared" ca="1" si="124"/>
        <v>C:\Altium Libraries\Passives Library\DataSheet\GENERAL PURPOSE CHIP RESISTORS (Yageo).pdf</v>
      </c>
      <c r="P1967" s="5" t="str">
        <f t="shared" si="127"/>
        <v>GENERAL PURPOSE CHIP RESISTORS RES0805 2M49±1% 150V 0.125W</v>
      </c>
    </row>
    <row r="1968" spans="1:16" x14ac:dyDescent="0.3">
      <c r="A1968" s="4" t="s">
        <v>3271</v>
      </c>
      <c r="B1968" s="3" t="s">
        <v>580</v>
      </c>
      <c r="C1968" s="4" t="s">
        <v>2675</v>
      </c>
      <c r="D1968" s="45" t="s">
        <v>1669</v>
      </c>
      <c r="E1968" s="3" t="s">
        <v>581</v>
      </c>
      <c r="F1968" s="3" t="s">
        <v>582</v>
      </c>
      <c r="G1968" s="4" t="str">
        <f t="shared" si="125"/>
        <v>RES0805 2M55±1%</v>
      </c>
      <c r="H1968" s="3" t="s">
        <v>23</v>
      </c>
      <c r="I1968" s="3" t="s">
        <v>24</v>
      </c>
      <c r="J1968" s="3" t="s">
        <v>25</v>
      </c>
      <c r="K1968" s="3" t="s">
        <v>583</v>
      </c>
      <c r="L1968" s="4" t="str">
        <f t="shared" si="126"/>
        <v>RC0805FR-072M55L</v>
      </c>
      <c r="M1968" s="3" t="s">
        <v>378</v>
      </c>
      <c r="N1968" t="s">
        <v>379</v>
      </c>
      <c r="O1968" t="str">
        <f t="shared" ca="1" si="124"/>
        <v>C:\Altium Libraries\Passives Library\DataSheet\GENERAL PURPOSE CHIP RESISTORS (Yageo).pdf</v>
      </c>
      <c r="P1968" s="5" t="str">
        <f t="shared" si="127"/>
        <v>GENERAL PURPOSE CHIP RESISTORS RES0805 2M55±1% 150V 0.125W</v>
      </c>
    </row>
    <row r="1969" spans="1:16" x14ac:dyDescent="0.3">
      <c r="A1969" s="4" t="s">
        <v>3272</v>
      </c>
      <c r="B1969" s="3" t="s">
        <v>580</v>
      </c>
      <c r="C1969" s="4" t="s">
        <v>2676</v>
      </c>
      <c r="D1969" s="45" t="s">
        <v>1669</v>
      </c>
      <c r="E1969" s="3" t="s">
        <v>581</v>
      </c>
      <c r="F1969" s="3" t="s">
        <v>582</v>
      </c>
      <c r="G1969" s="4" t="str">
        <f t="shared" si="125"/>
        <v>RES0805 2M61±1%</v>
      </c>
      <c r="H1969" s="3" t="s">
        <v>23</v>
      </c>
      <c r="I1969" s="3" t="s">
        <v>24</v>
      </c>
      <c r="J1969" s="3" t="s">
        <v>25</v>
      </c>
      <c r="K1969" s="3" t="s">
        <v>583</v>
      </c>
      <c r="L1969" s="4" t="str">
        <f t="shared" si="126"/>
        <v>RC0805FR-072M61L</v>
      </c>
      <c r="M1969" s="3" t="s">
        <v>378</v>
      </c>
      <c r="N1969" t="s">
        <v>379</v>
      </c>
      <c r="O1969" t="str">
        <f t="shared" ca="1" si="124"/>
        <v>C:\Altium Libraries\Passives Library\DataSheet\GENERAL PURPOSE CHIP RESISTORS (Yageo).pdf</v>
      </c>
      <c r="P1969" s="5" t="str">
        <f t="shared" si="127"/>
        <v>GENERAL PURPOSE CHIP RESISTORS RES0805 2M61±1% 150V 0.125W</v>
      </c>
    </row>
    <row r="1970" spans="1:16" x14ac:dyDescent="0.3">
      <c r="A1970" s="4" t="s">
        <v>3273</v>
      </c>
      <c r="B1970" s="3" t="s">
        <v>580</v>
      </c>
      <c r="C1970" s="4" t="s">
        <v>2677</v>
      </c>
      <c r="D1970" s="45" t="s">
        <v>1669</v>
      </c>
      <c r="E1970" s="3" t="s">
        <v>581</v>
      </c>
      <c r="F1970" s="3" t="s">
        <v>582</v>
      </c>
      <c r="G1970" s="4" t="str">
        <f t="shared" si="125"/>
        <v>RES0805 2M67±1%</v>
      </c>
      <c r="H1970" s="3" t="s">
        <v>23</v>
      </c>
      <c r="I1970" s="3" t="s">
        <v>24</v>
      </c>
      <c r="J1970" s="3" t="s">
        <v>25</v>
      </c>
      <c r="K1970" s="3" t="s">
        <v>583</v>
      </c>
      <c r="L1970" s="4" t="str">
        <f t="shared" si="126"/>
        <v>RC0805FR-072M67L</v>
      </c>
      <c r="M1970" s="3" t="s">
        <v>378</v>
      </c>
      <c r="N1970" t="s">
        <v>379</v>
      </c>
      <c r="O1970" t="str">
        <f t="shared" ca="1" si="124"/>
        <v>C:\Altium Libraries\Passives Library\DataSheet\GENERAL PURPOSE CHIP RESISTORS (Yageo).pdf</v>
      </c>
      <c r="P1970" s="5" t="str">
        <f t="shared" si="127"/>
        <v>GENERAL PURPOSE CHIP RESISTORS RES0805 2M67±1% 150V 0.125W</v>
      </c>
    </row>
    <row r="1971" spans="1:16" x14ac:dyDescent="0.3">
      <c r="A1971" s="4" t="s">
        <v>3274</v>
      </c>
      <c r="B1971" s="3" t="s">
        <v>580</v>
      </c>
      <c r="C1971" s="4" t="s">
        <v>2678</v>
      </c>
      <c r="D1971" s="45" t="s">
        <v>1669</v>
      </c>
      <c r="E1971" s="3" t="s">
        <v>581</v>
      </c>
      <c r="F1971" s="3" t="s">
        <v>582</v>
      </c>
      <c r="G1971" s="4" t="str">
        <f t="shared" si="125"/>
        <v>RES0805 2M74±1%</v>
      </c>
      <c r="H1971" s="3" t="s">
        <v>23</v>
      </c>
      <c r="I1971" s="3" t="s">
        <v>24</v>
      </c>
      <c r="J1971" s="3" t="s">
        <v>25</v>
      </c>
      <c r="K1971" s="3" t="s">
        <v>583</v>
      </c>
      <c r="L1971" s="4" t="str">
        <f t="shared" si="126"/>
        <v>RC0805FR-072M74L</v>
      </c>
      <c r="M1971" s="3" t="s">
        <v>378</v>
      </c>
      <c r="N1971" t="s">
        <v>379</v>
      </c>
      <c r="O1971" t="str">
        <f t="shared" ca="1" si="124"/>
        <v>C:\Altium Libraries\Passives Library\DataSheet\GENERAL PURPOSE CHIP RESISTORS (Yageo).pdf</v>
      </c>
      <c r="P1971" s="5" t="str">
        <f t="shared" si="127"/>
        <v>GENERAL PURPOSE CHIP RESISTORS RES0805 2M74±1% 150V 0.125W</v>
      </c>
    </row>
    <row r="1972" spans="1:16" x14ac:dyDescent="0.3">
      <c r="A1972" s="4" t="s">
        <v>3275</v>
      </c>
      <c r="B1972" s="3" t="s">
        <v>580</v>
      </c>
      <c r="C1972" s="4" t="s">
        <v>2679</v>
      </c>
      <c r="D1972" s="45" t="s">
        <v>1669</v>
      </c>
      <c r="E1972" s="3" t="s">
        <v>581</v>
      </c>
      <c r="F1972" s="3" t="s">
        <v>582</v>
      </c>
      <c r="G1972" s="4" t="str">
        <f t="shared" si="125"/>
        <v>RES0805 2M8±1%</v>
      </c>
      <c r="H1972" s="3" t="s">
        <v>23</v>
      </c>
      <c r="I1972" s="3" t="s">
        <v>24</v>
      </c>
      <c r="J1972" s="3" t="s">
        <v>25</v>
      </c>
      <c r="K1972" s="3" t="s">
        <v>583</v>
      </c>
      <c r="L1972" s="4" t="str">
        <f t="shared" si="126"/>
        <v>RC0805FR-072M8L</v>
      </c>
      <c r="M1972" s="3" t="s">
        <v>378</v>
      </c>
      <c r="N1972" t="s">
        <v>379</v>
      </c>
      <c r="O1972" t="str">
        <f t="shared" ca="1" si="124"/>
        <v>C:\Altium Libraries\Passives Library\DataSheet\GENERAL PURPOSE CHIP RESISTORS (Yageo).pdf</v>
      </c>
      <c r="P1972" s="5" t="str">
        <f t="shared" si="127"/>
        <v>GENERAL PURPOSE CHIP RESISTORS RES0805 2M8±1% 150V 0.125W</v>
      </c>
    </row>
    <row r="1973" spans="1:16" x14ac:dyDescent="0.3">
      <c r="A1973" s="4" t="s">
        <v>3276</v>
      </c>
      <c r="B1973" s="3" t="s">
        <v>580</v>
      </c>
      <c r="C1973" s="4" t="s">
        <v>2680</v>
      </c>
      <c r="D1973" s="45" t="s">
        <v>1669</v>
      </c>
      <c r="E1973" s="3" t="s">
        <v>581</v>
      </c>
      <c r="F1973" s="3" t="s">
        <v>582</v>
      </c>
      <c r="G1973" s="4" t="str">
        <f t="shared" si="125"/>
        <v>RES0805 2M87±1%</v>
      </c>
      <c r="H1973" s="3" t="s">
        <v>23</v>
      </c>
      <c r="I1973" s="3" t="s">
        <v>24</v>
      </c>
      <c r="J1973" s="3" t="s">
        <v>25</v>
      </c>
      <c r="K1973" s="3" t="s">
        <v>583</v>
      </c>
      <c r="L1973" s="4" t="str">
        <f t="shared" si="126"/>
        <v>RC0805FR-072M87L</v>
      </c>
      <c r="M1973" s="3" t="s">
        <v>378</v>
      </c>
      <c r="N1973" t="s">
        <v>379</v>
      </c>
      <c r="O1973" t="str">
        <f t="shared" ca="1" si="124"/>
        <v>C:\Altium Libraries\Passives Library\DataSheet\GENERAL PURPOSE CHIP RESISTORS (Yageo).pdf</v>
      </c>
      <c r="P1973" s="5" t="str">
        <f t="shared" si="127"/>
        <v>GENERAL PURPOSE CHIP RESISTORS RES0805 2M87±1% 150V 0.125W</v>
      </c>
    </row>
    <row r="1974" spans="1:16" x14ac:dyDescent="0.3">
      <c r="A1974" s="4" t="s">
        <v>3277</v>
      </c>
      <c r="B1974" s="3" t="s">
        <v>580</v>
      </c>
      <c r="C1974" s="4" t="s">
        <v>2681</v>
      </c>
      <c r="D1974" s="45" t="s">
        <v>1669</v>
      </c>
      <c r="E1974" s="3" t="s">
        <v>581</v>
      </c>
      <c r="F1974" s="3" t="s">
        <v>582</v>
      </c>
      <c r="G1974" s="4" t="str">
        <f t="shared" si="125"/>
        <v>RES0805 2M94±1%</v>
      </c>
      <c r="H1974" s="3" t="s">
        <v>23</v>
      </c>
      <c r="I1974" s="3" t="s">
        <v>24</v>
      </c>
      <c r="J1974" s="3" t="s">
        <v>25</v>
      </c>
      <c r="K1974" s="3" t="s">
        <v>583</v>
      </c>
      <c r="L1974" s="4" t="str">
        <f t="shared" si="126"/>
        <v>RC0805FR-072M94L</v>
      </c>
      <c r="M1974" s="3" t="s">
        <v>378</v>
      </c>
      <c r="N1974" t="s">
        <v>379</v>
      </c>
      <c r="O1974" t="str">
        <f t="shared" ca="1" si="124"/>
        <v>C:\Altium Libraries\Passives Library\DataSheet\GENERAL PURPOSE CHIP RESISTORS (Yageo).pdf</v>
      </c>
      <c r="P1974" s="5" t="str">
        <f t="shared" si="127"/>
        <v>GENERAL PURPOSE CHIP RESISTORS RES0805 2M94±1% 150V 0.125W</v>
      </c>
    </row>
    <row r="1975" spans="1:16" x14ac:dyDescent="0.3">
      <c r="A1975" s="4" t="s">
        <v>3278</v>
      </c>
      <c r="B1975" s="3" t="s">
        <v>580</v>
      </c>
      <c r="C1975" s="4" t="s">
        <v>2682</v>
      </c>
      <c r="D1975" s="45" t="s">
        <v>1669</v>
      </c>
      <c r="E1975" s="3" t="s">
        <v>581</v>
      </c>
      <c r="F1975" s="3" t="s">
        <v>582</v>
      </c>
      <c r="G1975" s="4" t="str">
        <f t="shared" si="125"/>
        <v>RES0805 3M01±1%</v>
      </c>
      <c r="H1975" s="3" t="s">
        <v>23</v>
      </c>
      <c r="I1975" s="3" t="s">
        <v>24</v>
      </c>
      <c r="J1975" s="3" t="s">
        <v>25</v>
      </c>
      <c r="K1975" s="3" t="s">
        <v>583</v>
      </c>
      <c r="L1975" s="4" t="str">
        <f t="shared" si="126"/>
        <v>RC0805FR-073M01L</v>
      </c>
      <c r="M1975" s="3" t="s">
        <v>378</v>
      </c>
      <c r="N1975" t="s">
        <v>379</v>
      </c>
      <c r="O1975" t="str">
        <f t="shared" ca="1" si="124"/>
        <v>C:\Altium Libraries\Passives Library\DataSheet\GENERAL PURPOSE CHIP RESISTORS (Yageo).pdf</v>
      </c>
      <c r="P1975" s="5" t="str">
        <f t="shared" si="127"/>
        <v>GENERAL PURPOSE CHIP RESISTORS RES0805 3M01±1% 150V 0.125W</v>
      </c>
    </row>
    <row r="1976" spans="1:16" x14ac:dyDescent="0.3">
      <c r="A1976" s="4" t="s">
        <v>3279</v>
      </c>
      <c r="B1976" s="3" t="s">
        <v>580</v>
      </c>
      <c r="C1976" s="4" t="s">
        <v>2683</v>
      </c>
      <c r="D1976" s="45" t="s">
        <v>1669</v>
      </c>
      <c r="E1976" s="3" t="s">
        <v>581</v>
      </c>
      <c r="F1976" s="3" t="s">
        <v>582</v>
      </c>
      <c r="G1976" s="4" t="str">
        <f t="shared" si="125"/>
        <v>RES0805 3M09±1%</v>
      </c>
      <c r="H1976" s="3" t="s">
        <v>23</v>
      </c>
      <c r="I1976" s="3" t="s">
        <v>24</v>
      </c>
      <c r="J1976" s="3" t="s">
        <v>25</v>
      </c>
      <c r="K1976" s="3" t="s">
        <v>583</v>
      </c>
      <c r="L1976" s="4" t="str">
        <f t="shared" si="126"/>
        <v>RC0805FR-073M09L</v>
      </c>
      <c r="M1976" s="3" t="s">
        <v>378</v>
      </c>
      <c r="N1976" t="s">
        <v>379</v>
      </c>
      <c r="O1976" t="str">
        <f t="shared" ca="1" si="124"/>
        <v>C:\Altium Libraries\Passives Library\DataSheet\GENERAL PURPOSE CHIP RESISTORS (Yageo).pdf</v>
      </c>
      <c r="P1976" s="5" t="str">
        <f t="shared" si="127"/>
        <v>GENERAL PURPOSE CHIP RESISTORS RES0805 3M09±1% 150V 0.125W</v>
      </c>
    </row>
    <row r="1977" spans="1:16" x14ac:dyDescent="0.3">
      <c r="A1977" s="4" t="s">
        <v>3280</v>
      </c>
      <c r="B1977" s="3" t="s">
        <v>580</v>
      </c>
      <c r="C1977" s="4" t="s">
        <v>2684</v>
      </c>
      <c r="D1977" s="45" t="s">
        <v>1669</v>
      </c>
      <c r="E1977" s="3" t="s">
        <v>581</v>
      </c>
      <c r="F1977" s="3" t="s">
        <v>582</v>
      </c>
      <c r="G1977" s="4" t="str">
        <f t="shared" si="125"/>
        <v>RES0805 3M16±1%</v>
      </c>
      <c r="H1977" s="3" t="s">
        <v>23</v>
      </c>
      <c r="I1977" s="3" t="s">
        <v>24</v>
      </c>
      <c r="J1977" s="3" t="s">
        <v>25</v>
      </c>
      <c r="K1977" s="3" t="s">
        <v>583</v>
      </c>
      <c r="L1977" s="4" t="str">
        <f t="shared" si="126"/>
        <v>RC0805FR-073M16L</v>
      </c>
      <c r="M1977" s="3" t="s">
        <v>378</v>
      </c>
      <c r="N1977" t="s">
        <v>379</v>
      </c>
      <c r="O1977" t="str">
        <f t="shared" ca="1" si="124"/>
        <v>C:\Altium Libraries\Passives Library\DataSheet\GENERAL PURPOSE CHIP RESISTORS (Yageo).pdf</v>
      </c>
      <c r="P1977" s="5" t="str">
        <f t="shared" si="127"/>
        <v>GENERAL PURPOSE CHIP RESISTORS RES0805 3M16±1% 150V 0.125W</v>
      </c>
    </row>
    <row r="1978" spans="1:16" x14ac:dyDescent="0.3">
      <c r="A1978" s="4" t="s">
        <v>3281</v>
      </c>
      <c r="B1978" s="3" t="s">
        <v>580</v>
      </c>
      <c r="C1978" s="4" t="s">
        <v>2685</v>
      </c>
      <c r="D1978" s="45" t="s">
        <v>1669</v>
      </c>
      <c r="E1978" s="3" t="s">
        <v>581</v>
      </c>
      <c r="F1978" s="3" t="s">
        <v>582</v>
      </c>
      <c r="G1978" s="4" t="str">
        <f t="shared" si="125"/>
        <v>RES0805 3M24±1%</v>
      </c>
      <c r="H1978" s="3" t="s">
        <v>23</v>
      </c>
      <c r="I1978" s="3" t="s">
        <v>24</v>
      </c>
      <c r="J1978" s="3" t="s">
        <v>25</v>
      </c>
      <c r="K1978" s="3" t="s">
        <v>583</v>
      </c>
      <c r="L1978" s="4" t="str">
        <f t="shared" si="126"/>
        <v>RC0805FR-073M24L</v>
      </c>
      <c r="M1978" s="3" t="s">
        <v>378</v>
      </c>
      <c r="N1978" t="s">
        <v>379</v>
      </c>
      <c r="O1978" t="str">
        <f t="shared" ca="1" si="124"/>
        <v>C:\Altium Libraries\Passives Library\DataSheet\GENERAL PURPOSE CHIP RESISTORS (Yageo).pdf</v>
      </c>
      <c r="P1978" s="5" t="str">
        <f t="shared" si="127"/>
        <v>GENERAL PURPOSE CHIP RESISTORS RES0805 3M24±1% 150V 0.125W</v>
      </c>
    </row>
    <row r="1979" spans="1:16" x14ac:dyDescent="0.3">
      <c r="A1979" s="4" t="s">
        <v>3282</v>
      </c>
      <c r="B1979" s="3" t="s">
        <v>580</v>
      </c>
      <c r="C1979" s="4" t="s">
        <v>2686</v>
      </c>
      <c r="D1979" s="45" t="s">
        <v>1669</v>
      </c>
      <c r="E1979" s="3" t="s">
        <v>581</v>
      </c>
      <c r="F1979" s="3" t="s">
        <v>582</v>
      </c>
      <c r="G1979" s="4" t="str">
        <f t="shared" si="125"/>
        <v>RES0805 3M32±1%</v>
      </c>
      <c r="H1979" s="3" t="s">
        <v>23</v>
      </c>
      <c r="I1979" s="3" t="s">
        <v>24</v>
      </c>
      <c r="J1979" s="3" t="s">
        <v>25</v>
      </c>
      <c r="K1979" s="3" t="s">
        <v>583</v>
      </c>
      <c r="L1979" s="4" t="str">
        <f t="shared" si="126"/>
        <v>RC0805FR-073M32L</v>
      </c>
      <c r="M1979" s="3" t="s">
        <v>378</v>
      </c>
      <c r="N1979" t="s">
        <v>379</v>
      </c>
      <c r="O1979" t="str">
        <f t="shared" ca="1" si="124"/>
        <v>C:\Altium Libraries\Passives Library\DataSheet\GENERAL PURPOSE CHIP RESISTORS (Yageo).pdf</v>
      </c>
      <c r="P1979" s="5" t="str">
        <f t="shared" si="127"/>
        <v>GENERAL PURPOSE CHIP RESISTORS RES0805 3M32±1% 150V 0.125W</v>
      </c>
    </row>
    <row r="1980" spans="1:16" x14ac:dyDescent="0.3">
      <c r="A1980" s="4" t="s">
        <v>3283</v>
      </c>
      <c r="B1980" s="3" t="s">
        <v>580</v>
      </c>
      <c r="C1980" s="4" t="s">
        <v>2687</v>
      </c>
      <c r="D1980" s="45" t="s">
        <v>1669</v>
      </c>
      <c r="E1980" s="3" t="s">
        <v>581</v>
      </c>
      <c r="F1980" s="3" t="s">
        <v>582</v>
      </c>
      <c r="G1980" s="4" t="str">
        <f t="shared" si="125"/>
        <v>RES0805 3M4±1%</v>
      </c>
      <c r="H1980" s="3" t="s">
        <v>23</v>
      </c>
      <c r="I1980" s="3" t="s">
        <v>24</v>
      </c>
      <c r="J1980" s="3" t="s">
        <v>25</v>
      </c>
      <c r="K1980" s="3" t="s">
        <v>583</v>
      </c>
      <c r="L1980" s="4" t="str">
        <f t="shared" si="126"/>
        <v>RC0805FR-073M4L</v>
      </c>
      <c r="M1980" s="3" t="s">
        <v>378</v>
      </c>
      <c r="N1980" t="s">
        <v>379</v>
      </c>
      <c r="O1980" t="str">
        <f t="shared" ca="1" si="124"/>
        <v>C:\Altium Libraries\Passives Library\DataSheet\GENERAL PURPOSE CHIP RESISTORS (Yageo).pdf</v>
      </c>
      <c r="P1980" s="5" t="str">
        <f t="shared" si="127"/>
        <v>GENERAL PURPOSE CHIP RESISTORS RES0805 3M4±1% 150V 0.125W</v>
      </c>
    </row>
    <row r="1981" spans="1:16" x14ac:dyDescent="0.3">
      <c r="A1981" s="4" t="s">
        <v>3284</v>
      </c>
      <c r="B1981" s="3" t="s">
        <v>580</v>
      </c>
      <c r="C1981" s="4" t="s">
        <v>2688</v>
      </c>
      <c r="D1981" s="45" t="s">
        <v>1669</v>
      </c>
      <c r="E1981" s="3" t="s">
        <v>581</v>
      </c>
      <c r="F1981" s="3" t="s">
        <v>582</v>
      </c>
      <c r="G1981" s="4" t="str">
        <f t="shared" si="125"/>
        <v>RES0805 3M48±1%</v>
      </c>
      <c r="H1981" s="3" t="s">
        <v>23</v>
      </c>
      <c r="I1981" s="3" t="s">
        <v>24</v>
      </c>
      <c r="J1981" s="3" t="s">
        <v>25</v>
      </c>
      <c r="K1981" s="3" t="s">
        <v>583</v>
      </c>
      <c r="L1981" s="4" t="str">
        <f t="shared" si="126"/>
        <v>RC0805FR-073M48L</v>
      </c>
      <c r="M1981" s="3" t="s">
        <v>378</v>
      </c>
      <c r="N1981" t="s">
        <v>379</v>
      </c>
      <c r="O1981" t="str">
        <f t="shared" ca="1" si="124"/>
        <v>C:\Altium Libraries\Passives Library\DataSheet\GENERAL PURPOSE CHIP RESISTORS (Yageo).pdf</v>
      </c>
      <c r="P1981" s="5" t="str">
        <f t="shared" si="127"/>
        <v>GENERAL PURPOSE CHIP RESISTORS RES0805 3M48±1% 150V 0.125W</v>
      </c>
    </row>
    <row r="1982" spans="1:16" x14ac:dyDescent="0.3">
      <c r="A1982" s="4" t="s">
        <v>3285</v>
      </c>
      <c r="B1982" s="3" t="s">
        <v>580</v>
      </c>
      <c r="C1982" s="4" t="s">
        <v>2689</v>
      </c>
      <c r="D1982" s="45" t="s">
        <v>1669</v>
      </c>
      <c r="E1982" s="3" t="s">
        <v>581</v>
      </c>
      <c r="F1982" s="3" t="s">
        <v>582</v>
      </c>
      <c r="G1982" s="4" t="str">
        <f t="shared" si="125"/>
        <v>RES0805 3M57±1%</v>
      </c>
      <c r="H1982" s="3" t="s">
        <v>23</v>
      </c>
      <c r="I1982" s="3" t="s">
        <v>24</v>
      </c>
      <c r="J1982" s="3" t="s">
        <v>25</v>
      </c>
      <c r="K1982" s="3" t="s">
        <v>583</v>
      </c>
      <c r="L1982" s="4" t="str">
        <f t="shared" si="126"/>
        <v>RC0805FR-073M57L</v>
      </c>
      <c r="M1982" s="3" t="s">
        <v>378</v>
      </c>
      <c r="N1982" t="s">
        <v>379</v>
      </c>
      <c r="O1982" t="str">
        <f t="shared" ca="1" si="124"/>
        <v>C:\Altium Libraries\Passives Library\DataSheet\GENERAL PURPOSE CHIP RESISTORS (Yageo).pdf</v>
      </c>
      <c r="P1982" s="5" t="str">
        <f t="shared" si="127"/>
        <v>GENERAL PURPOSE CHIP RESISTORS RES0805 3M57±1% 150V 0.125W</v>
      </c>
    </row>
    <row r="1983" spans="1:16" x14ac:dyDescent="0.3">
      <c r="A1983" s="4" t="s">
        <v>3286</v>
      </c>
      <c r="B1983" s="3" t="s">
        <v>580</v>
      </c>
      <c r="C1983" s="4" t="s">
        <v>2690</v>
      </c>
      <c r="D1983" s="45" t="s">
        <v>1669</v>
      </c>
      <c r="E1983" s="3" t="s">
        <v>581</v>
      </c>
      <c r="F1983" s="3" t="s">
        <v>582</v>
      </c>
      <c r="G1983" s="4" t="str">
        <f t="shared" si="125"/>
        <v>RES0805 3M65±1%</v>
      </c>
      <c r="H1983" s="3" t="s">
        <v>23</v>
      </c>
      <c r="I1983" s="3" t="s">
        <v>24</v>
      </c>
      <c r="J1983" s="3" t="s">
        <v>25</v>
      </c>
      <c r="K1983" s="3" t="s">
        <v>583</v>
      </c>
      <c r="L1983" s="4" t="str">
        <f t="shared" si="126"/>
        <v>RC0805FR-073M65L</v>
      </c>
      <c r="M1983" s="3" t="s">
        <v>378</v>
      </c>
      <c r="N1983" t="s">
        <v>379</v>
      </c>
      <c r="O1983" t="str">
        <f t="shared" ca="1" si="124"/>
        <v>C:\Altium Libraries\Passives Library\DataSheet\GENERAL PURPOSE CHIP RESISTORS (Yageo).pdf</v>
      </c>
      <c r="P1983" s="5" t="str">
        <f t="shared" si="127"/>
        <v>GENERAL PURPOSE CHIP RESISTORS RES0805 3M65±1% 150V 0.125W</v>
      </c>
    </row>
    <row r="1984" spans="1:16" x14ac:dyDescent="0.3">
      <c r="A1984" s="4" t="s">
        <v>3287</v>
      </c>
      <c r="B1984" s="3" t="s">
        <v>580</v>
      </c>
      <c r="C1984" s="4" t="s">
        <v>2691</v>
      </c>
      <c r="D1984" s="45" t="s">
        <v>1669</v>
      </c>
      <c r="E1984" s="3" t="s">
        <v>581</v>
      </c>
      <c r="F1984" s="3" t="s">
        <v>582</v>
      </c>
      <c r="G1984" s="4" t="str">
        <f t="shared" si="125"/>
        <v>RES0805 3M74±1%</v>
      </c>
      <c r="H1984" s="3" t="s">
        <v>23</v>
      </c>
      <c r="I1984" s="3" t="s">
        <v>24</v>
      </c>
      <c r="J1984" s="3" t="s">
        <v>25</v>
      </c>
      <c r="K1984" s="3" t="s">
        <v>583</v>
      </c>
      <c r="L1984" s="4" t="str">
        <f t="shared" si="126"/>
        <v>RC0805FR-073M74L</v>
      </c>
      <c r="M1984" s="3" t="s">
        <v>378</v>
      </c>
      <c r="N1984" t="s">
        <v>379</v>
      </c>
      <c r="O1984" t="str">
        <f t="shared" ca="1" si="124"/>
        <v>C:\Altium Libraries\Passives Library\DataSheet\GENERAL PURPOSE CHIP RESISTORS (Yageo).pdf</v>
      </c>
      <c r="P1984" s="5" t="str">
        <f t="shared" si="127"/>
        <v>GENERAL PURPOSE CHIP RESISTORS RES0805 3M74±1% 150V 0.125W</v>
      </c>
    </row>
    <row r="1985" spans="1:16" x14ac:dyDescent="0.3">
      <c r="A1985" s="4" t="s">
        <v>3288</v>
      </c>
      <c r="B1985" s="3" t="s">
        <v>580</v>
      </c>
      <c r="C1985" s="4" t="s">
        <v>2692</v>
      </c>
      <c r="D1985" s="45" t="s">
        <v>1669</v>
      </c>
      <c r="E1985" s="3" t="s">
        <v>581</v>
      </c>
      <c r="F1985" s="3" t="s">
        <v>582</v>
      </c>
      <c r="G1985" s="4" t="str">
        <f t="shared" si="125"/>
        <v>RES0805 3M83±1%</v>
      </c>
      <c r="H1985" s="3" t="s">
        <v>23</v>
      </c>
      <c r="I1985" s="3" t="s">
        <v>24</v>
      </c>
      <c r="J1985" s="3" t="s">
        <v>25</v>
      </c>
      <c r="K1985" s="3" t="s">
        <v>583</v>
      </c>
      <c r="L1985" s="4" t="str">
        <f t="shared" si="126"/>
        <v>RC0805FR-073M83L</v>
      </c>
      <c r="M1985" s="3" t="s">
        <v>378</v>
      </c>
      <c r="N1985" t="s">
        <v>379</v>
      </c>
      <c r="O1985" t="str">
        <f t="shared" ca="1" si="124"/>
        <v>C:\Altium Libraries\Passives Library\DataSheet\GENERAL PURPOSE CHIP RESISTORS (Yageo).pdf</v>
      </c>
      <c r="P1985" s="5" t="str">
        <f t="shared" si="127"/>
        <v>GENERAL PURPOSE CHIP RESISTORS RES0805 3M83±1% 150V 0.125W</v>
      </c>
    </row>
    <row r="1986" spans="1:16" x14ac:dyDescent="0.3">
      <c r="A1986" s="4" t="s">
        <v>3289</v>
      </c>
      <c r="B1986" s="3" t="s">
        <v>580</v>
      </c>
      <c r="C1986" s="4" t="s">
        <v>2693</v>
      </c>
      <c r="D1986" s="45" t="s">
        <v>1669</v>
      </c>
      <c r="E1986" s="3" t="s">
        <v>581</v>
      </c>
      <c r="F1986" s="3" t="s">
        <v>582</v>
      </c>
      <c r="G1986" s="4" t="str">
        <f t="shared" si="125"/>
        <v>RES0805 3M92±1%</v>
      </c>
      <c r="H1986" s="3" t="s">
        <v>23</v>
      </c>
      <c r="I1986" s="3" t="s">
        <v>24</v>
      </c>
      <c r="J1986" s="3" t="s">
        <v>25</v>
      </c>
      <c r="K1986" s="3" t="s">
        <v>583</v>
      </c>
      <c r="L1986" s="4" t="str">
        <f t="shared" si="126"/>
        <v>RC0805FR-073M92L</v>
      </c>
      <c r="M1986" s="3" t="s">
        <v>378</v>
      </c>
      <c r="N1986" t="s">
        <v>379</v>
      </c>
      <c r="O1986" t="str">
        <f t="shared" ca="1" si="124"/>
        <v>C:\Altium Libraries\Passives Library\DataSheet\GENERAL PURPOSE CHIP RESISTORS (Yageo).pdf</v>
      </c>
      <c r="P1986" s="5" t="str">
        <f t="shared" si="127"/>
        <v>GENERAL PURPOSE CHIP RESISTORS RES0805 3M92±1% 150V 0.125W</v>
      </c>
    </row>
    <row r="1987" spans="1:16" x14ac:dyDescent="0.3">
      <c r="A1987" s="4" t="s">
        <v>3290</v>
      </c>
      <c r="B1987" s="3" t="s">
        <v>580</v>
      </c>
      <c r="C1987" s="4" t="s">
        <v>2694</v>
      </c>
      <c r="D1987" s="45" t="s">
        <v>1669</v>
      </c>
      <c r="E1987" s="3" t="s">
        <v>581</v>
      </c>
      <c r="F1987" s="3" t="s">
        <v>582</v>
      </c>
      <c r="G1987" s="4" t="str">
        <f t="shared" si="125"/>
        <v>RES0805 4M02±1%</v>
      </c>
      <c r="H1987" s="3" t="s">
        <v>23</v>
      </c>
      <c r="I1987" s="3" t="s">
        <v>24</v>
      </c>
      <c r="J1987" s="3" t="s">
        <v>25</v>
      </c>
      <c r="K1987" s="3" t="s">
        <v>583</v>
      </c>
      <c r="L1987" s="4" t="str">
        <f t="shared" si="126"/>
        <v>RC0805FR-074M02L</v>
      </c>
      <c r="M1987" s="3" t="s">
        <v>378</v>
      </c>
      <c r="N1987" t="s">
        <v>379</v>
      </c>
      <c r="O1987" t="str">
        <f t="shared" ca="1" si="124"/>
        <v>C:\Altium Libraries\Passives Library\DataSheet\GENERAL PURPOSE CHIP RESISTORS (Yageo).pdf</v>
      </c>
      <c r="P1987" s="5" t="str">
        <f t="shared" si="127"/>
        <v>GENERAL PURPOSE CHIP RESISTORS RES0805 4M02±1% 150V 0.125W</v>
      </c>
    </row>
    <row r="1988" spans="1:16" x14ac:dyDescent="0.3">
      <c r="A1988" s="4" t="s">
        <v>3291</v>
      </c>
      <c r="B1988" s="3" t="s">
        <v>580</v>
      </c>
      <c r="C1988" s="4" t="s">
        <v>2695</v>
      </c>
      <c r="D1988" s="45" t="s">
        <v>1669</v>
      </c>
      <c r="E1988" s="3" t="s">
        <v>581</v>
      </c>
      <c r="F1988" s="3" t="s">
        <v>582</v>
      </c>
      <c r="G1988" s="4" t="str">
        <f t="shared" si="125"/>
        <v>RES0805 4M12±1%</v>
      </c>
      <c r="H1988" s="3" t="s">
        <v>23</v>
      </c>
      <c r="I1988" s="3" t="s">
        <v>24</v>
      </c>
      <c r="J1988" s="3" t="s">
        <v>25</v>
      </c>
      <c r="K1988" s="3" t="s">
        <v>583</v>
      </c>
      <c r="L1988" s="4" t="str">
        <f t="shared" si="126"/>
        <v>RC0805FR-074M12L</v>
      </c>
      <c r="M1988" s="3" t="s">
        <v>378</v>
      </c>
      <c r="N1988" t="s">
        <v>379</v>
      </c>
      <c r="O1988" t="str">
        <f t="shared" ca="1" si="124"/>
        <v>C:\Altium Libraries\Passives Library\DataSheet\GENERAL PURPOSE CHIP RESISTORS (Yageo).pdf</v>
      </c>
      <c r="P1988" s="5" t="str">
        <f t="shared" si="127"/>
        <v>GENERAL PURPOSE CHIP RESISTORS RES0805 4M12±1% 150V 0.125W</v>
      </c>
    </row>
    <row r="1989" spans="1:16" x14ac:dyDescent="0.3">
      <c r="A1989" s="4" t="s">
        <v>3292</v>
      </c>
      <c r="B1989" s="3" t="s">
        <v>580</v>
      </c>
      <c r="C1989" s="4" t="s">
        <v>2696</v>
      </c>
      <c r="D1989" s="45" t="s">
        <v>1669</v>
      </c>
      <c r="E1989" s="3" t="s">
        <v>581</v>
      </c>
      <c r="F1989" s="3" t="s">
        <v>582</v>
      </c>
      <c r="G1989" s="4" t="str">
        <f t="shared" si="125"/>
        <v>RES0805 4M22±1%</v>
      </c>
      <c r="H1989" s="3" t="s">
        <v>23</v>
      </c>
      <c r="I1989" s="3" t="s">
        <v>24</v>
      </c>
      <c r="J1989" s="3" t="s">
        <v>25</v>
      </c>
      <c r="K1989" s="3" t="s">
        <v>583</v>
      </c>
      <c r="L1989" s="4" t="str">
        <f t="shared" si="126"/>
        <v>RC0805FR-074M22L</v>
      </c>
      <c r="M1989" s="3" t="s">
        <v>378</v>
      </c>
      <c r="N1989" t="s">
        <v>379</v>
      </c>
      <c r="O1989" t="str">
        <f t="shared" ca="1" si="124"/>
        <v>C:\Altium Libraries\Passives Library\DataSheet\GENERAL PURPOSE CHIP RESISTORS (Yageo).pdf</v>
      </c>
      <c r="P1989" s="5" t="str">
        <f t="shared" si="127"/>
        <v>GENERAL PURPOSE CHIP RESISTORS RES0805 4M22±1% 150V 0.125W</v>
      </c>
    </row>
    <row r="1990" spans="1:16" x14ac:dyDescent="0.3">
      <c r="A1990" s="4" t="s">
        <v>3293</v>
      </c>
      <c r="B1990" s="3" t="s">
        <v>580</v>
      </c>
      <c r="C1990" s="4" t="s">
        <v>2697</v>
      </c>
      <c r="D1990" s="45" t="s">
        <v>1669</v>
      </c>
      <c r="E1990" s="3" t="s">
        <v>581</v>
      </c>
      <c r="F1990" s="3" t="s">
        <v>582</v>
      </c>
      <c r="G1990" s="4" t="str">
        <f t="shared" si="125"/>
        <v>RES0805 4M32±1%</v>
      </c>
      <c r="H1990" s="3" t="s">
        <v>23</v>
      </c>
      <c r="I1990" s="3" t="s">
        <v>24</v>
      </c>
      <c r="J1990" s="3" t="s">
        <v>25</v>
      </c>
      <c r="K1990" s="3" t="s">
        <v>583</v>
      </c>
      <c r="L1990" s="4" t="str">
        <f t="shared" si="126"/>
        <v>RC0805FR-074M32L</v>
      </c>
      <c r="M1990" s="3" t="s">
        <v>378</v>
      </c>
      <c r="N1990" t="s">
        <v>379</v>
      </c>
      <c r="O1990" t="str">
        <f t="shared" ca="1" si="124"/>
        <v>C:\Altium Libraries\Passives Library\DataSheet\GENERAL PURPOSE CHIP RESISTORS (Yageo).pdf</v>
      </c>
      <c r="P1990" s="5" t="str">
        <f t="shared" si="127"/>
        <v>GENERAL PURPOSE CHIP RESISTORS RES0805 4M32±1% 150V 0.125W</v>
      </c>
    </row>
    <row r="1991" spans="1:16" x14ac:dyDescent="0.3">
      <c r="A1991" s="4" t="s">
        <v>3294</v>
      </c>
      <c r="B1991" s="3" t="s">
        <v>580</v>
      </c>
      <c r="C1991" s="4" t="s">
        <v>2698</v>
      </c>
      <c r="D1991" s="45" t="s">
        <v>1669</v>
      </c>
      <c r="E1991" s="3" t="s">
        <v>581</v>
      </c>
      <c r="F1991" s="3" t="s">
        <v>582</v>
      </c>
      <c r="G1991" s="4" t="str">
        <f t="shared" si="125"/>
        <v>RES0805 4M42±1%</v>
      </c>
      <c r="H1991" s="3" t="s">
        <v>23</v>
      </c>
      <c r="I1991" s="3" t="s">
        <v>24</v>
      </c>
      <c r="J1991" s="3" t="s">
        <v>25</v>
      </c>
      <c r="K1991" s="3" t="s">
        <v>583</v>
      </c>
      <c r="L1991" s="4" t="str">
        <f t="shared" si="126"/>
        <v>RC0805FR-074M42L</v>
      </c>
      <c r="M1991" s="3" t="s">
        <v>378</v>
      </c>
      <c r="N1991" t="s">
        <v>379</v>
      </c>
      <c r="O1991" t="str">
        <f t="shared" ca="1" si="124"/>
        <v>C:\Altium Libraries\Passives Library\DataSheet\GENERAL PURPOSE CHIP RESISTORS (Yageo).pdf</v>
      </c>
      <c r="P1991" s="5" t="str">
        <f t="shared" si="127"/>
        <v>GENERAL PURPOSE CHIP RESISTORS RES0805 4M42±1% 150V 0.125W</v>
      </c>
    </row>
    <row r="1992" spans="1:16" x14ac:dyDescent="0.3">
      <c r="A1992" s="4" t="s">
        <v>3295</v>
      </c>
      <c r="B1992" s="3" t="s">
        <v>580</v>
      </c>
      <c r="C1992" s="4" t="s">
        <v>2699</v>
      </c>
      <c r="D1992" s="45" t="s">
        <v>1669</v>
      </c>
      <c r="E1992" s="3" t="s">
        <v>581</v>
      </c>
      <c r="F1992" s="3" t="s">
        <v>582</v>
      </c>
      <c r="G1992" s="4" t="str">
        <f t="shared" si="125"/>
        <v>RES0805 4M53±1%</v>
      </c>
      <c r="H1992" s="3" t="s">
        <v>23</v>
      </c>
      <c r="I1992" s="3" t="s">
        <v>24</v>
      </c>
      <c r="J1992" s="3" t="s">
        <v>25</v>
      </c>
      <c r="K1992" s="3" t="s">
        <v>583</v>
      </c>
      <c r="L1992" s="4" t="str">
        <f t="shared" si="126"/>
        <v>RC0805FR-074M53L</v>
      </c>
      <c r="M1992" s="3" t="s">
        <v>378</v>
      </c>
      <c r="N1992" t="s">
        <v>379</v>
      </c>
      <c r="O1992" t="str">
        <f t="shared" ref="O1992:O2025" ca="1" si="128">CONCATENATE(LEFT(CELL("имяфайла"), FIND("[",CELL("имяфайла"))-1),"DataSheet\GENERAL PURPOSE CHIP RESISTORS (Yageo).pdf")</f>
        <v>C:\Altium Libraries\Passives Library\DataSheet\GENERAL PURPOSE CHIP RESISTORS (Yageo).pdf</v>
      </c>
      <c r="P1992" s="5" t="str">
        <f t="shared" si="127"/>
        <v>GENERAL PURPOSE CHIP RESISTORS RES0805 4M53±1% 150V 0.125W</v>
      </c>
    </row>
    <row r="1993" spans="1:16" x14ac:dyDescent="0.3">
      <c r="A1993" s="4" t="s">
        <v>3296</v>
      </c>
      <c r="B1993" s="3" t="s">
        <v>580</v>
      </c>
      <c r="C1993" s="4" t="s">
        <v>2700</v>
      </c>
      <c r="D1993" s="45" t="s">
        <v>1669</v>
      </c>
      <c r="E1993" s="3" t="s">
        <v>581</v>
      </c>
      <c r="F1993" s="3" t="s">
        <v>582</v>
      </c>
      <c r="G1993" s="4" t="str">
        <f t="shared" ref="G1993:G2025" si="129">CONCATENATE(K1993," ",C1993,D1993)</f>
        <v>RES0805 4M64±1%</v>
      </c>
      <c r="H1993" s="3" t="s">
        <v>23</v>
      </c>
      <c r="I1993" s="3" t="s">
        <v>24</v>
      </c>
      <c r="J1993" s="3" t="s">
        <v>25</v>
      </c>
      <c r="K1993" s="3" t="s">
        <v>583</v>
      </c>
      <c r="L1993" s="4" t="str">
        <f t="shared" ref="L1993:L2025" si="130">CONCATENATE("RC0805FR-07",C1993,"L")</f>
        <v>RC0805FR-074M64L</v>
      </c>
      <c r="M1993" s="3" t="s">
        <v>378</v>
      </c>
      <c r="N1993" t="s">
        <v>379</v>
      </c>
      <c r="O1993" t="str">
        <f t="shared" ca="1" si="128"/>
        <v>C:\Altium Libraries\Passives Library\DataSheet\GENERAL PURPOSE CHIP RESISTORS (Yageo).pdf</v>
      </c>
      <c r="P1993" s="5" t="str">
        <f t="shared" ref="P1993:P2025" si="131">CONCATENATE(N1993," ",K1993," ",C1993,D1993," ",E1993," ",F1993)</f>
        <v>GENERAL PURPOSE CHIP RESISTORS RES0805 4M64±1% 150V 0.125W</v>
      </c>
    </row>
    <row r="1994" spans="1:16" x14ac:dyDescent="0.3">
      <c r="A1994" s="4" t="s">
        <v>3297</v>
      </c>
      <c r="B1994" s="3" t="s">
        <v>580</v>
      </c>
      <c r="C1994" s="4" t="s">
        <v>2701</v>
      </c>
      <c r="D1994" s="45" t="s">
        <v>1669</v>
      </c>
      <c r="E1994" s="3" t="s">
        <v>581</v>
      </c>
      <c r="F1994" s="3" t="s">
        <v>582</v>
      </c>
      <c r="G1994" s="4" t="str">
        <f t="shared" si="129"/>
        <v>RES0805 4M75±1%</v>
      </c>
      <c r="H1994" s="3" t="s">
        <v>23</v>
      </c>
      <c r="I1994" s="3" t="s">
        <v>24</v>
      </c>
      <c r="J1994" s="3" t="s">
        <v>25</v>
      </c>
      <c r="K1994" s="3" t="s">
        <v>583</v>
      </c>
      <c r="L1994" s="4" t="str">
        <f t="shared" si="130"/>
        <v>RC0805FR-074M75L</v>
      </c>
      <c r="M1994" s="3" t="s">
        <v>378</v>
      </c>
      <c r="N1994" t="s">
        <v>379</v>
      </c>
      <c r="O1994" t="str">
        <f t="shared" ca="1" si="128"/>
        <v>C:\Altium Libraries\Passives Library\DataSheet\GENERAL PURPOSE CHIP RESISTORS (Yageo).pdf</v>
      </c>
      <c r="P1994" s="5" t="str">
        <f t="shared" si="131"/>
        <v>GENERAL PURPOSE CHIP RESISTORS RES0805 4M75±1% 150V 0.125W</v>
      </c>
    </row>
    <row r="1995" spans="1:16" x14ac:dyDescent="0.3">
      <c r="A1995" s="4" t="s">
        <v>3298</v>
      </c>
      <c r="B1995" s="3" t="s">
        <v>580</v>
      </c>
      <c r="C1995" s="4" t="s">
        <v>2702</v>
      </c>
      <c r="D1995" s="45" t="s">
        <v>1669</v>
      </c>
      <c r="E1995" s="3" t="s">
        <v>581</v>
      </c>
      <c r="F1995" s="3" t="s">
        <v>582</v>
      </c>
      <c r="G1995" s="4" t="str">
        <f t="shared" si="129"/>
        <v>RES0805 4M87±1%</v>
      </c>
      <c r="H1995" s="3" t="s">
        <v>23</v>
      </c>
      <c r="I1995" s="3" t="s">
        <v>24</v>
      </c>
      <c r="J1995" s="3" t="s">
        <v>25</v>
      </c>
      <c r="K1995" s="3" t="s">
        <v>583</v>
      </c>
      <c r="L1995" s="4" t="str">
        <f t="shared" si="130"/>
        <v>RC0805FR-074M87L</v>
      </c>
      <c r="M1995" s="3" t="s">
        <v>378</v>
      </c>
      <c r="N1995" t="s">
        <v>379</v>
      </c>
      <c r="O1995" t="str">
        <f t="shared" ca="1" si="128"/>
        <v>C:\Altium Libraries\Passives Library\DataSheet\GENERAL PURPOSE CHIP RESISTORS (Yageo).pdf</v>
      </c>
      <c r="P1995" s="5" t="str">
        <f t="shared" si="131"/>
        <v>GENERAL PURPOSE CHIP RESISTORS RES0805 4M87±1% 150V 0.125W</v>
      </c>
    </row>
    <row r="1996" spans="1:16" x14ac:dyDescent="0.3">
      <c r="A1996" s="4" t="s">
        <v>3299</v>
      </c>
      <c r="B1996" s="3" t="s">
        <v>580</v>
      </c>
      <c r="C1996" s="4" t="s">
        <v>2703</v>
      </c>
      <c r="D1996" s="45" t="s">
        <v>1669</v>
      </c>
      <c r="E1996" s="3" t="s">
        <v>581</v>
      </c>
      <c r="F1996" s="3" t="s">
        <v>582</v>
      </c>
      <c r="G1996" s="4" t="str">
        <f t="shared" si="129"/>
        <v>RES0805 4M99±1%</v>
      </c>
      <c r="H1996" s="3" t="s">
        <v>23</v>
      </c>
      <c r="I1996" s="3" t="s">
        <v>24</v>
      </c>
      <c r="J1996" s="3" t="s">
        <v>25</v>
      </c>
      <c r="K1996" s="3" t="s">
        <v>583</v>
      </c>
      <c r="L1996" s="4" t="str">
        <f t="shared" si="130"/>
        <v>RC0805FR-074M99L</v>
      </c>
      <c r="M1996" s="3" t="s">
        <v>378</v>
      </c>
      <c r="N1996" t="s">
        <v>379</v>
      </c>
      <c r="O1996" t="str">
        <f t="shared" ca="1" si="128"/>
        <v>C:\Altium Libraries\Passives Library\DataSheet\GENERAL PURPOSE CHIP RESISTORS (Yageo).pdf</v>
      </c>
      <c r="P1996" s="5" t="str">
        <f t="shared" si="131"/>
        <v>GENERAL PURPOSE CHIP RESISTORS RES0805 4M99±1% 150V 0.125W</v>
      </c>
    </row>
    <row r="1997" spans="1:16" x14ac:dyDescent="0.3">
      <c r="A1997" s="4" t="s">
        <v>3300</v>
      </c>
      <c r="B1997" s="3" t="s">
        <v>580</v>
      </c>
      <c r="C1997" s="4" t="s">
        <v>2704</v>
      </c>
      <c r="D1997" s="45" t="s">
        <v>1669</v>
      </c>
      <c r="E1997" s="3" t="s">
        <v>581</v>
      </c>
      <c r="F1997" s="3" t="s">
        <v>582</v>
      </c>
      <c r="G1997" s="4" t="str">
        <f t="shared" si="129"/>
        <v>RES0805 5M11±1%</v>
      </c>
      <c r="H1997" s="3" t="s">
        <v>23</v>
      </c>
      <c r="I1997" s="3" t="s">
        <v>24</v>
      </c>
      <c r="J1997" s="3" t="s">
        <v>25</v>
      </c>
      <c r="K1997" s="3" t="s">
        <v>583</v>
      </c>
      <c r="L1997" s="4" t="str">
        <f t="shared" si="130"/>
        <v>RC0805FR-075M11L</v>
      </c>
      <c r="M1997" s="3" t="s">
        <v>378</v>
      </c>
      <c r="N1997" t="s">
        <v>379</v>
      </c>
      <c r="O1997" t="str">
        <f t="shared" ca="1" si="128"/>
        <v>C:\Altium Libraries\Passives Library\DataSheet\GENERAL PURPOSE CHIP RESISTORS (Yageo).pdf</v>
      </c>
      <c r="P1997" s="5" t="str">
        <f t="shared" si="131"/>
        <v>GENERAL PURPOSE CHIP RESISTORS RES0805 5M11±1% 150V 0.125W</v>
      </c>
    </row>
    <row r="1998" spans="1:16" x14ac:dyDescent="0.3">
      <c r="A1998" s="4" t="s">
        <v>3301</v>
      </c>
      <c r="B1998" s="3" t="s">
        <v>580</v>
      </c>
      <c r="C1998" s="4" t="s">
        <v>2705</v>
      </c>
      <c r="D1998" s="45" t="s">
        <v>1669</v>
      </c>
      <c r="E1998" s="3" t="s">
        <v>581</v>
      </c>
      <c r="F1998" s="3" t="s">
        <v>582</v>
      </c>
      <c r="G1998" s="4" t="str">
        <f t="shared" si="129"/>
        <v>RES0805 5M23±1%</v>
      </c>
      <c r="H1998" s="3" t="s">
        <v>23</v>
      </c>
      <c r="I1998" s="3" t="s">
        <v>24</v>
      </c>
      <c r="J1998" s="3" t="s">
        <v>25</v>
      </c>
      <c r="K1998" s="3" t="s">
        <v>583</v>
      </c>
      <c r="L1998" s="4" t="str">
        <f t="shared" si="130"/>
        <v>RC0805FR-075M23L</v>
      </c>
      <c r="M1998" s="3" t="s">
        <v>378</v>
      </c>
      <c r="N1998" t="s">
        <v>379</v>
      </c>
      <c r="O1998" t="str">
        <f t="shared" ca="1" si="128"/>
        <v>C:\Altium Libraries\Passives Library\DataSheet\GENERAL PURPOSE CHIP RESISTORS (Yageo).pdf</v>
      </c>
      <c r="P1998" s="5" t="str">
        <f t="shared" si="131"/>
        <v>GENERAL PURPOSE CHIP RESISTORS RES0805 5M23±1% 150V 0.125W</v>
      </c>
    </row>
    <row r="1999" spans="1:16" x14ac:dyDescent="0.3">
      <c r="A1999" s="4" t="s">
        <v>3302</v>
      </c>
      <c r="B1999" s="3" t="s">
        <v>580</v>
      </c>
      <c r="C1999" s="4" t="s">
        <v>2706</v>
      </c>
      <c r="D1999" s="45" t="s">
        <v>1669</v>
      </c>
      <c r="E1999" s="3" t="s">
        <v>581</v>
      </c>
      <c r="F1999" s="3" t="s">
        <v>582</v>
      </c>
      <c r="G1999" s="4" t="str">
        <f t="shared" si="129"/>
        <v>RES0805 5M36±1%</v>
      </c>
      <c r="H1999" s="3" t="s">
        <v>23</v>
      </c>
      <c r="I1999" s="3" t="s">
        <v>24</v>
      </c>
      <c r="J1999" s="3" t="s">
        <v>25</v>
      </c>
      <c r="K1999" s="3" t="s">
        <v>583</v>
      </c>
      <c r="L1999" s="4" t="str">
        <f t="shared" si="130"/>
        <v>RC0805FR-075M36L</v>
      </c>
      <c r="M1999" s="3" t="s">
        <v>378</v>
      </c>
      <c r="N1999" t="s">
        <v>379</v>
      </c>
      <c r="O1999" t="str">
        <f t="shared" ca="1" si="128"/>
        <v>C:\Altium Libraries\Passives Library\DataSheet\GENERAL PURPOSE CHIP RESISTORS (Yageo).pdf</v>
      </c>
      <c r="P1999" s="5" t="str">
        <f t="shared" si="131"/>
        <v>GENERAL PURPOSE CHIP RESISTORS RES0805 5M36±1% 150V 0.125W</v>
      </c>
    </row>
    <row r="2000" spans="1:16" x14ac:dyDescent="0.3">
      <c r="A2000" s="4" t="s">
        <v>3303</v>
      </c>
      <c r="B2000" s="3" t="s">
        <v>580</v>
      </c>
      <c r="C2000" s="4" t="s">
        <v>2707</v>
      </c>
      <c r="D2000" s="45" t="s">
        <v>1669</v>
      </c>
      <c r="E2000" s="3" t="s">
        <v>581</v>
      </c>
      <c r="F2000" s="3" t="s">
        <v>582</v>
      </c>
      <c r="G2000" s="4" t="str">
        <f t="shared" si="129"/>
        <v>RES0805 5M49±1%</v>
      </c>
      <c r="H2000" s="3" t="s">
        <v>23</v>
      </c>
      <c r="I2000" s="3" t="s">
        <v>24</v>
      </c>
      <c r="J2000" s="3" t="s">
        <v>25</v>
      </c>
      <c r="K2000" s="3" t="s">
        <v>583</v>
      </c>
      <c r="L2000" s="4" t="str">
        <f t="shared" si="130"/>
        <v>RC0805FR-075M49L</v>
      </c>
      <c r="M2000" s="3" t="s">
        <v>378</v>
      </c>
      <c r="N2000" t="s">
        <v>379</v>
      </c>
      <c r="O2000" t="str">
        <f t="shared" ca="1" si="128"/>
        <v>C:\Altium Libraries\Passives Library\DataSheet\GENERAL PURPOSE CHIP RESISTORS (Yageo).pdf</v>
      </c>
      <c r="P2000" s="5" t="str">
        <f t="shared" si="131"/>
        <v>GENERAL PURPOSE CHIP RESISTORS RES0805 5M49±1% 150V 0.125W</v>
      </c>
    </row>
    <row r="2001" spans="1:16" x14ac:dyDescent="0.3">
      <c r="A2001" s="4" t="s">
        <v>3304</v>
      </c>
      <c r="B2001" s="3" t="s">
        <v>580</v>
      </c>
      <c r="C2001" s="4" t="s">
        <v>2708</v>
      </c>
      <c r="D2001" s="45" t="s">
        <v>1669</v>
      </c>
      <c r="E2001" s="3" t="s">
        <v>581</v>
      </c>
      <c r="F2001" s="3" t="s">
        <v>582</v>
      </c>
      <c r="G2001" s="4" t="str">
        <f t="shared" si="129"/>
        <v>RES0805 5M62±1%</v>
      </c>
      <c r="H2001" s="3" t="s">
        <v>23</v>
      </c>
      <c r="I2001" s="3" t="s">
        <v>24</v>
      </c>
      <c r="J2001" s="3" t="s">
        <v>25</v>
      </c>
      <c r="K2001" s="3" t="s">
        <v>583</v>
      </c>
      <c r="L2001" s="4" t="str">
        <f t="shared" si="130"/>
        <v>RC0805FR-075M62L</v>
      </c>
      <c r="M2001" s="3" t="s">
        <v>378</v>
      </c>
      <c r="N2001" t="s">
        <v>379</v>
      </c>
      <c r="O2001" t="str">
        <f t="shared" ca="1" si="128"/>
        <v>C:\Altium Libraries\Passives Library\DataSheet\GENERAL PURPOSE CHIP RESISTORS (Yageo).pdf</v>
      </c>
      <c r="P2001" s="5" t="str">
        <f t="shared" si="131"/>
        <v>GENERAL PURPOSE CHIP RESISTORS RES0805 5M62±1% 150V 0.125W</v>
      </c>
    </row>
    <row r="2002" spans="1:16" x14ac:dyDescent="0.3">
      <c r="A2002" s="4" t="s">
        <v>3305</v>
      </c>
      <c r="B2002" s="3" t="s">
        <v>580</v>
      </c>
      <c r="C2002" s="4" t="s">
        <v>2709</v>
      </c>
      <c r="D2002" s="45" t="s">
        <v>1669</v>
      </c>
      <c r="E2002" s="3" t="s">
        <v>581</v>
      </c>
      <c r="F2002" s="3" t="s">
        <v>582</v>
      </c>
      <c r="G2002" s="4" t="str">
        <f t="shared" si="129"/>
        <v>RES0805 5M76±1%</v>
      </c>
      <c r="H2002" s="3" t="s">
        <v>23</v>
      </c>
      <c r="I2002" s="3" t="s">
        <v>24</v>
      </c>
      <c r="J2002" s="3" t="s">
        <v>25</v>
      </c>
      <c r="K2002" s="3" t="s">
        <v>583</v>
      </c>
      <c r="L2002" s="4" t="str">
        <f t="shared" si="130"/>
        <v>RC0805FR-075M76L</v>
      </c>
      <c r="M2002" s="3" t="s">
        <v>378</v>
      </c>
      <c r="N2002" t="s">
        <v>379</v>
      </c>
      <c r="O2002" t="str">
        <f t="shared" ca="1" si="128"/>
        <v>C:\Altium Libraries\Passives Library\DataSheet\GENERAL PURPOSE CHIP RESISTORS (Yageo).pdf</v>
      </c>
      <c r="P2002" s="5" t="str">
        <f t="shared" si="131"/>
        <v>GENERAL PURPOSE CHIP RESISTORS RES0805 5M76±1% 150V 0.125W</v>
      </c>
    </row>
    <row r="2003" spans="1:16" x14ac:dyDescent="0.3">
      <c r="A2003" s="4" t="s">
        <v>3306</v>
      </c>
      <c r="B2003" s="3" t="s">
        <v>580</v>
      </c>
      <c r="C2003" s="4" t="s">
        <v>2710</v>
      </c>
      <c r="D2003" s="45" t="s">
        <v>1669</v>
      </c>
      <c r="E2003" s="3" t="s">
        <v>581</v>
      </c>
      <c r="F2003" s="3" t="s">
        <v>582</v>
      </c>
      <c r="G2003" s="4" t="str">
        <f t="shared" si="129"/>
        <v>RES0805 5M9±1%</v>
      </c>
      <c r="H2003" s="3" t="s">
        <v>23</v>
      </c>
      <c r="I2003" s="3" t="s">
        <v>24</v>
      </c>
      <c r="J2003" s="3" t="s">
        <v>25</v>
      </c>
      <c r="K2003" s="3" t="s">
        <v>583</v>
      </c>
      <c r="L2003" s="4" t="str">
        <f t="shared" si="130"/>
        <v>RC0805FR-075M9L</v>
      </c>
      <c r="M2003" s="3" t="s">
        <v>378</v>
      </c>
      <c r="N2003" t="s">
        <v>379</v>
      </c>
      <c r="O2003" t="str">
        <f t="shared" ca="1" si="128"/>
        <v>C:\Altium Libraries\Passives Library\DataSheet\GENERAL PURPOSE CHIP RESISTORS (Yageo).pdf</v>
      </c>
      <c r="P2003" s="5" t="str">
        <f t="shared" si="131"/>
        <v>GENERAL PURPOSE CHIP RESISTORS RES0805 5M9±1% 150V 0.125W</v>
      </c>
    </row>
    <row r="2004" spans="1:16" x14ac:dyDescent="0.3">
      <c r="A2004" s="4" t="s">
        <v>3307</v>
      </c>
      <c r="B2004" s="3" t="s">
        <v>580</v>
      </c>
      <c r="C2004" s="4" t="s">
        <v>2711</v>
      </c>
      <c r="D2004" s="45" t="s">
        <v>1669</v>
      </c>
      <c r="E2004" s="3" t="s">
        <v>581</v>
      </c>
      <c r="F2004" s="3" t="s">
        <v>582</v>
      </c>
      <c r="G2004" s="4" t="str">
        <f t="shared" si="129"/>
        <v>RES0805 6M04±1%</v>
      </c>
      <c r="H2004" s="3" t="s">
        <v>23</v>
      </c>
      <c r="I2004" s="3" t="s">
        <v>24</v>
      </c>
      <c r="J2004" s="3" t="s">
        <v>25</v>
      </c>
      <c r="K2004" s="3" t="s">
        <v>583</v>
      </c>
      <c r="L2004" s="4" t="str">
        <f t="shared" si="130"/>
        <v>RC0805FR-076M04L</v>
      </c>
      <c r="M2004" s="3" t="s">
        <v>378</v>
      </c>
      <c r="N2004" t="s">
        <v>379</v>
      </c>
      <c r="O2004" t="str">
        <f t="shared" ca="1" si="128"/>
        <v>C:\Altium Libraries\Passives Library\DataSheet\GENERAL PURPOSE CHIP RESISTORS (Yageo).pdf</v>
      </c>
      <c r="P2004" s="5" t="str">
        <f t="shared" si="131"/>
        <v>GENERAL PURPOSE CHIP RESISTORS RES0805 6M04±1% 150V 0.125W</v>
      </c>
    </row>
    <row r="2005" spans="1:16" x14ac:dyDescent="0.3">
      <c r="A2005" s="4" t="s">
        <v>3308</v>
      </c>
      <c r="B2005" s="3" t="s">
        <v>580</v>
      </c>
      <c r="C2005" s="4" t="s">
        <v>2712</v>
      </c>
      <c r="D2005" s="45" t="s">
        <v>1669</v>
      </c>
      <c r="E2005" s="3" t="s">
        <v>581</v>
      </c>
      <c r="F2005" s="3" t="s">
        <v>582</v>
      </c>
      <c r="G2005" s="4" t="str">
        <f t="shared" si="129"/>
        <v>RES0805 6M19±1%</v>
      </c>
      <c r="H2005" s="3" t="s">
        <v>23</v>
      </c>
      <c r="I2005" s="3" t="s">
        <v>24</v>
      </c>
      <c r="J2005" s="3" t="s">
        <v>25</v>
      </c>
      <c r="K2005" s="3" t="s">
        <v>583</v>
      </c>
      <c r="L2005" s="4" t="str">
        <f t="shared" si="130"/>
        <v>RC0805FR-076M19L</v>
      </c>
      <c r="M2005" s="3" t="s">
        <v>378</v>
      </c>
      <c r="N2005" t="s">
        <v>379</v>
      </c>
      <c r="O2005" t="str">
        <f t="shared" ca="1" si="128"/>
        <v>C:\Altium Libraries\Passives Library\DataSheet\GENERAL PURPOSE CHIP RESISTORS (Yageo).pdf</v>
      </c>
      <c r="P2005" s="5" t="str">
        <f t="shared" si="131"/>
        <v>GENERAL PURPOSE CHIP RESISTORS RES0805 6M19±1% 150V 0.125W</v>
      </c>
    </row>
    <row r="2006" spans="1:16" x14ac:dyDescent="0.3">
      <c r="A2006" s="4" t="s">
        <v>3309</v>
      </c>
      <c r="B2006" s="3" t="s">
        <v>580</v>
      </c>
      <c r="C2006" s="4" t="s">
        <v>2713</v>
      </c>
      <c r="D2006" s="45" t="s">
        <v>1669</v>
      </c>
      <c r="E2006" s="3" t="s">
        <v>581</v>
      </c>
      <c r="F2006" s="3" t="s">
        <v>582</v>
      </c>
      <c r="G2006" s="4" t="str">
        <f t="shared" si="129"/>
        <v>RES0805 6M34±1%</v>
      </c>
      <c r="H2006" s="3" t="s">
        <v>23</v>
      </c>
      <c r="I2006" s="3" t="s">
        <v>24</v>
      </c>
      <c r="J2006" s="3" t="s">
        <v>25</v>
      </c>
      <c r="K2006" s="3" t="s">
        <v>583</v>
      </c>
      <c r="L2006" s="4" t="str">
        <f t="shared" si="130"/>
        <v>RC0805FR-076M34L</v>
      </c>
      <c r="M2006" s="3" t="s">
        <v>378</v>
      </c>
      <c r="N2006" t="s">
        <v>379</v>
      </c>
      <c r="O2006" t="str">
        <f t="shared" ca="1" si="128"/>
        <v>C:\Altium Libraries\Passives Library\DataSheet\GENERAL PURPOSE CHIP RESISTORS (Yageo).pdf</v>
      </c>
      <c r="P2006" s="5" t="str">
        <f t="shared" si="131"/>
        <v>GENERAL PURPOSE CHIP RESISTORS RES0805 6M34±1% 150V 0.125W</v>
      </c>
    </row>
    <row r="2007" spans="1:16" x14ac:dyDescent="0.3">
      <c r="A2007" s="4" t="s">
        <v>3310</v>
      </c>
      <c r="B2007" s="3" t="s">
        <v>580</v>
      </c>
      <c r="C2007" s="4" t="s">
        <v>2714</v>
      </c>
      <c r="D2007" s="45" t="s">
        <v>1669</v>
      </c>
      <c r="E2007" s="3" t="s">
        <v>581</v>
      </c>
      <c r="F2007" s="3" t="s">
        <v>582</v>
      </c>
      <c r="G2007" s="4" t="str">
        <f t="shared" si="129"/>
        <v>RES0805 6M49±1%</v>
      </c>
      <c r="H2007" s="3" t="s">
        <v>23</v>
      </c>
      <c r="I2007" s="3" t="s">
        <v>24</v>
      </c>
      <c r="J2007" s="3" t="s">
        <v>25</v>
      </c>
      <c r="K2007" s="3" t="s">
        <v>583</v>
      </c>
      <c r="L2007" s="4" t="str">
        <f t="shared" si="130"/>
        <v>RC0805FR-076M49L</v>
      </c>
      <c r="M2007" s="3" t="s">
        <v>378</v>
      </c>
      <c r="N2007" t="s">
        <v>379</v>
      </c>
      <c r="O2007" t="str">
        <f t="shared" ca="1" si="128"/>
        <v>C:\Altium Libraries\Passives Library\DataSheet\GENERAL PURPOSE CHIP RESISTORS (Yageo).pdf</v>
      </c>
      <c r="P2007" s="5" t="str">
        <f t="shared" si="131"/>
        <v>GENERAL PURPOSE CHIP RESISTORS RES0805 6M49±1% 150V 0.125W</v>
      </c>
    </row>
    <row r="2008" spans="1:16" x14ac:dyDescent="0.3">
      <c r="A2008" s="4" t="s">
        <v>3311</v>
      </c>
      <c r="B2008" s="3" t="s">
        <v>580</v>
      </c>
      <c r="C2008" s="4" t="s">
        <v>2715</v>
      </c>
      <c r="D2008" s="45" t="s">
        <v>1669</v>
      </c>
      <c r="E2008" s="3" t="s">
        <v>581</v>
      </c>
      <c r="F2008" s="3" t="s">
        <v>582</v>
      </c>
      <c r="G2008" s="4" t="str">
        <f t="shared" si="129"/>
        <v>RES0805 6M65±1%</v>
      </c>
      <c r="H2008" s="3" t="s">
        <v>23</v>
      </c>
      <c r="I2008" s="3" t="s">
        <v>24</v>
      </c>
      <c r="J2008" s="3" t="s">
        <v>25</v>
      </c>
      <c r="K2008" s="3" t="s">
        <v>583</v>
      </c>
      <c r="L2008" s="4" t="str">
        <f t="shared" si="130"/>
        <v>RC0805FR-076M65L</v>
      </c>
      <c r="M2008" s="3" t="s">
        <v>378</v>
      </c>
      <c r="N2008" t="s">
        <v>379</v>
      </c>
      <c r="O2008" t="str">
        <f t="shared" ca="1" si="128"/>
        <v>C:\Altium Libraries\Passives Library\DataSheet\GENERAL PURPOSE CHIP RESISTORS (Yageo).pdf</v>
      </c>
      <c r="P2008" s="5" t="str">
        <f t="shared" si="131"/>
        <v>GENERAL PURPOSE CHIP RESISTORS RES0805 6M65±1% 150V 0.125W</v>
      </c>
    </row>
    <row r="2009" spans="1:16" x14ac:dyDescent="0.3">
      <c r="A2009" s="4" t="s">
        <v>3312</v>
      </c>
      <c r="B2009" s="3" t="s">
        <v>580</v>
      </c>
      <c r="C2009" s="4" t="s">
        <v>2716</v>
      </c>
      <c r="D2009" s="45" t="s">
        <v>1669</v>
      </c>
      <c r="E2009" s="3" t="s">
        <v>581</v>
      </c>
      <c r="F2009" s="3" t="s">
        <v>582</v>
      </c>
      <c r="G2009" s="4" t="str">
        <f t="shared" si="129"/>
        <v>RES0805 6M81±1%</v>
      </c>
      <c r="H2009" s="3" t="s">
        <v>23</v>
      </c>
      <c r="I2009" s="3" t="s">
        <v>24</v>
      </c>
      <c r="J2009" s="3" t="s">
        <v>25</v>
      </c>
      <c r="K2009" s="3" t="s">
        <v>583</v>
      </c>
      <c r="L2009" s="4" t="str">
        <f t="shared" si="130"/>
        <v>RC0805FR-076M81L</v>
      </c>
      <c r="M2009" s="3" t="s">
        <v>378</v>
      </c>
      <c r="N2009" t="s">
        <v>379</v>
      </c>
      <c r="O2009" t="str">
        <f t="shared" ca="1" si="128"/>
        <v>C:\Altium Libraries\Passives Library\DataSheet\GENERAL PURPOSE CHIP RESISTORS (Yageo).pdf</v>
      </c>
      <c r="P2009" s="5" t="str">
        <f t="shared" si="131"/>
        <v>GENERAL PURPOSE CHIP RESISTORS RES0805 6M81±1% 150V 0.125W</v>
      </c>
    </row>
    <row r="2010" spans="1:16" x14ac:dyDescent="0.3">
      <c r="A2010" s="4" t="s">
        <v>3313</v>
      </c>
      <c r="B2010" s="3" t="s">
        <v>580</v>
      </c>
      <c r="C2010" s="4" t="s">
        <v>2717</v>
      </c>
      <c r="D2010" s="45" t="s">
        <v>1669</v>
      </c>
      <c r="E2010" s="3" t="s">
        <v>581</v>
      </c>
      <c r="F2010" s="3" t="s">
        <v>582</v>
      </c>
      <c r="G2010" s="4" t="str">
        <f t="shared" si="129"/>
        <v>RES0805 6M98±1%</v>
      </c>
      <c r="H2010" s="3" t="s">
        <v>23</v>
      </c>
      <c r="I2010" s="3" t="s">
        <v>24</v>
      </c>
      <c r="J2010" s="3" t="s">
        <v>25</v>
      </c>
      <c r="K2010" s="3" t="s">
        <v>583</v>
      </c>
      <c r="L2010" s="4" t="str">
        <f t="shared" si="130"/>
        <v>RC0805FR-076M98L</v>
      </c>
      <c r="M2010" s="3" t="s">
        <v>378</v>
      </c>
      <c r="N2010" t="s">
        <v>379</v>
      </c>
      <c r="O2010" t="str">
        <f t="shared" ca="1" si="128"/>
        <v>C:\Altium Libraries\Passives Library\DataSheet\GENERAL PURPOSE CHIP RESISTORS (Yageo).pdf</v>
      </c>
      <c r="P2010" s="5" t="str">
        <f t="shared" si="131"/>
        <v>GENERAL PURPOSE CHIP RESISTORS RES0805 6M98±1% 150V 0.125W</v>
      </c>
    </row>
    <row r="2011" spans="1:16" x14ac:dyDescent="0.3">
      <c r="A2011" s="4" t="s">
        <v>3314</v>
      </c>
      <c r="B2011" s="3" t="s">
        <v>580</v>
      </c>
      <c r="C2011" s="4" t="s">
        <v>2718</v>
      </c>
      <c r="D2011" s="45" t="s">
        <v>1669</v>
      </c>
      <c r="E2011" s="3" t="s">
        <v>581</v>
      </c>
      <c r="F2011" s="3" t="s">
        <v>582</v>
      </c>
      <c r="G2011" s="4" t="str">
        <f t="shared" si="129"/>
        <v>RES0805 7M15±1%</v>
      </c>
      <c r="H2011" s="3" t="s">
        <v>23</v>
      </c>
      <c r="I2011" s="3" t="s">
        <v>24</v>
      </c>
      <c r="J2011" s="3" t="s">
        <v>25</v>
      </c>
      <c r="K2011" s="3" t="s">
        <v>583</v>
      </c>
      <c r="L2011" s="4" t="str">
        <f t="shared" si="130"/>
        <v>RC0805FR-077M15L</v>
      </c>
      <c r="M2011" s="3" t="s">
        <v>378</v>
      </c>
      <c r="N2011" t="s">
        <v>379</v>
      </c>
      <c r="O2011" t="str">
        <f t="shared" ca="1" si="128"/>
        <v>C:\Altium Libraries\Passives Library\DataSheet\GENERAL PURPOSE CHIP RESISTORS (Yageo).pdf</v>
      </c>
      <c r="P2011" s="5" t="str">
        <f t="shared" si="131"/>
        <v>GENERAL PURPOSE CHIP RESISTORS RES0805 7M15±1% 150V 0.125W</v>
      </c>
    </row>
    <row r="2012" spans="1:16" x14ac:dyDescent="0.3">
      <c r="A2012" s="4" t="s">
        <v>3315</v>
      </c>
      <c r="B2012" s="3" t="s">
        <v>580</v>
      </c>
      <c r="C2012" s="4" t="s">
        <v>2719</v>
      </c>
      <c r="D2012" s="45" t="s">
        <v>1669</v>
      </c>
      <c r="E2012" s="3" t="s">
        <v>581</v>
      </c>
      <c r="F2012" s="3" t="s">
        <v>582</v>
      </c>
      <c r="G2012" s="4" t="str">
        <f t="shared" si="129"/>
        <v>RES0805 7M32±1%</v>
      </c>
      <c r="H2012" s="3" t="s">
        <v>23</v>
      </c>
      <c r="I2012" s="3" t="s">
        <v>24</v>
      </c>
      <c r="J2012" s="3" t="s">
        <v>25</v>
      </c>
      <c r="K2012" s="3" t="s">
        <v>583</v>
      </c>
      <c r="L2012" s="4" t="str">
        <f t="shared" si="130"/>
        <v>RC0805FR-077M32L</v>
      </c>
      <c r="M2012" s="3" t="s">
        <v>378</v>
      </c>
      <c r="N2012" t="s">
        <v>379</v>
      </c>
      <c r="O2012" t="str">
        <f t="shared" ca="1" si="128"/>
        <v>C:\Altium Libraries\Passives Library\DataSheet\GENERAL PURPOSE CHIP RESISTORS (Yageo).pdf</v>
      </c>
      <c r="P2012" s="5" t="str">
        <f t="shared" si="131"/>
        <v>GENERAL PURPOSE CHIP RESISTORS RES0805 7M32±1% 150V 0.125W</v>
      </c>
    </row>
    <row r="2013" spans="1:16" x14ac:dyDescent="0.3">
      <c r="A2013" s="4" t="s">
        <v>3316</v>
      </c>
      <c r="B2013" s="3" t="s">
        <v>580</v>
      </c>
      <c r="C2013" s="4" t="s">
        <v>365</v>
      </c>
      <c r="D2013" s="45" t="s">
        <v>1669</v>
      </c>
      <c r="E2013" s="3" t="s">
        <v>581</v>
      </c>
      <c r="F2013" s="3" t="s">
        <v>582</v>
      </c>
      <c r="G2013" s="4" t="str">
        <f t="shared" si="129"/>
        <v>RES0805 7M5±1%</v>
      </c>
      <c r="H2013" s="3" t="s">
        <v>23</v>
      </c>
      <c r="I2013" s="3" t="s">
        <v>24</v>
      </c>
      <c r="J2013" s="3" t="s">
        <v>25</v>
      </c>
      <c r="K2013" s="3" t="s">
        <v>583</v>
      </c>
      <c r="L2013" s="4" t="str">
        <f t="shared" si="130"/>
        <v>RC0805FR-077M5L</v>
      </c>
      <c r="M2013" s="3" t="s">
        <v>378</v>
      </c>
      <c r="N2013" t="s">
        <v>379</v>
      </c>
      <c r="O2013" t="str">
        <f t="shared" ca="1" si="128"/>
        <v>C:\Altium Libraries\Passives Library\DataSheet\GENERAL PURPOSE CHIP RESISTORS (Yageo).pdf</v>
      </c>
      <c r="P2013" s="5" t="str">
        <f t="shared" si="131"/>
        <v>GENERAL PURPOSE CHIP RESISTORS RES0805 7M5±1% 150V 0.125W</v>
      </c>
    </row>
    <row r="2014" spans="1:16" x14ac:dyDescent="0.3">
      <c r="A2014" s="4" t="s">
        <v>3317</v>
      </c>
      <c r="B2014" s="3" t="s">
        <v>580</v>
      </c>
      <c r="C2014" s="4" t="s">
        <v>2720</v>
      </c>
      <c r="D2014" s="45" t="s">
        <v>1669</v>
      </c>
      <c r="E2014" s="3" t="s">
        <v>581</v>
      </c>
      <c r="F2014" s="3" t="s">
        <v>582</v>
      </c>
      <c r="G2014" s="4" t="str">
        <f t="shared" si="129"/>
        <v>RES0805 7M68±1%</v>
      </c>
      <c r="H2014" s="3" t="s">
        <v>23</v>
      </c>
      <c r="I2014" s="3" t="s">
        <v>24</v>
      </c>
      <c r="J2014" s="3" t="s">
        <v>25</v>
      </c>
      <c r="K2014" s="3" t="s">
        <v>583</v>
      </c>
      <c r="L2014" s="4" t="str">
        <f t="shared" si="130"/>
        <v>RC0805FR-077M68L</v>
      </c>
      <c r="M2014" s="3" t="s">
        <v>378</v>
      </c>
      <c r="N2014" t="s">
        <v>379</v>
      </c>
      <c r="O2014" t="str">
        <f t="shared" ca="1" si="128"/>
        <v>C:\Altium Libraries\Passives Library\DataSheet\GENERAL PURPOSE CHIP RESISTORS (Yageo).pdf</v>
      </c>
      <c r="P2014" s="5" t="str">
        <f t="shared" si="131"/>
        <v>GENERAL PURPOSE CHIP RESISTORS RES0805 7M68±1% 150V 0.125W</v>
      </c>
    </row>
    <row r="2015" spans="1:16" x14ac:dyDescent="0.3">
      <c r="A2015" s="4" t="s">
        <v>3318</v>
      </c>
      <c r="B2015" s="3" t="s">
        <v>580</v>
      </c>
      <c r="C2015" s="4" t="s">
        <v>2721</v>
      </c>
      <c r="D2015" s="45" t="s">
        <v>1669</v>
      </c>
      <c r="E2015" s="3" t="s">
        <v>581</v>
      </c>
      <c r="F2015" s="3" t="s">
        <v>582</v>
      </c>
      <c r="G2015" s="4" t="str">
        <f t="shared" si="129"/>
        <v>RES0805 7M87±1%</v>
      </c>
      <c r="H2015" s="3" t="s">
        <v>23</v>
      </c>
      <c r="I2015" s="3" t="s">
        <v>24</v>
      </c>
      <c r="J2015" s="3" t="s">
        <v>25</v>
      </c>
      <c r="K2015" s="3" t="s">
        <v>583</v>
      </c>
      <c r="L2015" s="4" t="str">
        <f t="shared" si="130"/>
        <v>RC0805FR-077M87L</v>
      </c>
      <c r="M2015" s="3" t="s">
        <v>378</v>
      </c>
      <c r="N2015" t="s">
        <v>379</v>
      </c>
      <c r="O2015" t="str">
        <f t="shared" ca="1" si="128"/>
        <v>C:\Altium Libraries\Passives Library\DataSheet\GENERAL PURPOSE CHIP RESISTORS (Yageo).pdf</v>
      </c>
      <c r="P2015" s="5" t="str">
        <f t="shared" si="131"/>
        <v>GENERAL PURPOSE CHIP RESISTORS RES0805 7M87±1% 150V 0.125W</v>
      </c>
    </row>
    <row r="2016" spans="1:16" x14ac:dyDescent="0.3">
      <c r="A2016" s="4" t="s">
        <v>3319</v>
      </c>
      <c r="B2016" s="3" t="s">
        <v>580</v>
      </c>
      <c r="C2016" s="4" t="s">
        <v>2722</v>
      </c>
      <c r="D2016" s="45" t="s">
        <v>1669</v>
      </c>
      <c r="E2016" s="3" t="s">
        <v>581</v>
      </c>
      <c r="F2016" s="3" t="s">
        <v>582</v>
      </c>
      <c r="G2016" s="4" t="str">
        <f t="shared" si="129"/>
        <v>RES0805 8M06±1%</v>
      </c>
      <c r="H2016" s="3" t="s">
        <v>23</v>
      </c>
      <c r="I2016" s="3" t="s">
        <v>24</v>
      </c>
      <c r="J2016" s="3" t="s">
        <v>25</v>
      </c>
      <c r="K2016" s="3" t="s">
        <v>583</v>
      </c>
      <c r="L2016" s="4" t="str">
        <f t="shared" si="130"/>
        <v>RC0805FR-078M06L</v>
      </c>
      <c r="M2016" s="3" t="s">
        <v>378</v>
      </c>
      <c r="N2016" t="s">
        <v>379</v>
      </c>
      <c r="O2016" t="str">
        <f t="shared" ca="1" si="128"/>
        <v>C:\Altium Libraries\Passives Library\DataSheet\GENERAL PURPOSE CHIP RESISTORS (Yageo).pdf</v>
      </c>
      <c r="P2016" s="5" t="str">
        <f t="shared" si="131"/>
        <v>GENERAL PURPOSE CHIP RESISTORS RES0805 8M06±1% 150V 0.125W</v>
      </c>
    </row>
    <row r="2017" spans="1:16" x14ac:dyDescent="0.3">
      <c r="A2017" s="4" t="s">
        <v>3320</v>
      </c>
      <c r="B2017" s="3" t="s">
        <v>580</v>
      </c>
      <c r="C2017" s="4" t="s">
        <v>2723</v>
      </c>
      <c r="D2017" s="45" t="s">
        <v>1669</v>
      </c>
      <c r="E2017" s="3" t="s">
        <v>581</v>
      </c>
      <c r="F2017" s="3" t="s">
        <v>582</v>
      </c>
      <c r="G2017" s="4" t="str">
        <f t="shared" si="129"/>
        <v>RES0805 8M25±1%</v>
      </c>
      <c r="H2017" s="3" t="s">
        <v>23</v>
      </c>
      <c r="I2017" s="3" t="s">
        <v>24</v>
      </c>
      <c r="J2017" s="3" t="s">
        <v>25</v>
      </c>
      <c r="K2017" s="3" t="s">
        <v>583</v>
      </c>
      <c r="L2017" s="4" t="str">
        <f t="shared" si="130"/>
        <v>RC0805FR-078M25L</v>
      </c>
      <c r="M2017" s="3" t="s">
        <v>378</v>
      </c>
      <c r="N2017" t="s">
        <v>379</v>
      </c>
      <c r="O2017" t="str">
        <f t="shared" ca="1" si="128"/>
        <v>C:\Altium Libraries\Passives Library\DataSheet\GENERAL PURPOSE CHIP RESISTORS (Yageo).pdf</v>
      </c>
      <c r="P2017" s="5" t="str">
        <f t="shared" si="131"/>
        <v>GENERAL PURPOSE CHIP RESISTORS RES0805 8M25±1% 150V 0.125W</v>
      </c>
    </row>
    <row r="2018" spans="1:16" x14ac:dyDescent="0.3">
      <c r="A2018" s="4" t="s">
        <v>3321</v>
      </c>
      <c r="B2018" s="3" t="s">
        <v>580</v>
      </c>
      <c r="C2018" s="4" t="s">
        <v>2724</v>
      </c>
      <c r="D2018" s="45" t="s">
        <v>1669</v>
      </c>
      <c r="E2018" s="3" t="s">
        <v>581</v>
      </c>
      <c r="F2018" s="3" t="s">
        <v>582</v>
      </c>
      <c r="G2018" s="4" t="str">
        <f t="shared" si="129"/>
        <v>RES0805 8M45±1%</v>
      </c>
      <c r="H2018" s="3" t="s">
        <v>23</v>
      </c>
      <c r="I2018" s="3" t="s">
        <v>24</v>
      </c>
      <c r="J2018" s="3" t="s">
        <v>25</v>
      </c>
      <c r="K2018" s="3" t="s">
        <v>583</v>
      </c>
      <c r="L2018" s="4" t="str">
        <f t="shared" si="130"/>
        <v>RC0805FR-078M45L</v>
      </c>
      <c r="M2018" s="3" t="s">
        <v>378</v>
      </c>
      <c r="N2018" t="s">
        <v>379</v>
      </c>
      <c r="O2018" t="str">
        <f t="shared" ca="1" si="128"/>
        <v>C:\Altium Libraries\Passives Library\DataSheet\GENERAL PURPOSE CHIP RESISTORS (Yageo).pdf</v>
      </c>
      <c r="P2018" s="5" t="str">
        <f t="shared" si="131"/>
        <v>GENERAL PURPOSE CHIP RESISTORS RES0805 8M45±1% 150V 0.125W</v>
      </c>
    </row>
    <row r="2019" spans="1:16" x14ac:dyDescent="0.3">
      <c r="A2019" s="4" t="s">
        <v>3322</v>
      </c>
      <c r="B2019" s="3" t="s">
        <v>580</v>
      </c>
      <c r="C2019" s="4" t="s">
        <v>2725</v>
      </c>
      <c r="D2019" s="45" t="s">
        <v>1669</v>
      </c>
      <c r="E2019" s="3" t="s">
        <v>581</v>
      </c>
      <c r="F2019" s="3" t="s">
        <v>582</v>
      </c>
      <c r="G2019" s="4" t="str">
        <f t="shared" si="129"/>
        <v>RES0805 8M66±1%</v>
      </c>
      <c r="H2019" s="3" t="s">
        <v>23</v>
      </c>
      <c r="I2019" s="3" t="s">
        <v>24</v>
      </c>
      <c r="J2019" s="3" t="s">
        <v>25</v>
      </c>
      <c r="K2019" s="3" t="s">
        <v>583</v>
      </c>
      <c r="L2019" s="4" t="str">
        <f t="shared" si="130"/>
        <v>RC0805FR-078M66L</v>
      </c>
      <c r="M2019" s="3" t="s">
        <v>378</v>
      </c>
      <c r="N2019" t="s">
        <v>379</v>
      </c>
      <c r="O2019" t="str">
        <f t="shared" ca="1" si="128"/>
        <v>C:\Altium Libraries\Passives Library\DataSheet\GENERAL PURPOSE CHIP RESISTORS (Yageo).pdf</v>
      </c>
      <c r="P2019" s="5" t="str">
        <f t="shared" si="131"/>
        <v>GENERAL PURPOSE CHIP RESISTORS RES0805 8M66±1% 150V 0.125W</v>
      </c>
    </row>
    <row r="2020" spans="1:16" x14ac:dyDescent="0.3">
      <c r="A2020" s="4" t="s">
        <v>3323</v>
      </c>
      <c r="B2020" s="3" t="s">
        <v>580</v>
      </c>
      <c r="C2020" s="4" t="s">
        <v>2726</v>
      </c>
      <c r="D2020" s="45" t="s">
        <v>1669</v>
      </c>
      <c r="E2020" s="3" t="s">
        <v>581</v>
      </c>
      <c r="F2020" s="3" t="s">
        <v>582</v>
      </c>
      <c r="G2020" s="4" t="str">
        <f t="shared" si="129"/>
        <v>RES0805 8M87±1%</v>
      </c>
      <c r="H2020" s="3" t="s">
        <v>23</v>
      </c>
      <c r="I2020" s="3" t="s">
        <v>24</v>
      </c>
      <c r="J2020" s="3" t="s">
        <v>25</v>
      </c>
      <c r="K2020" s="3" t="s">
        <v>583</v>
      </c>
      <c r="L2020" s="4" t="str">
        <f t="shared" si="130"/>
        <v>RC0805FR-078M87L</v>
      </c>
      <c r="M2020" s="3" t="s">
        <v>378</v>
      </c>
      <c r="N2020" t="s">
        <v>379</v>
      </c>
      <c r="O2020" t="str">
        <f t="shared" ca="1" si="128"/>
        <v>C:\Altium Libraries\Passives Library\DataSheet\GENERAL PURPOSE CHIP RESISTORS (Yageo).pdf</v>
      </c>
      <c r="P2020" s="5" t="str">
        <f t="shared" si="131"/>
        <v>GENERAL PURPOSE CHIP RESISTORS RES0805 8M87±1% 150V 0.125W</v>
      </c>
    </row>
    <row r="2021" spans="1:16" x14ac:dyDescent="0.3">
      <c r="A2021" s="4" t="s">
        <v>3324</v>
      </c>
      <c r="B2021" s="3" t="s">
        <v>580</v>
      </c>
      <c r="C2021" s="4" t="s">
        <v>2727</v>
      </c>
      <c r="D2021" s="45" t="s">
        <v>1669</v>
      </c>
      <c r="E2021" s="3" t="s">
        <v>581</v>
      </c>
      <c r="F2021" s="3" t="s">
        <v>582</v>
      </c>
      <c r="G2021" s="4" t="str">
        <f t="shared" si="129"/>
        <v>RES0805 9M09±1%</v>
      </c>
      <c r="H2021" s="3" t="s">
        <v>23</v>
      </c>
      <c r="I2021" s="3" t="s">
        <v>24</v>
      </c>
      <c r="J2021" s="3" t="s">
        <v>25</v>
      </c>
      <c r="K2021" s="3" t="s">
        <v>583</v>
      </c>
      <c r="L2021" s="4" t="str">
        <f t="shared" si="130"/>
        <v>RC0805FR-079M09L</v>
      </c>
      <c r="M2021" s="3" t="s">
        <v>378</v>
      </c>
      <c r="N2021" t="s">
        <v>379</v>
      </c>
      <c r="O2021" t="str">
        <f t="shared" ca="1" si="128"/>
        <v>C:\Altium Libraries\Passives Library\DataSheet\GENERAL PURPOSE CHIP RESISTORS (Yageo).pdf</v>
      </c>
      <c r="P2021" s="5" t="str">
        <f t="shared" si="131"/>
        <v>GENERAL PURPOSE CHIP RESISTORS RES0805 9M09±1% 150V 0.125W</v>
      </c>
    </row>
    <row r="2022" spans="1:16" x14ac:dyDescent="0.3">
      <c r="A2022" s="4" t="s">
        <v>3325</v>
      </c>
      <c r="B2022" s="3" t="s">
        <v>580</v>
      </c>
      <c r="C2022" s="4" t="s">
        <v>2728</v>
      </c>
      <c r="D2022" s="45" t="s">
        <v>1669</v>
      </c>
      <c r="E2022" s="3" t="s">
        <v>581</v>
      </c>
      <c r="F2022" s="3" t="s">
        <v>582</v>
      </c>
      <c r="G2022" s="4" t="str">
        <f t="shared" si="129"/>
        <v>RES0805 9M31±1%</v>
      </c>
      <c r="H2022" s="3" t="s">
        <v>23</v>
      </c>
      <c r="I2022" s="3" t="s">
        <v>24</v>
      </c>
      <c r="J2022" s="3" t="s">
        <v>25</v>
      </c>
      <c r="K2022" s="3" t="s">
        <v>583</v>
      </c>
      <c r="L2022" s="4" t="str">
        <f t="shared" si="130"/>
        <v>RC0805FR-079M31L</v>
      </c>
      <c r="M2022" s="3" t="s">
        <v>378</v>
      </c>
      <c r="N2022" t="s">
        <v>379</v>
      </c>
      <c r="O2022" t="str">
        <f t="shared" ca="1" si="128"/>
        <v>C:\Altium Libraries\Passives Library\DataSheet\GENERAL PURPOSE CHIP RESISTORS (Yageo).pdf</v>
      </c>
      <c r="P2022" s="5" t="str">
        <f t="shared" si="131"/>
        <v>GENERAL PURPOSE CHIP RESISTORS RES0805 9M31±1% 150V 0.125W</v>
      </c>
    </row>
    <row r="2023" spans="1:16" x14ac:dyDescent="0.3">
      <c r="A2023" s="4" t="s">
        <v>3326</v>
      </c>
      <c r="B2023" s="3" t="s">
        <v>580</v>
      </c>
      <c r="C2023" s="4" t="s">
        <v>2729</v>
      </c>
      <c r="D2023" s="45" t="s">
        <v>1669</v>
      </c>
      <c r="E2023" s="3" t="s">
        <v>581</v>
      </c>
      <c r="F2023" s="3" t="s">
        <v>582</v>
      </c>
      <c r="G2023" s="4" t="str">
        <f t="shared" si="129"/>
        <v>RES0805 9M53±1%</v>
      </c>
      <c r="H2023" s="3" t="s">
        <v>23</v>
      </c>
      <c r="I2023" s="3" t="s">
        <v>24</v>
      </c>
      <c r="J2023" s="3" t="s">
        <v>25</v>
      </c>
      <c r="K2023" s="3" t="s">
        <v>583</v>
      </c>
      <c r="L2023" s="4" t="str">
        <f t="shared" si="130"/>
        <v>RC0805FR-079M53L</v>
      </c>
      <c r="M2023" s="3" t="s">
        <v>378</v>
      </c>
      <c r="N2023" t="s">
        <v>379</v>
      </c>
      <c r="O2023" t="str">
        <f t="shared" ca="1" si="128"/>
        <v>C:\Altium Libraries\Passives Library\DataSheet\GENERAL PURPOSE CHIP RESISTORS (Yageo).pdf</v>
      </c>
      <c r="P2023" s="5" t="str">
        <f t="shared" si="131"/>
        <v>GENERAL PURPOSE CHIP RESISTORS RES0805 9M53±1% 150V 0.125W</v>
      </c>
    </row>
    <row r="2024" spans="1:16" x14ac:dyDescent="0.3">
      <c r="A2024" s="4" t="s">
        <v>3327</v>
      </c>
      <c r="B2024" s="3" t="s">
        <v>580</v>
      </c>
      <c r="C2024" s="4" t="s">
        <v>2730</v>
      </c>
      <c r="D2024" s="45" t="s">
        <v>1669</v>
      </c>
      <c r="E2024" s="3" t="s">
        <v>581</v>
      </c>
      <c r="F2024" s="3" t="s">
        <v>582</v>
      </c>
      <c r="G2024" s="4" t="str">
        <f t="shared" si="129"/>
        <v>RES0805 9M76±1%</v>
      </c>
      <c r="H2024" s="3" t="s">
        <v>23</v>
      </c>
      <c r="I2024" s="3" t="s">
        <v>24</v>
      </c>
      <c r="J2024" s="3" t="s">
        <v>25</v>
      </c>
      <c r="K2024" s="3" t="s">
        <v>583</v>
      </c>
      <c r="L2024" s="4" t="str">
        <f t="shared" si="130"/>
        <v>RC0805FR-079M76L</v>
      </c>
      <c r="M2024" s="3" t="s">
        <v>378</v>
      </c>
      <c r="N2024" t="s">
        <v>379</v>
      </c>
      <c r="O2024" t="str">
        <f t="shared" ca="1" si="128"/>
        <v>C:\Altium Libraries\Passives Library\DataSheet\GENERAL PURPOSE CHIP RESISTORS (Yageo).pdf</v>
      </c>
      <c r="P2024" s="5" t="str">
        <f t="shared" si="131"/>
        <v>GENERAL PURPOSE CHIP RESISTORS RES0805 9M76±1% 150V 0.125W</v>
      </c>
    </row>
    <row r="2025" spans="1:16" x14ac:dyDescent="0.3">
      <c r="A2025" s="4" t="s">
        <v>3328</v>
      </c>
      <c r="B2025" s="3" t="s">
        <v>580</v>
      </c>
      <c r="C2025" s="4" t="s">
        <v>371</v>
      </c>
      <c r="D2025" s="45" t="s">
        <v>1669</v>
      </c>
      <c r="E2025" s="3" t="s">
        <v>581</v>
      </c>
      <c r="F2025" s="3" t="s">
        <v>582</v>
      </c>
      <c r="G2025" s="4" t="str">
        <f t="shared" si="129"/>
        <v>RES0805 10M±1%</v>
      </c>
      <c r="H2025" s="3" t="s">
        <v>23</v>
      </c>
      <c r="I2025" s="3" t="s">
        <v>24</v>
      </c>
      <c r="J2025" s="3" t="s">
        <v>25</v>
      </c>
      <c r="K2025" s="3" t="s">
        <v>583</v>
      </c>
      <c r="L2025" s="4" t="str">
        <f t="shared" si="130"/>
        <v>RC0805FR-0710ML</v>
      </c>
      <c r="M2025" s="3" t="s">
        <v>378</v>
      </c>
      <c r="N2025" t="s">
        <v>379</v>
      </c>
      <c r="O2025" t="str">
        <f t="shared" ca="1" si="128"/>
        <v>C:\Altium Libraries\Passives Library\DataSheet\GENERAL PURPOSE CHIP RESISTORS (Yageo).pdf</v>
      </c>
      <c r="P2025" s="5" t="str">
        <f t="shared" si="131"/>
        <v>GENERAL PURPOSE CHIP RESISTORS RES0805 10M±1% 150V 0.125W</v>
      </c>
    </row>
    <row r="2026" spans="1:16" x14ac:dyDescent="0.3">
      <c r="A2026" s="9"/>
      <c r="B2026" s="10"/>
      <c r="C2026" s="10"/>
      <c r="D2026" s="10"/>
      <c r="E2026" s="10"/>
      <c r="F2026" s="10"/>
      <c r="G2026" s="9"/>
      <c r="H2026" s="10"/>
      <c r="I2026" s="8"/>
      <c r="J2026" s="7"/>
      <c r="K2026" s="7"/>
      <c r="L2026" s="9"/>
      <c r="M2026" s="10"/>
      <c r="N2026" s="7"/>
      <c r="O2026" s="7"/>
      <c r="P2026" s="10"/>
    </row>
    <row r="2027" spans="1:16" x14ac:dyDescent="0.3">
      <c r="A2027" s="4" t="s">
        <v>3329</v>
      </c>
      <c r="B2027" s="3" t="s">
        <v>762</v>
      </c>
      <c r="C2027" s="40" t="s">
        <v>374</v>
      </c>
      <c r="D2027" s="45" t="s">
        <v>1669</v>
      </c>
      <c r="E2027" s="3" t="s">
        <v>763</v>
      </c>
      <c r="F2027" s="3" t="s">
        <v>764</v>
      </c>
      <c r="G2027" s="4" t="str">
        <f>CONCATENATE(K2027," ",C2027,D2027)</f>
        <v>RES1206 0R±1%</v>
      </c>
      <c r="H2027" s="3" t="s">
        <v>23</v>
      </c>
      <c r="I2027" s="3" t="s">
        <v>24</v>
      </c>
      <c r="J2027" s="3" t="s">
        <v>25</v>
      </c>
      <c r="K2027" s="3" t="s">
        <v>765</v>
      </c>
      <c r="L2027" s="4" t="str">
        <f>CONCATENATE("RC1206FR-07",C2027,"L")</f>
        <v>RC1206FR-070RL</v>
      </c>
      <c r="M2027" s="3" t="s">
        <v>378</v>
      </c>
      <c r="N2027" t="s">
        <v>379</v>
      </c>
      <c r="O2027" t="str">
        <f t="shared" ref="O2027:O2090" ca="1" si="132">CONCATENATE(LEFT(CELL("имяфайла"), FIND("[",CELL("имяфайла"))-1),"DataSheet\GENERAL PURPOSE CHIP RESISTORS (Yageo).pdf")</f>
        <v>C:\Altium Libraries\Passives Library\DataSheet\GENERAL PURPOSE CHIP RESISTORS (Yageo).pdf</v>
      </c>
      <c r="P2027" s="5" t="str">
        <f>CONCATENATE(N2027," ",K2027," ",C2027,D2027," ",E2027," ",F2027)</f>
        <v>GENERAL PURPOSE CHIP RESISTORS RES1206 0R±1% 200V 0.25W</v>
      </c>
    </row>
    <row r="2028" spans="1:16" x14ac:dyDescent="0.3">
      <c r="A2028" s="4" t="s">
        <v>3330</v>
      </c>
      <c r="B2028" s="3" t="s">
        <v>762</v>
      </c>
      <c r="C2028" s="40" t="s">
        <v>2095</v>
      </c>
      <c r="D2028" s="45" t="s">
        <v>1669</v>
      </c>
      <c r="E2028" s="3" t="s">
        <v>763</v>
      </c>
      <c r="F2028" s="3" t="s">
        <v>764</v>
      </c>
      <c r="G2028" s="4" t="str">
        <f t="shared" ref="G2028:G2091" si="133">CONCATENATE(K2028," ",C2028,D2028)</f>
        <v>RES1206 1R±1%</v>
      </c>
      <c r="H2028" s="3" t="s">
        <v>23</v>
      </c>
      <c r="I2028" s="3" t="s">
        <v>24</v>
      </c>
      <c r="J2028" s="3" t="s">
        <v>25</v>
      </c>
      <c r="K2028" s="3" t="s">
        <v>765</v>
      </c>
      <c r="L2028" s="4" t="str">
        <f t="shared" ref="L2028:L2091" si="134">CONCATENATE("RC1206FR-07",C2028,"L")</f>
        <v>RC1206FR-071RL</v>
      </c>
      <c r="M2028" s="3" t="s">
        <v>378</v>
      </c>
      <c r="N2028" t="s">
        <v>379</v>
      </c>
      <c r="O2028" t="str">
        <f t="shared" ca="1" si="132"/>
        <v>C:\Altium Libraries\Passives Library\DataSheet\GENERAL PURPOSE CHIP RESISTORS (Yageo).pdf</v>
      </c>
      <c r="P2028" s="5" t="str">
        <f t="shared" ref="P2028:P2091" si="135">CONCATENATE(N2028," ",K2028," ",C2028,D2028," ",E2028," ",F2028)</f>
        <v>GENERAL PURPOSE CHIP RESISTORS RES1206 1R±1% 200V 0.25W</v>
      </c>
    </row>
    <row r="2029" spans="1:16" x14ac:dyDescent="0.3">
      <c r="A2029" s="4" t="s">
        <v>3331</v>
      </c>
      <c r="B2029" s="3" t="s">
        <v>762</v>
      </c>
      <c r="C2029" s="40" t="s">
        <v>2096</v>
      </c>
      <c r="D2029" s="45" t="s">
        <v>1669</v>
      </c>
      <c r="E2029" s="3" t="s">
        <v>763</v>
      </c>
      <c r="F2029" s="3" t="s">
        <v>764</v>
      </c>
      <c r="G2029" s="4" t="str">
        <f t="shared" si="133"/>
        <v>RES1206 1R02±1%</v>
      </c>
      <c r="H2029" s="3" t="s">
        <v>23</v>
      </c>
      <c r="I2029" s="3" t="s">
        <v>24</v>
      </c>
      <c r="J2029" s="3" t="s">
        <v>25</v>
      </c>
      <c r="K2029" s="3" t="s">
        <v>765</v>
      </c>
      <c r="L2029" s="4" t="str">
        <f t="shared" si="134"/>
        <v>RC1206FR-071R02L</v>
      </c>
      <c r="M2029" s="3" t="s">
        <v>378</v>
      </c>
      <c r="N2029" t="s">
        <v>379</v>
      </c>
      <c r="O2029" t="str">
        <f t="shared" ca="1" si="132"/>
        <v>C:\Altium Libraries\Passives Library\DataSheet\GENERAL PURPOSE CHIP RESISTORS (Yageo).pdf</v>
      </c>
      <c r="P2029" s="5" t="str">
        <f t="shared" si="135"/>
        <v>GENERAL PURPOSE CHIP RESISTORS RES1206 1R02±1% 200V 0.25W</v>
      </c>
    </row>
    <row r="2030" spans="1:16" x14ac:dyDescent="0.3">
      <c r="A2030" s="4" t="s">
        <v>3332</v>
      </c>
      <c r="B2030" s="3" t="s">
        <v>762</v>
      </c>
      <c r="C2030" s="40" t="s">
        <v>2097</v>
      </c>
      <c r="D2030" s="45" t="s">
        <v>1669</v>
      </c>
      <c r="E2030" s="3" t="s">
        <v>763</v>
      </c>
      <c r="F2030" s="3" t="s">
        <v>764</v>
      </c>
      <c r="G2030" s="4" t="str">
        <f t="shared" si="133"/>
        <v>RES1206 1R05±1%</v>
      </c>
      <c r="H2030" s="3" t="s">
        <v>23</v>
      </c>
      <c r="I2030" s="3" t="s">
        <v>24</v>
      </c>
      <c r="J2030" s="3" t="s">
        <v>25</v>
      </c>
      <c r="K2030" s="3" t="s">
        <v>765</v>
      </c>
      <c r="L2030" s="4" t="str">
        <f t="shared" si="134"/>
        <v>RC1206FR-071R05L</v>
      </c>
      <c r="M2030" s="3" t="s">
        <v>378</v>
      </c>
      <c r="N2030" t="s">
        <v>379</v>
      </c>
      <c r="O2030" t="str">
        <f t="shared" ca="1" si="132"/>
        <v>C:\Altium Libraries\Passives Library\DataSheet\GENERAL PURPOSE CHIP RESISTORS (Yageo).pdf</v>
      </c>
      <c r="P2030" s="5" t="str">
        <f t="shared" si="135"/>
        <v>GENERAL PURPOSE CHIP RESISTORS RES1206 1R05±1% 200V 0.25W</v>
      </c>
    </row>
    <row r="2031" spans="1:16" x14ac:dyDescent="0.3">
      <c r="A2031" s="4" t="s">
        <v>3333</v>
      </c>
      <c r="B2031" s="3" t="s">
        <v>762</v>
      </c>
      <c r="C2031" s="40" t="s">
        <v>2098</v>
      </c>
      <c r="D2031" s="45" t="s">
        <v>1669</v>
      </c>
      <c r="E2031" s="3" t="s">
        <v>763</v>
      </c>
      <c r="F2031" s="3" t="s">
        <v>764</v>
      </c>
      <c r="G2031" s="4" t="str">
        <f t="shared" si="133"/>
        <v>RES1206 1R07±1%</v>
      </c>
      <c r="H2031" s="3" t="s">
        <v>23</v>
      </c>
      <c r="I2031" s="3" t="s">
        <v>24</v>
      </c>
      <c r="J2031" s="3" t="s">
        <v>25</v>
      </c>
      <c r="K2031" s="3" t="s">
        <v>765</v>
      </c>
      <c r="L2031" s="4" t="str">
        <f t="shared" si="134"/>
        <v>RC1206FR-071R07L</v>
      </c>
      <c r="M2031" s="3" t="s">
        <v>378</v>
      </c>
      <c r="N2031" t="s">
        <v>379</v>
      </c>
      <c r="O2031" t="str">
        <f t="shared" ca="1" si="132"/>
        <v>C:\Altium Libraries\Passives Library\DataSheet\GENERAL PURPOSE CHIP RESISTORS (Yageo).pdf</v>
      </c>
      <c r="P2031" s="5" t="str">
        <f t="shared" si="135"/>
        <v>GENERAL PURPOSE CHIP RESISTORS RES1206 1R07±1% 200V 0.25W</v>
      </c>
    </row>
    <row r="2032" spans="1:16" x14ac:dyDescent="0.3">
      <c r="A2032" s="4" t="s">
        <v>3334</v>
      </c>
      <c r="B2032" s="3" t="s">
        <v>762</v>
      </c>
      <c r="C2032" s="40" t="s">
        <v>31</v>
      </c>
      <c r="D2032" s="45" t="s">
        <v>1669</v>
      </c>
      <c r="E2032" s="3" t="s">
        <v>763</v>
      </c>
      <c r="F2032" s="3" t="s">
        <v>764</v>
      </c>
      <c r="G2032" s="4" t="str">
        <f t="shared" si="133"/>
        <v>RES1206 1R1±1%</v>
      </c>
      <c r="H2032" s="3" t="s">
        <v>23</v>
      </c>
      <c r="I2032" s="3" t="s">
        <v>24</v>
      </c>
      <c r="J2032" s="3" t="s">
        <v>25</v>
      </c>
      <c r="K2032" s="3" t="s">
        <v>765</v>
      </c>
      <c r="L2032" s="4" t="str">
        <f t="shared" si="134"/>
        <v>RC1206FR-071R1L</v>
      </c>
      <c r="M2032" s="3" t="s">
        <v>378</v>
      </c>
      <c r="N2032" t="s">
        <v>379</v>
      </c>
      <c r="O2032" t="str">
        <f t="shared" ca="1" si="132"/>
        <v>C:\Altium Libraries\Passives Library\DataSheet\GENERAL PURPOSE CHIP RESISTORS (Yageo).pdf</v>
      </c>
      <c r="P2032" s="5" t="str">
        <f t="shared" si="135"/>
        <v>GENERAL PURPOSE CHIP RESISTORS RES1206 1R1±1% 200V 0.25W</v>
      </c>
    </row>
    <row r="2033" spans="1:16" x14ac:dyDescent="0.3">
      <c r="A2033" s="4" t="s">
        <v>3335</v>
      </c>
      <c r="B2033" s="3" t="s">
        <v>762</v>
      </c>
      <c r="C2033" s="40" t="s">
        <v>2099</v>
      </c>
      <c r="D2033" s="45" t="s">
        <v>1669</v>
      </c>
      <c r="E2033" s="3" t="s">
        <v>763</v>
      </c>
      <c r="F2033" s="3" t="s">
        <v>764</v>
      </c>
      <c r="G2033" s="4" t="str">
        <f t="shared" si="133"/>
        <v>RES1206 1R13±1%</v>
      </c>
      <c r="H2033" s="3" t="s">
        <v>23</v>
      </c>
      <c r="I2033" s="3" t="s">
        <v>24</v>
      </c>
      <c r="J2033" s="3" t="s">
        <v>25</v>
      </c>
      <c r="K2033" s="3" t="s">
        <v>765</v>
      </c>
      <c r="L2033" s="4" t="str">
        <f t="shared" si="134"/>
        <v>RC1206FR-071R13L</v>
      </c>
      <c r="M2033" s="3" t="s">
        <v>378</v>
      </c>
      <c r="N2033" t="s">
        <v>379</v>
      </c>
      <c r="O2033" t="str">
        <f t="shared" ca="1" si="132"/>
        <v>C:\Altium Libraries\Passives Library\DataSheet\GENERAL PURPOSE CHIP RESISTORS (Yageo).pdf</v>
      </c>
      <c r="P2033" s="5" t="str">
        <f t="shared" si="135"/>
        <v>GENERAL PURPOSE CHIP RESISTORS RES1206 1R13±1% 200V 0.25W</v>
      </c>
    </row>
    <row r="2034" spans="1:16" x14ac:dyDescent="0.3">
      <c r="A2034" s="4" t="s">
        <v>3336</v>
      </c>
      <c r="B2034" s="3" t="s">
        <v>762</v>
      </c>
      <c r="C2034" s="40" t="s">
        <v>2100</v>
      </c>
      <c r="D2034" s="45" t="s">
        <v>1669</v>
      </c>
      <c r="E2034" s="3" t="s">
        <v>763</v>
      </c>
      <c r="F2034" s="3" t="s">
        <v>764</v>
      </c>
      <c r="G2034" s="4" t="str">
        <f t="shared" si="133"/>
        <v>RES1206 1R15±1%</v>
      </c>
      <c r="H2034" s="3" t="s">
        <v>23</v>
      </c>
      <c r="I2034" s="3" t="s">
        <v>24</v>
      </c>
      <c r="J2034" s="3" t="s">
        <v>25</v>
      </c>
      <c r="K2034" s="3" t="s">
        <v>765</v>
      </c>
      <c r="L2034" s="4" t="str">
        <f t="shared" si="134"/>
        <v>RC1206FR-071R15L</v>
      </c>
      <c r="M2034" s="3" t="s">
        <v>378</v>
      </c>
      <c r="N2034" t="s">
        <v>379</v>
      </c>
      <c r="O2034" t="str">
        <f t="shared" ca="1" si="132"/>
        <v>C:\Altium Libraries\Passives Library\DataSheet\GENERAL PURPOSE CHIP RESISTORS (Yageo).pdf</v>
      </c>
      <c r="P2034" s="5" t="str">
        <f t="shared" si="135"/>
        <v>GENERAL PURPOSE CHIP RESISTORS RES1206 1R15±1% 200V 0.25W</v>
      </c>
    </row>
    <row r="2035" spans="1:16" x14ac:dyDescent="0.3">
      <c r="A2035" s="4" t="s">
        <v>3337</v>
      </c>
      <c r="B2035" s="3" t="s">
        <v>762</v>
      </c>
      <c r="C2035" s="40" t="s">
        <v>2101</v>
      </c>
      <c r="D2035" s="45" t="s">
        <v>1669</v>
      </c>
      <c r="E2035" s="3" t="s">
        <v>763</v>
      </c>
      <c r="F2035" s="3" t="s">
        <v>764</v>
      </c>
      <c r="G2035" s="4" t="str">
        <f t="shared" si="133"/>
        <v>RES1206 1R18±1%</v>
      </c>
      <c r="H2035" s="3" t="s">
        <v>23</v>
      </c>
      <c r="I2035" s="3" t="s">
        <v>24</v>
      </c>
      <c r="J2035" s="3" t="s">
        <v>25</v>
      </c>
      <c r="K2035" s="3" t="s">
        <v>765</v>
      </c>
      <c r="L2035" s="4" t="str">
        <f t="shared" si="134"/>
        <v>RC1206FR-071R18L</v>
      </c>
      <c r="M2035" s="3" t="s">
        <v>378</v>
      </c>
      <c r="N2035" t="s">
        <v>379</v>
      </c>
      <c r="O2035" t="str">
        <f t="shared" ca="1" si="132"/>
        <v>C:\Altium Libraries\Passives Library\DataSheet\GENERAL PURPOSE CHIP RESISTORS (Yageo).pdf</v>
      </c>
      <c r="P2035" s="5" t="str">
        <f t="shared" si="135"/>
        <v>GENERAL PURPOSE CHIP RESISTORS RES1206 1R18±1% 200V 0.25W</v>
      </c>
    </row>
    <row r="2036" spans="1:16" x14ac:dyDescent="0.3">
      <c r="A2036" s="4" t="s">
        <v>3338</v>
      </c>
      <c r="B2036" s="3" t="s">
        <v>762</v>
      </c>
      <c r="C2036" s="40" t="s">
        <v>2102</v>
      </c>
      <c r="D2036" s="45" t="s">
        <v>1669</v>
      </c>
      <c r="E2036" s="3" t="s">
        <v>763</v>
      </c>
      <c r="F2036" s="3" t="s">
        <v>764</v>
      </c>
      <c r="G2036" s="4" t="str">
        <f t="shared" si="133"/>
        <v>RES1206 1R21±1%</v>
      </c>
      <c r="H2036" s="3" t="s">
        <v>23</v>
      </c>
      <c r="I2036" s="3" t="s">
        <v>24</v>
      </c>
      <c r="J2036" s="3" t="s">
        <v>25</v>
      </c>
      <c r="K2036" s="3" t="s">
        <v>765</v>
      </c>
      <c r="L2036" s="4" t="str">
        <f t="shared" si="134"/>
        <v>RC1206FR-071R21L</v>
      </c>
      <c r="M2036" s="3" t="s">
        <v>378</v>
      </c>
      <c r="N2036" t="s">
        <v>379</v>
      </c>
      <c r="O2036" t="str">
        <f t="shared" ca="1" si="132"/>
        <v>C:\Altium Libraries\Passives Library\DataSheet\GENERAL PURPOSE CHIP RESISTORS (Yageo).pdf</v>
      </c>
      <c r="P2036" s="5" t="str">
        <f t="shared" si="135"/>
        <v>GENERAL PURPOSE CHIP RESISTORS RES1206 1R21±1% 200V 0.25W</v>
      </c>
    </row>
    <row r="2037" spans="1:16" x14ac:dyDescent="0.3">
      <c r="A2037" s="4" t="s">
        <v>3339</v>
      </c>
      <c r="B2037" s="3" t="s">
        <v>762</v>
      </c>
      <c r="C2037" s="40" t="s">
        <v>2103</v>
      </c>
      <c r="D2037" s="45" t="s">
        <v>1669</v>
      </c>
      <c r="E2037" s="3" t="s">
        <v>763</v>
      </c>
      <c r="F2037" s="3" t="s">
        <v>764</v>
      </c>
      <c r="G2037" s="4" t="str">
        <f t="shared" si="133"/>
        <v>RES1206 1R24±1%</v>
      </c>
      <c r="H2037" s="3" t="s">
        <v>23</v>
      </c>
      <c r="I2037" s="3" t="s">
        <v>24</v>
      </c>
      <c r="J2037" s="3" t="s">
        <v>25</v>
      </c>
      <c r="K2037" s="3" t="s">
        <v>765</v>
      </c>
      <c r="L2037" s="4" t="str">
        <f t="shared" si="134"/>
        <v>RC1206FR-071R24L</v>
      </c>
      <c r="M2037" s="3" t="s">
        <v>378</v>
      </c>
      <c r="N2037" t="s">
        <v>379</v>
      </c>
      <c r="O2037" t="str">
        <f t="shared" ca="1" si="132"/>
        <v>C:\Altium Libraries\Passives Library\DataSheet\GENERAL PURPOSE CHIP RESISTORS (Yageo).pdf</v>
      </c>
      <c r="P2037" s="5" t="str">
        <f t="shared" si="135"/>
        <v>GENERAL PURPOSE CHIP RESISTORS RES1206 1R24±1% 200V 0.25W</v>
      </c>
    </row>
    <row r="2038" spans="1:16" x14ac:dyDescent="0.3">
      <c r="A2038" s="4" t="s">
        <v>3340</v>
      </c>
      <c r="B2038" s="3" t="s">
        <v>762</v>
      </c>
      <c r="C2038" s="40" t="s">
        <v>2104</v>
      </c>
      <c r="D2038" s="45" t="s">
        <v>1669</v>
      </c>
      <c r="E2038" s="3" t="s">
        <v>763</v>
      </c>
      <c r="F2038" s="3" t="s">
        <v>764</v>
      </c>
      <c r="G2038" s="4" t="str">
        <f t="shared" si="133"/>
        <v>RES1206 1R27±1%</v>
      </c>
      <c r="H2038" s="3" t="s">
        <v>23</v>
      </c>
      <c r="I2038" s="3" t="s">
        <v>24</v>
      </c>
      <c r="J2038" s="3" t="s">
        <v>25</v>
      </c>
      <c r="K2038" s="3" t="s">
        <v>765</v>
      </c>
      <c r="L2038" s="4" t="str">
        <f t="shared" si="134"/>
        <v>RC1206FR-071R27L</v>
      </c>
      <c r="M2038" s="3" t="s">
        <v>378</v>
      </c>
      <c r="N2038" t="s">
        <v>379</v>
      </c>
      <c r="O2038" t="str">
        <f t="shared" ca="1" si="132"/>
        <v>C:\Altium Libraries\Passives Library\DataSheet\GENERAL PURPOSE CHIP RESISTORS (Yageo).pdf</v>
      </c>
      <c r="P2038" s="5" t="str">
        <f t="shared" si="135"/>
        <v>GENERAL PURPOSE CHIP RESISTORS RES1206 1R27±1% 200V 0.25W</v>
      </c>
    </row>
    <row r="2039" spans="1:16" x14ac:dyDescent="0.3">
      <c r="A2039" s="4" t="s">
        <v>3341</v>
      </c>
      <c r="B2039" s="3" t="s">
        <v>762</v>
      </c>
      <c r="C2039" s="40" t="s">
        <v>35</v>
      </c>
      <c r="D2039" s="45" t="s">
        <v>1669</v>
      </c>
      <c r="E2039" s="3" t="s">
        <v>763</v>
      </c>
      <c r="F2039" s="3" t="s">
        <v>764</v>
      </c>
      <c r="G2039" s="4" t="str">
        <f t="shared" si="133"/>
        <v>RES1206 1R3±1%</v>
      </c>
      <c r="H2039" s="3" t="s">
        <v>23</v>
      </c>
      <c r="I2039" s="3" t="s">
        <v>24</v>
      </c>
      <c r="J2039" s="3" t="s">
        <v>25</v>
      </c>
      <c r="K2039" s="3" t="s">
        <v>765</v>
      </c>
      <c r="L2039" s="4" t="str">
        <f t="shared" si="134"/>
        <v>RC1206FR-071R3L</v>
      </c>
      <c r="M2039" s="3" t="s">
        <v>378</v>
      </c>
      <c r="N2039" t="s">
        <v>379</v>
      </c>
      <c r="O2039" t="str">
        <f t="shared" ca="1" si="132"/>
        <v>C:\Altium Libraries\Passives Library\DataSheet\GENERAL PURPOSE CHIP RESISTORS (Yageo).pdf</v>
      </c>
      <c r="P2039" s="5" t="str">
        <f t="shared" si="135"/>
        <v>GENERAL PURPOSE CHIP RESISTORS RES1206 1R3±1% 200V 0.25W</v>
      </c>
    </row>
    <row r="2040" spans="1:16" x14ac:dyDescent="0.3">
      <c r="A2040" s="4" t="s">
        <v>3342</v>
      </c>
      <c r="B2040" s="3" t="s">
        <v>762</v>
      </c>
      <c r="C2040" s="40" t="s">
        <v>2105</v>
      </c>
      <c r="D2040" s="45" t="s">
        <v>1669</v>
      </c>
      <c r="E2040" s="3" t="s">
        <v>763</v>
      </c>
      <c r="F2040" s="3" t="s">
        <v>764</v>
      </c>
      <c r="G2040" s="4" t="str">
        <f t="shared" si="133"/>
        <v>RES1206 1R33±1%</v>
      </c>
      <c r="H2040" s="3" t="s">
        <v>23</v>
      </c>
      <c r="I2040" s="3" t="s">
        <v>24</v>
      </c>
      <c r="J2040" s="3" t="s">
        <v>25</v>
      </c>
      <c r="K2040" s="3" t="s">
        <v>765</v>
      </c>
      <c r="L2040" s="4" t="str">
        <f t="shared" si="134"/>
        <v>RC1206FR-071R33L</v>
      </c>
      <c r="M2040" s="3" t="s">
        <v>378</v>
      </c>
      <c r="N2040" t="s">
        <v>379</v>
      </c>
      <c r="O2040" t="str">
        <f t="shared" ca="1" si="132"/>
        <v>C:\Altium Libraries\Passives Library\DataSheet\GENERAL PURPOSE CHIP RESISTORS (Yageo).pdf</v>
      </c>
      <c r="P2040" s="5" t="str">
        <f t="shared" si="135"/>
        <v>GENERAL PURPOSE CHIP RESISTORS RES1206 1R33±1% 200V 0.25W</v>
      </c>
    </row>
    <row r="2041" spans="1:16" x14ac:dyDescent="0.3">
      <c r="A2041" s="4" t="s">
        <v>3343</v>
      </c>
      <c r="B2041" s="3" t="s">
        <v>762</v>
      </c>
      <c r="C2041" s="40" t="s">
        <v>2106</v>
      </c>
      <c r="D2041" s="45" t="s">
        <v>1669</v>
      </c>
      <c r="E2041" s="3" t="s">
        <v>763</v>
      </c>
      <c r="F2041" s="3" t="s">
        <v>764</v>
      </c>
      <c r="G2041" s="4" t="str">
        <f t="shared" si="133"/>
        <v>RES1206 1R37±1%</v>
      </c>
      <c r="H2041" s="3" t="s">
        <v>23</v>
      </c>
      <c r="I2041" s="3" t="s">
        <v>24</v>
      </c>
      <c r="J2041" s="3" t="s">
        <v>25</v>
      </c>
      <c r="K2041" s="3" t="s">
        <v>765</v>
      </c>
      <c r="L2041" s="4" t="str">
        <f t="shared" si="134"/>
        <v>RC1206FR-071R37L</v>
      </c>
      <c r="M2041" s="3" t="s">
        <v>378</v>
      </c>
      <c r="N2041" t="s">
        <v>379</v>
      </c>
      <c r="O2041" t="str">
        <f t="shared" ca="1" si="132"/>
        <v>C:\Altium Libraries\Passives Library\DataSheet\GENERAL PURPOSE CHIP RESISTORS (Yageo).pdf</v>
      </c>
      <c r="P2041" s="5" t="str">
        <f t="shared" si="135"/>
        <v>GENERAL PURPOSE CHIP RESISTORS RES1206 1R37±1% 200V 0.25W</v>
      </c>
    </row>
    <row r="2042" spans="1:16" x14ac:dyDescent="0.3">
      <c r="A2042" s="4" t="s">
        <v>3344</v>
      </c>
      <c r="B2042" s="3" t="s">
        <v>762</v>
      </c>
      <c r="C2042" s="40" t="s">
        <v>2107</v>
      </c>
      <c r="D2042" s="45" t="s">
        <v>1669</v>
      </c>
      <c r="E2042" s="3" t="s">
        <v>763</v>
      </c>
      <c r="F2042" s="3" t="s">
        <v>764</v>
      </c>
      <c r="G2042" s="4" t="str">
        <f t="shared" si="133"/>
        <v>RES1206 1R4±1%</v>
      </c>
      <c r="H2042" s="3" t="s">
        <v>23</v>
      </c>
      <c r="I2042" s="3" t="s">
        <v>24</v>
      </c>
      <c r="J2042" s="3" t="s">
        <v>25</v>
      </c>
      <c r="K2042" s="3" t="s">
        <v>765</v>
      </c>
      <c r="L2042" s="4" t="str">
        <f t="shared" si="134"/>
        <v>RC1206FR-071R4L</v>
      </c>
      <c r="M2042" s="3" t="s">
        <v>378</v>
      </c>
      <c r="N2042" t="s">
        <v>379</v>
      </c>
      <c r="O2042" t="str">
        <f t="shared" ca="1" si="132"/>
        <v>C:\Altium Libraries\Passives Library\DataSheet\GENERAL PURPOSE CHIP RESISTORS (Yageo).pdf</v>
      </c>
      <c r="P2042" s="5" t="str">
        <f t="shared" si="135"/>
        <v>GENERAL PURPOSE CHIP RESISTORS RES1206 1R4±1% 200V 0.25W</v>
      </c>
    </row>
    <row r="2043" spans="1:16" x14ac:dyDescent="0.3">
      <c r="A2043" s="4" t="s">
        <v>3345</v>
      </c>
      <c r="B2043" s="3" t="s">
        <v>762</v>
      </c>
      <c r="C2043" s="40" t="s">
        <v>2108</v>
      </c>
      <c r="D2043" s="45" t="s">
        <v>1669</v>
      </c>
      <c r="E2043" s="3" t="s">
        <v>763</v>
      </c>
      <c r="F2043" s="3" t="s">
        <v>764</v>
      </c>
      <c r="G2043" s="4" t="str">
        <f t="shared" si="133"/>
        <v>RES1206 1R43±1%</v>
      </c>
      <c r="H2043" s="3" t="s">
        <v>23</v>
      </c>
      <c r="I2043" s="3" t="s">
        <v>24</v>
      </c>
      <c r="J2043" s="3" t="s">
        <v>25</v>
      </c>
      <c r="K2043" s="3" t="s">
        <v>765</v>
      </c>
      <c r="L2043" s="4" t="str">
        <f t="shared" si="134"/>
        <v>RC1206FR-071R43L</v>
      </c>
      <c r="M2043" s="3" t="s">
        <v>378</v>
      </c>
      <c r="N2043" t="s">
        <v>379</v>
      </c>
      <c r="O2043" t="str">
        <f t="shared" ca="1" si="132"/>
        <v>C:\Altium Libraries\Passives Library\DataSheet\GENERAL PURPOSE CHIP RESISTORS (Yageo).pdf</v>
      </c>
      <c r="P2043" s="5" t="str">
        <f t="shared" si="135"/>
        <v>GENERAL PURPOSE CHIP RESISTORS RES1206 1R43±1% 200V 0.25W</v>
      </c>
    </row>
    <row r="2044" spans="1:16" x14ac:dyDescent="0.3">
      <c r="A2044" s="4" t="s">
        <v>3346</v>
      </c>
      <c r="B2044" s="3" t="s">
        <v>762</v>
      </c>
      <c r="C2044" s="40" t="s">
        <v>2109</v>
      </c>
      <c r="D2044" s="45" t="s">
        <v>1669</v>
      </c>
      <c r="E2044" s="3" t="s">
        <v>763</v>
      </c>
      <c r="F2044" s="3" t="s">
        <v>764</v>
      </c>
      <c r="G2044" s="4" t="str">
        <f t="shared" si="133"/>
        <v>RES1206 1R47±1%</v>
      </c>
      <c r="H2044" s="3" t="s">
        <v>23</v>
      </c>
      <c r="I2044" s="3" t="s">
        <v>24</v>
      </c>
      <c r="J2044" s="3" t="s">
        <v>25</v>
      </c>
      <c r="K2044" s="3" t="s">
        <v>765</v>
      </c>
      <c r="L2044" s="4" t="str">
        <f t="shared" si="134"/>
        <v>RC1206FR-071R47L</v>
      </c>
      <c r="M2044" s="3" t="s">
        <v>378</v>
      </c>
      <c r="N2044" t="s">
        <v>379</v>
      </c>
      <c r="O2044" t="str">
        <f t="shared" ca="1" si="132"/>
        <v>C:\Altium Libraries\Passives Library\DataSheet\GENERAL PURPOSE CHIP RESISTORS (Yageo).pdf</v>
      </c>
      <c r="P2044" s="5" t="str">
        <f t="shared" si="135"/>
        <v>GENERAL PURPOSE CHIP RESISTORS RES1206 1R47±1% 200V 0.25W</v>
      </c>
    </row>
    <row r="2045" spans="1:16" x14ac:dyDescent="0.3">
      <c r="A2045" s="4" t="s">
        <v>3347</v>
      </c>
      <c r="B2045" s="3" t="s">
        <v>762</v>
      </c>
      <c r="C2045" s="40" t="s">
        <v>37</v>
      </c>
      <c r="D2045" s="45" t="s">
        <v>1669</v>
      </c>
      <c r="E2045" s="3" t="s">
        <v>763</v>
      </c>
      <c r="F2045" s="3" t="s">
        <v>764</v>
      </c>
      <c r="G2045" s="4" t="str">
        <f t="shared" si="133"/>
        <v>RES1206 1R5±1%</v>
      </c>
      <c r="H2045" s="3" t="s">
        <v>23</v>
      </c>
      <c r="I2045" s="3" t="s">
        <v>24</v>
      </c>
      <c r="J2045" s="3" t="s">
        <v>25</v>
      </c>
      <c r="K2045" s="3" t="s">
        <v>765</v>
      </c>
      <c r="L2045" s="4" t="str">
        <f t="shared" si="134"/>
        <v>RC1206FR-071R5L</v>
      </c>
      <c r="M2045" s="3" t="s">
        <v>378</v>
      </c>
      <c r="N2045" t="s">
        <v>379</v>
      </c>
      <c r="O2045" t="str">
        <f t="shared" ca="1" si="132"/>
        <v>C:\Altium Libraries\Passives Library\DataSheet\GENERAL PURPOSE CHIP RESISTORS (Yageo).pdf</v>
      </c>
      <c r="P2045" s="5" t="str">
        <f t="shared" si="135"/>
        <v>GENERAL PURPOSE CHIP RESISTORS RES1206 1R5±1% 200V 0.25W</v>
      </c>
    </row>
    <row r="2046" spans="1:16" x14ac:dyDescent="0.3">
      <c r="A2046" s="4" t="s">
        <v>3348</v>
      </c>
      <c r="B2046" s="3" t="s">
        <v>762</v>
      </c>
      <c r="C2046" s="40" t="s">
        <v>2110</v>
      </c>
      <c r="D2046" s="45" t="s">
        <v>1669</v>
      </c>
      <c r="E2046" s="3" t="s">
        <v>763</v>
      </c>
      <c r="F2046" s="3" t="s">
        <v>764</v>
      </c>
      <c r="G2046" s="4" t="str">
        <f t="shared" si="133"/>
        <v>RES1206 1R54±1%</v>
      </c>
      <c r="H2046" s="3" t="s">
        <v>23</v>
      </c>
      <c r="I2046" s="3" t="s">
        <v>24</v>
      </c>
      <c r="J2046" s="3" t="s">
        <v>25</v>
      </c>
      <c r="K2046" s="3" t="s">
        <v>765</v>
      </c>
      <c r="L2046" s="4" t="str">
        <f t="shared" si="134"/>
        <v>RC1206FR-071R54L</v>
      </c>
      <c r="M2046" s="3" t="s">
        <v>378</v>
      </c>
      <c r="N2046" t="s">
        <v>379</v>
      </c>
      <c r="O2046" t="str">
        <f t="shared" ca="1" si="132"/>
        <v>C:\Altium Libraries\Passives Library\DataSheet\GENERAL PURPOSE CHIP RESISTORS (Yageo).pdf</v>
      </c>
      <c r="P2046" s="5" t="str">
        <f t="shared" si="135"/>
        <v>GENERAL PURPOSE CHIP RESISTORS RES1206 1R54±1% 200V 0.25W</v>
      </c>
    </row>
    <row r="2047" spans="1:16" x14ac:dyDescent="0.3">
      <c r="A2047" s="4" t="s">
        <v>3349</v>
      </c>
      <c r="B2047" s="3" t="s">
        <v>762</v>
      </c>
      <c r="C2047" s="40" t="s">
        <v>2111</v>
      </c>
      <c r="D2047" s="45" t="s">
        <v>1669</v>
      </c>
      <c r="E2047" s="3" t="s">
        <v>763</v>
      </c>
      <c r="F2047" s="3" t="s">
        <v>764</v>
      </c>
      <c r="G2047" s="4" t="str">
        <f t="shared" si="133"/>
        <v>RES1206 1R58±1%</v>
      </c>
      <c r="H2047" s="3" t="s">
        <v>23</v>
      </c>
      <c r="I2047" s="3" t="s">
        <v>24</v>
      </c>
      <c r="J2047" s="3" t="s">
        <v>25</v>
      </c>
      <c r="K2047" s="3" t="s">
        <v>765</v>
      </c>
      <c r="L2047" s="4" t="str">
        <f t="shared" si="134"/>
        <v>RC1206FR-071R58L</v>
      </c>
      <c r="M2047" s="3" t="s">
        <v>378</v>
      </c>
      <c r="N2047" t="s">
        <v>379</v>
      </c>
      <c r="O2047" t="str">
        <f t="shared" ca="1" si="132"/>
        <v>C:\Altium Libraries\Passives Library\DataSheet\GENERAL PURPOSE CHIP RESISTORS (Yageo).pdf</v>
      </c>
      <c r="P2047" s="5" t="str">
        <f t="shared" si="135"/>
        <v>GENERAL PURPOSE CHIP RESISTORS RES1206 1R58±1% 200V 0.25W</v>
      </c>
    </row>
    <row r="2048" spans="1:16" x14ac:dyDescent="0.3">
      <c r="A2048" s="4" t="s">
        <v>3350</v>
      </c>
      <c r="B2048" s="3" t="s">
        <v>762</v>
      </c>
      <c r="C2048" s="40" t="s">
        <v>2112</v>
      </c>
      <c r="D2048" s="45" t="s">
        <v>1669</v>
      </c>
      <c r="E2048" s="3" t="s">
        <v>763</v>
      </c>
      <c r="F2048" s="3" t="s">
        <v>764</v>
      </c>
      <c r="G2048" s="4" t="str">
        <f t="shared" si="133"/>
        <v>RES1206 1R62±1%</v>
      </c>
      <c r="H2048" s="3" t="s">
        <v>23</v>
      </c>
      <c r="I2048" s="3" t="s">
        <v>24</v>
      </c>
      <c r="J2048" s="3" t="s">
        <v>25</v>
      </c>
      <c r="K2048" s="3" t="s">
        <v>765</v>
      </c>
      <c r="L2048" s="4" t="str">
        <f t="shared" si="134"/>
        <v>RC1206FR-071R62L</v>
      </c>
      <c r="M2048" s="3" t="s">
        <v>378</v>
      </c>
      <c r="N2048" t="s">
        <v>379</v>
      </c>
      <c r="O2048" t="str">
        <f t="shared" ca="1" si="132"/>
        <v>C:\Altium Libraries\Passives Library\DataSheet\GENERAL PURPOSE CHIP RESISTORS (Yageo).pdf</v>
      </c>
      <c r="P2048" s="5" t="str">
        <f t="shared" si="135"/>
        <v>GENERAL PURPOSE CHIP RESISTORS RES1206 1R62±1% 200V 0.25W</v>
      </c>
    </row>
    <row r="2049" spans="1:16" x14ac:dyDescent="0.3">
      <c r="A2049" s="4" t="s">
        <v>3351</v>
      </c>
      <c r="B2049" s="3" t="s">
        <v>762</v>
      </c>
      <c r="C2049" s="40" t="s">
        <v>2113</v>
      </c>
      <c r="D2049" s="45" t="s">
        <v>1669</v>
      </c>
      <c r="E2049" s="3" t="s">
        <v>763</v>
      </c>
      <c r="F2049" s="3" t="s">
        <v>764</v>
      </c>
      <c r="G2049" s="4" t="str">
        <f t="shared" si="133"/>
        <v>RES1206 1R65±1%</v>
      </c>
      <c r="H2049" s="3" t="s">
        <v>23</v>
      </c>
      <c r="I2049" s="3" t="s">
        <v>24</v>
      </c>
      <c r="J2049" s="3" t="s">
        <v>25</v>
      </c>
      <c r="K2049" s="3" t="s">
        <v>765</v>
      </c>
      <c r="L2049" s="4" t="str">
        <f t="shared" si="134"/>
        <v>RC1206FR-071R65L</v>
      </c>
      <c r="M2049" s="3" t="s">
        <v>378</v>
      </c>
      <c r="N2049" t="s">
        <v>379</v>
      </c>
      <c r="O2049" t="str">
        <f t="shared" ca="1" si="132"/>
        <v>C:\Altium Libraries\Passives Library\DataSheet\GENERAL PURPOSE CHIP RESISTORS (Yageo).pdf</v>
      </c>
      <c r="P2049" s="5" t="str">
        <f t="shared" si="135"/>
        <v>GENERAL PURPOSE CHIP RESISTORS RES1206 1R65±1% 200V 0.25W</v>
      </c>
    </row>
    <row r="2050" spans="1:16" x14ac:dyDescent="0.3">
      <c r="A2050" s="4" t="s">
        <v>3352</v>
      </c>
      <c r="B2050" s="3" t="s">
        <v>762</v>
      </c>
      <c r="C2050" s="40" t="s">
        <v>2114</v>
      </c>
      <c r="D2050" s="45" t="s">
        <v>1669</v>
      </c>
      <c r="E2050" s="3" t="s">
        <v>763</v>
      </c>
      <c r="F2050" s="3" t="s">
        <v>764</v>
      </c>
      <c r="G2050" s="4" t="str">
        <f t="shared" si="133"/>
        <v>RES1206 1R69±1%</v>
      </c>
      <c r="H2050" s="3" t="s">
        <v>23</v>
      </c>
      <c r="I2050" s="3" t="s">
        <v>24</v>
      </c>
      <c r="J2050" s="3" t="s">
        <v>25</v>
      </c>
      <c r="K2050" s="3" t="s">
        <v>765</v>
      </c>
      <c r="L2050" s="4" t="str">
        <f t="shared" si="134"/>
        <v>RC1206FR-071R69L</v>
      </c>
      <c r="M2050" s="3" t="s">
        <v>378</v>
      </c>
      <c r="N2050" t="s">
        <v>379</v>
      </c>
      <c r="O2050" t="str">
        <f t="shared" ca="1" si="132"/>
        <v>C:\Altium Libraries\Passives Library\DataSheet\GENERAL PURPOSE CHIP RESISTORS (Yageo).pdf</v>
      </c>
      <c r="P2050" s="5" t="str">
        <f t="shared" si="135"/>
        <v>GENERAL PURPOSE CHIP RESISTORS RES1206 1R69±1% 200V 0.25W</v>
      </c>
    </row>
    <row r="2051" spans="1:16" x14ac:dyDescent="0.3">
      <c r="A2051" s="4" t="s">
        <v>3353</v>
      </c>
      <c r="B2051" s="3" t="s">
        <v>762</v>
      </c>
      <c r="C2051" s="40" t="s">
        <v>2115</v>
      </c>
      <c r="D2051" s="45" t="s">
        <v>1669</v>
      </c>
      <c r="E2051" s="3" t="s">
        <v>763</v>
      </c>
      <c r="F2051" s="3" t="s">
        <v>764</v>
      </c>
      <c r="G2051" s="4" t="str">
        <f t="shared" si="133"/>
        <v>RES1206 1R74±1%</v>
      </c>
      <c r="H2051" s="3" t="s">
        <v>23</v>
      </c>
      <c r="I2051" s="3" t="s">
        <v>24</v>
      </c>
      <c r="J2051" s="3" t="s">
        <v>25</v>
      </c>
      <c r="K2051" s="3" t="s">
        <v>765</v>
      </c>
      <c r="L2051" s="4" t="str">
        <f t="shared" si="134"/>
        <v>RC1206FR-071R74L</v>
      </c>
      <c r="M2051" s="3" t="s">
        <v>378</v>
      </c>
      <c r="N2051" t="s">
        <v>379</v>
      </c>
      <c r="O2051" t="str">
        <f t="shared" ca="1" si="132"/>
        <v>C:\Altium Libraries\Passives Library\DataSheet\GENERAL PURPOSE CHIP RESISTORS (Yageo).pdf</v>
      </c>
      <c r="P2051" s="5" t="str">
        <f t="shared" si="135"/>
        <v>GENERAL PURPOSE CHIP RESISTORS RES1206 1R74±1% 200V 0.25W</v>
      </c>
    </row>
    <row r="2052" spans="1:16" x14ac:dyDescent="0.3">
      <c r="A2052" s="4" t="s">
        <v>3354</v>
      </c>
      <c r="B2052" s="3" t="s">
        <v>762</v>
      </c>
      <c r="C2052" s="40" t="s">
        <v>2116</v>
      </c>
      <c r="D2052" s="45" t="s">
        <v>1669</v>
      </c>
      <c r="E2052" s="3" t="s">
        <v>763</v>
      </c>
      <c r="F2052" s="3" t="s">
        <v>764</v>
      </c>
      <c r="G2052" s="4" t="str">
        <f t="shared" si="133"/>
        <v>RES1206 1R78±1%</v>
      </c>
      <c r="H2052" s="3" t="s">
        <v>23</v>
      </c>
      <c r="I2052" s="3" t="s">
        <v>24</v>
      </c>
      <c r="J2052" s="3" t="s">
        <v>25</v>
      </c>
      <c r="K2052" s="3" t="s">
        <v>765</v>
      </c>
      <c r="L2052" s="4" t="str">
        <f t="shared" si="134"/>
        <v>RC1206FR-071R78L</v>
      </c>
      <c r="M2052" s="3" t="s">
        <v>378</v>
      </c>
      <c r="N2052" t="s">
        <v>379</v>
      </c>
      <c r="O2052" t="str">
        <f t="shared" ca="1" si="132"/>
        <v>C:\Altium Libraries\Passives Library\DataSheet\GENERAL PURPOSE CHIP RESISTORS (Yageo).pdf</v>
      </c>
      <c r="P2052" s="5" t="str">
        <f t="shared" si="135"/>
        <v>GENERAL PURPOSE CHIP RESISTORS RES1206 1R78±1% 200V 0.25W</v>
      </c>
    </row>
    <row r="2053" spans="1:16" x14ac:dyDescent="0.3">
      <c r="A2053" s="4" t="s">
        <v>3355</v>
      </c>
      <c r="B2053" s="3" t="s">
        <v>762</v>
      </c>
      <c r="C2053" s="40" t="s">
        <v>2117</v>
      </c>
      <c r="D2053" s="45" t="s">
        <v>1669</v>
      </c>
      <c r="E2053" s="3" t="s">
        <v>763</v>
      </c>
      <c r="F2053" s="3" t="s">
        <v>764</v>
      </c>
      <c r="G2053" s="4" t="str">
        <f t="shared" si="133"/>
        <v>RES1206 1R82±1%</v>
      </c>
      <c r="H2053" s="3" t="s">
        <v>23</v>
      </c>
      <c r="I2053" s="3" t="s">
        <v>24</v>
      </c>
      <c r="J2053" s="3" t="s">
        <v>25</v>
      </c>
      <c r="K2053" s="3" t="s">
        <v>765</v>
      </c>
      <c r="L2053" s="4" t="str">
        <f t="shared" si="134"/>
        <v>RC1206FR-071R82L</v>
      </c>
      <c r="M2053" s="3" t="s">
        <v>378</v>
      </c>
      <c r="N2053" t="s">
        <v>379</v>
      </c>
      <c r="O2053" t="str">
        <f t="shared" ca="1" si="132"/>
        <v>C:\Altium Libraries\Passives Library\DataSheet\GENERAL PURPOSE CHIP RESISTORS (Yageo).pdf</v>
      </c>
      <c r="P2053" s="5" t="str">
        <f t="shared" si="135"/>
        <v>GENERAL PURPOSE CHIP RESISTORS RES1206 1R82±1% 200V 0.25W</v>
      </c>
    </row>
    <row r="2054" spans="1:16" x14ac:dyDescent="0.3">
      <c r="A2054" s="4" t="s">
        <v>3356</v>
      </c>
      <c r="B2054" s="3" t="s">
        <v>762</v>
      </c>
      <c r="C2054" s="40" t="s">
        <v>2118</v>
      </c>
      <c r="D2054" s="45" t="s">
        <v>1669</v>
      </c>
      <c r="E2054" s="3" t="s">
        <v>763</v>
      </c>
      <c r="F2054" s="3" t="s">
        <v>764</v>
      </c>
      <c r="G2054" s="4" t="str">
        <f t="shared" si="133"/>
        <v>RES1206 1R87±1%</v>
      </c>
      <c r="H2054" s="3" t="s">
        <v>23</v>
      </c>
      <c r="I2054" s="3" t="s">
        <v>24</v>
      </c>
      <c r="J2054" s="3" t="s">
        <v>25</v>
      </c>
      <c r="K2054" s="3" t="s">
        <v>765</v>
      </c>
      <c r="L2054" s="4" t="str">
        <f t="shared" si="134"/>
        <v>RC1206FR-071R87L</v>
      </c>
      <c r="M2054" s="3" t="s">
        <v>378</v>
      </c>
      <c r="N2054" t="s">
        <v>379</v>
      </c>
      <c r="O2054" t="str">
        <f t="shared" ca="1" si="132"/>
        <v>C:\Altium Libraries\Passives Library\DataSheet\GENERAL PURPOSE CHIP RESISTORS (Yageo).pdf</v>
      </c>
      <c r="P2054" s="5" t="str">
        <f t="shared" si="135"/>
        <v>GENERAL PURPOSE CHIP RESISTORS RES1206 1R87±1% 200V 0.25W</v>
      </c>
    </row>
    <row r="2055" spans="1:16" x14ac:dyDescent="0.3">
      <c r="A2055" s="4" t="s">
        <v>3357</v>
      </c>
      <c r="B2055" s="3" t="s">
        <v>762</v>
      </c>
      <c r="C2055" s="40" t="s">
        <v>2119</v>
      </c>
      <c r="D2055" s="45" t="s">
        <v>1669</v>
      </c>
      <c r="E2055" s="3" t="s">
        <v>763</v>
      </c>
      <c r="F2055" s="3" t="s">
        <v>764</v>
      </c>
      <c r="G2055" s="4" t="str">
        <f t="shared" si="133"/>
        <v>RES1206 1R91±1%</v>
      </c>
      <c r="H2055" s="3" t="s">
        <v>23</v>
      </c>
      <c r="I2055" s="3" t="s">
        <v>24</v>
      </c>
      <c r="J2055" s="3" t="s">
        <v>25</v>
      </c>
      <c r="K2055" s="3" t="s">
        <v>765</v>
      </c>
      <c r="L2055" s="4" t="str">
        <f t="shared" si="134"/>
        <v>RC1206FR-071R91L</v>
      </c>
      <c r="M2055" s="3" t="s">
        <v>378</v>
      </c>
      <c r="N2055" t="s">
        <v>379</v>
      </c>
      <c r="O2055" t="str">
        <f t="shared" ca="1" si="132"/>
        <v>C:\Altium Libraries\Passives Library\DataSheet\GENERAL PURPOSE CHIP RESISTORS (Yageo).pdf</v>
      </c>
      <c r="P2055" s="5" t="str">
        <f t="shared" si="135"/>
        <v>GENERAL PURPOSE CHIP RESISTORS RES1206 1R91±1% 200V 0.25W</v>
      </c>
    </row>
    <row r="2056" spans="1:16" x14ac:dyDescent="0.3">
      <c r="A2056" s="4" t="s">
        <v>3358</v>
      </c>
      <c r="B2056" s="3" t="s">
        <v>762</v>
      </c>
      <c r="C2056" s="40" t="s">
        <v>2120</v>
      </c>
      <c r="D2056" s="45" t="s">
        <v>1669</v>
      </c>
      <c r="E2056" s="3" t="s">
        <v>763</v>
      </c>
      <c r="F2056" s="3" t="s">
        <v>764</v>
      </c>
      <c r="G2056" s="4" t="str">
        <f t="shared" si="133"/>
        <v>RES1206 1R96±1%</v>
      </c>
      <c r="H2056" s="3" t="s">
        <v>23</v>
      </c>
      <c r="I2056" s="3" t="s">
        <v>24</v>
      </c>
      <c r="J2056" s="3" t="s">
        <v>25</v>
      </c>
      <c r="K2056" s="3" t="s">
        <v>765</v>
      </c>
      <c r="L2056" s="4" t="str">
        <f t="shared" si="134"/>
        <v>RC1206FR-071R96L</v>
      </c>
      <c r="M2056" s="3" t="s">
        <v>378</v>
      </c>
      <c r="N2056" t="s">
        <v>379</v>
      </c>
      <c r="O2056" t="str">
        <f t="shared" ca="1" si="132"/>
        <v>C:\Altium Libraries\Passives Library\DataSheet\GENERAL PURPOSE CHIP RESISTORS (Yageo).pdf</v>
      </c>
      <c r="P2056" s="5" t="str">
        <f t="shared" si="135"/>
        <v>GENERAL PURPOSE CHIP RESISTORS RES1206 1R96±1% 200V 0.25W</v>
      </c>
    </row>
    <row r="2057" spans="1:16" x14ac:dyDescent="0.3">
      <c r="A2057" s="4" t="s">
        <v>3359</v>
      </c>
      <c r="B2057" s="3" t="s">
        <v>762</v>
      </c>
      <c r="C2057" s="40" t="s">
        <v>2121</v>
      </c>
      <c r="D2057" s="45" t="s">
        <v>1669</v>
      </c>
      <c r="E2057" s="3" t="s">
        <v>763</v>
      </c>
      <c r="F2057" s="3" t="s">
        <v>764</v>
      </c>
      <c r="G2057" s="4" t="str">
        <f t="shared" si="133"/>
        <v>RES1206 2R±1%</v>
      </c>
      <c r="H2057" s="3" t="s">
        <v>23</v>
      </c>
      <c r="I2057" s="3" t="s">
        <v>24</v>
      </c>
      <c r="J2057" s="3" t="s">
        <v>25</v>
      </c>
      <c r="K2057" s="3" t="s">
        <v>765</v>
      </c>
      <c r="L2057" s="4" t="str">
        <f t="shared" si="134"/>
        <v>RC1206FR-072RL</v>
      </c>
      <c r="M2057" s="3" t="s">
        <v>378</v>
      </c>
      <c r="N2057" t="s">
        <v>379</v>
      </c>
      <c r="O2057" t="str">
        <f t="shared" ca="1" si="132"/>
        <v>C:\Altium Libraries\Passives Library\DataSheet\GENERAL PURPOSE CHIP RESISTORS (Yageo).pdf</v>
      </c>
      <c r="P2057" s="5" t="str">
        <f t="shared" si="135"/>
        <v>GENERAL PURPOSE CHIP RESISTORS RES1206 2R±1% 200V 0.25W</v>
      </c>
    </row>
    <row r="2058" spans="1:16" x14ac:dyDescent="0.3">
      <c r="A2058" s="4" t="s">
        <v>3360</v>
      </c>
      <c r="B2058" s="3" t="s">
        <v>762</v>
      </c>
      <c r="C2058" s="40" t="s">
        <v>2122</v>
      </c>
      <c r="D2058" s="45" t="s">
        <v>1669</v>
      </c>
      <c r="E2058" s="3" t="s">
        <v>763</v>
      </c>
      <c r="F2058" s="3" t="s">
        <v>764</v>
      </c>
      <c r="G2058" s="4" t="str">
        <f t="shared" si="133"/>
        <v>RES1206 2R05±1%</v>
      </c>
      <c r="H2058" s="3" t="s">
        <v>23</v>
      </c>
      <c r="I2058" s="3" t="s">
        <v>24</v>
      </c>
      <c r="J2058" s="3" t="s">
        <v>25</v>
      </c>
      <c r="K2058" s="3" t="s">
        <v>765</v>
      </c>
      <c r="L2058" s="4" t="str">
        <f t="shared" si="134"/>
        <v>RC1206FR-072R05L</v>
      </c>
      <c r="M2058" s="3" t="s">
        <v>378</v>
      </c>
      <c r="N2058" t="s">
        <v>379</v>
      </c>
      <c r="O2058" t="str">
        <f t="shared" ca="1" si="132"/>
        <v>C:\Altium Libraries\Passives Library\DataSheet\GENERAL PURPOSE CHIP RESISTORS (Yageo).pdf</v>
      </c>
      <c r="P2058" s="5" t="str">
        <f t="shared" si="135"/>
        <v>GENERAL PURPOSE CHIP RESISTORS RES1206 2R05±1% 200V 0.25W</v>
      </c>
    </row>
    <row r="2059" spans="1:16" x14ac:dyDescent="0.3">
      <c r="A2059" s="4" t="s">
        <v>3361</v>
      </c>
      <c r="B2059" s="3" t="s">
        <v>762</v>
      </c>
      <c r="C2059" s="40" t="s">
        <v>2123</v>
      </c>
      <c r="D2059" s="45" t="s">
        <v>1669</v>
      </c>
      <c r="E2059" s="3" t="s">
        <v>763</v>
      </c>
      <c r="F2059" s="3" t="s">
        <v>764</v>
      </c>
      <c r="G2059" s="4" t="str">
        <f t="shared" si="133"/>
        <v>RES1206 2R1±1%</v>
      </c>
      <c r="H2059" s="3" t="s">
        <v>23</v>
      </c>
      <c r="I2059" s="3" t="s">
        <v>24</v>
      </c>
      <c r="J2059" s="3" t="s">
        <v>25</v>
      </c>
      <c r="K2059" s="3" t="s">
        <v>765</v>
      </c>
      <c r="L2059" s="4" t="str">
        <f t="shared" si="134"/>
        <v>RC1206FR-072R1L</v>
      </c>
      <c r="M2059" s="3" t="s">
        <v>378</v>
      </c>
      <c r="N2059" t="s">
        <v>379</v>
      </c>
      <c r="O2059" t="str">
        <f t="shared" ca="1" si="132"/>
        <v>C:\Altium Libraries\Passives Library\DataSheet\GENERAL PURPOSE CHIP RESISTORS (Yageo).pdf</v>
      </c>
      <c r="P2059" s="5" t="str">
        <f t="shared" si="135"/>
        <v>GENERAL PURPOSE CHIP RESISTORS RES1206 2R1±1% 200V 0.25W</v>
      </c>
    </row>
    <row r="2060" spans="1:16" x14ac:dyDescent="0.3">
      <c r="A2060" s="4" t="s">
        <v>3362</v>
      </c>
      <c r="B2060" s="3" t="s">
        <v>762</v>
      </c>
      <c r="C2060" s="40" t="s">
        <v>2124</v>
      </c>
      <c r="D2060" s="45" t="s">
        <v>1669</v>
      </c>
      <c r="E2060" s="3" t="s">
        <v>763</v>
      </c>
      <c r="F2060" s="3" t="s">
        <v>764</v>
      </c>
      <c r="G2060" s="4" t="str">
        <f t="shared" si="133"/>
        <v>RES1206 2R15±1%</v>
      </c>
      <c r="H2060" s="3" t="s">
        <v>23</v>
      </c>
      <c r="I2060" s="3" t="s">
        <v>24</v>
      </c>
      <c r="J2060" s="3" t="s">
        <v>25</v>
      </c>
      <c r="K2060" s="3" t="s">
        <v>765</v>
      </c>
      <c r="L2060" s="4" t="str">
        <f t="shared" si="134"/>
        <v>RC1206FR-072R15L</v>
      </c>
      <c r="M2060" s="3" t="s">
        <v>378</v>
      </c>
      <c r="N2060" t="s">
        <v>379</v>
      </c>
      <c r="O2060" t="str">
        <f t="shared" ca="1" si="132"/>
        <v>C:\Altium Libraries\Passives Library\DataSheet\GENERAL PURPOSE CHIP RESISTORS (Yageo).pdf</v>
      </c>
      <c r="P2060" s="5" t="str">
        <f t="shared" si="135"/>
        <v>GENERAL PURPOSE CHIP RESISTORS RES1206 2R15±1% 200V 0.25W</v>
      </c>
    </row>
    <row r="2061" spans="1:16" x14ac:dyDescent="0.3">
      <c r="A2061" s="4" t="s">
        <v>3363</v>
      </c>
      <c r="B2061" s="3" t="s">
        <v>762</v>
      </c>
      <c r="C2061" s="40" t="s">
        <v>2125</v>
      </c>
      <c r="D2061" s="45" t="s">
        <v>1669</v>
      </c>
      <c r="E2061" s="3" t="s">
        <v>763</v>
      </c>
      <c r="F2061" s="3" t="s">
        <v>764</v>
      </c>
      <c r="G2061" s="4" t="str">
        <f t="shared" si="133"/>
        <v>RES1206 2R21±1%</v>
      </c>
      <c r="H2061" s="3" t="s">
        <v>23</v>
      </c>
      <c r="I2061" s="3" t="s">
        <v>24</v>
      </c>
      <c r="J2061" s="3" t="s">
        <v>25</v>
      </c>
      <c r="K2061" s="3" t="s">
        <v>765</v>
      </c>
      <c r="L2061" s="4" t="str">
        <f t="shared" si="134"/>
        <v>RC1206FR-072R21L</v>
      </c>
      <c r="M2061" s="3" t="s">
        <v>378</v>
      </c>
      <c r="N2061" t="s">
        <v>379</v>
      </c>
      <c r="O2061" t="str">
        <f t="shared" ca="1" si="132"/>
        <v>C:\Altium Libraries\Passives Library\DataSheet\GENERAL PURPOSE CHIP RESISTORS (Yageo).pdf</v>
      </c>
      <c r="P2061" s="5" t="str">
        <f t="shared" si="135"/>
        <v>GENERAL PURPOSE CHIP RESISTORS RES1206 2R21±1% 200V 0.25W</v>
      </c>
    </row>
    <row r="2062" spans="1:16" x14ac:dyDescent="0.3">
      <c r="A2062" s="4" t="s">
        <v>3364</v>
      </c>
      <c r="B2062" s="3" t="s">
        <v>762</v>
      </c>
      <c r="C2062" s="40" t="s">
        <v>2126</v>
      </c>
      <c r="D2062" s="45" t="s">
        <v>1669</v>
      </c>
      <c r="E2062" s="3" t="s">
        <v>763</v>
      </c>
      <c r="F2062" s="3" t="s">
        <v>764</v>
      </c>
      <c r="G2062" s="4" t="str">
        <f t="shared" si="133"/>
        <v>RES1206 2R26±1%</v>
      </c>
      <c r="H2062" s="3" t="s">
        <v>23</v>
      </c>
      <c r="I2062" s="3" t="s">
        <v>24</v>
      </c>
      <c r="J2062" s="3" t="s">
        <v>25</v>
      </c>
      <c r="K2062" s="3" t="s">
        <v>765</v>
      </c>
      <c r="L2062" s="4" t="str">
        <f t="shared" si="134"/>
        <v>RC1206FR-072R26L</v>
      </c>
      <c r="M2062" s="3" t="s">
        <v>378</v>
      </c>
      <c r="N2062" t="s">
        <v>379</v>
      </c>
      <c r="O2062" t="str">
        <f t="shared" ca="1" si="132"/>
        <v>C:\Altium Libraries\Passives Library\DataSheet\GENERAL PURPOSE CHIP RESISTORS (Yageo).pdf</v>
      </c>
      <c r="P2062" s="5" t="str">
        <f t="shared" si="135"/>
        <v>GENERAL PURPOSE CHIP RESISTORS RES1206 2R26±1% 200V 0.25W</v>
      </c>
    </row>
    <row r="2063" spans="1:16" x14ac:dyDescent="0.3">
      <c r="A2063" s="4" t="s">
        <v>3365</v>
      </c>
      <c r="B2063" s="3" t="s">
        <v>762</v>
      </c>
      <c r="C2063" s="40" t="s">
        <v>2127</v>
      </c>
      <c r="D2063" s="45" t="s">
        <v>1669</v>
      </c>
      <c r="E2063" s="3" t="s">
        <v>763</v>
      </c>
      <c r="F2063" s="3" t="s">
        <v>764</v>
      </c>
      <c r="G2063" s="4" t="str">
        <f t="shared" si="133"/>
        <v>RES1206 2R32±1%</v>
      </c>
      <c r="H2063" s="3" t="s">
        <v>23</v>
      </c>
      <c r="I2063" s="3" t="s">
        <v>24</v>
      </c>
      <c r="J2063" s="3" t="s">
        <v>25</v>
      </c>
      <c r="K2063" s="3" t="s">
        <v>765</v>
      </c>
      <c r="L2063" s="4" t="str">
        <f t="shared" si="134"/>
        <v>RC1206FR-072R32L</v>
      </c>
      <c r="M2063" s="3" t="s">
        <v>378</v>
      </c>
      <c r="N2063" t="s">
        <v>379</v>
      </c>
      <c r="O2063" t="str">
        <f t="shared" ca="1" si="132"/>
        <v>C:\Altium Libraries\Passives Library\DataSheet\GENERAL PURPOSE CHIP RESISTORS (Yageo).pdf</v>
      </c>
      <c r="P2063" s="5" t="str">
        <f t="shared" si="135"/>
        <v>GENERAL PURPOSE CHIP RESISTORS RES1206 2R32±1% 200V 0.25W</v>
      </c>
    </row>
    <row r="2064" spans="1:16" x14ac:dyDescent="0.3">
      <c r="A2064" s="4" t="s">
        <v>3366</v>
      </c>
      <c r="B2064" s="3" t="s">
        <v>762</v>
      </c>
      <c r="C2064" s="40" t="s">
        <v>2128</v>
      </c>
      <c r="D2064" s="45" t="s">
        <v>1669</v>
      </c>
      <c r="E2064" s="3" t="s">
        <v>763</v>
      </c>
      <c r="F2064" s="3" t="s">
        <v>764</v>
      </c>
      <c r="G2064" s="4" t="str">
        <f t="shared" si="133"/>
        <v>RES1206 2R37±1%</v>
      </c>
      <c r="H2064" s="3" t="s">
        <v>23</v>
      </c>
      <c r="I2064" s="3" t="s">
        <v>24</v>
      </c>
      <c r="J2064" s="3" t="s">
        <v>25</v>
      </c>
      <c r="K2064" s="3" t="s">
        <v>765</v>
      </c>
      <c r="L2064" s="4" t="str">
        <f t="shared" si="134"/>
        <v>RC1206FR-072R37L</v>
      </c>
      <c r="M2064" s="3" t="s">
        <v>378</v>
      </c>
      <c r="N2064" t="s">
        <v>379</v>
      </c>
      <c r="O2064" t="str">
        <f t="shared" ca="1" si="132"/>
        <v>C:\Altium Libraries\Passives Library\DataSheet\GENERAL PURPOSE CHIP RESISTORS (Yageo).pdf</v>
      </c>
      <c r="P2064" s="5" t="str">
        <f t="shared" si="135"/>
        <v>GENERAL PURPOSE CHIP RESISTORS RES1206 2R37±1% 200V 0.25W</v>
      </c>
    </row>
    <row r="2065" spans="1:16" x14ac:dyDescent="0.3">
      <c r="A2065" s="4" t="s">
        <v>3367</v>
      </c>
      <c r="B2065" s="3" t="s">
        <v>762</v>
      </c>
      <c r="C2065" s="40" t="s">
        <v>2129</v>
      </c>
      <c r="D2065" s="45" t="s">
        <v>1669</v>
      </c>
      <c r="E2065" s="3" t="s">
        <v>763</v>
      </c>
      <c r="F2065" s="3" t="s">
        <v>764</v>
      </c>
      <c r="G2065" s="4" t="str">
        <f t="shared" si="133"/>
        <v>RES1206 2R43±1%</v>
      </c>
      <c r="H2065" s="3" t="s">
        <v>23</v>
      </c>
      <c r="I2065" s="3" t="s">
        <v>24</v>
      </c>
      <c r="J2065" s="3" t="s">
        <v>25</v>
      </c>
      <c r="K2065" s="3" t="s">
        <v>765</v>
      </c>
      <c r="L2065" s="4" t="str">
        <f t="shared" si="134"/>
        <v>RC1206FR-072R43L</v>
      </c>
      <c r="M2065" s="3" t="s">
        <v>378</v>
      </c>
      <c r="N2065" t="s">
        <v>379</v>
      </c>
      <c r="O2065" t="str">
        <f t="shared" ca="1" si="132"/>
        <v>C:\Altium Libraries\Passives Library\DataSheet\GENERAL PURPOSE CHIP RESISTORS (Yageo).pdf</v>
      </c>
      <c r="P2065" s="5" t="str">
        <f t="shared" si="135"/>
        <v>GENERAL PURPOSE CHIP RESISTORS RES1206 2R43±1% 200V 0.25W</v>
      </c>
    </row>
    <row r="2066" spans="1:16" x14ac:dyDescent="0.3">
      <c r="A2066" s="4" t="s">
        <v>3368</v>
      </c>
      <c r="B2066" s="3" t="s">
        <v>762</v>
      </c>
      <c r="C2066" s="40" t="s">
        <v>2130</v>
      </c>
      <c r="D2066" s="45" t="s">
        <v>1669</v>
      </c>
      <c r="E2066" s="3" t="s">
        <v>763</v>
      </c>
      <c r="F2066" s="3" t="s">
        <v>764</v>
      </c>
      <c r="G2066" s="4" t="str">
        <f t="shared" si="133"/>
        <v>RES1206 2R49±1%</v>
      </c>
      <c r="H2066" s="3" t="s">
        <v>23</v>
      </c>
      <c r="I2066" s="3" t="s">
        <v>24</v>
      </c>
      <c r="J2066" s="3" t="s">
        <v>25</v>
      </c>
      <c r="K2066" s="3" t="s">
        <v>765</v>
      </c>
      <c r="L2066" s="4" t="str">
        <f t="shared" si="134"/>
        <v>RC1206FR-072R49L</v>
      </c>
      <c r="M2066" s="3" t="s">
        <v>378</v>
      </c>
      <c r="N2066" t="s">
        <v>379</v>
      </c>
      <c r="O2066" t="str">
        <f t="shared" ca="1" si="132"/>
        <v>C:\Altium Libraries\Passives Library\DataSheet\GENERAL PURPOSE CHIP RESISTORS (Yageo).pdf</v>
      </c>
      <c r="P2066" s="5" t="str">
        <f t="shared" si="135"/>
        <v>GENERAL PURPOSE CHIP RESISTORS RES1206 2R49±1% 200V 0.25W</v>
      </c>
    </row>
    <row r="2067" spans="1:16" x14ac:dyDescent="0.3">
      <c r="A2067" s="4" t="s">
        <v>3369</v>
      </c>
      <c r="B2067" s="3" t="s">
        <v>762</v>
      </c>
      <c r="C2067" s="40" t="s">
        <v>2131</v>
      </c>
      <c r="D2067" s="45" t="s">
        <v>1669</v>
      </c>
      <c r="E2067" s="3" t="s">
        <v>763</v>
      </c>
      <c r="F2067" s="3" t="s">
        <v>764</v>
      </c>
      <c r="G2067" s="4" t="str">
        <f t="shared" si="133"/>
        <v>RES1206 2R55±1%</v>
      </c>
      <c r="H2067" s="3" t="s">
        <v>23</v>
      </c>
      <c r="I2067" s="3" t="s">
        <v>24</v>
      </c>
      <c r="J2067" s="3" t="s">
        <v>25</v>
      </c>
      <c r="K2067" s="3" t="s">
        <v>765</v>
      </c>
      <c r="L2067" s="4" t="str">
        <f t="shared" si="134"/>
        <v>RC1206FR-072R55L</v>
      </c>
      <c r="M2067" s="3" t="s">
        <v>378</v>
      </c>
      <c r="N2067" t="s">
        <v>379</v>
      </c>
      <c r="O2067" t="str">
        <f t="shared" ca="1" si="132"/>
        <v>C:\Altium Libraries\Passives Library\DataSheet\GENERAL PURPOSE CHIP RESISTORS (Yageo).pdf</v>
      </c>
      <c r="P2067" s="5" t="str">
        <f t="shared" si="135"/>
        <v>GENERAL PURPOSE CHIP RESISTORS RES1206 2R55±1% 200V 0.25W</v>
      </c>
    </row>
    <row r="2068" spans="1:16" x14ac:dyDescent="0.3">
      <c r="A2068" s="4" t="s">
        <v>3370</v>
      </c>
      <c r="B2068" s="3" t="s">
        <v>762</v>
      </c>
      <c r="C2068" s="40" t="s">
        <v>2132</v>
      </c>
      <c r="D2068" s="45" t="s">
        <v>1669</v>
      </c>
      <c r="E2068" s="3" t="s">
        <v>763</v>
      </c>
      <c r="F2068" s="3" t="s">
        <v>764</v>
      </c>
      <c r="G2068" s="4" t="str">
        <f t="shared" si="133"/>
        <v>RES1206 2R61±1%</v>
      </c>
      <c r="H2068" s="3" t="s">
        <v>23</v>
      </c>
      <c r="I2068" s="3" t="s">
        <v>24</v>
      </c>
      <c r="J2068" s="3" t="s">
        <v>25</v>
      </c>
      <c r="K2068" s="3" t="s">
        <v>765</v>
      </c>
      <c r="L2068" s="4" t="str">
        <f t="shared" si="134"/>
        <v>RC1206FR-072R61L</v>
      </c>
      <c r="M2068" s="3" t="s">
        <v>378</v>
      </c>
      <c r="N2068" t="s">
        <v>379</v>
      </c>
      <c r="O2068" t="str">
        <f t="shared" ca="1" si="132"/>
        <v>C:\Altium Libraries\Passives Library\DataSheet\GENERAL PURPOSE CHIP RESISTORS (Yageo).pdf</v>
      </c>
      <c r="P2068" s="5" t="str">
        <f t="shared" si="135"/>
        <v>GENERAL PURPOSE CHIP RESISTORS RES1206 2R61±1% 200V 0.25W</v>
      </c>
    </row>
    <row r="2069" spans="1:16" x14ac:dyDescent="0.3">
      <c r="A2069" s="4" t="s">
        <v>3371</v>
      </c>
      <c r="B2069" s="3" t="s">
        <v>762</v>
      </c>
      <c r="C2069" s="40" t="s">
        <v>2133</v>
      </c>
      <c r="D2069" s="45" t="s">
        <v>1669</v>
      </c>
      <c r="E2069" s="3" t="s">
        <v>763</v>
      </c>
      <c r="F2069" s="3" t="s">
        <v>764</v>
      </c>
      <c r="G2069" s="4" t="str">
        <f t="shared" si="133"/>
        <v>RES1206 2R67±1%</v>
      </c>
      <c r="H2069" s="3" t="s">
        <v>23</v>
      </c>
      <c r="I2069" s="3" t="s">
        <v>24</v>
      </c>
      <c r="J2069" s="3" t="s">
        <v>25</v>
      </c>
      <c r="K2069" s="3" t="s">
        <v>765</v>
      </c>
      <c r="L2069" s="4" t="str">
        <f t="shared" si="134"/>
        <v>RC1206FR-072R67L</v>
      </c>
      <c r="M2069" s="3" t="s">
        <v>378</v>
      </c>
      <c r="N2069" t="s">
        <v>379</v>
      </c>
      <c r="O2069" t="str">
        <f t="shared" ca="1" si="132"/>
        <v>C:\Altium Libraries\Passives Library\DataSheet\GENERAL PURPOSE CHIP RESISTORS (Yageo).pdf</v>
      </c>
      <c r="P2069" s="5" t="str">
        <f t="shared" si="135"/>
        <v>GENERAL PURPOSE CHIP RESISTORS RES1206 2R67±1% 200V 0.25W</v>
      </c>
    </row>
    <row r="2070" spans="1:16" x14ac:dyDescent="0.3">
      <c r="A2070" s="4" t="s">
        <v>3372</v>
      </c>
      <c r="B2070" s="3" t="s">
        <v>762</v>
      </c>
      <c r="C2070" s="40" t="s">
        <v>2134</v>
      </c>
      <c r="D2070" s="45" t="s">
        <v>1669</v>
      </c>
      <c r="E2070" s="3" t="s">
        <v>763</v>
      </c>
      <c r="F2070" s="3" t="s">
        <v>764</v>
      </c>
      <c r="G2070" s="4" t="str">
        <f t="shared" si="133"/>
        <v>RES1206 2R74±1%</v>
      </c>
      <c r="H2070" s="3" t="s">
        <v>23</v>
      </c>
      <c r="I2070" s="3" t="s">
        <v>24</v>
      </c>
      <c r="J2070" s="3" t="s">
        <v>25</v>
      </c>
      <c r="K2070" s="3" t="s">
        <v>765</v>
      </c>
      <c r="L2070" s="4" t="str">
        <f t="shared" si="134"/>
        <v>RC1206FR-072R74L</v>
      </c>
      <c r="M2070" s="3" t="s">
        <v>378</v>
      </c>
      <c r="N2070" t="s">
        <v>379</v>
      </c>
      <c r="O2070" t="str">
        <f t="shared" ca="1" si="132"/>
        <v>C:\Altium Libraries\Passives Library\DataSheet\GENERAL PURPOSE CHIP RESISTORS (Yageo).pdf</v>
      </c>
      <c r="P2070" s="5" t="str">
        <f t="shared" si="135"/>
        <v>GENERAL PURPOSE CHIP RESISTORS RES1206 2R74±1% 200V 0.25W</v>
      </c>
    </row>
    <row r="2071" spans="1:16" x14ac:dyDescent="0.3">
      <c r="A2071" s="4" t="s">
        <v>3373</v>
      </c>
      <c r="B2071" s="3" t="s">
        <v>762</v>
      </c>
      <c r="C2071" s="40" t="s">
        <v>2135</v>
      </c>
      <c r="D2071" s="45" t="s">
        <v>1669</v>
      </c>
      <c r="E2071" s="3" t="s">
        <v>763</v>
      </c>
      <c r="F2071" s="3" t="s">
        <v>764</v>
      </c>
      <c r="G2071" s="4" t="str">
        <f t="shared" si="133"/>
        <v>RES1206 2R8±1%</v>
      </c>
      <c r="H2071" s="3" t="s">
        <v>23</v>
      </c>
      <c r="I2071" s="3" t="s">
        <v>24</v>
      </c>
      <c r="J2071" s="3" t="s">
        <v>25</v>
      </c>
      <c r="K2071" s="3" t="s">
        <v>765</v>
      </c>
      <c r="L2071" s="4" t="str">
        <f t="shared" si="134"/>
        <v>RC1206FR-072R8L</v>
      </c>
      <c r="M2071" s="3" t="s">
        <v>378</v>
      </c>
      <c r="N2071" t="s">
        <v>379</v>
      </c>
      <c r="O2071" t="str">
        <f t="shared" ca="1" si="132"/>
        <v>C:\Altium Libraries\Passives Library\DataSheet\GENERAL PURPOSE CHIP RESISTORS (Yageo).pdf</v>
      </c>
      <c r="P2071" s="5" t="str">
        <f t="shared" si="135"/>
        <v>GENERAL PURPOSE CHIP RESISTORS RES1206 2R8±1% 200V 0.25W</v>
      </c>
    </row>
    <row r="2072" spans="1:16" x14ac:dyDescent="0.3">
      <c r="A2072" s="4" t="s">
        <v>3374</v>
      </c>
      <c r="B2072" s="3" t="s">
        <v>762</v>
      </c>
      <c r="C2072" s="40" t="s">
        <v>2136</v>
      </c>
      <c r="D2072" s="45" t="s">
        <v>1669</v>
      </c>
      <c r="E2072" s="3" t="s">
        <v>763</v>
      </c>
      <c r="F2072" s="3" t="s">
        <v>764</v>
      </c>
      <c r="G2072" s="4" t="str">
        <f t="shared" si="133"/>
        <v>RES1206 2R87±1%</v>
      </c>
      <c r="H2072" s="3" t="s">
        <v>23</v>
      </c>
      <c r="I2072" s="3" t="s">
        <v>24</v>
      </c>
      <c r="J2072" s="3" t="s">
        <v>25</v>
      </c>
      <c r="K2072" s="3" t="s">
        <v>765</v>
      </c>
      <c r="L2072" s="4" t="str">
        <f t="shared" si="134"/>
        <v>RC1206FR-072R87L</v>
      </c>
      <c r="M2072" s="3" t="s">
        <v>378</v>
      </c>
      <c r="N2072" t="s">
        <v>379</v>
      </c>
      <c r="O2072" t="str">
        <f t="shared" ca="1" si="132"/>
        <v>C:\Altium Libraries\Passives Library\DataSheet\GENERAL PURPOSE CHIP RESISTORS (Yageo).pdf</v>
      </c>
      <c r="P2072" s="5" t="str">
        <f t="shared" si="135"/>
        <v>GENERAL PURPOSE CHIP RESISTORS RES1206 2R87±1% 200V 0.25W</v>
      </c>
    </row>
    <row r="2073" spans="1:16" x14ac:dyDescent="0.3">
      <c r="A2073" s="4" t="s">
        <v>3375</v>
      </c>
      <c r="B2073" s="3" t="s">
        <v>762</v>
      </c>
      <c r="C2073" s="40" t="s">
        <v>2137</v>
      </c>
      <c r="D2073" s="45" t="s">
        <v>1669</v>
      </c>
      <c r="E2073" s="3" t="s">
        <v>763</v>
      </c>
      <c r="F2073" s="3" t="s">
        <v>764</v>
      </c>
      <c r="G2073" s="4" t="str">
        <f t="shared" si="133"/>
        <v>RES1206 2R94±1%</v>
      </c>
      <c r="H2073" s="3" t="s">
        <v>23</v>
      </c>
      <c r="I2073" s="3" t="s">
        <v>24</v>
      </c>
      <c r="J2073" s="3" t="s">
        <v>25</v>
      </c>
      <c r="K2073" s="3" t="s">
        <v>765</v>
      </c>
      <c r="L2073" s="4" t="str">
        <f t="shared" si="134"/>
        <v>RC1206FR-072R94L</v>
      </c>
      <c r="M2073" s="3" t="s">
        <v>378</v>
      </c>
      <c r="N2073" t="s">
        <v>379</v>
      </c>
      <c r="O2073" t="str">
        <f t="shared" ca="1" si="132"/>
        <v>C:\Altium Libraries\Passives Library\DataSheet\GENERAL PURPOSE CHIP RESISTORS (Yageo).pdf</v>
      </c>
      <c r="P2073" s="5" t="str">
        <f t="shared" si="135"/>
        <v>GENERAL PURPOSE CHIP RESISTORS RES1206 2R94±1% 200V 0.25W</v>
      </c>
    </row>
    <row r="2074" spans="1:16" x14ac:dyDescent="0.3">
      <c r="A2074" s="4" t="s">
        <v>3376</v>
      </c>
      <c r="B2074" s="3" t="s">
        <v>762</v>
      </c>
      <c r="C2074" s="40" t="s">
        <v>2138</v>
      </c>
      <c r="D2074" s="45" t="s">
        <v>1669</v>
      </c>
      <c r="E2074" s="3" t="s">
        <v>763</v>
      </c>
      <c r="F2074" s="3" t="s">
        <v>764</v>
      </c>
      <c r="G2074" s="4" t="str">
        <f t="shared" si="133"/>
        <v>RES1206 3R01±1%</v>
      </c>
      <c r="H2074" s="3" t="s">
        <v>23</v>
      </c>
      <c r="I2074" s="3" t="s">
        <v>24</v>
      </c>
      <c r="J2074" s="3" t="s">
        <v>25</v>
      </c>
      <c r="K2074" s="3" t="s">
        <v>765</v>
      </c>
      <c r="L2074" s="4" t="str">
        <f t="shared" si="134"/>
        <v>RC1206FR-073R01L</v>
      </c>
      <c r="M2074" s="3" t="s">
        <v>378</v>
      </c>
      <c r="N2074" t="s">
        <v>379</v>
      </c>
      <c r="O2074" t="str">
        <f t="shared" ca="1" si="132"/>
        <v>C:\Altium Libraries\Passives Library\DataSheet\GENERAL PURPOSE CHIP RESISTORS (Yageo).pdf</v>
      </c>
      <c r="P2074" s="5" t="str">
        <f t="shared" si="135"/>
        <v>GENERAL PURPOSE CHIP RESISTORS RES1206 3R01±1% 200V 0.25W</v>
      </c>
    </row>
    <row r="2075" spans="1:16" x14ac:dyDescent="0.3">
      <c r="A2075" s="4" t="s">
        <v>3377</v>
      </c>
      <c r="B2075" s="3" t="s">
        <v>762</v>
      </c>
      <c r="C2075" s="40" t="s">
        <v>2139</v>
      </c>
      <c r="D2075" s="45" t="s">
        <v>1669</v>
      </c>
      <c r="E2075" s="3" t="s">
        <v>763</v>
      </c>
      <c r="F2075" s="3" t="s">
        <v>764</v>
      </c>
      <c r="G2075" s="4" t="str">
        <f t="shared" si="133"/>
        <v>RES1206 3R09±1%</v>
      </c>
      <c r="H2075" s="3" t="s">
        <v>23</v>
      </c>
      <c r="I2075" s="3" t="s">
        <v>24</v>
      </c>
      <c r="J2075" s="3" t="s">
        <v>25</v>
      </c>
      <c r="K2075" s="3" t="s">
        <v>765</v>
      </c>
      <c r="L2075" s="4" t="str">
        <f t="shared" si="134"/>
        <v>RC1206FR-073R09L</v>
      </c>
      <c r="M2075" s="3" t="s">
        <v>378</v>
      </c>
      <c r="N2075" t="s">
        <v>379</v>
      </c>
      <c r="O2075" t="str">
        <f t="shared" ca="1" si="132"/>
        <v>C:\Altium Libraries\Passives Library\DataSheet\GENERAL PURPOSE CHIP RESISTORS (Yageo).pdf</v>
      </c>
      <c r="P2075" s="5" t="str">
        <f t="shared" si="135"/>
        <v>GENERAL PURPOSE CHIP RESISTORS RES1206 3R09±1% 200V 0.25W</v>
      </c>
    </row>
    <row r="2076" spans="1:16" x14ac:dyDescent="0.3">
      <c r="A2076" s="4" t="s">
        <v>3378</v>
      </c>
      <c r="B2076" s="3" t="s">
        <v>762</v>
      </c>
      <c r="C2076" s="40" t="s">
        <v>2140</v>
      </c>
      <c r="D2076" s="45" t="s">
        <v>1669</v>
      </c>
      <c r="E2076" s="3" t="s">
        <v>763</v>
      </c>
      <c r="F2076" s="3" t="s">
        <v>764</v>
      </c>
      <c r="G2076" s="4" t="str">
        <f t="shared" si="133"/>
        <v>RES1206 3R16±1%</v>
      </c>
      <c r="H2076" s="3" t="s">
        <v>23</v>
      </c>
      <c r="I2076" s="3" t="s">
        <v>24</v>
      </c>
      <c r="J2076" s="3" t="s">
        <v>25</v>
      </c>
      <c r="K2076" s="3" t="s">
        <v>765</v>
      </c>
      <c r="L2076" s="4" t="str">
        <f t="shared" si="134"/>
        <v>RC1206FR-073R16L</v>
      </c>
      <c r="M2076" s="3" t="s">
        <v>378</v>
      </c>
      <c r="N2076" t="s">
        <v>379</v>
      </c>
      <c r="O2076" t="str">
        <f t="shared" ca="1" si="132"/>
        <v>C:\Altium Libraries\Passives Library\DataSheet\GENERAL PURPOSE CHIP RESISTORS (Yageo).pdf</v>
      </c>
      <c r="P2076" s="5" t="str">
        <f t="shared" si="135"/>
        <v>GENERAL PURPOSE CHIP RESISTORS RES1206 3R16±1% 200V 0.25W</v>
      </c>
    </row>
    <row r="2077" spans="1:16" x14ac:dyDescent="0.3">
      <c r="A2077" s="4" t="s">
        <v>3379</v>
      </c>
      <c r="B2077" s="3" t="s">
        <v>762</v>
      </c>
      <c r="C2077" s="40" t="s">
        <v>2141</v>
      </c>
      <c r="D2077" s="45" t="s">
        <v>1669</v>
      </c>
      <c r="E2077" s="3" t="s">
        <v>763</v>
      </c>
      <c r="F2077" s="3" t="s">
        <v>764</v>
      </c>
      <c r="G2077" s="4" t="str">
        <f t="shared" si="133"/>
        <v>RES1206 3R24±1%</v>
      </c>
      <c r="H2077" s="3" t="s">
        <v>23</v>
      </c>
      <c r="I2077" s="3" t="s">
        <v>24</v>
      </c>
      <c r="J2077" s="3" t="s">
        <v>25</v>
      </c>
      <c r="K2077" s="3" t="s">
        <v>765</v>
      </c>
      <c r="L2077" s="4" t="str">
        <f t="shared" si="134"/>
        <v>RC1206FR-073R24L</v>
      </c>
      <c r="M2077" s="3" t="s">
        <v>378</v>
      </c>
      <c r="N2077" t="s">
        <v>379</v>
      </c>
      <c r="O2077" t="str">
        <f t="shared" ca="1" si="132"/>
        <v>C:\Altium Libraries\Passives Library\DataSheet\GENERAL PURPOSE CHIP RESISTORS (Yageo).pdf</v>
      </c>
      <c r="P2077" s="5" t="str">
        <f t="shared" si="135"/>
        <v>GENERAL PURPOSE CHIP RESISTORS RES1206 3R24±1% 200V 0.25W</v>
      </c>
    </row>
    <row r="2078" spans="1:16" x14ac:dyDescent="0.3">
      <c r="A2078" s="4" t="s">
        <v>3380</v>
      </c>
      <c r="B2078" s="3" t="s">
        <v>762</v>
      </c>
      <c r="C2078" s="40" t="s">
        <v>2142</v>
      </c>
      <c r="D2078" s="45" t="s">
        <v>1669</v>
      </c>
      <c r="E2078" s="3" t="s">
        <v>763</v>
      </c>
      <c r="F2078" s="3" t="s">
        <v>764</v>
      </c>
      <c r="G2078" s="4" t="str">
        <f t="shared" si="133"/>
        <v>RES1206 3R32±1%</v>
      </c>
      <c r="H2078" s="3" t="s">
        <v>23</v>
      </c>
      <c r="I2078" s="3" t="s">
        <v>24</v>
      </c>
      <c r="J2078" s="3" t="s">
        <v>25</v>
      </c>
      <c r="K2078" s="3" t="s">
        <v>765</v>
      </c>
      <c r="L2078" s="4" t="str">
        <f t="shared" si="134"/>
        <v>RC1206FR-073R32L</v>
      </c>
      <c r="M2078" s="3" t="s">
        <v>378</v>
      </c>
      <c r="N2078" t="s">
        <v>379</v>
      </c>
      <c r="O2078" t="str">
        <f t="shared" ca="1" si="132"/>
        <v>C:\Altium Libraries\Passives Library\DataSheet\GENERAL PURPOSE CHIP RESISTORS (Yageo).pdf</v>
      </c>
      <c r="P2078" s="5" t="str">
        <f t="shared" si="135"/>
        <v>GENERAL PURPOSE CHIP RESISTORS RES1206 3R32±1% 200V 0.25W</v>
      </c>
    </row>
    <row r="2079" spans="1:16" x14ac:dyDescent="0.3">
      <c r="A2079" s="4" t="s">
        <v>3381</v>
      </c>
      <c r="B2079" s="3" t="s">
        <v>762</v>
      </c>
      <c r="C2079" s="40" t="s">
        <v>2143</v>
      </c>
      <c r="D2079" s="45" t="s">
        <v>1669</v>
      </c>
      <c r="E2079" s="3" t="s">
        <v>763</v>
      </c>
      <c r="F2079" s="3" t="s">
        <v>764</v>
      </c>
      <c r="G2079" s="4" t="str">
        <f t="shared" si="133"/>
        <v>RES1206 3R4±1%</v>
      </c>
      <c r="H2079" s="3" t="s">
        <v>23</v>
      </c>
      <c r="I2079" s="3" t="s">
        <v>24</v>
      </c>
      <c r="J2079" s="3" t="s">
        <v>25</v>
      </c>
      <c r="K2079" s="3" t="s">
        <v>765</v>
      </c>
      <c r="L2079" s="4" t="str">
        <f t="shared" si="134"/>
        <v>RC1206FR-073R4L</v>
      </c>
      <c r="M2079" s="3" t="s">
        <v>378</v>
      </c>
      <c r="N2079" t="s">
        <v>379</v>
      </c>
      <c r="O2079" t="str">
        <f t="shared" ca="1" si="132"/>
        <v>C:\Altium Libraries\Passives Library\DataSheet\GENERAL PURPOSE CHIP RESISTORS (Yageo).pdf</v>
      </c>
      <c r="P2079" s="5" t="str">
        <f t="shared" si="135"/>
        <v>GENERAL PURPOSE CHIP RESISTORS RES1206 3R4±1% 200V 0.25W</v>
      </c>
    </row>
    <row r="2080" spans="1:16" x14ac:dyDescent="0.3">
      <c r="A2080" s="4" t="s">
        <v>3382</v>
      </c>
      <c r="B2080" s="3" t="s">
        <v>762</v>
      </c>
      <c r="C2080" s="40" t="s">
        <v>2144</v>
      </c>
      <c r="D2080" s="45" t="s">
        <v>1669</v>
      </c>
      <c r="E2080" s="3" t="s">
        <v>763</v>
      </c>
      <c r="F2080" s="3" t="s">
        <v>764</v>
      </c>
      <c r="G2080" s="4" t="str">
        <f t="shared" si="133"/>
        <v>RES1206 3R48±1%</v>
      </c>
      <c r="H2080" s="3" t="s">
        <v>23</v>
      </c>
      <c r="I2080" s="3" t="s">
        <v>24</v>
      </c>
      <c r="J2080" s="3" t="s">
        <v>25</v>
      </c>
      <c r="K2080" s="3" t="s">
        <v>765</v>
      </c>
      <c r="L2080" s="4" t="str">
        <f t="shared" si="134"/>
        <v>RC1206FR-073R48L</v>
      </c>
      <c r="M2080" s="3" t="s">
        <v>378</v>
      </c>
      <c r="N2080" t="s">
        <v>379</v>
      </c>
      <c r="O2080" t="str">
        <f t="shared" ca="1" si="132"/>
        <v>C:\Altium Libraries\Passives Library\DataSheet\GENERAL PURPOSE CHIP RESISTORS (Yageo).pdf</v>
      </c>
      <c r="P2080" s="5" t="str">
        <f t="shared" si="135"/>
        <v>GENERAL PURPOSE CHIP RESISTORS RES1206 3R48±1% 200V 0.25W</v>
      </c>
    </row>
    <row r="2081" spans="1:16" x14ac:dyDescent="0.3">
      <c r="A2081" s="4" t="s">
        <v>3383</v>
      </c>
      <c r="B2081" s="3" t="s">
        <v>762</v>
      </c>
      <c r="C2081" s="40" t="s">
        <v>2145</v>
      </c>
      <c r="D2081" s="45" t="s">
        <v>1669</v>
      </c>
      <c r="E2081" s="3" t="s">
        <v>763</v>
      </c>
      <c r="F2081" s="3" t="s">
        <v>764</v>
      </c>
      <c r="G2081" s="4" t="str">
        <f t="shared" si="133"/>
        <v>RES1206 3R57±1%</v>
      </c>
      <c r="H2081" s="3" t="s">
        <v>23</v>
      </c>
      <c r="I2081" s="3" t="s">
        <v>24</v>
      </c>
      <c r="J2081" s="3" t="s">
        <v>25</v>
      </c>
      <c r="K2081" s="3" t="s">
        <v>765</v>
      </c>
      <c r="L2081" s="4" t="str">
        <f t="shared" si="134"/>
        <v>RC1206FR-073R57L</v>
      </c>
      <c r="M2081" s="3" t="s">
        <v>378</v>
      </c>
      <c r="N2081" t="s">
        <v>379</v>
      </c>
      <c r="O2081" t="str">
        <f t="shared" ca="1" si="132"/>
        <v>C:\Altium Libraries\Passives Library\DataSheet\GENERAL PURPOSE CHIP RESISTORS (Yageo).pdf</v>
      </c>
      <c r="P2081" s="5" t="str">
        <f t="shared" si="135"/>
        <v>GENERAL PURPOSE CHIP RESISTORS RES1206 3R57±1% 200V 0.25W</v>
      </c>
    </row>
    <row r="2082" spans="1:16" x14ac:dyDescent="0.3">
      <c r="A2082" s="4" t="s">
        <v>3384</v>
      </c>
      <c r="B2082" s="3" t="s">
        <v>762</v>
      </c>
      <c r="C2082" s="40" t="s">
        <v>2146</v>
      </c>
      <c r="D2082" s="45" t="s">
        <v>1669</v>
      </c>
      <c r="E2082" s="3" t="s">
        <v>763</v>
      </c>
      <c r="F2082" s="3" t="s">
        <v>764</v>
      </c>
      <c r="G2082" s="4" t="str">
        <f t="shared" si="133"/>
        <v>RES1206 3R65±1%</v>
      </c>
      <c r="H2082" s="3" t="s">
        <v>23</v>
      </c>
      <c r="I2082" s="3" t="s">
        <v>24</v>
      </c>
      <c r="J2082" s="3" t="s">
        <v>25</v>
      </c>
      <c r="K2082" s="3" t="s">
        <v>765</v>
      </c>
      <c r="L2082" s="4" t="str">
        <f t="shared" si="134"/>
        <v>RC1206FR-073R65L</v>
      </c>
      <c r="M2082" s="3" t="s">
        <v>378</v>
      </c>
      <c r="N2082" t="s">
        <v>379</v>
      </c>
      <c r="O2082" t="str">
        <f t="shared" ca="1" si="132"/>
        <v>C:\Altium Libraries\Passives Library\DataSheet\GENERAL PURPOSE CHIP RESISTORS (Yageo).pdf</v>
      </c>
      <c r="P2082" s="5" t="str">
        <f t="shared" si="135"/>
        <v>GENERAL PURPOSE CHIP RESISTORS RES1206 3R65±1% 200V 0.25W</v>
      </c>
    </row>
    <row r="2083" spans="1:16" x14ac:dyDescent="0.3">
      <c r="A2083" s="4" t="s">
        <v>3385</v>
      </c>
      <c r="B2083" s="3" t="s">
        <v>762</v>
      </c>
      <c r="C2083" s="40" t="s">
        <v>2147</v>
      </c>
      <c r="D2083" s="45" t="s">
        <v>1669</v>
      </c>
      <c r="E2083" s="3" t="s">
        <v>763</v>
      </c>
      <c r="F2083" s="3" t="s">
        <v>764</v>
      </c>
      <c r="G2083" s="4" t="str">
        <f t="shared" si="133"/>
        <v>RES1206 3R74±1%</v>
      </c>
      <c r="H2083" s="3" t="s">
        <v>23</v>
      </c>
      <c r="I2083" s="3" t="s">
        <v>24</v>
      </c>
      <c r="J2083" s="3" t="s">
        <v>25</v>
      </c>
      <c r="K2083" s="3" t="s">
        <v>765</v>
      </c>
      <c r="L2083" s="4" t="str">
        <f t="shared" si="134"/>
        <v>RC1206FR-073R74L</v>
      </c>
      <c r="M2083" s="3" t="s">
        <v>378</v>
      </c>
      <c r="N2083" t="s">
        <v>379</v>
      </c>
      <c r="O2083" t="str">
        <f t="shared" ca="1" si="132"/>
        <v>C:\Altium Libraries\Passives Library\DataSheet\GENERAL PURPOSE CHIP RESISTORS (Yageo).pdf</v>
      </c>
      <c r="P2083" s="5" t="str">
        <f t="shared" si="135"/>
        <v>GENERAL PURPOSE CHIP RESISTORS RES1206 3R74±1% 200V 0.25W</v>
      </c>
    </row>
    <row r="2084" spans="1:16" x14ac:dyDescent="0.3">
      <c r="A2084" s="4" t="s">
        <v>3386</v>
      </c>
      <c r="B2084" s="3" t="s">
        <v>762</v>
      </c>
      <c r="C2084" s="40" t="s">
        <v>2148</v>
      </c>
      <c r="D2084" s="45" t="s">
        <v>1669</v>
      </c>
      <c r="E2084" s="3" t="s">
        <v>763</v>
      </c>
      <c r="F2084" s="3" t="s">
        <v>764</v>
      </c>
      <c r="G2084" s="4" t="str">
        <f t="shared" si="133"/>
        <v>RES1206 3R83±1%</v>
      </c>
      <c r="H2084" s="3" t="s">
        <v>23</v>
      </c>
      <c r="I2084" s="3" t="s">
        <v>24</v>
      </c>
      <c r="J2084" s="3" t="s">
        <v>25</v>
      </c>
      <c r="K2084" s="3" t="s">
        <v>765</v>
      </c>
      <c r="L2084" s="4" t="str">
        <f t="shared" si="134"/>
        <v>RC1206FR-073R83L</v>
      </c>
      <c r="M2084" s="3" t="s">
        <v>378</v>
      </c>
      <c r="N2084" t="s">
        <v>379</v>
      </c>
      <c r="O2084" t="str">
        <f t="shared" ca="1" si="132"/>
        <v>C:\Altium Libraries\Passives Library\DataSheet\GENERAL PURPOSE CHIP RESISTORS (Yageo).pdf</v>
      </c>
      <c r="P2084" s="5" t="str">
        <f t="shared" si="135"/>
        <v>GENERAL PURPOSE CHIP RESISTORS RES1206 3R83±1% 200V 0.25W</v>
      </c>
    </row>
    <row r="2085" spans="1:16" x14ac:dyDescent="0.3">
      <c r="A2085" s="4" t="s">
        <v>3387</v>
      </c>
      <c r="B2085" s="3" t="s">
        <v>762</v>
      </c>
      <c r="C2085" s="40" t="s">
        <v>2149</v>
      </c>
      <c r="D2085" s="45" t="s">
        <v>1669</v>
      </c>
      <c r="E2085" s="3" t="s">
        <v>763</v>
      </c>
      <c r="F2085" s="3" t="s">
        <v>764</v>
      </c>
      <c r="G2085" s="4" t="str">
        <f t="shared" si="133"/>
        <v>RES1206 3R92±1%</v>
      </c>
      <c r="H2085" s="3" t="s">
        <v>23</v>
      </c>
      <c r="I2085" s="3" t="s">
        <v>24</v>
      </c>
      <c r="J2085" s="3" t="s">
        <v>25</v>
      </c>
      <c r="K2085" s="3" t="s">
        <v>765</v>
      </c>
      <c r="L2085" s="4" t="str">
        <f t="shared" si="134"/>
        <v>RC1206FR-073R92L</v>
      </c>
      <c r="M2085" s="3" t="s">
        <v>378</v>
      </c>
      <c r="N2085" t="s">
        <v>379</v>
      </c>
      <c r="O2085" t="str">
        <f t="shared" ca="1" si="132"/>
        <v>C:\Altium Libraries\Passives Library\DataSheet\GENERAL PURPOSE CHIP RESISTORS (Yageo).pdf</v>
      </c>
      <c r="P2085" s="5" t="str">
        <f t="shared" si="135"/>
        <v>GENERAL PURPOSE CHIP RESISTORS RES1206 3R92±1% 200V 0.25W</v>
      </c>
    </row>
    <row r="2086" spans="1:16" x14ac:dyDescent="0.3">
      <c r="A2086" s="4" t="s">
        <v>3388</v>
      </c>
      <c r="B2086" s="3" t="s">
        <v>762</v>
      </c>
      <c r="C2086" s="40" t="s">
        <v>2150</v>
      </c>
      <c r="D2086" s="45" t="s">
        <v>1669</v>
      </c>
      <c r="E2086" s="3" t="s">
        <v>763</v>
      </c>
      <c r="F2086" s="3" t="s">
        <v>764</v>
      </c>
      <c r="G2086" s="4" t="str">
        <f t="shared" si="133"/>
        <v>RES1206 4R02±1%</v>
      </c>
      <c r="H2086" s="3" t="s">
        <v>23</v>
      </c>
      <c r="I2086" s="3" t="s">
        <v>24</v>
      </c>
      <c r="J2086" s="3" t="s">
        <v>25</v>
      </c>
      <c r="K2086" s="3" t="s">
        <v>765</v>
      </c>
      <c r="L2086" s="4" t="str">
        <f t="shared" si="134"/>
        <v>RC1206FR-074R02L</v>
      </c>
      <c r="M2086" s="3" t="s">
        <v>378</v>
      </c>
      <c r="N2086" t="s">
        <v>379</v>
      </c>
      <c r="O2086" t="str">
        <f t="shared" ca="1" si="132"/>
        <v>C:\Altium Libraries\Passives Library\DataSheet\GENERAL PURPOSE CHIP RESISTORS (Yageo).pdf</v>
      </c>
      <c r="P2086" s="5" t="str">
        <f t="shared" si="135"/>
        <v>GENERAL PURPOSE CHIP RESISTORS RES1206 4R02±1% 200V 0.25W</v>
      </c>
    </row>
    <row r="2087" spans="1:16" x14ac:dyDescent="0.3">
      <c r="A2087" s="4" t="s">
        <v>3389</v>
      </c>
      <c r="B2087" s="3" t="s">
        <v>762</v>
      </c>
      <c r="C2087" s="40" t="s">
        <v>2151</v>
      </c>
      <c r="D2087" s="45" t="s">
        <v>1669</v>
      </c>
      <c r="E2087" s="3" t="s">
        <v>763</v>
      </c>
      <c r="F2087" s="3" t="s">
        <v>764</v>
      </c>
      <c r="G2087" s="4" t="str">
        <f t="shared" si="133"/>
        <v>RES1206 4R12±1%</v>
      </c>
      <c r="H2087" s="3" t="s">
        <v>23</v>
      </c>
      <c r="I2087" s="3" t="s">
        <v>24</v>
      </c>
      <c r="J2087" s="3" t="s">
        <v>25</v>
      </c>
      <c r="K2087" s="3" t="s">
        <v>765</v>
      </c>
      <c r="L2087" s="4" t="str">
        <f t="shared" si="134"/>
        <v>RC1206FR-074R12L</v>
      </c>
      <c r="M2087" s="3" t="s">
        <v>378</v>
      </c>
      <c r="N2087" t="s">
        <v>379</v>
      </c>
      <c r="O2087" t="str">
        <f t="shared" ca="1" si="132"/>
        <v>C:\Altium Libraries\Passives Library\DataSheet\GENERAL PURPOSE CHIP RESISTORS (Yageo).pdf</v>
      </c>
      <c r="P2087" s="5" t="str">
        <f t="shared" si="135"/>
        <v>GENERAL PURPOSE CHIP RESISTORS RES1206 4R12±1% 200V 0.25W</v>
      </c>
    </row>
    <row r="2088" spans="1:16" x14ac:dyDescent="0.3">
      <c r="A2088" s="4" t="s">
        <v>3390</v>
      </c>
      <c r="B2088" s="3" t="s">
        <v>762</v>
      </c>
      <c r="C2088" s="40" t="s">
        <v>2152</v>
      </c>
      <c r="D2088" s="45" t="s">
        <v>1669</v>
      </c>
      <c r="E2088" s="3" t="s">
        <v>763</v>
      </c>
      <c r="F2088" s="3" t="s">
        <v>764</v>
      </c>
      <c r="G2088" s="4" t="str">
        <f t="shared" si="133"/>
        <v>RES1206 4R22±1%</v>
      </c>
      <c r="H2088" s="3" t="s">
        <v>23</v>
      </c>
      <c r="I2088" s="3" t="s">
        <v>24</v>
      </c>
      <c r="J2088" s="3" t="s">
        <v>25</v>
      </c>
      <c r="K2088" s="3" t="s">
        <v>765</v>
      </c>
      <c r="L2088" s="4" t="str">
        <f t="shared" si="134"/>
        <v>RC1206FR-074R22L</v>
      </c>
      <c r="M2088" s="3" t="s">
        <v>378</v>
      </c>
      <c r="N2088" t="s">
        <v>379</v>
      </c>
      <c r="O2088" t="str">
        <f t="shared" ca="1" si="132"/>
        <v>C:\Altium Libraries\Passives Library\DataSheet\GENERAL PURPOSE CHIP RESISTORS (Yageo).pdf</v>
      </c>
      <c r="P2088" s="5" t="str">
        <f t="shared" si="135"/>
        <v>GENERAL PURPOSE CHIP RESISTORS RES1206 4R22±1% 200V 0.25W</v>
      </c>
    </row>
    <row r="2089" spans="1:16" x14ac:dyDescent="0.3">
      <c r="A2089" s="4" t="s">
        <v>3391</v>
      </c>
      <c r="B2089" s="3" t="s">
        <v>762</v>
      </c>
      <c r="C2089" s="40" t="s">
        <v>2153</v>
      </c>
      <c r="D2089" s="45" t="s">
        <v>1669</v>
      </c>
      <c r="E2089" s="3" t="s">
        <v>763</v>
      </c>
      <c r="F2089" s="3" t="s">
        <v>764</v>
      </c>
      <c r="G2089" s="4" t="str">
        <f t="shared" si="133"/>
        <v>RES1206 4R32±1%</v>
      </c>
      <c r="H2089" s="3" t="s">
        <v>23</v>
      </c>
      <c r="I2089" s="3" t="s">
        <v>24</v>
      </c>
      <c r="J2089" s="3" t="s">
        <v>25</v>
      </c>
      <c r="K2089" s="3" t="s">
        <v>765</v>
      </c>
      <c r="L2089" s="4" t="str">
        <f t="shared" si="134"/>
        <v>RC1206FR-074R32L</v>
      </c>
      <c r="M2089" s="3" t="s">
        <v>378</v>
      </c>
      <c r="N2089" t="s">
        <v>379</v>
      </c>
      <c r="O2089" t="str">
        <f t="shared" ca="1" si="132"/>
        <v>C:\Altium Libraries\Passives Library\DataSheet\GENERAL PURPOSE CHIP RESISTORS (Yageo).pdf</v>
      </c>
      <c r="P2089" s="5" t="str">
        <f t="shared" si="135"/>
        <v>GENERAL PURPOSE CHIP RESISTORS RES1206 4R32±1% 200V 0.25W</v>
      </c>
    </row>
    <row r="2090" spans="1:16" x14ac:dyDescent="0.3">
      <c r="A2090" s="4" t="s">
        <v>3392</v>
      </c>
      <c r="B2090" s="3" t="s">
        <v>762</v>
      </c>
      <c r="C2090" s="40" t="s">
        <v>2154</v>
      </c>
      <c r="D2090" s="45" t="s">
        <v>1669</v>
      </c>
      <c r="E2090" s="3" t="s">
        <v>763</v>
      </c>
      <c r="F2090" s="3" t="s">
        <v>764</v>
      </c>
      <c r="G2090" s="4" t="str">
        <f t="shared" si="133"/>
        <v>RES1206 4R42±1%</v>
      </c>
      <c r="H2090" s="3" t="s">
        <v>23</v>
      </c>
      <c r="I2090" s="3" t="s">
        <v>24</v>
      </c>
      <c r="J2090" s="3" t="s">
        <v>25</v>
      </c>
      <c r="K2090" s="3" t="s">
        <v>765</v>
      </c>
      <c r="L2090" s="4" t="str">
        <f t="shared" si="134"/>
        <v>RC1206FR-074R42L</v>
      </c>
      <c r="M2090" s="3" t="s">
        <v>378</v>
      </c>
      <c r="N2090" t="s">
        <v>379</v>
      </c>
      <c r="O2090" t="str">
        <f t="shared" ca="1" si="132"/>
        <v>C:\Altium Libraries\Passives Library\DataSheet\GENERAL PURPOSE CHIP RESISTORS (Yageo).pdf</v>
      </c>
      <c r="P2090" s="5" t="str">
        <f t="shared" si="135"/>
        <v>GENERAL PURPOSE CHIP RESISTORS RES1206 4R42±1% 200V 0.25W</v>
      </c>
    </row>
    <row r="2091" spans="1:16" x14ac:dyDescent="0.3">
      <c r="A2091" s="4" t="s">
        <v>3393</v>
      </c>
      <c r="B2091" s="3" t="s">
        <v>762</v>
      </c>
      <c r="C2091" s="40" t="s">
        <v>2155</v>
      </c>
      <c r="D2091" s="45" t="s">
        <v>1669</v>
      </c>
      <c r="E2091" s="3" t="s">
        <v>763</v>
      </c>
      <c r="F2091" s="3" t="s">
        <v>764</v>
      </c>
      <c r="G2091" s="4" t="str">
        <f t="shared" si="133"/>
        <v>RES1206 4R53±1%</v>
      </c>
      <c r="H2091" s="3" t="s">
        <v>23</v>
      </c>
      <c r="I2091" s="3" t="s">
        <v>24</v>
      </c>
      <c r="J2091" s="3" t="s">
        <v>25</v>
      </c>
      <c r="K2091" s="3" t="s">
        <v>765</v>
      </c>
      <c r="L2091" s="4" t="str">
        <f t="shared" si="134"/>
        <v>RC1206FR-074R53L</v>
      </c>
      <c r="M2091" s="3" t="s">
        <v>378</v>
      </c>
      <c r="N2091" t="s">
        <v>379</v>
      </c>
      <c r="O2091" t="str">
        <f t="shared" ref="O2091:O2154" ca="1" si="136">CONCATENATE(LEFT(CELL("имяфайла"), FIND("[",CELL("имяфайла"))-1),"DataSheet\GENERAL PURPOSE CHIP RESISTORS (Yageo).pdf")</f>
        <v>C:\Altium Libraries\Passives Library\DataSheet\GENERAL PURPOSE CHIP RESISTORS (Yageo).pdf</v>
      </c>
      <c r="P2091" s="5" t="str">
        <f t="shared" si="135"/>
        <v>GENERAL PURPOSE CHIP RESISTORS RES1206 4R53±1% 200V 0.25W</v>
      </c>
    </row>
    <row r="2092" spans="1:16" x14ac:dyDescent="0.3">
      <c r="A2092" s="4" t="s">
        <v>3394</v>
      </c>
      <c r="B2092" s="3" t="s">
        <v>762</v>
      </c>
      <c r="C2092" s="40" t="s">
        <v>2156</v>
      </c>
      <c r="D2092" s="45" t="s">
        <v>1669</v>
      </c>
      <c r="E2092" s="3" t="s">
        <v>763</v>
      </c>
      <c r="F2092" s="3" t="s">
        <v>764</v>
      </c>
      <c r="G2092" s="4" t="str">
        <f t="shared" ref="G2092:G2155" si="137">CONCATENATE(K2092," ",C2092,D2092)</f>
        <v>RES1206 4R64±1%</v>
      </c>
      <c r="H2092" s="3" t="s">
        <v>23</v>
      </c>
      <c r="I2092" s="3" t="s">
        <v>24</v>
      </c>
      <c r="J2092" s="3" t="s">
        <v>25</v>
      </c>
      <c r="K2092" s="3" t="s">
        <v>765</v>
      </c>
      <c r="L2092" s="4" t="str">
        <f t="shared" ref="L2092:L2155" si="138">CONCATENATE("RC1206FR-07",C2092,"L")</f>
        <v>RC1206FR-074R64L</v>
      </c>
      <c r="M2092" s="3" t="s">
        <v>378</v>
      </c>
      <c r="N2092" t="s">
        <v>379</v>
      </c>
      <c r="O2092" t="str">
        <f t="shared" ca="1" si="136"/>
        <v>C:\Altium Libraries\Passives Library\DataSheet\GENERAL PURPOSE CHIP RESISTORS (Yageo).pdf</v>
      </c>
      <c r="P2092" s="5" t="str">
        <f t="shared" ref="P2092:P2155" si="139">CONCATENATE(N2092," ",K2092," ",C2092,D2092," ",E2092," ",F2092)</f>
        <v>GENERAL PURPOSE CHIP RESISTORS RES1206 4R64±1% 200V 0.25W</v>
      </c>
    </row>
    <row r="2093" spans="1:16" x14ac:dyDescent="0.3">
      <c r="A2093" s="4" t="s">
        <v>3395</v>
      </c>
      <c r="B2093" s="3" t="s">
        <v>762</v>
      </c>
      <c r="C2093" s="40" t="s">
        <v>2157</v>
      </c>
      <c r="D2093" s="45" t="s">
        <v>1669</v>
      </c>
      <c r="E2093" s="3" t="s">
        <v>763</v>
      </c>
      <c r="F2093" s="3" t="s">
        <v>764</v>
      </c>
      <c r="G2093" s="4" t="str">
        <f t="shared" si="137"/>
        <v>RES1206 4R75±1%</v>
      </c>
      <c r="H2093" s="3" t="s">
        <v>23</v>
      </c>
      <c r="I2093" s="3" t="s">
        <v>24</v>
      </c>
      <c r="J2093" s="3" t="s">
        <v>25</v>
      </c>
      <c r="K2093" s="3" t="s">
        <v>765</v>
      </c>
      <c r="L2093" s="4" t="str">
        <f t="shared" si="138"/>
        <v>RC1206FR-074R75L</v>
      </c>
      <c r="M2093" s="3" t="s">
        <v>378</v>
      </c>
      <c r="N2093" t="s">
        <v>379</v>
      </c>
      <c r="O2093" t="str">
        <f t="shared" ca="1" si="136"/>
        <v>C:\Altium Libraries\Passives Library\DataSheet\GENERAL PURPOSE CHIP RESISTORS (Yageo).pdf</v>
      </c>
      <c r="P2093" s="5" t="str">
        <f t="shared" si="139"/>
        <v>GENERAL PURPOSE CHIP RESISTORS RES1206 4R75±1% 200V 0.25W</v>
      </c>
    </row>
    <row r="2094" spans="1:16" x14ac:dyDescent="0.3">
      <c r="A2094" s="4" t="s">
        <v>3396</v>
      </c>
      <c r="B2094" s="3" t="s">
        <v>762</v>
      </c>
      <c r="C2094" s="40" t="s">
        <v>2158</v>
      </c>
      <c r="D2094" s="45" t="s">
        <v>1669</v>
      </c>
      <c r="E2094" s="3" t="s">
        <v>763</v>
      </c>
      <c r="F2094" s="3" t="s">
        <v>764</v>
      </c>
      <c r="G2094" s="4" t="str">
        <f t="shared" si="137"/>
        <v>RES1206 4R87±1%</v>
      </c>
      <c r="H2094" s="3" t="s">
        <v>23</v>
      </c>
      <c r="I2094" s="3" t="s">
        <v>24</v>
      </c>
      <c r="J2094" s="3" t="s">
        <v>25</v>
      </c>
      <c r="K2094" s="3" t="s">
        <v>765</v>
      </c>
      <c r="L2094" s="4" t="str">
        <f t="shared" si="138"/>
        <v>RC1206FR-074R87L</v>
      </c>
      <c r="M2094" s="3" t="s">
        <v>378</v>
      </c>
      <c r="N2094" t="s">
        <v>379</v>
      </c>
      <c r="O2094" t="str">
        <f t="shared" ca="1" si="136"/>
        <v>C:\Altium Libraries\Passives Library\DataSheet\GENERAL PURPOSE CHIP RESISTORS (Yageo).pdf</v>
      </c>
      <c r="P2094" s="5" t="str">
        <f t="shared" si="139"/>
        <v>GENERAL PURPOSE CHIP RESISTORS RES1206 4R87±1% 200V 0.25W</v>
      </c>
    </row>
    <row r="2095" spans="1:16" x14ac:dyDescent="0.3">
      <c r="A2095" s="4" t="s">
        <v>3397</v>
      </c>
      <c r="B2095" s="3" t="s">
        <v>762</v>
      </c>
      <c r="C2095" s="40" t="s">
        <v>2159</v>
      </c>
      <c r="D2095" s="45" t="s">
        <v>1669</v>
      </c>
      <c r="E2095" s="3" t="s">
        <v>763</v>
      </c>
      <c r="F2095" s="3" t="s">
        <v>764</v>
      </c>
      <c r="G2095" s="4" t="str">
        <f t="shared" si="137"/>
        <v>RES1206 4R99±1%</v>
      </c>
      <c r="H2095" s="3" t="s">
        <v>23</v>
      </c>
      <c r="I2095" s="3" t="s">
        <v>24</v>
      </c>
      <c r="J2095" s="3" t="s">
        <v>25</v>
      </c>
      <c r="K2095" s="3" t="s">
        <v>765</v>
      </c>
      <c r="L2095" s="4" t="str">
        <f t="shared" si="138"/>
        <v>RC1206FR-074R99L</v>
      </c>
      <c r="M2095" s="3" t="s">
        <v>378</v>
      </c>
      <c r="N2095" t="s">
        <v>379</v>
      </c>
      <c r="O2095" t="str">
        <f t="shared" ca="1" si="136"/>
        <v>C:\Altium Libraries\Passives Library\DataSheet\GENERAL PURPOSE CHIP RESISTORS (Yageo).pdf</v>
      </c>
      <c r="P2095" s="5" t="str">
        <f t="shared" si="139"/>
        <v>GENERAL PURPOSE CHIP RESISTORS RES1206 4R99±1% 200V 0.25W</v>
      </c>
    </row>
    <row r="2096" spans="1:16" x14ac:dyDescent="0.3">
      <c r="A2096" s="4" t="s">
        <v>3398</v>
      </c>
      <c r="B2096" s="3" t="s">
        <v>762</v>
      </c>
      <c r="C2096" s="40" t="s">
        <v>2160</v>
      </c>
      <c r="D2096" s="45" t="s">
        <v>1669</v>
      </c>
      <c r="E2096" s="3" t="s">
        <v>763</v>
      </c>
      <c r="F2096" s="3" t="s">
        <v>764</v>
      </c>
      <c r="G2096" s="4" t="str">
        <f t="shared" si="137"/>
        <v>RES1206 5R11±1%</v>
      </c>
      <c r="H2096" s="3" t="s">
        <v>23</v>
      </c>
      <c r="I2096" s="3" t="s">
        <v>24</v>
      </c>
      <c r="J2096" s="3" t="s">
        <v>25</v>
      </c>
      <c r="K2096" s="3" t="s">
        <v>765</v>
      </c>
      <c r="L2096" s="4" t="str">
        <f t="shared" si="138"/>
        <v>RC1206FR-075R11L</v>
      </c>
      <c r="M2096" s="3" t="s">
        <v>378</v>
      </c>
      <c r="N2096" t="s">
        <v>379</v>
      </c>
      <c r="O2096" t="str">
        <f t="shared" ca="1" si="136"/>
        <v>C:\Altium Libraries\Passives Library\DataSheet\GENERAL PURPOSE CHIP RESISTORS (Yageo).pdf</v>
      </c>
      <c r="P2096" s="5" t="str">
        <f t="shared" si="139"/>
        <v>GENERAL PURPOSE CHIP RESISTORS RES1206 5R11±1% 200V 0.25W</v>
      </c>
    </row>
    <row r="2097" spans="1:16" x14ac:dyDescent="0.3">
      <c r="A2097" s="4" t="s">
        <v>3399</v>
      </c>
      <c r="B2097" s="3" t="s">
        <v>762</v>
      </c>
      <c r="C2097" s="40" t="s">
        <v>2161</v>
      </c>
      <c r="D2097" s="45" t="s">
        <v>1669</v>
      </c>
      <c r="E2097" s="3" t="s">
        <v>763</v>
      </c>
      <c r="F2097" s="3" t="s">
        <v>764</v>
      </c>
      <c r="G2097" s="4" t="str">
        <f t="shared" si="137"/>
        <v>RES1206 5R23±1%</v>
      </c>
      <c r="H2097" s="3" t="s">
        <v>23</v>
      </c>
      <c r="I2097" s="3" t="s">
        <v>24</v>
      </c>
      <c r="J2097" s="3" t="s">
        <v>25</v>
      </c>
      <c r="K2097" s="3" t="s">
        <v>765</v>
      </c>
      <c r="L2097" s="4" t="str">
        <f t="shared" si="138"/>
        <v>RC1206FR-075R23L</v>
      </c>
      <c r="M2097" s="3" t="s">
        <v>378</v>
      </c>
      <c r="N2097" t="s">
        <v>379</v>
      </c>
      <c r="O2097" t="str">
        <f t="shared" ca="1" si="136"/>
        <v>C:\Altium Libraries\Passives Library\DataSheet\GENERAL PURPOSE CHIP RESISTORS (Yageo).pdf</v>
      </c>
      <c r="P2097" s="5" t="str">
        <f t="shared" si="139"/>
        <v>GENERAL PURPOSE CHIP RESISTORS RES1206 5R23±1% 200V 0.25W</v>
      </c>
    </row>
    <row r="2098" spans="1:16" x14ac:dyDescent="0.3">
      <c r="A2098" s="4" t="s">
        <v>3400</v>
      </c>
      <c r="B2098" s="3" t="s">
        <v>762</v>
      </c>
      <c r="C2098" s="40" t="s">
        <v>2162</v>
      </c>
      <c r="D2098" s="45" t="s">
        <v>1669</v>
      </c>
      <c r="E2098" s="3" t="s">
        <v>763</v>
      </c>
      <c r="F2098" s="3" t="s">
        <v>764</v>
      </c>
      <c r="G2098" s="4" t="str">
        <f t="shared" si="137"/>
        <v>RES1206 5R36±1%</v>
      </c>
      <c r="H2098" s="3" t="s">
        <v>23</v>
      </c>
      <c r="I2098" s="3" t="s">
        <v>24</v>
      </c>
      <c r="J2098" s="3" t="s">
        <v>25</v>
      </c>
      <c r="K2098" s="3" t="s">
        <v>765</v>
      </c>
      <c r="L2098" s="4" t="str">
        <f t="shared" si="138"/>
        <v>RC1206FR-075R36L</v>
      </c>
      <c r="M2098" s="3" t="s">
        <v>378</v>
      </c>
      <c r="N2098" t="s">
        <v>379</v>
      </c>
      <c r="O2098" t="str">
        <f t="shared" ca="1" si="136"/>
        <v>C:\Altium Libraries\Passives Library\DataSheet\GENERAL PURPOSE CHIP RESISTORS (Yageo).pdf</v>
      </c>
      <c r="P2098" s="5" t="str">
        <f t="shared" si="139"/>
        <v>GENERAL PURPOSE CHIP RESISTORS RES1206 5R36±1% 200V 0.25W</v>
      </c>
    </row>
    <row r="2099" spans="1:16" x14ac:dyDescent="0.3">
      <c r="A2099" s="4" t="s">
        <v>3401</v>
      </c>
      <c r="B2099" s="3" t="s">
        <v>762</v>
      </c>
      <c r="C2099" s="40" t="s">
        <v>2163</v>
      </c>
      <c r="D2099" s="45" t="s">
        <v>1669</v>
      </c>
      <c r="E2099" s="3" t="s">
        <v>763</v>
      </c>
      <c r="F2099" s="3" t="s">
        <v>764</v>
      </c>
      <c r="G2099" s="4" t="str">
        <f t="shared" si="137"/>
        <v>RES1206 5R49±1%</v>
      </c>
      <c r="H2099" s="3" t="s">
        <v>23</v>
      </c>
      <c r="I2099" s="3" t="s">
        <v>24</v>
      </c>
      <c r="J2099" s="3" t="s">
        <v>25</v>
      </c>
      <c r="K2099" s="3" t="s">
        <v>765</v>
      </c>
      <c r="L2099" s="4" t="str">
        <f t="shared" si="138"/>
        <v>RC1206FR-075R49L</v>
      </c>
      <c r="M2099" s="3" t="s">
        <v>378</v>
      </c>
      <c r="N2099" t="s">
        <v>379</v>
      </c>
      <c r="O2099" t="str">
        <f t="shared" ca="1" si="136"/>
        <v>C:\Altium Libraries\Passives Library\DataSheet\GENERAL PURPOSE CHIP RESISTORS (Yageo).pdf</v>
      </c>
      <c r="P2099" s="5" t="str">
        <f t="shared" si="139"/>
        <v>GENERAL PURPOSE CHIP RESISTORS RES1206 5R49±1% 200V 0.25W</v>
      </c>
    </row>
    <row r="2100" spans="1:16" x14ac:dyDescent="0.3">
      <c r="A2100" s="4" t="s">
        <v>3402</v>
      </c>
      <c r="B2100" s="3" t="s">
        <v>762</v>
      </c>
      <c r="C2100" s="40" t="s">
        <v>2164</v>
      </c>
      <c r="D2100" s="45" t="s">
        <v>1669</v>
      </c>
      <c r="E2100" s="3" t="s">
        <v>763</v>
      </c>
      <c r="F2100" s="3" t="s">
        <v>764</v>
      </c>
      <c r="G2100" s="4" t="str">
        <f t="shared" si="137"/>
        <v>RES1206 5R62±1%</v>
      </c>
      <c r="H2100" s="3" t="s">
        <v>23</v>
      </c>
      <c r="I2100" s="3" t="s">
        <v>24</v>
      </c>
      <c r="J2100" s="3" t="s">
        <v>25</v>
      </c>
      <c r="K2100" s="3" t="s">
        <v>765</v>
      </c>
      <c r="L2100" s="4" t="str">
        <f t="shared" si="138"/>
        <v>RC1206FR-075R62L</v>
      </c>
      <c r="M2100" s="3" t="s">
        <v>378</v>
      </c>
      <c r="N2100" t="s">
        <v>379</v>
      </c>
      <c r="O2100" t="str">
        <f t="shared" ca="1" si="136"/>
        <v>C:\Altium Libraries\Passives Library\DataSheet\GENERAL PURPOSE CHIP RESISTORS (Yageo).pdf</v>
      </c>
      <c r="P2100" s="5" t="str">
        <f t="shared" si="139"/>
        <v>GENERAL PURPOSE CHIP RESISTORS RES1206 5R62±1% 200V 0.25W</v>
      </c>
    </row>
    <row r="2101" spans="1:16" x14ac:dyDescent="0.3">
      <c r="A2101" s="4" t="s">
        <v>3403</v>
      </c>
      <c r="B2101" s="3" t="s">
        <v>762</v>
      </c>
      <c r="C2101" s="40" t="s">
        <v>2165</v>
      </c>
      <c r="D2101" s="45" t="s">
        <v>1669</v>
      </c>
      <c r="E2101" s="3" t="s">
        <v>763</v>
      </c>
      <c r="F2101" s="3" t="s">
        <v>764</v>
      </c>
      <c r="G2101" s="4" t="str">
        <f t="shared" si="137"/>
        <v>RES1206 5R76±1%</v>
      </c>
      <c r="H2101" s="3" t="s">
        <v>23</v>
      </c>
      <c r="I2101" s="3" t="s">
        <v>24</v>
      </c>
      <c r="J2101" s="3" t="s">
        <v>25</v>
      </c>
      <c r="K2101" s="3" t="s">
        <v>765</v>
      </c>
      <c r="L2101" s="4" t="str">
        <f t="shared" si="138"/>
        <v>RC1206FR-075R76L</v>
      </c>
      <c r="M2101" s="3" t="s">
        <v>378</v>
      </c>
      <c r="N2101" t="s">
        <v>379</v>
      </c>
      <c r="O2101" t="str">
        <f t="shared" ca="1" si="136"/>
        <v>C:\Altium Libraries\Passives Library\DataSheet\GENERAL PURPOSE CHIP RESISTORS (Yageo).pdf</v>
      </c>
      <c r="P2101" s="5" t="str">
        <f t="shared" si="139"/>
        <v>GENERAL PURPOSE CHIP RESISTORS RES1206 5R76±1% 200V 0.25W</v>
      </c>
    </row>
    <row r="2102" spans="1:16" x14ac:dyDescent="0.3">
      <c r="A2102" s="4" t="s">
        <v>3404</v>
      </c>
      <c r="B2102" s="3" t="s">
        <v>762</v>
      </c>
      <c r="C2102" s="40" t="s">
        <v>2166</v>
      </c>
      <c r="D2102" s="45" t="s">
        <v>1669</v>
      </c>
      <c r="E2102" s="3" t="s">
        <v>763</v>
      </c>
      <c r="F2102" s="3" t="s">
        <v>764</v>
      </c>
      <c r="G2102" s="4" t="str">
        <f t="shared" si="137"/>
        <v>RES1206 5R9±1%</v>
      </c>
      <c r="H2102" s="3" t="s">
        <v>23</v>
      </c>
      <c r="I2102" s="3" t="s">
        <v>24</v>
      </c>
      <c r="J2102" s="3" t="s">
        <v>25</v>
      </c>
      <c r="K2102" s="3" t="s">
        <v>765</v>
      </c>
      <c r="L2102" s="4" t="str">
        <f t="shared" si="138"/>
        <v>RC1206FR-075R9L</v>
      </c>
      <c r="M2102" s="3" t="s">
        <v>378</v>
      </c>
      <c r="N2102" t="s">
        <v>379</v>
      </c>
      <c r="O2102" t="str">
        <f t="shared" ca="1" si="136"/>
        <v>C:\Altium Libraries\Passives Library\DataSheet\GENERAL PURPOSE CHIP RESISTORS (Yageo).pdf</v>
      </c>
      <c r="P2102" s="5" t="str">
        <f t="shared" si="139"/>
        <v>GENERAL PURPOSE CHIP RESISTORS RES1206 5R9±1% 200V 0.25W</v>
      </c>
    </row>
    <row r="2103" spans="1:16" x14ac:dyDescent="0.3">
      <c r="A2103" s="4" t="s">
        <v>3405</v>
      </c>
      <c r="B2103" s="3" t="s">
        <v>762</v>
      </c>
      <c r="C2103" s="40" t="s">
        <v>2167</v>
      </c>
      <c r="D2103" s="45" t="s">
        <v>1669</v>
      </c>
      <c r="E2103" s="3" t="s">
        <v>763</v>
      </c>
      <c r="F2103" s="3" t="s">
        <v>764</v>
      </c>
      <c r="G2103" s="4" t="str">
        <f t="shared" si="137"/>
        <v>RES1206 6R04±1%</v>
      </c>
      <c r="H2103" s="3" t="s">
        <v>23</v>
      </c>
      <c r="I2103" s="3" t="s">
        <v>24</v>
      </c>
      <c r="J2103" s="3" t="s">
        <v>25</v>
      </c>
      <c r="K2103" s="3" t="s">
        <v>765</v>
      </c>
      <c r="L2103" s="4" t="str">
        <f t="shared" si="138"/>
        <v>RC1206FR-076R04L</v>
      </c>
      <c r="M2103" s="3" t="s">
        <v>378</v>
      </c>
      <c r="N2103" t="s">
        <v>379</v>
      </c>
      <c r="O2103" t="str">
        <f t="shared" ca="1" si="136"/>
        <v>C:\Altium Libraries\Passives Library\DataSheet\GENERAL PURPOSE CHIP RESISTORS (Yageo).pdf</v>
      </c>
      <c r="P2103" s="5" t="str">
        <f t="shared" si="139"/>
        <v>GENERAL PURPOSE CHIP RESISTORS RES1206 6R04±1% 200V 0.25W</v>
      </c>
    </row>
    <row r="2104" spans="1:16" x14ac:dyDescent="0.3">
      <c r="A2104" s="4" t="s">
        <v>3406</v>
      </c>
      <c r="B2104" s="3" t="s">
        <v>762</v>
      </c>
      <c r="C2104" s="40" t="s">
        <v>2168</v>
      </c>
      <c r="D2104" s="45" t="s">
        <v>1669</v>
      </c>
      <c r="E2104" s="3" t="s">
        <v>763</v>
      </c>
      <c r="F2104" s="3" t="s">
        <v>764</v>
      </c>
      <c r="G2104" s="4" t="str">
        <f t="shared" si="137"/>
        <v>RES1206 6R19±1%</v>
      </c>
      <c r="H2104" s="3" t="s">
        <v>23</v>
      </c>
      <c r="I2104" s="3" t="s">
        <v>24</v>
      </c>
      <c r="J2104" s="3" t="s">
        <v>25</v>
      </c>
      <c r="K2104" s="3" t="s">
        <v>765</v>
      </c>
      <c r="L2104" s="4" t="str">
        <f t="shared" si="138"/>
        <v>RC1206FR-076R19L</v>
      </c>
      <c r="M2104" s="3" t="s">
        <v>378</v>
      </c>
      <c r="N2104" t="s">
        <v>379</v>
      </c>
      <c r="O2104" t="str">
        <f t="shared" ca="1" si="136"/>
        <v>C:\Altium Libraries\Passives Library\DataSheet\GENERAL PURPOSE CHIP RESISTORS (Yageo).pdf</v>
      </c>
      <c r="P2104" s="5" t="str">
        <f t="shared" si="139"/>
        <v>GENERAL PURPOSE CHIP RESISTORS RES1206 6R19±1% 200V 0.25W</v>
      </c>
    </row>
    <row r="2105" spans="1:16" x14ac:dyDescent="0.3">
      <c r="A2105" s="4" t="s">
        <v>3407</v>
      </c>
      <c r="B2105" s="3" t="s">
        <v>762</v>
      </c>
      <c r="C2105" s="40" t="s">
        <v>2169</v>
      </c>
      <c r="D2105" s="45" t="s">
        <v>1669</v>
      </c>
      <c r="E2105" s="3" t="s">
        <v>763</v>
      </c>
      <c r="F2105" s="3" t="s">
        <v>764</v>
      </c>
      <c r="G2105" s="4" t="str">
        <f t="shared" si="137"/>
        <v>RES1206 6R34±1%</v>
      </c>
      <c r="H2105" s="3" t="s">
        <v>23</v>
      </c>
      <c r="I2105" s="3" t="s">
        <v>24</v>
      </c>
      <c r="J2105" s="3" t="s">
        <v>25</v>
      </c>
      <c r="K2105" s="3" t="s">
        <v>765</v>
      </c>
      <c r="L2105" s="4" t="str">
        <f t="shared" si="138"/>
        <v>RC1206FR-076R34L</v>
      </c>
      <c r="M2105" s="3" t="s">
        <v>378</v>
      </c>
      <c r="N2105" t="s">
        <v>379</v>
      </c>
      <c r="O2105" t="str">
        <f t="shared" ca="1" si="136"/>
        <v>C:\Altium Libraries\Passives Library\DataSheet\GENERAL PURPOSE CHIP RESISTORS (Yageo).pdf</v>
      </c>
      <c r="P2105" s="5" t="str">
        <f t="shared" si="139"/>
        <v>GENERAL PURPOSE CHIP RESISTORS RES1206 6R34±1% 200V 0.25W</v>
      </c>
    </row>
    <row r="2106" spans="1:16" x14ac:dyDescent="0.3">
      <c r="A2106" s="4" t="s">
        <v>3408</v>
      </c>
      <c r="B2106" s="3" t="s">
        <v>762</v>
      </c>
      <c r="C2106" s="40" t="s">
        <v>2170</v>
      </c>
      <c r="D2106" s="45" t="s">
        <v>1669</v>
      </c>
      <c r="E2106" s="3" t="s">
        <v>763</v>
      </c>
      <c r="F2106" s="3" t="s">
        <v>764</v>
      </c>
      <c r="G2106" s="4" t="str">
        <f t="shared" si="137"/>
        <v>RES1206 6R49±1%</v>
      </c>
      <c r="H2106" s="3" t="s">
        <v>23</v>
      </c>
      <c r="I2106" s="3" t="s">
        <v>24</v>
      </c>
      <c r="J2106" s="3" t="s">
        <v>25</v>
      </c>
      <c r="K2106" s="3" t="s">
        <v>765</v>
      </c>
      <c r="L2106" s="4" t="str">
        <f t="shared" si="138"/>
        <v>RC1206FR-076R49L</v>
      </c>
      <c r="M2106" s="3" t="s">
        <v>378</v>
      </c>
      <c r="N2106" t="s">
        <v>379</v>
      </c>
      <c r="O2106" t="str">
        <f t="shared" ca="1" si="136"/>
        <v>C:\Altium Libraries\Passives Library\DataSheet\GENERAL PURPOSE CHIP RESISTORS (Yageo).pdf</v>
      </c>
      <c r="P2106" s="5" t="str">
        <f t="shared" si="139"/>
        <v>GENERAL PURPOSE CHIP RESISTORS RES1206 6R49±1% 200V 0.25W</v>
      </c>
    </row>
    <row r="2107" spans="1:16" x14ac:dyDescent="0.3">
      <c r="A2107" s="4" t="s">
        <v>3409</v>
      </c>
      <c r="B2107" s="3" t="s">
        <v>762</v>
      </c>
      <c r="C2107" s="40" t="s">
        <v>2171</v>
      </c>
      <c r="D2107" s="45" t="s">
        <v>1669</v>
      </c>
      <c r="E2107" s="3" t="s">
        <v>763</v>
      </c>
      <c r="F2107" s="3" t="s">
        <v>764</v>
      </c>
      <c r="G2107" s="4" t="str">
        <f t="shared" si="137"/>
        <v>RES1206 6R65±1%</v>
      </c>
      <c r="H2107" s="3" t="s">
        <v>23</v>
      </c>
      <c r="I2107" s="3" t="s">
        <v>24</v>
      </c>
      <c r="J2107" s="3" t="s">
        <v>25</v>
      </c>
      <c r="K2107" s="3" t="s">
        <v>765</v>
      </c>
      <c r="L2107" s="4" t="str">
        <f t="shared" si="138"/>
        <v>RC1206FR-076R65L</v>
      </c>
      <c r="M2107" s="3" t="s">
        <v>378</v>
      </c>
      <c r="N2107" t="s">
        <v>379</v>
      </c>
      <c r="O2107" t="str">
        <f t="shared" ca="1" si="136"/>
        <v>C:\Altium Libraries\Passives Library\DataSheet\GENERAL PURPOSE CHIP RESISTORS (Yageo).pdf</v>
      </c>
      <c r="P2107" s="5" t="str">
        <f t="shared" si="139"/>
        <v>GENERAL PURPOSE CHIP RESISTORS RES1206 6R65±1% 200V 0.25W</v>
      </c>
    </row>
    <row r="2108" spans="1:16" x14ac:dyDescent="0.3">
      <c r="A2108" s="4" t="s">
        <v>3410</v>
      </c>
      <c r="B2108" s="3" t="s">
        <v>762</v>
      </c>
      <c r="C2108" s="40" t="s">
        <v>2172</v>
      </c>
      <c r="D2108" s="45" t="s">
        <v>1669</v>
      </c>
      <c r="E2108" s="3" t="s">
        <v>763</v>
      </c>
      <c r="F2108" s="3" t="s">
        <v>764</v>
      </c>
      <c r="G2108" s="4" t="str">
        <f t="shared" si="137"/>
        <v>RES1206 6R81±1%</v>
      </c>
      <c r="H2108" s="3" t="s">
        <v>23</v>
      </c>
      <c r="I2108" s="3" t="s">
        <v>24</v>
      </c>
      <c r="J2108" s="3" t="s">
        <v>25</v>
      </c>
      <c r="K2108" s="3" t="s">
        <v>765</v>
      </c>
      <c r="L2108" s="4" t="str">
        <f t="shared" si="138"/>
        <v>RC1206FR-076R81L</v>
      </c>
      <c r="M2108" s="3" t="s">
        <v>378</v>
      </c>
      <c r="N2108" t="s">
        <v>379</v>
      </c>
      <c r="O2108" t="str">
        <f t="shared" ca="1" si="136"/>
        <v>C:\Altium Libraries\Passives Library\DataSheet\GENERAL PURPOSE CHIP RESISTORS (Yageo).pdf</v>
      </c>
      <c r="P2108" s="5" t="str">
        <f t="shared" si="139"/>
        <v>GENERAL PURPOSE CHIP RESISTORS RES1206 6R81±1% 200V 0.25W</v>
      </c>
    </row>
    <row r="2109" spans="1:16" x14ac:dyDescent="0.3">
      <c r="A2109" s="4" t="s">
        <v>3411</v>
      </c>
      <c r="B2109" s="3" t="s">
        <v>762</v>
      </c>
      <c r="C2109" s="40" t="s">
        <v>2173</v>
      </c>
      <c r="D2109" s="45" t="s">
        <v>1669</v>
      </c>
      <c r="E2109" s="3" t="s">
        <v>763</v>
      </c>
      <c r="F2109" s="3" t="s">
        <v>764</v>
      </c>
      <c r="G2109" s="4" t="str">
        <f t="shared" si="137"/>
        <v>RES1206 6R98±1%</v>
      </c>
      <c r="H2109" s="3" t="s">
        <v>23</v>
      </c>
      <c r="I2109" s="3" t="s">
        <v>24</v>
      </c>
      <c r="J2109" s="3" t="s">
        <v>25</v>
      </c>
      <c r="K2109" s="3" t="s">
        <v>765</v>
      </c>
      <c r="L2109" s="4" t="str">
        <f t="shared" si="138"/>
        <v>RC1206FR-076R98L</v>
      </c>
      <c r="M2109" s="3" t="s">
        <v>378</v>
      </c>
      <c r="N2109" t="s">
        <v>379</v>
      </c>
      <c r="O2109" t="str">
        <f t="shared" ca="1" si="136"/>
        <v>C:\Altium Libraries\Passives Library\DataSheet\GENERAL PURPOSE CHIP RESISTORS (Yageo).pdf</v>
      </c>
      <c r="P2109" s="5" t="str">
        <f t="shared" si="139"/>
        <v>GENERAL PURPOSE CHIP RESISTORS RES1206 6R98±1% 200V 0.25W</v>
      </c>
    </row>
    <row r="2110" spans="1:16" x14ac:dyDescent="0.3">
      <c r="A2110" s="4" t="s">
        <v>3412</v>
      </c>
      <c r="B2110" s="3" t="s">
        <v>762</v>
      </c>
      <c r="C2110" s="40" t="s">
        <v>2174</v>
      </c>
      <c r="D2110" s="45" t="s">
        <v>1669</v>
      </c>
      <c r="E2110" s="3" t="s">
        <v>763</v>
      </c>
      <c r="F2110" s="3" t="s">
        <v>764</v>
      </c>
      <c r="G2110" s="4" t="str">
        <f t="shared" si="137"/>
        <v>RES1206 7R15±1%</v>
      </c>
      <c r="H2110" s="3" t="s">
        <v>23</v>
      </c>
      <c r="I2110" s="3" t="s">
        <v>24</v>
      </c>
      <c r="J2110" s="3" t="s">
        <v>25</v>
      </c>
      <c r="K2110" s="3" t="s">
        <v>765</v>
      </c>
      <c r="L2110" s="4" t="str">
        <f t="shared" si="138"/>
        <v>RC1206FR-077R15L</v>
      </c>
      <c r="M2110" s="3" t="s">
        <v>378</v>
      </c>
      <c r="N2110" t="s">
        <v>379</v>
      </c>
      <c r="O2110" t="str">
        <f t="shared" ca="1" si="136"/>
        <v>C:\Altium Libraries\Passives Library\DataSheet\GENERAL PURPOSE CHIP RESISTORS (Yageo).pdf</v>
      </c>
      <c r="P2110" s="5" t="str">
        <f t="shared" si="139"/>
        <v>GENERAL PURPOSE CHIP RESISTORS RES1206 7R15±1% 200V 0.25W</v>
      </c>
    </row>
    <row r="2111" spans="1:16" x14ac:dyDescent="0.3">
      <c r="A2111" s="4" t="s">
        <v>3413</v>
      </c>
      <c r="B2111" s="3" t="s">
        <v>762</v>
      </c>
      <c r="C2111" s="40" t="s">
        <v>2175</v>
      </c>
      <c r="D2111" s="45" t="s">
        <v>1669</v>
      </c>
      <c r="E2111" s="3" t="s">
        <v>763</v>
      </c>
      <c r="F2111" s="3" t="s">
        <v>764</v>
      </c>
      <c r="G2111" s="4" t="str">
        <f t="shared" si="137"/>
        <v>RES1206 7R32±1%</v>
      </c>
      <c r="H2111" s="3" t="s">
        <v>23</v>
      </c>
      <c r="I2111" s="3" t="s">
        <v>24</v>
      </c>
      <c r="J2111" s="3" t="s">
        <v>25</v>
      </c>
      <c r="K2111" s="3" t="s">
        <v>765</v>
      </c>
      <c r="L2111" s="4" t="str">
        <f t="shared" si="138"/>
        <v>RC1206FR-077R32L</v>
      </c>
      <c r="M2111" s="3" t="s">
        <v>378</v>
      </c>
      <c r="N2111" t="s">
        <v>379</v>
      </c>
      <c r="O2111" t="str">
        <f t="shared" ca="1" si="136"/>
        <v>C:\Altium Libraries\Passives Library\DataSheet\GENERAL PURPOSE CHIP RESISTORS (Yageo).pdf</v>
      </c>
      <c r="P2111" s="5" t="str">
        <f t="shared" si="139"/>
        <v>GENERAL PURPOSE CHIP RESISTORS RES1206 7R32±1% 200V 0.25W</v>
      </c>
    </row>
    <row r="2112" spans="1:16" x14ac:dyDescent="0.3">
      <c r="A2112" s="4" t="s">
        <v>3414</v>
      </c>
      <c r="B2112" s="3" t="s">
        <v>762</v>
      </c>
      <c r="C2112" s="40" t="s">
        <v>71</v>
      </c>
      <c r="D2112" s="45" t="s">
        <v>1669</v>
      </c>
      <c r="E2112" s="3" t="s">
        <v>763</v>
      </c>
      <c r="F2112" s="3" t="s">
        <v>764</v>
      </c>
      <c r="G2112" s="4" t="str">
        <f t="shared" si="137"/>
        <v>RES1206 7R5±1%</v>
      </c>
      <c r="H2112" s="3" t="s">
        <v>23</v>
      </c>
      <c r="I2112" s="3" t="s">
        <v>24</v>
      </c>
      <c r="J2112" s="3" t="s">
        <v>25</v>
      </c>
      <c r="K2112" s="3" t="s">
        <v>765</v>
      </c>
      <c r="L2112" s="4" t="str">
        <f t="shared" si="138"/>
        <v>RC1206FR-077R5L</v>
      </c>
      <c r="M2112" s="3" t="s">
        <v>378</v>
      </c>
      <c r="N2112" t="s">
        <v>379</v>
      </c>
      <c r="O2112" t="str">
        <f t="shared" ca="1" si="136"/>
        <v>C:\Altium Libraries\Passives Library\DataSheet\GENERAL PURPOSE CHIP RESISTORS (Yageo).pdf</v>
      </c>
      <c r="P2112" s="5" t="str">
        <f t="shared" si="139"/>
        <v>GENERAL PURPOSE CHIP RESISTORS RES1206 7R5±1% 200V 0.25W</v>
      </c>
    </row>
    <row r="2113" spans="1:16" x14ac:dyDescent="0.3">
      <c r="A2113" s="4" t="s">
        <v>3415</v>
      </c>
      <c r="B2113" s="3" t="s">
        <v>762</v>
      </c>
      <c r="C2113" s="40" t="s">
        <v>2176</v>
      </c>
      <c r="D2113" s="45" t="s">
        <v>1669</v>
      </c>
      <c r="E2113" s="3" t="s">
        <v>763</v>
      </c>
      <c r="F2113" s="3" t="s">
        <v>764</v>
      </c>
      <c r="G2113" s="4" t="str">
        <f t="shared" si="137"/>
        <v>RES1206 7R68±1%</v>
      </c>
      <c r="H2113" s="3" t="s">
        <v>23</v>
      </c>
      <c r="I2113" s="3" t="s">
        <v>24</v>
      </c>
      <c r="J2113" s="3" t="s">
        <v>25</v>
      </c>
      <c r="K2113" s="3" t="s">
        <v>765</v>
      </c>
      <c r="L2113" s="4" t="str">
        <f t="shared" si="138"/>
        <v>RC1206FR-077R68L</v>
      </c>
      <c r="M2113" s="3" t="s">
        <v>378</v>
      </c>
      <c r="N2113" t="s">
        <v>379</v>
      </c>
      <c r="O2113" t="str">
        <f t="shared" ca="1" si="136"/>
        <v>C:\Altium Libraries\Passives Library\DataSheet\GENERAL PURPOSE CHIP RESISTORS (Yageo).pdf</v>
      </c>
      <c r="P2113" s="5" t="str">
        <f t="shared" si="139"/>
        <v>GENERAL PURPOSE CHIP RESISTORS RES1206 7R68±1% 200V 0.25W</v>
      </c>
    </row>
    <row r="2114" spans="1:16" x14ac:dyDescent="0.3">
      <c r="A2114" s="4" t="s">
        <v>3416</v>
      </c>
      <c r="B2114" s="3" t="s">
        <v>762</v>
      </c>
      <c r="C2114" s="40" t="s">
        <v>2177</v>
      </c>
      <c r="D2114" s="45" t="s">
        <v>1669</v>
      </c>
      <c r="E2114" s="3" t="s">
        <v>763</v>
      </c>
      <c r="F2114" s="3" t="s">
        <v>764</v>
      </c>
      <c r="G2114" s="4" t="str">
        <f t="shared" si="137"/>
        <v>RES1206 7R87±1%</v>
      </c>
      <c r="H2114" s="3" t="s">
        <v>23</v>
      </c>
      <c r="I2114" s="3" t="s">
        <v>24</v>
      </c>
      <c r="J2114" s="3" t="s">
        <v>25</v>
      </c>
      <c r="K2114" s="3" t="s">
        <v>765</v>
      </c>
      <c r="L2114" s="4" t="str">
        <f t="shared" si="138"/>
        <v>RC1206FR-077R87L</v>
      </c>
      <c r="M2114" s="3" t="s">
        <v>378</v>
      </c>
      <c r="N2114" t="s">
        <v>379</v>
      </c>
      <c r="O2114" t="str">
        <f t="shared" ca="1" si="136"/>
        <v>C:\Altium Libraries\Passives Library\DataSheet\GENERAL PURPOSE CHIP RESISTORS (Yageo).pdf</v>
      </c>
      <c r="P2114" s="5" t="str">
        <f t="shared" si="139"/>
        <v>GENERAL PURPOSE CHIP RESISTORS RES1206 7R87±1% 200V 0.25W</v>
      </c>
    </row>
    <row r="2115" spans="1:16" x14ac:dyDescent="0.3">
      <c r="A2115" s="4" t="s">
        <v>3417</v>
      </c>
      <c r="B2115" s="3" t="s">
        <v>762</v>
      </c>
      <c r="C2115" s="40" t="s">
        <v>2178</v>
      </c>
      <c r="D2115" s="45" t="s">
        <v>1669</v>
      </c>
      <c r="E2115" s="3" t="s">
        <v>763</v>
      </c>
      <c r="F2115" s="3" t="s">
        <v>764</v>
      </c>
      <c r="G2115" s="4" t="str">
        <f t="shared" si="137"/>
        <v>RES1206 8R06±1%</v>
      </c>
      <c r="H2115" s="3" t="s">
        <v>23</v>
      </c>
      <c r="I2115" s="3" t="s">
        <v>24</v>
      </c>
      <c r="J2115" s="3" t="s">
        <v>25</v>
      </c>
      <c r="K2115" s="3" t="s">
        <v>765</v>
      </c>
      <c r="L2115" s="4" t="str">
        <f t="shared" si="138"/>
        <v>RC1206FR-078R06L</v>
      </c>
      <c r="M2115" s="3" t="s">
        <v>378</v>
      </c>
      <c r="N2115" t="s">
        <v>379</v>
      </c>
      <c r="O2115" t="str">
        <f t="shared" ca="1" si="136"/>
        <v>C:\Altium Libraries\Passives Library\DataSheet\GENERAL PURPOSE CHIP RESISTORS (Yageo).pdf</v>
      </c>
      <c r="P2115" s="5" t="str">
        <f t="shared" si="139"/>
        <v>GENERAL PURPOSE CHIP RESISTORS RES1206 8R06±1% 200V 0.25W</v>
      </c>
    </row>
    <row r="2116" spans="1:16" x14ac:dyDescent="0.3">
      <c r="A2116" s="4" t="s">
        <v>3418</v>
      </c>
      <c r="B2116" s="3" t="s">
        <v>762</v>
      </c>
      <c r="C2116" s="40" t="s">
        <v>2179</v>
      </c>
      <c r="D2116" s="45" t="s">
        <v>1669</v>
      </c>
      <c r="E2116" s="3" t="s">
        <v>763</v>
      </c>
      <c r="F2116" s="3" t="s">
        <v>764</v>
      </c>
      <c r="G2116" s="4" t="str">
        <f t="shared" si="137"/>
        <v>RES1206 8R25±1%</v>
      </c>
      <c r="H2116" s="3" t="s">
        <v>23</v>
      </c>
      <c r="I2116" s="3" t="s">
        <v>24</v>
      </c>
      <c r="J2116" s="3" t="s">
        <v>25</v>
      </c>
      <c r="K2116" s="3" t="s">
        <v>765</v>
      </c>
      <c r="L2116" s="4" t="str">
        <f t="shared" si="138"/>
        <v>RC1206FR-078R25L</v>
      </c>
      <c r="M2116" s="3" t="s">
        <v>378</v>
      </c>
      <c r="N2116" t="s">
        <v>379</v>
      </c>
      <c r="O2116" t="str">
        <f t="shared" ca="1" si="136"/>
        <v>C:\Altium Libraries\Passives Library\DataSheet\GENERAL PURPOSE CHIP RESISTORS (Yageo).pdf</v>
      </c>
      <c r="P2116" s="5" t="str">
        <f t="shared" si="139"/>
        <v>GENERAL PURPOSE CHIP RESISTORS RES1206 8R25±1% 200V 0.25W</v>
      </c>
    </row>
    <row r="2117" spans="1:16" x14ac:dyDescent="0.3">
      <c r="A2117" s="4" t="s">
        <v>3419</v>
      </c>
      <c r="B2117" s="3" t="s">
        <v>762</v>
      </c>
      <c r="C2117" s="40" t="s">
        <v>2180</v>
      </c>
      <c r="D2117" s="45" t="s">
        <v>1669</v>
      </c>
      <c r="E2117" s="3" t="s">
        <v>763</v>
      </c>
      <c r="F2117" s="3" t="s">
        <v>764</v>
      </c>
      <c r="G2117" s="4" t="str">
        <f t="shared" si="137"/>
        <v>RES1206 8R45±1%</v>
      </c>
      <c r="H2117" s="3" t="s">
        <v>23</v>
      </c>
      <c r="I2117" s="3" t="s">
        <v>24</v>
      </c>
      <c r="J2117" s="3" t="s">
        <v>25</v>
      </c>
      <c r="K2117" s="3" t="s">
        <v>765</v>
      </c>
      <c r="L2117" s="4" t="str">
        <f t="shared" si="138"/>
        <v>RC1206FR-078R45L</v>
      </c>
      <c r="M2117" s="3" t="s">
        <v>378</v>
      </c>
      <c r="N2117" t="s">
        <v>379</v>
      </c>
      <c r="O2117" t="str">
        <f t="shared" ca="1" si="136"/>
        <v>C:\Altium Libraries\Passives Library\DataSheet\GENERAL PURPOSE CHIP RESISTORS (Yageo).pdf</v>
      </c>
      <c r="P2117" s="5" t="str">
        <f t="shared" si="139"/>
        <v>GENERAL PURPOSE CHIP RESISTORS RES1206 8R45±1% 200V 0.25W</v>
      </c>
    </row>
    <row r="2118" spans="1:16" x14ac:dyDescent="0.3">
      <c r="A2118" s="4" t="s">
        <v>3420</v>
      </c>
      <c r="B2118" s="3" t="s">
        <v>762</v>
      </c>
      <c r="C2118" s="40" t="s">
        <v>2181</v>
      </c>
      <c r="D2118" s="45" t="s">
        <v>1669</v>
      </c>
      <c r="E2118" s="3" t="s">
        <v>763</v>
      </c>
      <c r="F2118" s="3" t="s">
        <v>764</v>
      </c>
      <c r="G2118" s="4" t="str">
        <f t="shared" si="137"/>
        <v>RES1206 8R66±1%</v>
      </c>
      <c r="H2118" s="3" t="s">
        <v>23</v>
      </c>
      <c r="I2118" s="3" t="s">
        <v>24</v>
      </c>
      <c r="J2118" s="3" t="s">
        <v>25</v>
      </c>
      <c r="K2118" s="3" t="s">
        <v>765</v>
      </c>
      <c r="L2118" s="4" t="str">
        <f t="shared" si="138"/>
        <v>RC1206FR-078R66L</v>
      </c>
      <c r="M2118" s="3" t="s">
        <v>378</v>
      </c>
      <c r="N2118" t="s">
        <v>379</v>
      </c>
      <c r="O2118" t="str">
        <f t="shared" ca="1" si="136"/>
        <v>C:\Altium Libraries\Passives Library\DataSheet\GENERAL PURPOSE CHIP RESISTORS (Yageo).pdf</v>
      </c>
      <c r="P2118" s="5" t="str">
        <f t="shared" si="139"/>
        <v>GENERAL PURPOSE CHIP RESISTORS RES1206 8R66±1% 200V 0.25W</v>
      </c>
    </row>
    <row r="2119" spans="1:16" x14ac:dyDescent="0.3">
      <c r="A2119" s="4" t="s">
        <v>3421</v>
      </c>
      <c r="B2119" s="3" t="s">
        <v>762</v>
      </c>
      <c r="C2119" s="40" t="s">
        <v>2182</v>
      </c>
      <c r="D2119" s="45" t="s">
        <v>1669</v>
      </c>
      <c r="E2119" s="3" t="s">
        <v>763</v>
      </c>
      <c r="F2119" s="3" t="s">
        <v>764</v>
      </c>
      <c r="G2119" s="4" t="str">
        <f t="shared" si="137"/>
        <v>RES1206 8R87±1%</v>
      </c>
      <c r="H2119" s="3" t="s">
        <v>23</v>
      </c>
      <c r="I2119" s="3" t="s">
        <v>24</v>
      </c>
      <c r="J2119" s="3" t="s">
        <v>25</v>
      </c>
      <c r="K2119" s="3" t="s">
        <v>765</v>
      </c>
      <c r="L2119" s="4" t="str">
        <f t="shared" si="138"/>
        <v>RC1206FR-078R87L</v>
      </c>
      <c r="M2119" s="3" t="s">
        <v>378</v>
      </c>
      <c r="N2119" t="s">
        <v>379</v>
      </c>
      <c r="O2119" t="str">
        <f t="shared" ca="1" si="136"/>
        <v>C:\Altium Libraries\Passives Library\DataSheet\GENERAL PURPOSE CHIP RESISTORS (Yageo).pdf</v>
      </c>
      <c r="P2119" s="5" t="str">
        <f t="shared" si="139"/>
        <v>GENERAL PURPOSE CHIP RESISTORS RES1206 8R87±1% 200V 0.25W</v>
      </c>
    </row>
    <row r="2120" spans="1:16" x14ac:dyDescent="0.3">
      <c r="A2120" s="4" t="s">
        <v>3422</v>
      </c>
      <c r="B2120" s="3" t="s">
        <v>762</v>
      </c>
      <c r="C2120" s="40" t="s">
        <v>2183</v>
      </c>
      <c r="D2120" s="45" t="s">
        <v>1669</v>
      </c>
      <c r="E2120" s="3" t="s">
        <v>763</v>
      </c>
      <c r="F2120" s="3" t="s">
        <v>764</v>
      </c>
      <c r="G2120" s="4" t="str">
        <f t="shared" si="137"/>
        <v>RES1206 9R09±1%</v>
      </c>
      <c r="H2120" s="3" t="s">
        <v>23</v>
      </c>
      <c r="I2120" s="3" t="s">
        <v>24</v>
      </c>
      <c r="J2120" s="3" t="s">
        <v>25</v>
      </c>
      <c r="K2120" s="3" t="s">
        <v>765</v>
      </c>
      <c r="L2120" s="4" t="str">
        <f t="shared" si="138"/>
        <v>RC1206FR-079R09L</v>
      </c>
      <c r="M2120" s="3" t="s">
        <v>378</v>
      </c>
      <c r="N2120" t="s">
        <v>379</v>
      </c>
      <c r="O2120" t="str">
        <f t="shared" ca="1" si="136"/>
        <v>C:\Altium Libraries\Passives Library\DataSheet\GENERAL PURPOSE CHIP RESISTORS (Yageo).pdf</v>
      </c>
      <c r="P2120" s="5" t="str">
        <f t="shared" si="139"/>
        <v>GENERAL PURPOSE CHIP RESISTORS RES1206 9R09±1% 200V 0.25W</v>
      </c>
    </row>
    <row r="2121" spans="1:16" x14ac:dyDescent="0.3">
      <c r="A2121" s="4" t="s">
        <v>3423</v>
      </c>
      <c r="B2121" s="3" t="s">
        <v>762</v>
      </c>
      <c r="C2121" s="40" t="s">
        <v>2184</v>
      </c>
      <c r="D2121" s="45" t="s">
        <v>1669</v>
      </c>
      <c r="E2121" s="3" t="s">
        <v>763</v>
      </c>
      <c r="F2121" s="3" t="s">
        <v>764</v>
      </c>
      <c r="G2121" s="4" t="str">
        <f t="shared" si="137"/>
        <v>RES1206 9R31±1%</v>
      </c>
      <c r="H2121" s="3" t="s">
        <v>23</v>
      </c>
      <c r="I2121" s="3" t="s">
        <v>24</v>
      </c>
      <c r="J2121" s="3" t="s">
        <v>25</v>
      </c>
      <c r="K2121" s="3" t="s">
        <v>765</v>
      </c>
      <c r="L2121" s="4" t="str">
        <f t="shared" si="138"/>
        <v>RC1206FR-079R31L</v>
      </c>
      <c r="M2121" s="3" t="s">
        <v>378</v>
      </c>
      <c r="N2121" t="s">
        <v>379</v>
      </c>
      <c r="O2121" t="str">
        <f t="shared" ca="1" si="136"/>
        <v>C:\Altium Libraries\Passives Library\DataSheet\GENERAL PURPOSE CHIP RESISTORS (Yageo).pdf</v>
      </c>
      <c r="P2121" s="5" t="str">
        <f t="shared" si="139"/>
        <v>GENERAL PURPOSE CHIP RESISTORS RES1206 9R31±1% 200V 0.25W</v>
      </c>
    </row>
    <row r="2122" spans="1:16" x14ac:dyDescent="0.3">
      <c r="A2122" s="4" t="s">
        <v>3424</v>
      </c>
      <c r="B2122" s="3" t="s">
        <v>762</v>
      </c>
      <c r="C2122" s="40" t="s">
        <v>2185</v>
      </c>
      <c r="D2122" s="45" t="s">
        <v>1669</v>
      </c>
      <c r="E2122" s="3" t="s">
        <v>763</v>
      </c>
      <c r="F2122" s="3" t="s">
        <v>764</v>
      </c>
      <c r="G2122" s="4" t="str">
        <f t="shared" si="137"/>
        <v>RES1206 9R53±1%</v>
      </c>
      <c r="H2122" s="3" t="s">
        <v>23</v>
      </c>
      <c r="I2122" s="3" t="s">
        <v>24</v>
      </c>
      <c r="J2122" s="3" t="s">
        <v>25</v>
      </c>
      <c r="K2122" s="3" t="s">
        <v>765</v>
      </c>
      <c r="L2122" s="4" t="str">
        <f t="shared" si="138"/>
        <v>RC1206FR-079R53L</v>
      </c>
      <c r="M2122" s="3" t="s">
        <v>378</v>
      </c>
      <c r="N2122" t="s">
        <v>379</v>
      </c>
      <c r="O2122" t="str">
        <f t="shared" ca="1" si="136"/>
        <v>C:\Altium Libraries\Passives Library\DataSheet\GENERAL PURPOSE CHIP RESISTORS (Yageo).pdf</v>
      </c>
      <c r="P2122" s="5" t="str">
        <f t="shared" si="139"/>
        <v>GENERAL PURPOSE CHIP RESISTORS RES1206 9R53±1% 200V 0.25W</v>
      </c>
    </row>
    <row r="2123" spans="1:16" x14ac:dyDescent="0.3">
      <c r="A2123" s="4" t="s">
        <v>3425</v>
      </c>
      <c r="B2123" s="3" t="s">
        <v>762</v>
      </c>
      <c r="C2123" s="40" t="s">
        <v>2186</v>
      </c>
      <c r="D2123" s="45" t="s">
        <v>1669</v>
      </c>
      <c r="E2123" s="3" t="s">
        <v>763</v>
      </c>
      <c r="F2123" s="3" t="s">
        <v>764</v>
      </c>
      <c r="G2123" s="4" t="str">
        <f t="shared" si="137"/>
        <v>RES1206 9R76±1%</v>
      </c>
      <c r="H2123" s="3" t="s">
        <v>23</v>
      </c>
      <c r="I2123" s="3" t="s">
        <v>24</v>
      </c>
      <c r="J2123" s="3" t="s">
        <v>25</v>
      </c>
      <c r="K2123" s="3" t="s">
        <v>765</v>
      </c>
      <c r="L2123" s="4" t="str">
        <f t="shared" si="138"/>
        <v>RC1206FR-079R76L</v>
      </c>
      <c r="M2123" s="3" t="s">
        <v>378</v>
      </c>
      <c r="N2123" t="s">
        <v>379</v>
      </c>
      <c r="O2123" t="str">
        <f t="shared" ca="1" si="136"/>
        <v>C:\Altium Libraries\Passives Library\DataSheet\GENERAL PURPOSE CHIP RESISTORS (Yageo).pdf</v>
      </c>
      <c r="P2123" s="5" t="str">
        <f t="shared" si="139"/>
        <v>GENERAL PURPOSE CHIP RESISTORS RES1206 9R76±1% 200V 0.25W</v>
      </c>
    </row>
    <row r="2124" spans="1:16" x14ac:dyDescent="0.3">
      <c r="A2124" s="4" t="s">
        <v>3426</v>
      </c>
      <c r="B2124" s="3" t="s">
        <v>762</v>
      </c>
      <c r="C2124" s="3" t="s">
        <v>77</v>
      </c>
      <c r="D2124" s="45" t="s">
        <v>1669</v>
      </c>
      <c r="E2124" s="3" t="s">
        <v>763</v>
      </c>
      <c r="F2124" s="3" t="s">
        <v>764</v>
      </c>
      <c r="G2124" s="4" t="str">
        <f t="shared" si="137"/>
        <v>RES1206 10R±1%</v>
      </c>
      <c r="H2124" s="3" t="s">
        <v>23</v>
      </c>
      <c r="I2124" s="3" t="s">
        <v>24</v>
      </c>
      <c r="J2124" s="3" t="s">
        <v>25</v>
      </c>
      <c r="K2124" s="3" t="s">
        <v>765</v>
      </c>
      <c r="L2124" s="4" t="str">
        <f t="shared" si="138"/>
        <v>RC1206FR-0710RL</v>
      </c>
      <c r="M2124" s="3" t="s">
        <v>378</v>
      </c>
      <c r="N2124" t="s">
        <v>379</v>
      </c>
      <c r="O2124" t="str">
        <f t="shared" ca="1" si="136"/>
        <v>C:\Altium Libraries\Passives Library\DataSheet\GENERAL PURPOSE CHIP RESISTORS (Yageo).pdf</v>
      </c>
      <c r="P2124" s="5" t="str">
        <f t="shared" si="139"/>
        <v>GENERAL PURPOSE CHIP RESISTORS RES1206 10R±1% 200V 0.25W</v>
      </c>
    </row>
    <row r="2125" spans="1:16" x14ac:dyDescent="0.3">
      <c r="A2125" s="4" t="s">
        <v>3427</v>
      </c>
      <c r="B2125" s="3" t="s">
        <v>762</v>
      </c>
      <c r="C2125" s="3" t="s">
        <v>2187</v>
      </c>
      <c r="D2125" s="45" t="s">
        <v>1669</v>
      </c>
      <c r="E2125" s="3" t="s">
        <v>763</v>
      </c>
      <c r="F2125" s="3" t="s">
        <v>764</v>
      </c>
      <c r="G2125" s="4" t="str">
        <f t="shared" si="137"/>
        <v>RES1206 10R2±1%</v>
      </c>
      <c r="H2125" s="3" t="s">
        <v>23</v>
      </c>
      <c r="I2125" s="3" t="s">
        <v>24</v>
      </c>
      <c r="J2125" s="3" t="s">
        <v>25</v>
      </c>
      <c r="K2125" s="3" t="s">
        <v>765</v>
      </c>
      <c r="L2125" s="4" t="str">
        <f t="shared" si="138"/>
        <v>RC1206FR-0710R2L</v>
      </c>
      <c r="M2125" s="3" t="s">
        <v>378</v>
      </c>
      <c r="N2125" t="s">
        <v>379</v>
      </c>
      <c r="O2125" t="str">
        <f t="shared" ca="1" si="136"/>
        <v>C:\Altium Libraries\Passives Library\DataSheet\GENERAL PURPOSE CHIP RESISTORS (Yageo).pdf</v>
      </c>
      <c r="P2125" s="5" t="str">
        <f t="shared" si="139"/>
        <v>GENERAL PURPOSE CHIP RESISTORS RES1206 10R2±1% 200V 0.25W</v>
      </c>
    </row>
    <row r="2126" spans="1:16" x14ac:dyDescent="0.3">
      <c r="A2126" s="4" t="s">
        <v>3428</v>
      </c>
      <c r="B2126" s="3" t="s">
        <v>762</v>
      </c>
      <c r="C2126" s="3" t="s">
        <v>2188</v>
      </c>
      <c r="D2126" s="45" t="s">
        <v>1669</v>
      </c>
      <c r="E2126" s="3" t="s">
        <v>763</v>
      </c>
      <c r="F2126" s="3" t="s">
        <v>764</v>
      </c>
      <c r="G2126" s="4" t="str">
        <f t="shared" si="137"/>
        <v>RES1206 10R5±1%</v>
      </c>
      <c r="H2126" s="3" t="s">
        <v>23</v>
      </c>
      <c r="I2126" s="3" t="s">
        <v>24</v>
      </c>
      <c r="J2126" s="3" t="s">
        <v>25</v>
      </c>
      <c r="K2126" s="3" t="s">
        <v>765</v>
      </c>
      <c r="L2126" s="4" t="str">
        <f t="shared" si="138"/>
        <v>RC1206FR-0710R5L</v>
      </c>
      <c r="M2126" s="3" t="s">
        <v>378</v>
      </c>
      <c r="N2126" t="s">
        <v>379</v>
      </c>
      <c r="O2126" t="str">
        <f t="shared" ca="1" si="136"/>
        <v>C:\Altium Libraries\Passives Library\DataSheet\GENERAL PURPOSE CHIP RESISTORS (Yageo).pdf</v>
      </c>
      <c r="P2126" s="5" t="str">
        <f t="shared" si="139"/>
        <v>GENERAL PURPOSE CHIP RESISTORS RES1206 10R5±1% 200V 0.25W</v>
      </c>
    </row>
    <row r="2127" spans="1:16" x14ac:dyDescent="0.3">
      <c r="A2127" s="4" t="s">
        <v>3429</v>
      </c>
      <c r="B2127" s="3" t="s">
        <v>762</v>
      </c>
      <c r="C2127" s="3" t="s">
        <v>2189</v>
      </c>
      <c r="D2127" s="45" t="s">
        <v>1669</v>
      </c>
      <c r="E2127" s="3" t="s">
        <v>763</v>
      </c>
      <c r="F2127" s="3" t="s">
        <v>764</v>
      </c>
      <c r="G2127" s="4" t="str">
        <f t="shared" si="137"/>
        <v>RES1206 10R7±1%</v>
      </c>
      <c r="H2127" s="3" t="s">
        <v>23</v>
      </c>
      <c r="I2127" s="3" t="s">
        <v>24</v>
      </c>
      <c r="J2127" s="3" t="s">
        <v>25</v>
      </c>
      <c r="K2127" s="3" t="s">
        <v>765</v>
      </c>
      <c r="L2127" s="4" t="str">
        <f t="shared" si="138"/>
        <v>RC1206FR-0710R7L</v>
      </c>
      <c r="M2127" s="3" t="s">
        <v>378</v>
      </c>
      <c r="N2127" t="s">
        <v>379</v>
      </c>
      <c r="O2127" t="str">
        <f t="shared" ca="1" si="136"/>
        <v>C:\Altium Libraries\Passives Library\DataSheet\GENERAL PURPOSE CHIP RESISTORS (Yageo).pdf</v>
      </c>
      <c r="P2127" s="5" t="str">
        <f t="shared" si="139"/>
        <v>GENERAL PURPOSE CHIP RESISTORS RES1206 10R7±1% 200V 0.25W</v>
      </c>
    </row>
    <row r="2128" spans="1:16" x14ac:dyDescent="0.3">
      <c r="A2128" s="4" t="s">
        <v>3430</v>
      </c>
      <c r="B2128" s="3" t="s">
        <v>762</v>
      </c>
      <c r="C2128" s="3" t="s">
        <v>79</v>
      </c>
      <c r="D2128" s="45" t="s">
        <v>1669</v>
      </c>
      <c r="E2128" s="3" t="s">
        <v>763</v>
      </c>
      <c r="F2128" s="3" t="s">
        <v>764</v>
      </c>
      <c r="G2128" s="4" t="str">
        <f t="shared" si="137"/>
        <v>RES1206 11R±1%</v>
      </c>
      <c r="H2128" s="3" t="s">
        <v>23</v>
      </c>
      <c r="I2128" s="3" t="s">
        <v>24</v>
      </c>
      <c r="J2128" s="3" t="s">
        <v>25</v>
      </c>
      <c r="K2128" s="3" t="s">
        <v>765</v>
      </c>
      <c r="L2128" s="4" t="str">
        <f t="shared" si="138"/>
        <v>RC1206FR-0711RL</v>
      </c>
      <c r="M2128" s="3" t="s">
        <v>378</v>
      </c>
      <c r="N2128" t="s">
        <v>379</v>
      </c>
      <c r="O2128" t="str">
        <f t="shared" ca="1" si="136"/>
        <v>C:\Altium Libraries\Passives Library\DataSheet\GENERAL PURPOSE CHIP RESISTORS (Yageo).pdf</v>
      </c>
      <c r="P2128" s="5" t="str">
        <f t="shared" si="139"/>
        <v>GENERAL PURPOSE CHIP RESISTORS RES1206 11R±1% 200V 0.25W</v>
      </c>
    </row>
    <row r="2129" spans="1:16" x14ac:dyDescent="0.3">
      <c r="A2129" s="4" t="s">
        <v>3431</v>
      </c>
      <c r="B2129" s="3" t="s">
        <v>762</v>
      </c>
      <c r="C2129" s="3" t="s">
        <v>2190</v>
      </c>
      <c r="D2129" s="45" t="s">
        <v>1669</v>
      </c>
      <c r="E2129" s="3" t="s">
        <v>763</v>
      </c>
      <c r="F2129" s="3" t="s">
        <v>764</v>
      </c>
      <c r="G2129" s="4" t="str">
        <f t="shared" si="137"/>
        <v>RES1206 11R3±1%</v>
      </c>
      <c r="H2129" s="3" t="s">
        <v>23</v>
      </c>
      <c r="I2129" s="3" t="s">
        <v>24</v>
      </c>
      <c r="J2129" s="3" t="s">
        <v>25</v>
      </c>
      <c r="K2129" s="3" t="s">
        <v>765</v>
      </c>
      <c r="L2129" s="4" t="str">
        <f t="shared" si="138"/>
        <v>RC1206FR-0711R3L</v>
      </c>
      <c r="M2129" s="3" t="s">
        <v>378</v>
      </c>
      <c r="N2129" t="s">
        <v>379</v>
      </c>
      <c r="O2129" t="str">
        <f t="shared" ca="1" si="136"/>
        <v>C:\Altium Libraries\Passives Library\DataSheet\GENERAL PURPOSE CHIP RESISTORS (Yageo).pdf</v>
      </c>
      <c r="P2129" s="5" t="str">
        <f t="shared" si="139"/>
        <v>GENERAL PURPOSE CHIP RESISTORS RES1206 11R3±1% 200V 0.25W</v>
      </c>
    </row>
    <row r="2130" spans="1:16" x14ac:dyDescent="0.3">
      <c r="A2130" s="4" t="s">
        <v>3432</v>
      </c>
      <c r="B2130" s="3" t="s">
        <v>762</v>
      </c>
      <c r="C2130" s="3" t="s">
        <v>2191</v>
      </c>
      <c r="D2130" s="45" t="s">
        <v>1669</v>
      </c>
      <c r="E2130" s="3" t="s">
        <v>763</v>
      </c>
      <c r="F2130" s="3" t="s">
        <v>764</v>
      </c>
      <c r="G2130" s="4" t="str">
        <f t="shared" si="137"/>
        <v>RES1206 11R5±1%</v>
      </c>
      <c r="H2130" s="3" t="s">
        <v>23</v>
      </c>
      <c r="I2130" s="3" t="s">
        <v>24</v>
      </c>
      <c r="J2130" s="3" t="s">
        <v>25</v>
      </c>
      <c r="K2130" s="3" t="s">
        <v>765</v>
      </c>
      <c r="L2130" s="4" t="str">
        <f t="shared" si="138"/>
        <v>RC1206FR-0711R5L</v>
      </c>
      <c r="M2130" s="3" t="s">
        <v>378</v>
      </c>
      <c r="N2130" t="s">
        <v>379</v>
      </c>
      <c r="O2130" t="str">
        <f t="shared" ca="1" si="136"/>
        <v>C:\Altium Libraries\Passives Library\DataSheet\GENERAL PURPOSE CHIP RESISTORS (Yageo).pdf</v>
      </c>
      <c r="P2130" s="5" t="str">
        <f t="shared" si="139"/>
        <v>GENERAL PURPOSE CHIP RESISTORS RES1206 11R5±1% 200V 0.25W</v>
      </c>
    </row>
    <row r="2131" spans="1:16" x14ac:dyDescent="0.3">
      <c r="A2131" s="4" t="s">
        <v>3433</v>
      </c>
      <c r="B2131" s="3" t="s">
        <v>762</v>
      </c>
      <c r="C2131" s="3" t="s">
        <v>2192</v>
      </c>
      <c r="D2131" s="45" t="s">
        <v>1669</v>
      </c>
      <c r="E2131" s="3" t="s">
        <v>763</v>
      </c>
      <c r="F2131" s="3" t="s">
        <v>764</v>
      </c>
      <c r="G2131" s="4" t="str">
        <f t="shared" si="137"/>
        <v>RES1206 11R8±1%</v>
      </c>
      <c r="H2131" s="3" t="s">
        <v>23</v>
      </c>
      <c r="I2131" s="3" t="s">
        <v>24</v>
      </c>
      <c r="J2131" s="3" t="s">
        <v>25</v>
      </c>
      <c r="K2131" s="3" t="s">
        <v>765</v>
      </c>
      <c r="L2131" s="4" t="str">
        <f t="shared" si="138"/>
        <v>RC1206FR-0711R8L</v>
      </c>
      <c r="M2131" s="3" t="s">
        <v>378</v>
      </c>
      <c r="N2131" t="s">
        <v>379</v>
      </c>
      <c r="O2131" t="str">
        <f t="shared" ca="1" si="136"/>
        <v>C:\Altium Libraries\Passives Library\DataSheet\GENERAL PURPOSE CHIP RESISTORS (Yageo).pdf</v>
      </c>
      <c r="P2131" s="5" t="str">
        <f t="shared" si="139"/>
        <v>GENERAL PURPOSE CHIP RESISTORS RES1206 11R8±1% 200V 0.25W</v>
      </c>
    </row>
    <row r="2132" spans="1:16" x14ac:dyDescent="0.3">
      <c r="A2132" s="4" t="s">
        <v>3434</v>
      </c>
      <c r="B2132" s="3" t="s">
        <v>762</v>
      </c>
      <c r="C2132" s="3" t="s">
        <v>2193</v>
      </c>
      <c r="D2132" s="45" t="s">
        <v>1669</v>
      </c>
      <c r="E2132" s="3" t="s">
        <v>763</v>
      </c>
      <c r="F2132" s="3" t="s">
        <v>764</v>
      </c>
      <c r="G2132" s="4" t="str">
        <f t="shared" si="137"/>
        <v>RES1206 12R1±1%</v>
      </c>
      <c r="H2132" s="3" t="s">
        <v>23</v>
      </c>
      <c r="I2132" s="3" t="s">
        <v>24</v>
      </c>
      <c r="J2132" s="3" t="s">
        <v>25</v>
      </c>
      <c r="K2132" s="3" t="s">
        <v>765</v>
      </c>
      <c r="L2132" s="4" t="str">
        <f t="shared" si="138"/>
        <v>RC1206FR-0712R1L</v>
      </c>
      <c r="M2132" s="3" t="s">
        <v>378</v>
      </c>
      <c r="N2132" t="s">
        <v>379</v>
      </c>
      <c r="O2132" t="str">
        <f t="shared" ca="1" si="136"/>
        <v>C:\Altium Libraries\Passives Library\DataSheet\GENERAL PURPOSE CHIP RESISTORS (Yageo).pdf</v>
      </c>
      <c r="P2132" s="5" t="str">
        <f t="shared" si="139"/>
        <v>GENERAL PURPOSE CHIP RESISTORS RES1206 12R1±1% 200V 0.25W</v>
      </c>
    </row>
    <row r="2133" spans="1:16" x14ac:dyDescent="0.3">
      <c r="A2133" s="4" t="s">
        <v>3435</v>
      </c>
      <c r="B2133" s="3" t="s">
        <v>762</v>
      </c>
      <c r="C2133" s="3" t="s">
        <v>2194</v>
      </c>
      <c r="D2133" s="45" t="s">
        <v>1669</v>
      </c>
      <c r="E2133" s="3" t="s">
        <v>763</v>
      </c>
      <c r="F2133" s="3" t="s">
        <v>764</v>
      </c>
      <c r="G2133" s="4" t="str">
        <f t="shared" si="137"/>
        <v>RES1206 12R4±1%</v>
      </c>
      <c r="H2133" s="3" t="s">
        <v>23</v>
      </c>
      <c r="I2133" s="3" t="s">
        <v>24</v>
      </c>
      <c r="J2133" s="3" t="s">
        <v>25</v>
      </c>
      <c r="K2133" s="3" t="s">
        <v>765</v>
      </c>
      <c r="L2133" s="4" t="str">
        <f t="shared" si="138"/>
        <v>RC1206FR-0712R4L</v>
      </c>
      <c r="M2133" s="3" t="s">
        <v>378</v>
      </c>
      <c r="N2133" t="s">
        <v>379</v>
      </c>
      <c r="O2133" t="str">
        <f t="shared" ca="1" si="136"/>
        <v>C:\Altium Libraries\Passives Library\DataSheet\GENERAL PURPOSE CHIP RESISTORS (Yageo).pdf</v>
      </c>
      <c r="P2133" s="5" t="str">
        <f t="shared" si="139"/>
        <v>GENERAL PURPOSE CHIP RESISTORS RES1206 12R4±1% 200V 0.25W</v>
      </c>
    </row>
    <row r="2134" spans="1:16" x14ac:dyDescent="0.3">
      <c r="A2134" s="4" t="s">
        <v>3436</v>
      </c>
      <c r="B2134" s="3" t="s">
        <v>762</v>
      </c>
      <c r="C2134" s="3" t="s">
        <v>2195</v>
      </c>
      <c r="D2134" s="45" t="s">
        <v>1669</v>
      </c>
      <c r="E2134" s="3" t="s">
        <v>763</v>
      </c>
      <c r="F2134" s="3" t="s">
        <v>764</v>
      </c>
      <c r="G2134" s="4" t="str">
        <f t="shared" si="137"/>
        <v>RES1206 12R7±1%</v>
      </c>
      <c r="H2134" s="3" t="s">
        <v>23</v>
      </c>
      <c r="I2134" s="3" t="s">
        <v>24</v>
      </c>
      <c r="J2134" s="3" t="s">
        <v>25</v>
      </c>
      <c r="K2134" s="3" t="s">
        <v>765</v>
      </c>
      <c r="L2134" s="4" t="str">
        <f t="shared" si="138"/>
        <v>RC1206FR-0712R7L</v>
      </c>
      <c r="M2134" s="3" t="s">
        <v>378</v>
      </c>
      <c r="N2134" t="s">
        <v>379</v>
      </c>
      <c r="O2134" t="str">
        <f t="shared" ca="1" si="136"/>
        <v>C:\Altium Libraries\Passives Library\DataSheet\GENERAL PURPOSE CHIP RESISTORS (Yageo).pdf</v>
      </c>
      <c r="P2134" s="5" t="str">
        <f t="shared" si="139"/>
        <v>GENERAL PURPOSE CHIP RESISTORS RES1206 12R7±1% 200V 0.25W</v>
      </c>
    </row>
    <row r="2135" spans="1:16" x14ac:dyDescent="0.3">
      <c r="A2135" s="4" t="s">
        <v>3437</v>
      </c>
      <c r="B2135" s="3" t="s">
        <v>762</v>
      </c>
      <c r="C2135" s="3" t="s">
        <v>83</v>
      </c>
      <c r="D2135" s="45" t="s">
        <v>1669</v>
      </c>
      <c r="E2135" s="3" t="s">
        <v>763</v>
      </c>
      <c r="F2135" s="3" t="s">
        <v>764</v>
      </c>
      <c r="G2135" s="4" t="str">
        <f t="shared" si="137"/>
        <v>RES1206 13R±1%</v>
      </c>
      <c r="H2135" s="3" t="s">
        <v>23</v>
      </c>
      <c r="I2135" s="3" t="s">
        <v>24</v>
      </c>
      <c r="J2135" s="3" t="s">
        <v>25</v>
      </c>
      <c r="K2135" s="3" t="s">
        <v>765</v>
      </c>
      <c r="L2135" s="4" t="str">
        <f t="shared" si="138"/>
        <v>RC1206FR-0713RL</v>
      </c>
      <c r="M2135" s="3" t="s">
        <v>378</v>
      </c>
      <c r="N2135" t="s">
        <v>379</v>
      </c>
      <c r="O2135" t="str">
        <f t="shared" ca="1" si="136"/>
        <v>C:\Altium Libraries\Passives Library\DataSheet\GENERAL PURPOSE CHIP RESISTORS (Yageo).pdf</v>
      </c>
      <c r="P2135" s="5" t="str">
        <f t="shared" si="139"/>
        <v>GENERAL PURPOSE CHIP RESISTORS RES1206 13R±1% 200V 0.25W</v>
      </c>
    </row>
    <row r="2136" spans="1:16" x14ac:dyDescent="0.3">
      <c r="A2136" s="4" t="s">
        <v>3438</v>
      </c>
      <c r="B2136" s="3" t="s">
        <v>762</v>
      </c>
      <c r="C2136" s="3" t="s">
        <v>2196</v>
      </c>
      <c r="D2136" s="45" t="s">
        <v>1669</v>
      </c>
      <c r="E2136" s="3" t="s">
        <v>763</v>
      </c>
      <c r="F2136" s="3" t="s">
        <v>764</v>
      </c>
      <c r="G2136" s="4" t="str">
        <f t="shared" si="137"/>
        <v>RES1206 13R3±1%</v>
      </c>
      <c r="H2136" s="3" t="s">
        <v>23</v>
      </c>
      <c r="I2136" s="3" t="s">
        <v>24</v>
      </c>
      <c r="J2136" s="3" t="s">
        <v>25</v>
      </c>
      <c r="K2136" s="3" t="s">
        <v>765</v>
      </c>
      <c r="L2136" s="4" t="str">
        <f t="shared" si="138"/>
        <v>RC1206FR-0713R3L</v>
      </c>
      <c r="M2136" s="3" t="s">
        <v>378</v>
      </c>
      <c r="N2136" t="s">
        <v>379</v>
      </c>
      <c r="O2136" t="str">
        <f t="shared" ca="1" si="136"/>
        <v>C:\Altium Libraries\Passives Library\DataSheet\GENERAL PURPOSE CHIP RESISTORS (Yageo).pdf</v>
      </c>
      <c r="P2136" s="5" t="str">
        <f t="shared" si="139"/>
        <v>GENERAL PURPOSE CHIP RESISTORS RES1206 13R3±1% 200V 0.25W</v>
      </c>
    </row>
    <row r="2137" spans="1:16" x14ac:dyDescent="0.3">
      <c r="A2137" s="4" t="s">
        <v>3439</v>
      </c>
      <c r="B2137" s="3" t="s">
        <v>762</v>
      </c>
      <c r="C2137" s="3" t="s">
        <v>2197</v>
      </c>
      <c r="D2137" s="45" t="s">
        <v>1669</v>
      </c>
      <c r="E2137" s="3" t="s">
        <v>763</v>
      </c>
      <c r="F2137" s="3" t="s">
        <v>764</v>
      </c>
      <c r="G2137" s="4" t="str">
        <f t="shared" si="137"/>
        <v>RES1206 13R7±1%</v>
      </c>
      <c r="H2137" s="3" t="s">
        <v>23</v>
      </c>
      <c r="I2137" s="3" t="s">
        <v>24</v>
      </c>
      <c r="J2137" s="3" t="s">
        <v>25</v>
      </c>
      <c r="K2137" s="3" t="s">
        <v>765</v>
      </c>
      <c r="L2137" s="4" t="str">
        <f t="shared" si="138"/>
        <v>RC1206FR-0713R7L</v>
      </c>
      <c r="M2137" s="3" t="s">
        <v>378</v>
      </c>
      <c r="N2137" t="s">
        <v>379</v>
      </c>
      <c r="O2137" t="str">
        <f t="shared" ca="1" si="136"/>
        <v>C:\Altium Libraries\Passives Library\DataSheet\GENERAL PURPOSE CHIP RESISTORS (Yageo).pdf</v>
      </c>
      <c r="P2137" s="5" t="str">
        <f t="shared" si="139"/>
        <v>GENERAL PURPOSE CHIP RESISTORS RES1206 13R7±1% 200V 0.25W</v>
      </c>
    </row>
    <row r="2138" spans="1:16" x14ac:dyDescent="0.3">
      <c r="A2138" s="4" t="s">
        <v>3440</v>
      </c>
      <c r="B2138" s="3" t="s">
        <v>762</v>
      </c>
      <c r="C2138" s="3" t="s">
        <v>2198</v>
      </c>
      <c r="D2138" s="45" t="s">
        <v>1669</v>
      </c>
      <c r="E2138" s="3" t="s">
        <v>763</v>
      </c>
      <c r="F2138" s="3" t="s">
        <v>764</v>
      </c>
      <c r="G2138" s="4" t="str">
        <f t="shared" si="137"/>
        <v>RES1206 14R±1%</v>
      </c>
      <c r="H2138" s="3" t="s">
        <v>23</v>
      </c>
      <c r="I2138" s="3" t="s">
        <v>24</v>
      </c>
      <c r="J2138" s="3" t="s">
        <v>25</v>
      </c>
      <c r="K2138" s="3" t="s">
        <v>765</v>
      </c>
      <c r="L2138" s="4" t="str">
        <f t="shared" si="138"/>
        <v>RC1206FR-0714RL</v>
      </c>
      <c r="M2138" s="3" t="s">
        <v>378</v>
      </c>
      <c r="N2138" t="s">
        <v>379</v>
      </c>
      <c r="O2138" t="str">
        <f t="shared" ca="1" si="136"/>
        <v>C:\Altium Libraries\Passives Library\DataSheet\GENERAL PURPOSE CHIP RESISTORS (Yageo).pdf</v>
      </c>
      <c r="P2138" s="5" t="str">
        <f t="shared" si="139"/>
        <v>GENERAL PURPOSE CHIP RESISTORS RES1206 14R±1% 200V 0.25W</v>
      </c>
    </row>
    <row r="2139" spans="1:16" x14ac:dyDescent="0.3">
      <c r="A2139" s="4" t="s">
        <v>3441</v>
      </c>
      <c r="B2139" s="3" t="s">
        <v>762</v>
      </c>
      <c r="C2139" s="3" t="s">
        <v>2199</v>
      </c>
      <c r="D2139" s="45" t="s">
        <v>1669</v>
      </c>
      <c r="E2139" s="3" t="s">
        <v>763</v>
      </c>
      <c r="F2139" s="3" t="s">
        <v>764</v>
      </c>
      <c r="G2139" s="4" t="str">
        <f t="shared" si="137"/>
        <v>RES1206 14R3±1%</v>
      </c>
      <c r="H2139" s="3" t="s">
        <v>23</v>
      </c>
      <c r="I2139" s="3" t="s">
        <v>24</v>
      </c>
      <c r="J2139" s="3" t="s">
        <v>25</v>
      </c>
      <c r="K2139" s="3" t="s">
        <v>765</v>
      </c>
      <c r="L2139" s="4" t="str">
        <f t="shared" si="138"/>
        <v>RC1206FR-0714R3L</v>
      </c>
      <c r="M2139" s="3" t="s">
        <v>378</v>
      </c>
      <c r="N2139" t="s">
        <v>379</v>
      </c>
      <c r="O2139" t="str">
        <f t="shared" ca="1" si="136"/>
        <v>C:\Altium Libraries\Passives Library\DataSheet\GENERAL PURPOSE CHIP RESISTORS (Yageo).pdf</v>
      </c>
      <c r="P2139" s="5" t="str">
        <f t="shared" si="139"/>
        <v>GENERAL PURPOSE CHIP RESISTORS RES1206 14R3±1% 200V 0.25W</v>
      </c>
    </row>
    <row r="2140" spans="1:16" x14ac:dyDescent="0.3">
      <c r="A2140" s="4" t="s">
        <v>3442</v>
      </c>
      <c r="B2140" s="3" t="s">
        <v>762</v>
      </c>
      <c r="C2140" s="3" t="s">
        <v>2200</v>
      </c>
      <c r="D2140" s="45" t="s">
        <v>1669</v>
      </c>
      <c r="E2140" s="3" t="s">
        <v>763</v>
      </c>
      <c r="F2140" s="3" t="s">
        <v>764</v>
      </c>
      <c r="G2140" s="4" t="str">
        <f t="shared" si="137"/>
        <v>RES1206 14R7±1%</v>
      </c>
      <c r="H2140" s="3" t="s">
        <v>23</v>
      </c>
      <c r="I2140" s="3" t="s">
        <v>24</v>
      </c>
      <c r="J2140" s="3" t="s">
        <v>25</v>
      </c>
      <c r="K2140" s="3" t="s">
        <v>765</v>
      </c>
      <c r="L2140" s="4" t="str">
        <f t="shared" si="138"/>
        <v>RC1206FR-0714R7L</v>
      </c>
      <c r="M2140" s="3" t="s">
        <v>378</v>
      </c>
      <c r="N2140" t="s">
        <v>379</v>
      </c>
      <c r="O2140" t="str">
        <f t="shared" ca="1" si="136"/>
        <v>C:\Altium Libraries\Passives Library\DataSheet\GENERAL PURPOSE CHIP RESISTORS (Yageo).pdf</v>
      </c>
      <c r="P2140" s="5" t="str">
        <f t="shared" si="139"/>
        <v>GENERAL PURPOSE CHIP RESISTORS RES1206 14R7±1% 200V 0.25W</v>
      </c>
    </row>
    <row r="2141" spans="1:16" x14ac:dyDescent="0.3">
      <c r="A2141" s="4" t="s">
        <v>3443</v>
      </c>
      <c r="B2141" s="3" t="s">
        <v>762</v>
      </c>
      <c r="C2141" s="3" t="s">
        <v>85</v>
      </c>
      <c r="D2141" s="45" t="s">
        <v>1669</v>
      </c>
      <c r="E2141" s="3" t="s">
        <v>763</v>
      </c>
      <c r="F2141" s="3" t="s">
        <v>764</v>
      </c>
      <c r="G2141" s="4" t="str">
        <f t="shared" si="137"/>
        <v>RES1206 15R±1%</v>
      </c>
      <c r="H2141" s="3" t="s">
        <v>23</v>
      </c>
      <c r="I2141" s="3" t="s">
        <v>24</v>
      </c>
      <c r="J2141" s="3" t="s">
        <v>25</v>
      </c>
      <c r="K2141" s="3" t="s">
        <v>765</v>
      </c>
      <c r="L2141" s="4" t="str">
        <f t="shared" si="138"/>
        <v>RC1206FR-0715RL</v>
      </c>
      <c r="M2141" s="3" t="s">
        <v>378</v>
      </c>
      <c r="N2141" t="s">
        <v>379</v>
      </c>
      <c r="O2141" t="str">
        <f t="shared" ca="1" si="136"/>
        <v>C:\Altium Libraries\Passives Library\DataSheet\GENERAL PURPOSE CHIP RESISTORS (Yageo).pdf</v>
      </c>
      <c r="P2141" s="5" t="str">
        <f t="shared" si="139"/>
        <v>GENERAL PURPOSE CHIP RESISTORS RES1206 15R±1% 200V 0.25W</v>
      </c>
    </row>
    <row r="2142" spans="1:16" x14ac:dyDescent="0.3">
      <c r="A2142" s="4" t="s">
        <v>3444</v>
      </c>
      <c r="B2142" s="3" t="s">
        <v>762</v>
      </c>
      <c r="C2142" s="3" t="s">
        <v>2201</v>
      </c>
      <c r="D2142" s="45" t="s">
        <v>1669</v>
      </c>
      <c r="E2142" s="3" t="s">
        <v>763</v>
      </c>
      <c r="F2142" s="3" t="s">
        <v>764</v>
      </c>
      <c r="G2142" s="4" t="str">
        <f t="shared" si="137"/>
        <v>RES1206 15R4±1%</v>
      </c>
      <c r="H2142" s="3" t="s">
        <v>23</v>
      </c>
      <c r="I2142" s="3" t="s">
        <v>24</v>
      </c>
      <c r="J2142" s="3" t="s">
        <v>25</v>
      </c>
      <c r="K2142" s="3" t="s">
        <v>765</v>
      </c>
      <c r="L2142" s="4" t="str">
        <f t="shared" si="138"/>
        <v>RC1206FR-0715R4L</v>
      </c>
      <c r="M2142" s="3" t="s">
        <v>378</v>
      </c>
      <c r="N2142" t="s">
        <v>379</v>
      </c>
      <c r="O2142" t="str">
        <f t="shared" ca="1" si="136"/>
        <v>C:\Altium Libraries\Passives Library\DataSheet\GENERAL PURPOSE CHIP RESISTORS (Yageo).pdf</v>
      </c>
      <c r="P2142" s="5" t="str">
        <f t="shared" si="139"/>
        <v>GENERAL PURPOSE CHIP RESISTORS RES1206 15R4±1% 200V 0.25W</v>
      </c>
    </row>
    <row r="2143" spans="1:16" x14ac:dyDescent="0.3">
      <c r="A2143" s="4" t="s">
        <v>3445</v>
      </c>
      <c r="B2143" s="3" t="s">
        <v>762</v>
      </c>
      <c r="C2143" s="3" t="s">
        <v>2202</v>
      </c>
      <c r="D2143" s="45" t="s">
        <v>1669</v>
      </c>
      <c r="E2143" s="3" t="s">
        <v>763</v>
      </c>
      <c r="F2143" s="3" t="s">
        <v>764</v>
      </c>
      <c r="G2143" s="4" t="str">
        <f t="shared" si="137"/>
        <v>RES1206 15R8±1%</v>
      </c>
      <c r="H2143" s="3" t="s">
        <v>23</v>
      </c>
      <c r="I2143" s="3" t="s">
        <v>24</v>
      </c>
      <c r="J2143" s="3" t="s">
        <v>25</v>
      </c>
      <c r="K2143" s="3" t="s">
        <v>765</v>
      </c>
      <c r="L2143" s="4" t="str">
        <f t="shared" si="138"/>
        <v>RC1206FR-0715R8L</v>
      </c>
      <c r="M2143" s="3" t="s">
        <v>378</v>
      </c>
      <c r="N2143" t="s">
        <v>379</v>
      </c>
      <c r="O2143" t="str">
        <f t="shared" ca="1" si="136"/>
        <v>C:\Altium Libraries\Passives Library\DataSheet\GENERAL PURPOSE CHIP RESISTORS (Yageo).pdf</v>
      </c>
      <c r="P2143" s="5" t="str">
        <f t="shared" si="139"/>
        <v>GENERAL PURPOSE CHIP RESISTORS RES1206 15R8±1% 200V 0.25W</v>
      </c>
    </row>
    <row r="2144" spans="1:16" x14ac:dyDescent="0.3">
      <c r="A2144" s="4" t="s">
        <v>3446</v>
      </c>
      <c r="B2144" s="3" t="s">
        <v>762</v>
      </c>
      <c r="C2144" s="3" t="s">
        <v>2203</v>
      </c>
      <c r="D2144" s="45" t="s">
        <v>1669</v>
      </c>
      <c r="E2144" s="3" t="s">
        <v>763</v>
      </c>
      <c r="F2144" s="3" t="s">
        <v>764</v>
      </c>
      <c r="G2144" s="4" t="str">
        <f t="shared" si="137"/>
        <v>RES1206 16R2±1%</v>
      </c>
      <c r="H2144" s="3" t="s">
        <v>23</v>
      </c>
      <c r="I2144" s="3" t="s">
        <v>24</v>
      </c>
      <c r="J2144" s="3" t="s">
        <v>25</v>
      </c>
      <c r="K2144" s="3" t="s">
        <v>765</v>
      </c>
      <c r="L2144" s="4" t="str">
        <f t="shared" si="138"/>
        <v>RC1206FR-0716R2L</v>
      </c>
      <c r="M2144" s="3" t="s">
        <v>378</v>
      </c>
      <c r="N2144" t="s">
        <v>379</v>
      </c>
      <c r="O2144" t="str">
        <f t="shared" ca="1" si="136"/>
        <v>C:\Altium Libraries\Passives Library\DataSheet\GENERAL PURPOSE CHIP RESISTORS (Yageo).pdf</v>
      </c>
      <c r="P2144" s="5" t="str">
        <f t="shared" si="139"/>
        <v>GENERAL PURPOSE CHIP RESISTORS RES1206 16R2±1% 200V 0.25W</v>
      </c>
    </row>
    <row r="2145" spans="1:16" x14ac:dyDescent="0.3">
      <c r="A2145" s="4" t="s">
        <v>3447</v>
      </c>
      <c r="B2145" s="3" t="s">
        <v>762</v>
      </c>
      <c r="C2145" s="3" t="s">
        <v>2204</v>
      </c>
      <c r="D2145" s="45" t="s">
        <v>1669</v>
      </c>
      <c r="E2145" s="3" t="s">
        <v>763</v>
      </c>
      <c r="F2145" s="3" t="s">
        <v>764</v>
      </c>
      <c r="G2145" s="4" t="str">
        <f t="shared" si="137"/>
        <v>RES1206 16R5±1%</v>
      </c>
      <c r="H2145" s="3" t="s">
        <v>23</v>
      </c>
      <c r="I2145" s="3" t="s">
        <v>24</v>
      </c>
      <c r="J2145" s="3" t="s">
        <v>25</v>
      </c>
      <c r="K2145" s="3" t="s">
        <v>765</v>
      </c>
      <c r="L2145" s="4" t="str">
        <f t="shared" si="138"/>
        <v>RC1206FR-0716R5L</v>
      </c>
      <c r="M2145" s="3" t="s">
        <v>378</v>
      </c>
      <c r="N2145" t="s">
        <v>379</v>
      </c>
      <c r="O2145" t="str">
        <f t="shared" ca="1" si="136"/>
        <v>C:\Altium Libraries\Passives Library\DataSheet\GENERAL PURPOSE CHIP RESISTORS (Yageo).pdf</v>
      </c>
      <c r="P2145" s="5" t="str">
        <f t="shared" si="139"/>
        <v>GENERAL PURPOSE CHIP RESISTORS RES1206 16R5±1% 200V 0.25W</v>
      </c>
    </row>
    <row r="2146" spans="1:16" x14ac:dyDescent="0.3">
      <c r="A2146" s="4" t="s">
        <v>3448</v>
      </c>
      <c r="B2146" s="3" t="s">
        <v>762</v>
      </c>
      <c r="C2146" s="3" t="s">
        <v>2205</v>
      </c>
      <c r="D2146" s="45" t="s">
        <v>1669</v>
      </c>
      <c r="E2146" s="3" t="s">
        <v>763</v>
      </c>
      <c r="F2146" s="3" t="s">
        <v>764</v>
      </c>
      <c r="G2146" s="4" t="str">
        <f t="shared" si="137"/>
        <v>RES1206 16R9±1%</v>
      </c>
      <c r="H2146" s="3" t="s">
        <v>23</v>
      </c>
      <c r="I2146" s="3" t="s">
        <v>24</v>
      </c>
      <c r="J2146" s="3" t="s">
        <v>25</v>
      </c>
      <c r="K2146" s="3" t="s">
        <v>765</v>
      </c>
      <c r="L2146" s="4" t="str">
        <f t="shared" si="138"/>
        <v>RC1206FR-0716R9L</v>
      </c>
      <c r="M2146" s="3" t="s">
        <v>378</v>
      </c>
      <c r="N2146" t="s">
        <v>379</v>
      </c>
      <c r="O2146" t="str">
        <f t="shared" ca="1" si="136"/>
        <v>C:\Altium Libraries\Passives Library\DataSheet\GENERAL PURPOSE CHIP RESISTORS (Yageo).pdf</v>
      </c>
      <c r="P2146" s="5" t="str">
        <f t="shared" si="139"/>
        <v>GENERAL PURPOSE CHIP RESISTORS RES1206 16R9±1% 200V 0.25W</v>
      </c>
    </row>
    <row r="2147" spans="1:16" x14ac:dyDescent="0.3">
      <c r="A2147" s="4" t="s">
        <v>3449</v>
      </c>
      <c r="B2147" s="3" t="s">
        <v>762</v>
      </c>
      <c r="C2147" s="3" t="s">
        <v>2206</v>
      </c>
      <c r="D2147" s="45" t="s">
        <v>1669</v>
      </c>
      <c r="E2147" s="3" t="s">
        <v>763</v>
      </c>
      <c r="F2147" s="3" t="s">
        <v>764</v>
      </c>
      <c r="G2147" s="4" t="str">
        <f t="shared" si="137"/>
        <v>RES1206 17R4±1%</v>
      </c>
      <c r="H2147" s="3" t="s">
        <v>23</v>
      </c>
      <c r="I2147" s="3" t="s">
        <v>24</v>
      </c>
      <c r="J2147" s="3" t="s">
        <v>25</v>
      </c>
      <c r="K2147" s="3" t="s">
        <v>765</v>
      </c>
      <c r="L2147" s="4" t="str">
        <f t="shared" si="138"/>
        <v>RC1206FR-0717R4L</v>
      </c>
      <c r="M2147" s="3" t="s">
        <v>378</v>
      </c>
      <c r="N2147" t="s">
        <v>379</v>
      </c>
      <c r="O2147" t="str">
        <f t="shared" ca="1" si="136"/>
        <v>C:\Altium Libraries\Passives Library\DataSheet\GENERAL PURPOSE CHIP RESISTORS (Yageo).pdf</v>
      </c>
      <c r="P2147" s="5" t="str">
        <f t="shared" si="139"/>
        <v>GENERAL PURPOSE CHIP RESISTORS RES1206 17R4±1% 200V 0.25W</v>
      </c>
    </row>
    <row r="2148" spans="1:16" x14ac:dyDescent="0.3">
      <c r="A2148" s="4" t="s">
        <v>3450</v>
      </c>
      <c r="B2148" s="3" t="s">
        <v>762</v>
      </c>
      <c r="C2148" s="3" t="s">
        <v>2207</v>
      </c>
      <c r="D2148" s="45" t="s">
        <v>1669</v>
      </c>
      <c r="E2148" s="3" t="s">
        <v>763</v>
      </c>
      <c r="F2148" s="3" t="s">
        <v>764</v>
      </c>
      <c r="G2148" s="4" t="str">
        <f t="shared" si="137"/>
        <v>RES1206 17R8±1%</v>
      </c>
      <c r="H2148" s="3" t="s">
        <v>23</v>
      </c>
      <c r="I2148" s="3" t="s">
        <v>24</v>
      </c>
      <c r="J2148" s="3" t="s">
        <v>25</v>
      </c>
      <c r="K2148" s="3" t="s">
        <v>765</v>
      </c>
      <c r="L2148" s="4" t="str">
        <f t="shared" si="138"/>
        <v>RC1206FR-0717R8L</v>
      </c>
      <c r="M2148" s="3" t="s">
        <v>378</v>
      </c>
      <c r="N2148" t="s">
        <v>379</v>
      </c>
      <c r="O2148" t="str">
        <f t="shared" ca="1" si="136"/>
        <v>C:\Altium Libraries\Passives Library\DataSheet\GENERAL PURPOSE CHIP RESISTORS (Yageo).pdf</v>
      </c>
      <c r="P2148" s="5" t="str">
        <f t="shared" si="139"/>
        <v>GENERAL PURPOSE CHIP RESISTORS RES1206 17R8±1% 200V 0.25W</v>
      </c>
    </row>
    <row r="2149" spans="1:16" x14ac:dyDescent="0.3">
      <c r="A2149" s="4" t="s">
        <v>3451</v>
      </c>
      <c r="B2149" s="3" t="s">
        <v>762</v>
      </c>
      <c r="C2149" s="3" t="s">
        <v>2208</v>
      </c>
      <c r="D2149" s="45" t="s">
        <v>1669</v>
      </c>
      <c r="E2149" s="3" t="s">
        <v>763</v>
      </c>
      <c r="F2149" s="3" t="s">
        <v>764</v>
      </c>
      <c r="G2149" s="4" t="str">
        <f t="shared" si="137"/>
        <v>RES1206 18R2±1%</v>
      </c>
      <c r="H2149" s="3" t="s">
        <v>23</v>
      </c>
      <c r="I2149" s="3" t="s">
        <v>24</v>
      </c>
      <c r="J2149" s="3" t="s">
        <v>25</v>
      </c>
      <c r="K2149" s="3" t="s">
        <v>765</v>
      </c>
      <c r="L2149" s="4" t="str">
        <f t="shared" si="138"/>
        <v>RC1206FR-0718R2L</v>
      </c>
      <c r="M2149" s="3" t="s">
        <v>378</v>
      </c>
      <c r="N2149" t="s">
        <v>379</v>
      </c>
      <c r="O2149" t="str">
        <f t="shared" ca="1" si="136"/>
        <v>C:\Altium Libraries\Passives Library\DataSheet\GENERAL PURPOSE CHIP RESISTORS (Yageo).pdf</v>
      </c>
      <c r="P2149" s="5" t="str">
        <f t="shared" si="139"/>
        <v>GENERAL PURPOSE CHIP RESISTORS RES1206 18R2±1% 200V 0.25W</v>
      </c>
    </row>
    <row r="2150" spans="1:16" x14ac:dyDescent="0.3">
      <c r="A2150" s="4" t="s">
        <v>3452</v>
      </c>
      <c r="B2150" s="3" t="s">
        <v>762</v>
      </c>
      <c r="C2150" s="3" t="s">
        <v>2209</v>
      </c>
      <c r="D2150" s="45" t="s">
        <v>1669</v>
      </c>
      <c r="E2150" s="3" t="s">
        <v>763</v>
      </c>
      <c r="F2150" s="3" t="s">
        <v>764</v>
      </c>
      <c r="G2150" s="4" t="str">
        <f t="shared" si="137"/>
        <v>RES1206 18R7±1%</v>
      </c>
      <c r="H2150" s="3" t="s">
        <v>23</v>
      </c>
      <c r="I2150" s="3" t="s">
        <v>24</v>
      </c>
      <c r="J2150" s="3" t="s">
        <v>25</v>
      </c>
      <c r="K2150" s="3" t="s">
        <v>765</v>
      </c>
      <c r="L2150" s="4" t="str">
        <f t="shared" si="138"/>
        <v>RC1206FR-0718R7L</v>
      </c>
      <c r="M2150" s="3" t="s">
        <v>378</v>
      </c>
      <c r="N2150" t="s">
        <v>379</v>
      </c>
      <c r="O2150" t="str">
        <f t="shared" ca="1" si="136"/>
        <v>C:\Altium Libraries\Passives Library\DataSheet\GENERAL PURPOSE CHIP RESISTORS (Yageo).pdf</v>
      </c>
      <c r="P2150" s="5" t="str">
        <f t="shared" si="139"/>
        <v>GENERAL PURPOSE CHIP RESISTORS RES1206 18R7±1% 200V 0.25W</v>
      </c>
    </row>
    <row r="2151" spans="1:16" x14ac:dyDescent="0.3">
      <c r="A2151" s="4" t="s">
        <v>3453</v>
      </c>
      <c r="B2151" s="3" t="s">
        <v>762</v>
      </c>
      <c r="C2151" s="3" t="s">
        <v>2210</v>
      </c>
      <c r="D2151" s="45" t="s">
        <v>1669</v>
      </c>
      <c r="E2151" s="3" t="s">
        <v>763</v>
      </c>
      <c r="F2151" s="3" t="s">
        <v>764</v>
      </c>
      <c r="G2151" s="4" t="str">
        <f t="shared" si="137"/>
        <v>RES1206 19R1±1%</v>
      </c>
      <c r="H2151" s="3" t="s">
        <v>23</v>
      </c>
      <c r="I2151" s="3" t="s">
        <v>24</v>
      </c>
      <c r="J2151" s="3" t="s">
        <v>25</v>
      </c>
      <c r="K2151" s="3" t="s">
        <v>765</v>
      </c>
      <c r="L2151" s="4" t="str">
        <f t="shared" si="138"/>
        <v>RC1206FR-0719R1L</v>
      </c>
      <c r="M2151" s="3" t="s">
        <v>378</v>
      </c>
      <c r="N2151" t="s">
        <v>379</v>
      </c>
      <c r="O2151" t="str">
        <f t="shared" ca="1" si="136"/>
        <v>C:\Altium Libraries\Passives Library\DataSheet\GENERAL PURPOSE CHIP RESISTORS (Yageo).pdf</v>
      </c>
      <c r="P2151" s="5" t="str">
        <f t="shared" si="139"/>
        <v>GENERAL PURPOSE CHIP RESISTORS RES1206 19R1±1% 200V 0.25W</v>
      </c>
    </row>
    <row r="2152" spans="1:16" x14ac:dyDescent="0.3">
      <c r="A2152" s="4" t="s">
        <v>3454</v>
      </c>
      <c r="B2152" s="3" t="s">
        <v>762</v>
      </c>
      <c r="C2152" s="3" t="s">
        <v>2211</v>
      </c>
      <c r="D2152" s="45" t="s">
        <v>1669</v>
      </c>
      <c r="E2152" s="3" t="s">
        <v>763</v>
      </c>
      <c r="F2152" s="3" t="s">
        <v>764</v>
      </c>
      <c r="G2152" s="4" t="str">
        <f t="shared" si="137"/>
        <v>RES1206 19R6±1%</v>
      </c>
      <c r="H2152" s="3" t="s">
        <v>23</v>
      </c>
      <c r="I2152" s="3" t="s">
        <v>24</v>
      </c>
      <c r="J2152" s="3" t="s">
        <v>25</v>
      </c>
      <c r="K2152" s="3" t="s">
        <v>765</v>
      </c>
      <c r="L2152" s="4" t="str">
        <f t="shared" si="138"/>
        <v>RC1206FR-0719R6L</v>
      </c>
      <c r="M2152" s="3" t="s">
        <v>378</v>
      </c>
      <c r="N2152" t="s">
        <v>379</v>
      </c>
      <c r="O2152" t="str">
        <f t="shared" ca="1" si="136"/>
        <v>C:\Altium Libraries\Passives Library\DataSheet\GENERAL PURPOSE CHIP RESISTORS (Yageo).pdf</v>
      </c>
      <c r="P2152" s="5" t="str">
        <f t="shared" si="139"/>
        <v>GENERAL PURPOSE CHIP RESISTORS RES1206 19R6±1% 200V 0.25W</v>
      </c>
    </row>
    <row r="2153" spans="1:16" x14ac:dyDescent="0.3">
      <c r="A2153" s="4" t="s">
        <v>3455</v>
      </c>
      <c r="B2153" s="3" t="s">
        <v>762</v>
      </c>
      <c r="C2153" s="3" t="s">
        <v>91</v>
      </c>
      <c r="D2153" s="45" t="s">
        <v>1669</v>
      </c>
      <c r="E2153" s="3" t="s">
        <v>763</v>
      </c>
      <c r="F2153" s="3" t="s">
        <v>764</v>
      </c>
      <c r="G2153" s="4" t="str">
        <f t="shared" si="137"/>
        <v>RES1206 20R±1%</v>
      </c>
      <c r="H2153" s="3" t="s">
        <v>23</v>
      </c>
      <c r="I2153" s="3" t="s">
        <v>24</v>
      </c>
      <c r="J2153" s="3" t="s">
        <v>25</v>
      </c>
      <c r="K2153" s="3" t="s">
        <v>765</v>
      </c>
      <c r="L2153" s="4" t="str">
        <f t="shared" si="138"/>
        <v>RC1206FR-0720RL</v>
      </c>
      <c r="M2153" s="3" t="s">
        <v>378</v>
      </c>
      <c r="N2153" t="s">
        <v>379</v>
      </c>
      <c r="O2153" t="str">
        <f t="shared" ca="1" si="136"/>
        <v>C:\Altium Libraries\Passives Library\DataSheet\GENERAL PURPOSE CHIP RESISTORS (Yageo).pdf</v>
      </c>
      <c r="P2153" s="5" t="str">
        <f t="shared" si="139"/>
        <v>GENERAL PURPOSE CHIP RESISTORS RES1206 20R±1% 200V 0.25W</v>
      </c>
    </row>
    <row r="2154" spans="1:16" x14ac:dyDescent="0.3">
      <c r="A2154" s="4" t="s">
        <v>3456</v>
      </c>
      <c r="B2154" s="3" t="s">
        <v>762</v>
      </c>
      <c r="C2154" s="3" t="s">
        <v>2212</v>
      </c>
      <c r="D2154" s="45" t="s">
        <v>1669</v>
      </c>
      <c r="E2154" s="3" t="s">
        <v>763</v>
      </c>
      <c r="F2154" s="3" t="s">
        <v>764</v>
      </c>
      <c r="G2154" s="4" t="str">
        <f t="shared" si="137"/>
        <v>RES1206 20R5±1%</v>
      </c>
      <c r="H2154" s="3" t="s">
        <v>23</v>
      </c>
      <c r="I2154" s="3" t="s">
        <v>24</v>
      </c>
      <c r="J2154" s="3" t="s">
        <v>25</v>
      </c>
      <c r="K2154" s="3" t="s">
        <v>765</v>
      </c>
      <c r="L2154" s="4" t="str">
        <f t="shared" si="138"/>
        <v>RC1206FR-0720R5L</v>
      </c>
      <c r="M2154" s="3" t="s">
        <v>378</v>
      </c>
      <c r="N2154" t="s">
        <v>379</v>
      </c>
      <c r="O2154" t="str">
        <f t="shared" ca="1" si="136"/>
        <v>C:\Altium Libraries\Passives Library\DataSheet\GENERAL PURPOSE CHIP RESISTORS (Yageo).pdf</v>
      </c>
      <c r="P2154" s="5" t="str">
        <f t="shared" si="139"/>
        <v>GENERAL PURPOSE CHIP RESISTORS RES1206 20R5±1% 200V 0.25W</v>
      </c>
    </row>
    <row r="2155" spans="1:16" x14ac:dyDescent="0.3">
      <c r="A2155" s="4" t="s">
        <v>3457</v>
      </c>
      <c r="B2155" s="3" t="s">
        <v>762</v>
      </c>
      <c r="C2155" s="3" t="s">
        <v>2213</v>
      </c>
      <c r="D2155" s="45" t="s">
        <v>1669</v>
      </c>
      <c r="E2155" s="3" t="s">
        <v>763</v>
      </c>
      <c r="F2155" s="3" t="s">
        <v>764</v>
      </c>
      <c r="G2155" s="4" t="str">
        <f t="shared" si="137"/>
        <v>RES1206 21R±1%</v>
      </c>
      <c r="H2155" s="3" t="s">
        <v>23</v>
      </c>
      <c r="I2155" s="3" t="s">
        <v>24</v>
      </c>
      <c r="J2155" s="3" t="s">
        <v>25</v>
      </c>
      <c r="K2155" s="3" t="s">
        <v>765</v>
      </c>
      <c r="L2155" s="4" t="str">
        <f t="shared" si="138"/>
        <v>RC1206FR-0721RL</v>
      </c>
      <c r="M2155" s="3" t="s">
        <v>378</v>
      </c>
      <c r="N2155" t="s">
        <v>379</v>
      </c>
      <c r="O2155" t="str">
        <f t="shared" ref="O2155:O2218" ca="1" si="140">CONCATENATE(LEFT(CELL("имяфайла"), FIND("[",CELL("имяфайла"))-1),"DataSheet\GENERAL PURPOSE CHIP RESISTORS (Yageo).pdf")</f>
        <v>C:\Altium Libraries\Passives Library\DataSheet\GENERAL PURPOSE CHIP RESISTORS (Yageo).pdf</v>
      </c>
      <c r="P2155" s="5" t="str">
        <f t="shared" si="139"/>
        <v>GENERAL PURPOSE CHIP RESISTORS RES1206 21R±1% 200V 0.25W</v>
      </c>
    </row>
    <row r="2156" spans="1:16" x14ac:dyDescent="0.3">
      <c r="A2156" s="4" t="s">
        <v>3458</v>
      </c>
      <c r="B2156" s="3" t="s">
        <v>762</v>
      </c>
      <c r="C2156" s="3" t="s">
        <v>2214</v>
      </c>
      <c r="D2156" s="45" t="s">
        <v>1669</v>
      </c>
      <c r="E2156" s="3" t="s">
        <v>763</v>
      </c>
      <c r="F2156" s="3" t="s">
        <v>764</v>
      </c>
      <c r="G2156" s="4" t="str">
        <f t="shared" ref="G2156:G2219" si="141">CONCATENATE(K2156," ",C2156,D2156)</f>
        <v>RES1206 21R5±1%</v>
      </c>
      <c r="H2156" s="3" t="s">
        <v>23</v>
      </c>
      <c r="I2156" s="3" t="s">
        <v>24</v>
      </c>
      <c r="J2156" s="3" t="s">
        <v>25</v>
      </c>
      <c r="K2156" s="3" t="s">
        <v>765</v>
      </c>
      <c r="L2156" s="4" t="str">
        <f t="shared" ref="L2156:L2219" si="142">CONCATENATE("RC1206FR-07",C2156,"L")</f>
        <v>RC1206FR-0721R5L</v>
      </c>
      <c r="M2156" s="3" t="s">
        <v>378</v>
      </c>
      <c r="N2156" t="s">
        <v>379</v>
      </c>
      <c r="O2156" t="str">
        <f t="shared" ca="1" si="140"/>
        <v>C:\Altium Libraries\Passives Library\DataSheet\GENERAL PURPOSE CHIP RESISTORS (Yageo).pdf</v>
      </c>
      <c r="P2156" s="5" t="str">
        <f t="shared" ref="P2156:P2219" si="143">CONCATENATE(N2156," ",K2156," ",C2156,D2156," ",E2156," ",F2156)</f>
        <v>GENERAL PURPOSE CHIP RESISTORS RES1206 21R5±1% 200V 0.25W</v>
      </c>
    </row>
    <row r="2157" spans="1:16" x14ac:dyDescent="0.3">
      <c r="A2157" s="4" t="s">
        <v>3459</v>
      </c>
      <c r="B2157" s="3" t="s">
        <v>762</v>
      </c>
      <c r="C2157" s="3" t="s">
        <v>2215</v>
      </c>
      <c r="D2157" s="45" t="s">
        <v>1669</v>
      </c>
      <c r="E2157" s="3" t="s">
        <v>763</v>
      </c>
      <c r="F2157" s="3" t="s">
        <v>764</v>
      </c>
      <c r="G2157" s="4" t="str">
        <f t="shared" si="141"/>
        <v>RES1206 22R1±1%</v>
      </c>
      <c r="H2157" s="3" t="s">
        <v>23</v>
      </c>
      <c r="I2157" s="3" t="s">
        <v>24</v>
      </c>
      <c r="J2157" s="3" t="s">
        <v>25</v>
      </c>
      <c r="K2157" s="3" t="s">
        <v>765</v>
      </c>
      <c r="L2157" s="4" t="str">
        <f t="shared" si="142"/>
        <v>RC1206FR-0722R1L</v>
      </c>
      <c r="M2157" s="3" t="s">
        <v>378</v>
      </c>
      <c r="N2157" t="s">
        <v>379</v>
      </c>
      <c r="O2157" t="str">
        <f t="shared" ca="1" si="140"/>
        <v>C:\Altium Libraries\Passives Library\DataSheet\GENERAL PURPOSE CHIP RESISTORS (Yageo).pdf</v>
      </c>
      <c r="P2157" s="5" t="str">
        <f t="shared" si="143"/>
        <v>GENERAL PURPOSE CHIP RESISTORS RES1206 22R1±1% 200V 0.25W</v>
      </c>
    </row>
    <row r="2158" spans="1:16" x14ac:dyDescent="0.3">
      <c r="A2158" s="4" t="s">
        <v>3460</v>
      </c>
      <c r="B2158" s="3" t="s">
        <v>762</v>
      </c>
      <c r="C2158" s="3" t="s">
        <v>2216</v>
      </c>
      <c r="D2158" s="45" t="s">
        <v>1669</v>
      </c>
      <c r="E2158" s="3" t="s">
        <v>763</v>
      </c>
      <c r="F2158" s="3" t="s">
        <v>764</v>
      </c>
      <c r="G2158" s="4" t="str">
        <f t="shared" si="141"/>
        <v>RES1206 22R6±1%</v>
      </c>
      <c r="H2158" s="3" t="s">
        <v>23</v>
      </c>
      <c r="I2158" s="3" t="s">
        <v>24</v>
      </c>
      <c r="J2158" s="3" t="s">
        <v>25</v>
      </c>
      <c r="K2158" s="3" t="s">
        <v>765</v>
      </c>
      <c r="L2158" s="4" t="str">
        <f t="shared" si="142"/>
        <v>RC1206FR-0722R6L</v>
      </c>
      <c r="M2158" s="3" t="s">
        <v>378</v>
      </c>
      <c r="N2158" t="s">
        <v>379</v>
      </c>
      <c r="O2158" t="str">
        <f t="shared" ca="1" si="140"/>
        <v>C:\Altium Libraries\Passives Library\DataSheet\GENERAL PURPOSE CHIP RESISTORS (Yageo).pdf</v>
      </c>
      <c r="P2158" s="5" t="str">
        <f t="shared" si="143"/>
        <v>GENERAL PURPOSE CHIP RESISTORS RES1206 22R6±1% 200V 0.25W</v>
      </c>
    </row>
    <row r="2159" spans="1:16" x14ac:dyDescent="0.3">
      <c r="A2159" s="4" t="s">
        <v>3461</v>
      </c>
      <c r="B2159" s="3" t="s">
        <v>762</v>
      </c>
      <c r="C2159" s="3" t="s">
        <v>2217</v>
      </c>
      <c r="D2159" s="45" t="s">
        <v>1669</v>
      </c>
      <c r="E2159" s="3" t="s">
        <v>763</v>
      </c>
      <c r="F2159" s="3" t="s">
        <v>764</v>
      </c>
      <c r="G2159" s="4" t="str">
        <f t="shared" si="141"/>
        <v>RES1206 23R2±1%</v>
      </c>
      <c r="H2159" s="3" t="s">
        <v>23</v>
      </c>
      <c r="I2159" s="3" t="s">
        <v>24</v>
      </c>
      <c r="J2159" s="3" t="s">
        <v>25</v>
      </c>
      <c r="K2159" s="3" t="s">
        <v>765</v>
      </c>
      <c r="L2159" s="4" t="str">
        <f t="shared" si="142"/>
        <v>RC1206FR-0723R2L</v>
      </c>
      <c r="M2159" s="3" t="s">
        <v>378</v>
      </c>
      <c r="N2159" t="s">
        <v>379</v>
      </c>
      <c r="O2159" t="str">
        <f t="shared" ca="1" si="140"/>
        <v>C:\Altium Libraries\Passives Library\DataSheet\GENERAL PURPOSE CHIP RESISTORS (Yageo).pdf</v>
      </c>
      <c r="P2159" s="5" t="str">
        <f t="shared" si="143"/>
        <v>GENERAL PURPOSE CHIP RESISTORS RES1206 23R2±1% 200V 0.25W</v>
      </c>
    </row>
    <row r="2160" spans="1:16" x14ac:dyDescent="0.3">
      <c r="A2160" s="4" t="s">
        <v>3462</v>
      </c>
      <c r="B2160" s="3" t="s">
        <v>762</v>
      </c>
      <c r="C2160" s="3" t="s">
        <v>2218</v>
      </c>
      <c r="D2160" s="45" t="s">
        <v>1669</v>
      </c>
      <c r="E2160" s="3" t="s">
        <v>763</v>
      </c>
      <c r="F2160" s="3" t="s">
        <v>764</v>
      </c>
      <c r="G2160" s="4" t="str">
        <f t="shared" si="141"/>
        <v>RES1206 23R7±1%</v>
      </c>
      <c r="H2160" s="3" t="s">
        <v>23</v>
      </c>
      <c r="I2160" s="3" t="s">
        <v>24</v>
      </c>
      <c r="J2160" s="3" t="s">
        <v>25</v>
      </c>
      <c r="K2160" s="3" t="s">
        <v>765</v>
      </c>
      <c r="L2160" s="4" t="str">
        <f t="shared" si="142"/>
        <v>RC1206FR-0723R7L</v>
      </c>
      <c r="M2160" s="3" t="s">
        <v>378</v>
      </c>
      <c r="N2160" t="s">
        <v>379</v>
      </c>
      <c r="O2160" t="str">
        <f t="shared" ca="1" si="140"/>
        <v>C:\Altium Libraries\Passives Library\DataSheet\GENERAL PURPOSE CHIP RESISTORS (Yageo).pdf</v>
      </c>
      <c r="P2160" s="5" t="str">
        <f t="shared" si="143"/>
        <v>GENERAL PURPOSE CHIP RESISTORS RES1206 23R7±1% 200V 0.25W</v>
      </c>
    </row>
    <row r="2161" spans="1:16" x14ac:dyDescent="0.3">
      <c r="A2161" s="4" t="s">
        <v>3463</v>
      </c>
      <c r="B2161" s="3" t="s">
        <v>762</v>
      </c>
      <c r="C2161" s="3" t="s">
        <v>2219</v>
      </c>
      <c r="D2161" s="45" t="s">
        <v>1669</v>
      </c>
      <c r="E2161" s="3" t="s">
        <v>763</v>
      </c>
      <c r="F2161" s="3" t="s">
        <v>764</v>
      </c>
      <c r="G2161" s="4" t="str">
        <f t="shared" si="141"/>
        <v>RES1206 24R3±1%</v>
      </c>
      <c r="H2161" s="3" t="s">
        <v>23</v>
      </c>
      <c r="I2161" s="3" t="s">
        <v>24</v>
      </c>
      <c r="J2161" s="3" t="s">
        <v>25</v>
      </c>
      <c r="K2161" s="3" t="s">
        <v>765</v>
      </c>
      <c r="L2161" s="4" t="str">
        <f t="shared" si="142"/>
        <v>RC1206FR-0724R3L</v>
      </c>
      <c r="M2161" s="3" t="s">
        <v>378</v>
      </c>
      <c r="N2161" t="s">
        <v>379</v>
      </c>
      <c r="O2161" t="str">
        <f t="shared" ca="1" si="140"/>
        <v>C:\Altium Libraries\Passives Library\DataSheet\GENERAL PURPOSE CHIP RESISTORS (Yageo).pdf</v>
      </c>
      <c r="P2161" s="5" t="str">
        <f t="shared" si="143"/>
        <v>GENERAL PURPOSE CHIP RESISTORS RES1206 24R3±1% 200V 0.25W</v>
      </c>
    </row>
    <row r="2162" spans="1:16" x14ac:dyDescent="0.3">
      <c r="A2162" s="4" t="s">
        <v>3464</v>
      </c>
      <c r="B2162" s="3" t="s">
        <v>762</v>
      </c>
      <c r="C2162" s="3" t="s">
        <v>2220</v>
      </c>
      <c r="D2162" s="45" t="s">
        <v>1669</v>
      </c>
      <c r="E2162" s="3" t="s">
        <v>763</v>
      </c>
      <c r="F2162" s="3" t="s">
        <v>764</v>
      </c>
      <c r="G2162" s="4" t="str">
        <f t="shared" si="141"/>
        <v>RES1206 24R9±1%</v>
      </c>
      <c r="H2162" s="3" t="s">
        <v>23</v>
      </c>
      <c r="I2162" s="3" t="s">
        <v>24</v>
      </c>
      <c r="J2162" s="3" t="s">
        <v>25</v>
      </c>
      <c r="K2162" s="3" t="s">
        <v>765</v>
      </c>
      <c r="L2162" s="4" t="str">
        <f t="shared" si="142"/>
        <v>RC1206FR-0724R9L</v>
      </c>
      <c r="M2162" s="3" t="s">
        <v>378</v>
      </c>
      <c r="N2162" t="s">
        <v>379</v>
      </c>
      <c r="O2162" t="str">
        <f t="shared" ca="1" si="140"/>
        <v>C:\Altium Libraries\Passives Library\DataSheet\GENERAL PURPOSE CHIP RESISTORS (Yageo).pdf</v>
      </c>
      <c r="P2162" s="5" t="str">
        <f t="shared" si="143"/>
        <v>GENERAL PURPOSE CHIP RESISTORS RES1206 24R9±1% 200V 0.25W</v>
      </c>
    </row>
    <row r="2163" spans="1:16" x14ac:dyDescent="0.3">
      <c r="A2163" s="4" t="s">
        <v>3465</v>
      </c>
      <c r="B2163" s="3" t="s">
        <v>762</v>
      </c>
      <c r="C2163" s="3" t="s">
        <v>2221</v>
      </c>
      <c r="D2163" s="45" t="s">
        <v>1669</v>
      </c>
      <c r="E2163" s="3" t="s">
        <v>763</v>
      </c>
      <c r="F2163" s="3" t="s">
        <v>764</v>
      </c>
      <c r="G2163" s="4" t="str">
        <f t="shared" si="141"/>
        <v>RES1206 25R5±1%</v>
      </c>
      <c r="H2163" s="3" t="s">
        <v>23</v>
      </c>
      <c r="I2163" s="3" t="s">
        <v>24</v>
      </c>
      <c r="J2163" s="3" t="s">
        <v>25</v>
      </c>
      <c r="K2163" s="3" t="s">
        <v>765</v>
      </c>
      <c r="L2163" s="4" t="str">
        <f t="shared" si="142"/>
        <v>RC1206FR-0725R5L</v>
      </c>
      <c r="M2163" s="3" t="s">
        <v>378</v>
      </c>
      <c r="N2163" t="s">
        <v>379</v>
      </c>
      <c r="O2163" t="str">
        <f t="shared" ca="1" si="140"/>
        <v>C:\Altium Libraries\Passives Library\DataSheet\GENERAL PURPOSE CHIP RESISTORS (Yageo).pdf</v>
      </c>
      <c r="P2163" s="5" t="str">
        <f t="shared" si="143"/>
        <v>GENERAL PURPOSE CHIP RESISTORS RES1206 25R5±1% 200V 0.25W</v>
      </c>
    </row>
    <row r="2164" spans="1:16" x14ac:dyDescent="0.3">
      <c r="A2164" s="4" t="s">
        <v>3466</v>
      </c>
      <c r="B2164" s="3" t="s">
        <v>762</v>
      </c>
      <c r="C2164" s="3" t="s">
        <v>2222</v>
      </c>
      <c r="D2164" s="45" t="s">
        <v>1669</v>
      </c>
      <c r="E2164" s="3" t="s">
        <v>763</v>
      </c>
      <c r="F2164" s="3" t="s">
        <v>764</v>
      </c>
      <c r="G2164" s="4" t="str">
        <f t="shared" si="141"/>
        <v>RES1206 26R1±1%</v>
      </c>
      <c r="H2164" s="3" t="s">
        <v>23</v>
      </c>
      <c r="I2164" s="3" t="s">
        <v>24</v>
      </c>
      <c r="J2164" s="3" t="s">
        <v>25</v>
      </c>
      <c r="K2164" s="3" t="s">
        <v>765</v>
      </c>
      <c r="L2164" s="4" t="str">
        <f t="shared" si="142"/>
        <v>RC1206FR-0726R1L</v>
      </c>
      <c r="M2164" s="3" t="s">
        <v>378</v>
      </c>
      <c r="N2164" t="s">
        <v>379</v>
      </c>
      <c r="O2164" t="str">
        <f t="shared" ca="1" si="140"/>
        <v>C:\Altium Libraries\Passives Library\DataSheet\GENERAL PURPOSE CHIP RESISTORS (Yageo).pdf</v>
      </c>
      <c r="P2164" s="5" t="str">
        <f t="shared" si="143"/>
        <v>GENERAL PURPOSE CHIP RESISTORS RES1206 26R1±1% 200V 0.25W</v>
      </c>
    </row>
    <row r="2165" spans="1:16" x14ac:dyDescent="0.3">
      <c r="A2165" s="4" t="s">
        <v>3467</v>
      </c>
      <c r="B2165" s="3" t="s">
        <v>762</v>
      </c>
      <c r="C2165" s="3" t="s">
        <v>2223</v>
      </c>
      <c r="D2165" s="45" t="s">
        <v>1669</v>
      </c>
      <c r="E2165" s="3" t="s">
        <v>763</v>
      </c>
      <c r="F2165" s="3" t="s">
        <v>764</v>
      </c>
      <c r="G2165" s="4" t="str">
        <f t="shared" si="141"/>
        <v>RES1206 26R7±1%</v>
      </c>
      <c r="H2165" s="3" t="s">
        <v>23</v>
      </c>
      <c r="I2165" s="3" t="s">
        <v>24</v>
      </c>
      <c r="J2165" s="3" t="s">
        <v>25</v>
      </c>
      <c r="K2165" s="3" t="s">
        <v>765</v>
      </c>
      <c r="L2165" s="4" t="str">
        <f t="shared" si="142"/>
        <v>RC1206FR-0726R7L</v>
      </c>
      <c r="M2165" s="3" t="s">
        <v>378</v>
      </c>
      <c r="N2165" t="s">
        <v>379</v>
      </c>
      <c r="O2165" t="str">
        <f t="shared" ca="1" si="140"/>
        <v>C:\Altium Libraries\Passives Library\DataSheet\GENERAL PURPOSE CHIP RESISTORS (Yageo).pdf</v>
      </c>
      <c r="P2165" s="5" t="str">
        <f t="shared" si="143"/>
        <v>GENERAL PURPOSE CHIP RESISTORS RES1206 26R7±1% 200V 0.25W</v>
      </c>
    </row>
    <row r="2166" spans="1:16" x14ac:dyDescent="0.3">
      <c r="A2166" s="4" t="s">
        <v>3468</v>
      </c>
      <c r="B2166" s="3" t="s">
        <v>762</v>
      </c>
      <c r="C2166" s="3" t="s">
        <v>2224</v>
      </c>
      <c r="D2166" s="45" t="s">
        <v>1669</v>
      </c>
      <c r="E2166" s="3" t="s">
        <v>763</v>
      </c>
      <c r="F2166" s="3" t="s">
        <v>764</v>
      </c>
      <c r="G2166" s="4" t="str">
        <f t="shared" si="141"/>
        <v>RES1206 27R4±1%</v>
      </c>
      <c r="H2166" s="3" t="s">
        <v>23</v>
      </c>
      <c r="I2166" s="3" t="s">
        <v>24</v>
      </c>
      <c r="J2166" s="3" t="s">
        <v>25</v>
      </c>
      <c r="K2166" s="3" t="s">
        <v>765</v>
      </c>
      <c r="L2166" s="4" t="str">
        <f t="shared" si="142"/>
        <v>RC1206FR-0727R4L</v>
      </c>
      <c r="M2166" s="3" t="s">
        <v>378</v>
      </c>
      <c r="N2166" t="s">
        <v>379</v>
      </c>
      <c r="O2166" t="str">
        <f t="shared" ca="1" si="140"/>
        <v>C:\Altium Libraries\Passives Library\DataSheet\GENERAL PURPOSE CHIP RESISTORS (Yageo).pdf</v>
      </c>
      <c r="P2166" s="5" t="str">
        <f t="shared" si="143"/>
        <v>GENERAL PURPOSE CHIP RESISTORS RES1206 27R4±1% 200V 0.25W</v>
      </c>
    </row>
    <row r="2167" spans="1:16" x14ac:dyDescent="0.3">
      <c r="A2167" s="4" t="s">
        <v>3469</v>
      </c>
      <c r="B2167" s="3" t="s">
        <v>762</v>
      </c>
      <c r="C2167" s="3" t="s">
        <v>2225</v>
      </c>
      <c r="D2167" s="45" t="s">
        <v>1669</v>
      </c>
      <c r="E2167" s="3" t="s">
        <v>763</v>
      </c>
      <c r="F2167" s="3" t="s">
        <v>764</v>
      </c>
      <c r="G2167" s="4" t="str">
        <f t="shared" si="141"/>
        <v>RES1206 28R±1%</v>
      </c>
      <c r="H2167" s="3" t="s">
        <v>23</v>
      </c>
      <c r="I2167" s="3" t="s">
        <v>24</v>
      </c>
      <c r="J2167" s="3" t="s">
        <v>25</v>
      </c>
      <c r="K2167" s="3" t="s">
        <v>765</v>
      </c>
      <c r="L2167" s="4" t="str">
        <f t="shared" si="142"/>
        <v>RC1206FR-0728RL</v>
      </c>
      <c r="M2167" s="3" t="s">
        <v>378</v>
      </c>
      <c r="N2167" t="s">
        <v>379</v>
      </c>
      <c r="O2167" t="str">
        <f t="shared" ca="1" si="140"/>
        <v>C:\Altium Libraries\Passives Library\DataSheet\GENERAL PURPOSE CHIP RESISTORS (Yageo).pdf</v>
      </c>
      <c r="P2167" s="5" t="str">
        <f t="shared" si="143"/>
        <v>GENERAL PURPOSE CHIP RESISTORS RES1206 28R±1% 200V 0.25W</v>
      </c>
    </row>
    <row r="2168" spans="1:16" x14ac:dyDescent="0.3">
      <c r="A2168" s="4" t="s">
        <v>3470</v>
      </c>
      <c r="B2168" s="3" t="s">
        <v>762</v>
      </c>
      <c r="C2168" s="3" t="s">
        <v>2226</v>
      </c>
      <c r="D2168" s="45" t="s">
        <v>1669</v>
      </c>
      <c r="E2168" s="3" t="s">
        <v>763</v>
      </c>
      <c r="F2168" s="3" t="s">
        <v>764</v>
      </c>
      <c r="G2168" s="4" t="str">
        <f t="shared" si="141"/>
        <v>RES1206 28R7±1%</v>
      </c>
      <c r="H2168" s="3" t="s">
        <v>23</v>
      </c>
      <c r="I2168" s="3" t="s">
        <v>24</v>
      </c>
      <c r="J2168" s="3" t="s">
        <v>25</v>
      </c>
      <c r="K2168" s="3" t="s">
        <v>765</v>
      </c>
      <c r="L2168" s="4" t="str">
        <f t="shared" si="142"/>
        <v>RC1206FR-0728R7L</v>
      </c>
      <c r="M2168" s="3" t="s">
        <v>378</v>
      </c>
      <c r="N2168" t="s">
        <v>379</v>
      </c>
      <c r="O2168" t="str">
        <f t="shared" ca="1" si="140"/>
        <v>C:\Altium Libraries\Passives Library\DataSheet\GENERAL PURPOSE CHIP RESISTORS (Yageo).pdf</v>
      </c>
      <c r="P2168" s="5" t="str">
        <f t="shared" si="143"/>
        <v>GENERAL PURPOSE CHIP RESISTORS RES1206 28R7±1% 200V 0.25W</v>
      </c>
    </row>
    <row r="2169" spans="1:16" x14ac:dyDescent="0.3">
      <c r="A2169" s="4" t="s">
        <v>3471</v>
      </c>
      <c r="B2169" s="3" t="s">
        <v>762</v>
      </c>
      <c r="C2169" s="3" t="s">
        <v>2227</v>
      </c>
      <c r="D2169" s="45" t="s">
        <v>1669</v>
      </c>
      <c r="E2169" s="3" t="s">
        <v>763</v>
      </c>
      <c r="F2169" s="3" t="s">
        <v>764</v>
      </c>
      <c r="G2169" s="4" t="str">
        <f t="shared" si="141"/>
        <v>RES1206 29R4±1%</v>
      </c>
      <c r="H2169" s="3" t="s">
        <v>23</v>
      </c>
      <c r="I2169" s="3" t="s">
        <v>24</v>
      </c>
      <c r="J2169" s="3" t="s">
        <v>25</v>
      </c>
      <c r="K2169" s="3" t="s">
        <v>765</v>
      </c>
      <c r="L2169" s="4" t="str">
        <f t="shared" si="142"/>
        <v>RC1206FR-0729R4L</v>
      </c>
      <c r="M2169" s="3" t="s">
        <v>378</v>
      </c>
      <c r="N2169" t="s">
        <v>379</v>
      </c>
      <c r="O2169" t="str">
        <f t="shared" ca="1" si="140"/>
        <v>C:\Altium Libraries\Passives Library\DataSheet\GENERAL PURPOSE CHIP RESISTORS (Yageo).pdf</v>
      </c>
      <c r="P2169" s="5" t="str">
        <f t="shared" si="143"/>
        <v>GENERAL PURPOSE CHIP RESISTORS RES1206 29R4±1% 200V 0.25W</v>
      </c>
    </row>
    <row r="2170" spans="1:16" x14ac:dyDescent="0.3">
      <c r="A2170" s="4" t="s">
        <v>3472</v>
      </c>
      <c r="B2170" s="3" t="s">
        <v>762</v>
      </c>
      <c r="C2170" s="3" t="s">
        <v>2228</v>
      </c>
      <c r="D2170" s="45" t="s">
        <v>1669</v>
      </c>
      <c r="E2170" s="3" t="s">
        <v>763</v>
      </c>
      <c r="F2170" s="3" t="s">
        <v>764</v>
      </c>
      <c r="G2170" s="4" t="str">
        <f t="shared" si="141"/>
        <v>RES1206 30R1±1%</v>
      </c>
      <c r="H2170" s="3" t="s">
        <v>23</v>
      </c>
      <c r="I2170" s="3" t="s">
        <v>24</v>
      </c>
      <c r="J2170" s="3" t="s">
        <v>25</v>
      </c>
      <c r="K2170" s="3" t="s">
        <v>765</v>
      </c>
      <c r="L2170" s="4" t="str">
        <f t="shared" si="142"/>
        <v>RC1206FR-0730R1L</v>
      </c>
      <c r="M2170" s="3" t="s">
        <v>378</v>
      </c>
      <c r="N2170" t="s">
        <v>379</v>
      </c>
      <c r="O2170" t="str">
        <f t="shared" ca="1" si="140"/>
        <v>C:\Altium Libraries\Passives Library\DataSheet\GENERAL PURPOSE CHIP RESISTORS (Yageo).pdf</v>
      </c>
      <c r="P2170" s="5" t="str">
        <f t="shared" si="143"/>
        <v>GENERAL PURPOSE CHIP RESISTORS RES1206 30R1±1% 200V 0.25W</v>
      </c>
    </row>
    <row r="2171" spans="1:16" x14ac:dyDescent="0.3">
      <c r="A2171" s="4" t="s">
        <v>3473</v>
      </c>
      <c r="B2171" s="3" t="s">
        <v>762</v>
      </c>
      <c r="C2171" s="3" t="s">
        <v>2229</v>
      </c>
      <c r="D2171" s="45" t="s">
        <v>1669</v>
      </c>
      <c r="E2171" s="3" t="s">
        <v>763</v>
      </c>
      <c r="F2171" s="3" t="s">
        <v>764</v>
      </c>
      <c r="G2171" s="4" t="str">
        <f t="shared" si="141"/>
        <v>RES1206 30R9±1%</v>
      </c>
      <c r="H2171" s="3" t="s">
        <v>23</v>
      </c>
      <c r="I2171" s="3" t="s">
        <v>24</v>
      </c>
      <c r="J2171" s="3" t="s">
        <v>25</v>
      </c>
      <c r="K2171" s="3" t="s">
        <v>765</v>
      </c>
      <c r="L2171" s="4" t="str">
        <f t="shared" si="142"/>
        <v>RC1206FR-0730R9L</v>
      </c>
      <c r="M2171" s="3" t="s">
        <v>378</v>
      </c>
      <c r="N2171" t="s">
        <v>379</v>
      </c>
      <c r="O2171" t="str">
        <f t="shared" ca="1" si="140"/>
        <v>C:\Altium Libraries\Passives Library\DataSheet\GENERAL PURPOSE CHIP RESISTORS (Yageo).pdf</v>
      </c>
      <c r="P2171" s="5" t="str">
        <f t="shared" si="143"/>
        <v>GENERAL PURPOSE CHIP RESISTORS RES1206 30R9±1% 200V 0.25W</v>
      </c>
    </row>
    <row r="2172" spans="1:16" x14ac:dyDescent="0.3">
      <c r="A2172" s="4" t="s">
        <v>3474</v>
      </c>
      <c r="B2172" s="3" t="s">
        <v>762</v>
      </c>
      <c r="C2172" s="3" t="s">
        <v>2230</v>
      </c>
      <c r="D2172" s="45" t="s">
        <v>1669</v>
      </c>
      <c r="E2172" s="3" t="s">
        <v>763</v>
      </c>
      <c r="F2172" s="3" t="s">
        <v>764</v>
      </c>
      <c r="G2172" s="4" t="str">
        <f t="shared" si="141"/>
        <v>RES1206 31R6±1%</v>
      </c>
      <c r="H2172" s="3" t="s">
        <v>23</v>
      </c>
      <c r="I2172" s="3" t="s">
        <v>24</v>
      </c>
      <c r="J2172" s="3" t="s">
        <v>25</v>
      </c>
      <c r="K2172" s="3" t="s">
        <v>765</v>
      </c>
      <c r="L2172" s="4" t="str">
        <f t="shared" si="142"/>
        <v>RC1206FR-0731R6L</v>
      </c>
      <c r="M2172" s="3" t="s">
        <v>378</v>
      </c>
      <c r="N2172" t="s">
        <v>379</v>
      </c>
      <c r="O2172" t="str">
        <f t="shared" ca="1" si="140"/>
        <v>C:\Altium Libraries\Passives Library\DataSheet\GENERAL PURPOSE CHIP RESISTORS (Yageo).pdf</v>
      </c>
      <c r="P2172" s="5" t="str">
        <f t="shared" si="143"/>
        <v>GENERAL PURPOSE CHIP RESISTORS RES1206 31R6±1% 200V 0.25W</v>
      </c>
    </row>
    <row r="2173" spans="1:16" x14ac:dyDescent="0.3">
      <c r="A2173" s="4" t="s">
        <v>3475</v>
      </c>
      <c r="B2173" s="3" t="s">
        <v>762</v>
      </c>
      <c r="C2173" s="3" t="s">
        <v>2231</v>
      </c>
      <c r="D2173" s="45" t="s">
        <v>1669</v>
      </c>
      <c r="E2173" s="3" t="s">
        <v>763</v>
      </c>
      <c r="F2173" s="3" t="s">
        <v>764</v>
      </c>
      <c r="G2173" s="4" t="str">
        <f t="shared" si="141"/>
        <v>RES1206 32R4±1%</v>
      </c>
      <c r="H2173" s="3" t="s">
        <v>23</v>
      </c>
      <c r="I2173" s="3" t="s">
        <v>24</v>
      </c>
      <c r="J2173" s="3" t="s">
        <v>25</v>
      </c>
      <c r="K2173" s="3" t="s">
        <v>765</v>
      </c>
      <c r="L2173" s="4" t="str">
        <f t="shared" si="142"/>
        <v>RC1206FR-0732R4L</v>
      </c>
      <c r="M2173" s="3" t="s">
        <v>378</v>
      </c>
      <c r="N2173" t="s">
        <v>379</v>
      </c>
      <c r="O2173" t="str">
        <f t="shared" ca="1" si="140"/>
        <v>C:\Altium Libraries\Passives Library\DataSheet\GENERAL PURPOSE CHIP RESISTORS (Yageo).pdf</v>
      </c>
      <c r="P2173" s="5" t="str">
        <f t="shared" si="143"/>
        <v>GENERAL PURPOSE CHIP RESISTORS RES1206 32R4±1% 200V 0.25W</v>
      </c>
    </row>
    <row r="2174" spans="1:16" x14ac:dyDescent="0.3">
      <c r="A2174" s="4" t="s">
        <v>3476</v>
      </c>
      <c r="B2174" s="3" t="s">
        <v>762</v>
      </c>
      <c r="C2174" s="3" t="s">
        <v>2232</v>
      </c>
      <c r="D2174" s="45" t="s">
        <v>1669</v>
      </c>
      <c r="E2174" s="3" t="s">
        <v>763</v>
      </c>
      <c r="F2174" s="3" t="s">
        <v>764</v>
      </c>
      <c r="G2174" s="4" t="str">
        <f t="shared" si="141"/>
        <v>RES1206 33R2±1%</v>
      </c>
      <c r="H2174" s="3" t="s">
        <v>23</v>
      </c>
      <c r="I2174" s="3" t="s">
        <v>24</v>
      </c>
      <c r="J2174" s="3" t="s">
        <v>25</v>
      </c>
      <c r="K2174" s="3" t="s">
        <v>765</v>
      </c>
      <c r="L2174" s="4" t="str">
        <f t="shared" si="142"/>
        <v>RC1206FR-0733R2L</v>
      </c>
      <c r="M2174" s="3" t="s">
        <v>378</v>
      </c>
      <c r="N2174" t="s">
        <v>379</v>
      </c>
      <c r="O2174" t="str">
        <f t="shared" ca="1" si="140"/>
        <v>C:\Altium Libraries\Passives Library\DataSheet\GENERAL PURPOSE CHIP RESISTORS (Yageo).pdf</v>
      </c>
      <c r="P2174" s="5" t="str">
        <f t="shared" si="143"/>
        <v>GENERAL PURPOSE CHIP RESISTORS RES1206 33R2±1% 200V 0.25W</v>
      </c>
    </row>
    <row r="2175" spans="1:16" x14ac:dyDescent="0.3">
      <c r="A2175" s="4" t="s">
        <v>3477</v>
      </c>
      <c r="B2175" s="3" t="s">
        <v>762</v>
      </c>
      <c r="C2175" s="3" t="s">
        <v>2233</v>
      </c>
      <c r="D2175" s="45" t="s">
        <v>1669</v>
      </c>
      <c r="E2175" s="3" t="s">
        <v>763</v>
      </c>
      <c r="F2175" s="3" t="s">
        <v>764</v>
      </c>
      <c r="G2175" s="4" t="str">
        <f t="shared" si="141"/>
        <v>RES1206 34R±1%</v>
      </c>
      <c r="H2175" s="3" t="s">
        <v>23</v>
      </c>
      <c r="I2175" s="3" t="s">
        <v>24</v>
      </c>
      <c r="J2175" s="3" t="s">
        <v>25</v>
      </c>
      <c r="K2175" s="3" t="s">
        <v>765</v>
      </c>
      <c r="L2175" s="4" t="str">
        <f t="shared" si="142"/>
        <v>RC1206FR-0734RL</v>
      </c>
      <c r="M2175" s="3" t="s">
        <v>378</v>
      </c>
      <c r="N2175" t="s">
        <v>379</v>
      </c>
      <c r="O2175" t="str">
        <f t="shared" ca="1" si="140"/>
        <v>C:\Altium Libraries\Passives Library\DataSheet\GENERAL PURPOSE CHIP RESISTORS (Yageo).pdf</v>
      </c>
      <c r="P2175" s="5" t="str">
        <f t="shared" si="143"/>
        <v>GENERAL PURPOSE CHIP RESISTORS RES1206 34R±1% 200V 0.25W</v>
      </c>
    </row>
    <row r="2176" spans="1:16" x14ac:dyDescent="0.3">
      <c r="A2176" s="4" t="s">
        <v>3478</v>
      </c>
      <c r="B2176" s="3" t="s">
        <v>762</v>
      </c>
      <c r="C2176" s="3" t="s">
        <v>2234</v>
      </c>
      <c r="D2176" s="45" t="s">
        <v>1669</v>
      </c>
      <c r="E2176" s="3" t="s">
        <v>763</v>
      </c>
      <c r="F2176" s="3" t="s">
        <v>764</v>
      </c>
      <c r="G2176" s="4" t="str">
        <f t="shared" si="141"/>
        <v>RES1206 34R8±1%</v>
      </c>
      <c r="H2176" s="3" t="s">
        <v>23</v>
      </c>
      <c r="I2176" s="3" t="s">
        <v>24</v>
      </c>
      <c r="J2176" s="3" t="s">
        <v>25</v>
      </c>
      <c r="K2176" s="3" t="s">
        <v>765</v>
      </c>
      <c r="L2176" s="4" t="str">
        <f t="shared" si="142"/>
        <v>RC1206FR-0734R8L</v>
      </c>
      <c r="M2176" s="3" t="s">
        <v>378</v>
      </c>
      <c r="N2176" t="s">
        <v>379</v>
      </c>
      <c r="O2176" t="str">
        <f t="shared" ca="1" si="140"/>
        <v>C:\Altium Libraries\Passives Library\DataSheet\GENERAL PURPOSE CHIP RESISTORS (Yageo).pdf</v>
      </c>
      <c r="P2176" s="5" t="str">
        <f t="shared" si="143"/>
        <v>GENERAL PURPOSE CHIP RESISTORS RES1206 34R8±1% 200V 0.25W</v>
      </c>
    </row>
    <row r="2177" spans="1:16" x14ac:dyDescent="0.3">
      <c r="A2177" s="4" t="s">
        <v>3479</v>
      </c>
      <c r="B2177" s="3" t="s">
        <v>762</v>
      </c>
      <c r="C2177" s="3" t="s">
        <v>2235</v>
      </c>
      <c r="D2177" s="45" t="s">
        <v>1669</v>
      </c>
      <c r="E2177" s="3" t="s">
        <v>763</v>
      </c>
      <c r="F2177" s="3" t="s">
        <v>764</v>
      </c>
      <c r="G2177" s="4" t="str">
        <f t="shared" si="141"/>
        <v>RES1206 35R7±1%</v>
      </c>
      <c r="H2177" s="3" t="s">
        <v>23</v>
      </c>
      <c r="I2177" s="3" t="s">
        <v>24</v>
      </c>
      <c r="J2177" s="3" t="s">
        <v>25</v>
      </c>
      <c r="K2177" s="3" t="s">
        <v>765</v>
      </c>
      <c r="L2177" s="4" t="str">
        <f t="shared" si="142"/>
        <v>RC1206FR-0735R7L</v>
      </c>
      <c r="M2177" s="3" t="s">
        <v>378</v>
      </c>
      <c r="N2177" t="s">
        <v>379</v>
      </c>
      <c r="O2177" t="str">
        <f t="shared" ca="1" si="140"/>
        <v>C:\Altium Libraries\Passives Library\DataSheet\GENERAL PURPOSE CHIP RESISTORS (Yageo).pdf</v>
      </c>
      <c r="P2177" s="5" t="str">
        <f t="shared" si="143"/>
        <v>GENERAL PURPOSE CHIP RESISTORS RES1206 35R7±1% 200V 0.25W</v>
      </c>
    </row>
    <row r="2178" spans="1:16" x14ac:dyDescent="0.3">
      <c r="A2178" s="4" t="s">
        <v>3480</v>
      </c>
      <c r="B2178" s="3" t="s">
        <v>762</v>
      </c>
      <c r="C2178" s="3" t="s">
        <v>2236</v>
      </c>
      <c r="D2178" s="45" t="s">
        <v>1669</v>
      </c>
      <c r="E2178" s="3" t="s">
        <v>763</v>
      </c>
      <c r="F2178" s="3" t="s">
        <v>764</v>
      </c>
      <c r="G2178" s="4" t="str">
        <f t="shared" si="141"/>
        <v>RES1206 36R5±1%</v>
      </c>
      <c r="H2178" s="3" t="s">
        <v>23</v>
      </c>
      <c r="I2178" s="3" t="s">
        <v>24</v>
      </c>
      <c r="J2178" s="3" t="s">
        <v>25</v>
      </c>
      <c r="K2178" s="3" t="s">
        <v>765</v>
      </c>
      <c r="L2178" s="4" t="str">
        <f t="shared" si="142"/>
        <v>RC1206FR-0736R5L</v>
      </c>
      <c r="M2178" s="3" t="s">
        <v>378</v>
      </c>
      <c r="N2178" t="s">
        <v>379</v>
      </c>
      <c r="O2178" t="str">
        <f t="shared" ca="1" si="140"/>
        <v>C:\Altium Libraries\Passives Library\DataSheet\GENERAL PURPOSE CHIP RESISTORS (Yageo).pdf</v>
      </c>
      <c r="P2178" s="5" t="str">
        <f t="shared" si="143"/>
        <v>GENERAL PURPOSE CHIP RESISTORS RES1206 36R5±1% 200V 0.25W</v>
      </c>
    </row>
    <row r="2179" spans="1:16" x14ac:dyDescent="0.3">
      <c r="A2179" s="4" t="s">
        <v>3481</v>
      </c>
      <c r="B2179" s="3" t="s">
        <v>762</v>
      </c>
      <c r="C2179" s="3" t="s">
        <v>2237</v>
      </c>
      <c r="D2179" s="45" t="s">
        <v>1669</v>
      </c>
      <c r="E2179" s="3" t="s">
        <v>763</v>
      </c>
      <c r="F2179" s="3" t="s">
        <v>764</v>
      </c>
      <c r="G2179" s="4" t="str">
        <f t="shared" si="141"/>
        <v>RES1206 37R4±1%</v>
      </c>
      <c r="H2179" s="3" t="s">
        <v>23</v>
      </c>
      <c r="I2179" s="3" t="s">
        <v>24</v>
      </c>
      <c r="J2179" s="3" t="s">
        <v>25</v>
      </c>
      <c r="K2179" s="3" t="s">
        <v>765</v>
      </c>
      <c r="L2179" s="4" t="str">
        <f t="shared" si="142"/>
        <v>RC1206FR-0737R4L</v>
      </c>
      <c r="M2179" s="3" t="s">
        <v>378</v>
      </c>
      <c r="N2179" t="s">
        <v>379</v>
      </c>
      <c r="O2179" t="str">
        <f t="shared" ca="1" si="140"/>
        <v>C:\Altium Libraries\Passives Library\DataSheet\GENERAL PURPOSE CHIP RESISTORS (Yageo).pdf</v>
      </c>
      <c r="P2179" s="5" t="str">
        <f t="shared" si="143"/>
        <v>GENERAL PURPOSE CHIP RESISTORS RES1206 37R4±1% 200V 0.25W</v>
      </c>
    </row>
    <row r="2180" spans="1:16" x14ac:dyDescent="0.3">
      <c r="A2180" s="4" t="s">
        <v>3482</v>
      </c>
      <c r="B2180" s="3" t="s">
        <v>762</v>
      </c>
      <c r="C2180" s="3" t="s">
        <v>2238</v>
      </c>
      <c r="D2180" s="45" t="s">
        <v>1669</v>
      </c>
      <c r="E2180" s="3" t="s">
        <v>763</v>
      </c>
      <c r="F2180" s="3" t="s">
        <v>764</v>
      </c>
      <c r="G2180" s="4" t="str">
        <f t="shared" si="141"/>
        <v>RES1206 38R3±1%</v>
      </c>
      <c r="H2180" s="3" t="s">
        <v>23</v>
      </c>
      <c r="I2180" s="3" t="s">
        <v>24</v>
      </c>
      <c r="J2180" s="3" t="s">
        <v>25</v>
      </c>
      <c r="K2180" s="3" t="s">
        <v>765</v>
      </c>
      <c r="L2180" s="4" t="str">
        <f t="shared" si="142"/>
        <v>RC1206FR-0738R3L</v>
      </c>
      <c r="M2180" s="3" t="s">
        <v>378</v>
      </c>
      <c r="N2180" t="s">
        <v>379</v>
      </c>
      <c r="O2180" t="str">
        <f t="shared" ca="1" si="140"/>
        <v>C:\Altium Libraries\Passives Library\DataSheet\GENERAL PURPOSE CHIP RESISTORS (Yageo).pdf</v>
      </c>
      <c r="P2180" s="5" t="str">
        <f t="shared" si="143"/>
        <v>GENERAL PURPOSE CHIP RESISTORS RES1206 38R3±1% 200V 0.25W</v>
      </c>
    </row>
    <row r="2181" spans="1:16" x14ac:dyDescent="0.3">
      <c r="A2181" s="4" t="s">
        <v>3483</v>
      </c>
      <c r="B2181" s="3" t="s">
        <v>762</v>
      </c>
      <c r="C2181" s="3" t="s">
        <v>2239</v>
      </c>
      <c r="D2181" s="45" t="s">
        <v>1669</v>
      </c>
      <c r="E2181" s="3" t="s">
        <v>763</v>
      </c>
      <c r="F2181" s="3" t="s">
        <v>764</v>
      </c>
      <c r="G2181" s="4" t="str">
        <f t="shared" si="141"/>
        <v>RES1206 39R2±1%</v>
      </c>
      <c r="H2181" s="3" t="s">
        <v>23</v>
      </c>
      <c r="I2181" s="3" t="s">
        <v>24</v>
      </c>
      <c r="J2181" s="3" t="s">
        <v>25</v>
      </c>
      <c r="K2181" s="3" t="s">
        <v>765</v>
      </c>
      <c r="L2181" s="4" t="str">
        <f t="shared" si="142"/>
        <v>RC1206FR-0739R2L</v>
      </c>
      <c r="M2181" s="3" t="s">
        <v>378</v>
      </c>
      <c r="N2181" t="s">
        <v>379</v>
      </c>
      <c r="O2181" t="str">
        <f t="shared" ca="1" si="140"/>
        <v>C:\Altium Libraries\Passives Library\DataSheet\GENERAL PURPOSE CHIP RESISTORS (Yageo).pdf</v>
      </c>
      <c r="P2181" s="5" t="str">
        <f t="shared" si="143"/>
        <v>GENERAL PURPOSE CHIP RESISTORS RES1206 39R2±1% 200V 0.25W</v>
      </c>
    </row>
    <row r="2182" spans="1:16" x14ac:dyDescent="0.3">
      <c r="A2182" s="4" t="s">
        <v>3484</v>
      </c>
      <c r="B2182" s="3" t="s">
        <v>762</v>
      </c>
      <c r="C2182" s="3" t="s">
        <v>2240</v>
      </c>
      <c r="D2182" s="45" t="s">
        <v>1669</v>
      </c>
      <c r="E2182" s="3" t="s">
        <v>763</v>
      </c>
      <c r="F2182" s="3" t="s">
        <v>764</v>
      </c>
      <c r="G2182" s="4" t="str">
        <f t="shared" si="141"/>
        <v>RES1206 40R2±1%</v>
      </c>
      <c r="H2182" s="3" t="s">
        <v>23</v>
      </c>
      <c r="I2182" s="3" t="s">
        <v>24</v>
      </c>
      <c r="J2182" s="3" t="s">
        <v>25</v>
      </c>
      <c r="K2182" s="3" t="s">
        <v>765</v>
      </c>
      <c r="L2182" s="4" t="str">
        <f t="shared" si="142"/>
        <v>RC1206FR-0740R2L</v>
      </c>
      <c r="M2182" s="3" t="s">
        <v>378</v>
      </c>
      <c r="N2182" t="s">
        <v>379</v>
      </c>
      <c r="O2182" t="str">
        <f t="shared" ca="1" si="140"/>
        <v>C:\Altium Libraries\Passives Library\DataSheet\GENERAL PURPOSE CHIP RESISTORS (Yageo).pdf</v>
      </c>
      <c r="P2182" s="5" t="str">
        <f t="shared" si="143"/>
        <v>GENERAL PURPOSE CHIP RESISTORS RES1206 40R2±1% 200V 0.25W</v>
      </c>
    </row>
    <row r="2183" spans="1:16" x14ac:dyDescent="0.3">
      <c r="A2183" s="4" t="s">
        <v>3485</v>
      </c>
      <c r="B2183" s="3" t="s">
        <v>762</v>
      </c>
      <c r="C2183" s="3" t="s">
        <v>2241</v>
      </c>
      <c r="D2183" s="45" t="s">
        <v>1669</v>
      </c>
      <c r="E2183" s="3" t="s">
        <v>763</v>
      </c>
      <c r="F2183" s="3" t="s">
        <v>764</v>
      </c>
      <c r="G2183" s="4" t="str">
        <f t="shared" si="141"/>
        <v>RES1206 41R2±1%</v>
      </c>
      <c r="H2183" s="3" t="s">
        <v>23</v>
      </c>
      <c r="I2183" s="3" t="s">
        <v>24</v>
      </c>
      <c r="J2183" s="3" t="s">
        <v>25</v>
      </c>
      <c r="K2183" s="3" t="s">
        <v>765</v>
      </c>
      <c r="L2183" s="4" t="str">
        <f t="shared" si="142"/>
        <v>RC1206FR-0741R2L</v>
      </c>
      <c r="M2183" s="3" t="s">
        <v>378</v>
      </c>
      <c r="N2183" t="s">
        <v>379</v>
      </c>
      <c r="O2183" t="str">
        <f t="shared" ca="1" si="140"/>
        <v>C:\Altium Libraries\Passives Library\DataSheet\GENERAL PURPOSE CHIP RESISTORS (Yageo).pdf</v>
      </c>
      <c r="P2183" s="5" t="str">
        <f t="shared" si="143"/>
        <v>GENERAL PURPOSE CHIP RESISTORS RES1206 41R2±1% 200V 0.25W</v>
      </c>
    </row>
    <row r="2184" spans="1:16" x14ac:dyDescent="0.3">
      <c r="A2184" s="4" t="s">
        <v>3486</v>
      </c>
      <c r="B2184" s="3" t="s">
        <v>762</v>
      </c>
      <c r="C2184" s="3" t="s">
        <v>2242</v>
      </c>
      <c r="D2184" s="45" t="s">
        <v>1669</v>
      </c>
      <c r="E2184" s="3" t="s">
        <v>763</v>
      </c>
      <c r="F2184" s="3" t="s">
        <v>764</v>
      </c>
      <c r="G2184" s="4" t="str">
        <f t="shared" si="141"/>
        <v>RES1206 42R2±1%</v>
      </c>
      <c r="H2184" s="3" t="s">
        <v>23</v>
      </c>
      <c r="I2184" s="3" t="s">
        <v>24</v>
      </c>
      <c r="J2184" s="3" t="s">
        <v>25</v>
      </c>
      <c r="K2184" s="3" t="s">
        <v>765</v>
      </c>
      <c r="L2184" s="4" t="str">
        <f t="shared" si="142"/>
        <v>RC1206FR-0742R2L</v>
      </c>
      <c r="M2184" s="3" t="s">
        <v>378</v>
      </c>
      <c r="N2184" t="s">
        <v>379</v>
      </c>
      <c r="O2184" t="str">
        <f t="shared" ca="1" si="140"/>
        <v>C:\Altium Libraries\Passives Library\DataSheet\GENERAL PURPOSE CHIP RESISTORS (Yageo).pdf</v>
      </c>
      <c r="P2184" s="5" t="str">
        <f t="shared" si="143"/>
        <v>GENERAL PURPOSE CHIP RESISTORS RES1206 42R2±1% 200V 0.25W</v>
      </c>
    </row>
    <row r="2185" spans="1:16" x14ac:dyDescent="0.3">
      <c r="A2185" s="4" t="s">
        <v>3487</v>
      </c>
      <c r="B2185" s="3" t="s">
        <v>762</v>
      </c>
      <c r="C2185" s="3" t="s">
        <v>2243</v>
      </c>
      <c r="D2185" s="45" t="s">
        <v>1669</v>
      </c>
      <c r="E2185" s="3" t="s">
        <v>763</v>
      </c>
      <c r="F2185" s="3" t="s">
        <v>764</v>
      </c>
      <c r="G2185" s="4" t="str">
        <f t="shared" si="141"/>
        <v>RES1206 43R2±1%</v>
      </c>
      <c r="H2185" s="3" t="s">
        <v>23</v>
      </c>
      <c r="I2185" s="3" t="s">
        <v>24</v>
      </c>
      <c r="J2185" s="3" t="s">
        <v>25</v>
      </c>
      <c r="K2185" s="3" t="s">
        <v>765</v>
      </c>
      <c r="L2185" s="4" t="str">
        <f t="shared" si="142"/>
        <v>RC1206FR-0743R2L</v>
      </c>
      <c r="M2185" s="3" t="s">
        <v>378</v>
      </c>
      <c r="N2185" t="s">
        <v>379</v>
      </c>
      <c r="O2185" t="str">
        <f t="shared" ca="1" si="140"/>
        <v>C:\Altium Libraries\Passives Library\DataSheet\GENERAL PURPOSE CHIP RESISTORS (Yageo).pdf</v>
      </c>
      <c r="P2185" s="5" t="str">
        <f t="shared" si="143"/>
        <v>GENERAL PURPOSE CHIP RESISTORS RES1206 43R2±1% 200V 0.25W</v>
      </c>
    </row>
    <row r="2186" spans="1:16" x14ac:dyDescent="0.3">
      <c r="A2186" s="4" t="s">
        <v>3488</v>
      </c>
      <c r="B2186" s="3" t="s">
        <v>762</v>
      </c>
      <c r="C2186" s="3" t="s">
        <v>2244</v>
      </c>
      <c r="D2186" s="45" t="s">
        <v>1669</v>
      </c>
      <c r="E2186" s="3" t="s">
        <v>763</v>
      </c>
      <c r="F2186" s="3" t="s">
        <v>764</v>
      </c>
      <c r="G2186" s="4" t="str">
        <f t="shared" si="141"/>
        <v>RES1206 44R2±1%</v>
      </c>
      <c r="H2186" s="3" t="s">
        <v>23</v>
      </c>
      <c r="I2186" s="3" t="s">
        <v>24</v>
      </c>
      <c r="J2186" s="3" t="s">
        <v>25</v>
      </c>
      <c r="K2186" s="3" t="s">
        <v>765</v>
      </c>
      <c r="L2186" s="4" t="str">
        <f t="shared" si="142"/>
        <v>RC1206FR-0744R2L</v>
      </c>
      <c r="M2186" s="3" t="s">
        <v>378</v>
      </c>
      <c r="N2186" t="s">
        <v>379</v>
      </c>
      <c r="O2186" t="str">
        <f t="shared" ca="1" si="140"/>
        <v>C:\Altium Libraries\Passives Library\DataSheet\GENERAL PURPOSE CHIP RESISTORS (Yageo).pdf</v>
      </c>
      <c r="P2186" s="5" t="str">
        <f t="shared" si="143"/>
        <v>GENERAL PURPOSE CHIP RESISTORS RES1206 44R2±1% 200V 0.25W</v>
      </c>
    </row>
    <row r="2187" spans="1:16" x14ac:dyDescent="0.3">
      <c r="A2187" s="4" t="s">
        <v>3489</v>
      </c>
      <c r="B2187" s="3" t="s">
        <v>762</v>
      </c>
      <c r="C2187" s="3" t="s">
        <v>2245</v>
      </c>
      <c r="D2187" s="45" t="s">
        <v>1669</v>
      </c>
      <c r="E2187" s="3" t="s">
        <v>763</v>
      </c>
      <c r="F2187" s="3" t="s">
        <v>764</v>
      </c>
      <c r="G2187" s="4" t="str">
        <f t="shared" si="141"/>
        <v>RES1206 45R3±1%</v>
      </c>
      <c r="H2187" s="3" t="s">
        <v>23</v>
      </c>
      <c r="I2187" s="3" t="s">
        <v>24</v>
      </c>
      <c r="J2187" s="3" t="s">
        <v>25</v>
      </c>
      <c r="K2187" s="3" t="s">
        <v>765</v>
      </c>
      <c r="L2187" s="4" t="str">
        <f t="shared" si="142"/>
        <v>RC1206FR-0745R3L</v>
      </c>
      <c r="M2187" s="3" t="s">
        <v>378</v>
      </c>
      <c r="N2187" t="s">
        <v>379</v>
      </c>
      <c r="O2187" t="str">
        <f t="shared" ca="1" si="140"/>
        <v>C:\Altium Libraries\Passives Library\DataSheet\GENERAL PURPOSE CHIP RESISTORS (Yageo).pdf</v>
      </c>
      <c r="P2187" s="5" t="str">
        <f t="shared" si="143"/>
        <v>GENERAL PURPOSE CHIP RESISTORS RES1206 45R3±1% 200V 0.25W</v>
      </c>
    </row>
    <row r="2188" spans="1:16" x14ac:dyDescent="0.3">
      <c r="A2188" s="4" t="s">
        <v>3490</v>
      </c>
      <c r="B2188" s="3" t="s">
        <v>762</v>
      </c>
      <c r="C2188" s="3" t="s">
        <v>2246</v>
      </c>
      <c r="D2188" s="45" t="s">
        <v>1669</v>
      </c>
      <c r="E2188" s="3" t="s">
        <v>763</v>
      </c>
      <c r="F2188" s="3" t="s">
        <v>764</v>
      </c>
      <c r="G2188" s="4" t="str">
        <f t="shared" si="141"/>
        <v>RES1206 46R4±1%</v>
      </c>
      <c r="H2188" s="3" t="s">
        <v>23</v>
      </c>
      <c r="I2188" s="3" t="s">
        <v>24</v>
      </c>
      <c r="J2188" s="3" t="s">
        <v>25</v>
      </c>
      <c r="K2188" s="3" t="s">
        <v>765</v>
      </c>
      <c r="L2188" s="4" t="str">
        <f t="shared" si="142"/>
        <v>RC1206FR-0746R4L</v>
      </c>
      <c r="M2188" s="3" t="s">
        <v>378</v>
      </c>
      <c r="N2188" t="s">
        <v>379</v>
      </c>
      <c r="O2188" t="str">
        <f t="shared" ca="1" si="140"/>
        <v>C:\Altium Libraries\Passives Library\DataSheet\GENERAL PURPOSE CHIP RESISTORS (Yageo).pdf</v>
      </c>
      <c r="P2188" s="5" t="str">
        <f t="shared" si="143"/>
        <v>GENERAL PURPOSE CHIP RESISTORS RES1206 46R4±1% 200V 0.25W</v>
      </c>
    </row>
    <row r="2189" spans="1:16" x14ac:dyDescent="0.3">
      <c r="A2189" s="4" t="s">
        <v>3491</v>
      </c>
      <c r="B2189" s="3" t="s">
        <v>762</v>
      </c>
      <c r="C2189" s="3" t="s">
        <v>2247</v>
      </c>
      <c r="D2189" s="45" t="s">
        <v>1669</v>
      </c>
      <c r="E2189" s="3" t="s">
        <v>763</v>
      </c>
      <c r="F2189" s="3" t="s">
        <v>764</v>
      </c>
      <c r="G2189" s="4" t="str">
        <f t="shared" si="141"/>
        <v>RES1206 47R5±1%</v>
      </c>
      <c r="H2189" s="3" t="s">
        <v>23</v>
      </c>
      <c r="I2189" s="3" t="s">
        <v>24</v>
      </c>
      <c r="J2189" s="3" t="s">
        <v>25</v>
      </c>
      <c r="K2189" s="3" t="s">
        <v>765</v>
      </c>
      <c r="L2189" s="4" t="str">
        <f t="shared" si="142"/>
        <v>RC1206FR-0747R5L</v>
      </c>
      <c r="M2189" s="3" t="s">
        <v>378</v>
      </c>
      <c r="N2189" t="s">
        <v>379</v>
      </c>
      <c r="O2189" t="str">
        <f t="shared" ca="1" si="140"/>
        <v>C:\Altium Libraries\Passives Library\DataSheet\GENERAL PURPOSE CHIP RESISTORS (Yageo).pdf</v>
      </c>
      <c r="P2189" s="5" t="str">
        <f t="shared" si="143"/>
        <v>GENERAL PURPOSE CHIP RESISTORS RES1206 47R5±1% 200V 0.25W</v>
      </c>
    </row>
    <row r="2190" spans="1:16" x14ac:dyDescent="0.3">
      <c r="A2190" s="4" t="s">
        <v>3492</v>
      </c>
      <c r="B2190" s="3" t="s">
        <v>762</v>
      </c>
      <c r="C2190" s="3" t="s">
        <v>2248</v>
      </c>
      <c r="D2190" s="45" t="s">
        <v>1669</v>
      </c>
      <c r="E2190" s="3" t="s">
        <v>763</v>
      </c>
      <c r="F2190" s="3" t="s">
        <v>764</v>
      </c>
      <c r="G2190" s="4" t="str">
        <f t="shared" si="141"/>
        <v>RES1206 48R7±1%</v>
      </c>
      <c r="H2190" s="3" t="s">
        <v>23</v>
      </c>
      <c r="I2190" s="3" t="s">
        <v>24</v>
      </c>
      <c r="J2190" s="3" t="s">
        <v>25</v>
      </c>
      <c r="K2190" s="3" t="s">
        <v>765</v>
      </c>
      <c r="L2190" s="4" t="str">
        <f t="shared" si="142"/>
        <v>RC1206FR-0748R7L</v>
      </c>
      <c r="M2190" s="3" t="s">
        <v>378</v>
      </c>
      <c r="N2190" t="s">
        <v>379</v>
      </c>
      <c r="O2190" t="str">
        <f t="shared" ca="1" si="140"/>
        <v>C:\Altium Libraries\Passives Library\DataSheet\GENERAL PURPOSE CHIP RESISTORS (Yageo).pdf</v>
      </c>
      <c r="P2190" s="5" t="str">
        <f t="shared" si="143"/>
        <v>GENERAL PURPOSE CHIP RESISTORS RES1206 48R7±1% 200V 0.25W</v>
      </c>
    </row>
    <row r="2191" spans="1:16" x14ac:dyDescent="0.3">
      <c r="A2191" s="4" t="s">
        <v>3493</v>
      </c>
      <c r="B2191" s="3" t="s">
        <v>762</v>
      </c>
      <c r="C2191" s="3" t="s">
        <v>2249</v>
      </c>
      <c r="D2191" s="45" t="s">
        <v>1669</v>
      </c>
      <c r="E2191" s="3" t="s">
        <v>763</v>
      </c>
      <c r="F2191" s="3" t="s">
        <v>764</v>
      </c>
      <c r="G2191" s="4" t="str">
        <f t="shared" si="141"/>
        <v>RES1206 49R9±1%</v>
      </c>
      <c r="H2191" s="3" t="s">
        <v>23</v>
      </c>
      <c r="I2191" s="3" t="s">
        <v>24</v>
      </c>
      <c r="J2191" s="3" t="s">
        <v>25</v>
      </c>
      <c r="K2191" s="3" t="s">
        <v>765</v>
      </c>
      <c r="L2191" s="4" t="str">
        <f t="shared" si="142"/>
        <v>RC1206FR-0749R9L</v>
      </c>
      <c r="M2191" s="3" t="s">
        <v>378</v>
      </c>
      <c r="N2191" t="s">
        <v>379</v>
      </c>
      <c r="O2191" t="str">
        <f t="shared" ca="1" si="140"/>
        <v>C:\Altium Libraries\Passives Library\DataSheet\GENERAL PURPOSE CHIP RESISTORS (Yageo).pdf</v>
      </c>
      <c r="P2191" s="5" t="str">
        <f t="shared" si="143"/>
        <v>GENERAL PURPOSE CHIP RESISTORS RES1206 49R9±1% 200V 0.25W</v>
      </c>
    </row>
    <row r="2192" spans="1:16" x14ac:dyDescent="0.3">
      <c r="A2192" s="4" t="s">
        <v>3494</v>
      </c>
      <c r="B2192" s="3" t="s">
        <v>762</v>
      </c>
      <c r="C2192" s="3" t="s">
        <v>2250</v>
      </c>
      <c r="D2192" s="45" t="s">
        <v>1669</v>
      </c>
      <c r="E2192" s="3" t="s">
        <v>763</v>
      </c>
      <c r="F2192" s="3" t="s">
        <v>764</v>
      </c>
      <c r="G2192" s="4" t="str">
        <f t="shared" si="141"/>
        <v>RES1206 51R1±1%</v>
      </c>
      <c r="H2192" s="3" t="s">
        <v>23</v>
      </c>
      <c r="I2192" s="3" t="s">
        <v>24</v>
      </c>
      <c r="J2192" s="3" t="s">
        <v>25</v>
      </c>
      <c r="K2192" s="3" t="s">
        <v>765</v>
      </c>
      <c r="L2192" s="4" t="str">
        <f t="shared" si="142"/>
        <v>RC1206FR-0751R1L</v>
      </c>
      <c r="M2192" s="3" t="s">
        <v>378</v>
      </c>
      <c r="N2192" t="s">
        <v>379</v>
      </c>
      <c r="O2192" t="str">
        <f t="shared" ca="1" si="140"/>
        <v>C:\Altium Libraries\Passives Library\DataSheet\GENERAL PURPOSE CHIP RESISTORS (Yageo).pdf</v>
      </c>
      <c r="P2192" s="5" t="str">
        <f t="shared" si="143"/>
        <v>GENERAL PURPOSE CHIP RESISTORS RES1206 51R1±1% 200V 0.25W</v>
      </c>
    </row>
    <row r="2193" spans="1:16" x14ac:dyDescent="0.3">
      <c r="A2193" s="4" t="s">
        <v>3495</v>
      </c>
      <c r="B2193" s="3" t="s">
        <v>762</v>
      </c>
      <c r="C2193" s="3" t="s">
        <v>2251</v>
      </c>
      <c r="D2193" s="45" t="s">
        <v>1669</v>
      </c>
      <c r="E2193" s="3" t="s">
        <v>763</v>
      </c>
      <c r="F2193" s="3" t="s">
        <v>764</v>
      </c>
      <c r="G2193" s="4" t="str">
        <f t="shared" si="141"/>
        <v>RES1206 52R3±1%</v>
      </c>
      <c r="H2193" s="3" t="s">
        <v>23</v>
      </c>
      <c r="I2193" s="3" t="s">
        <v>24</v>
      </c>
      <c r="J2193" s="3" t="s">
        <v>25</v>
      </c>
      <c r="K2193" s="3" t="s">
        <v>765</v>
      </c>
      <c r="L2193" s="4" t="str">
        <f t="shared" si="142"/>
        <v>RC1206FR-0752R3L</v>
      </c>
      <c r="M2193" s="3" t="s">
        <v>378</v>
      </c>
      <c r="N2193" t="s">
        <v>379</v>
      </c>
      <c r="O2193" t="str">
        <f t="shared" ca="1" si="140"/>
        <v>C:\Altium Libraries\Passives Library\DataSheet\GENERAL PURPOSE CHIP RESISTORS (Yageo).pdf</v>
      </c>
      <c r="P2193" s="5" t="str">
        <f t="shared" si="143"/>
        <v>GENERAL PURPOSE CHIP RESISTORS RES1206 52R3±1% 200V 0.25W</v>
      </c>
    </row>
    <row r="2194" spans="1:16" x14ac:dyDescent="0.3">
      <c r="A2194" s="4" t="s">
        <v>3496</v>
      </c>
      <c r="B2194" s="3" t="s">
        <v>762</v>
      </c>
      <c r="C2194" s="3" t="s">
        <v>2252</v>
      </c>
      <c r="D2194" s="45" t="s">
        <v>1669</v>
      </c>
      <c r="E2194" s="3" t="s">
        <v>763</v>
      </c>
      <c r="F2194" s="3" t="s">
        <v>764</v>
      </c>
      <c r="G2194" s="4" t="str">
        <f t="shared" si="141"/>
        <v>RES1206 53R6±1%</v>
      </c>
      <c r="H2194" s="3" t="s">
        <v>23</v>
      </c>
      <c r="I2194" s="3" t="s">
        <v>24</v>
      </c>
      <c r="J2194" s="3" t="s">
        <v>25</v>
      </c>
      <c r="K2194" s="3" t="s">
        <v>765</v>
      </c>
      <c r="L2194" s="4" t="str">
        <f t="shared" si="142"/>
        <v>RC1206FR-0753R6L</v>
      </c>
      <c r="M2194" s="3" t="s">
        <v>378</v>
      </c>
      <c r="N2194" t="s">
        <v>379</v>
      </c>
      <c r="O2194" t="str">
        <f t="shared" ca="1" si="140"/>
        <v>C:\Altium Libraries\Passives Library\DataSheet\GENERAL PURPOSE CHIP RESISTORS (Yageo).pdf</v>
      </c>
      <c r="P2194" s="5" t="str">
        <f t="shared" si="143"/>
        <v>GENERAL PURPOSE CHIP RESISTORS RES1206 53R6±1% 200V 0.25W</v>
      </c>
    </row>
    <row r="2195" spans="1:16" x14ac:dyDescent="0.3">
      <c r="A2195" s="4" t="s">
        <v>3497</v>
      </c>
      <c r="B2195" s="3" t="s">
        <v>762</v>
      </c>
      <c r="C2195" s="3" t="s">
        <v>2253</v>
      </c>
      <c r="D2195" s="45" t="s">
        <v>1669</v>
      </c>
      <c r="E2195" s="3" t="s">
        <v>763</v>
      </c>
      <c r="F2195" s="3" t="s">
        <v>764</v>
      </c>
      <c r="G2195" s="4" t="str">
        <f t="shared" si="141"/>
        <v>RES1206 54R9±1%</v>
      </c>
      <c r="H2195" s="3" t="s">
        <v>23</v>
      </c>
      <c r="I2195" s="3" t="s">
        <v>24</v>
      </c>
      <c r="J2195" s="3" t="s">
        <v>25</v>
      </c>
      <c r="K2195" s="3" t="s">
        <v>765</v>
      </c>
      <c r="L2195" s="4" t="str">
        <f t="shared" si="142"/>
        <v>RC1206FR-0754R9L</v>
      </c>
      <c r="M2195" s="3" t="s">
        <v>378</v>
      </c>
      <c r="N2195" t="s">
        <v>379</v>
      </c>
      <c r="O2195" t="str">
        <f t="shared" ca="1" si="140"/>
        <v>C:\Altium Libraries\Passives Library\DataSheet\GENERAL PURPOSE CHIP RESISTORS (Yageo).pdf</v>
      </c>
      <c r="P2195" s="5" t="str">
        <f t="shared" si="143"/>
        <v>GENERAL PURPOSE CHIP RESISTORS RES1206 54R9±1% 200V 0.25W</v>
      </c>
    </row>
    <row r="2196" spans="1:16" x14ac:dyDescent="0.3">
      <c r="A2196" s="4" t="s">
        <v>3498</v>
      </c>
      <c r="B2196" s="3" t="s">
        <v>762</v>
      </c>
      <c r="C2196" s="3" t="s">
        <v>2254</v>
      </c>
      <c r="D2196" s="45" t="s">
        <v>1669</v>
      </c>
      <c r="E2196" s="3" t="s">
        <v>763</v>
      </c>
      <c r="F2196" s="3" t="s">
        <v>764</v>
      </c>
      <c r="G2196" s="4" t="str">
        <f t="shared" si="141"/>
        <v>RES1206 56R2±1%</v>
      </c>
      <c r="H2196" s="3" t="s">
        <v>23</v>
      </c>
      <c r="I2196" s="3" t="s">
        <v>24</v>
      </c>
      <c r="J2196" s="3" t="s">
        <v>25</v>
      </c>
      <c r="K2196" s="3" t="s">
        <v>765</v>
      </c>
      <c r="L2196" s="4" t="str">
        <f t="shared" si="142"/>
        <v>RC1206FR-0756R2L</v>
      </c>
      <c r="M2196" s="3" t="s">
        <v>378</v>
      </c>
      <c r="N2196" t="s">
        <v>379</v>
      </c>
      <c r="O2196" t="str">
        <f t="shared" ca="1" si="140"/>
        <v>C:\Altium Libraries\Passives Library\DataSheet\GENERAL PURPOSE CHIP RESISTORS (Yageo).pdf</v>
      </c>
      <c r="P2196" s="5" t="str">
        <f t="shared" si="143"/>
        <v>GENERAL PURPOSE CHIP RESISTORS RES1206 56R2±1% 200V 0.25W</v>
      </c>
    </row>
    <row r="2197" spans="1:16" x14ac:dyDescent="0.3">
      <c r="A2197" s="4" t="s">
        <v>3499</v>
      </c>
      <c r="B2197" s="3" t="s">
        <v>762</v>
      </c>
      <c r="C2197" s="4" t="s">
        <v>2255</v>
      </c>
      <c r="D2197" s="45" t="s">
        <v>1669</v>
      </c>
      <c r="E2197" s="3" t="s">
        <v>763</v>
      </c>
      <c r="F2197" s="3" t="s">
        <v>764</v>
      </c>
      <c r="G2197" s="4" t="str">
        <f t="shared" si="141"/>
        <v>RES1206 57R6±1%</v>
      </c>
      <c r="H2197" s="3" t="s">
        <v>23</v>
      </c>
      <c r="I2197" s="3" t="s">
        <v>24</v>
      </c>
      <c r="J2197" s="3" t="s">
        <v>25</v>
      </c>
      <c r="K2197" s="3" t="s">
        <v>765</v>
      </c>
      <c r="L2197" s="4" t="str">
        <f t="shared" si="142"/>
        <v>RC1206FR-0757R6L</v>
      </c>
      <c r="M2197" s="3" t="s">
        <v>378</v>
      </c>
      <c r="N2197" t="s">
        <v>379</v>
      </c>
      <c r="O2197" t="str">
        <f t="shared" ca="1" si="140"/>
        <v>C:\Altium Libraries\Passives Library\DataSheet\GENERAL PURPOSE CHIP RESISTORS (Yageo).pdf</v>
      </c>
      <c r="P2197" s="5" t="str">
        <f t="shared" si="143"/>
        <v>GENERAL PURPOSE CHIP RESISTORS RES1206 57R6±1% 200V 0.25W</v>
      </c>
    </row>
    <row r="2198" spans="1:16" x14ac:dyDescent="0.3">
      <c r="A2198" s="4" t="s">
        <v>3500</v>
      </c>
      <c r="B2198" s="3" t="s">
        <v>762</v>
      </c>
      <c r="C2198" s="4" t="s">
        <v>2256</v>
      </c>
      <c r="D2198" s="45" t="s">
        <v>1669</v>
      </c>
      <c r="E2198" s="3" t="s">
        <v>763</v>
      </c>
      <c r="F2198" s="3" t="s">
        <v>764</v>
      </c>
      <c r="G2198" s="4" t="str">
        <f t="shared" si="141"/>
        <v>RES1206 59R±1%</v>
      </c>
      <c r="H2198" s="3" t="s">
        <v>23</v>
      </c>
      <c r="I2198" s="3" t="s">
        <v>24</v>
      </c>
      <c r="J2198" s="3" t="s">
        <v>25</v>
      </c>
      <c r="K2198" s="3" t="s">
        <v>765</v>
      </c>
      <c r="L2198" s="4" t="str">
        <f t="shared" si="142"/>
        <v>RC1206FR-0759RL</v>
      </c>
      <c r="M2198" s="3" t="s">
        <v>378</v>
      </c>
      <c r="N2198" t="s">
        <v>379</v>
      </c>
      <c r="O2198" t="str">
        <f t="shared" ca="1" si="140"/>
        <v>C:\Altium Libraries\Passives Library\DataSheet\GENERAL PURPOSE CHIP RESISTORS (Yageo).pdf</v>
      </c>
      <c r="P2198" s="5" t="str">
        <f t="shared" si="143"/>
        <v>GENERAL PURPOSE CHIP RESISTORS RES1206 59R±1% 200V 0.25W</v>
      </c>
    </row>
    <row r="2199" spans="1:16" x14ac:dyDescent="0.3">
      <c r="A2199" s="4" t="s">
        <v>3501</v>
      </c>
      <c r="B2199" s="3" t="s">
        <v>762</v>
      </c>
      <c r="C2199" s="4" t="s">
        <v>2257</v>
      </c>
      <c r="D2199" s="45" t="s">
        <v>1669</v>
      </c>
      <c r="E2199" s="3" t="s">
        <v>763</v>
      </c>
      <c r="F2199" s="3" t="s">
        <v>764</v>
      </c>
      <c r="G2199" s="4" t="str">
        <f t="shared" si="141"/>
        <v>RES1206 60R4±1%</v>
      </c>
      <c r="H2199" s="3" t="s">
        <v>23</v>
      </c>
      <c r="I2199" s="3" t="s">
        <v>24</v>
      </c>
      <c r="J2199" s="3" t="s">
        <v>25</v>
      </c>
      <c r="K2199" s="3" t="s">
        <v>765</v>
      </c>
      <c r="L2199" s="4" t="str">
        <f t="shared" si="142"/>
        <v>RC1206FR-0760R4L</v>
      </c>
      <c r="M2199" s="3" t="s">
        <v>378</v>
      </c>
      <c r="N2199" t="s">
        <v>379</v>
      </c>
      <c r="O2199" t="str">
        <f t="shared" ca="1" si="140"/>
        <v>C:\Altium Libraries\Passives Library\DataSheet\GENERAL PURPOSE CHIP RESISTORS (Yageo).pdf</v>
      </c>
      <c r="P2199" s="5" t="str">
        <f t="shared" si="143"/>
        <v>GENERAL PURPOSE CHIP RESISTORS RES1206 60R4±1% 200V 0.25W</v>
      </c>
    </row>
    <row r="2200" spans="1:16" x14ac:dyDescent="0.3">
      <c r="A2200" s="4" t="s">
        <v>3502</v>
      </c>
      <c r="B2200" s="3" t="s">
        <v>762</v>
      </c>
      <c r="C2200" s="4" t="s">
        <v>2258</v>
      </c>
      <c r="D2200" s="45" t="s">
        <v>1669</v>
      </c>
      <c r="E2200" s="3" t="s">
        <v>763</v>
      </c>
      <c r="F2200" s="3" t="s">
        <v>764</v>
      </c>
      <c r="G2200" s="4" t="str">
        <f t="shared" si="141"/>
        <v>RES1206 61R9±1%</v>
      </c>
      <c r="H2200" s="3" t="s">
        <v>23</v>
      </c>
      <c r="I2200" s="3" t="s">
        <v>24</v>
      </c>
      <c r="J2200" s="3" t="s">
        <v>25</v>
      </c>
      <c r="K2200" s="3" t="s">
        <v>765</v>
      </c>
      <c r="L2200" s="4" t="str">
        <f t="shared" si="142"/>
        <v>RC1206FR-0761R9L</v>
      </c>
      <c r="M2200" s="3" t="s">
        <v>378</v>
      </c>
      <c r="N2200" t="s">
        <v>379</v>
      </c>
      <c r="O2200" t="str">
        <f t="shared" ca="1" si="140"/>
        <v>C:\Altium Libraries\Passives Library\DataSheet\GENERAL PURPOSE CHIP RESISTORS (Yageo).pdf</v>
      </c>
      <c r="P2200" s="5" t="str">
        <f t="shared" si="143"/>
        <v>GENERAL PURPOSE CHIP RESISTORS RES1206 61R9±1% 200V 0.25W</v>
      </c>
    </row>
    <row r="2201" spans="1:16" x14ac:dyDescent="0.3">
      <c r="A2201" s="4" t="s">
        <v>3503</v>
      </c>
      <c r="B2201" s="3" t="s">
        <v>762</v>
      </c>
      <c r="C2201" s="4" t="s">
        <v>2259</v>
      </c>
      <c r="D2201" s="45" t="s">
        <v>1669</v>
      </c>
      <c r="E2201" s="3" t="s">
        <v>763</v>
      </c>
      <c r="F2201" s="3" t="s">
        <v>764</v>
      </c>
      <c r="G2201" s="4" t="str">
        <f t="shared" si="141"/>
        <v>RES1206 63R4±1%</v>
      </c>
      <c r="H2201" s="3" t="s">
        <v>23</v>
      </c>
      <c r="I2201" s="3" t="s">
        <v>24</v>
      </c>
      <c r="J2201" s="3" t="s">
        <v>25</v>
      </c>
      <c r="K2201" s="3" t="s">
        <v>765</v>
      </c>
      <c r="L2201" s="4" t="str">
        <f t="shared" si="142"/>
        <v>RC1206FR-0763R4L</v>
      </c>
      <c r="M2201" s="3" t="s">
        <v>378</v>
      </c>
      <c r="N2201" t="s">
        <v>379</v>
      </c>
      <c r="O2201" t="str">
        <f t="shared" ca="1" si="140"/>
        <v>C:\Altium Libraries\Passives Library\DataSheet\GENERAL PURPOSE CHIP RESISTORS (Yageo).pdf</v>
      </c>
      <c r="P2201" s="5" t="str">
        <f t="shared" si="143"/>
        <v>GENERAL PURPOSE CHIP RESISTORS RES1206 63R4±1% 200V 0.25W</v>
      </c>
    </row>
    <row r="2202" spans="1:16" x14ac:dyDescent="0.3">
      <c r="A2202" s="4" t="s">
        <v>3504</v>
      </c>
      <c r="B2202" s="3" t="s">
        <v>762</v>
      </c>
      <c r="C2202" s="4" t="s">
        <v>2260</v>
      </c>
      <c r="D2202" s="45" t="s">
        <v>1669</v>
      </c>
      <c r="E2202" s="3" t="s">
        <v>763</v>
      </c>
      <c r="F2202" s="3" t="s">
        <v>764</v>
      </c>
      <c r="G2202" s="4" t="str">
        <f t="shared" si="141"/>
        <v>RES1206 64R9±1%</v>
      </c>
      <c r="H2202" s="3" t="s">
        <v>23</v>
      </c>
      <c r="I2202" s="3" t="s">
        <v>24</v>
      </c>
      <c r="J2202" s="3" t="s">
        <v>25</v>
      </c>
      <c r="K2202" s="3" t="s">
        <v>765</v>
      </c>
      <c r="L2202" s="4" t="str">
        <f t="shared" si="142"/>
        <v>RC1206FR-0764R9L</v>
      </c>
      <c r="M2202" s="3" t="s">
        <v>378</v>
      </c>
      <c r="N2202" t="s">
        <v>379</v>
      </c>
      <c r="O2202" t="str">
        <f t="shared" ca="1" si="140"/>
        <v>C:\Altium Libraries\Passives Library\DataSheet\GENERAL PURPOSE CHIP RESISTORS (Yageo).pdf</v>
      </c>
      <c r="P2202" s="5" t="str">
        <f t="shared" si="143"/>
        <v>GENERAL PURPOSE CHIP RESISTORS RES1206 64R9±1% 200V 0.25W</v>
      </c>
    </row>
    <row r="2203" spans="1:16" x14ac:dyDescent="0.3">
      <c r="A2203" s="4" t="s">
        <v>3505</v>
      </c>
      <c r="B2203" s="3" t="s">
        <v>762</v>
      </c>
      <c r="C2203" s="4" t="s">
        <v>2261</v>
      </c>
      <c r="D2203" s="45" t="s">
        <v>1669</v>
      </c>
      <c r="E2203" s="3" t="s">
        <v>763</v>
      </c>
      <c r="F2203" s="3" t="s">
        <v>764</v>
      </c>
      <c r="G2203" s="4" t="str">
        <f t="shared" si="141"/>
        <v>RES1206 66R5±1%</v>
      </c>
      <c r="H2203" s="3" t="s">
        <v>23</v>
      </c>
      <c r="I2203" s="3" t="s">
        <v>24</v>
      </c>
      <c r="J2203" s="3" t="s">
        <v>25</v>
      </c>
      <c r="K2203" s="3" t="s">
        <v>765</v>
      </c>
      <c r="L2203" s="4" t="str">
        <f t="shared" si="142"/>
        <v>RC1206FR-0766R5L</v>
      </c>
      <c r="M2203" s="3" t="s">
        <v>378</v>
      </c>
      <c r="N2203" t="s">
        <v>379</v>
      </c>
      <c r="O2203" t="str">
        <f t="shared" ca="1" si="140"/>
        <v>C:\Altium Libraries\Passives Library\DataSheet\GENERAL PURPOSE CHIP RESISTORS (Yageo).pdf</v>
      </c>
      <c r="P2203" s="5" t="str">
        <f t="shared" si="143"/>
        <v>GENERAL PURPOSE CHIP RESISTORS RES1206 66R5±1% 200V 0.25W</v>
      </c>
    </row>
    <row r="2204" spans="1:16" x14ac:dyDescent="0.3">
      <c r="A2204" s="4" t="s">
        <v>3506</v>
      </c>
      <c r="B2204" s="3" t="s">
        <v>762</v>
      </c>
      <c r="C2204" s="4" t="s">
        <v>2262</v>
      </c>
      <c r="D2204" s="45" t="s">
        <v>1669</v>
      </c>
      <c r="E2204" s="3" t="s">
        <v>763</v>
      </c>
      <c r="F2204" s="3" t="s">
        <v>764</v>
      </c>
      <c r="G2204" s="4" t="str">
        <f t="shared" si="141"/>
        <v>RES1206 68R1±1%</v>
      </c>
      <c r="H2204" s="3" t="s">
        <v>23</v>
      </c>
      <c r="I2204" s="3" t="s">
        <v>24</v>
      </c>
      <c r="J2204" s="3" t="s">
        <v>25</v>
      </c>
      <c r="K2204" s="3" t="s">
        <v>765</v>
      </c>
      <c r="L2204" s="4" t="str">
        <f t="shared" si="142"/>
        <v>RC1206FR-0768R1L</v>
      </c>
      <c r="M2204" s="3" t="s">
        <v>378</v>
      </c>
      <c r="N2204" t="s">
        <v>379</v>
      </c>
      <c r="O2204" t="str">
        <f t="shared" ca="1" si="140"/>
        <v>C:\Altium Libraries\Passives Library\DataSheet\GENERAL PURPOSE CHIP RESISTORS (Yageo).pdf</v>
      </c>
      <c r="P2204" s="5" t="str">
        <f t="shared" si="143"/>
        <v>GENERAL PURPOSE CHIP RESISTORS RES1206 68R1±1% 200V 0.25W</v>
      </c>
    </row>
    <row r="2205" spans="1:16" x14ac:dyDescent="0.3">
      <c r="A2205" s="4" t="s">
        <v>3507</v>
      </c>
      <c r="B2205" s="3" t="s">
        <v>762</v>
      </c>
      <c r="C2205" s="4" t="s">
        <v>2263</v>
      </c>
      <c r="D2205" s="45" t="s">
        <v>1669</v>
      </c>
      <c r="E2205" s="3" t="s">
        <v>763</v>
      </c>
      <c r="F2205" s="3" t="s">
        <v>764</v>
      </c>
      <c r="G2205" s="4" t="str">
        <f t="shared" si="141"/>
        <v>RES1206 69R8±1%</v>
      </c>
      <c r="H2205" s="3" t="s">
        <v>23</v>
      </c>
      <c r="I2205" s="3" t="s">
        <v>24</v>
      </c>
      <c r="J2205" s="3" t="s">
        <v>25</v>
      </c>
      <c r="K2205" s="3" t="s">
        <v>765</v>
      </c>
      <c r="L2205" s="4" t="str">
        <f t="shared" si="142"/>
        <v>RC1206FR-0769R8L</v>
      </c>
      <c r="M2205" s="3" t="s">
        <v>378</v>
      </c>
      <c r="N2205" t="s">
        <v>379</v>
      </c>
      <c r="O2205" t="str">
        <f t="shared" ca="1" si="140"/>
        <v>C:\Altium Libraries\Passives Library\DataSheet\GENERAL PURPOSE CHIP RESISTORS (Yageo).pdf</v>
      </c>
      <c r="P2205" s="5" t="str">
        <f t="shared" si="143"/>
        <v>GENERAL PURPOSE CHIP RESISTORS RES1206 69R8±1% 200V 0.25W</v>
      </c>
    </row>
    <row r="2206" spans="1:16" x14ac:dyDescent="0.3">
      <c r="A2206" s="4" t="s">
        <v>3508</v>
      </c>
      <c r="B2206" s="3" t="s">
        <v>762</v>
      </c>
      <c r="C2206" s="4" t="s">
        <v>2264</v>
      </c>
      <c r="D2206" s="45" t="s">
        <v>1669</v>
      </c>
      <c r="E2206" s="3" t="s">
        <v>763</v>
      </c>
      <c r="F2206" s="3" t="s">
        <v>764</v>
      </c>
      <c r="G2206" s="4" t="str">
        <f t="shared" si="141"/>
        <v>RES1206 71R5±1%</v>
      </c>
      <c r="H2206" s="3" t="s">
        <v>23</v>
      </c>
      <c r="I2206" s="3" t="s">
        <v>24</v>
      </c>
      <c r="J2206" s="3" t="s">
        <v>25</v>
      </c>
      <c r="K2206" s="3" t="s">
        <v>765</v>
      </c>
      <c r="L2206" s="4" t="str">
        <f t="shared" si="142"/>
        <v>RC1206FR-0771R5L</v>
      </c>
      <c r="M2206" s="3" t="s">
        <v>378</v>
      </c>
      <c r="N2206" t="s">
        <v>379</v>
      </c>
      <c r="O2206" t="str">
        <f t="shared" ca="1" si="140"/>
        <v>C:\Altium Libraries\Passives Library\DataSheet\GENERAL PURPOSE CHIP RESISTORS (Yageo).pdf</v>
      </c>
      <c r="P2206" s="5" t="str">
        <f t="shared" si="143"/>
        <v>GENERAL PURPOSE CHIP RESISTORS RES1206 71R5±1% 200V 0.25W</v>
      </c>
    </row>
    <row r="2207" spans="1:16" x14ac:dyDescent="0.3">
      <c r="A2207" s="4" t="s">
        <v>3509</v>
      </c>
      <c r="B2207" s="3" t="s">
        <v>762</v>
      </c>
      <c r="C2207" s="4" t="s">
        <v>2265</v>
      </c>
      <c r="D2207" s="45" t="s">
        <v>1669</v>
      </c>
      <c r="E2207" s="3" t="s">
        <v>763</v>
      </c>
      <c r="F2207" s="3" t="s">
        <v>764</v>
      </c>
      <c r="G2207" s="4" t="str">
        <f t="shared" si="141"/>
        <v>RES1206 73R2±1%</v>
      </c>
      <c r="H2207" s="3" t="s">
        <v>23</v>
      </c>
      <c r="I2207" s="3" t="s">
        <v>24</v>
      </c>
      <c r="J2207" s="3" t="s">
        <v>25</v>
      </c>
      <c r="K2207" s="3" t="s">
        <v>765</v>
      </c>
      <c r="L2207" s="4" t="str">
        <f t="shared" si="142"/>
        <v>RC1206FR-0773R2L</v>
      </c>
      <c r="M2207" s="3" t="s">
        <v>378</v>
      </c>
      <c r="N2207" t="s">
        <v>379</v>
      </c>
      <c r="O2207" t="str">
        <f t="shared" ca="1" si="140"/>
        <v>C:\Altium Libraries\Passives Library\DataSheet\GENERAL PURPOSE CHIP RESISTORS (Yageo).pdf</v>
      </c>
      <c r="P2207" s="5" t="str">
        <f t="shared" si="143"/>
        <v>GENERAL PURPOSE CHIP RESISTORS RES1206 73R2±1% 200V 0.25W</v>
      </c>
    </row>
    <row r="2208" spans="1:16" x14ac:dyDescent="0.3">
      <c r="A2208" s="4" t="s">
        <v>3510</v>
      </c>
      <c r="B2208" s="3" t="s">
        <v>762</v>
      </c>
      <c r="C2208" s="4" t="s">
        <v>119</v>
      </c>
      <c r="D2208" s="45" t="s">
        <v>1669</v>
      </c>
      <c r="E2208" s="3" t="s">
        <v>763</v>
      </c>
      <c r="F2208" s="3" t="s">
        <v>764</v>
      </c>
      <c r="G2208" s="4" t="str">
        <f t="shared" si="141"/>
        <v>RES1206 75R±1%</v>
      </c>
      <c r="H2208" s="3" t="s">
        <v>23</v>
      </c>
      <c r="I2208" s="3" t="s">
        <v>24</v>
      </c>
      <c r="J2208" s="3" t="s">
        <v>25</v>
      </c>
      <c r="K2208" s="3" t="s">
        <v>765</v>
      </c>
      <c r="L2208" s="4" t="str">
        <f t="shared" si="142"/>
        <v>RC1206FR-0775RL</v>
      </c>
      <c r="M2208" s="3" t="s">
        <v>378</v>
      </c>
      <c r="N2208" t="s">
        <v>379</v>
      </c>
      <c r="O2208" t="str">
        <f t="shared" ca="1" si="140"/>
        <v>C:\Altium Libraries\Passives Library\DataSheet\GENERAL PURPOSE CHIP RESISTORS (Yageo).pdf</v>
      </c>
      <c r="P2208" s="5" t="str">
        <f t="shared" si="143"/>
        <v>GENERAL PURPOSE CHIP RESISTORS RES1206 75R±1% 200V 0.25W</v>
      </c>
    </row>
    <row r="2209" spans="1:16" x14ac:dyDescent="0.3">
      <c r="A2209" s="4" t="s">
        <v>3511</v>
      </c>
      <c r="B2209" s="3" t="s">
        <v>762</v>
      </c>
      <c r="C2209" s="4" t="s">
        <v>2266</v>
      </c>
      <c r="D2209" s="45" t="s">
        <v>1669</v>
      </c>
      <c r="E2209" s="3" t="s">
        <v>763</v>
      </c>
      <c r="F2209" s="3" t="s">
        <v>764</v>
      </c>
      <c r="G2209" s="4" t="str">
        <f t="shared" si="141"/>
        <v>RES1206 76R8±1%</v>
      </c>
      <c r="H2209" s="3" t="s">
        <v>23</v>
      </c>
      <c r="I2209" s="3" t="s">
        <v>24</v>
      </c>
      <c r="J2209" s="3" t="s">
        <v>25</v>
      </c>
      <c r="K2209" s="3" t="s">
        <v>765</v>
      </c>
      <c r="L2209" s="4" t="str">
        <f t="shared" si="142"/>
        <v>RC1206FR-0776R8L</v>
      </c>
      <c r="M2209" s="3" t="s">
        <v>378</v>
      </c>
      <c r="N2209" t="s">
        <v>379</v>
      </c>
      <c r="O2209" t="str">
        <f t="shared" ca="1" si="140"/>
        <v>C:\Altium Libraries\Passives Library\DataSheet\GENERAL PURPOSE CHIP RESISTORS (Yageo).pdf</v>
      </c>
      <c r="P2209" s="5" t="str">
        <f t="shared" si="143"/>
        <v>GENERAL PURPOSE CHIP RESISTORS RES1206 76R8±1% 200V 0.25W</v>
      </c>
    </row>
    <row r="2210" spans="1:16" x14ac:dyDescent="0.3">
      <c r="A2210" s="4" t="s">
        <v>3512</v>
      </c>
      <c r="B2210" s="3" t="s">
        <v>762</v>
      </c>
      <c r="C2210" s="4" t="s">
        <v>2267</v>
      </c>
      <c r="D2210" s="45" t="s">
        <v>1669</v>
      </c>
      <c r="E2210" s="3" t="s">
        <v>763</v>
      </c>
      <c r="F2210" s="3" t="s">
        <v>764</v>
      </c>
      <c r="G2210" s="4" t="str">
        <f t="shared" si="141"/>
        <v>RES1206 78R7±1%</v>
      </c>
      <c r="H2210" s="3" t="s">
        <v>23</v>
      </c>
      <c r="I2210" s="3" t="s">
        <v>24</v>
      </c>
      <c r="J2210" s="3" t="s">
        <v>25</v>
      </c>
      <c r="K2210" s="3" t="s">
        <v>765</v>
      </c>
      <c r="L2210" s="4" t="str">
        <f t="shared" si="142"/>
        <v>RC1206FR-0778R7L</v>
      </c>
      <c r="M2210" s="3" t="s">
        <v>378</v>
      </c>
      <c r="N2210" t="s">
        <v>379</v>
      </c>
      <c r="O2210" t="str">
        <f t="shared" ca="1" si="140"/>
        <v>C:\Altium Libraries\Passives Library\DataSheet\GENERAL PURPOSE CHIP RESISTORS (Yageo).pdf</v>
      </c>
      <c r="P2210" s="5" t="str">
        <f t="shared" si="143"/>
        <v>GENERAL PURPOSE CHIP RESISTORS RES1206 78R7±1% 200V 0.25W</v>
      </c>
    </row>
    <row r="2211" spans="1:16" x14ac:dyDescent="0.3">
      <c r="A2211" s="4" t="s">
        <v>3513</v>
      </c>
      <c r="B2211" s="3" t="s">
        <v>762</v>
      </c>
      <c r="C2211" s="4" t="s">
        <v>2268</v>
      </c>
      <c r="D2211" s="45" t="s">
        <v>1669</v>
      </c>
      <c r="E2211" s="3" t="s">
        <v>763</v>
      </c>
      <c r="F2211" s="3" t="s">
        <v>764</v>
      </c>
      <c r="G2211" s="4" t="str">
        <f t="shared" si="141"/>
        <v>RES1206 80R6±1%</v>
      </c>
      <c r="H2211" s="3" t="s">
        <v>23</v>
      </c>
      <c r="I2211" s="3" t="s">
        <v>24</v>
      </c>
      <c r="J2211" s="3" t="s">
        <v>25</v>
      </c>
      <c r="K2211" s="3" t="s">
        <v>765</v>
      </c>
      <c r="L2211" s="4" t="str">
        <f t="shared" si="142"/>
        <v>RC1206FR-0780R6L</v>
      </c>
      <c r="M2211" s="3" t="s">
        <v>378</v>
      </c>
      <c r="N2211" t="s">
        <v>379</v>
      </c>
      <c r="O2211" t="str">
        <f t="shared" ca="1" si="140"/>
        <v>C:\Altium Libraries\Passives Library\DataSheet\GENERAL PURPOSE CHIP RESISTORS (Yageo).pdf</v>
      </c>
      <c r="P2211" s="5" t="str">
        <f t="shared" si="143"/>
        <v>GENERAL PURPOSE CHIP RESISTORS RES1206 80R6±1% 200V 0.25W</v>
      </c>
    </row>
    <row r="2212" spans="1:16" x14ac:dyDescent="0.3">
      <c r="A2212" s="4" t="s">
        <v>3514</v>
      </c>
      <c r="B2212" s="3" t="s">
        <v>762</v>
      </c>
      <c r="C2212" s="4" t="s">
        <v>2269</v>
      </c>
      <c r="D2212" s="45" t="s">
        <v>1669</v>
      </c>
      <c r="E2212" s="3" t="s">
        <v>763</v>
      </c>
      <c r="F2212" s="3" t="s">
        <v>764</v>
      </c>
      <c r="G2212" s="4" t="str">
        <f t="shared" si="141"/>
        <v>RES1206 82R5±1%</v>
      </c>
      <c r="H2212" s="3" t="s">
        <v>23</v>
      </c>
      <c r="I2212" s="3" t="s">
        <v>24</v>
      </c>
      <c r="J2212" s="3" t="s">
        <v>25</v>
      </c>
      <c r="K2212" s="3" t="s">
        <v>765</v>
      </c>
      <c r="L2212" s="4" t="str">
        <f t="shared" si="142"/>
        <v>RC1206FR-0782R5L</v>
      </c>
      <c r="M2212" s="3" t="s">
        <v>378</v>
      </c>
      <c r="N2212" t="s">
        <v>379</v>
      </c>
      <c r="O2212" t="str">
        <f t="shared" ca="1" si="140"/>
        <v>C:\Altium Libraries\Passives Library\DataSheet\GENERAL PURPOSE CHIP RESISTORS (Yageo).pdf</v>
      </c>
      <c r="P2212" s="5" t="str">
        <f t="shared" si="143"/>
        <v>GENERAL PURPOSE CHIP RESISTORS RES1206 82R5±1% 200V 0.25W</v>
      </c>
    </row>
    <row r="2213" spans="1:16" x14ac:dyDescent="0.3">
      <c r="A2213" s="4" t="s">
        <v>3515</v>
      </c>
      <c r="B2213" s="3" t="s">
        <v>762</v>
      </c>
      <c r="C2213" s="4" t="s">
        <v>2270</v>
      </c>
      <c r="D2213" s="45" t="s">
        <v>1669</v>
      </c>
      <c r="E2213" s="3" t="s">
        <v>763</v>
      </c>
      <c r="F2213" s="3" t="s">
        <v>764</v>
      </c>
      <c r="G2213" s="4" t="str">
        <f t="shared" si="141"/>
        <v>RES1206 84R5±1%</v>
      </c>
      <c r="H2213" s="3" t="s">
        <v>23</v>
      </c>
      <c r="I2213" s="3" t="s">
        <v>24</v>
      </c>
      <c r="J2213" s="3" t="s">
        <v>25</v>
      </c>
      <c r="K2213" s="3" t="s">
        <v>765</v>
      </c>
      <c r="L2213" s="4" t="str">
        <f t="shared" si="142"/>
        <v>RC1206FR-0784R5L</v>
      </c>
      <c r="M2213" s="3" t="s">
        <v>378</v>
      </c>
      <c r="N2213" t="s">
        <v>379</v>
      </c>
      <c r="O2213" t="str">
        <f t="shared" ca="1" si="140"/>
        <v>C:\Altium Libraries\Passives Library\DataSheet\GENERAL PURPOSE CHIP RESISTORS (Yageo).pdf</v>
      </c>
      <c r="P2213" s="5" t="str">
        <f t="shared" si="143"/>
        <v>GENERAL PURPOSE CHIP RESISTORS RES1206 84R5±1% 200V 0.25W</v>
      </c>
    </row>
    <row r="2214" spans="1:16" x14ac:dyDescent="0.3">
      <c r="A2214" s="4" t="s">
        <v>3516</v>
      </c>
      <c r="B2214" s="3" t="s">
        <v>762</v>
      </c>
      <c r="C2214" s="4" t="s">
        <v>2271</v>
      </c>
      <c r="D2214" s="45" t="s">
        <v>1669</v>
      </c>
      <c r="E2214" s="3" t="s">
        <v>763</v>
      </c>
      <c r="F2214" s="3" t="s">
        <v>764</v>
      </c>
      <c r="G2214" s="4" t="str">
        <f t="shared" si="141"/>
        <v>RES1206 86R6±1%</v>
      </c>
      <c r="H2214" s="3" t="s">
        <v>23</v>
      </c>
      <c r="I2214" s="3" t="s">
        <v>24</v>
      </c>
      <c r="J2214" s="3" t="s">
        <v>25</v>
      </c>
      <c r="K2214" s="3" t="s">
        <v>765</v>
      </c>
      <c r="L2214" s="4" t="str">
        <f t="shared" si="142"/>
        <v>RC1206FR-0786R6L</v>
      </c>
      <c r="M2214" s="3" t="s">
        <v>378</v>
      </c>
      <c r="N2214" t="s">
        <v>379</v>
      </c>
      <c r="O2214" t="str">
        <f t="shared" ca="1" si="140"/>
        <v>C:\Altium Libraries\Passives Library\DataSheet\GENERAL PURPOSE CHIP RESISTORS (Yageo).pdf</v>
      </c>
      <c r="P2214" s="5" t="str">
        <f t="shared" si="143"/>
        <v>GENERAL PURPOSE CHIP RESISTORS RES1206 86R6±1% 200V 0.25W</v>
      </c>
    </row>
    <row r="2215" spans="1:16" x14ac:dyDescent="0.3">
      <c r="A2215" s="4" t="s">
        <v>3517</v>
      </c>
      <c r="B2215" s="3" t="s">
        <v>762</v>
      </c>
      <c r="C2215" s="4" t="s">
        <v>2272</v>
      </c>
      <c r="D2215" s="45" t="s">
        <v>1669</v>
      </c>
      <c r="E2215" s="3" t="s">
        <v>763</v>
      </c>
      <c r="F2215" s="3" t="s">
        <v>764</v>
      </c>
      <c r="G2215" s="4" t="str">
        <f t="shared" si="141"/>
        <v>RES1206 88R7±1%</v>
      </c>
      <c r="H2215" s="3" t="s">
        <v>23</v>
      </c>
      <c r="I2215" s="3" t="s">
        <v>24</v>
      </c>
      <c r="J2215" s="3" t="s">
        <v>25</v>
      </c>
      <c r="K2215" s="3" t="s">
        <v>765</v>
      </c>
      <c r="L2215" s="4" t="str">
        <f t="shared" si="142"/>
        <v>RC1206FR-0788R7L</v>
      </c>
      <c r="M2215" s="3" t="s">
        <v>378</v>
      </c>
      <c r="N2215" t="s">
        <v>379</v>
      </c>
      <c r="O2215" t="str">
        <f t="shared" ca="1" si="140"/>
        <v>C:\Altium Libraries\Passives Library\DataSheet\GENERAL PURPOSE CHIP RESISTORS (Yageo).pdf</v>
      </c>
      <c r="P2215" s="5" t="str">
        <f t="shared" si="143"/>
        <v>GENERAL PURPOSE CHIP RESISTORS RES1206 88R7±1% 200V 0.25W</v>
      </c>
    </row>
    <row r="2216" spans="1:16" x14ac:dyDescent="0.3">
      <c r="A2216" s="4" t="s">
        <v>3518</v>
      </c>
      <c r="B2216" s="3" t="s">
        <v>762</v>
      </c>
      <c r="C2216" s="4" t="s">
        <v>2273</v>
      </c>
      <c r="D2216" s="45" t="s">
        <v>1669</v>
      </c>
      <c r="E2216" s="3" t="s">
        <v>763</v>
      </c>
      <c r="F2216" s="3" t="s">
        <v>764</v>
      </c>
      <c r="G2216" s="4" t="str">
        <f t="shared" si="141"/>
        <v>RES1206 90R9±1%</v>
      </c>
      <c r="H2216" s="3" t="s">
        <v>23</v>
      </c>
      <c r="I2216" s="3" t="s">
        <v>24</v>
      </c>
      <c r="J2216" s="3" t="s">
        <v>25</v>
      </c>
      <c r="K2216" s="3" t="s">
        <v>765</v>
      </c>
      <c r="L2216" s="4" t="str">
        <f t="shared" si="142"/>
        <v>RC1206FR-0790R9L</v>
      </c>
      <c r="M2216" s="3" t="s">
        <v>378</v>
      </c>
      <c r="N2216" t="s">
        <v>379</v>
      </c>
      <c r="O2216" t="str">
        <f t="shared" ca="1" si="140"/>
        <v>C:\Altium Libraries\Passives Library\DataSheet\GENERAL PURPOSE CHIP RESISTORS (Yageo).pdf</v>
      </c>
      <c r="P2216" s="5" t="str">
        <f t="shared" si="143"/>
        <v>GENERAL PURPOSE CHIP RESISTORS RES1206 90R9±1% 200V 0.25W</v>
      </c>
    </row>
    <row r="2217" spans="1:16" x14ac:dyDescent="0.3">
      <c r="A2217" s="4" t="s">
        <v>3519</v>
      </c>
      <c r="B2217" s="3" t="s">
        <v>762</v>
      </c>
      <c r="C2217" s="4" t="s">
        <v>2274</v>
      </c>
      <c r="D2217" s="45" t="s">
        <v>1669</v>
      </c>
      <c r="E2217" s="3" t="s">
        <v>763</v>
      </c>
      <c r="F2217" s="3" t="s">
        <v>764</v>
      </c>
      <c r="G2217" s="4" t="str">
        <f t="shared" si="141"/>
        <v>RES1206 93R1±1%</v>
      </c>
      <c r="H2217" s="3" t="s">
        <v>23</v>
      </c>
      <c r="I2217" s="3" t="s">
        <v>24</v>
      </c>
      <c r="J2217" s="3" t="s">
        <v>25</v>
      </c>
      <c r="K2217" s="3" t="s">
        <v>765</v>
      </c>
      <c r="L2217" s="4" t="str">
        <f t="shared" si="142"/>
        <v>RC1206FR-0793R1L</v>
      </c>
      <c r="M2217" s="3" t="s">
        <v>378</v>
      </c>
      <c r="N2217" t="s">
        <v>379</v>
      </c>
      <c r="O2217" t="str">
        <f t="shared" ca="1" si="140"/>
        <v>C:\Altium Libraries\Passives Library\DataSheet\GENERAL PURPOSE CHIP RESISTORS (Yageo).pdf</v>
      </c>
      <c r="P2217" s="5" t="str">
        <f t="shared" si="143"/>
        <v>GENERAL PURPOSE CHIP RESISTORS RES1206 93R1±1% 200V 0.25W</v>
      </c>
    </row>
    <row r="2218" spans="1:16" x14ac:dyDescent="0.3">
      <c r="A2218" s="4" t="s">
        <v>3520</v>
      </c>
      <c r="B2218" s="3" t="s">
        <v>762</v>
      </c>
      <c r="C2218" s="4" t="s">
        <v>2275</v>
      </c>
      <c r="D2218" s="45" t="s">
        <v>1669</v>
      </c>
      <c r="E2218" s="3" t="s">
        <v>763</v>
      </c>
      <c r="F2218" s="3" t="s">
        <v>764</v>
      </c>
      <c r="G2218" s="4" t="str">
        <f t="shared" si="141"/>
        <v>RES1206 95R3±1%</v>
      </c>
      <c r="H2218" s="3" t="s">
        <v>23</v>
      </c>
      <c r="I2218" s="3" t="s">
        <v>24</v>
      </c>
      <c r="J2218" s="3" t="s">
        <v>25</v>
      </c>
      <c r="K2218" s="3" t="s">
        <v>765</v>
      </c>
      <c r="L2218" s="4" t="str">
        <f t="shared" si="142"/>
        <v>RC1206FR-0795R3L</v>
      </c>
      <c r="M2218" s="3" t="s">
        <v>378</v>
      </c>
      <c r="N2218" t="s">
        <v>379</v>
      </c>
      <c r="O2218" t="str">
        <f t="shared" ca="1" si="140"/>
        <v>C:\Altium Libraries\Passives Library\DataSheet\GENERAL PURPOSE CHIP RESISTORS (Yageo).pdf</v>
      </c>
      <c r="P2218" s="5" t="str">
        <f t="shared" si="143"/>
        <v>GENERAL PURPOSE CHIP RESISTORS RES1206 95R3±1% 200V 0.25W</v>
      </c>
    </row>
    <row r="2219" spans="1:16" x14ac:dyDescent="0.3">
      <c r="A2219" s="4" t="s">
        <v>3521</v>
      </c>
      <c r="B2219" s="3" t="s">
        <v>762</v>
      </c>
      <c r="C2219" s="4" t="s">
        <v>2276</v>
      </c>
      <c r="D2219" s="45" t="s">
        <v>1669</v>
      </c>
      <c r="E2219" s="3" t="s">
        <v>763</v>
      </c>
      <c r="F2219" s="3" t="s">
        <v>764</v>
      </c>
      <c r="G2219" s="4" t="str">
        <f t="shared" si="141"/>
        <v>RES1206 97R6±1%</v>
      </c>
      <c r="H2219" s="3" t="s">
        <v>23</v>
      </c>
      <c r="I2219" s="3" t="s">
        <v>24</v>
      </c>
      <c r="J2219" s="3" t="s">
        <v>25</v>
      </c>
      <c r="K2219" s="3" t="s">
        <v>765</v>
      </c>
      <c r="L2219" s="4" t="str">
        <f t="shared" si="142"/>
        <v>RC1206FR-0797R6L</v>
      </c>
      <c r="M2219" s="3" t="s">
        <v>378</v>
      </c>
      <c r="N2219" t="s">
        <v>379</v>
      </c>
      <c r="O2219" t="str">
        <f t="shared" ref="O2219:O2282" ca="1" si="144">CONCATENATE(LEFT(CELL("имяфайла"), FIND("[",CELL("имяфайла"))-1),"DataSheet\GENERAL PURPOSE CHIP RESISTORS (Yageo).pdf")</f>
        <v>C:\Altium Libraries\Passives Library\DataSheet\GENERAL PURPOSE CHIP RESISTORS (Yageo).pdf</v>
      </c>
      <c r="P2219" s="5" t="str">
        <f t="shared" si="143"/>
        <v>GENERAL PURPOSE CHIP RESISTORS RES1206 97R6±1% 200V 0.25W</v>
      </c>
    </row>
    <row r="2220" spans="1:16" x14ac:dyDescent="0.3">
      <c r="A2220" s="4" t="s">
        <v>3522</v>
      </c>
      <c r="B2220" s="3" t="s">
        <v>762</v>
      </c>
      <c r="C2220" s="4" t="s">
        <v>125</v>
      </c>
      <c r="D2220" s="45" t="s">
        <v>1669</v>
      </c>
      <c r="E2220" s="3" t="s">
        <v>763</v>
      </c>
      <c r="F2220" s="3" t="s">
        <v>764</v>
      </c>
      <c r="G2220" s="4" t="str">
        <f t="shared" ref="G2220:G2283" si="145">CONCATENATE(K2220," ",C2220,D2220)</f>
        <v>RES1206 100R±1%</v>
      </c>
      <c r="H2220" s="3" t="s">
        <v>23</v>
      </c>
      <c r="I2220" s="3" t="s">
        <v>24</v>
      </c>
      <c r="J2220" s="3" t="s">
        <v>25</v>
      </c>
      <c r="K2220" s="3" t="s">
        <v>765</v>
      </c>
      <c r="L2220" s="4" t="str">
        <f t="shared" ref="L2220:L2283" si="146">CONCATENATE("RC1206FR-07",C2220,"L")</f>
        <v>RC1206FR-07100RL</v>
      </c>
      <c r="M2220" s="3" t="s">
        <v>378</v>
      </c>
      <c r="N2220" t="s">
        <v>379</v>
      </c>
      <c r="O2220" t="str">
        <f t="shared" ca="1" si="144"/>
        <v>C:\Altium Libraries\Passives Library\DataSheet\GENERAL PURPOSE CHIP RESISTORS (Yageo).pdf</v>
      </c>
      <c r="P2220" s="5" t="str">
        <f t="shared" ref="P2220:P2283" si="147">CONCATENATE(N2220," ",K2220," ",C2220,D2220," ",E2220," ",F2220)</f>
        <v>GENERAL PURPOSE CHIP RESISTORS RES1206 100R±1% 200V 0.25W</v>
      </c>
    </row>
    <row r="2221" spans="1:16" x14ac:dyDescent="0.3">
      <c r="A2221" s="4" t="s">
        <v>3523</v>
      </c>
      <c r="B2221" s="3" t="s">
        <v>762</v>
      </c>
      <c r="C2221" s="4" t="s">
        <v>2277</v>
      </c>
      <c r="D2221" s="45" t="s">
        <v>1669</v>
      </c>
      <c r="E2221" s="3" t="s">
        <v>763</v>
      </c>
      <c r="F2221" s="3" t="s">
        <v>764</v>
      </c>
      <c r="G2221" s="4" t="str">
        <f t="shared" si="145"/>
        <v>RES1206 102R±1%</v>
      </c>
      <c r="H2221" s="3" t="s">
        <v>23</v>
      </c>
      <c r="I2221" s="3" t="s">
        <v>24</v>
      </c>
      <c r="J2221" s="3" t="s">
        <v>25</v>
      </c>
      <c r="K2221" s="3" t="s">
        <v>765</v>
      </c>
      <c r="L2221" s="4" t="str">
        <f t="shared" si="146"/>
        <v>RC1206FR-07102RL</v>
      </c>
      <c r="M2221" s="3" t="s">
        <v>378</v>
      </c>
      <c r="N2221" t="s">
        <v>379</v>
      </c>
      <c r="O2221" t="str">
        <f t="shared" ca="1" si="144"/>
        <v>C:\Altium Libraries\Passives Library\DataSheet\GENERAL PURPOSE CHIP RESISTORS (Yageo).pdf</v>
      </c>
      <c r="P2221" s="5" t="str">
        <f t="shared" si="147"/>
        <v>GENERAL PURPOSE CHIP RESISTORS RES1206 102R±1% 200V 0.25W</v>
      </c>
    </row>
    <row r="2222" spans="1:16" x14ac:dyDescent="0.3">
      <c r="A2222" s="4" t="s">
        <v>3524</v>
      </c>
      <c r="B2222" s="3" t="s">
        <v>762</v>
      </c>
      <c r="C2222" s="4" t="s">
        <v>2278</v>
      </c>
      <c r="D2222" s="45" t="s">
        <v>1669</v>
      </c>
      <c r="E2222" s="3" t="s">
        <v>763</v>
      </c>
      <c r="F2222" s="3" t="s">
        <v>764</v>
      </c>
      <c r="G2222" s="4" t="str">
        <f t="shared" si="145"/>
        <v>RES1206 105R±1%</v>
      </c>
      <c r="H2222" s="3" t="s">
        <v>23</v>
      </c>
      <c r="I2222" s="3" t="s">
        <v>24</v>
      </c>
      <c r="J2222" s="3" t="s">
        <v>25</v>
      </c>
      <c r="K2222" s="3" t="s">
        <v>765</v>
      </c>
      <c r="L2222" s="4" t="str">
        <f t="shared" si="146"/>
        <v>RC1206FR-07105RL</v>
      </c>
      <c r="M2222" s="3" t="s">
        <v>378</v>
      </c>
      <c r="N2222" t="s">
        <v>379</v>
      </c>
      <c r="O2222" t="str">
        <f t="shared" ca="1" si="144"/>
        <v>C:\Altium Libraries\Passives Library\DataSheet\GENERAL PURPOSE CHIP RESISTORS (Yageo).pdf</v>
      </c>
      <c r="P2222" s="5" t="str">
        <f t="shared" si="147"/>
        <v>GENERAL PURPOSE CHIP RESISTORS RES1206 105R±1% 200V 0.25W</v>
      </c>
    </row>
    <row r="2223" spans="1:16" x14ac:dyDescent="0.3">
      <c r="A2223" s="4" t="s">
        <v>3525</v>
      </c>
      <c r="B2223" s="3" t="s">
        <v>762</v>
      </c>
      <c r="C2223" s="4" t="s">
        <v>2279</v>
      </c>
      <c r="D2223" s="45" t="s">
        <v>1669</v>
      </c>
      <c r="E2223" s="3" t="s">
        <v>763</v>
      </c>
      <c r="F2223" s="3" t="s">
        <v>764</v>
      </c>
      <c r="G2223" s="4" t="str">
        <f t="shared" si="145"/>
        <v>RES1206 107R±1%</v>
      </c>
      <c r="H2223" s="3" t="s">
        <v>23</v>
      </c>
      <c r="I2223" s="3" t="s">
        <v>24</v>
      </c>
      <c r="J2223" s="3" t="s">
        <v>25</v>
      </c>
      <c r="K2223" s="3" t="s">
        <v>765</v>
      </c>
      <c r="L2223" s="4" t="str">
        <f t="shared" si="146"/>
        <v>RC1206FR-07107RL</v>
      </c>
      <c r="M2223" s="3" t="s">
        <v>378</v>
      </c>
      <c r="N2223" t="s">
        <v>379</v>
      </c>
      <c r="O2223" t="str">
        <f t="shared" ca="1" si="144"/>
        <v>C:\Altium Libraries\Passives Library\DataSheet\GENERAL PURPOSE CHIP RESISTORS (Yageo).pdf</v>
      </c>
      <c r="P2223" s="5" t="str">
        <f t="shared" si="147"/>
        <v>GENERAL PURPOSE CHIP RESISTORS RES1206 107R±1% 200V 0.25W</v>
      </c>
    </row>
    <row r="2224" spans="1:16" x14ac:dyDescent="0.3">
      <c r="A2224" s="4" t="s">
        <v>3526</v>
      </c>
      <c r="B2224" s="3" t="s">
        <v>762</v>
      </c>
      <c r="C2224" s="4" t="s">
        <v>127</v>
      </c>
      <c r="D2224" s="45" t="s">
        <v>1669</v>
      </c>
      <c r="E2224" s="3" t="s">
        <v>763</v>
      </c>
      <c r="F2224" s="3" t="s">
        <v>764</v>
      </c>
      <c r="G2224" s="4" t="str">
        <f t="shared" si="145"/>
        <v>RES1206 110R±1%</v>
      </c>
      <c r="H2224" s="3" t="s">
        <v>23</v>
      </c>
      <c r="I2224" s="3" t="s">
        <v>24</v>
      </c>
      <c r="J2224" s="3" t="s">
        <v>25</v>
      </c>
      <c r="K2224" s="3" t="s">
        <v>765</v>
      </c>
      <c r="L2224" s="4" t="str">
        <f t="shared" si="146"/>
        <v>RC1206FR-07110RL</v>
      </c>
      <c r="M2224" s="3" t="s">
        <v>378</v>
      </c>
      <c r="N2224" t="s">
        <v>379</v>
      </c>
      <c r="O2224" t="str">
        <f t="shared" ca="1" si="144"/>
        <v>C:\Altium Libraries\Passives Library\DataSheet\GENERAL PURPOSE CHIP RESISTORS (Yageo).pdf</v>
      </c>
      <c r="P2224" s="5" t="str">
        <f t="shared" si="147"/>
        <v>GENERAL PURPOSE CHIP RESISTORS RES1206 110R±1% 200V 0.25W</v>
      </c>
    </row>
    <row r="2225" spans="1:16" x14ac:dyDescent="0.3">
      <c r="A2225" s="4" t="s">
        <v>3527</v>
      </c>
      <c r="B2225" s="3" t="s">
        <v>762</v>
      </c>
      <c r="C2225" s="4" t="s">
        <v>2280</v>
      </c>
      <c r="D2225" s="45" t="s">
        <v>1669</v>
      </c>
      <c r="E2225" s="3" t="s">
        <v>763</v>
      </c>
      <c r="F2225" s="3" t="s">
        <v>764</v>
      </c>
      <c r="G2225" s="4" t="str">
        <f t="shared" si="145"/>
        <v>RES1206 113R±1%</v>
      </c>
      <c r="H2225" s="3" t="s">
        <v>23</v>
      </c>
      <c r="I2225" s="3" t="s">
        <v>24</v>
      </c>
      <c r="J2225" s="3" t="s">
        <v>25</v>
      </c>
      <c r="K2225" s="3" t="s">
        <v>765</v>
      </c>
      <c r="L2225" s="4" t="str">
        <f t="shared" si="146"/>
        <v>RC1206FR-07113RL</v>
      </c>
      <c r="M2225" s="3" t="s">
        <v>378</v>
      </c>
      <c r="N2225" t="s">
        <v>379</v>
      </c>
      <c r="O2225" t="str">
        <f t="shared" ca="1" si="144"/>
        <v>C:\Altium Libraries\Passives Library\DataSheet\GENERAL PURPOSE CHIP RESISTORS (Yageo).pdf</v>
      </c>
      <c r="P2225" s="5" t="str">
        <f t="shared" si="147"/>
        <v>GENERAL PURPOSE CHIP RESISTORS RES1206 113R±1% 200V 0.25W</v>
      </c>
    </row>
    <row r="2226" spans="1:16" x14ac:dyDescent="0.3">
      <c r="A2226" s="4" t="s">
        <v>3528</v>
      </c>
      <c r="B2226" s="3" t="s">
        <v>762</v>
      </c>
      <c r="C2226" s="4" t="s">
        <v>2281</v>
      </c>
      <c r="D2226" s="45" t="s">
        <v>1669</v>
      </c>
      <c r="E2226" s="3" t="s">
        <v>763</v>
      </c>
      <c r="F2226" s="3" t="s">
        <v>764</v>
      </c>
      <c r="G2226" s="4" t="str">
        <f t="shared" si="145"/>
        <v>RES1206 115R±1%</v>
      </c>
      <c r="H2226" s="3" t="s">
        <v>23</v>
      </c>
      <c r="I2226" s="3" t="s">
        <v>24</v>
      </c>
      <c r="J2226" s="3" t="s">
        <v>25</v>
      </c>
      <c r="K2226" s="3" t="s">
        <v>765</v>
      </c>
      <c r="L2226" s="4" t="str">
        <f t="shared" si="146"/>
        <v>RC1206FR-07115RL</v>
      </c>
      <c r="M2226" s="3" t="s">
        <v>378</v>
      </c>
      <c r="N2226" t="s">
        <v>379</v>
      </c>
      <c r="O2226" t="str">
        <f t="shared" ca="1" si="144"/>
        <v>C:\Altium Libraries\Passives Library\DataSheet\GENERAL PURPOSE CHIP RESISTORS (Yageo).pdf</v>
      </c>
      <c r="P2226" s="5" t="str">
        <f t="shared" si="147"/>
        <v>GENERAL PURPOSE CHIP RESISTORS RES1206 115R±1% 200V 0.25W</v>
      </c>
    </row>
    <row r="2227" spans="1:16" x14ac:dyDescent="0.3">
      <c r="A2227" s="4" t="s">
        <v>3529</v>
      </c>
      <c r="B2227" s="3" t="s">
        <v>762</v>
      </c>
      <c r="C2227" s="4" t="s">
        <v>2282</v>
      </c>
      <c r="D2227" s="45" t="s">
        <v>1669</v>
      </c>
      <c r="E2227" s="3" t="s">
        <v>763</v>
      </c>
      <c r="F2227" s="3" t="s">
        <v>764</v>
      </c>
      <c r="G2227" s="4" t="str">
        <f t="shared" si="145"/>
        <v>RES1206 118R±1%</v>
      </c>
      <c r="H2227" s="3" t="s">
        <v>23</v>
      </c>
      <c r="I2227" s="3" t="s">
        <v>24</v>
      </c>
      <c r="J2227" s="3" t="s">
        <v>25</v>
      </c>
      <c r="K2227" s="3" t="s">
        <v>765</v>
      </c>
      <c r="L2227" s="4" t="str">
        <f t="shared" si="146"/>
        <v>RC1206FR-07118RL</v>
      </c>
      <c r="M2227" s="3" t="s">
        <v>378</v>
      </c>
      <c r="N2227" t="s">
        <v>379</v>
      </c>
      <c r="O2227" t="str">
        <f t="shared" ca="1" si="144"/>
        <v>C:\Altium Libraries\Passives Library\DataSheet\GENERAL PURPOSE CHIP RESISTORS (Yageo).pdf</v>
      </c>
      <c r="P2227" s="5" t="str">
        <f t="shared" si="147"/>
        <v>GENERAL PURPOSE CHIP RESISTORS RES1206 118R±1% 200V 0.25W</v>
      </c>
    </row>
    <row r="2228" spans="1:16" x14ac:dyDescent="0.3">
      <c r="A2228" s="4" t="s">
        <v>3530</v>
      </c>
      <c r="B2228" s="3" t="s">
        <v>762</v>
      </c>
      <c r="C2228" s="4" t="s">
        <v>2283</v>
      </c>
      <c r="D2228" s="45" t="s">
        <v>1669</v>
      </c>
      <c r="E2228" s="3" t="s">
        <v>763</v>
      </c>
      <c r="F2228" s="3" t="s">
        <v>764</v>
      </c>
      <c r="G2228" s="4" t="str">
        <f t="shared" si="145"/>
        <v>RES1206 121R±1%</v>
      </c>
      <c r="H2228" s="3" t="s">
        <v>23</v>
      </c>
      <c r="I2228" s="3" t="s">
        <v>24</v>
      </c>
      <c r="J2228" s="3" t="s">
        <v>25</v>
      </c>
      <c r="K2228" s="3" t="s">
        <v>765</v>
      </c>
      <c r="L2228" s="4" t="str">
        <f t="shared" si="146"/>
        <v>RC1206FR-07121RL</v>
      </c>
      <c r="M2228" s="3" t="s">
        <v>378</v>
      </c>
      <c r="N2228" t="s">
        <v>379</v>
      </c>
      <c r="O2228" t="str">
        <f t="shared" ca="1" si="144"/>
        <v>C:\Altium Libraries\Passives Library\DataSheet\GENERAL PURPOSE CHIP RESISTORS (Yageo).pdf</v>
      </c>
      <c r="P2228" s="5" t="str">
        <f t="shared" si="147"/>
        <v>GENERAL PURPOSE CHIP RESISTORS RES1206 121R±1% 200V 0.25W</v>
      </c>
    </row>
    <row r="2229" spans="1:16" x14ac:dyDescent="0.3">
      <c r="A2229" s="4" t="s">
        <v>3531</v>
      </c>
      <c r="B2229" s="3" t="s">
        <v>762</v>
      </c>
      <c r="C2229" s="4" t="s">
        <v>2284</v>
      </c>
      <c r="D2229" s="45" t="s">
        <v>1669</v>
      </c>
      <c r="E2229" s="3" t="s">
        <v>763</v>
      </c>
      <c r="F2229" s="3" t="s">
        <v>764</v>
      </c>
      <c r="G2229" s="4" t="str">
        <f t="shared" si="145"/>
        <v>RES1206 124R±1%</v>
      </c>
      <c r="H2229" s="3" t="s">
        <v>23</v>
      </c>
      <c r="I2229" s="3" t="s">
        <v>24</v>
      </c>
      <c r="J2229" s="3" t="s">
        <v>25</v>
      </c>
      <c r="K2229" s="3" t="s">
        <v>765</v>
      </c>
      <c r="L2229" s="4" t="str">
        <f t="shared" si="146"/>
        <v>RC1206FR-07124RL</v>
      </c>
      <c r="M2229" s="3" t="s">
        <v>378</v>
      </c>
      <c r="N2229" t="s">
        <v>379</v>
      </c>
      <c r="O2229" t="str">
        <f t="shared" ca="1" si="144"/>
        <v>C:\Altium Libraries\Passives Library\DataSheet\GENERAL PURPOSE CHIP RESISTORS (Yageo).pdf</v>
      </c>
      <c r="P2229" s="5" t="str">
        <f t="shared" si="147"/>
        <v>GENERAL PURPOSE CHIP RESISTORS RES1206 124R±1% 200V 0.25W</v>
      </c>
    </row>
    <row r="2230" spans="1:16" x14ac:dyDescent="0.3">
      <c r="A2230" s="4" t="s">
        <v>3532</v>
      </c>
      <c r="B2230" s="3" t="s">
        <v>762</v>
      </c>
      <c r="C2230" s="4" t="s">
        <v>2285</v>
      </c>
      <c r="D2230" s="45" t="s">
        <v>1669</v>
      </c>
      <c r="E2230" s="3" t="s">
        <v>763</v>
      </c>
      <c r="F2230" s="3" t="s">
        <v>764</v>
      </c>
      <c r="G2230" s="4" t="str">
        <f t="shared" si="145"/>
        <v>RES1206 127R±1%</v>
      </c>
      <c r="H2230" s="3" t="s">
        <v>23</v>
      </c>
      <c r="I2230" s="3" t="s">
        <v>24</v>
      </c>
      <c r="J2230" s="3" t="s">
        <v>25</v>
      </c>
      <c r="K2230" s="3" t="s">
        <v>765</v>
      </c>
      <c r="L2230" s="4" t="str">
        <f t="shared" si="146"/>
        <v>RC1206FR-07127RL</v>
      </c>
      <c r="M2230" s="3" t="s">
        <v>378</v>
      </c>
      <c r="N2230" t="s">
        <v>379</v>
      </c>
      <c r="O2230" t="str">
        <f t="shared" ca="1" si="144"/>
        <v>C:\Altium Libraries\Passives Library\DataSheet\GENERAL PURPOSE CHIP RESISTORS (Yageo).pdf</v>
      </c>
      <c r="P2230" s="5" t="str">
        <f t="shared" si="147"/>
        <v>GENERAL PURPOSE CHIP RESISTORS RES1206 127R±1% 200V 0.25W</v>
      </c>
    </row>
    <row r="2231" spans="1:16" x14ac:dyDescent="0.3">
      <c r="A2231" s="4" t="s">
        <v>3533</v>
      </c>
      <c r="B2231" s="3" t="s">
        <v>762</v>
      </c>
      <c r="C2231" s="4" t="s">
        <v>131</v>
      </c>
      <c r="D2231" s="45" t="s">
        <v>1669</v>
      </c>
      <c r="E2231" s="3" t="s">
        <v>763</v>
      </c>
      <c r="F2231" s="3" t="s">
        <v>764</v>
      </c>
      <c r="G2231" s="4" t="str">
        <f t="shared" si="145"/>
        <v>RES1206 130R±1%</v>
      </c>
      <c r="H2231" s="3" t="s">
        <v>23</v>
      </c>
      <c r="I2231" s="3" t="s">
        <v>24</v>
      </c>
      <c r="J2231" s="3" t="s">
        <v>25</v>
      </c>
      <c r="K2231" s="3" t="s">
        <v>765</v>
      </c>
      <c r="L2231" s="4" t="str">
        <f t="shared" si="146"/>
        <v>RC1206FR-07130RL</v>
      </c>
      <c r="M2231" s="3" t="s">
        <v>378</v>
      </c>
      <c r="N2231" t="s">
        <v>379</v>
      </c>
      <c r="O2231" t="str">
        <f t="shared" ca="1" si="144"/>
        <v>C:\Altium Libraries\Passives Library\DataSheet\GENERAL PURPOSE CHIP RESISTORS (Yageo).pdf</v>
      </c>
      <c r="P2231" s="5" t="str">
        <f t="shared" si="147"/>
        <v>GENERAL PURPOSE CHIP RESISTORS RES1206 130R±1% 200V 0.25W</v>
      </c>
    </row>
    <row r="2232" spans="1:16" x14ac:dyDescent="0.3">
      <c r="A2232" s="4" t="s">
        <v>3534</v>
      </c>
      <c r="B2232" s="3" t="s">
        <v>762</v>
      </c>
      <c r="C2232" s="4" t="s">
        <v>2286</v>
      </c>
      <c r="D2232" s="45" t="s">
        <v>1669</v>
      </c>
      <c r="E2232" s="3" t="s">
        <v>763</v>
      </c>
      <c r="F2232" s="3" t="s">
        <v>764</v>
      </c>
      <c r="G2232" s="4" t="str">
        <f t="shared" si="145"/>
        <v>RES1206 133R±1%</v>
      </c>
      <c r="H2232" s="3" t="s">
        <v>23</v>
      </c>
      <c r="I2232" s="3" t="s">
        <v>24</v>
      </c>
      <c r="J2232" s="3" t="s">
        <v>25</v>
      </c>
      <c r="K2232" s="3" t="s">
        <v>765</v>
      </c>
      <c r="L2232" s="4" t="str">
        <f t="shared" si="146"/>
        <v>RC1206FR-07133RL</v>
      </c>
      <c r="M2232" s="3" t="s">
        <v>378</v>
      </c>
      <c r="N2232" t="s">
        <v>379</v>
      </c>
      <c r="O2232" t="str">
        <f t="shared" ca="1" si="144"/>
        <v>C:\Altium Libraries\Passives Library\DataSheet\GENERAL PURPOSE CHIP RESISTORS (Yageo).pdf</v>
      </c>
      <c r="P2232" s="5" t="str">
        <f t="shared" si="147"/>
        <v>GENERAL PURPOSE CHIP RESISTORS RES1206 133R±1% 200V 0.25W</v>
      </c>
    </row>
    <row r="2233" spans="1:16" x14ac:dyDescent="0.3">
      <c r="A2233" s="4" t="s">
        <v>3535</v>
      </c>
      <c r="B2233" s="3" t="s">
        <v>762</v>
      </c>
      <c r="C2233" s="4" t="s">
        <v>2287</v>
      </c>
      <c r="D2233" s="45" t="s">
        <v>1669</v>
      </c>
      <c r="E2233" s="3" t="s">
        <v>763</v>
      </c>
      <c r="F2233" s="3" t="s">
        <v>764</v>
      </c>
      <c r="G2233" s="4" t="str">
        <f t="shared" si="145"/>
        <v>RES1206 137R±1%</v>
      </c>
      <c r="H2233" s="3" t="s">
        <v>23</v>
      </c>
      <c r="I2233" s="3" t="s">
        <v>24</v>
      </c>
      <c r="J2233" s="3" t="s">
        <v>25</v>
      </c>
      <c r="K2233" s="3" t="s">
        <v>765</v>
      </c>
      <c r="L2233" s="4" t="str">
        <f t="shared" si="146"/>
        <v>RC1206FR-07137RL</v>
      </c>
      <c r="M2233" s="3" t="s">
        <v>378</v>
      </c>
      <c r="N2233" t="s">
        <v>379</v>
      </c>
      <c r="O2233" t="str">
        <f t="shared" ca="1" si="144"/>
        <v>C:\Altium Libraries\Passives Library\DataSheet\GENERAL PURPOSE CHIP RESISTORS (Yageo).pdf</v>
      </c>
      <c r="P2233" s="5" t="str">
        <f t="shared" si="147"/>
        <v>GENERAL PURPOSE CHIP RESISTORS RES1206 137R±1% 200V 0.25W</v>
      </c>
    </row>
    <row r="2234" spans="1:16" x14ac:dyDescent="0.3">
      <c r="A2234" s="4" t="s">
        <v>3536</v>
      </c>
      <c r="B2234" s="3" t="s">
        <v>762</v>
      </c>
      <c r="C2234" s="4" t="s">
        <v>2288</v>
      </c>
      <c r="D2234" s="45" t="s">
        <v>1669</v>
      </c>
      <c r="E2234" s="3" t="s">
        <v>763</v>
      </c>
      <c r="F2234" s="3" t="s">
        <v>764</v>
      </c>
      <c r="G2234" s="4" t="str">
        <f t="shared" si="145"/>
        <v>RES1206 140R±1%</v>
      </c>
      <c r="H2234" s="3" t="s">
        <v>23</v>
      </c>
      <c r="I2234" s="3" t="s">
        <v>24</v>
      </c>
      <c r="J2234" s="3" t="s">
        <v>25</v>
      </c>
      <c r="K2234" s="3" t="s">
        <v>765</v>
      </c>
      <c r="L2234" s="4" t="str">
        <f t="shared" si="146"/>
        <v>RC1206FR-07140RL</v>
      </c>
      <c r="M2234" s="3" t="s">
        <v>378</v>
      </c>
      <c r="N2234" t="s">
        <v>379</v>
      </c>
      <c r="O2234" t="str">
        <f t="shared" ca="1" si="144"/>
        <v>C:\Altium Libraries\Passives Library\DataSheet\GENERAL PURPOSE CHIP RESISTORS (Yageo).pdf</v>
      </c>
      <c r="P2234" s="5" t="str">
        <f t="shared" si="147"/>
        <v>GENERAL PURPOSE CHIP RESISTORS RES1206 140R±1% 200V 0.25W</v>
      </c>
    </row>
    <row r="2235" spans="1:16" x14ac:dyDescent="0.3">
      <c r="A2235" s="4" t="s">
        <v>3537</v>
      </c>
      <c r="B2235" s="3" t="s">
        <v>762</v>
      </c>
      <c r="C2235" s="4" t="s">
        <v>2289</v>
      </c>
      <c r="D2235" s="45" t="s">
        <v>1669</v>
      </c>
      <c r="E2235" s="3" t="s">
        <v>763</v>
      </c>
      <c r="F2235" s="3" t="s">
        <v>764</v>
      </c>
      <c r="G2235" s="4" t="str">
        <f t="shared" si="145"/>
        <v>RES1206 143R±1%</v>
      </c>
      <c r="H2235" s="3" t="s">
        <v>23</v>
      </c>
      <c r="I2235" s="3" t="s">
        <v>24</v>
      </c>
      <c r="J2235" s="3" t="s">
        <v>25</v>
      </c>
      <c r="K2235" s="3" t="s">
        <v>765</v>
      </c>
      <c r="L2235" s="4" t="str">
        <f t="shared" si="146"/>
        <v>RC1206FR-07143RL</v>
      </c>
      <c r="M2235" s="3" t="s">
        <v>378</v>
      </c>
      <c r="N2235" t="s">
        <v>379</v>
      </c>
      <c r="O2235" t="str">
        <f t="shared" ca="1" si="144"/>
        <v>C:\Altium Libraries\Passives Library\DataSheet\GENERAL PURPOSE CHIP RESISTORS (Yageo).pdf</v>
      </c>
      <c r="P2235" s="5" t="str">
        <f t="shared" si="147"/>
        <v>GENERAL PURPOSE CHIP RESISTORS RES1206 143R±1% 200V 0.25W</v>
      </c>
    </row>
    <row r="2236" spans="1:16" x14ac:dyDescent="0.3">
      <c r="A2236" s="4" t="s">
        <v>3538</v>
      </c>
      <c r="B2236" s="3" t="s">
        <v>762</v>
      </c>
      <c r="C2236" s="4" t="s">
        <v>2290</v>
      </c>
      <c r="D2236" s="45" t="s">
        <v>1669</v>
      </c>
      <c r="E2236" s="3" t="s">
        <v>763</v>
      </c>
      <c r="F2236" s="3" t="s">
        <v>764</v>
      </c>
      <c r="G2236" s="4" t="str">
        <f t="shared" si="145"/>
        <v>RES1206 147R±1%</v>
      </c>
      <c r="H2236" s="3" t="s">
        <v>23</v>
      </c>
      <c r="I2236" s="3" t="s">
        <v>24</v>
      </c>
      <c r="J2236" s="3" t="s">
        <v>25</v>
      </c>
      <c r="K2236" s="3" t="s">
        <v>765</v>
      </c>
      <c r="L2236" s="4" t="str">
        <f t="shared" si="146"/>
        <v>RC1206FR-07147RL</v>
      </c>
      <c r="M2236" s="3" t="s">
        <v>378</v>
      </c>
      <c r="N2236" t="s">
        <v>379</v>
      </c>
      <c r="O2236" t="str">
        <f t="shared" ca="1" si="144"/>
        <v>C:\Altium Libraries\Passives Library\DataSheet\GENERAL PURPOSE CHIP RESISTORS (Yageo).pdf</v>
      </c>
      <c r="P2236" s="5" t="str">
        <f t="shared" si="147"/>
        <v>GENERAL PURPOSE CHIP RESISTORS RES1206 147R±1% 200V 0.25W</v>
      </c>
    </row>
    <row r="2237" spans="1:16" x14ac:dyDescent="0.3">
      <c r="A2237" s="4" t="s">
        <v>3539</v>
      </c>
      <c r="B2237" s="3" t="s">
        <v>762</v>
      </c>
      <c r="C2237" s="4" t="s">
        <v>133</v>
      </c>
      <c r="D2237" s="45" t="s">
        <v>1669</v>
      </c>
      <c r="E2237" s="3" t="s">
        <v>763</v>
      </c>
      <c r="F2237" s="3" t="s">
        <v>764</v>
      </c>
      <c r="G2237" s="4" t="str">
        <f t="shared" si="145"/>
        <v>RES1206 150R±1%</v>
      </c>
      <c r="H2237" s="3" t="s">
        <v>23</v>
      </c>
      <c r="I2237" s="3" t="s">
        <v>24</v>
      </c>
      <c r="J2237" s="3" t="s">
        <v>25</v>
      </c>
      <c r="K2237" s="3" t="s">
        <v>765</v>
      </c>
      <c r="L2237" s="4" t="str">
        <f t="shared" si="146"/>
        <v>RC1206FR-07150RL</v>
      </c>
      <c r="M2237" s="3" t="s">
        <v>378</v>
      </c>
      <c r="N2237" t="s">
        <v>379</v>
      </c>
      <c r="O2237" t="str">
        <f t="shared" ca="1" si="144"/>
        <v>C:\Altium Libraries\Passives Library\DataSheet\GENERAL PURPOSE CHIP RESISTORS (Yageo).pdf</v>
      </c>
      <c r="P2237" s="5" t="str">
        <f t="shared" si="147"/>
        <v>GENERAL PURPOSE CHIP RESISTORS RES1206 150R±1% 200V 0.25W</v>
      </c>
    </row>
    <row r="2238" spans="1:16" x14ac:dyDescent="0.3">
      <c r="A2238" s="4" t="s">
        <v>3540</v>
      </c>
      <c r="B2238" s="3" t="s">
        <v>762</v>
      </c>
      <c r="C2238" s="4" t="s">
        <v>2291</v>
      </c>
      <c r="D2238" s="45" t="s">
        <v>1669</v>
      </c>
      <c r="E2238" s="3" t="s">
        <v>763</v>
      </c>
      <c r="F2238" s="3" t="s">
        <v>764</v>
      </c>
      <c r="G2238" s="4" t="str">
        <f t="shared" si="145"/>
        <v>RES1206 154R±1%</v>
      </c>
      <c r="H2238" s="3" t="s">
        <v>23</v>
      </c>
      <c r="I2238" s="3" t="s">
        <v>24</v>
      </c>
      <c r="J2238" s="3" t="s">
        <v>25</v>
      </c>
      <c r="K2238" s="3" t="s">
        <v>765</v>
      </c>
      <c r="L2238" s="4" t="str">
        <f t="shared" si="146"/>
        <v>RC1206FR-07154RL</v>
      </c>
      <c r="M2238" s="3" t="s">
        <v>378</v>
      </c>
      <c r="N2238" t="s">
        <v>379</v>
      </c>
      <c r="O2238" t="str">
        <f t="shared" ca="1" si="144"/>
        <v>C:\Altium Libraries\Passives Library\DataSheet\GENERAL PURPOSE CHIP RESISTORS (Yageo).pdf</v>
      </c>
      <c r="P2238" s="5" t="str">
        <f t="shared" si="147"/>
        <v>GENERAL PURPOSE CHIP RESISTORS RES1206 154R±1% 200V 0.25W</v>
      </c>
    </row>
    <row r="2239" spans="1:16" x14ac:dyDescent="0.3">
      <c r="A2239" s="4" t="s">
        <v>3541</v>
      </c>
      <c r="B2239" s="3" t="s">
        <v>762</v>
      </c>
      <c r="C2239" s="4" t="s">
        <v>2292</v>
      </c>
      <c r="D2239" s="45" t="s">
        <v>1669</v>
      </c>
      <c r="E2239" s="3" t="s">
        <v>763</v>
      </c>
      <c r="F2239" s="3" t="s">
        <v>764</v>
      </c>
      <c r="G2239" s="4" t="str">
        <f t="shared" si="145"/>
        <v>RES1206 158R±1%</v>
      </c>
      <c r="H2239" s="3" t="s">
        <v>23</v>
      </c>
      <c r="I2239" s="3" t="s">
        <v>24</v>
      </c>
      <c r="J2239" s="3" t="s">
        <v>25</v>
      </c>
      <c r="K2239" s="3" t="s">
        <v>765</v>
      </c>
      <c r="L2239" s="4" t="str">
        <f t="shared" si="146"/>
        <v>RC1206FR-07158RL</v>
      </c>
      <c r="M2239" s="3" t="s">
        <v>378</v>
      </c>
      <c r="N2239" t="s">
        <v>379</v>
      </c>
      <c r="O2239" t="str">
        <f t="shared" ca="1" si="144"/>
        <v>C:\Altium Libraries\Passives Library\DataSheet\GENERAL PURPOSE CHIP RESISTORS (Yageo).pdf</v>
      </c>
      <c r="P2239" s="5" t="str">
        <f t="shared" si="147"/>
        <v>GENERAL PURPOSE CHIP RESISTORS RES1206 158R±1% 200V 0.25W</v>
      </c>
    </row>
    <row r="2240" spans="1:16" x14ac:dyDescent="0.3">
      <c r="A2240" s="4" t="s">
        <v>3542</v>
      </c>
      <c r="B2240" s="3" t="s">
        <v>762</v>
      </c>
      <c r="C2240" s="4" t="s">
        <v>2293</v>
      </c>
      <c r="D2240" s="45" t="s">
        <v>1669</v>
      </c>
      <c r="E2240" s="3" t="s">
        <v>763</v>
      </c>
      <c r="F2240" s="3" t="s">
        <v>764</v>
      </c>
      <c r="G2240" s="4" t="str">
        <f t="shared" si="145"/>
        <v>RES1206 162R±1%</v>
      </c>
      <c r="H2240" s="3" t="s">
        <v>23</v>
      </c>
      <c r="I2240" s="3" t="s">
        <v>24</v>
      </c>
      <c r="J2240" s="3" t="s">
        <v>25</v>
      </c>
      <c r="K2240" s="3" t="s">
        <v>765</v>
      </c>
      <c r="L2240" s="4" t="str">
        <f t="shared" si="146"/>
        <v>RC1206FR-07162RL</v>
      </c>
      <c r="M2240" s="3" t="s">
        <v>378</v>
      </c>
      <c r="N2240" t="s">
        <v>379</v>
      </c>
      <c r="O2240" t="str">
        <f t="shared" ca="1" si="144"/>
        <v>C:\Altium Libraries\Passives Library\DataSheet\GENERAL PURPOSE CHIP RESISTORS (Yageo).pdf</v>
      </c>
      <c r="P2240" s="5" t="str">
        <f t="shared" si="147"/>
        <v>GENERAL PURPOSE CHIP RESISTORS RES1206 162R±1% 200V 0.25W</v>
      </c>
    </row>
    <row r="2241" spans="1:16" x14ac:dyDescent="0.3">
      <c r="A2241" s="4" t="s">
        <v>3543</v>
      </c>
      <c r="B2241" s="3" t="s">
        <v>762</v>
      </c>
      <c r="C2241" s="4" t="s">
        <v>2294</v>
      </c>
      <c r="D2241" s="45" t="s">
        <v>1669</v>
      </c>
      <c r="E2241" s="3" t="s">
        <v>763</v>
      </c>
      <c r="F2241" s="3" t="s">
        <v>764</v>
      </c>
      <c r="G2241" s="4" t="str">
        <f t="shared" si="145"/>
        <v>RES1206 165R±1%</v>
      </c>
      <c r="H2241" s="3" t="s">
        <v>23</v>
      </c>
      <c r="I2241" s="3" t="s">
        <v>24</v>
      </c>
      <c r="J2241" s="3" t="s">
        <v>25</v>
      </c>
      <c r="K2241" s="3" t="s">
        <v>765</v>
      </c>
      <c r="L2241" s="4" t="str">
        <f t="shared" si="146"/>
        <v>RC1206FR-07165RL</v>
      </c>
      <c r="M2241" s="3" t="s">
        <v>378</v>
      </c>
      <c r="N2241" t="s">
        <v>379</v>
      </c>
      <c r="O2241" t="str">
        <f t="shared" ca="1" si="144"/>
        <v>C:\Altium Libraries\Passives Library\DataSheet\GENERAL PURPOSE CHIP RESISTORS (Yageo).pdf</v>
      </c>
      <c r="P2241" s="5" t="str">
        <f t="shared" si="147"/>
        <v>GENERAL PURPOSE CHIP RESISTORS RES1206 165R±1% 200V 0.25W</v>
      </c>
    </row>
    <row r="2242" spans="1:16" x14ac:dyDescent="0.3">
      <c r="A2242" s="4" t="s">
        <v>3544</v>
      </c>
      <c r="B2242" s="3" t="s">
        <v>762</v>
      </c>
      <c r="C2242" s="4" t="s">
        <v>2295</v>
      </c>
      <c r="D2242" s="45" t="s">
        <v>1669</v>
      </c>
      <c r="E2242" s="3" t="s">
        <v>763</v>
      </c>
      <c r="F2242" s="3" t="s">
        <v>764</v>
      </c>
      <c r="G2242" s="4" t="str">
        <f t="shared" si="145"/>
        <v>RES1206 169R±1%</v>
      </c>
      <c r="H2242" s="3" t="s">
        <v>23</v>
      </c>
      <c r="I2242" s="3" t="s">
        <v>24</v>
      </c>
      <c r="J2242" s="3" t="s">
        <v>25</v>
      </c>
      <c r="K2242" s="3" t="s">
        <v>765</v>
      </c>
      <c r="L2242" s="4" t="str">
        <f t="shared" si="146"/>
        <v>RC1206FR-07169RL</v>
      </c>
      <c r="M2242" s="3" t="s">
        <v>378</v>
      </c>
      <c r="N2242" t="s">
        <v>379</v>
      </c>
      <c r="O2242" t="str">
        <f t="shared" ca="1" si="144"/>
        <v>C:\Altium Libraries\Passives Library\DataSheet\GENERAL PURPOSE CHIP RESISTORS (Yageo).pdf</v>
      </c>
      <c r="P2242" s="5" t="str">
        <f t="shared" si="147"/>
        <v>GENERAL PURPOSE CHIP RESISTORS RES1206 169R±1% 200V 0.25W</v>
      </c>
    </row>
    <row r="2243" spans="1:16" x14ac:dyDescent="0.3">
      <c r="A2243" s="4" t="s">
        <v>3545</v>
      </c>
      <c r="B2243" s="3" t="s">
        <v>762</v>
      </c>
      <c r="C2243" s="4" t="s">
        <v>2296</v>
      </c>
      <c r="D2243" s="45" t="s">
        <v>1669</v>
      </c>
      <c r="E2243" s="3" t="s">
        <v>763</v>
      </c>
      <c r="F2243" s="3" t="s">
        <v>764</v>
      </c>
      <c r="G2243" s="4" t="str">
        <f t="shared" si="145"/>
        <v>RES1206 174R±1%</v>
      </c>
      <c r="H2243" s="3" t="s">
        <v>23</v>
      </c>
      <c r="I2243" s="3" t="s">
        <v>24</v>
      </c>
      <c r="J2243" s="3" t="s">
        <v>25</v>
      </c>
      <c r="K2243" s="3" t="s">
        <v>765</v>
      </c>
      <c r="L2243" s="4" t="str">
        <f t="shared" si="146"/>
        <v>RC1206FR-07174RL</v>
      </c>
      <c r="M2243" s="3" t="s">
        <v>378</v>
      </c>
      <c r="N2243" t="s">
        <v>379</v>
      </c>
      <c r="O2243" t="str">
        <f t="shared" ca="1" si="144"/>
        <v>C:\Altium Libraries\Passives Library\DataSheet\GENERAL PURPOSE CHIP RESISTORS (Yageo).pdf</v>
      </c>
      <c r="P2243" s="5" t="str">
        <f t="shared" si="147"/>
        <v>GENERAL PURPOSE CHIP RESISTORS RES1206 174R±1% 200V 0.25W</v>
      </c>
    </row>
    <row r="2244" spans="1:16" x14ac:dyDescent="0.3">
      <c r="A2244" s="4" t="s">
        <v>3546</v>
      </c>
      <c r="B2244" s="3" t="s">
        <v>762</v>
      </c>
      <c r="C2244" s="4" t="s">
        <v>2297</v>
      </c>
      <c r="D2244" s="45" t="s">
        <v>1669</v>
      </c>
      <c r="E2244" s="3" t="s">
        <v>763</v>
      </c>
      <c r="F2244" s="3" t="s">
        <v>764</v>
      </c>
      <c r="G2244" s="4" t="str">
        <f t="shared" si="145"/>
        <v>RES1206 178R±1%</v>
      </c>
      <c r="H2244" s="3" t="s">
        <v>23</v>
      </c>
      <c r="I2244" s="3" t="s">
        <v>24</v>
      </c>
      <c r="J2244" s="3" t="s">
        <v>25</v>
      </c>
      <c r="K2244" s="3" t="s">
        <v>765</v>
      </c>
      <c r="L2244" s="4" t="str">
        <f t="shared" si="146"/>
        <v>RC1206FR-07178RL</v>
      </c>
      <c r="M2244" s="3" t="s">
        <v>378</v>
      </c>
      <c r="N2244" t="s">
        <v>379</v>
      </c>
      <c r="O2244" t="str">
        <f t="shared" ca="1" si="144"/>
        <v>C:\Altium Libraries\Passives Library\DataSheet\GENERAL PURPOSE CHIP RESISTORS (Yageo).pdf</v>
      </c>
      <c r="P2244" s="5" t="str">
        <f t="shared" si="147"/>
        <v>GENERAL PURPOSE CHIP RESISTORS RES1206 178R±1% 200V 0.25W</v>
      </c>
    </row>
    <row r="2245" spans="1:16" x14ac:dyDescent="0.3">
      <c r="A2245" s="4" t="s">
        <v>3547</v>
      </c>
      <c r="B2245" s="3" t="s">
        <v>762</v>
      </c>
      <c r="C2245" s="4" t="s">
        <v>2298</v>
      </c>
      <c r="D2245" s="45" t="s">
        <v>1669</v>
      </c>
      <c r="E2245" s="3" t="s">
        <v>763</v>
      </c>
      <c r="F2245" s="3" t="s">
        <v>764</v>
      </c>
      <c r="G2245" s="4" t="str">
        <f t="shared" si="145"/>
        <v>RES1206 182R±1%</v>
      </c>
      <c r="H2245" s="3" t="s">
        <v>23</v>
      </c>
      <c r="I2245" s="3" t="s">
        <v>24</v>
      </c>
      <c r="J2245" s="3" t="s">
        <v>25</v>
      </c>
      <c r="K2245" s="3" t="s">
        <v>765</v>
      </c>
      <c r="L2245" s="4" t="str">
        <f t="shared" si="146"/>
        <v>RC1206FR-07182RL</v>
      </c>
      <c r="M2245" s="3" t="s">
        <v>378</v>
      </c>
      <c r="N2245" t="s">
        <v>379</v>
      </c>
      <c r="O2245" t="str">
        <f t="shared" ca="1" si="144"/>
        <v>C:\Altium Libraries\Passives Library\DataSheet\GENERAL PURPOSE CHIP RESISTORS (Yageo).pdf</v>
      </c>
      <c r="P2245" s="5" t="str">
        <f t="shared" si="147"/>
        <v>GENERAL PURPOSE CHIP RESISTORS RES1206 182R±1% 200V 0.25W</v>
      </c>
    </row>
    <row r="2246" spans="1:16" x14ac:dyDescent="0.3">
      <c r="A2246" s="4" t="s">
        <v>3548</v>
      </c>
      <c r="B2246" s="3" t="s">
        <v>762</v>
      </c>
      <c r="C2246" s="4" t="s">
        <v>2299</v>
      </c>
      <c r="D2246" s="45" t="s">
        <v>1669</v>
      </c>
      <c r="E2246" s="3" t="s">
        <v>763</v>
      </c>
      <c r="F2246" s="3" t="s">
        <v>764</v>
      </c>
      <c r="G2246" s="4" t="str">
        <f t="shared" si="145"/>
        <v>RES1206 187R±1%</v>
      </c>
      <c r="H2246" s="3" t="s">
        <v>23</v>
      </c>
      <c r="I2246" s="3" t="s">
        <v>24</v>
      </c>
      <c r="J2246" s="3" t="s">
        <v>25</v>
      </c>
      <c r="K2246" s="3" t="s">
        <v>765</v>
      </c>
      <c r="L2246" s="4" t="str">
        <f t="shared" si="146"/>
        <v>RC1206FR-07187RL</v>
      </c>
      <c r="M2246" s="3" t="s">
        <v>378</v>
      </c>
      <c r="N2246" t="s">
        <v>379</v>
      </c>
      <c r="O2246" t="str">
        <f t="shared" ca="1" si="144"/>
        <v>C:\Altium Libraries\Passives Library\DataSheet\GENERAL PURPOSE CHIP RESISTORS (Yageo).pdf</v>
      </c>
      <c r="P2246" s="5" t="str">
        <f t="shared" si="147"/>
        <v>GENERAL PURPOSE CHIP RESISTORS RES1206 187R±1% 200V 0.25W</v>
      </c>
    </row>
    <row r="2247" spans="1:16" x14ac:dyDescent="0.3">
      <c r="A2247" s="4" t="s">
        <v>3549</v>
      </c>
      <c r="B2247" s="3" t="s">
        <v>762</v>
      </c>
      <c r="C2247" s="4" t="s">
        <v>2300</v>
      </c>
      <c r="D2247" s="45" t="s">
        <v>1669</v>
      </c>
      <c r="E2247" s="3" t="s">
        <v>763</v>
      </c>
      <c r="F2247" s="3" t="s">
        <v>764</v>
      </c>
      <c r="G2247" s="4" t="str">
        <f t="shared" si="145"/>
        <v>RES1206 191R±1%</v>
      </c>
      <c r="H2247" s="3" t="s">
        <v>23</v>
      </c>
      <c r="I2247" s="3" t="s">
        <v>24</v>
      </c>
      <c r="J2247" s="3" t="s">
        <v>25</v>
      </c>
      <c r="K2247" s="3" t="s">
        <v>765</v>
      </c>
      <c r="L2247" s="4" t="str">
        <f t="shared" si="146"/>
        <v>RC1206FR-07191RL</v>
      </c>
      <c r="M2247" s="3" t="s">
        <v>378</v>
      </c>
      <c r="N2247" t="s">
        <v>379</v>
      </c>
      <c r="O2247" t="str">
        <f t="shared" ca="1" si="144"/>
        <v>C:\Altium Libraries\Passives Library\DataSheet\GENERAL PURPOSE CHIP RESISTORS (Yageo).pdf</v>
      </c>
      <c r="P2247" s="5" t="str">
        <f t="shared" si="147"/>
        <v>GENERAL PURPOSE CHIP RESISTORS RES1206 191R±1% 200V 0.25W</v>
      </c>
    </row>
    <row r="2248" spans="1:16" x14ac:dyDescent="0.3">
      <c r="A2248" s="4" t="s">
        <v>3550</v>
      </c>
      <c r="B2248" s="3" t="s">
        <v>762</v>
      </c>
      <c r="C2248" s="4" t="s">
        <v>2301</v>
      </c>
      <c r="D2248" s="45" t="s">
        <v>1669</v>
      </c>
      <c r="E2248" s="3" t="s">
        <v>763</v>
      </c>
      <c r="F2248" s="3" t="s">
        <v>764</v>
      </c>
      <c r="G2248" s="4" t="str">
        <f t="shared" si="145"/>
        <v>RES1206 196R±1%</v>
      </c>
      <c r="H2248" s="3" t="s">
        <v>23</v>
      </c>
      <c r="I2248" s="3" t="s">
        <v>24</v>
      </c>
      <c r="J2248" s="3" t="s">
        <v>25</v>
      </c>
      <c r="K2248" s="3" t="s">
        <v>765</v>
      </c>
      <c r="L2248" s="4" t="str">
        <f t="shared" si="146"/>
        <v>RC1206FR-07196RL</v>
      </c>
      <c r="M2248" s="3" t="s">
        <v>378</v>
      </c>
      <c r="N2248" t="s">
        <v>379</v>
      </c>
      <c r="O2248" t="str">
        <f t="shared" ca="1" si="144"/>
        <v>C:\Altium Libraries\Passives Library\DataSheet\GENERAL PURPOSE CHIP RESISTORS (Yageo).pdf</v>
      </c>
      <c r="P2248" s="5" t="str">
        <f t="shared" si="147"/>
        <v>GENERAL PURPOSE CHIP RESISTORS RES1206 196R±1% 200V 0.25W</v>
      </c>
    </row>
    <row r="2249" spans="1:16" x14ac:dyDescent="0.3">
      <c r="A2249" s="4" t="s">
        <v>3551</v>
      </c>
      <c r="B2249" s="3" t="s">
        <v>762</v>
      </c>
      <c r="C2249" s="4" t="s">
        <v>139</v>
      </c>
      <c r="D2249" s="45" t="s">
        <v>1669</v>
      </c>
      <c r="E2249" s="3" t="s">
        <v>763</v>
      </c>
      <c r="F2249" s="3" t="s">
        <v>764</v>
      </c>
      <c r="G2249" s="4" t="str">
        <f t="shared" si="145"/>
        <v>RES1206 200R±1%</v>
      </c>
      <c r="H2249" s="3" t="s">
        <v>23</v>
      </c>
      <c r="I2249" s="3" t="s">
        <v>24</v>
      </c>
      <c r="J2249" s="3" t="s">
        <v>25</v>
      </c>
      <c r="K2249" s="3" t="s">
        <v>765</v>
      </c>
      <c r="L2249" s="4" t="str">
        <f t="shared" si="146"/>
        <v>RC1206FR-07200RL</v>
      </c>
      <c r="M2249" s="3" t="s">
        <v>378</v>
      </c>
      <c r="N2249" t="s">
        <v>379</v>
      </c>
      <c r="O2249" t="str">
        <f t="shared" ca="1" si="144"/>
        <v>C:\Altium Libraries\Passives Library\DataSheet\GENERAL PURPOSE CHIP RESISTORS (Yageo).pdf</v>
      </c>
      <c r="P2249" s="5" t="str">
        <f t="shared" si="147"/>
        <v>GENERAL PURPOSE CHIP RESISTORS RES1206 200R±1% 200V 0.25W</v>
      </c>
    </row>
    <row r="2250" spans="1:16" x14ac:dyDescent="0.3">
      <c r="A2250" s="4" t="s">
        <v>3552</v>
      </c>
      <c r="B2250" s="3" t="s">
        <v>762</v>
      </c>
      <c r="C2250" s="4" t="s">
        <v>2302</v>
      </c>
      <c r="D2250" s="45" t="s">
        <v>1669</v>
      </c>
      <c r="E2250" s="3" t="s">
        <v>763</v>
      </c>
      <c r="F2250" s="3" t="s">
        <v>764</v>
      </c>
      <c r="G2250" s="4" t="str">
        <f t="shared" si="145"/>
        <v>RES1206 205R±1%</v>
      </c>
      <c r="H2250" s="3" t="s">
        <v>23</v>
      </c>
      <c r="I2250" s="3" t="s">
        <v>24</v>
      </c>
      <c r="J2250" s="3" t="s">
        <v>25</v>
      </c>
      <c r="K2250" s="3" t="s">
        <v>765</v>
      </c>
      <c r="L2250" s="4" t="str">
        <f t="shared" si="146"/>
        <v>RC1206FR-07205RL</v>
      </c>
      <c r="M2250" s="3" t="s">
        <v>378</v>
      </c>
      <c r="N2250" t="s">
        <v>379</v>
      </c>
      <c r="O2250" t="str">
        <f t="shared" ca="1" si="144"/>
        <v>C:\Altium Libraries\Passives Library\DataSheet\GENERAL PURPOSE CHIP RESISTORS (Yageo).pdf</v>
      </c>
      <c r="P2250" s="5" t="str">
        <f t="shared" si="147"/>
        <v>GENERAL PURPOSE CHIP RESISTORS RES1206 205R±1% 200V 0.25W</v>
      </c>
    </row>
    <row r="2251" spans="1:16" x14ac:dyDescent="0.3">
      <c r="A2251" s="4" t="s">
        <v>3553</v>
      </c>
      <c r="B2251" s="3" t="s">
        <v>762</v>
      </c>
      <c r="C2251" s="4" t="s">
        <v>2303</v>
      </c>
      <c r="D2251" s="45" t="s">
        <v>1669</v>
      </c>
      <c r="E2251" s="3" t="s">
        <v>763</v>
      </c>
      <c r="F2251" s="3" t="s">
        <v>764</v>
      </c>
      <c r="G2251" s="4" t="str">
        <f t="shared" si="145"/>
        <v>RES1206 210R±1%</v>
      </c>
      <c r="H2251" s="3" t="s">
        <v>23</v>
      </c>
      <c r="I2251" s="3" t="s">
        <v>24</v>
      </c>
      <c r="J2251" s="3" t="s">
        <v>25</v>
      </c>
      <c r="K2251" s="3" t="s">
        <v>765</v>
      </c>
      <c r="L2251" s="4" t="str">
        <f t="shared" si="146"/>
        <v>RC1206FR-07210RL</v>
      </c>
      <c r="M2251" s="3" t="s">
        <v>378</v>
      </c>
      <c r="N2251" t="s">
        <v>379</v>
      </c>
      <c r="O2251" t="str">
        <f t="shared" ca="1" si="144"/>
        <v>C:\Altium Libraries\Passives Library\DataSheet\GENERAL PURPOSE CHIP RESISTORS (Yageo).pdf</v>
      </c>
      <c r="P2251" s="5" t="str">
        <f t="shared" si="147"/>
        <v>GENERAL PURPOSE CHIP RESISTORS RES1206 210R±1% 200V 0.25W</v>
      </c>
    </row>
    <row r="2252" spans="1:16" x14ac:dyDescent="0.3">
      <c r="A2252" s="4" t="s">
        <v>3554</v>
      </c>
      <c r="B2252" s="3" t="s">
        <v>762</v>
      </c>
      <c r="C2252" s="4" t="s">
        <v>2304</v>
      </c>
      <c r="D2252" s="45" t="s">
        <v>1669</v>
      </c>
      <c r="E2252" s="3" t="s">
        <v>763</v>
      </c>
      <c r="F2252" s="3" t="s">
        <v>764</v>
      </c>
      <c r="G2252" s="4" t="str">
        <f t="shared" si="145"/>
        <v>RES1206 215R±1%</v>
      </c>
      <c r="H2252" s="3" t="s">
        <v>23</v>
      </c>
      <c r="I2252" s="3" t="s">
        <v>24</v>
      </c>
      <c r="J2252" s="3" t="s">
        <v>25</v>
      </c>
      <c r="K2252" s="3" t="s">
        <v>765</v>
      </c>
      <c r="L2252" s="4" t="str">
        <f t="shared" si="146"/>
        <v>RC1206FR-07215RL</v>
      </c>
      <c r="M2252" s="3" t="s">
        <v>378</v>
      </c>
      <c r="N2252" t="s">
        <v>379</v>
      </c>
      <c r="O2252" t="str">
        <f t="shared" ca="1" si="144"/>
        <v>C:\Altium Libraries\Passives Library\DataSheet\GENERAL PURPOSE CHIP RESISTORS (Yageo).pdf</v>
      </c>
      <c r="P2252" s="5" t="str">
        <f t="shared" si="147"/>
        <v>GENERAL PURPOSE CHIP RESISTORS RES1206 215R±1% 200V 0.25W</v>
      </c>
    </row>
    <row r="2253" spans="1:16" x14ac:dyDescent="0.3">
      <c r="A2253" s="4" t="s">
        <v>3555</v>
      </c>
      <c r="B2253" s="3" t="s">
        <v>762</v>
      </c>
      <c r="C2253" s="4" t="s">
        <v>2305</v>
      </c>
      <c r="D2253" s="45" t="s">
        <v>1669</v>
      </c>
      <c r="E2253" s="3" t="s">
        <v>763</v>
      </c>
      <c r="F2253" s="3" t="s">
        <v>764</v>
      </c>
      <c r="G2253" s="4" t="str">
        <f t="shared" si="145"/>
        <v>RES1206 221R±1%</v>
      </c>
      <c r="H2253" s="3" t="s">
        <v>23</v>
      </c>
      <c r="I2253" s="3" t="s">
        <v>24</v>
      </c>
      <c r="J2253" s="3" t="s">
        <v>25</v>
      </c>
      <c r="K2253" s="3" t="s">
        <v>765</v>
      </c>
      <c r="L2253" s="4" t="str">
        <f t="shared" si="146"/>
        <v>RC1206FR-07221RL</v>
      </c>
      <c r="M2253" s="3" t="s">
        <v>378</v>
      </c>
      <c r="N2253" t="s">
        <v>379</v>
      </c>
      <c r="O2253" t="str">
        <f t="shared" ca="1" si="144"/>
        <v>C:\Altium Libraries\Passives Library\DataSheet\GENERAL PURPOSE CHIP RESISTORS (Yageo).pdf</v>
      </c>
      <c r="P2253" s="5" t="str">
        <f t="shared" si="147"/>
        <v>GENERAL PURPOSE CHIP RESISTORS RES1206 221R±1% 200V 0.25W</v>
      </c>
    </row>
    <row r="2254" spans="1:16" x14ac:dyDescent="0.3">
      <c r="A2254" s="4" t="s">
        <v>3556</v>
      </c>
      <c r="B2254" s="3" t="s">
        <v>762</v>
      </c>
      <c r="C2254" s="4" t="s">
        <v>2306</v>
      </c>
      <c r="D2254" s="45" t="s">
        <v>1669</v>
      </c>
      <c r="E2254" s="3" t="s">
        <v>763</v>
      </c>
      <c r="F2254" s="3" t="s">
        <v>764</v>
      </c>
      <c r="G2254" s="4" t="str">
        <f t="shared" si="145"/>
        <v>RES1206 226R±1%</v>
      </c>
      <c r="H2254" s="3" t="s">
        <v>23</v>
      </c>
      <c r="I2254" s="3" t="s">
        <v>24</v>
      </c>
      <c r="J2254" s="3" t="s">
        <v>25</v>
      </c>
      <c r="K2254" s="3" t="s">
        <v>765</v>
      </c>
      <c r="L2254" s="4" t="str">
        <f t="shared" si="146"/>
        <v>RC1206FR-07226RL</v>
      </c>
      <c r="M2254" s="3" t="s">
        <v>378</v>
      </c>
      <c r="N2254" t="s">
        <v>379</v>
      </c>
      <c r="O2254" t="str">
        <f t="shared" ca="1" si="144"/>
        <v>C:\Altium Libraries\Passives Library\DataSheet\GENERAL PURPOSE CHIP RESISTORS (Yageo).pdf</v>
      </c>
      <c r="P2254" s="5" t="str">
        <f t="shared" si="147"/>
        <v>GENERAL PURPOSE CHIP RESISTORS RES1206 226R±1% 200V 0.25W</v>
      </c>
    </row>
    <row r="2255" spans="1:16" x14ac:dyDescent="0.3">
      <c r="A2255" s="4" t="s">
        <v>3557</v>
      </c>
      <c r="B2255" s="3" t="s">
        <v>762</v>
      </c>
      <c r="C2255" s="4" t="s">
        <v>2307</v>
      </c>
      <c r="D2255" s="45" t="s">
        <v>1669</v>
      </c>
      <c r="E2255" s="3" t="s">
        <v>763</v>
      </c>
      <c r="F2255" s="3" t="s">
        <v>764</v>
      </c>
      <c r="G2255" s="4" t="str">
        <f t="shared" si="145"/>
        <v>RES1206 232R±1%</v>
      </c>
      <c r="H2255" s="3" t="s">
        <v>23</v>
      </c>
      <c r="I2255" s="3" t="s">
        <v>24</v>
      </c>
      <c r="J2255" s="3" t="s">
        <v>25</v>
      </c>
      <c r="K2255" s="3" t="s">
        <v>765</v>
      </c>
      <c r="L2255" s="4" t="str">
        <f t="shared" si="146"/>
        <v>RC1206FR-07232RL</v>
      </c>
      <c r="M2255" s="3" t="s">
        <v>378</v>
      </c>
      <c r="N2255" t="s">
        <v>379</v>
      </c>
      <c r="O2255" t="str">
        <f t="shared" ca="1" si="144"/>
        <v>C:\Altium Libraries\Passives Library\DataSheet\GENERAL PURPOSE CHIP RESISTORS (Yageo).pdf</v>
      </c>
      <c r="P2255" s="5" t="str">
        <f t="shared" si="147"/>
        <v>GENERAL PURPOSE CHIP RESISTORS RES1206 232R±1% 200V 0.25W</v>
      </c>
    </row>
    <row r="2256" spans="1:16" x14ac:dyDescent="0.3">
      <c r="A2256" s="4" t="s">
        <v>3558</v>
      </c>
      <c r="B2256" s="3" t="s">
        <v>762</v>
      </c>
      <c r="C2256" s="4" t="s">
        <v>2308</v>
      </c>
      <c r="D2256" s="45" t="s">
        <v>1669</v>
      </c>
      <c r="E2256" s="3" t="s">
        <v>763</v>
      </c>
      <c r="F2256" s="3" t="s">
        <v>764</v>
      </c>
      <c r="G2256" s="4" t="str">
        <f t="shared" si="145"/>
        <v>RES1206 237R±1%</v>
      </c>
      <c r="H2256" s="3" t="s">
        <v>23</v>
      </c>
      <c r="I2256" s="3" t="s">
        <v>24</v>
      </c>
      <c r="J2256" s="3" t="s">
        <v>25</v>
      </c>
      <c r="K2256" s="3" t="s">
        <v>765</v>
      </c>
      <c r="L2256" s="4" t="str">
        <f t="shared" si="146"/>
        <v>RC1206FR-07237RL</v>
      </c>
      <c r="M2256" s="3" t="s">
        <v>378</v>
      </c>
      <c r="N2256" t="s">
        <v>379</v>
      </c>
      <c r="O2256" t="str">
        <f t="shared" ca="1" si="144"/>
        <v>C:\Altium Libraries\Passives Library\DataSheet\GENERAL PURPOSE CHIP RESISTORS (Yageo).pdf</v>
      </c>
      <c r="P2256" s="5" t="str">
        <f t="shared" si="147"/>
        <v>GENERAL PURPOSE CHIP RESISTORS RES1206 237R±1% 200V 0.25W</v>
      </c>
    </row>
    <row r="2257" spans="1:16" x14ac:dyDescent="0.3">
      <c r="A2257" s="4" t="s">
        <v>3559</v>
      </c>
      <c r="B2257" s="3" t="s">
        <v>762</v>
      </c>
      <c r="C2257" s="4" t="s">
        <v>2309</v>
      </c>
      <c r="D2257" s="45" t="s">
        <v>1669</v>
      </c>
      <c r="E2257" s="3" t="s">
        <v>763</v>
      </c>
      <c r="F2257" s="3" t="s">
        <v>764</v>
      </c>
      <c r="G2257" s="4" t="str">
        <f t="shared" si="145"/>
        <v>RES1206 243R±1%</v>
      </c>
      <c r="H2257" s="3" t="s">
        <v>23</v>
      </c>
      <c r="I2257" s="3" t="s">
        <v>24</v>
      </c>
      <c r="J2257" s="3" t="s">
        <v>25</v>
      </c>
      <c r="K2257" s="3" t="s">
        <v>765</v>
      </c>
      <c r="L2257" s="4" t="str">
        <f t="shared" si="146"/>
        <v>RC1206FR-07243RL</v>
      </c>
      <c r="M2257" s="3" t="s">
        <v>378</v>
      </c>
      <c r="N2257" t="s">
        <v>379</v>
      </c>
      <c r="O2257" t="str">
        <f t="shared" ca="1" si="144"/>
        <v>C:\Altium Libraries\Passives Library\DataSheet\GENERAL PURPOSE CHIP RESISTORS (Yageo).pdf</v>
      </c>
      <c r="P2257" s="5" t="str">
        <f t="shared" si="147"/>
        <v>GENERAL PURPOSE CHIP RESISTORS RES1206 243R±1% 200V 0.25W</v>
      </c>
    </row>
    <row r="2258" spans="1:16" x14ac:dyDescent="0.3">
      <c r="A2258" s="4" t="s">
        <v>3560</v>
      </c>
      <c r="B2258" s="3" t="s">
        <v>762</v>
      </c>
      <c r="C2258" s="4" t="s">
        <v>2310</v>
      </c>
      <c r="D2258" s="45" t="s">
        <v>1669</v>
      </c>
      <c r="E2258" s="3" t="s">
        <v>763</v>
      </c>
      <c r="F2258" s="3" t="s">
        <v>764</v>
      </c>
      <c r="G2258" s="4" t="str">
        <f t="shared" si="145"/>
        <v>RES1206 249R±1%</v>
      </c>
      <c r="H2258" s="3" t="s">
        <v>23</v>
      </c>
      <c r="I2258" s="3" t="s">
        <v>24</v>
      </c>
      <c r="J2258" s="3" t="s">
        <v>25</v>
      </c>
      <c r="K2258" s="3" t="s">
        <v>765</v>
      </c>
      <c r="L2258" s="4" t="str">
        <f t="shared" si="146"/>
        <v>RC1206FR-07249RL</v>
      </c>
      <c r="M2258" s="3" t="s">
        <v>378</v>
      </c>
      <c r="N2258" t="s">
        <v>379</v>
      </c>
      <c r="O2258" t="str">
        <f t="shared" ca="1" si="144"/>
        <v>C:\Altium Libraries\Passives Library\DataSheet\GENERAL PURPOSE CHIP RESISTORS (Yageo).pdf</v>
      </c>
      <c r="P2258" s="5" t="str">
        <f t="shared" si="147"/>
        <v>GENERAL PURPOSE CHIP RESISTORS RES1206 249R±1% 200V 0.25W</v>
      </c>
    </row>
    <row r="2259" spans="1:16" x14ac:dyDescent="0.3">
      <c r="A2259" s="4" t="s">
        <v>3561</v>
      </c>
      <c r="B2259" s="3" t="s">
        <v>762</v>
      </c>
      <c r="C2259" s="4" t="s">
        <v>2311</v>
      </c>
      <c r="D2259" s="45" t="s">
        <v>1669</v>
      </c>
      <c r="E2259" s="3" t="s">
        <v>763</v>
      </c>
      <c r="F2259" s="3" t="s">
        <v>764</v>
      </c>
      <c r="G2259" s="4" t="str">
        <f t="shared" si="145"/>
        <v>RES1206 255R±1%</v>
      </c>
      <c r="H2259" s="3" t="s">
        <v>23</v>
      </c>
      <c r="I2259" s="3" t="s">
        <v>24</v>
      </c>
      <c r="J2259" s="3" t="s">
        <v>25</v>
      </c>
      <c r="K2259" s="3" t="s">
        <v>765</v>
      </c>
      <c r="L2259" s="4" t="str">
        <f t="shared" si="146"/>
        <v>RC1206FR-07255RL</v>
      </c>
      <c r="M2259" s="3" t="s">
        <v>378</v>
      </c>
      <c r="N2259" t="s">
        <v>379</v>
      </c>
      <c r="O2259" t="str">
        <f t="shared" ca="1" si="144"/>
        <v>C:\Altium Libraries\Passives Library\DataSheet\GENERAL PURPOSE CHIP RESISTORS (Yageo).pdf</v>
      </c>
      <c r="P2259" s="5" t="str">
        <f t="shared" si="147"/>
        <v>GENERAL PURPOSE CHIP RESISTORS RES1206 255R±1% 200V 0.25W</v>
      </c>
    </row>
    <row r="2260" spans="1:16" x14ac:dyDescent="0.3">
      <c r="A2260" s="4" t="s">
        <v>3562</v>
      </c>
      <c r="B2260" s="3" t="s">
        <v>762</v>
      </c>
      <c r="C2260" s="4" t="s">
        <v>2312</v>
      </c>
      <c r="D2260" s="45" t="s">
        <v>1669</v>
      </c>
      <c r="E2260" s="3" t="s">
        <v>763</v>
      </c>
      <c r="F2260" s="3" t="s">
        <v>764</v>
      </c>
      <c r="G2260" s="4" t="str">
        <f t="shared" si="145"/>
        <v>RES1206 261R±1%</v>
      </c>
      <c r="H2260" s="3" t="s">
        <v>23</v>
      </c>
      <c r="I2260" s="3" t="s">
        <v>24</v>
      </c>
      <c r="J2260" s="3" t="s">
        <v>25</v>
      </c>
      <c r="K2260" s="3" t="s">
        <v>765</v>
      </c>
      <c r="L2260" s="4" t="str">
        <f t="shared" si="146"/>
        <v>RC1206FR-07261RL</v>
      </c>
      <c r="M2260" s="3" t="s">
        <v>378</v>
      </c>
      <c r="N2260" t="s">
        <v>379</v>
      </c>
      <c r="O2260" t="str">
        <f t="shared" ca="1" si="144"/>
        <v>C:\Altium Libraries\Passives Library\DataSheet\GENERAL PURPOSE CHIP RESISTORS (Yageo).pdf</v>
      </c>
      <c r="P2260" s="5" t="str">
        <f t="shared" si="147"/>
        <v>GENERAL PURPOSE CHIP RESISTORS RES1206 261R±1% 200V 0.25W</v>
      </c>
    </row>
    <row r="2261" spans="1:16" x14ac:dyDescent="0.3">
      <c r="A2261" s="4" t="s">
        <v>3563</v>
      </c>
      <c r="B2261" s="3" t="s">
        <v>762</v>
      </c>
      <c r="C2261" s="4" t="s">
        <v>2313</v>
      </c>
      <c r="D2261" s="45" t="s">
        <v>1669</v>
      </c>
      <c r="E2261" s="3" t="s">
        <v>763</v>
      </c>
      <c r="F2261" s="3" t="s">
        <v>764</v>
      </c>
      <c r="G2261" s="4" t="str">
        <f t="shared" si="145"/>
        <v>RES1206 267R±1%</v>
      </c>
      <c r="H2261" s="3" t="s">
        <v>23</v>
      </c>
      <c r="I2261" s="3" t="s">
        <v>24</v>
      </c>
      <c r="J2261" s="3" t="s">
        <v>25</v>
      </c>
      <c r="K2261" s="3" t="s">
        <v>765</v>
      </c>
      <c r="L2261" s="4" t="str">
        <f t="shared" si="146"/>
        <v>RC1206FR-07267RL</v>
      </c>
      <c r="M2261" s="3" t="s">
        <v>378</v>
      </c>
      <c r="N2261" t="s">
        <v>379</v>
      </c>
      <c r="O2261" t="str">
        <f t="shared" ca="1" si="144"/>
        <v>C:\Altium Libraries\Passives Library\DataSheet\GENERAL PURPOSE CHIP RESISTORS (Yageo).pdf</v>
      </c>
      <c r="P2261" s="5" t="str">
        <f t="shared" si="147"/>
        <v>GENERAL PURPOSE CHIP RESISTORS RES1206 267R±1% 200V 0.25W</v>
      </c>
    </row>
    <row r="2262" spans="1:16" x14ac:dyDescent="0.3">
      <c r="A2262" s="4" t="s">
        <v>3564</v>
      </c>
      <c r="B2262" s="3" t="s">
        <v>762</v>
      </c>
      <c r="C2262" s="4" t="s">
        <v>2314</v>
      </c>
      <c r="D2262" s="45" t="s">
        <v>1669</v>
      </c>
      <c r="E2262" s="3" t="s">
        <v>763</v>
      </c>
      <c r="F2262" s="3" t="s">
        <v>764</v>
      </c>
      <c r="G2262" s="4" t="str">
        <f t="shared" si="145"/>
        <v>RES1206 274R±1%</v>
      </c>
      <c r="H2262" s="3" t="s">
        <v>23</v>
      </c>
      <c r="I2262" s="3" t="s">
        <v>24</v>
      </c>
      <c r="J2262" s="3" t="s">
        <v>25</v>
      </c>
      <c r="K2262" s="3" t="s">
        <v>765</v>
      </c>
      <c r="L2262" s="4" t="str">
        <f t="shared" si="146"/>
        <v>RC1206FR-07274RL</v>
      </c>
      <c r="M2262" s="3" t="s">
        <v>378</v>
      </c>
      <c r="N2262" t="s">
        <v>379</v>
      </c>
      <c r="O2262" t="str">
        <f t="shared" ca="1" si="144"/>
        <v>C:\Altium Libraries\Passives Library\DataSheet\GENERAL PURPOSE CHIP RESISTORS (Yageo).pdf</v>
      </c>
      <c r="P2262" s="5" t="str">
        <f t="shared" si="147"/>
        <v>GENERAL PURPOSE CHIP RESISTORS RES1206 274R±1% 200V 0.25W</v>
      </c>
    </row>
    <row r="2263" spans="1:16" x14ac:dyDescent="0.3">
      <c r="A2263" s="4" t="s">
        <v>3565</v>
      </c>
      <c r="B2263" s="3" t="s">
        <v>762</v>
      </c>
      <c r="C2263" s="4" t="s">
        <v>2315</v>
      </c>
      <c r="D2263" s="45" t="s">
        <v>1669</v>
      </c>
      <c r="E2263" s="3" t="s">
        <v>763</v>
      </c>
      <c r="F2263" s="3" t="s">
        <v>764</v>
      </c>
      <c r="G2263" s="4" t="str">
        <f t="shared" si="145"/>
        <v>RES1206 280R±1%</v>
      </c>
      <c r="H2263" s="3" t="s">
        <v>23</v>
      </c>
      <c r="I2263" s="3" t="s">
        <v>24</v>
      </c>
      <c r="J2263" s="3" t="s">
        <v>25</v>
      </c>
      <c r="K2263" s="3" t="s">
        <v>765</v>
      </c>
      <c r="L2263" s="4" t="str">
        <f t="shared" si="146"/>
        <v>RC1206FR-07280RL</v>
      </c>
      <c r="M2263" s="3" t="s">
        <v>378</v>
      </c>
      <c r="N2263" t="s">
        <v>379</v>
      </c>
      <c r="O2263" t="str">
        <f t="shared" ca="1" si="144"/>
        <v>C:\Altium Libraries\Passives Library\DataSheet\GENERAL PURPOSE CHIP RESISTORS (Yageo).pdf</v>
      </c>
      <c r="P2263" s="5" t="str">
        <f t="shared" si="147"/>
        <v>GENERAL PURPOSE CHIP RESISTORS RES1206 280R±1% 200V 0.25W</v>
      </c>
    </row>
    <row r="2264" spans="1:16" x14ac:dyDescent="0.3">
      <c r="A2264" s="4" t="s">
        <v>3566</v>
      </c>
      <c r="B2264" s="3" t="s">
        <v>762</v>
      </c>
      <c r="C2264" s="4" t="s">
        <v>2316</v>
      </c>
      <c r="D2264" s="45" t="s">
        <v>1669</v>
      </c>
      <c r="E2264" s="3" t="s">
        <v>763</v>
      </c>
      <c r="F2264" s="3" t="s">
        <v>764</v>
      </c>
      <c r="G2264" s="4" t="str">
        <f t="shared" si="145"/>
        <v>RES1206 287R±1%</v>
      </c>
      <c r="H2264" s="3" t="s">
        <v>23</v>
      </c>
      <c r="I2264" s="3" t="s">
        <v>24</v>
      </c>
      <c r="J2264" s="3" t="s">
        <v>25</v>
      </c>
      <c r="K2264" s="3" t="s">
        <v>765</v>
      </c>
      <c r="L2264" s="4" t="str">
        <f t="shared" si="146"/>
        <v>RC1206FR-07287RL</v>
      </c>
      <c r="M2264" s="3" t="s">
        <v>378</v>
      </c>
      <c r="N2264" t="s">
        <v>379</v>
      </c>
      <c r="O2264" t="str">
        <f t="shared" ca="1" si="144"/>
        <v>C:\Altium Libraries\Passives Library\DataSheet\GENERAL PURPOSE CHIP RESISTORS (Yageo).pdf</v>
      </c>
      <c r="P2264" s="5" t="str">
        <f t="shared" si="147"/>
        <v>GENERAL PURPOSE CHIP RESISTORS RES1206 287R±1% 200V 0.25W</v>
      </c>
    </row>
    <row r="2265" spans="1:16" x14ac:dyDescent="0.3">
      <c r="A2265" s="4" t="s">
        <v>3567</v>
      </c>
      <c r="B2265" s="3" t="s">
        <v>762</v>
      </c>
      <c r="C2265" s="4" t="s">
        <v>2317</v>
      </c>
      <c r="D2265" s="45" t="s">
        <v>1669</v>
      </c>
      <c r="E2265" s="3" t="s">
        <v>763</v>
      </c>
      <c r="F2265" s="3" t="s">
        <v>764</v>
      </c>
      <c r="G2265" s="4" t="str">
        <f t="shared" si="145"/>
        <v>RES1206 294R±1%</v>
      </c>
      <c r="H2265" s="3" t="s">
        <v>23</v>
      </c>
      <c r="I2265" s="3" t="s">
        <v>24</v>
      </c>
      <c r="J2265" s="3" t="s">
        <v>25</v>
      </c>
      <c r="K2265" s="3" t="s">
        <v>765</v>
      </c>
      <c r="L2265" s="4" t="str">
        <f t="shared" si="146"/>
        <v>RC1206FR-07294RL</v>
      </c>
      <c r="M2265" s="3" t="s">
        <v>378</v>
      </c>
      <c r="N2265" t="s">
        <v>379</v>
      </c>
      <c r="O2265" t="str">
        <f t="shared" ca="1" si="144"/>
        <v>C:\Altium Libraries\Passives Library\DataSheet\GENERAL PURPOSE CHIP RESISTORS (Yageo).pdf</v>
      </c>
      <c r="P2265" s="5" t="str">
        <f t="shared" si="147"/>
        <v>GENERAL PURPOSE CHIP RESISTORS RES1206 294R±1% 200V 0.25W</v>
      </c>
    </row>
    <row r="2266" spans="1:16" x14ac:dyDescent="0.3">
      <c r="A2266" s="4" t="s">
        <v>3568</v>
      </c>
      <c r="B2266" s="3" t="s">
        <v>762</v>
      </c>
      <c r="C2266" s="4" t="s">
        <v>2318</v>
      </c>
      <c r="D2266" s="45" t="s">
        <v>1669</v>
      </c>
      <c r="E2266" s="3" t="s">
        <v>763</v>
      </c>
      <c r="F2266" s="3" t="s">
        <v>764</v>
      </c>
      <c r="G2266" s="4" t="str">
        <f t="shared" si="145"/>
        <v>RES1206 301R±1%</v>
      </c>
      <c r="H2266" s="3" t="s">
        <v>23</v>
      </c>
      <c r="I2266" s="3" t="s">
        <v>24</v>
      </c>
      <c r="J2266" s="3" t="s">
        <v>25</v>
      </c>
      <c r="K2266" s="3" t="s">
        <v>765</v>
      </c>
      <c r="L2266" s="4" t="str">
        <f t="shared" si="146"/>
        <v>RC1206FR-07301RL</v>
      </c>
      <c r="M2266" s="3" t="s">
        <v>378</v>
      </c>
      <c r="N2266" t="s">
        <v>379</v>
      </c>
      <c r="O2266" t="str">
        <f t="shared" ca="1" si="144"/>
        <v>C:\Altium Libraries\Passives Library\DataSheet\GENERAL PURPOSE CHIP RESISTORS (Yageo).pdf</v>
      </c>
      <c r="P2266" s="5" t="str">
        <f t="shared" si="147"/>
        <v>GENERAL PURPOSE CHIP RESISTORS RES1206 301R±1% 200V 0.25W</v>
      </c>
    </row>
    <row r="2267" spans="1:16" x14ac:dyDescent="0.3">
      <c r="A2267" s="4" t="s">
        <v>3569</v>
      </c>
      <c r="B2267" s="3" t="s">
        <v>762</v>
      </c>
      <c r="C2267" s="4" t="s">
        <v>2319</v>
      </c>
      <c r="D2267" s="45" t="s">
        <v>1669</v>
      </c>
      <c r="E2267" s="3" t="s">
        <v>763</v>
      </c>
      <c r="F2267" s="3" t="s">
        <v>764</v>
      </c>
      <c r="G2267" s="4" t="str">
        <f t="shared" si="145"/>
        <v>RES1206 309R±1%</v>
      </c>
      <c r="H2267" s="3" t="s">
        <v>23</v>
      </c>
      <c r="I2267" s="3" t="s">
        <v>24</v>
      </c>
      <c r="J2267" s="3" t="s">
        <v>25</v>
      </c>
      <c r="K2267" s="3" t="s">
        <v>765</v>
      </c>
      <c r="L2267" s="4" t="str">
        <f t="shared" si="146"/>
        <v>RC1206FR-07309RL</v>
      </c>
      <c r="M2267" s="3" t="s">
        <v>378</v>
      </c>
      <c r="N2267" t="s">
        <v>379</v>
      </c>
      <c r="O2267" t="str">
        <f t="shared" ca="1" si="144"/>
        <v>C:\Altium Libraries\Passives Library\DataSheet\GENERAL PURPOSE CHIP RESISTORS (Yageo).pdf</v>
      </c>
      <c r="P2267" s="5" t="str">
        <f t="shared" si="147"/>
        <v>GENERAL PURPOSE CHIP RESISTORS RES1206 309R±1% 200V 0.25W</v>
      </c>
    </row>
    <row r="2268" spans="1:16" x14ac:dyDescent="0.3">
      <c r="A2268" s="4" t="s">
        <v>3570</v>
      </c>
      <c r="B2268" s="3" t="s">
        <v>762</v>
      </c>
      <c r="C2268" s="4" t="s">
        <v>2320</v>
      </c>
      <c r="D2268" s="45" t="s">
        <v>1669</v>
      </c>
      <c r="E2268" s="3" t="s">
        <v>763</v>
      </c>
      <c r="F2268" s="3" t="s">
        <v>764</v>
      </c>
      <c r="G2268" s="4" t="str">
        <f t="shared" si="145"/>
        <v>RES1206 316R±1%</v>
      </c>
      <c r="H2268" s="3" t="s">
        <v>23</v>
      </c>
      <c r="I2268" s="3" t="s">
        <v>24</v>
      </c>
      <c r="J2268" s="3" t="s">
        <v>25</v>
      </c>
      <c r="K2268" s="3" t="s">
        <v>765</v>
      </c>
      <c r="L2268" s="4" t="str">
        <f t="shared" si="146"/>
        <v>RC1206FR-07316RL</v>
      </c>
      <c r="M2268" s="3" t="s">
        <v>378</v>
      </c>
      <c r="N2268" t="s">
        <v>379</v>
      </c>
      <c r="O2268" t="str">
        <f t="shared" ca="1" si="144"/>
        <v>C:\Altium Libraries\Passives Library\DataSheet\GENERAL PURPOSE CHIP RESISTORS (Yageo).pdf</v>
      </c>
      <c r="P2268" s="5" t="str">
        <f t="shared" si="147"/>
        <v>GENERAL PURPOSE CHIP RESISTORS RES1206 316R±1% 200V 0.25W</v>
      </c>
    </row>
    <row r="2269" spans="1:16" x14ac:dyDescent="0.3">
      <c r="A2269" s="4" t="s">
        <v>3571</v>
      </c>
      <c r="B2269" s="3" t="s">
        <v>762</v>
      </c>
      <c r="C2269" s="4" t="s">
        <v>2321</v>
      </c>
      <c r="D2269" s="45" t="s">
        <v>1669</v>
      </c>
      <c r="E2269" s="3" t="s">
        <v>763</v>
      </c>
      <c r="F2269" s="3" t="s">
        <v>764</v>
      </c>
      <c r="G2269" s="4" t="str">
        <f t="shared" si="145"/>
        <v>RES1206 324R±1%</v>
      </c>
      <c r="H2269" s="3" t="s">
        <v>23</v>
      </c>
      <c r="I2269" s="3" t="s">
        <v>24</v>
      </c>
      <c r="J2269" s="3" t="s">
        <v>25</v>
      </c>
      <c r="K2269" s="3" t="s">
        <v>765</v>
      </c>
      <c r="L2269" s="4" t="str">
        <f t="shared" si="146"/>
        <v>RC1206FR-07324RL</v>
      </c>
      <c r="M2269" s="3" t="s">
        <v>378</v>
      </c>
      <c r="N2269" t="s">
        <v>379</v>
      </c>
      <c r="O2269" t="str">
        <f t="shared" ca="1" si="144"/>
        <v>C:\Altium Libraries\Passives Library\DataSheet\GENERAL PURPOSE CHIP RESISTORS (Yageo).pdf</v>
      </c>
      <c r="P2269" s="5" t="str">
        <f t="shared" si="147"/>
        <v>GENERAL PURPOSE CHIP RESISTORS RES1206 324R±1% 200V 0.25W</v>
      </c>
    </row>
    <row r="2270" spans="1:16" x14ac:dyDescent="0.3">
      <c r="A2270" s="4" t="s">
        <v>3572</v>
      </c>
      <c r="B2270" s="3" t="s">
        <v>762</v>
      </c>
      <c r="C2270" s="4" t="s">
        <v>2322</v>
      </c>
      <c r="D2270" s="45" t="s">
        <v>1669</v>
      </c>
      <c r="E2270" s="3" t="s">
        <v>763</v>
      </c>
      <c r="F2270" s="3" t="s">
        <v>764</v>
      </c>
      <c r="G2270" s="4" t="str">
        <f t="shared" si="145"/>
        <v>RES1206 332R±1%</v>
      </c>
      <c r="H2270" s="3" t="s">
        <v>23</v>
      </c>
      <c r="I2270" s="3" t="s">
        <v>24</v>
      </c>
      <c r="J2270" s="3" t="s">
        <v>25</v>
      </c>
      <c r="K2270" s="3" t="s">
        <v>765</v>
      </c>
      <c r="L2270" s="4" t="str">
        <f t="shared" si="146"/>
        <v>RC1206FR-07332RL</v>
      </c>
      <c r="M2270" s="3" t="s">
        <v>378</v>
      </c>
      <c r="N2270" t="s">
        <v>379</v>
      </c>
      <c r="O2270" t="str">
        <f t="shared" ca="1" si="144"/>
        <v>C:\Altium Libraries\Passives Library\DataSheet\GENERAL PURPOSE CHIP RESISTORS (Yageo).pdf</v>
      </c>
      <c r="P2270" s="5" t="str">
        <f t="shared" si="147"/>
        <v>GENERAL PURPOSE CHIP RESISTORS RES1206 332R±1% 200V 0.25W</v>
      </c>
    </row>
    <row r="2271" spans="1:16" x14ac:dyDescent="0.3">
      <c r="A2271" s="4" t="s">
        <v>3573</v>
      </c>
      <c r="B2271" s="3" t="s">
        <v>762</v>
      </c>
      <c r="C2271" s="4" t="s">
        <v>2323</v>
      </c>
      <c r="D2271" s="45" t="s">
        <v>1669</v>
      </c>
      <c r="E2271" s="3" t="s">
        <v>763</v>
      </c>
      <c r="F2271" s="3" t="s">
        <v>764</v>
      </c>
      <c r="G2271" s="4" t="str">
        <f t="shared" si="145"/>
        <v>RES1206 340R±1%</v>
      </c>
      <c r="H2271" s="3" t="s">
        <v>23</v>
      </c>
      <c r="I2271" s="3" t="s">
        <v>24</v>
      </c>
      <c r="J2271" s="3" t="s">
        <v>25</v>
      </c>
      <c r="K2271" s="3" t="s">
        <v>765</v>
      </c>
      <c r="L2271" s="4" t="str">
        <f t="shared" si="146"/>
        <v>RC1206FR-07340RL</v>
      </c>
      <c r="M2271" s="3" t="s">
        <v>378</v>
      </c>
      <c r="N2271" t="s">
        <v>379</v>
      </c>
      <c r="O2271" t="str">
        <f t="shared" ca="1" si="144"/>
        <v>C:\Altium Libraries\Passives Library\DataSheet\GENERAL PURPOSE CHIP RESISTORS (Yageo).pdf</v>
      </c>
      <c r="P2271" s="5" t="str">
        <f t="shared" si="147"/>
        <v>GENERAL PURPOSE CHIP RESISTORS RES1206 340R±1% 200V 0.25W</v>
      </c>
    </row>
    <row r="2272" spans="1:16" x14ac:dyDescent="0.3">
      <c r="A2272" s="4" t="s">
        <v>3574</v>
      </c>
      <c r="B2272" s="3" t="s">
        <v>762</v>
      </c>
      <c r="C2272" s="4" t="s">
        <v>2324</v>
      </c>
      <c r="D2272" s="45" t="s">
        <v>1669</v>
      </c>
      <c r="E2272" s="3" t="s">
        <v>763</v>
      </c>
      <c r="F2272" s="3" t="s">
        <v>764</v>
      </c>
      <c r="G2272" s="4" t="str">
        <f t="shared" si="145"/>
        <v>RES1206 348R±1%</v>
      </c>
      <c r="H2272" s="3" t="s">
        <v>23</v>
      </c>
      <c r="I2272" s="3" t="s">
        <v>24</v>
      </c>
      <c r="J2272" s="3" t="s">
        <v>25</v>
      </c>
      <c r="K2272" s="3" t="s">
        <v>765</v>
      </c>
      <c r="L2272" s="4" t="str">
        <f t="shared" si="146"/>
        <v>RC1206FR-07348RL</v>
      </c>
      <c r="M2272" s="3" t="s">
        <v>378</v>
      </c>
      <c r="N2272" t="s">
        <v>379</v>
      </c>
      <c r="O2272" t="str">
        <f t="shared" ca="1" si="144"/>
        <v>C:\Altium Libraries\Passives Library\DataSheet\GENERAL PURPOSE CHIP RESISTORS (Yageo).pdf</v>
      </c>
      <c r="P2272" s="5" t="str">
        <f t="shared" si="147"/>
        <v>GENERAL PURPOSE CHIP RESISTORS RES1206 348R±1% 200V 0.25W</v>
      </c>
    </row>
    <row r="2273" spans="1:16" x14ac:dyDescent="0.3">
      <c r="A2273" s="4" t="s">
        <v>3575</v>
      </c>
      <c r="B2273" s="3" t="s">
        <v>762</v>
      </c>
      <c r="C2273" s="4" t="s">
        <v>2325</v>
      </c>
      <c r="D2273" s="45" t="s">
        <v>1669</v>
      </c>
      <c r="E2273" s="3" t="s">
        <v>763</v>
      </c>
      <c r="F2273" s="3" t="s">
        <v>764</v>
      </c>
      <c r="G2273" s="4" t="str">
        <f t="shared" si="145"/>
        <v>RES1206 357R±1%</v>
      </c>
      <c r="H2273" s="3" t="s">
        <v>23</v>
      </c>
      <c r="I2273" s="3" t="s">
        <v>24</v>
      </c>
      <c r="J2273" s="3" t="s">
        <v>25</v>
      </c>
      <c r="K2273" s="3" t="s">
        <v>765</v>
      </c>
      <c r="L2273" s="4" t="str">
        <f t="shared" si="146"/>
        <v>RC1206FR-07357RL</v>
      </c>
      <c r="M2273" s="3" t="s">
        <v>378</v>
      </c>
      <c r="N2273" t="s">
        <v>379</v>
      </c>
      <c r="O2273" t="str">
        <f t="shared" ca="1" si="144"/>
        <v>C:\Altium Libraries\Passives Library\DataSheet\GENERAL PURPOSE CHIP RESISTORS (Yageo).pdf</v>
      </c>
      <c r="P2273" s="5" t="str">
        <f t="shared" si="147"/>
        <v>GENERAL PURPOSE CHIP RESISTORS RES1206 357R±1% 200V 0.25W</v>
      </c>
    </row>
    <row r="2274" spans="1:16" x14ac:dyDescent="0.3">
      <c r="A2274" s="4" t="s">
        <v>3576</v>
      </c>
      <c r="B2274" s="3" t="s">
        <v>762</v>
      </c>
      <c r="C2274" s="4" t="s">
        <v>2326</v>
      </c>
      <c r="D2274" s="45" t="s">
        <v>1669</v>
      </c>
      <c r="E2274" s="3" t="s">
        <v>763</v>
      </c>
      <c r="F2274" s="3" t="s">
        <v>764</v>
      </c>
      <c r="G2274" s="4" t="str">
        <f t="shared" si="145"/>
        <v>RES1206 365R±1%</v>
      </c>
      <c r="H2274" s="3" t="s">
        <v>23</v>
      </c>
      <c r="I2274" s="3" t="s">
        <v>24</v>
      </c>
      <c r="J2274" s="3" t="s">
        <v>25</v>
      </c>
      <c r="K2274" s="3" t="s">
        <v>765</v>
      </c>
      <c r="L2274" s="4" t="str">
        <f t="shared" si="146"/>
        <v>RC1206FR-07365RL</v>
      </c>
      <c r="M2274" s="3" t="s">
        <v>378</v>
      </c>
      <c r="N2274" t="s">
        <v>379</v>
      </c>
      <c r="O2274" t="str">
        <f t="shared" ca="1" si="144"/>
        <v>C:\Altium Libraries\Passives Library\DataSheet\GENERAL PURPOSE CHIP RESISTORS (Yageo).pdf</v>
      </c>
      <c r="P2274" s="5" t="str">
        <f t="shared" si="147"/>
        <v>GENERAL PURPOSE CHIP RESISTORS RES1206 365R±1% 200V 0.25W</v>
      </c>
    </row>
    <row r="2275" spans="1:16" x14ac:dyDescent="0.3">
      <c r="A2275" s="4" t="s">
        <v>3577</v>
      </c>
      <c r="B2275" s="3" t="s">
        <v>762</v>
      </c>
      <c r="C2275" s="4" t="s">
        <v>2327</v>
      </c>
      <c r="D2275" s="45" t="s">
        <v>1669</v>
      </c>
      <c r="E2275" s="3" t="s">
        <v>763</v>
      </c>
      <c r="F2275" s="3" t="s">
        <v>764</v>
      </c>
      <c r="G2275" s="4" t="str">
        <f t="shared" si="145"/>
        <v>RES1206 374R±1%</v>
      </c>
      <c r="H2275" s="3" t="s">
        <v>23</v>
      </c>
      <c r="I2275" s="3" t="s">
        <v>24</v>
      </c>
      <c r="J2275" s="3" t="s">
        <v>25</v>
      </c>
      <c r="K2275" s="3" t="s">
        <v>765</v>
      </c>
      <c r="L2275" s="4" t="str">
        <f t="shared" si="146"/>
        <v>RC1206FR-07374RL</v>
      </c>
      <c r="M2275" s="3" t="s">
        <v>378</v>
      </c>
      <c r="N2275" t="s">
        <v>379</v>
      </c>
      <c r="O2275" t="str">
        <f t="shared" ca="1" si="144"/>
        <v>C:\Altium Libraries\Passives Library\DataSheet\GENERAL PURPOSE CHIP RESISTORS (Yageo).pdf</v>
      </c>
      <c r="P2275" s="5" t="str">
        <f t="shared" si="147"/>
        <v>GENERAL PURPOSE CHIP RESISTORS RES1206 374R±1% 200V 0.25W</v>
      </c>
    </row>
    <row r="2276" spans="1:16" x14ac:dyDescent="0.3">
      <c r="A2276" s="4" t="s">
        <v>3578</v>
      </c>
      <c r="B2276" s="3" t="s">
        <v>762</v>
      </c>
      <c r="C2276" s="4" t="s">
        <v>2328</v>
      </c>
      <c r="D2276" s="45" t="s">
        <v>1669</v>
      </c>
      <c r="E2276" s="3" t="s">
        <v>763</v>
      </c>
      <c r="F2276" s="3" t="s">
        <v>764</v>
      </c>
      <c r="G2276" s="4" t="str">
        <f t="shared" si="145"/>
        <v>RES1206 383R±1%</v>
      </c>
      <c r="H2276" s="3" t="s">
        <v>23</v>
      </c>
      <c r="I2276" s="3" t="s">
        <v>24</v>
      </c>
      <c r="J2276" s="3" t="s">
        <v>25</v>
      </c>
      <c r="K2276" s="3" t="s">
        <v>765</v>
      </c>
      <c r="L2276" s="4" t="str">
        <f t="shared" si="146"/>
        <v>RC1206FR-07383RL</v>
      </c>
      <c r="M2276" s="3" t="s">
        <v>378</v>
      </c>
      <c r="N2276" t="s">
        <v>379</v>
      </c>
      <c r="O2276" t="str">
        <f t="shared" ca="1" si="144"/>
        <v>C:\Altium Libraries\Passives Library\DataSheet\GENERAL PURPOSE CHIP RESISTORS (Yageo).pdf</v>
      </c>
      <c r="P2276" s="5" t="str">
        <f t="shared" si="147"/>
        <v>GENERAL PURPOSE CHIP RESISTORS RES1206 383R±1% 200V 0.25W</v>
      </c>
    </row>
    <row r="2277" spans="1:16" x14ac:dyDescent="0.3">
      <c r="A2277" s="4" t="s">
        <v>3579</v>
      </c>
      <c r="B2277" s="3" t="s">
        <v>762</v>
      </c>
      <c r="C2277" s="4" t="s">
        <v>2329</v>
      </c>
      <c r="D2277" s="45" t="s">
        <v>1669</v>
      </c>
      <c r="E2277" s="3" t="s">
        <v>763</v>
      </c>
      <c r="F2277" s="3" t="s">
        <v>764</v>
      </c>
      <c r="G2277" s="4" t="str">
        <f t="shared" si="145"/>
        <v>RES1206 392R±1%</v>
      </c>
      <c r="H2277" s="3" t="s">
        <v>23</v>
      </c>
      <c r="I2277" s="3" t="s">
        <v>24</v>
      </c>
      <c r="J2277" s="3" t="s">
        <v>25</v>
      </c>
      <c r="K2277" s="3" t="s">
        <v>765</v>
      </c>
      <c r="L2277" s="4" t="str">
        <f t="shared" si="146"/>
        <v>RC1206FR-07392RL</v>
      </c>
      <c r="M2277" s="3" t="s">
        <v>378</v>
      </c>
      <c r="N2277" t="s">
        <v>379</v>
      </c>
      <c r="O2277" t="str">
        <f t="shared" ca="1" si="144"/>
        <v>C:\Altium Libraries\Passives Library\DataSheet\GENERAL PURPOSE CHIP RESISTORS (Yageo).pdf</v>
      </c>
      <c r="P2277" s="5" t="str">
        <f t="shared" si="147"/>
        <v>GENERAL PURPOSE CHIP RESISTORS RES1206 392R±1% 200V 0.25W</v>
      </c>
    </row>
    <row r="2278" spans="1:16" x14ac:dyDescent="0.3">
      <c r="A2278" s="4" t="s">
        <v>3580</v>
      </c>
      <c r="B2278" s="3" t="s">
        <v>762</v>
      </c>
      <c r="C2278" s="4" t="s">
        <v>2330</v>
      </c>
      <c r="D2278" s="45" t="s">
        <v>1669</v>
      </c>
      <c r="E2278" s="3" t="s">
        <v>763</v>
      </c>
      <c r="F2278" s="3" t="s">
        <v>764</v>
      </c>
      <c r="G2278" s="4" t="str">
        <f t="shared" si="145"/>
        <v>RES1206 402R±1%</v>
      </c>
      <c r="H2278" s="3" t="s">
        <v>23</v>
      </c>
      <c r="I2278" s="3" t="s">
        <v>24</v>
      </c>
      <c r="J2278" s="3" t="s">
        <v>25</v>
      </c>
      <c r="K2278" s="3" t="s">
        <v>765</v>
      </c>
      <c r="L2278" s="4" t="str">
        <f t="shared" si="146"/>
        <v>RC1206FR-07402RL</v>
      </c>
      <c r="M2278" s="3" t="s">
        <v>378</v>
      </c>
      <c r="N2278" t="s">
        <v>379</v>
      </c>
      <c r="O2278" t="str">
        <f t="shared" ca="1" si="144"/>
        <v>C:\Altium Libraries\Passives Library\DataSheet\GENERAL PURPOSE CHIP RESISTORS (Yageo).pdf</v>
      </c>
      <c r="P2278" s="5" t="str">
        <f t="shared" si="147"/>
        <v>GENERAL PURPOSE CHIP RESISTORS RES1206 402R±1% 200V 0.25W</v>
      </c>
    </row>
    <row r="2279" spans="1:16" x14ac:dyDescent="0.3">
      <c r="A2279" s="4" t="s">
        <v>3581</v>
      </c>
      <c r="B2279" s="3" t="s">
        <v>762</v>
      </c>
      <c r="C2279" s="4" t="s">
        <v>2331</v>
      </c>
      <c r="D2279" s="45" t="s">
        <v>1669</v>
      </c>
      <c r="E2279" s="3" t="s">
        <v>763</v>
      </c>
      <c r="F2279" s="3" t="s">
        <v>764</v>
      </c>
      <c r="G2279" s="4" t="str">
        <f t="shared" si="145"/>
        <v>RES1206 412R±1%</v>
      </c>
      <c r="H2279" s="3" t="s">
        <v>23</v>
      </c>
      <c r="I2279" s="3" t="s">
        <v>24</v>
      </c>
      <c r="J2279" s="3" t="s">
        <v>25</v>
      </c>
      <c r="K2279" s="3" t="s">
        <v>765</v>
      </c>
      <c r="L2279" s="4" t="str">
        <f t="shared" si="146"/>
        <v>RC1206FR-07412RL</v>
      </c>
      <c r="M2279" s="3" t="s">
        <v>378</v>
      </c>
      <c r="N2279" t="s">
        <v>379</v>
      </c>
      <c r="O2279" t="str">
        <f t="shared" ca="1" si="144"/>
        <v>C:\Altium Libraries\Passives Library\DataSheet\GENERAL PURPOSE CHIP RESISTORS (Yageo).pdf</v>
      </c>
      <c r="P2279" s="5" t="str">
        <f t="shared" si="147"/>
        <v>GENERAL PURPOSE CHIP RESISTORS RES1206 412R±1% 200V 0.25W</v>
      </c>
    </row>
    <row r="2280" spans="1:16" x14ac:dyDescent="0.3">
      <c r="A2280" s="4" t="s">
        <v>3582</v>
      </c>
      <c r="B2280" s="3" t="s">
        <v>762</v>
      </c>
      <c r="C2280" s="4" t="s">
        <v>2332</v>
      </c>
      <c r="D2280" s="45" t="s">
        <v>1669</v>
      </c>
      <c r="E2280" s="3" t="s">
        <v>763</v>
      </c>
      <c r="F2280" s="3" t="s">
        <v>764</v>
      </c>
      <c r="G2280" s="4" t="str">
        <f t="shared" si="145"/>
        <v>RES1206 422R±1%</v>
      </c>
      <c r="H2280" s="3" t="s">
        <v>23</v>
      </c>
      <c r="I2280" s="3" t="s">
        <v>24</v>
      </c>
      <c r="J2280" s="3" t="s">
        <v>25</v>
      </c>
      <c r="K2280" s="3" t="s">
        <v>765</v>
      </c>
      <c r="L2280" s="4" t="str">
        <f t="shared" si="146"/>
        <v>RC1206FR-07422RL</v>
      </c>
      <c r="M2280" s="3" t="s">
        <v>378</v>
      </c>
      <c r="N2280" t="s">
        <v>379</v>
      </c>
      <c r="O2280" t="str">
        <f t="shared" ca="1" si="144"/>
        <v>C:\Altium Libraries\Passives Library\DataSheet\GENERAL PURPOSE CHIP RESISTORS (Yageo).pdf</v>
      </c>
      <c r="P2280" s="5" t="str">
        <f t="shared" si="147"/>
        <v>GENERAL PURPOSE CHIP RESISTORS RES1206 422R±1% 200V 0.25W</v>
      </c>
    </row>
    <row r="2281" spans="1:16" x14ac:dyDescent="0.3">
      <c r="A2281" s="4" t="s">
        <v>3583</v>
      </c>
      <c r="B2281" s="3" t="s">
        <v>762</v>
      </c>
      <c r="C2281" s="4" t="s">
        <v>2333</v>
      </c>
      <c r="D2281" s="45" t="s">
        <v>1669</v>
      </c>
      <c r="E2281" s="3" t="s">
        <v>763</v>
      </c>
      <c r="F2281" s="3" t="s">
        <v>764</v>
      </c>
      <c r="G2281" s="4" t="str">
        <f t="shared" si="145"/>
        <v>RES1206 432R±1%</v>
      </c>
      <c r="H2281" s="3" t="s">
        <v>23</v>
      </c>
      <c r="I2281" s="3" t="s">
        <v>24</v>
      </c>
      <c r="J2281" s="3" t="s">
        <v>25</v>
      </c>
      <c r="K2281" s="3" t="s">
        <v>765</v>
      </c>
      <c r="L2281" s="4" t="str">
        <f t="shared" si="146"/>
        <v>RC1206FR-07432RL</v>
      </c>
      <c r="M2281" s="3" t="s">
        <v>378</v>
      </c>
      <c r="N2281" t="s">
        <v>379</v>
      </c>
      <c r="O2281" t="str">
        <f t="shared" ca="1" si="144"/>
        <v>C:\Altium Libraries\Passives Library\DataSheet\GENERAL PURPOSE CHIP RESISTORS (Yageo).pdf</v>
      </c>
      <c r="P2281" s="5" t="str">
        <f t="shared" si="147"/>
        <v>GENERAL PURPOSE CHIP RESISTORS RES1206 432R±1% 200V 0.25W</v>
      </c>
    </row>
    <row r="2282" spans="1:16" x14ac:dyDescent="0.3">
      <c r="A2282" s="4" t="s">
        <v>3584</v>
      </c>
      <c r="B2282" s="3" t="s">
        <v>762</v>
      </c>
      <c r="C2282" s="4" t="s">
        <v>2334</v>
      </c>
      <c r="D2282" s="45" t="s">
        <v>1669</v>
      </c>
      <c r="E2282" s="3" t="s">
        <v>763</v>
      </c>
      <c r="F2282" s="3" t="s">
        <v>764</v>
      </c>
      <c r="G2282" s="4" t="str">
        <f t="shared" si="145"/>
        <v>RES1206 442R±1%</v>
      </c>
      <c r="H2282" s="3" t="s">
        <v>23</v>
      </c>
      <c r="I2282" s="3" t="s">
        <v>24</v>
      </c>
      <c r="J2282" s="3" t="s">
        <v>25</v>
      </c>
      <c r="K2282" s="3" t="s">
        <v>765</v>
      </c>
      <c r="L2282" s="4" t="str">
        <f t="shared" si="146"/>
        <v>RC1206FR-07442RL</v>
      </c>
      <c r="M2282" s="3" t="s">
        <v>378</v>
      </c>
      <c r="N2282" t="s">
        <v>379</v>
      </c>
      <c r="O2282" t="str">
        <f t="shared" ca="1" si="144"/>
        <v>C:\Altium Libraries\Passives Library\DataSheet\GENERAL PURPOSE CHIP RESISTORS (Yageo).pdf</v>
      </c>
      <c r="P2282" s="5" t="str">
        <f t="shared" si="147"/>
        <v>GENERAL PURPOSE CHIP RESISTORS RES1206 442R±1% 200V 0.25W</v>
      </c>
    </row>
    <row r="2283" spans="1:16" x14ac:dyDescent="0.3">
      <c r="A2283" s="4" t="s">
        <v>3585</v>
      </c>
      <c r="B2283" s="3" t="s">
        <v>762</v>
      </c>
      <c r="C2283" s="4" t="s">
        <v>2335</v>
      </c>
      <c r="D2283" s="45" t="s">
        <v>1669</v>
      </c>
      <c r="E2283" s="3" t="s">
        <v>763</v>
      </c>
      <c r="F2283" s="3" t="s">
        <v>764</v>
      </c>
      <c r="G2283" s="4" t="str">
        <f t="shared" si="145"/>
        <v>RES1206 453R±1%</v>
      </c>
      <c r="H2283" s="3" t="s">
        <v>23</v>
      </c>
      <c r="I2283" s="3" t="s">
        <v>24</v>
      </c>
      <c r="J2283" s="3" t="s">
        <v>25</v>
      </c>
      <c r="K2283" s="3" t="s">
        <v>765</v>
      </c>
      <c r="L2283" s="4" t="str">
        <f t="shared" si="146"/>
        <v>RC1206FR-07453RL</v>
      </c>
      <c r="M2283" s="3" t="s">
        <v>378</v>
      </c>
      <c r="N2283" t="s">
        <v>379</v>
      </c>
      <c r="O2283" t="str">
        <f t="shared" ref="O2283:O2346" ca="1" si="148">CONCATENATE(LEFT(CELL("имяфайла"), FIND("[",CELL("имяфайла"))-1),"DataSheet\GENERAL PURPOSE CHIP RESISTORS (Yageo).pdf")</f>
        <v>C:\Altium Libraries\Passives Library\DataSheet\GENERAL PURPOSE CHIP RESISTORS (Yageo).pdf</v>
      </c>
      <c r="P2283" s="5" t="str">
        <f t="shared" si="147"/>
        <v>GENERAL PURPOSE CHIP RESISTORS RES1206 453R±1% 200V 0.25W</v>
      </c>
    </row>
    <row r="2284" spans="1:16" x14ac:dyDescent="0.3">
      <c r="A2284" s="4" t="s">
        <v>3586</v>
      </c>
      <c r="B2284" s="3" t="s">
        <v>762</v>
      </c>
      <c r="C2284" s="4" t="s">
        <v>2336</v>
      </c>
      <c r="D2284" s="45" t="s">
        <v>1669</v>
      </c>
      <c r="E2284" s="3" t="s">
        <v>763</v>
      </c>
      <c r="F2284" s="3" t="s">
        <v>764</v>
      </c>
      <c r="G2284" s="4" t="str">
        <f t="shared" ref="G2284:G2347" si="149">CONCATENATE(K2284," ",C2284,D2284)</f>
        <v>RES1206 464R±1%</v>
      </c>
      <c r="H2284" s="3" t="s">
        <v>23</v>
      </c>
      <c r="I2284" s="3" t="s">
        <v>24</v>
      </c>
      <c r="J2284" s="3" t="s">
        <v>25</v>
      </c>
      <c r="K2284" s="3" t="s">
        <v>765</v>
      </c>
      <c r="L2284" s="4" t="str">
        <f t="shared" ref="L2284:L2347" si="150">CONCATENATE("RC1206FR-07",C2284,"L")</f>
        <v>RC1206FR-07464RL</v>
      </c>
      <c r="M2284" s="3" t="s">
        <v>378</v>
      </c>
      <c r="N2284" t="s">
        <v>379</v>
      </c>
      <c r="O2284" t="str">
        <f t="shared" ca="1" si="148"/>
        <v>C:\Altium Libraries\Passives Library\DataSheet\GENERAL PURPOSE CHIP RESISTORS (Yageo).pdf</v>
      </c>
      <c r="P2284" s="5" t="str">
        <f t="shared" ref="P2284:P2347" si="151">CONCATENATE(N2284," ",K2284," ",C2284,D2284," ",E2284," ",F2284)</f>
        <v>GENERAL PURPOSE CHIP RESISTORS RES1206 464R±1% 200V 0.25W</v>
      </c>
    </row>
    <row r="2285" spans="1:16" x14ac:dyDescent="0.3">
      <c r="A2285" s="4" t="s">
        <v>3587</v>
      </c>
      <c r="B2285" s="3" t="s">
        <v>762</v>
      </c>
      <c r="C2285" s="4" t="s">
        <v>2337</v>
      </c>
      <c r="D2285" s="45" t="s">
        <v>1669</v>
      </c>
      <c r="E2285" s="3" t="s">
        <v>763</v>
      </c>
      <c r="F2285" s="3" t="s">
        <v>764</v>
      </c>
      <c r="G2285" s="4" t="str">
        <f t="shared" si="149"/>
        <v>RES1206 475R±1%</v>
      </c>
      <c r="H2285" s="3" t="s">
        <v>23</v>
      </c>
      <c r="I2285" s="3" t="s">
        <v>24</v>
      </c>
      <c r="J2285" s="3" t="s">
        <v>25</v>
      </c>
      <c r="K2285" s="3" t="s">
        <v>765</v>
      </c>
      <c r="L2285" s="4" t="str">
        <f t="shared" si="150"/>
        <v>RC1206FR-07475RL</v>
      </c>
      <c r="M2285" s="3" t="s">
        <v>378</v>
      </c>
      <c r="N2285" t="s">
        <v>379</v>
      </c>
      <c r="O2285" t="str">
        <f t="shared" ca="1" si="148"/>
        <v>C:\Altium Libraries\Passives Library\DataSheet\GENERAL PURPOSE CHIP RESISTORS (Yageo).pdf</v>
      </c>
      <c r="P2285" s="5" t="str">
        <f t="shared" si="151"/>
        <v>GENERAL PURPOSE CHIP RESISTORS RES1206 475R±1% 200V 0.25W</v>
      </c>
    </row>
    <row r="2286" spans="1:16" x14ac:dyDescent="0.3">
      <c r="A2286" s="4" t="s">
        <v>3588</v>
      </c>
      <c r="B2286" s="3" t="s">
        <v>762</v>
      </c>
      <c r="C2286" s="4" t="s">
        <v>2338</v>
      </c>
      <c r="D2286" s="45" t="s">
        <v>1669</v>
      </c>
      <c r="E2286" s="3" t="s">
        <v>763</v>
      </c>
      <c r="F2286" s="3" t="s">
        <v>764</v>
      </c>
      <c r="G2286" s="4" t="str">
        <f t="shared" si="149"/>
        <v>RES1206 487R±1%</v>
      </c>
      <c r="H2286" s="3" t="s">
        <v>23</v>
      </c>
      <c r="I2286" s="3" t="s">
        <v>24</v>
      </c>
      <c r="J2286" s="3" t="s">
        <v>25</v>
      </c>
      <c r="K2286" s="3" t="s">
        <v>765</v>
      </c>
      <c r="L2286" s="4" t="str">
        <f t="shared" si="150"/>
        <v>RC1206FR-07487RL</v>
      </c>
      <c r="M2286" s="3" t="s">
        <v>378</v>
      </c>
      <c r="N2286" t="s">
        <v>379</v>
      </c>
      <c r="O2286" t="str">
        <f t="shared" ca="1" si="148"/>
        <v>C:\Altium Libraries\Passives Library\DataSheet\GENERAL PURPOSE CHIP RESISTORS (Yageo).pdf</v>
      </c>
      <c r="P2286" s="5" t="str">
        <f t="shared" si="151"/>
        <v>GENERAL PURPOSE CHIP RESISTORS RES1206 487R±1% 200V 0.25W</v>
      </c>
    </row>
    <row r="2287" spans="1:16" x14ac:dyDescent="0.3">
      <c r="A2287" s="4" t="s">
        <v>3589</v>
      </c>
      <c r="B2287" s="3" t="s">
        <v>762</v>
      </c>
      <c r="C2287" s="4" t="s">
        <v>2339</v>
      </c>
      <c r="D2287" s="45" t="s">
        <v>1669</v>
      </c>
      <c r="E2287" s="3" t="s">
        <v>763</v>
      </c>
      <c r="F2287" s="3" t="s">
        <v>764</v>
      </c>
      <c r="G2287" s="4" t="str">
        <f t="shared" si="149"/>
        <v>RES1206 499R±1%</v>
      </c>
      <c r="H2287" s="3" t="s">
        <v>23</v>
      </c>
      <c r="I2287" s="3" t="s">
        <v>24</v>
      </c>
      <c r="J2287" s="3" t="s">
        <v>25</v>
      </c>
      <c r="K2287" s="3" t="s">
        <v>765</v>
      </c>
      <c r="L2287" s="4" t="str">
        <f t="shared" si="150"/>
        <v>RC1206FR-07499RL</v>
      </c>
      <c r="M2287" s="3" t="s">
        <v>378</v>
      </c>
      <c r="N2287" t="s">
        <v>379</v>
      </c>
      <c r="O2287" t="str">
        <f t="shared" ca="1" si="148"/>
        <v>C:\Altium Libraries\Passives Library\DataSheet\GENERAL PURPOSE CHIP RESISTORS (Yageo).pdf</v>
      </c>
      <c r="P2287" s="5" t="str">
        <f t="shared" si="151"/>
        <v>GENERAL PURPOSE CHIP RESISTORS RES1206 499R±1% 200V 0.25W</v>
      </c>
    </row>
    <row r="2288" spans="1:16" x14ac:dyDescent="0.3">
      <c r="A2288" s="4" t="s">
        <v>3590</v>
      </c>
      <c r="B2288" s="3" t="s">
        <v>762</v>
      </c>
      <c r="C2288" s="4" t="s">
        <v>2340</v>
      </c>
      <c r="D2288" s="45" t="s">
        <v>1669</v>
      </c>
      <c r="E2288" s="3" t="s">
        <v>763</v>
      </c>
      <c r="F2288" s="3" t="s">
        <v>764</v>
      </c>
      <c r="G2288" s="4" t="str">
        <f t="shared" si="149"/>
        <v>RES1206 511R±1%</v>
      </c>
      <c r="H2288" s="3" t="s">
        <v>23</v>
      </c>
      <c r="I2288" s="3" t="s">
        <v>24</v>
      </c>
      <c r="J2288" s="3" t="s">
        <v>25</v>
      </c>
      <c r="K2288" s="3" t="s">
        <v>765</v>
      </c>
      <c r="L2288" s="4" t="str">
        <f t="shared" si="150"/>
        <v>RC1206FR-07511RL</v>
      </c>
      <c r="M2288" s="3" t="s">
        <v>378</v>
      </c>
      <c r="N2288" t="s">
        <v>379</v>
      </c>
      <c r="O2288" t="str">
        <f t="shared" ca="1" si="148"/>
        <v>C:\Altium Libraries\Passives Library\DataSheet\GENERAL PURPOSE CHIP RESISTORS (Yageo).pdf</v>
      </c>
      <c r="P2288" s="5" t="str">
        <f t="shared" si="151"/>
        <v>GENERAL PURPOSE CHIP RESISTORS RES1206 511R±1% 200V 0.25W</v>
      </c>
    </row>
    <row r="2289" spans="1:16" x14ac:dyDescent="0.3">
      <c r="A2289" s="4" t="s">
        <v>3591</v>
      </c>
      <c r="B2289" s="3" t="s">
        <v>762</v>
      </c>
      <c r="C2289" s="4" t="s">
        <v>2341</v>
      </c>
      <c r="D2289" s="45" t="s">
        <v>1669</v>
      </c>
      <c r="E2289" s="3" t="s">
        <v>763</v>
      </c>
      <c r="F2289" s="3" t="s">
        <v>764</v>
      </c>
      <c r="G2289" s="4" t="str">
        <f t="shared" si="149"/>
        <v>RES1206 523R±1%</v>
      </c>
      <c r="H2289" s="3" t="s">
        <v>23</v>
      </c>
      <c r="I2289" s="3" t="s">
        <v>24</v>
      </c>
      <c r="J2289" s="3" t="s">
        <v>25</v>
      </c>
      <c r="K2289" s="3" t="s">
        <v>765</v>
      </c>
      <c r="L2289" s="4" t="str">
        <f t="shared" si="150"/>
        <v>RC1206FR-07523RL</v>
      </c>
      <c r="M2289" s="3" t="s">
        <v>378</v>
      </c>
      <c r="N2289" t="s">
        <v>379</v>
      </c>
      <c r="O2289" t="str">
        <f t="shared" ca="1" si="148"/>
        <v>C:\Altium Libraries\Passives Library\DataSheet\GENERAL PURPOSE CHIP RESISTORS (Yageo).pdf</v>
      </c>
      <c r="P2289" s="5" t="str">
        <f t="shared" si="151"/>
        <v>GENERAL PURPOSE CHIP RESISTORS RES1206 523R±1% 200V 0.25W</v>
      </c>
    </row>
    <row r="2290" spans="1:16" x14ac:dyDescent="0.3">
      <c r="A2290" s="4" t="s">
        <v>3592</v>
      </c>
      <c r="B2290" s="3" t="s">
        <v>762</v>
      </c>
      <c r="C2290" s="4" t="s">
        <v>2342</v>
      </c>
      <c r="D2290" s="45" t="s">
        <v>1669</v>
      </c>
      <c r="E2290" s="3" t="s">
        <v>763</v>
      </c>
      <c r="F2290" s="3" t="s">
        <v>764</v>
      </c>
      <c r="G2290" s="4" t="str">
        <f t="shared" si="149"/>
        <v>RES1206 536R±1%</v>
      </c>
      <c r="H2290" s="3" t="s">
        <v>23</v>
      </c>
      <c r="I2290" s="3" t="s">
        <v>24</v>
      </c>
      <c r="J2290" s="3" t="s">
        <v>25</v>
      </c>
      <c r="K2290" s="3" t="s">
        <v>765</v>
      </c>
      <c r="L2290" s="4" t="str">
        <f t="shared" si="150"/>
        <v>RC1206FR-07536RL</v>
      </c>
      <c r="M2290" s="3" t="s">
        <v>378</v>
      </c>
      <c r="N2290" t="s">
        <v>379</v>
      </c>
      <c r="O2290" t="str">
        <f t="shared" ca="1" si="148"/>
        <v>C:\Altium Libraries\Passives Library\DataSheet\GENERAL PURPOSE CHIP RESISTORS (Yageo).pdf</v>
      </c>
      <c r="P2290" s="5" t="str">
        <f t="shared" si="151"/>
        <v>GENERAL PURPOSE CHIP RESISTORS RES1206 536R±1% 200V 0.25W</v>
      </c>
    </row>
    <row r="2291" spans="1:16" x14ac:dyDescent="0.3">
      <c r="A2291" s="4" t="s">
        <v>3593</v>
      </c>
      <c r="B2291" s="3" t="s">
        <v>762</v>
      </c>
      <c r="C2291" s="4" t="s">
        <v>2343</v>
      </c>
      <c r="D2291" s="45" t="s">
        <v>1669</v>
      </c>
      <c r="E2291" s="3" t="s">
        <v>763</v>
      </c>
      <c r="F2291" s="3" t="s">
        <v>764</v>
      </c>
      <c r="G2291" s="4" t="str">
        <f t="shared" si="149"/>
        <v>RES1206 549R±1%</v>
      </c>
      <c r="H2291" s="3" t="s">
        <v>23</v>
      </c>
      <c r="I2291" s="3" t="s">
        <v>24</v>
      </c>
      <c r="J2291" s="3" t="s">
        <v>25</v>
      </c>
      <c r="K2291" s="3" t="s">
        <v>765</v>
      </c>
      <c r="L2291" s="4" t="str">
        <f t="shared" si="150"/>
        <v>RC1206FR-07549RL</v>
      </c>
      <c r="M2291" s="3" t="s">
        <v>378</v>
      </c>
      <c r="N2291" t="s">
        <v>379</v>
      </c>
      <c r="O2291" t="str">
        <f t="shared" ca="1" si="148"/>
        <v>C:\Altium Libraries\Passives Library\DataSheet\GENERAL PURPOSE CHIP RESISTORS (Yageo).pdf</v>
      </c>
      <c r="P2291" s="5" t="str">
        <f t="shared" si="151"/>
        <v>GENERAL PURPOSE CHIP RESISTORS RES1206 549R±1% 200V 0.25W</v>
      </c>
    </row>
    <row r="2292" spans="1:16" x14ac:dyDescent="0.3">
      <c r="A2292" s="4" t="s">
        <v>3594</v>
      </c>
      <c r="B2292" s="3" t="s">
        <v>762</v>
      </c>
      <c r="C2292" s="4" t="s">
        <v>2344</v>
      </c>
      <c r="D2292" s="45" t="s">
        <v>1669</v>
      </c>
      <c r="E2292" s="3" t="s">
        <v>763</v>
      </c>
      <c r="F2292" s="3" t="s">
        <v>764</v>
      </c>
      <c r="G2292" s="4" t="str">
        <f t="shared" si="149"/>
        <v>RES1206 562R±1%</v>
      </c>
      <c r="H2292" s="3" t="s">
        <v>23</v>
      </c>
      <c r="I2292" s="3" t="s">
        <v>24</v>
      </c>
      <c r="J2292" s="3" t="s">
        <v>25</v>
      </c>
      <c r="K2292" s="3" t="s">
        <v>765</v>
      </c>
      <c r="L2292" s="4" t="str">
        <f t="shared" si="150"/>
        <v>RC1206FR-07562RL</v>
      </c>
      <c r="M2292" s="3" t="s">
        <v>378</v>
      </c>
      <c r="N2292" t="s">
        <v>379</v>
      </c>
      <c r="O2292" t="str">
        <f t="shared" ca="1" si="148"/>
        <v>C:\Altium Libraries\Passives Library\DataSheet\GENERAL PURPOSE CHIP RESISTORS (Yageo).pdf</v>
      </c>
      <c r="P2292" s="5" t="str">
        <f t="shared" si="151"/>
        <v>GENERAL PURPOSE CHIP RESISTORS RES1206 562R±1% 200V 0.25W</v>
      </c>
    </row>
    <row r="2293" spans="1:16" x14ac:dyDescent="0.3">
      <c r="A2293" s="4" t="s">
        <v>3595</v>
      </c>
      <c r="B2293" s="3" t="s">
        <v>762</v>
      </c>
      <c r="C2293" s="4" t="s">
        <v>2345</v>
      </c>
      <c r="D2293" s="45" t="s">
        <v>1669</v>
      </c>
      <c r="E2293" s="3" t="s">
        <v>763</v>
      </c>
      <c r="F2293" s="3" t="s">
        <v>764</v>
      </c>
      <c r="G2293" s="4" t="str">
        <f t="shared" si="149"/>
        <v>RES1206 576R±1%</v>
      </c>
      <c r="H2293" s="3" t="s">
        <v>23</v>
      </c>
      <c r="I2293" s="3" t="s">
        <v>24</v>
      </c>
      <c r="J2293" s="3" t="s">
        <v>25</v>
      </c>
      <c r="K2293" s="3" t="s">
        <v>765</v>
      </c>
      <c r="L2293" s="4" t="str">
        <f t="shared" si="150"/>
        <v>RC1206FR-07576RL</v>
      </c>
      <c r="M2293" s="3" t="s">
        <v>378</v>
      </c>
      <c r="N2293" t="s">
        <v>379</v>
      </c>
      <c r="O2293" t="str">
        <f t="shared" ca="1" si="148"/>
        <v>C:\Altium Libraries\Passives Library\DataSheet\GENERAL PURPOSE CHIP RESISTORS (Yageo).pdf</v>
      </c>
      <c r="P2293" s="5" t="str">
        <f t="shared" si="151"/>
        <v>GENERAL PURPOSE CHIP RESISTORS RES1206 576R±1% 200V 0.25W</v>
      </c>
    </row>
    <row r="2294" spans="1:16" x14ac:dyDescent="0.3">
      <c r="A2294" s="4" t="s">
        <v>3596</v>
      </c>
      <c r="B2294" s="3" t="s">
        <v>762</v>
      </c>
      <c r="C2294" s="4" t="s">
        <v>2346</v>
      </c>
      <c r="D2294" s="45" t="s">
        <v>1669</v>
      </c>
      <c r="E2294" s="3" t="s">
        <v>763</v>
      </c>
      <c r="F2294" s="3" t="s">
        <v>764</v>
      </c>
      <c r="G2294" s="4" t="str">
        <f t="shared" si="149"/>
        <v>RES1206 590R±1%</v>
      </c>
      <c r="H2294" s="3" t="s">
        <v>23</v>
      </c>
      <c r="I2294" s="3" t="s">
        <v>24</v>
      </c>
      <c r="J2294" s="3" t="s">
        <v>25</v>
      </c>
      <c r="K2294" s="3" t="s">
        <v>765</v>
      </c>
      <c r="L2294" s="4" t="str">
        <f t="shared" si="150"/>
        <v>RC1206FR-07590RL</v>
      </c>
      <c r="M2294" s="3" t="s">
        <v>378</v>
      </c>
      <c r="N2294" t="s">
        <v>379</v>
      </c>
      <c r="O2294" t="str">
        <f t="shared" ca="1" si="148"/>
        <v>C:\Altium Libraries\Passives Library\DataSheet\GENERAL PURPOSE CHIP RESISTORS (Yageo).pdf</v>
      </c>
      <c r="P2294" s="5" t="str">
        <f t="shared" si="151"/>
        <v>GENERAL PURPOSE CHIP RESISTORS RES1206 590R±1% 200V 0.25W</v>
      </c>
    </row>
    <row r="2295" spans="1:16" x14ac:dyDescent="0.3">
      <c r="A2295" s="4" t="s">
        <v>3597</v>
      </c>
      <c r="B2295" s="3" t="s">
        <v>762</v>
      </c>
      <c r="C2295" s="4" t="s">
        <v>2347</v>
      </c>
      <c r="D2295" s="45" t="s">
        <v>1669</v>
      </c>
      <c r="E2295" s="3" t="s">
        <v>763</v>
      </c>
      <c r="F2295" s="3" t="s">
        <v>764</v>
      </c>
      <c r="G2295" s="4" t="str">
        <f t="shared" si="149"/>
        <v>RES1206 604R±1%</v>
      </c>
      <c r="H2295" s="3" t="s">
        <v>23</v>
      </c>
      <c r="I2295" s="3" t="s">
        <v>24</v>
      </c>
      <c r="J2295" s="3" t="s">
        <v>25</v>
      </c>
      <c r="K2295" s="3" t="s">
        <v>765</v>
      </c>
      <c r="L2295" s="4" t="str">
        <f t="shared" si="150"/>
        <v>RC1206FR-07604RL</v>
      </c>
      <c r="M2295" s="3" t="s">
        <v>378</v>
      </c>
      <c r="N2295" t="s">
        <v>379</v>
      </c>
      <c r="O2295" t="str">
        <f t="shared" ca="1" si="148"/>
        <v>C:\Altium Libraries\Passives Library\DataSheet\GENERAL PURPOSE CHIP RESISTORS (Yageo).pdf</v>
      </c>
      <c r="P2295" s="5" t="str">
        <f t="shared" si="151"/>
        <v>GENERAL PURPOSE CHIP RESISTORS RES1206 604R±1% 200V 0.25W</v>
      </c>
    </row>
    <row r="2296" spans="1:16" x14ac:dyDescent="0.3">
      <c r="A2296" s="4" t="s">
        <v>3598</v>
      </c>
      <c r="B2296" s="3" t="s">
        <v>762</v>
      </c>
      <c r="C2296" s="4" t="s">
        <v>2348</v>
      </c>
      <c r="D2296" s="45" t="s">
        <v>1669</v>
      </c>
      <c r="E2296" s="3" t="s">
        <v>763</v>
      </c>
      <c r="F2296" s="3" t="s">
        <v>764</v>
      </c>
      <c r="G2296" s="4" t="str">
        <f t="shared" si="149"/>
        <v>RES1206 619R±1%</v>
      </c>
      <c r="H2296" s="3" t="s">
        <v>23</v>
      </c>
      <c r="I2296" s="3" t="s">
        <v>24</v>
      </c>
      <c r="J2296" s="3" t="s">
        <v>25</v>
      </c>
      <c r="K2296" s="3" t="s">
        <v>765</v>
      </c>
      <c r="L2296" s="4" t="str">
        <f t="shared" si="150"/>
        <v>RC1206FR-07619RL</v>
      </c>
      <c r="M2296" s="3" t="s">
        <v>378</v>
      </c>
      <c r="N2296" t="s">
        <v>379</v>
      </c>
      <c r="O2296" t="str">
        <f t="shared" ca="1" si="148"/>
        <v>C:\Altium Libraries\Passives Library\DataSheet\GENERAL PURPOSE CHIP RESISTORS (Yageo).pdf</v>
      </c>
      <c r="P2296" s="5" t="str">
        <f t="shared" si="151"/>
        <v>GENERAL PURPOSE CHIP RESISTORS RES1206 619R±1% 200V 0.25W</v>
      </c>
    </row>
    <row r="2297" spans="1:16" x14ac:dyDescent="0.3">
      <c r="A2297" s="4" t="s">
        <v>3599</v>
      </c>
      <c r="B2297" s="3" t="s">
        <v>762</v>
      </c>
      <c r="C2297" s="4" t="s">
        <v>2349</v>
      </c>
      <c r="D2297" s="45" t="s">
        <v>1669</v>
      </c>
      <c r="E2297" s="3" t="s">
        <v>763</v>
      </c>
      <c r="F2297" s="3" t="s">
        <v>764</v>
      </c>
      <c r="G2297" s="4" t="str">
        <f t="shared" si="149"/>
        <v>RES1206 634R±1%</v>
      </c>
      <c r="H2297" s="3" t="s">
        <v>23</v>
      </c>
      <c r="I2297" s="3" t="s">
        <v>24</v>
      </c>
      <c r="J2297" s="3" t="s">
        <v>25</v>
      </c>
      <c r="K2297" s="3" t="s">
        <v>765</v>
      </c>
      <c r="L2297" s="4" t="str">
        <f t="shared" si="150"/>
        <v>RC1206FR-07634RL</v>
      </c>
      <c r="M2297" s="3" t="s">
        <v>378</v>
      </c>
      <c r="N2297" t="s">
        <v>379</v>
      </c>
      <c r="O2297" t="str">
        <f t="shared" ca="1" si="148"/>
        <v>C:\Altium Libraries\Passives Library\DataSheet\GENERAL PURPOSE CHIP RESISTORS (Yageo).pdf</v>
      </c>
      <c r="P2297" s="5" t="str">
        <f t="shared" si="151"/>
        <v>GENERAL PURPOSE CHIP RESISTORS RES1206 634R±1% 200V 0.25W</v>
      </c>
    </row>
    <row r="2298" spans="1:16" x14ac:dyDescent="0.3">
      <c r="A2298" s="4" t="s">
        <v>3600</v>
      </c>
      <c r="B2298" s="3" t="s">
        <v>762</v>
      </c>
      <c r="C2298" s="4" t="s">
        <v>2350</v>
      </c>
      <c r="D2298" s="45" t="s">
        <v>1669</v>
      </c>
      <c r="E2298" s="3" t="s">
        <v>763</v>
      </c>
      <c r="F2298" s="3" t="s">
        <v>764</v>
      </c>
      <c r="G2298" s="4" t="str">
        <f t="shared" si="149"/>
        <v>RES1206 649R±1%</v>
      </c>
      <c r="H2298" s="3" t="s">
        <v>23</v>
      </c>
      <c r="I2298" s="3" t="s">
        <v>24</v>
      </c>
      <c r="J2298" s="3" t="s">
        <v>25</v>
      </c>
      <c r="K2298" s="3" t="s">
        <v>765</v>
      </c>
      <c r="L2298" s="4" t="str">
        <f t="shared" si="150"/>
        <v>RC1206FR-07649RL</v>
      </c>
      <c r="M2298" s="3" t="s">
        <v>378</v>
      </c>
      <c r="N2298" t="s">
        <v>379</v>
      </c>
      <c r="O2298" t="str">
        <f t="shared" ca="1" si="148"/>
        <v>C:\Altium Libraries\Passives Library\DataSheet\GENERAL PURPOSE CHIP RESISTORS (Yageo).pdf</v>
      </c>
      <c r="P2298" s="5" t="str">
        <f t="shared" si="151"/>
        <v>GENERAL PURPOSE CHIP RESISTORS RES1206 649R±1% 200V 0.25W</v>
      </c>
    </row>
    <row r="2299" spans="1:16" x14ac:dyDescent="0.3">
      <c r="A2299" s="4" t="s">
        <v>3601</v>
      </c>
      <c r="B2299" s="3" t="s">
        <v>762</v>
      </c>
      <c r="C2299" s="4" t="s">
        <v>2351</v>
      </c>
      <c r="D2299" s="45" t="s">
        <v>1669</v>
      </c>
      <c r="E2299" s="3" t="s">
        <v>763</v>
      </c>
      <c r="F2299" s="3" t="s">
        <v>764</v>
      </c>
      <c r="G2299" s="4" t="str">
        <f t="shared" si="149"/>
        <v>RES1206 665R±1%</v>
      </c>
      <c r="H2299" s="3" t="s">
        <v>23</v>
      </c>
      <c r="I2299" s="3" t="s">
        <v>24</v>
      </c>
      <c r="J2299" s="3" t="s">
        <v>25</v>
      </c>
      <c r="K2299" s="3" t="s">
        <v>765</v>
      </c>
      <c r="L2299" s="4" t="str">
        <f t="shared" si="150"/>
        <v>RC1206FR-07665RL</v>
      </c>
      <c r="M2299" s="3" t="s">
        <v>378</v>
      </c>
      <c r="N2299" t="s">
        <v>379</v>
      </c>
      <c r="O2299" t="str">
        <f t="shared" ca="1" si="148"/>
        <v>C:\Altium Libraries\Passives Library\DataSheet\GENERAL PURPOSE CHIP RESISTORS (Yageo).pdf</v>
      </c>
      <c r="P2299" s="5" t="str">
        <f t="shared" si="151"/>
        <v>GENERAL PURPOSE CHIP RESISTORS RES1206 665R±1% 200V 0.25W</v>
      </c>
    </row>
    <row r="2300" spans="1:16" x14ac:dyDescent="0.3">
      <c r="A2300" s="4" t="s">
        <v>3602</v>
      </c>
      <c r="B2300" s="3" t="s">
        <v>762</v>
      </c>
      <c r="C2300" s="4" t="s">
        <v>2352</v>
      </c>
      <c r="D2300" s="45" t="s">
        <v>1669</v>
      </c>
      <c r="E2300" s="3" t="s">
        <v>763</v>
      </c>
      <c r="F2300" s="3" t="s">
        <v>764</v>
      </c>
      <c r="G2300" s="4" t="str">
        <f t="shared" si="149"/>
        <v>RES1206 681R±1%</v>
      </c>
      <c r="H2300" s="3" t="s">
        <v>23</v>
      </c>
      <c r="I2300" s="3" t="s">
        <v>24</v>
      </c>
      <c r="J2300" s="3" t="s">
        <v>25</v>
      </c>
      <c r="K2300" s="3" t="s">
        <v>765</v>
      </c>
      <c r="L2300" s="4" t="str">
        <f t="shared" si="150"/>
        <v>RC1206FR-07681RL</v>
      </c>
      <c r="M2300" s="3" t="s">
        <v>378</v>
      </c>
      <c r="N2300" t="s">
        <v>379</v>
      </c>
      <c r="O2300" t="str">
        <f t="shared" ca="1" si="148"/>
        <v>C:\Altium Libraries\Passives Library\DataSheet\GENERAL PURPOSE CHIP RESISTORS (Yageo).pdf</v>
      </c>
      <c r="P2300" s="5" t="str">
        <f t="shared" si="151"/>
        <v>GENERAL PURPOSE CHIP RESISTORS RES1206 681R±1% 200V 0.25W</v>
      </c>
    </row>
    <row r="2301" spans="1:16" x14ac:dyDescent="0.3">
      <c r="A2301" s="4" t="s">
        <v>3603</v>
      </c>
      <c r="B2301" s="3" t="s">
        <v>762</v>
      </c>
      <c r="C2301" s="4" t="s">
        <v>2353</v>
      </c>
      <c r="D2301" s="45" t="s">
        <v>1669</v>
      </c>
      <c r="E2301" s="3" t="s">
        <v>763</v>
      </c>
      <c r="F2301" s="3" t="s">
        <v>764</v>
      </c>
      <c r="G2301" s="4" t="str">
        <f t="shared" si="149"/>
        <v>RES1206 698R±1%</v>
      </c>
      <c r="H2301" s="3" t="s">
        <v>23</v>
      </c>
      <c r="I2301" s="3" t="s">
        <v>24</v>
      </c>
      <c r="J2301" s="3" t="s">
        <v>25</v>
      </c>
      <c r="K2301" s="3" t="s">
        <v>765</v>
      </c>
      <c r="L2301" s="4" t="str">
        <f t="shared" si="150"/>
        <v>RC1206FR-07698RL</v>
      </c>
      <c r="M2301" s="3" t="s">
        <v>378</v>
      </c>
      <c r="N2301" t="s">
        <v>379</v>
      </c>
      <c r="O2301" t="str">
        <f t="shared" ca="1" si="148"/>
        <v>C:\Altium Libraries\Passives Library\DataSheet\GENERAL PURPOSE CHIP RESISTORS (Yageo).pdf</v>
      </c>
      <c r="P2301" s="5" t="str">
        <f t="shared" si="151"/>
        <v>GENERAL PURPOSE CHIP RESISTORS RES1206 698R±1% 200V 0.25W</v>
      </c>
    </row>
    <row r="2302" spans="1:16" x14ac:dyDescent="0.3">
      <c r="A2302" s="4" t="s">
        <v>3604</v>
      </c>
      <c r="B2302" s="3" t="s">
        <v>762</v>
      </c>
      <c r="C2302" s="4" t="s">
        <v>2354</v>
      </c>
      <c r="D2302" s="45" t="s">
        <v>1669</v>
      </c>
      <c r="E2302" s="3" t="s">
        <v>763</v>
      </c>
      <c r="F2302" s="3" t="s">
        <v>764</v>
      </c>
      <c r="G2302" s="4" t="str">
        <f t="shared" si="149"/>
        <v>RES1206 715R±1%</v>
      </c>
      <c r="H2302" s="3" t="s">
        <v>23</v>
      </c>
      <c r="I2302" s="3" t="s">
        <v>24</v>
      </c>
      <c r="J2302" s="3" t="s">
        <v>25</v>
      </c>
      <c r="K2302" s="3" t="s">
        <v>765</v>
      </c>
      <c r="L2302" s="4" t="str">
        <f t="shared" si="150"/>
        <v>RC1206FR-07715RL</v>
      </c>
      <c r="M2302" s="3" t="s">
        <v>378</v>
      </c>
      <c r="N2302" t="s">
        <v>379</v>
      </c>
      <c r="O2302" t="str">
        <f t="shared" ca="1" si="148"/>
        <v>C:\Altium Libraries\Passives Library\DataSheet\GENERAL PURPOSE CHIP RESISTORS (Yageo).pdf</v>
      </c>
      <c r="P2302" s="5" t="str">
        <f t="shared" si="151"/>
        <v>GENERAL PURPOSE CHIP RESISTORS RES1206 715R±1% 200V 0.25W</v>
      </c>
    </row>
    <row r="2303" spans="1:16" x14ac:dyDescent="0.3">
      <c r="A2303" s="4" t="s">
        <v>3605</v>
      </c>
      <c r="B2303" s="3" t="s">
        <v>762</v>
      </c>
      <c r="C2303" s="4" t="s">
        <v>2355</v>
      </c>
      <c r="D2303" s="45" t="s">
        <v>1669</v>
      </c>
      <c r="E2303" s="3" t="s">
        <v>763</v>
      </c>
      <c r="F2303" s="3" t="s">
        <v>764</v>
      </c>
      <c r="G2303" s="4" t="str">
        <f t="shared" si="149"/>
        <v>RES1206 732R±1%</v>
      </c>
      <c r="H2303" s="3" t="s">
        <v>23</v>
      </c>
      <c r="I2303" s="3" t="s">
        <v>24</v>
      </c>
      <c r="J2303" s="3" t="s">
        <v>25</v>
      </c>
      <c r="K2303" s="3" t="s">
        <v>765</v>
      </c>
      <c r="L2303" s="4" t="str">
        <f t="shared" si="150"/>
        <v>RC1206FR-07732RL</v>
      </c>
      <c r="M2303" s="3" t="s">
        <v>378</v>
      </c>
      <c r="N2303" t="s">
        <v>379</v>
      </c>
      <c r="O2303" t="str">
        <f t="shared" ca="1" si="148"/>
        <v>C:\Altium Libraries\Passives Library\DataSheet\GENERAL PURPOSE CHIP RESISTORS (Yageo).pdf</v>
      </c>
      <c r="P2303" s="5" t="str">
        <f t="shared" si="151"/>
        <v>GENERAL PURPOSE CHIP RESISTORS RES1206 732R±1% 200V 0.25W</v>
      </c>
    </row>
    <row r="2304" spans="1:16" x14ac:dyDescent="0.3">
      <c r="A2304" s="4" t="s">
        <v>3606</v>
      </c>
      <c r="B2304" s="3" t="s">
        <v>762</v>
      </c>
      <c r="C2304" s="4" t="s">
        <v>167</v>
      </c>
      <c r="D2304" s="45" t="s">
        <v>1669</v>
      </c>
      <c r="E2304" s="3" t="s">
        <v>763</v>
      </c>
      <c r="F2304" s="3" t="s">
        <v>764</v>
      </c>
      <c r="G2304" s="4" t="str">
        <f t="shared" si="149"/>
        <v>RES1206 750R±1%</v>
      </c>
      <c r="H2304" s="3" t="s">
        <v>23</v>
      </c>
      <c r="I2304" s="3" t="s">
        <v>24</v>
      </c>
      <c r="J2304" s="3" t="s">
        <v>25</v>
      </c>
      <c r="K2304" s="3" t="s">
        <v>765</v>
      </c>
      <c r="L2304" s="4" t="str">
        <f t="shared" si="150"/>
        <v>RC1206FR-07750RL</v>
      </c>
      <c r="M2304" s="3" t="s">
        <v>378</v>
      </c>
      <c r="N2304" t="s">
        <v>379</v>
      </c>
      <c r="O2304" t="str">
        <f t="shared" ca="1" si="148"/>
        <v>C:\Altium Libraries\Passives Library\DataSheet\GENERAL PURPOSE CHIP RESISTORS (Yageo).pdf</v>
      </c>
      <c r="P2304" s="5" t="str">
        <f t="shared" si="151"/>
        <v>GENERAL PURPOSE CHIP RESISTORS RES1206 750R±1% 200V 0.25W</v>
      </c>
    </row>
    <row r="2305" spans="1:16" x14ac:dyDescent="0.3">
      <c r="A2305" s="4" t="s">
        <v>3607</v>
      </c>
      <c r="B2305" s="3" t="s">
        <v>762</v>
      </c>
      <c r="C2305" s="4" t="s">
        <v>2356</v>
      </c>
      <c r="D2305" s="45" t="s">
        <v>1669</v>
      </c>
      <c r="E2305" s="3" t="s">
        <v>763</v>
      </c>
      <c r="F2305" s="3" t="s">
        <v>764</v>
      </c>
      <c r="G2305" s="4" t="str">
        <f t="shared" si="149"/>
        <v>RES1206 768R±1%</v>
      </c>
      <c r="H2305" s="3" t="s">
        <v>23</v>
      </c>
      <c r="I2305" s="3" t="s">
        <v>24</v>
      </c>
      <c r="J2305" s="3" t="s">
        <v>25</v>
      </c>
      <c r="K2305" s="3" t="s">
        <v>765</v>
      </c>
      <c r="L2305" s="4" t="str">
        <f t="shared" si="150"/>
        <v>RC1206FR-07768RL</v>
      </c>
      <c r="M2305" s="3" t="s">
        <v>378</v>
      </c>
      <c r="N2305" t="s">
        <v>379</v>
      </c>
      <c r="O2305" t="str">
        <f t="shared" ca="1" si="148"/>
        <v>C:\Altium Libraries\Passives Library\DataSheet\GENERAL PURPOSE CHIP RESISTORS (Yageo).pdf</v>
      </c>
      <c r="P2305" s="5" t="str">
        <f t="shared" si="151"/>
        <v>GENERAL PURPOSE CHIP RESISTORS RES1206 768R±1% 200V 0.25W</v>
      </c>
    </row>
    <row r="2306" spans="1:16" x14ac:dyDescent="0.3">
      <c r="A2306" s="4" t="s">
        <v>3608</v>
      </c>
      <c r="B2306" s="3" t="s">
        <v>762</v>
      </c>
      <c r="C2306" s="4" t="s">
        <v>2357</v>
      </c>
      <c r="D2306" s="45" t="s">
        <v>1669</v>
      </c>
      <c r="E2306" s="3" t="s">
        <v>763</v>
      </c>
      <c r="F2306" s="3" t="s">
        <v>764</v>
      </c>
      <c r="G2306" s="4" t="str">
        <f t="shared" si="149"/>
        <v>RES1206 787R±1%</v>
      </c>
      <c r="H2306" s="3" t="s">
        <v>23</v>
      </c>
      <c r="I2306" s="3" t="s">
        <v>24</v>
      </c>
      <c r="J2306" s="3" t="s">
        <v>25</v>
      </c>
      <c r="K2306" s="3" t="s">
        <v>765</v>
      </c>
      <c r="L2306" s="4" t="str">
        <f t="shared" si="150"/>
        <v>RC1206FR-07787RL</v>
      </c>
      <c r="M2306" s="3" t="s">
        <v>378</v>
      </c>
      <c r="N2306" t="s">
        <v>379</v>
      </c>
      <c r="O2306" t="str">
        <f t="shared" ca="1" si="148"/>
        <v>C:\Altium Libraries\Passives Library\DataSheet\GENERAL PURPOSE CHIP RESISTORS (Yageo).pdf</v>
      </c>
      <c r="P2306" s="5" t="str">
        <f t="shared" si="151"/>
        <v>GENERAL PURPOSE CHIP RESISTORS RES1206 787R±1% 200V 0.25W</v>
      </c>
    </row>
    <row r="2307" spans="1:16" x14ac:dyDescent="0.3">
      <c r="A2307" s="4" t="s">
        <v>3609</v>
      </c>
      <c r="B2307" s="3" t="s">
        <v>762</v>
      </c>
      <c r="C2307" s="4" t="s">
        <v>2358</v>
      </c>
      <c r="D2307" s="45" t="s">
        <v>1669</v>
      </c>
      <c r="E2307" s="3" t="s">
        <v>763</v>
      </c>
      <c r="F2307" s="3" t="s">
        <v>764</v>
      </c>
      <c r="G2307" s="4" t="str">
        <f t="shared" si="149"/>
        <v>RES1206 806R±1%</v>
      </c>
      <c r="H2307" s="3" t="s">
        <v>23</v>
      </c>
      <c r="I2307" s="3" t="s">
        <v>24</v>
      </c>
      <c r="J2307" s="3" t="s">
        <v>25</v>
      </c>
      <c r="K2307" s="3" t="s">
        <v>765</v>
      </c>
      <c r="L2307" s="4" t="str">
        <f t="shared" si="150"/>
        <v>RC1206FR-07806RL</v>
      </c>
      <c r="M2307" s="3" t="s">
        <v>378</v>
      </c>
      <c r="N2307" t="s">
        <v>379</v>
      </c>
      <c r="O2307" t="str">
        <f t="shared" ca="1" si="148"/>
        <v>C:\Altium Libraries\Passives Library\DataSheet\GENERAL PURPOSE CHIP RESISTORS (Yageo).pdf</v>
      </c>
      <c r="P2307" s="5" t="str">
        <f t="shared" si="151"/>
        <v>GENERAL PURPOSE CHIP RESISTORS RES1206 806R±1% 200V 0.25W</v>
      </c>
    </row>
    <row r="2308" spans="1:16" x14ac:dyDescent="0.3">
      <c r="A2308" s="4" t="s">
        <v>3610</v>
      </c>
      <c r="B2308" s="3" t="s">
        <v>762</v>
      </c>
      <c r="C2308" s="4" t="s">
        <v>2359</v>
      </c>
      <c r="D2308" s="45" t="s">
        <v>1669</v>
      </c>
      <c r="E2308" s="3" t="s">
        <v>763</v>
      </c>
      <c r="F2308" s="3" t="s">
        <v>764</v>
      </c>
      <c r="G2308" s="4" t="str">
        <f t="shared" si="149"/>
        <v>RES1206 825R±1%</v>
      </c>
      <c r="H2308" s="3" t="s">
        <v>23</v>
      </c>
      <c r="I2308" s="3" t="s">
        <v>24</v>
      </c>
      <c r="J2308" s="3" t="s">
        <v>25</v>
      </c>
      <c r="K2308" s="3" t="s">
        <v>765</v>
      </c>
      <c r="L2308" s="4" t="str">
        <f t="shared" si="150"/>
        <v>RC1206FR-07825RL</v>
      </c>
      <c r="M2308" s="3" t="s">
        <v>378</v>
      </c>
      <c r="N2308" t="s">
        <v>379</v>
      </c>
      <c r="O2308" t="str">
        <f t="shared" ca="1" si="148"/>
        <v>C:\Altium Libraries\Passives Library\DataSheet\GENERAL PURPOSE CHIP RESISTORS (Yageo).pdf</v>
      </c>
      <c r="P2308" s="5" t="str">
        <f t="shared" si="151"/>
        <v>GENERAL PURPOSE CHIP RESISTORS RES1206 825R±1% 200V 0.25W</v>
      </c>
    </row>
    <row r="2309" spans="1:16" x14ac:dyDescent="0.3">
      <c r="A2309" s="4" t="s">
        <v>3611</v>
      </c>
      <c r="B2309" s="3" t="s">
        <v>762</v>
      </c>
      <c r="C2309" s="4" t="s">
        <v>2360</v>
      </c>
      <c r="D2309" s="45" t="s">
        <v>1669</v>
      </c>
      <c r="E2309" s="3" t="s">
        <v>763</v>
      </c>
      <c r="F2309" s="3" t="s">
        <v>764</v>
      </c>
      <c r="G2309" s="4" t="str">
        <f t="shared" si="149"/>
        <v>RES1206 845R±1%</v>
      </c>
      <c r="H2309" s="3" t="s">
        <v>23</v>
      </c>
      <c r="I2309" s="3" t="s">
        <v>24</v>
      </c>
      <c r="J2309" s="3" t="s">
        <v>25</v>
      </c>
      <c r="K2309" s="3" t="s">
        <v>765</v>
      </c>
      <c r="L2309" s="4" t="str">
        <f t="shared" si="150"/>
        <v>RC1206FR-07845RL</v>
      </c>
      <c r="M2309" s="3" t="s">
        <v>378</v>
      </c>
      <c r="N2309" t="s">
        <v>379</v>
      </c>
      <c r="O2309" t="str">
        <f t="shared" ca="1" si="148"/>
        <v>C:\Altium Libraries\Passives Library\DataSheet\GENERAL PURPOSE CHIP RESISTORS (Yageo).pdf</v>
      </c>
      <c r="P2309" s="5" t="str">
        <f t="shared" si="151"/>
        <v>GENERAL PURPOSE CHIP RESISTORS RES1206 845R±1% 200V 0.25W</v>
      </c>
    </row>
    <row r="2310" spans="1:16" x14ac:dyDescent="0.3">
      <c r="A2310" s="4" t="s">
        <v>3612</v>
      </c>
      <c r="B2310" s="3" t="s">
        <v>762</v>
      </c>
      <c r="C2310" s="4" t="s">
        <v>2361</v>
      </c>
      <c r="D2310" s="45" t="s">
        <v>1669</v>
      </c>
      <c r="E2310" s="3" t="s">
        <v>763</v>
      </c>
      <c r="F2310" s="3" t="s">
        <v>764</v>
      </c>
      <c r="G2310" s="4" t="str">
        <f t="shared" si="149"/>
        <v>RES1206 866R±1%</v>
      </c>
      <c r="H2310" s="3" t="s">
        <v>23</v>
      </c>
      <c r="I2310" s="3" t="s">
        <v>24</v>
      </c>
      <c r="J2310" s="3" t="s">
        <v>25</v>
      </c>
      <c r="K2310" s="3" t="s">
        <v>765</v>
      </c>
      <c r="L2310" s="4" t="str">
        <f t="shared" si="150"/>
        <v>RC1206FR-07866RL</v>
      </c>
      <c r="M2310" s="3" t="s">
        <v>378</v>
      </c>
      <c r="N2310" t="s">
        <v>379</v>
      </c>
      <c r="O2310" t="str">
        <f t="shared" ca="1" si="148"/>
        <v>C:\Altium Libraries\Passives Library\DataSheet\GENERAL PURPOSE CHIP RESISTORS (Yageo).pdf</v>
      </c>
      <c r="P2310" s="5" t="str">
        <f t="shared" si="151"/>
        <v>GENERAL PURPOSE CHIP RESISTORS RES1206 866R±1% 200V 0.25W</v>
      </c>
    </row>
    <row r="2311" spans="1:16" x14ac:dyDescent="0.3">
      <c r="A2311" s="4" t="s">
        <v>3613</v>
      </c>
      <c r="B2311" s="3" t="s">
        <v>762</v>
      </c>
      <c r="C2311" s="4" t="s">
        <v>2362</v>
      </c>
      <c r="D2311" s="45" t="s">
        <v>1669</v>
      </c>
      <c r="E2311" s="3" t="s">
        <v>763</v>
      </c>
      <c r="F2311" s="3" t="s">
        <v>764</v>
      </c>
      <c r="G2311" s="4" t="str">
        <f t="shared" si="149"/>
        <v>RES1206 887R±1%</v>
      </c>
      <c r="H2311" s="3" t="s">
        <v>23</v>
      </c>
      <c r="I2311" s="3" t="s">
        <v>24</v>
      </c>
      <c r="J2311" s="3" t="s">
        <v>25</v>
      </c>
      <c r="K2311" s="3" t="s">
        <v>765</v>
      </c>
      <c r="L2311" s="4" t="str">
        <f t="shared" si="150"/>
        <v>RC1206FR-07887RL</v>
      </c>
      <c r="M2311" s="3" t="s">
        <v>378</v>
      </c>
      <c r="N2311" t="s">
        <v>379</v>
      </c>
      <c r="O2311" t="str">
        <f t="shared" ca="1" si="148"/>
        <v>C:\Altium Libraries\Passives Library\DataSheet\GENERAL PURPOSE CHIP RESISTORS (Yageo).pdf</v>
      </c>
      <c r="P2311" s="5" t="str">
        <f t="shared" si="151"/>
        <v>GENERAL PURPOSE CHIP RESISTORS RES1206 887R±1% 200V 0.25W</v>
      </c>
    </row>
    <row r="2312" spans="1:16" x14ac:dyDescent="0.3">
      <c r="A2312" s="4" t="s">
        <v>3614</v>
      </c>
      <c r="B2312" s="3" t="s">
        <v>762</v>
      </c>
      <c r="C2312" s="4" t="s">
        <v>2363</v>
      </c>
      <c r="D2312" s="45" t="s">
        <v>1669</v>
      </c>
      <c r="E2312" s="3" t="s">
        <v>763</v>
      </c>
      <c r="F2312" s="3" t="s">
        <v>764</v>
      </c>
      <c r="G2312" s="4" t="str">
        <f t="shared" si="149"/>
        <v>RES1206 909R±1%</v>
      </c>
      <c r="H2312" s="3" t="s">
        <v>23</v>
      </c>
      <c r="I2312" s="3" t="s">
        <v>24</v>
      </c>
      <c r="J2312" s="3" t="s">
        <v>25</v>
      </c>
      <c r="K2312" s="3" t="s">
        <v>765</v>
      </c>
      <c r="L2312" s="4" t="str">
        <f t="shared" si="150"/>
        <v>RC1206FR-07909RL</v>
      </c>
      <c r="M2312" s="3" t="s">
        <v>378</v>
      </c>
      <c r="N2312" t="s">
        <v>379</v>
      </c>
      <c r="O2312" t="str">
        <f t="shared" ca="1" si="148"/>
        <v>C:\Altium Libraries\Passives Library\DataSheet\GENERAL PURPOSE CHIP RESISTORS (Yageo).pdf</v>
      </c>
      <c r="P2312" s="5" t="str">
        <f t="shared" si="151"/>
        <v>GENERAL PURPOSE CHIP RESISTORS RES1206 909R±1% 200V 0.25W</v>
      </c>
    </row>
    <row r="2313" spans="1:16" x14ac:dyDescent="0.3">
      <c r="A2313" s="4" t="s">
        <v>3615</v>
      </c>
      <c r="B2313" s="3" t="s">
        <v>762</v>
      </c>
      <c r="C2313" s="4" t="s">
        <v>2364</v>
      </c>
      <c r="D2313" s="45" t="s">
        <v>1669</v>
      </c>
      <c r="E2313" s="3" t="s">
        <v>763</v>
      </c>
      <c r="F2313" s="3" t="s">
        <v>764</v>
      </c>
      <c r="G2313" s="4" t="str">
        <f t="shared" si="149"/>
        <v>RES1206 931R±1%</v>
      </c>
      <c r="H2313" s="3" t="s">
        <v>23</v>
      </c>
      <c r="I2313" s="3" t="s">
        <v>24</v>
      </c>
      <c r="J2313" s="3" t="s">
        <v>25</v>
      </c>
      <c r="K2313" s="3" t="s">
        <v>765</v>
      </c>
      <c r="L2313" s="4" t="str">
        <f t="shared" si="150"/>
        <v>RC1206FR-07931RL</v>
      </c>
      <c r="M2313" s="3" t="s">
        <v>378</v>
      </c>
      <c r="N2313" t="s">
        <v>379</v>
      </c>
      <c r="O2313" t="str">
        <f t="shared" ca="1" si="148"/>
        <v>C:\Altium Libraries\Passives Library\DataSheet\GENERAL PURPOSE CHIP RESISTORS (Yageo).pdf</v>
      </c>
      <c r="P2313" s="5" t="str">
        <f t="shared" si="151"/>
        <v>GENERAL PURPOSE CHIP RESISTORS RES1206 931R±1% 200V 0.25W</v>
      </c>
    </row>
    <row r="2314" spans="1:16" x14ac:dyDescent="0.3">
      <c r="A2314" s="4" t="s">
        <v>3616</v>
      </c>
      <c r="B2314" s="3" t="s">
        <v>762</v>
      </c>
      <c r="C2314" s="4" t="s">
        <v>2365</v>
      </c>
      <c r="D2314" s="45" t="s">
        <v>1669</v>
      </c>
      <c r="E2314" s="3" t="s">
        <v>763</v>
      </c>
      <c r="F2314" s="3" t="s">
        <v>764</v>
      </c>
      <c r="G2314" s="4" t="str">
        <f t="shared" si="149"/>
        <v>RES1206 953R±1%</v>
      </c>
      <c r="H2314" s="3" t="s">
        <v>23</v>
      </c>
      <c r="I2314" s="3" t="s">
        <v>24</v>
      </c>
      <c r="J2314" s="3" t="s">
        <v>25</v>
      </c>
      <c r="K2314" s="3" t="s">
        <v>765</v>
      </c>
      <c r="L2314" s="4" t="str">
        <f t="shared" si="150"/>
        <v>RC1206FR-07953RL</v>
      </c>
      <c r="M2314" s="3" t="s">
        <v>378</v>
      </c>
      <c r="N2314" t="s">
        <v>379</v>
      </c>
      <c r="O2314" t="str">
        <f t="shared" ca="1" si="148"/>
        <v>C:\Altium Libraries\Passives Library\DataSheet\GENERAL PURPOSE CHIP RESISTORS (Yageo).pdf</v>
      </c>
      <c r="P2314" s="5" t="str">
        <f t="shared" si="151"/>
        <v>GENERAL PURPOSE CHIP RESISTORS RES1206 953R±1% 200V 0.25W</v>
      </c>
    </row>
    <row r="2315" spans="1:16" x14ac:dyDescent="0.3">
      <c r="A2315" s="4" t="s">
        <v>3617</v>
      </c>
      <c r="B2315" s="3" t="s">
        <v>762</v>
      </c>
      <c r="C2315" s="4" t="s">
        <v>2366</v>
      </c>
      <c r="D2315" s="45" t="s">
        <v>1669</v>
      </c>
      <c r="E2315" s="3" t="s">
        <v>763</v>
      </c>
      <c r="F2315" s="3" t="s">
        <v>764</v>
      </c>
      <c r="G2315" s="4" t="str">
        <f t="shared" si="149"/>
        <v>RES1206 976R±1%</v>
      </c>
      <c r="H2315" s="3" t="s">
        <v>23</v>
      </c>
      <c r="I2315" s="3" t="s">
        <v>24</v>
      </c>
      <c r="J2315" s="3" t="s">
        <v>25</v>
      </c>
      <c r="K2315" s="3" t="s">
        <v>765</v>
      </c>
      <c r="L2315" s="4" t="str">
        <f t="shared" si="150"/>
        <v>RC1206FR-07976RL</v>
      </c>
      <c r="M2315" s="3" t="s">
        <v>378</v>
      </c>
      <c r="N2315" t="s">
        <v>379</v>
      </c>
      <c r="O2315" t="str">
        <f t="shared" ca="1" si="148"/>
        <v>C:\Altium Libraries\Passives Library\DataSheet\GENERAL PURPOSE CHIP RESISTORS (Yageo).pdf</v>
      </c>
      <c r="P2315" s="5" t="str">
        <f t="shared" si="151"/>
        <v>GENERAL PURPOSE CHIP RESISTORS RES1206 976R±1% 200V 0.25W</v>
      </c>
    </row>
    <row r="2316" spans="1:16" x14ac:dyDescent="0.3">
      <c r="A2316" s="4" t="s">
        <v>3618</v>
      </c>
      <c r="B2316" s="3" t="s">
        <v>762</v>
      </c>
      <c r="C2316" s="4" t="s">
        <v>2367</v>
      </c>
      <c r="D2316" s="45" t="s">
        <v>1669</v>
      </c>
      <c r="E2316" s="3" t="s">
        <v>763</v>
      </c>
      <c r="F2316" s="3" t="s">
        <v>764</v>
      </c>
      <c r="G2316" s="4" t="str">
        <f t="shared" si="149"/>
        <v>RES1206 1K±1%</v>
      </c>
      <c r="H2316" s="3" t="s">
        <v>23</v>
      </c>
      <c r="I2316" s="3" t="s">
        <v>24</v>
      </c>
      <c r="J2316" s="3" t="s">
        <v>25</v>
      </c>
      <c r="K2316" s="3" t="s">
        <v>765</v>
      </c>
      <c r="L2316" s="4" t="str">
        <f t="shared" si="150"/>
        <v>RC1206FR-071KL</v>
      </c>
      <c r="M2316" s="3" t="s">
        <v>378</v>
      </c>
      <c r="N2316" t="s">
        <v>379</v>
      </c>
      <c r="O2316" t="str">
        <f t="shared" ca="1" si="148"/>
        <v>C:\Altium Libraries\Passives Library\DataSheet\GENERAL PURPOSE CHIP RESISTORS (Yageo).pdf</v>
      </c>
      <c r="P2316" s="5" t="str">
        <f t="shared" si="151"/>
        <v>GENERAL PURPOSE CHIP RESISTORS RES1206 1K±1% 200V 0.25W</v>
      </c>
    </row>
    <row r="2317" spans="1:16" x14ac:dyDescent="0.3">
      <c r="A2317" s="4" t="s">
        <v>3619</v>
      </c>
      <c r="B2317" s="3" t="s">
        <v>762</v>
      </c>
      <c r="C2317" s="4" t="s">
        <v>2368</v>
      </c>
      <c r="D2317" s="45" t="s">
        <v>1669</v>
      </c>
      <c r="E2317" s="3" t="s">
        <v>763</v>
      </c>
      <c r="F2317" s="3" t="s">
        <v>764</v>
      </c>
      <c r="G2317" s="4" t="str">
        <f t="shared" si="149"/>
        <v>RES1206 1K02±1%</v>
      </c>
      <c r="H2317" s="3" t="s">
        <v>23</v>
      </c>
      <c r="I2317" s="3" t="s">
        <v>24</v>
      </c>
      <c r="J2317" s="3" t="s">
        <v>25</v>
      </c>
      <c r="K2317" s="3" t="s">
        <v>765</v>
      </c>
      <c r="L2317" s="4" t="str">
        <f t="shared" si="150"/>
        <v>RC1206FR-071K02L</v>
      </c>
      <c r="M2317" s="3" t="s">
        <v>378</v>
      </c>
      <c r="N2317" t="s">
        <v>379</v>
      </c>
      <c r="O2317" t="str">
        <f t="shared" ca="1" si="148"/>
        <v>C:\Altium Libraries\Passives Library\DataSheet\GENERAL PURPOSE CHIP RESISTORS (Yageo).pdf</v>
      </c>
      <c r="P2317" s="5" t="str">
        <f t="shared" si="151"/>
        <v>GENERAL PURPOSE CHIP RESISTORS RES1206 1K02±1% 200V 0.25W</v>
      </c>
    </row>
    <row r="2318" spans="1:16" x14ac:dyDescent="0.3">
      <c r="A2318" s="4" t="s">
        <v>3620</v>
      </c>
      <c r="B2318" s="3" t="s">
        <v>762</v>
      </c>
      <c r="C2318" s="4" t="s">
        <v>2369</v>
      </c>
      <c r="D2318" s="45" t="s">
        <v>1669</v>
      </c>
      <c r="E2318" s="3" t="s">
        <v>763</v>
      </c>
      <c r="F2318" s="3" t="s">
        <v>764</v>
      </c>
      <c r="G2318" s="4" t="str">
        <f t="shared" si="149"/>
        <v>RES1206 1K05±1%</v>
      </c>
      <c r="H2318" s="3" t="s">
        <v>23</v>
      </c>
      <c r="I2318" s="3" t="s">
        <v>24</v>
      </c>
      <c r="J2318" s="3" t="s">
        <v>25</v>
      </c>
      <c r="K2318" s="3" t="s">
        <v>765</v>
      </c>
      <c r="L2318" s="4" t="str">
        <f t="shared" si="150"/>
        <v>RC1206FR-071K05L</v>
      </c>
      <c r="M2318" s="3" t="s">
        <v>378</v>
      </c>
      <c r="N2318" t="s">
        <v>379</v>
      </c>
      <c r="O2318" t="str">
        <f t="shared" ca="1" si="148"/>
        <v>C:\Altium Libraries\Passives Library\DataSheet\GENERAL PURPOSE CHIP RESISTORS (Yageo).pdf</v>
      </c>
      <c r="P2318" s="5" t="str">
        <f t="shared" si="151"/>
        <v>GENERAL PURPOSE CHIP RESISTORS RES1206 1K05±1% 200V 0.25W</v>
      </c>
    </row>
    <row r="2319" spans="1:16" x14ac:dyDescent="0.3">
      <c r="A2319" s="4" t="s">
        <v>3621</v>
      </c>
      <c r="B2319" s="3" t="s">
        <v>762</v>
      </c>
      <c r="C2319" s="4" t="s">
        <v>2370</v>
      </c>
      <c r="D2319" s="45" t="s">
        <v>1669</v>
      </c>
      <c r="E2319" s="3" t="s">
        <v>763</v>
      </c>
      <c r="F2319" s="3" t="s">
        <v>764</v>
      </c>
      <c r="G2319" s="4" t="str">
        <f t="shared" si="149"/>
        <v>RES1206 1K07±1%</v>
      </c>
      <c r="H2319" s="3" t="s">
        <v>23</v>
      </c>
      <c r="I2319" s="3" t="s">
        <v>24</v>
      </c>
      <c r="J2319" s="3" t="s">
        <v>25</v>
      </c>
      <c r="K2319" s="3" t="s">
        <v>765</v>
      </c>
      <c r="L2319" s="4" t="str">
        <f t="shared" si="150"/>
        <v>RC1206FR-071K07L</v>
      </c>
      <c r="M2319" s="3" t="s">
        <v>378</v>
      </c>
      <c r="N2319" t="s">
        <v>379</v>
      </c>
      <c r="O2319" t="str">
        <f t="shared" ca="1" si="148"/>
        <v>C:\Altium Libraries\Passives Library\DataSheet\GENERAL PURPOSE CHIP RESISTORS (Yageo).pdf</v>
      </c>
      <c r="P2319" s="5" t="str">
        <f t="shared" si="151"/>
        <v>GENERAL PURPOSE CHIP RESISTORS RES1206 1K07±1% 200V 0.25W</v>
      </c>
    </row>
    <row r="2320" spans="1:16" x14ac:dyDescent="0.3">
      <c r="A2320" s="4" t="s">
        <v>3622</v>
      </c>
      <c r="B2320" s="3" t="s">
        <v>762</v>
      </c>
      <c r="C2320" s="4" t="s">
        <v>176</v>
      </c>
      <c r="D2320" s="45" t="s">
        <v>1669</v>
      </c>
      <c r="E2320" s="3" t="s">
        <v>763</v>
      </c>
      <c r="F2320" s="3" t="s">
        <v>764</v>
      </c>
      <c r="G2320" s="4" t="str">
        <f t="shared" si="149"/>
        <v>RES1206 1K1±1%</v>
      </c>
      <c r="H2320" s="3" t="s">
        <v>23</v>
      </c>
      <c r="I2320" s="3" t="s">
        <v>24</v>
      </c>
      <c r="J2320" s="3" t="s">
        <v>25</v>
      </c>
      <c r="K2320" s="3" t="s">
        <v>765</v>
      </c>
      <c r="L2320" s="4" t="str">
        <f t="shared" si="150"/>
        <v>RC1206FR-071K1L</v>
      </c>
      <c r="M2320" s="3" t="s">
        <v>378</v>
      </c>
      <c r="N2320" t="s">
        <v>379</v>
      </c>
      <c r="O2320" t="str">
        <f t="shared" ca="1" si="148"/>
        <v>C:\Altium Libraries\Passives Library\DataSheet\GENERAL PURPOSE CHIP RESISTORS (Yageo).pdf</v>
      </c>
      <c r="P2320" s="5" t="str">
        <f t="shared" si="151"/>
        <v>GENERAL PURPOSE CHIP RESISTORS RES1206 1K1±1% 200V 0.25W</v>
      </c>
    </row>
    <row r="2321" spans="1:16" x14ac:dyDescent="0.3">
      <c r="A2321" s="4" t="s">
        <v>3623</v>
      </c>
      <c r="B2321" s="3" t="s">
        <v>762</v>
      </c>
      <c r="C2321" s="4" t="s">
        <v>2371</v>
      </c>
      <c r="D2321" s="45" t="s">
        <v>1669</v>
      </c>
      <c r="E2321" s="3" t="s">
        <v>763</v>
      </c>
      <c r="F2321" s="3" t="s">
        <v>764</v>
      </c>
      <c r="G2321" s="4" t="str">
        <f t="shared" si="149"/>
        <v>RES1206 1K13±1%</v>
      </c>
      <c r="H2321" s="3" t="s">
        <v>23</v>
      </c>
      <c r="I2321" s="3" t="s">
        <v>24</v>
      </c>
      <c r="J2321" s="3" t="s">
        <v>25</v>
      </c>
      <c r="K2321" s="3" t="s">
        <v>765</v>
      </c>
      <c r="L2321" s="4" t="str">
        <f t="shared" si="150"/>
        <v>RC1206FR-071K13L</v>
      </c>
      <c r="M2321" s="3" t="s">
        <v>378</v>
      </c>
      <c r="N2321" t="s">
        <v>379</v>
      </c>
      <c r="O2321" t="str">
        <f t="shared" ca="1" si="148"/>
        <v>C:\Altium Libraries\Passives Library\DataSheet\GENERAL PURPOSE CHIP RESISTORS (Yageo).pdf</v>
      </c>
      <c r="P2321" s="5" t="str">
        <f t="shared" si="151"/>
        <v>GENERAL PURPOSE CHIP RESISTORS RES1206 1K13±1% 200V 0.25W</v>
      </c>
    </row>
    <row r="2322" spans="1:16" x14ac:dyDescent="0.3">
      <c r="A2322" s="4" t="s">
        <v>3624</v>
      </c>
      <c r="B2322" s="3" t="s">
        <v>762</v>
      </c>
      <c r="C2322" s="4" t="s">
        <v>2372</v>
      </c>
      <c r="D2322" s="45" t="s">
        <v>1669</v>
      </c>
      <c r="E2322" s="3" t="s">
        <v>763</v>
      </c>
      <c r="F2322" s="3" t="s">
        <v>764</v>
      </c>
      <c r="G2322" s="4" t="str">
        <f t="shared" si="149"/>
        <v>RES1206 1K15±1%</v>
      </c>
      <c r="H2322" s="3" t="s">
        <v>23</v>
      </c>
      <c r="I2322" s="3" t="s">
        <v>24</v>
      </c>
      <c r="J2322" s="3" t="s">
        <v>25</v>
      </c>
      <c r="K2322" s="3" t="s">
        <v>765</v>
      </c>
      <c r="L2322" s="4" t="str">
        <f t="shared" si="150"/>
        <v>RC1206FR-071K15L</v>
      </c>
      <c r="M2322" s="3" t="s">
        <v>378</v>
      </c>
      <c r="N2322" t="s">
        <v>379</v>
      </c>
      <c r="O2322" t="str">
        <f t="shared" ca="1" si="148"/>
        <v>C:\Altium Libraries\Passives Library\DataSheet\GENERAL PURPOSE CHIP RESISTORS (Yageo).pdf</v>
      </c>
      <c r="P2322" s="5" t="str">
        <f t="shared" si="151"/>
        <v>GENERAL PURPOSE CHIP RESISTORS RES1206 1K15±1% 200V 0.25W</v>
      </c>
    </row>
    <row r="2323" spans="1:16" x14ac:dyDescent="0.3">
      <c r="A2323" s="4" t="s">
        <v>3625</v>
      </c>
      <c r="B2323" s="3" t="s">
        <v>762</v>
      </c>
      <c r="C2323" s="4" t="s">
        <v>2373</v>
      </c>
      <c r="D2323" s="45" t="s">
        <v>1669</v>
      </c>
      <c r="E2323" s="3" t="s">
        <v>763</v>
      </c>
      <c r="F2323" s="3" t="s">
        <v>764</v>
      </c>
      <c r="G2323" s="4" t="str">
        <f t="shared" si="149"/>
        <v>RES1206 1K18±1%</v>
      </c>
      <c r="H2323" s="3" t="s">
        <v>23</v>
      </c>
      <c r="I2323" s="3" t="s">
        <v>24</v>
      </c>
      <c r="J2323" s="3" t="s">
        <v>25</v>
      </c>
      <c r="K2323" s="3" t="s">
        <v>765</v>
      </c>
      <c r="L2323" s="4" t="str">
        <f t="shared" si="150"/>
        <v>RC1206FR-071K18L</v>
      </c>
      <c r="M2323" s="3" t="s">
        <v>378</v>
      </c>
      <c r="N2323" t="s">
        <v>379</v>
      </c>
      <c r="O2323" t="str">
        <f t="shared" ca="1" si="148"/>
        <v>C:\Altium Libraries\Passives Library\DataSheet\GENERAL PURPOSE CHIP RESISTORS (Yageo).pdf</v>
      </c>
      <c r="P2323" s="5" t="str">
        <f t="shared" si="151"/>
        <v>GENERAL PURPOSE CHIP RESISTORS RES1206 1K18±1% 200V 0.25W</v>
      </c>
    </row>
    <row r="2324" spans="1:16" x14ac:dyDescent="0.3">
      <c r="A2324" s="4" t="s">
        <v>3626</v>
      </c>
      <c r="B2324" s="3" t="s">
        <v>762</v>
      </c>
      <c r="C2324" s="4" t="s">
        <v>2374</v>
      </c>
      <c r="D2324" s="45" t="s">
        <v>1669</v>
      </c>
      <c r="E2324" s="3" t="s">
        <v>763</v>
      </c>
      <c r="F2324" s="3" t="s">
        <v>764</v>
      </c>
      <c r="G2324" s="4" t="str">
        <f t="shared" si="149"/>
        <v>RES1206 1K21±1%</v>
      </c>
      <c r="H2324" s="3" t="s">
        <v>23</v>
      </c>
      <c r="I2324" s="3" t="s">
        <v>24</v>
      </c>
      <c r="J2324" s="3" t="s">
        <v>25</v>
      </c>
      <c r="K2324" s="3" t="s">
        <v>765</v>
      </c>
      <c r="L2324" s="4" t="str">
        <f t="shared" si="150"/>
        <v>RC1206FR-071K21L</v>
      </c>
      <c r="M2324" s="3" t="s">
        <v>378</v>
      </c>
      <c r="N2324" t="s">
        <v>379</v>
      </c>
      <c r="O2324" t="str">
        <f t="shared" ca="1" si="148"/>
        <v>C:\Altium Libraries\Passives Library\DataSheet\GENERAL PURPOSE CHIP RESISTORS (Yageo).pdf</v>
      </c>
      <c r="P2324" s="5" t="str">
        <f t="shared" si="151"/>
        <v>GENERAL PURPOSE CHIP RESISTORS RES1206 1K21±1% 200V 0.25W</v>
      </c>
    </row>
    <row r="2325" spans="1:16" x14ac:dyDescent="0.3">
      <c r="A2325" s="4" t="s">
        <v>3627</v>
      </c>
      <c r="B2325" s="3" t="s">
        <v>762</v>
      </c>
      <c r="C2325" s="4" t="s">
        <v>2375</v>
      </c>
      <c r="D2325" s="45" t="s">
        <v>1669</v>
      </c>
      <c r="E2325" s="3" t="s">
        <v>763</v>
      </c>
      <c r="F2325" s="3" t="s">
        <v>764</v>
      </c>
      <c r="G2325" s="4" t="str">
        <f t="shared" si="149"/>
        <v>RES1206 1K24±1%</v>
      </c>
      <c r="H2325" s="3" t="s">
        <v>23</v>
      </c>
      <c r="I2325" s="3" t="s">
        <v>24</v>
      </c>
      <c r="J2325" s="3" t="s">
        <v>25</v>
      </c>
      <c r="K2325" s="3" t="s">
        <v>765</v>
      </c>
      <c r="L2325" s="4" t="str">
        <f t="shared" si="150"/>
        <v>RC1206FR-071K24L</v>
      </c>
      <c r="M2325" s="3" t="s">
        <v>378</v>
      </c>
      <c r="N2325" t="s">
        <v>379</v>
      </c>
      <c r="O2325" t="str">
        <f t="shared" ca="1" si="148"/>
        <v>C:\Altium Libraries\Passives Library\DataSheet\GENERAL PURPOSE CHIP RESISTORS (Yageo).pdf</v>
      </c>
      <c r="P2325" s="5" t="str">
        <f t="shared" si="151"/>
        <v>GENERAL PURPOSE CHIP RESISTORS RES1206 1K24±1% 200V 0.25W</v>
      </c>
    </row>
    <row r="2326" spans="1:16" x14ac:dyDescent="0.3">
      <c r="A2326" s="4" t="s">
        <v>3628</v>
      </c>
      <c r="B2326" s="3" t="s">
        <v>762</v>
      </c>
      <c r="C2326" s="4" t="s">
        <v>2376</v>
      </c>
      <c r="D2326" s="45" t="s">
        <v>1669</v>
      </c>
      <c r="E2326" s="3" t="s">
        <v>763</v>
      </c>
      <c r="F2326" s="3" t="s">
        <v>764</v>
      </c>
      <c r="G2326" s="4" t="str">
        <f t="shared" si="149"/>
        <v>RES1206 1K27±1%</v>
      </c>
      <c r="H2326" s="3" t="s">
        <v>23</v>
      </c>
      <c r="I2326" s="3" t="s">
        <v>24</v>
      </c>
      <c r="J2326" s="3" t="s">
        <v>25</v>
      </c>
      <c r="K2326" s="3" t="s">
        <v>765</v>
      </c>
      <c r="L2326" s="4" t="str">
        <f t="shared" si="150"/>
        <v>RC1206FR-071K27L</v>
      </c>
      <c r="M2326" s="3" t="s">
        <v>378</v>
      </c>
      <c r="N2326" t="s">
        <v>379</v>
      </c>
      <c r="O2326" t="str">
        <f t="shared" ca="1" si="148"/>
        <v>C:\Altium Libraries\Passives Library\DataSheet\GENERAL PURPOSE CHIP RESISTORS (Yageo).pdf</v>
      </c>
      <c r="P2326" s="5" t="str">
        <f t="shared" si="151"/>
        <v>GENERAL PURPOSE CHIP RESISTORS RES1206 1K27±1% 200V 0.25W</v>
      </c>
    </row>
    <row r="2327" spans="1:16" x14ac:dyDescent="0.3">
      <c r="A2327" s="4" t="s">
        <v>3629</v>
      </c>
      <c r="B2327" s="3" t="s">
        <v>762</v>
      </c>
      <c r="C2327" s="4" t="s">
        <v>180</v>
      </c>
      <c r="D2327" s="45" t="s">
        <v>1669</v>
      </c>
      <c r="E2327" s="3" t="s">
        <v>763</v>
      </c>
      <c r="F2327" s="3" t="s">
        <v>764</v>
      </c>
      <c r="G2327" s="4" t="str">
        <f t="shared" si="149"/>
        <v>RES1206 1K3±1%</v>
      </c>
      <c r="H2327" s="3" t="s">
        <v>23</v>
      </c>
      <c r="I2327" s="3" t="s">
        <v>24</v>
      </c>
      <c r="J2327" s="3" t="s">
        <v>25</v>
      </c>
      <c r="K2327" s="3" t="s">
        <v>765</v>
      </c>
      <c r="L2327" s="4" t="str">
        <f t="shared" si="150"/>
        <v>RC1206FR-071K3L</v>
      </c>
      <c r="M2327" s="3" t="s">
        <v>378</v>
      </c>
      <c r="N2327" t="s">
        <v>379</v>
      </c>
      <c r="O2327" t="str">
        <f t="shared" ca="1" si="148"/>
        <v>C:\Altium Libraries\Passives Library\DataSheet\GENERAL PURPOSE CHIP RESISTORS (Yageo).pdf</v>
      </c>
      <c r="P2327" s="5" t="str">
        <f t="shared" si="151"/>
        <v>GENERAL PURPOSE CHIP RESISTORS RES1206 1K3±1% 200V 0.25W</v>
      </c>
    </row>
    <row r="2328" spans="1:16" x14ac:dyDescent="0.3">
      <c r="A2328" s="4" t="s">
        <v>3630</v>
      </c>
      <c r="B2328" s="3" t="s">
        <v>762</v>
      </c>
      <c r="C2328" s="4" t="s">
        <v>2377</v>
      </c>
      <c r="D2328" s="45" t="s">
        <v>1669</v>
      </c>
      <c r="E2328" s="3" t="s">
        <v>763</v>
      </c>
      <c r="F2328" s="3" t="s">
        <v>764</v>
      </c>
      <c r="G2328" s="4" t="str">
        <f t="shared" si="149"/>
        <v>RES1206 1K33±1%</v>
      </c>
      <c r="H2328" s="3" t="s">
        <v>23</v>
      </c>
      <c r="I2328" s="3" t="s">
        <v>24</v>
      </c>
      <c r="J2328" s="3" t="s">
        <v>25</v>
      </c>
      <c r="K2328" s="3" t="s">
        <v>765</v>
      </c>
      <c r="L2328" s="4" t="str">
        <f t="shared" si="150"/>
        <v>RC1206FR-071K33L</v>
      </c>
      <c r="M2328" s="3" t="s">
        <v>378</v>
      </c>
      <c r="N2328" t="s">
        <v>379</v>
      </c>
      <c r="O2328" t="str">
        <f t="shared" ca="1" si="148"/>
        <v>C:\Altium Libraries\Passives Library\DataSheet\GENERAL PURPOSE CHIP RESISTORS (Yageo).pdf</v>
      </c>
      <c r="P2328" s="5" t="str">
        <f t="shared" si="151"/>
        <v>GENERAL PURPOSE CHIP RESISTORS RES1206 1K33±1% 200V 0.25W</v>
      </c>
    </row>
    <row r="2329" spans="1:16" x14ac:dyDescent="0.3">
      <c r="A2329" s="4" t="s">
        <v>3631</v>
      </c>
      <c r="B2329" s="3" t="s">
        <v>762</v>
      </c>
      <c r="C2329" s="4" t="s">
        <v>2378</v>
      </c>
      <c r="D2329" s="45" t="s">
        <v>1669</v>
      </c>
      <c r="E2329" s="3" t="s">
        <v>763</v>
      </c>
      <c r="F2329" s="3" t="s">
        <v>764</v>
      </c>
      <c r="G2329" s="4" t="str">
        <f t="shared" si="149"/>
        <v>RES1206 1K37±1%</v>
      </c>
      <c r="H2329" s="3" t="s">
        <v>23</v>
      </c>
      <c r="I2329" s="3" t="s">
        <v>24</v>
      </c>
      <c r="J2329" s="3" t="s">
        <v>25</v>
      </c>
      <c r="K2329" s="3" t="s">
        <v>765</v>
      </c>
      <c r="L2329" s="4" t="str">
        <f t="shared" si="150"/>
        <v>RC1206FR-071K37L</v>
      </c>
      <c r="M2329" s="3" t="s">
        <v>378</v>
      </c>
      <c r="N2329" t="s">
        <v>379</v>
      </c>
      <c r="O2329" t="str">
        <f t="shared" ca="1" si="148"/>
        <v>C:\Altium Libraries\Passives Library\DataSheet\GENERAL PURPOSE CHIP RESISTORS (Yageo).pdf</v>
      </c>
      <c r="P2329" s="5" t="str">
        <f t="shared" si="151"/>
        <v>GENERAL PURPOSE CHIP RESISTORS RES1206 1K37±1% 200V 0.25W</v>
      </c>
    </row>
    <row r="2330" spans="1:16" x14ac:dyDescent="0.3">
      <c r="A2330" s="4" t="s">
        <v>3632</v>
      </c>
      <c r="B2330" s="3" t="s">
        <v>762</v>
      </c>
      <c r="C2330" s="4" t="s">
        <v>2379</v>
      </c>
      <c r="D2330" s="45" t="s">
        <v>1669</v>
      </c>
      <c r="E2330" s="3" t="s">
        <v>763</v>
      </c>
      <c r="F2330" s="3" t="s">
        <v>764</v>
      </c>
      <c r="G2330" s="4" t="str">
        <f t="shared" si="149"/>
        <v>RES1206 1K4±1%</v>
      </c>
      <c r="H2330" s="3" t="s">
        <v>23</v>
      </c>
      <c r="I2330" s="3" t="s">
        <v>24</v>
      </c>
      <c r="J2330" s="3" t="s">
        <v>25</v>
      </c>
      <c r="K2330" s="3" t="s">
        <v>765</v>
      </c>
      <c r="L2330" s="4" t="str">
        <f t="shared" si="150"/>
        <v>RC1206FR-071K4L</v>
      </c>
      <c r="M2330" s="3" t="s">
        <v>378</v>
      </c>
      <c r="N2330" t="s">
        <v>379</v>
      </c>
      <c r="O2330" t="str">
        <f t="shared" ca="1" si="148"/>
        <v>C:\Altium Libraries\Passives Library\DataSheet\GENERAL PURPOSE CHIP RESISTORS (Yageo).pdf</v>
      </c>
      <c r="P2330" s="5" t="str">
        <f t="shared" si="151"/>
        <v>GENERAL PURPOSE CHIP RESISTORS RES1206 1K4±1% 200V 0.25W</v>
      </c>
    </row>
    <row r="2331" spans="1:16" x14ac:dyDescent="0.3">
      <c r="A2331" s="4" t="s">
        <v>3633</v>
      </c>
      <c r="B2331" s="3" t="s">
        <v>762</v>
      </c>
      <c r="C2331" s="4" t="s">
        <v>2380</v>
      </c>
      <c r="D2331" s="45" t="s">
        <v>1669</v>
      </c>
      <c r="E2331" s="3" t="s">
        <v>763</v>
      </c>
      <c r="F2331" s="3" t="s">
        <v>764</v>
      </c>
      <c r="G2331" s="4" t="str">
        <f t="shared" si="149"/>
        <v>RES1206 1K43±1%</v>
      </c>
      <c r="H2331" s="3" t="s">
        <v>23</v>
      </c>
      <c r="I2331" s="3" t="s">
        <v>24</v>
      </c>
      <c r="J2331" s="3" t="s">
        <v>25</v>
      </c>
      <c r="K2331" s="3" t="s">
        <v>765</v>
      </c>
      <c r="L2331" s="4" t="str">
        <f t="shared" si="150"/>
        <v>RC1206FR-071K43L</v>
      </c>
      <c r="M2331" s="3" t="s">
        <v>378</v>
      </c>
      <c r="N2331" t="s">
        <v>379</v>
      </c>
      <c r="O2331" t="str">
        <f t="shared" ca="1" si="148"/>
        <v>C:\Altium Libraries\Passives Library\DataSheet\GENERAL PURPOSE CHIP RESISTORS (Yageo).pdf</v>
      </c>
      <c r="P2331" s="5" t="str">
        <f t="shared" si="151"/>
        <v>GENERAL PURPOSE CHIP RESISTORS RES1206 1K43±1% 200V 0.25W</v>
      </c>
    </row>
    <row r="2332" spans="1:16" x14ac:dyDescent="0.3">
      <c r="A2332" s="4" t="s">
        <v>3634</v>
      </c>
      <c r="B2332" s="3" t="s">
        <v>762</v>
      </c>
      <c r="C2332" s="4" t="s">
        <v>2381</v>
      </c>
      <c r="D2332" s="45" t="s">
        <v>1669</v>
      </c>
      <c r="E2332" s="3" t="s">
        <v>763</v>
      </c>
      <c r="F2332" s="3" t="s">
        <v>764</v>
      </c>
      <c r="G2332" s="4" t="str">
        <f t="shared" si="149"/>
        <v>RES1206 1K47±1%</v>
      </c>
      <c r="H2332" s="3" t="s">
        <v>23</v>
      </c>
      <c r="I2332" s="3" t="s">
        <v>24</v>
      </c>
      <c r="J2332" s="3" t="s">
        <v>25</v>
      </c>
      <c r="K2332" s="3" t="s">
        <v>765</v>
      </c>
      <c r="L2332" s="4" t="str">
        <f t="shared" si="150"/>
        <v>RC1206FR-071K47L</v>
      </c>
      <c r="M2332" s="3" t="s">
        <v>378</v>
      </c>
      <c r="N2332" t="s">
        <v>379</v>
      </c>
      <c r="O2332" t="str">
        <f t="shared" ca="1" si="148"/>
        <v>C:\Altium Libraries\Passives Library\DataSheet\GENERAL PURPOSE CHIP RESISTORS (Yageo).pdf</v>
      </c>
      <c r="P2332" s="5" t="str">
        <f t="shared" si="151"/>
        <v>GENERAL PURPOSE CHIP RESISTORS RES1206 1K47±1% 200V 0.25W</v>
      </c>
    </row>
    <row r="2333" spans="1:16" x14ac:dyDescent="0.3">
      <c r="A2333" s="4" t="s">
        <v>3635</v>
      </c>
      <c r="B2333" s="3" t="s">
        <v>762</v>
      </c>
      <c r="C2333" s="4" t="s">
        <v>182</v>
      </c>
      <c r="D2333" s="45" t="s">
        <v>1669</v>
      </c>
      <c r="E2333" s="3" t="s">
        <v>763</v>
      </c>
      <c r="F2333" s="3" t="s">
        <v>764</v>
      </c>
      <c r="G2333" s="4" t="str">
        <f t="shared" si="149"/>
        <v>RES1206 1K5±1%</v>
      </c>
      <c r="H2333" s="3" t="s">
        <v>23</v>
      </c>
      <c r="I2333" s="3" t="s">
        <v>24</v>
      </c>
      <c r="J2333" s="3" t="s">
        <v>25</v>
      </c>
      <c r="K2333" s="3" t="s">
        <v>765</v>
      </c>
      <c r="L2333" s="4" t="str">
        <f t="shared" si="150"/>
        <v>RC1206FR-071K5L</v>
      </c>
      <c r="M2333" s="3" t="s">
        <v>378</v>
      </c>
      <c r="N2333" t="s">
        <v>379</v>
      </c>
      <c r="O2333" t="str">
        <f t="shared" ca="1" si="148"/>
        <v>C:\Altium Libraries\Passives Library\DataSheet\GENERAL PURPOSE CHIP RESISTORS (Yageo).pdf</v>
      </c>
      <c r="P2333" s="5" t="str">
        <f t="shared" si="151"/>
        <v>GENERAL PURPOSE CHIP RESISTORS RES1206 1K5±1% 200V 0.25W</v>
      </c>
    </row>
    <row r="2334" spans="1:16" x14ac:dyDescent="0.3">
      <c r="A2334" s="4" t="s">
        <v>3636</v>
      </c>
      <c r="B2334" s="3" t="s">
        <v>762</v>
      </c>
      <c r="C2334" s="4" t="s">
        <v>2382</v>
      </c>
      <c r="D2334" s="45" t="s">
        <v>1669</v>
      </c>
      <c r="E2334" s="3" t="s">
        <v>763</v>
      </c>
      <c r="F2334" s="3" t="s">
        <v>764</v>
      </c>
      <c r="G2334" s="4" t="str">
        <f t="shared" si="149"/>
        <v>RES1206 1K54±1%</v>
      </c>
      <c r="H2334" s="3" t="s">
        <v>23</v>
      </c>
      <c r="I2334" s="3" t="s">
        <v>24</v>
      </c>
      <c r="J2334" s="3" t="s">
        <v>25</v>
      </c>
      <c r="K2334" s="3" t="s">
        <v>765</v>
      </c>
      <c r="L2334" s="4" t="str">
        <f t="shared" si="150"/>
        <v>RC1206FR-071K54L</v>
      </c>
      <c r="M2334" s="3" t="s">
        <v>378</v>
      </c>
      <c r="N2334" t="s">
        <v>379</v>
      </c>
      <c r="O2334" t="str">
        <f t="shared" ca="1" si="148"/>
        <v>C:\Altium Libraries\Passives Library\DataSheet\GENERAL PURPOSE CHIP RESISTORS (Yageo).pdf</v>
      </c>
      <c r="P2334" s="5" t="str">
        <f t="shared" si="151"/>
        <v>GENERAL PURPOSE CHIP RESISTORS RES1206 1K54±1% 200V 0.25W</v>
      </c>
    </row>
    <row r="2335" spans="1:16" x14ac:dyDescent="0.3">
      <c r="A2335" s="4" t="s">
        <v>3637</v>
      </c>
      <c r="B2335" s="3" t="s">
        <v>762</v>
      </c>
      <c r="C2335" s="4" t="s">
        <v>2383</v>
      </c>
      <c r="D2335" s="45" t="s">
        <v>1669</v>
      </c>
      <c r="E2335" s="3" t="s">
        <v>763</v>
      </c>
      <c r="F2335" s="3" t="s">
        <v>764</v>
      </c>
      <c r="G2335" s="4" t="str">
        <f t="shared" si="149"/>
        <v>RES1206 1K58±1%</v>
      </c>
      <c r="H2335" s="3" t="s">
        <v>23</v>
      </c>
      <c r="I2335" s="3" t="s">
        <v>24</v>
      </c>
      <c r="J2335" s="3" t="s">
        <v>25</v>
      </c>
      <c r="K2335" s="3" t="s">
        <v>765</v>
      </c>
      <c r="L2335" s="4" t="str">
        <f t="shared" si="150"/>
        <v>RC1206FR-071K58L</v>
      </c>
      <c r="M2335" s="3" t="s">
        <v>378</v>
      </c>
      <c r="N2335" t="s">
        <v>379</v>
      </c>
      <c r="O2335" t="str">
        <f t="shared" ca="1" si="148"/>
        <v>C:\Altium Libraries\Passives Library\DataSheet\GENERAL PURPOSE CHIP RESISTORS (Yageo).pdf</v>
      </c>
      <c r="P2335" s="5" t="str">
        <f t="shared" si="151"/>
        <v>GENERAL PURPOSE CHIP RESISTORS RES1206 1K58±1% 200V 0.25W</v>
      </c>
    </row>
    <row r="2336" spans="1:16" x14ac:dyDescent="0.3">
      <c r="A2336" s="4" t="s">
        <v>3638</v>
      </c>
      <c r="B2336" s="3" t="s">
        <v>762</v>
      </c>
      <c r="C2336" s="4" t="s">
        <v>2384</v>
      </c>
      <c r="D2336" s="45" t="s">
        <v>1669</v>
      </c>
      <c r="E2336" s="3" t="s">
        <v>763</v>
      </c>
      <c r="F2336" s="3" t="s">
        <v>764</v>
      </c>
      <c r="G2336" s="4" t="str">
        <f t="shared" si="149"/>
        <v>RES1206 1K62±1%</v>
      </c>
      <c r="H2336" s="3" t="s">
        <v>23</v>
      </c>
      <c r="I2336" s="3" t="s">
        <v>24</v>
      </c>
      <c r="J2336" s="3" t="s">
        <v>25</v>
      </c>
      <c r="K2336" s="3" t="s">
        <v>765</v>
      </c>
      <c r="L2336" s="4" t="str">
        <f t="shared" si="150"/>
        <v>RC1206FR-071K62L</v>
      </c>
      <c r="M2336" s="3" t="s">
        <v>378</v>
      </c>
      <c r="N2336" t="s">
        <v>379</v>
      </c>
      <c r="O2336" t="str">
        <f t="shared" ca="1" si="148"/>
        <v>C:\Altium Libraries\Passives Library\DataSheet\GENERAL PURPOSE CHIP RESISTORS (Yageo).pdf</v>
      </c>
      <c r="P2336" s="5" t="str">
        <f t="shared" si="151"/>
        <v>GENERAL PURPOSE CHIP RESISTORS RES1206 1K62±1% 200V 0.25W</v>
      </c>
    </row>
    <row r="2337" spans="1:16" x14ac:dyDescent="0.3">
      <c r="A2337" s="4" t="s">
        <v>3639</v>
      </c>
      <c r="B2337" s="3" t="s">
        <v>762</v>
      </c>
      <c r="C2337" s="4" t="s">
        <v>2385</v>
      </c>
      <c r="D2337" s="45" t="s">
        <v>1669</v>
      </c>
      <c r="E2337" s="3" t="s">
        <v>763</v>
      </c>
      <c r="F2337" s="3" t="s">
        <v>764</v>
      </c>
      <c r="G2337" s="4" t="str">
        <f t="shared" si="149"/>
        <v>RES1206 1K65±1%</v>
      </c>
      <c r="H2337" s="3" t="s">
        <v>23</v>
      </c>
      <c r="I2337" s="3" t="s">
        <v>24</v>
      </c>
      <c r="J2337" s="3" t="s">
        <v>25</v>
      </c>
      <c r="K2337" s="3" t="s">
        <v>765</v>
      </c>
      <c r="L2337" s="4" t="str">
        <f t="shared" si="150"/>
        <v>RC1206FR-071K65L</v>
      </c>
      <c r="M2337" s="3" t="s">
        <v>378</v>
      </c>
      <c r="N2337" t="s">
        <v>379</v>
      </c>
      <c r="O2337" t="str">
        <f t="shared" ca="1" si="148"/>
        <v>C:\Altium Libraries\Passives Library\DataSheet\GENERAL PURPOSE CHIP RESISTORS (Yageo).pdf</v>
      </c>
      <c r="P2337" s="5" t="str">
        <f t="shared" si="151"/>
        <v>GENERAL PURPOSE CHIP RESISTORS RES1206 1K65±1% 200V 0.25W</v>
      </c>
    </row>
    <row r="2338" spans="1:16" x14ac:dyDescent="0.3">
      <c r="A2338" s="4" t="s">
        <v>3640</v>
      </c>
      <c r="B2338" s="3" t="s">
        <v>762</v>
      </c>
      <c r="C2338" s="4" t="s">
        <v>2386</v>
      </c>
      <c r="D2338" s="45" t="s">
        <v>1669</v>
      </c>
      <c r="E2338" s="3" t="s">
        <v>763</v>
      </c>
      <c r="F2338" s="3" t="s">
        <v>764</v>
      </c>
      <c r="G2338" s="4" t="str">
        <f t="shared" si="149"/>
        <v>RES1206 1K69±1%</v>
      </c>
      <c r="H2338" s="3" t="s">
        <v>23</v>
      </c>
      <c r="I2338" s="3" t="s">
        <v>24</v>
      </c>
      <c r="J2338" s="3" t="s">
        <v>25</v>
      </c>
      <c r="K2338" s="3" t="s">
        <v>765</v>
      </c>
      <c r="L2338" s="4" t="str">
        <f t="shared" si="150"/>
        <v>RC1206FR-071K69L</v>
      </c>
      <c r="M2338" s="3" t="s">
        <v>378</v>
      </c>
      <c r="N2338" t="s">
        <v>379</v>
      </c>
      <c r="O2338" t="str">
        <f t="shared" ca="1" si="148"/>
        <v>C:\Altium Libraries\Passives Library\DataSheet\GENERAL PURPOSE CHIP RESISTORS (Yageo).pdf</v>
      </c>
      <c r="P2338" s="5" t="str">
        <f t="shared" si="151"/>
        <v>GENERAL PURPOSE CHIP RESISTORS RES1206 1K69±1% 200V 0.25W</v>
      </c>
    </row>
    <row r="2339" spans="1:16" x14ac:dyDescent="0.3">
      <c r="A2339" s="4" t="s">
        <v>3641</v>
      </c>
      <c r="B2339" s="3" t="s">
        <v>762</v>
      </c>
      <c r="C2339" s="4" t="s">
        <v>2387</v>
      </c>
      <c r="D2339" s="45" t="s">
        <v>1669</v>
      </c>
      <c r="E2339" s="3" t="s">
        <v>763</v>
      </c>
      <c r="F2339" s="3" t="s">
        <v>764</v>
      </c>
      <c r="G2339" s="4" t="str">
        <f t="shared" si="149"/>
        <v>RES1206 1K74±1%</v>
      </c>
      <c r="H2339" s="3" t="s">
        <v>23</v>
      </c>
      <c r="I2339" s="3" t="s">
        <v>24</v>
      </c>
      <c r="J2339" s="3" t="s">
        <v>25</v>
      </c>
      <c r="K2339" s="3" t="s">
        <v>765</v>
      </c>
      <c r="L2339" s="4" t="str">
        <f t="shared" si="150"/>
        <v>RC1206FR-071K74L</v>
      </c>
      <c r="M2339" s="3" t="s">
        <v>378</v>
      </c>
      <c r="N2339" t="s">
        <v>379</v>
      </c>
      <c r="O2339" t="str">
        <f t="shared" ca="1" si="148"/>
        <v>C:\Altium Libraries\Passives Library\DataSheet\GENERAL PURPOSE CHIP RESISTORS (Yageo).pdf</v>
      </c>
      <c r="P2339" s="5" t="str">
        <f t="shared" si="151"/>
        <v>GENERAL PURPOSE CHIP RESISTORS RES1206 1K74±1% 200V 0.25W</v>
      </c>
    </row>
    <row r="2340" spans="1:16" x14ac:dyDescent="0.3">
      <c r="A2340" s="4" t="s">
        <v>3642</v>
      </c>
      <c r="B2340" s="3" t="s">
        <v>762</v>
      </c>
      <c r="C2340" s="4" t="s">
        <v>2388</v>
      </c>
      <c r="D2340" s="45" t="s">
        <v>1669</v>
      </c>
      <c r="E2340" s="3" t="s">
        <v>763</v>
      </c>
      <c r="F2340" s="3" t="s">
        <v>764</v>
      </c>
      <c r="G2340" s="4" t="str">
        <f t="shared" si="149"/>
        <v>RES1206 1K78±1%</v>
      </c>
      <c r="H2340" s="3" t="s">
        <v>23</v>
      </c>
      <c r="I2340" s="3" t="s">
        <v>24</v>
      </c>
      <c r="J2340" s="3" t="s">
        <v>25</v>
      </c>
      <c r="K2340" s="3" t="s">
        <v>765</v>
      </c>
      <c r="L2340" s="4" t="str">
        <f t="shared" si="150"/>
        <v>RC1206FR-071K78L</v>
      </c>
      <c r="M2340" s="3" t="s">
        <v>378</v>
      </c>
      <c r="N2340" t="s">
        <v>379</v>
      </c>
      <c r="O2340" t="str">
        <f t="shared" ca="1" si="148"/>
        <v>C:\Altium Libraries\Passives Library\DataSheet\GENERAL PURPOSE CHIP RESISTORS (Yageo).pdf</v>
      </c>
      <c r="P2340" s="5" t="str">
        <f t="shared" si="151"/>
        <v>GENERAL PURPOSE CHIP RESISTORS RES1206 1K78±1% 200V 0.25W</v>
      </c>
    </row>
    <row r="2341" spans="1:16" x14ac:dyDescent="0.3">
      <c r="A2341" s="4" t="s">
        <v>3643</v>
      </c>
      <c r="B2341" s="3" t="s">
        <v>762</v>
      </c>
      <c r="C2341" s="4" t="s">
        <v>2389</v>
      </c>
      <c r="D2341" s="45" t="s">
        <v>1669</v>
      </c>
      <c r="E2341" s="3" t="s">
        <v>763</v>
      </c>
      <c r="F2341" s="3" t="s">
        <v>764</v>
      </c>
      <c r="G2341" s="4" t="str">
        <f t="shared" si="149"/>
        <v>RES1206 1K82±1%</v>
      </c>
      <c r="H2341" s="3" t="s">
        <v>23</v>
      </c>
      <c r="I2341" s="3" t="s">
        <v>24</v>
      </c>
      <c r="J2341" s="3" t="s">
        <v>25</v>
      </c>
      <c r="K2341" s="3" t="s">
        <v>765</v>
      </c>
      <c r="L2341" s="4" t="str">
        <f t="shared" si="150"/>
        <v>RC1206FR-071K82L</v>
      </c>
      <c r="M2341" s="3" t="s">
        <v>378</v>
      </c>
      <c r="N2341" t="s">
        <v>379</v>
      </c>
      <c r="O2341" t="str">
        <f t="shared" ca="1" si="148"/>
        <v>C:\Altium Libraries\Passives Library\DataSheet\GENERAL PURPOSE CHIP RESISTORS (Yageo).pdf</v>
      </c>
      <c r="P2341" s="5" t="str">
        <f t="shared" si="151"/>
        <v>GENERAL PURPOSE CHIP RESISTORS RES1206 1K82±1% 200V 0.25W</v>
      </c>
    </row>
    <row r="2342" spans="1:16" x14ac:dyDescent="0.3">
      <c r="A2342" s="4" t="s">
        <v>3644</v>
      </c>
      <c r="B2342" s="3" t="s">
        <v>762</v>
      </c>
      <c r="C2342" s="4" t="s">
        <v>2390</v>
      </c>
      <c r="D2342" s="45" t="s">
        <v>1669</v>
      </c>
      <c r="E2342" s="3" t="s">
        <v>763</v>
      </c>
      <c r="F2342" s="3" t="s">
        <v>764</v>
      </c>
      <c r="G2342" s="4" t="str">
        <f t="shared" si="149"/>
        <v>RES1206 1K87±1%</v>
      </c>
      <c r="H2342" s="3" t="s">
        <v>23</v>
      </c>
      <c r="I2342" s="3" t="s">
        <v>24</v>
      </c>
      <c r="J2342" s="3" t="s">
        <v>25</v>
      </c>
      <c r="K2342" s="3" t="s">
        <v>765</v>
      </c>
      <c r="L2342" s="4" t="str">
        <f t="shared" si="150"/>
        <v>RC1206FR-071K87L</v>
      </c>
      <c r="M2342" s="3" t="s">
        <v>378</v>
      </c>
      <c r="N2342" t="s">
        <v>379</v>
      </c>
      <c r="O2342" t="str">
        <f t="shared" ca="1" si="148"/>
        <v>C:\Altium Libraries\Passives Library\DataSheet\GENERAL PURPOSE CHIP RESISTORS (Yageo).pdf</v>
      </c>
      <c r="P2342" s="5" t="str">
        <f t="shared" si="151"/>
        <v>GENERAL PURPOSE CHIP RESISTORS RES1206 1K87±1% 200V 0.25W</v>
      </c>
    </row>
    <row r="2343" spans="1:16" x14ac:dyDescent="0.3">
      <c r="A2343" s="4" t="s">
        <v>3645</v>
      </c>
      <c r="B2343" s="3" t="s">
        <v>762</v>
      </c>
      <c r="C2343" s="4" t="s">
        <v>2391</v>
      </c>
      <c r="D2343" s="45" t="s">
        <v>1669</v>
      </c>
      <c r="E2343" s="3" t="s">
        <v>763</v>
      </c>
      <c r="F2343" s="3" t="s">
        <v>764</v>
      </c>
      <c r="G2343" s="4" t="str">
        <f t="shared" si="149"/>
        <v>RES1206 1K91±1%</v>
      </c>
      <c r="H2343" s="3" t="s">
        <v>23</v>
      </c>
      <c r="I2343" s="3" t="s">
        <v>24</v>
      </c>
      <c r="J2343" s="3" t="s">
        <v>25</v>
      </c>
      <c r="K2343" s="3" t="s">
        <v>765</v>
      </c>
      <c r="L2343" s="4" t="str">
        <f t="shared" si="150"/>
        <v>RC1206FR-071K91L</v>
      </c>
      <c r="M2343" s="3" t="s">
        <v>378</v>
      </c>
      <c r="N2343" t="s">
        <v>379</v>
      </c>
      <c r="O2343" t="str">
        <f t="shared" ca="1" si="148"/>
        <v>C:\Altium Libraries\Passives Library\DataSheet\GENERAL PURPOSE CHIP RESISTORS (Yageo).pdf</v>
      </c>
      <c r="P2343" s="5" t="str">
        <f t="shared" si="151"/>
        <v>GENERAL PURPOSE CHIP RESISTORS RES1206 1K91±1% 200V 0.25W</v>
      </c>
    </row>
    <row r="2344" spans="1:16" x14ac:dyDescent="0.3">
      <c r="A2344" s="4" t="s">
        <v>3646</v>
      </c>
      <c r="B2344" s="3" t="s">
        <v>762</v>
      </c>
      <c r="C2344" s="4" t="s">
        <v>2392</v>
      </c>
      <c r="D2344" s="45" t="s">
        <v>1669</v>
      </c>
      <c r="E2344" s="3" t="s">
        <v>763</v>
      </c>
      <c r="F2344" s="3" t="s">
        <v>764</v>
      </c>
      <c r="G2344" s="4" t="str">
        <f t="shared" si="149"/>
        <v>RES1206 1K96±1%</v>
      </c>
      <c r="H2344" s="3" t="s">
        <v>23</v>
      </c>
      <c r="I2344" s="3" t="s">
        <v>24</v>
      </c>
      <c r="J2344" s="3" t="s">
        <v>25</v>
      </c>
      <c r="K2344" s="3" t="s">
        <v>765</v>
      </c>
      <c r="L2344" s="4" t="str">
        <f t="shared" si="150"/>
        <v>RC1206FR-071K96L</v>
      </c>
      <c r="M2344" s="3" t="s">
        <v>378</v>
      </c>
      <c r="N2344" t="s">
        <v>379</v>
      </c>
      <c r="O2344" t="str">
        <f t="shared" ca="1" si="148"/>
        <v>C:\Altium Libraries\Passives Library\DataSheet\GENERAL PURPOSE CHIP RESISTORS (Yageo).pdf</v>
      </c>
      <c r="P2344" s="5" t="str">
        <f t="shared" si="151"/>
        <v>GENERAL PURPOSE CHIP RESISTORS RES1206 1K96±1% 200V 0.25W</v>
      </c>
    </row>
    <row r="2345" spans="1:16" x14ac:dyDescent="0.3">
      <c r="A2345" s="4" t="s">
        <v>3647</v>
      </c>
      <c r="B2345" s="3" t="s">
        <v>762</v>
      </c>
      <c r="C2345" s="4" t="s">
        <v>2393</v>
      </c>
      <c r="D2345" s="45" t="s">
        <v>1669</v>
      </c>
      <c r="E2345" s="3" t="s">
        <v>763</v>
      </c>
      <c r="F2345" s="3" t="s">
        <v>764</v>
      </c>
      <c r="G2345" s="4" t="str">
        <f t="shared" si="149"/>
        <v>RES1206 2K±1%</v>
      </c>
      <c r="H2345" s="3" t="s">
        <v>23</v>
      </c>
      <c r="I2345" s="3" t="s">
        <v>24</v>
      </c>
      <c r="J2345" s="3" t="s">
        <v>25</v>
      </c>
      <c r="K2345" s="3" t="s">
        <v>765</v>
      </c>
      <c r="L2345" s="4" t="str">
        <f t="shared" si="150"/>
        <v>RC1206FR-072KL</v>
      </c>
      <c r="M2345" s="3" t="s">
        <v>378</v>
      </c>
      <c r="N2345" t="s">
        <v>379</v>
      </c>
      <c r="O2345" t="str">
        <f t="shared" ca="1" si="148"/>
        <v>C:\Altium Libraries\Passives Library\DataSheet\GENERAL PURPOSE CHIP RESISTORS (Yageo).pdf</v>
      </c>
      <c r="P2345" s="5" t="str">
        <f t="shared" si="151"/>
        <v>GENERAL PURPOSE CHIP RESISTORS RES1206 2K±1% 200V 0.25W</v>
      </c>
    </row>
    <row r="2346" spans="1:16" x14ac:dyDescent="0.3">
      <c r="A2346" s="4" t="s">
        <v>3648</v>
      </c>
      <c r="B2346" s="3" t="s">
        <v>762</v>
      </c>
      <c r="C2346" s="4" t="s">
        <v>2394</v>
      </c>
      <c r="D2346" s="45" t="s">
        <v>1669</v>
      </c>
      <c r="E2346" s="3" t="s">
        <v>763</v>
      </c>
      <c r="F2346" s="3" t="s">
        <v>764</v>
      </c>
      <c r="G2346" s="4" t="str">
        <f t="shared" si="149"/>
        <v>RES1206 2K05±1%</v>
      </c>
      <c r="H2346" s="3" t="s">
        <v>23</v>
      </c>
      <c r="I2346" s="3" t="s">
        <v>24</v>
      </c>
      <c r="J2346" s="3" t="s">
        <v>25</v>
      </c>
      <c r="K2346" s="3" t="s">
        <v>765</v>
      </c>
      <c r="L2346" s="4" t="str">
        <f t="shared" si="150"/>
        <v>RC1206FR-072K05L</v>
      </c>
      <c r="M2346" s="3" t="s">
        <v>378</v>
      </c>
      <c r="N2346" t="s">
        <v>379</v>
      </c>
      <c r="O2346" t="str">
        <f t="shared" ca="1" si="148"/>
        <v>C:\Altium Libraries\Passives Library\DataSheet\GENERAL PURPOSE CHIP RESISTORS (Yageo).pdf</v>
      </c>
      <c r="P2346" s="5" t="str">
        <f t="shared" si="151"/>
        <v>GENERAL PURPOSE CHIP RESISTORS RES1206 2K05±1% 200V 0.25W</v>
      </c>
    </row>
    <row r="2347" spans="1:16" x14ac:dyDescent="0.3">
      <c r="A2347" s="4" t="s">
        <v>3649</v>
      </c>
      <c r="B2347" s="3" t="s">
        <v>762</v>
      </c>
      <c r="C2347" s="4" t="s">
        <v>2395</v>
      </c>
      <c r="D2347" s="45" t="s">
        <v>1669</v>
      </c>
      <c r="E2347" s="3" t="s">
        <v>763</v>
      </c>
      <c r="F2347" s="3" t="s">
        <v>764</v>
      </c>
      <c r="G2347" s="4" t="str">
        <f t="shared" si="149"/>
        <v>RES1206 2K1±1%</v>
      </c>
      <c r="H2347" s="3" t="s">
        <v>23</v>
      </c>
      <c r="I2347" s="3" t="s">
        <v>24</v>
      </c>
      <c r="J2347" s="3" t="s">
        <v>25</v>
      </c>
      <c r="K2347" s="3" t="s">
        <v>765</v>
      </c>
      <c r="L2347" s="4" t="str">
        <f t="shared" si="150"/>
        <v>RC1206FR-072K1L</v>
      </c>
      <c r="M2347" s="3" t="s">
        <v>378</v>
      </c>
      <c r="N2347" t="s">
        <v>379</v>
      </c>
      <c r="O2347" t="str">
        <f t="shared" ref="O2347:O2410" ca="1" si="152">CONCATENATE(LEFT(CELL("имяфайла"), FIND("[",CELL("имяфайла"))-1),"DataSheet\GENERAL PURPOSE CHIP RESISTORS (Yageo).pdf")</f>
        <v>C:\Altium Libraries\Passives Library\DataSheet\GENERAL PURPOSE CHIP RESISTORS (Yageo).pdf</v>
      </c>
      <c r="P2347" s="5" t="str">
        <f t="shared" si="151"/>
        <v>GENERAL PURPOSE CHIP RESISTORS RES1206 2K1±1% 200V 0.25W</v>
      </c>
    </row>
    <row r="2348" spans="1:16" x14ac:dyDescent="0.3">
      <c r="A2348" s="4" t="s">
        <v>3650</v>
      </c>
      <c r="B2348" s="3" t="s">
        <v>762</v>
      </c>
      <c r="C2348" s="4" t="s">
        <v>2396</v>
      </c>
      <c r="D2348" s="45" t="s">
        <v>1669</v>
      </c>
      <c r="E2348" s="3" t="s">
        <v>763</v>
      </c>
      <c r="F2348" s="3" t="s">
        <v>764</v>
      </c>
      <c r="G2348" s="4" t="str">
        <f t="shared" ref="G2348:G2411" si="153">CONCATENATE(K2348," ",C2348,D2348)</f>
        <v>RES1206 2K15±1%</v>
      </c>
      <c r="H2348" s="3" t="s">
        <v>23</v>
      </c>
      <c r="I2348" s="3" t="s">
        <v>24</v>
      </c>
      <c r="J2348" s="3" t="s">
        <v>25</v>
      </c>
      <c r="K2348" s="3" t="s">
        <v>765</v>
      </c>
      <c r="L2348" s="4" t="str">
        <f t="shared" ref="L2348:L2411" si="154">CONCATENATE("RC1206FR-07",C2348,"L")</f>
        <v>RC1206FR-072K15L</v>
      </c>
      <c r="M2348" s="3" t="s">
        <v>378</v>
      </c>
      <c r="N2348" t="s">
        <v>379</v>
      </c>
      <c r="O2348" t="str">
        <f t="shared" ca="1" si="152"/>
        <v>C:\Altium Libraries\Passives Library\DataSheet\GENERAL PURPOSE CHIP RESISTORS (Yageo).pdf</v>
      </c>
      <c r="P2348" s="5" t="str">
        <f t="shared" ref="P2348:P2411" si="155">CONCATENATE(N2348," ",K2348," ",C2348,D2348," ",E2348," ",F2348)</f>
        <v>GENERAL PURPOSE CHIP RESISTORS RES1206 2K15±1% 200V 0.25W</v>
      </c>
    </row>
    <row r="2349" spans="1:16" x14ac:dyDescent="0.3">
      <c r="A2349" s="4" t="s">
        <v>3651</v>
      </c>
      <c r="B2349" s="3" t="s">
        <v>762</v>
      </c>
      <c r="C2349" s="4" t="s">
        <v>2397</v>
      </c>
      <c r="D2349" s="45" t="s">
        <v>1669</v>
      </c>
      <c r="E2349" s="3" t="s">
        <v>763</v>
      </c>
      <c r="F2349" s="3" t="s">
        <v>764</v>
      </c>
      <c r="G2349" s="4" t="str">
        <f t="shared" si="153"/>
        <v>RES1206 2K21±1%</v>
      </c>
      <c r="H2349" s="3" t="s">
        <v>23</v>
      </c>
      <c r="I2349" s="3" t="s">
        <v>24</v>
      </c>
      <c r="J2349" s="3" t="s">
        <v>25</v>
      </c>
      <c r="K2349" s="3" t="s">
        <v>765</v>
      </c>
      <c r="L2349" s="4" t="str">
        <f t="shared" si="154"/>
        <v>RC1206FR-072K21L</v>
      </c>
      <c r="M2349" s="3" t="s">
        <v>378</v>
      </c>
      <c r="N2349" t="s">
        <v>379</v>
      </c>
      <c r="O2349" t="str">
        <f t="shared" ca="1" si="152"/>
        <v>C:\Altium Libraries\Passives Library\DataSheet\GENERAL PURPOSE CHIP RESISTORS (Yageo).pdf</v>
      </c>
      <c r="P2349" s="5" t="str">
        <f t="shared" si="155"/>
        <v>GENERAL PURPOSE CHIP RESISTORS RES1206 2K21±1% 200V 0.25W</v>
      </c>
    </row>
    <row r="2350" spans="1:16" x14ac:dyDescent="0.3">
      <c r="A2350" s="4" t="s">
        <v>3652</v>
      </c>
      <c r="B2350" s="3" t="s">
        <v>762</v>
      </c>
      <c r="C2350" s="4" t="s">
        <v>2398</v>
      </c>
      <c r="D2350" s="45" t="s">
        <v>1669</v>
      </c>
      <c r="E2350" s="3" t="s">
        <v>763</v>
      </c>
      <c r="F2350" s="3" t="s">
        <v>764</v>
      </c>
      <c r="G2350" s="4" t="str">
        <f t="shared" si="153"/>
        <v>RES1206 2K26±1%</v>
      </c>
      <c r="H2350" s="3" t="s">
        <v>23</v>
      </c>
      <c r="I2350" s="3" t="s">
        <v>24</v>
      </c>
      <c r="J2350" s="3" t="s">
        <v>25</v>
      </c>
      <c r="K2350" s="3" t="s">
        <v>765</v>
      </c>
      <c r="L2350" s="4" t="str">
        <f t="shared" si="154"/>
        <v>RC1206FR-072K26L</v>
      </c>
      <c r="M2350" s="3" t="s">
        <v>378</v>
      </c>
      <c r="N2350" t="s">
        <v>379</v>
      </c>
      <c r="O2350" t="str">
        <f t="shared" ca="1" si="152"/>
        <v>C:\Altium Libraries\Passives Library\DataSheet\GENERAL PURPOSE CHIP RESISTORS (Yageo).pdf</v>
      </c>
      <c r="P2350" s="5" t="str">
        <f t="shared" si="155"/>
        <v>GENERAL PURPOSE CHIP RESISTORS RES1206 2K26±1% 200V 0.25W</v>
      </c>
    </row>
    <row r="2351" spans="1:16" x14ac:dyDescent="0.3">
      <c r="A2351" s="4" t="s">
        <v>3653</v>
      </c>
      <c r="B2351" s="3" t="s">
        <v>762</v>
      </c>
      <c r="C2351" s="4" t="s">
        <v>2399</v>
      </c>
      <c r="D2351" s="45" t="s">
        <v>1669</v>
      </c>
      <c r="E2351" s="3" t="s">
        <v>763</v>
      </c>
      <c r="F2351" s="3" t="s">
        <v>764</v>
      </c>
      <c r="G2351" s="4" t="str">
        <f t="shared" si="153"/>
        <v>RES1206 2K32±1%</v>
      </c>
      <c r="H2351" s="3" t="s">
        <v>23</v>
      </c>
      <c r="I2351" s="3" t="s">
        <v>24</v>
      </c>
      <c r="J2351" s="3" t="s">
        <v>25</v>
      </c>
      <c r="K2351" s="3" t="s">
        <v>765</v>
      </c>
      <c r="L2351" s="4" t="str">
        <f t="shared" si="154"/>
        <v>RC1206FR-072K32L</v>
      </c>
      <c r="M2351" s="3" t="s">
        <v>378</v>
      </c>
      <c r="N2351" t="s">
        <v>379</v>
      </c>
      <c r="O2351" t="str">
        <f t="shared" ca="1" si="152"/>
        <v>C:\Altium Libraries\Passives Library\DataSheet\GENERAL PURPOSE CHIP RESISTORS (Yageo).pdf</v>
      </c>
      <c r="P2351" s="5" t="str">
        <f t="shared" si="155"/>
        <v>GENERAL PURPOSE CHIP RESISTORS RES1206 2K32±1% 200V 0.25W</v>
      </c>
    </row>
    <row r="2352" spans="1:16" x14ac:dyDescent="0.3">
      <c r="A2352" s="4" t="s">
        <v>3654</v>
      </c>
      <c r="B2352" s="3" t="s">
        <v>762</v>
      </c>
      <c r="C2352" s="4" t="s">
        <v>2400</v>
      </c>
      <c r="D2352" s="45" t="s">
        <v>1669</v>
      </c>
      <c r="E2352" s="3" t="s">
        <v>763</v>
      </c>
      <c r="F2352" s="3" t="s">
        <v>764</v>
      </c>
      <c r="G2352" s="4" t="str">
        <f t="shared" si="153"/>
        <v>RES1206 2K37±1%</v>
      </c>
      <c r="H2352" s="3" t="s">
        <v>23</v>
      </c>
      <c r="I2352" s="3" t="s">
        <v>24</v>
      </c>
      <c r="J2352" s="3" t="s">
        <v>25</v>
      </c>
      <c r="K2352" s="3" t="s">
        <v>765</v>
      </c>
      <c r="L2352" s="4" t="str">
        <f t="shared" si="154"/>
        <v>RC1206FR-072K37L</v>
      </c>
      <c r="M2352" s="3" t="s">
        <v>378</v>
      </c>
      <c r="N2352" t="s">
        <v>379</v>
      </c>
      <c r="O2352" t="str">
        <f t="shared" ca="1" si="152"/>
        <v>C:\Altium Libraries\Passives Library\DataSheet\GENERAL PURPOSE CHIP RESISTORS (Yageo).pdf</v>
      </c>
      <c r="P2352" s="5" t="str">
        <f t="shared" si="155"/>
        <v>GENERAL PURPOSE CHIP RESISTORS RES1206 2K37±1% 200V 0.25W</v>
      </c>
    </row>
    <row r="2353" spans="1:16" x14ac:dyDescent="0.3">
      <c r="A2353" s="4" t="s">
        <v>3655</v>
      </c>
      <c r="B2353" s="3" t="s">
        <v>762</v>
      </c>
      <c r="C2353" s="4" t="s">
        <v>2401</v>
      </c>
      <c r="D2353" s="45" t="s">
        <v>1669</v>
      </c>
      <c r="E2353" s="3" t="s">
        <v>763</v>
      </c>
      <c r="F2353" s="3" t="s">
        <v>764</v>
      </c>
      <c r="G2353" s="4" t="str">
        <f t="shared" si="153"/>
        <v>RES1206 2K43±1%</v>
      </c>
      <c r="H2353" s="3" t="s">
        <v>23</v>
      </c>
      <c r="I2353" s="3" t="s">
        <v>24</v>
      </c>
      <c r="J2353" s="3" t="s">
        <v>25</v>
      </c>
      <c r="K2353" s="3" t="s">
        <v>765</v>
      </c>
      <c r="L2353" s="4" t="str">
        <f t="shared" si="154"/>
        <v>RC1206FR-072K43L</v>
      </c>
      <c r="M2353" s="3" t="s">
        <v>378</v>
      </c>
      <c r="N2353" t="s">
        <v>379</v>
      </c>
      <c r="O2353" t="str">
        <f t="shared" ca="1" si="152"/>
        <v>C:\Altium Libraries\Passives Library\DataSheet\GENERAL PURPOSE CHIP RESISTORS (Yageo).pdf</v>
      </c>
      <c r="P2353" s="5" t="str">
        <f t="shared" si="155"/>
        <v>GENERAL PURPOSE CHIP RESISTORS RES1206 2K43±1% 200V 0.25W</v>
      </c>
    </row>
    <row r="2354" spans="1:16" x14ac:dyDescent="0.3">
      <c r="A2354" s="4" t="s">
        <v>3656</v>
      </c>
      <c r="B2354" s="3" t="s">
        <v>762</v>
      </c>
      <c r="C2354" s="4" t="s">
        <v>2402</v>
      </c>
      <c r="D2354" s="45" t="s">
        <v>1669</v>
      </c>
      <c r="E2354" s="3" t="s">
        <v>763</v>
      </c>
      <c r="F2354" s="3" t="s">
        <v>764</v>
      </c>
      <c r="G2354" s="4" t="str">
        <f t="shared" si="153"/>
        <v>RES1206 2K49±1%</v>
      </c>
      <c r="H2354" s="3" t="s">
        <v>23</v>
      </c>
      <c r="I2354" s="3" t="s">
        <v>24</v>
      </c>
      <c r="J2354" s="3" t="s">
        <v>25</v>
      </c>
      <c r="K2354" s="3" t="s">
        <v>765</v>
      </c>
      <c r="L2354" s="4" t="str">
        <f t="shared" si="154"/>
        <v>RC1206FR-072K49L</v>
      </c>
      <c r="M2354" s="3" t="s">
        <v>378</v>
      </c>
      <c r="N2354" t="s">
        <v>379</v>
      </c>
      <c r="O2354" t="str">
        <f t="shared" ca="1" si="152"/>
        <v>C:\Altium Libraries\Passives Library\DataSheet\GENERAL PURPOSE CHIP RESISTORS (Yageo).pdf</v>
      </c>
      <c r="P2354" s="5" t="str">
        <f t="shared" si="155"/>
        <v>GENERAL PURPOSE CHIP RESISTORS RES1206 2K49±1% 200V 0.25W</v>
      </c>
    </row>
    <row r="2355" spans="1:16" x14ac:dyDescent="0.3">
      <c r="A2355" s="4" t="s">
        <v>3657</v>
      </c>
      <c r="B2355" s="3" t="s">
        <v>762</v>
      </c>
      <c r="C2355" s="4" t="s">
        <v>2403</v>
      </c>
      <c r="D2355" s="45" t="s">
        <v>1669</v>
      </c>
      <c r="E2355" s="3" t="s">
        <v>763</v>
      </c>
      <c r="F2355" s="3" t="s">
        <v>764</v>
      </c>
      <c r="G2355" s="4" t="str">
        <f t="shared" si="153"/>
        <v>RES1206 2K55±1%</v>
      </c>
      <c r="H2355" s="3" t="s">
        <v>23</v>
      </c>
      <c r="I2355" s="3" t="s">
        <v>24</v>
      </c>
      <c r="J2355" s="3" t="s">
        <v>25</v>
      </c>
      <c r="K2355" s="3" t="s">
        <v>765</v>
      </c>
      <c r="L2355" s="4" t="str">
        <f t="shared" si="154"/>
        <v>RC1206FR-072K55L</v>
      </c>
      <c r="M2355" s="3" t="s">
        <v>378</v>
      </c>
      <c r="N2355" t="s">
        <v>379</v>
      </c>
      <c r="O2355" t="str">
        <f t="shared" ca="1" si="152"/>
        <v>C:\Altium Libraries\Passives Library\DataSheet\GENERAL PURPOSE CHIP RESISTORS (Yageo).pdf</v>
      </c>
      <c r="P2355" s="5" t="str">
        <f t="shared" si="155"/>
        <v>GENERAL PURPOSE CHIP RESISTORS RES1206 2K55±1% 200V 0.25W</v>
      </c>
    </row>
    <row r="2356" spans="1:16" x14ac:dyDescent="0.3">
      <c r="A2356" s="4" t="s">
        <v>3658</v>
      </c>
      <c r="B2356" s="3" t="s">
        <v>762</v>
      </c>
      <c r="C2356" s="4" t="s">
        <v>2404</v>
      </c>
      <c r="D2356" s="45" t="s">
        <v>1669</v>
      </c>
      <c r="E2356" s="3" t="s">
        <v>763</v>
      </c>
      <c r="F2356" s="3" t="s">
        <v>764</v>
      </c>
      <c r="G2356" s="4" t="str">
        <f t="shared" si="153"/>
        <v>RES1206 2K61±1%</v>
      </c>
      <c r="H2356" s="3" t="s">
        <v>23</v>
      </c>
      <c r="I2356" s="3" t="s">
        <v>24</v>
      </c>
      <c r="J2356" s="3" t="s">
        <v>25</v>
      </c>
      <c r="K2356" s="3" t="s">
        <v>765</v>
      </c>
      <c r="L2356" s="4" t="str">
        <f t="shared" si="154"/>
        <v>RC1206FR-072K61L</v>
      </c>
      <c r="M2356" s="3" t="s">
        <v>378</v>
      </c>
      <c r="N2356" t="s">
        <v>379</v>
      </c>
      <c r="O2356" t="str">
        <f t="shared" ca="1" si="152"/>
        <v>C:\Altium Libraries\Passives Library\DataSheet\GENERAL PURPOSE CHIP RESISTORS (Yageo).pdf</v>
      </c>
      <c r="P2356" s="5" t="str">
        <f t="shared" si="155"/>
        <v>GENERAL PURPOSE CHIP RESISTORS RES1206 2K61±1% 200V 0.25W</v>
      </c>
    </row>
    <row r="2357" spans="1:16" x14ac:dyDescent="0.3">
      <c r="A2357" s="4" t="s">
        <v>3659</v>
      </c>
      <c r="B2357" s="3" t="s">
        <v>762</v>
      </c>
      <c r="C2357" s="4" t="s">
        <v>2405</v>
      </c>
      <c r="D2357" s="45" t="s">
        <v>1669</v>
      </c>
      <c r="E2357" s="3" t="s">
        <v>763</v>
      </c>
      <c r="F2357" s="3" t="s">
        <v>764</v>
      </c>
      <c r="G2357" s="4" t="str">
        <f t="shared" si="153"/>
        <v>RES1206 2K67±1%</v>
      </c>
      <c r="H2357" s="3" t="s">
        <v>23</v>
      </c>
      <c r="I2357" s="3" t="s">
        <v>24</v>
      </c>
      <c r="J2357" s="3" t="s">
        <v>25</v>
      </c>
      <c r="K2357" s="3" t="s">
        <v>765</v>
      </c>
      <c r="L2357" s="4" t="str">
        <f t="shared" si="154"/>
        <v>RC1206FR-072K67L</v>
      </c>
      <c r="M2357" s="3" t="s">
        <v>378</v>
      </c>
      <c r="N2357" t="s">
        <v>379</v>
      </c>
      <c r="O2357" t="str">
        <f t="shared" ca="1" si="152"/>
        <v>C:\Altium Libraries\Passives Library\DataSheet\GENERAL PURPOSE CHIP RESISTORS (Yageo).pdf</v>
      </c>
      <c r="P2357" s="5" t="str">
        <f t="shared" si="155"/>
        <v>GENERAL PURPOSE CHIP RESISTORS RES1206 2K67±1% 200V 0.25W</v>
      </c>
    </row>
    <row r="2358" spans="1:16" x14ac:dyDescent="0.3">
      <c r="A2358" s="4" t="s">
        <v>3660</v>
      </c>
      <c r="B2358" s="3" t="s">
        <v>762</v>
      </c>
      <c r="C2358" s="4" t="s">
        <v>2406</v>
      </c>
      <c r="D2358" s="45" t="s">
        <v>1669</v>
      </c>
      <c r="E2358" s="3" t="s">
        <v>763</v>
      </c>
      <c r="F2358" s="3" t="s">
        <v>764</v>
      </c>
      <c r="G2358" s="4" t="str">
        <f t="shared" si="153"/>
        <v>RES1206 2K74±1%</v>
      </c>
      <c r="H2358" s="3" t="s">
        <v>23</v>
      </c>
      <c r="I2358" s="3" t="s">
        <v>24</v>
      </c>
      <c r="J2358" s="3" t="s">
        <v>25</v>
      </c>
      <c r="K2358" s="3" t="s">
        <v>765</v>
      </c>
      <c r="L2358" s="4" t="str">
        <f t="shared" si="154"/>
        <v>RC1206FR-072K74L</v>
      </c>
      <c r="M2358" s="3" t="s">
        <v>378</v>
      </c>
      <c r="N2358" t="s">
        <v>379</v>
      </c>
      <c r="O2358" t="str">
        <f t="shared" ca="1" si="152"/>
        <v>C:\Altium Libraries\Passives Library\DataSheet\GENERAL PURPOSE CHIP RESISTORS (Yageo).pdf</v>
      </c>
      <c r="P2358" s="5" t="str">
        <f t="shared" si="155"/>
        <v>GENERAL PURPOSE CHIP RESISTORS RES1206 2K74±1% 200V 0.25W</v>
      </c>
    </row>
    <row r="2359" spans="1:16" x14ac:dyDescent="0.3">
      <c r="A2359" s="4" t="s">
        <v>3661</v>
      </c>
      <c r="B2359" s="3" t="s">
        <v>762</v>
      </c>
      <c r="C2359" s="4" t="s">
        <v>2407</v>
      </c>
      <c r="D2359" s="45" t="s">
        <v>1669</v>
      </c>
      <c r="E2359" s="3" t="s">
        <v>763</v>
      </c>
      <c r="F2359" s="3" t="s">
        <v>764</v>
      </c>
      <c r="G2359" s="4" t="str">
        <f t="shared" si="153"/>
        <v>RES1206 2K8±1%</v>
      </c>
      <c r="H2359" s="3" t="s">
        <v>23</v>
      </c>
      <c r="I2359" s="3" t="s">
        <v>24</v>
      </c>
      <c r="J2359" s="3" t="s">
        <v>25</v>
      </c>
      <c r="K2359" s="3" t="s">
        <v>765</v>
      </c>
      <c r="L2359" s="4" t="str">
        <f t="shared" si="154"/>
        <v>RC1206FR-072K8L</v>
      </c>
      <c r="M2359" s="3" t="s">
        <v>378</v>
      </c>
      <c r="N2359" t="s">
        <v>379</v>
      </c>
      <c r="O2359" t="str">
        <f t="shared" ca="1" si="152"/>
        <v>C:\Altium Libraries\Passives Library\DataSheet\GENERAL PURPOSE CHIP RESISTORS (Yageo).pdf</v>
      </c>
      <c r="P2359" s="5" t="str">
        <f t="shared" si="155"/>
        <v>GENERAL PURPOSE CHIP RESISTORS RES1206 2K8±1% 200V 0.25W</v>
      </c>
    </row>
    <row r="2360" spans="1:16" x14ac:dyDescent="0.3">
      <c r="A2360" s="4" t="s">
        <v>3662</v>
      </c>
      <c r="B2360" s="3" t="s">
        <v>762</v>
      </c>
      <c r="C2360" s="4" t="s">
        <v>2408</v>
      </c>
      <c r="D2360" s="45" t="s">
        <v>1669</v>
      </c>
      <c r="E2360" s="3" t="s">
        <v>763</v>
      </c>
      <c r="F2360" s="3" t="s">
        <v>764</v>
      </c>
      <c r="G2360" s="4" t="str">
        <f t="shared" si="153"/>
        <v>RES1206 2K87±1%</v>
      </c>
      <c r="H2360" s="3" t="s">
        <v>23</v>
      </c>
      <c r="I2360" s="3" t="s">
        <v>24</v>
      </c>
      <c r="J2360" s="3" t="s">
        <v>25</v>
      </c>
      <c r="K2360" s="3" t="s">
        <v>765</v>
      </c>
      <c r="L2360" s="4" t="str">
        <f t="shared" si="154"/>
        <v>RC1206FR-072K87L</v>
      </c>
      <c r="M2360" s="3" t="s">
        <v>378</v>
      </c>
      <c r="N2360" t="s">
        <v>379</v>
      </c>
      <c r="O2360" t="str">
        <f t="shared" ca="1" si="152"/>
        <v>C:\Altium Libraries\Passives Library\DataSheet\GENERAL PURPOSE CHIP RESISTORS (Yageo).pdf</v>
      </c>
      <c r="P2360" s="5" t="str">
        <f t="shared" si="155"/>
        <v>GENERAL PURPOSE CHIP RESISTORS RES1206 2K87±1% 200V 0.25W</v>
      </c>
    </row>
    <row r="2361" spans="1:16" x14ac:dyDescent="0.3">
      <c r="A2361" s="4" t="s">
        <v>3663</v>
      </c>
      <c r="B2361" s="3" t="s">
        <v>762</v>
      </c>
      <c r="C2361" s="4" t="s">
        <v>2409</v>
      </c>
      <c r="D2361" s="45" t="s">
        <v>1669</v>
      </c>
      <c r="E2361" s="3" t="s">
        <v>763</v>
      </c>
      <c r="F2361" s="3" t="s">
        <v>764</v>
      </c>
      <c r="G2361" s="4" t="str">
        <f t="shared" si="153"/>
        <v>RES1206 2K94±1%</v>
      </c>
      <c r="H2361" s="3" t="s">
        <v>23</v>
      </c>
      <c r="I2361" s="3" t="s">
        <v>24</v>
      </c>
      <c r="J2361" s="3" t="s">
        <v>25</v>
      </c>
      <c r="K2361" s="3" t="s">
        <v>765</v>
      </c>
      <c r="L2361" s="4" t="str">
        <f t="shared" si="154"/>
        <v>RC1206FR-072K94L</v>
      </c>
      <c r="M2361" s="3" t="s">
        <v>378</v>
      </c>
      <c r="N2361" t="s">
        <v>379</v>
      </c>
      <c r="O2361" t="str">
        <f t="shared" ca="1" si="152"/>
        <v>C:\Altium Libraries\Passives Library\DataSheet\GENERAL PURPOSE CHIP RESISTORS (Yageo).pdf</v>
      </c>
      <c r="P2361" s="5" t="str">
        <f t="shared" si="155"/>
        <v>GENERAL PURPOSE CHIP RESISTORS RES1206 2K94±1% 200V 0.25W</v>
      </c>
    </row>
    <row r="2362" spans="1:16" x14ac:dyDescent="0.3">
      <c r="A2362" s="4" t="s">
        <v>3664</v>
      </c>
      <c r="B2362" s="3" t="s">
        <v>762</v>
      </c>
      <c r="C2362" s="4" t="s">
        <v>2410</v>
      </c>
      <c r="D2362" s="45" t="s">
        <v>1669</v>
      </c>
      <c r="E2362" s="3" t="s">
        <v>763</v>
      </c>
      <c r="F2362" s="3" t="s">
        <v>764</v>
      </c>
      <c r="G2362" s="4" t="str">
        <f t="shared" si="153"/>
        <v>RES1206 3K01±1%</v>
      </c>
      <c r="H2362" s="3" t="s">
        <v>23</v>
      </c>
      <c r="I2362" s="3" t="s">
        <v>24</v>
      </c>
      <c r="J2362" s="3" t="s">
        <v>25</v>
      </c>
      <c r="K2362" s="3" t="s">
        <v>765</v>
      </c>
      <c r="L2362" s="4" t="str">
        <f t="shared" si="154"/>
        <v>RC1206FR-073K01L</v>
      </c>
      <c r="M2362" s="3" t="s">
        <v>378</v>
      </c>
      <c r="N2362" t="s">
        <v>379</v>
      </c>
      <c r="O2362" t="str">
        <f t="shared" ca="1" si="152"/>
        <v>C:\Altium Libraries\Passives Library\DataSheet\GENERAL PURPOSE CHIP RESISTORS (Yageo).pdf</v>
      </c>
      <c r="P2362" s="5" t="str">
        <f t="shared" si="155"/>
        <v>GENERAL PURPOSE CHIP RESISTORS RES1206 3K01±1% 200V 0.25W</v>
      </c>
    </row>
    <row r="2363" spans="1:16" x14ac:dyDescent="0.3">
      <c r="A2363" s="4" t="s">
        <v>3665</v>
      </c>
      <c r="B2363" s="3" t="s">
        <v>762</v>
      </c>
      <c r="C2363" s="4" t="s">
        <v>2411</v>
      </c>
      <c r="D2363" s="45" t="s">
        <v>1669</v>
      </c>
      <c r="E2363" s="3" t="s">
        <v>763</v>
      </c>
      <c r="F2363" s="3" t="s">
        <v>764</v>
      </c>
      <c r="G2363" s="4" t="str">
        <f t="shared" si="153"/>
        <v>RES1206 3K09±1%</v>
      </c>
      <c r="H2363" s="3" t="s">
        <v>23</v>
      </c>
      <c r="I2363" s="3" t="s">
        <v>24</v>
      </c>
      <c r="J2363" s="3" t="s">
        <v>25</v>
      </c>
      <c r="K2363" s="3" t="s">
        <v>765</v>
      </c>
      <c r="L2363" s="4" t="str">
        <f t="shared" si="154"/>
        <v>RC1206FR-073K09L</v>
      </c>
      <c r="M2363" s="3" t="s">
        <v>378</v>
      </c>
      <c r="N2363" t="s">
        <v>379</v>
      </c>
      <c r="O2363" t="str">
        <f t="shared" ca="1" si="152"/>
        <v>C:\Altium Libraries\Passives Library\DataSheet\GENERAL PURPOSE CHIP RESISTORS (Yageo).pdf</v>
      </c>
      <c r="P2363" s="5" t="str">
        <f t="shared" si="155"/>
        <v>GENERAL PURPOSE CHIP RESISTORS RES1206 3K09±1% 200V 0.25W</v>
      </c>
    </row>
    <row r="2364" spans="1:16" x14ac:dyDescent="0.3">
      <c r="A2364" s="4" t="s">
        <v>3666</v>
      </c>
      <c r="B2364" s="3" t="s">
        <v>762</v>
      </c>
      <c r="C2364" s="4" t="s">
        <v>2412</v>
      </c>
      <c r="D2364" s="45" t="s">
        <v>1669</v>
      </c>
      <c r="E2364" s="3" t="s">
        <v>763</v>
      </c>
      <c r="F2364" s="3" t="s">
        <v>764</v>
      </c>
      <c r="G2364" s="4" t="str">
        <f t="shared" si="153"/>
        <v>RES1206 3K16±1%</v>
      </c>
      <c r="H2364" s="3" t="s">
        <v>23</v>
      </c>
      <c r="I2364" s="3" t="s">
        <v>24</v>
      </c>
      <c r="J2364" s="3" t="s">
        <v>25</v>
      </c>
      <c r="K2364" s="3" t="s">
        <v>765</v>
      </c>
      <c r="L2364" s="4" t="str">
        <f t="shared" si="154"/>
        <v>RC1206FR-073K16L</v>
      </c>
      <c r="M2364" s="3" t="s">
        <v>378</v>
      </c>
      <c r="N2364" t="s">
        <v>379</v>
      </c>
      <c r="O2364" t="str">
        <f t="shared" ca="1" si="152"/>
        <v>C:\Altium Libraries\Passives Library\DataSheet\GENERAL PURPOSE CHIP RESISTORS (Yageo).pdf</v>
      </c>
      <c r="P2364" s="5" t="str">
        <f t="shared" si="155"/>
        <v>GENERAL PURPOSE CHIP RESISTORS RES1206 3K16±1% 200V 0.25W</v>
      </c>
    </row>
    <row r="2365" spans="1:16" x14ac:dyDescent="0.3">
      <c r="A2365" s="4" t="s">
        <v>3667</v>
      </c>
      <c r="B2365" s="3" t="s">
        <v>762</v>
      </c>
      <c r="C2365" s="4" t="s">
        <v>2413</v>
      </c>
      <c r="D2365" s="45" t="s">
        <v>1669</v>
      </c>
      <c r="E2365" s="3" t="s">
        <v>763</v>
      </c>
      <c r="F2365" s="3" t="s">
        <v>764</v>
      </c>
      <c r="G2365" s="4" t="str">
        <f t="shared" si="153"/>
        <v>RES1206 3K24±1%</v>
      </c>
      <c r="H2365" s="3" t="s">
        <v>23</v>
      </c>
      <c r="I2365" s="3" t="s">
        <v>24</v>
      </c>
      <c r="J2365" s="3" t="s">
        <v>25</v>
      </c>
      <c r="K2365" s="3" t="s">
        <v>765</v>
      </c>
      <c r="L2365" s="4" t="str">
        <f t="shared" si="154"/>
        <v>RC1206FR-073K24L</v>
      </c>
      <c r="M2365" s="3" t="s">
        <v>378</v>
      </c>
      <c r="N2365" t="s">
        <v>379</v>
      </c>
      <c r="O2365" t="str">
        <f t="shared" ca="1" si="152"/>
        <v>C:\Altium Libraries\Passives Library\DataSheet\GENERAL PURPOSE CHIP RESISTORS (Yageo).pdf</v>
      </c>
      <c r="P2365" s="5" t="str">
        <f t="shared" si="155"/>
        <v>GENERAL PURPOSE CHIP RESISTORS RES1206 3K24±1% 200V 0.25W</v>
      </c>
    </row>
    <row r="2366" spans="1:16" x14ac:dyDescent="0.3">
      <c r="A2366" s="4" t="s">
        <v>3668</v>
      </c>
      <c r="B2366" s="3" t="s">
        <v>762</v>
      </c>
      <c r="C2366" s="4" t="s">
        <v>2414</v>
      </c>
      <c r="D2366" s="45" t="s">
        <v>1669</v>
      </c>
      <c r="E2366" s="3" t="s">
        <v>763</v>
      </c>
      <c r="F2366" s="3" t="s">
        <v>764</v>
      </c>
      <c r="G2366" s="4" t="str">
        <f t="shared" si="153"/>
        <v>RES1206 3K32±1%</v>
      </c>
      <c r="H2366" s="3" t="s">
        <v>23</v>
      </c>
      <c r="I2366" s="3" t="s">
        <v>24</v>
      </c>
      <c r="J2366" s="3" t="s">
        <v>25</v>
      </c>
      <c r="K2366" s="3" t="s">
        <v>765</v>
      </c>
      <c r="L2366" s="4" t="str">
        <f t="shared" si="154"/>
        <v>RC1206FR-073K32L</v>
      </c>
      <c r="M2366" s="3" t="s">
        <v>378</v>
      </c>
      <c r="N2366" t="s">
        <v>379</v>
      </c>
      <c r="O2366" t="str">
        <f t="shared" ca="1" si="152"/>
        <v>C:\Altium Libraries\Passives Library\DataSheet\GENERAL PURPOSE CHIP RESISTORS (Yageo).pdf</v>
      </c>
      <c r="P2366" s="5" t="str">
        <f t="shared" si="155"/>
        <v>GENERAL PURPOSE CHIP RESISTORS RES1206 3K32±1% 200V 0.25W</v>
      </c>
    </row>
    <row r="2367" spans="1:16" x14ac:dyDescent="0.3">
      <c r="A2367" s="4" t="s">
        <v>3669</v>
      </c>
      <c r="B2367" s="3" t="s">
        <v>762</v>
      </c>
      <c r="C2367" s="4" t="s">
        <v>2415</v>
      </c>
      <c r="D2367" s="45" t="s">
        <v>1669</v>
      </c>
      <c r="E2367" s="3" t="s">
        <v>763</v>
      </c>
      <c r="F2367" s="3" t="s">
        <v>764</v>
      </c>
      <c r="G2367" s="4" t="str">
        <f t="shared" si="153"/>
        <v>RES1206 3K4±1%</v>
      </c>
      <c r="H2367" s="3" t="s">
        <v>23</v>
      </c>
      <c r="I2367" s="3" t="s">
        <v>24</v>
      </c>
      <c r="J2367" s="3" t="s">
        <v>25</v>
      </c>
      <c r="K2367" s="3" t="s">
        <v>765</v>
      </c>
      <c r="L2367" s="4" t="str">
        <f t="shared" si="154"/>
        <v>RC1206FR-073K4L</v>
      </c>
      <c r="M2367" s="3" t="s">
        <v>378</v>
      </c>
      <c r="N2367" t="s">
        <v>379</v>
      </c>
      <c r="O2367" t="str">
        <f t="shared" ca="1" si="152"/>
        <v>C:\Altium Libraries\Passives Library\DataSheet\GENERAL PURPOSE CHIP RESISTORS (Yageo).pdf</v>
      </c>
      <c r="P2367" s="5" t="str">
        <f t="shared" si="155"/>
        <v>GENERAL PURPOSE CHIP RESISTORS RES1206 3K4±1% 200V 0.25W</v>
      </c>
    </row>
    <row r="2368" spans="1:16" x14ac:dyDescent="0.3">
      <c r="A2368" s="4" t="s">
        <v>3670</v>
      </c>
      <c r="B2368" s="3" t="s">
        <v>762</v>
      </c>
      <c r="C2368" s="4" t="s">
        <v>2416</v>
      </c>
      <c r="D2368" s="45" t="s">
        <v>1669</v>
      </c>
      <c r="E2368" s="3" t="s">
        <v>763</v>
      </c>
      <c r="F2368" s="3" t="s">
        <v>764</v>
      </c>
      <c r="G2368" s="4" t="str">
        <f t="shared" si="153"/>
        <v>RES1206 3K48±1%</v>
      </c>
      <c r="H2368" s="3" t="s">
        <v>23</v>
      </c>
      <c r="I2368" s="3" t="s">
        <v>24</v>
      </c>
      <c r="J2368" s="3" t="s">
        <v>25</v>
      </c>
      <c r="K2368" s="3" t="s">
        <v>765</v>
      </c>
      <c r="L2368" s="4" t="str">
        <f t="shared" si="154"/>
        <v>RC1206FR-073K48L</v>
      </c>
      <c r="M2368" s="3" t="s">
        <v>378</v>
      </c>
      <c r="N2368" t="s">
        <v>379</v>
      </c>
      <c r="O2368" t="str">
        <f t="shared" ca="1" si="152"/>
        <v>C:\Altium Libraries\Passives Library\DataSheet\GENERAL PURPOSE CHIP RESISTORS (Yageo).pdf</v>
      </c>
      <c r="P2368" s="5" t="str">
        <f t="shared" si="155"/>
        <v>GENERAL PURPOSE CHIP RESISTORS RES1206 3K48±1% 200V 0.25W</v>
      </c>
    </row>
    <row r="2369" spans="1:16" x14ac:dyDescent="0.3">
      <c r="A2369" s="4" t="s">
        <v>3671</v>
      </c>
      <c r="B2369" s="3" t="s">
        <v>762</v>
      </c>
      <c r="C2369" s="4" t="s">
        <v>2417</v>
      </c>
      <c r="D2369" s="45" t="s">
        <v>1669</v>
      </c>
      <c r="E2369" s="3" t="s">
        <v>763</v>
      </c>
      <c r="F2369" s="3" t="s">
        <v>764</v>
      </c>
      <c r="G2369" s="4" t="str">
        <f t="shared" si="153"/>
        <v>RES1206 3K57±1%</v>
      </c>
      <c r="H2369" s="3" t="s">
        <v>23</v>
      </c>
      <c r="I2369" s="3" t="s">
        <v>24</v>
      </c>
      <c r="J2369" s="3" t="s">
        <v>25</v>
      </c>
      <c r="K2369" s="3" t="s">
        <v>765</v>
      </c>
      <c r="L2369" s="4" t="str">
        <f t="shared" si="154"/>
        <v>RC1206FR-073K57L</v>
      </c>
      <c r="M2369" s="3" t="s">
        <v>378</v>
      </c>
      <c r="N2369" t="s">
        <v>379</v>
      </c>
      <c r="O2369" t="str">
        <f t="shared" ca="1" si="152"/>
        <v>C:\Altium Libraries\Passives Library\DataSheet\GENERAL PURPOSE CHIP RESISTORS (Yageo).pdf</v>
      </c>
      <c r="P2369" s="5" t="str">
        <f t="shared" si="155"/>
        <v>GENERAL PURPOSE CHIP RESISTORS RES1206 3K57±1% 200V 0.25W</v>
      </c>
    </row>
    <row r="2370" spans="1:16" x14ac:dyDescent="0.3">
      <c r="A2370" s="4" t="s">
        <v>3672</v>
      </c>
      <c r="B2370" s="3" t="s">
        <v>762</v>
      </c>
      <c r="C2370" s="4" t="s">
        <v>2418</v>
      </c>
      <c r="D2370" s="45" t="s">
        <v>1669</v>
      </c>
      <c r="E2370" s="3" t="s">
        <v>763</v>
      </c>
      <c r="F2370" s="3" t="s">
        <v>764</v>
      </c>
      <c r="G2370" s="4" t="str">
        <f t="shared" si="153"/>
        <v>RES1206 3K65±1%</v>
      </c>
      <c r="H2370" s="3" t="s">
        <v>23</v>
      </c>
      <c r="I2370" s="3" t="s">
        <v>24</v>
      </c>
      <c r="J2370" s="3" t="s">
        <v>25</v>
      </c>
      <c r="K2370" s="3" t="s">
        <v>765</v>
      </c>
      <c r="L2370" s="4" t="str">
        <f t="shared" si="154"/>
        <v>RC1206FR-073K65L</v>
      </c>
      <c r="M2370" s="3" t="s">
        <v>378</v>
      </c>
      <c r="N2370" t="s">
        <v>379</v>
      </c>
      <c r="O2370" t="str">
        <f t="shared" ca="1" si="152"/>
        <v>C:\Altium Libraries\Passives Library\DataSheet\GENERAL PURPOSE CHIP RESISTORS (Yageo).pdf</v>
      </c>
      <c r="P2370" s="5" t="str">
        <f t="shared" si="155"/>
        <v>GENERAL PURPOSE CHIP RESISTORS RES1206 3K65±1% 200V 0.25W</v>
      </c>
    </row>
    <row r="2371" spans="1:16" x14ac:dyDescent="0.3">
      <c r="A2371" s="4" t="s">
        <v>3673</v>
      </c>
      <c r="B2371" s="3" t="s">
        <v>762</v>
      </c>
      <c r="C2371" s="4" t="s">
        <v>2419</v>
      </c>
      <c r="D2371" s="45" t="s">
        <v>1669</v>
      </c>
      <c r="E2371" s="3" t="s">
        <v>763</v>
      </c>
      <c r="F2371" s="3" t="s">
        <v>764</v>
      </c>
      <c r="G2371" s="4" t="str">
        <f t="shared" si="153"/>
        <v>RES1206 3K74±1%</v>
      </c>
      <c r="H2371" s="3" t="s">
        <v>23</v>
      </c>
      <c r="I2371" s="3" t="s">
        <v>24</v>
      </c>
      <c r="J2371" s="3" t="s">
        <v>25</v>
      </c>
      <c r="K2371" s="3" t="s">
        <v>765</v>
      </c>
      <c r="L2371" s="4" t="str">
        <f t="shared" si="154"/>
        <v>RC1206FR-073K74L</v>
      </c>
      <c r="M2371" s="3" t="s">
        <v>378</v>
      </c>
      <c r="N2371" t="s">
        <v>379</v>
      </c>
      <c r="O2371" t="str">
        <f t="shared" ca="1" si="152"/>
        <v>C:\Altium Libraries\Passives Library\DataSheet\GENERAL PURPOSE CHIP RESISTORS (Yageo).pdf</v>
      </c>
      <c r="P2371" s="5" t="str">
        <f t="shared" si="155"/>
        <v>GENERAL PURPOSE CHIP RESISTORS RES1206 3K74±1% 200V 0.25W</v>
      </c>
    </row>
    <row r="2372" spans="1:16" x14ac:dyDescent="0.3">
      <c r="A2372" s="4" t="s">
        <v>3674</v>
      </c>
      <c r="B2372" s="3" t="s">
        <v>762</v>
      </c>
      <c r="C2372" s="4" t="s">
        <v>2420</v>
      </c>
      <c r="D2372" s="45" t="s">
        <v>1669</v>
      </c>
      <c r="E2372" s="3" t="s">
        <v>763</v>
      </c>
      <c r="F2372" s="3" t="s">
        <v>764</v>
      </c>
      <c r="G2372" s="4" t="str">
        <f t="shared" si="153"/>
        <v>RES1206 3K83±1%</v>
      </c>
      <c r="H2372" s="3" t="s">
        <v>23</v>
      </c>
      <c r="I2372" s="3" t="s">
        <v>24</v>
      </c>
      <c r="J2372" s="3" t="s">
        <v>25</v>
      </c>
      <c r="K2372" s="3" t="s">
        <v>765</v>
      </c>
      <c r="L2372" s="4" t="str">
        <f t="shared" si="154"/>
        <v>RC1206FR-073K83L</v>
      </c>
      <c r="M2372" s="3" t="s">
        <v>378</v>
      </c>
      <c r="N2372" t="s">
        <v>379</v>
      </c>
      <c r="O2372" t="str">
        <f t="shared" ca="1" si="152"/>
        <v>C:\Altium Libraries\Passives Library\DataSheet\GENERAL PURPOSE CHIP RESISTORS (Yageo).pdf</v>
      </c>
      <c r="P2372" s="5" t="str">
        <f t="shared" si="155"/>
        <v>GENERAL PURPOSE CHIP RESISTORS RES1206 3K83±1% 200V 0.25W</v>
      </c>
    </row>
    <row r="2373" spans="1:16" x14ac:dyDescent="0.3">
      <c r="A2373" s="4" t="s">
        <v>3675</v>
      </c>
      <c r="B2373" s="3" t="s">
        <v>762</v>
      </c>
      <c r="C2373" s="4" t="s">
        <v>2421</v>
      </c>
      <c r="D2373" s="45" t="s">
        <v>1669</v>
      </c>
      <c r="E2373" s="3" t="s">
        <v>763</v>
      </c>
      <c r="F2373" s="3" t="s">
        <v>764</v>
      </c>
      <c r="G2373" s="4" t="str">
        <f t="shared" si="153"/>
        <v>RES1206 3K92±1%</v>
      </c>
      <c r="H2373" s="3" t="s">
        <v>23</v>
      </c>
      <c r="I2373" s="3" t="s">
        <v>24</v>
      </c>
      <c r="J2373" s="3" t="s">
        <v>25</v>
      </c>
      <c r="K2373" s="3" t="s">
        <v>765</v>
      </c>
      <c r="L2373" s="4" t="str">
        <f t="shared" si="154"/>
        <v>RC1206FR-073K92L</v>
      </c>
      <c r="M2373" s="3" t="s">
        <v>378</v>
      </c>
      <c r="N2373" t="s">
        <v>379</v>
      </c>
      <c r="O2373" t="str">
        <f t="shared" ca="1" si="152"/>
        <v>C:\Altium Libraries\Passives Library\DataSheet\GENERAL PURPOSE CHIP RESISTORS (Yageo).pdf</v>
      </c>
      <c r="P2373" s="5" t="str">
        <f t="shared" si="155"/>
        <v>GENERAL PURPOSE CHIP RESISTORS RES1206 3K92±1% 200V 0.25W</v>
      </c>
    </row>
    <row r="2374" spans="1:16" x14ac:dyDescent="0.3">
      <c r="A2374" s="4" t="s">
        <v>3676</v>
      </c>
      <c r="B2374" s="3" t="s">
        <v>762</v>
      </c>
      <c r="C2374" s="4" t="s">
        <v>2422</v>
      </c>
      <c r="D2374" s="45" t="s">
        <v>1669</v>
      </c>
      <c r="E2374" s="3" t="s">
        <v>763</v>
      </c>
      <c r="F2374" s="3" t="s">
        <v>764</v>
      </c>
      <c r="G2374" s="4" t="str">
        <f t="shared" si="153"/>
        <v>RES1206 4K02±1%</v>
      </c>
      <c r="H2374" s="3" t="s">
        <v>23</v>
      </c>
      <c r="I2374" s="3" t="s">
        <v>24</v>
      </c>
      <c r="J2374" s="3" t="s">
        <v>25</v>
      </c>
      <c r="K2374" s="3" t="s">
        <v>765</v>
      </c>
      <c r="L2374" s="4" t="str">
        <f t="shared" si="154"/>
        <v>RC1206FR-074K02L</v>
      </c>
      <c r="M2374" s="3" t="s">
        <v>378</v>
      </c>
      <c r="N2374" t="s">
        <v>379</v>
      </c>
      <c r="O2374" t="str">
        <f t="shared" ca="1" si="152"/>
        <v>C:\Altium Libraries\Passives Library\DataSheet\GENERAL PURPOSE CHIP RESISTORS (Yageo).pdf</v>
      </c>
      <c r="P2374" s="5" t="str">
        <f t="shared" si="155"/>
        <v>GENERAL PURPOSE CHIP RESISTORS RES1206 4K02±1% 200V 0.25W</v>
      </c>
    </row>
    <row r="2375" spans="1:16" x14ac:dyDescent="0.3">
      <c r="A2375" s="4" t="s">
        <v>3677</v>
      </c>
      <c r="B2375" s="3" t="s">
        <v>762</v>
      </c>
      <c r="C2375" s="4" t="s">
        <v>2423</v>
      </c>
      <c r="D2375" s="45" t="s">
        <v>1669</v>
      </c>
      <c r="E2375" s="3" t="s">
        <v>763</v>
      </c>
      <c r="F2375" s="3" t="s">
        <v>764</v>
      </c>
      <c r="G2375" s="4" t="str">
        <f t="shared" si="153"/>
        <v>RES1206 4K12±1%</v>
      </c>
      <c r="H2375" s="3" t="s">
        <v>23</v>
      </c>
      <c r="I2375" s="3" t="s">
        <v>24</v>
      </c>
      <c r="J2375" s="3" t="s">
        <v>25</v>
      </c>
      <c r="K2375" s="3" t="s">
        <v>765</v>
      </c>
      <c r="L2375" s="4" t="str">
        <f t="shared" si="154"/>
        <v>RC1206FR-074K12L</v>
      </c>
      <c r="M2375" s="3" t="s">
        <v>378</v>
      </c>
      <c r="N2375" t="s">
        <v>379</v>
      </c>
      <c r="O2375" t="str">
        <f t="shared" ca="1" si="152"/>
        <v>C:\Altium Libraries\Passives Library\DataSheet\GENERAL PURPOSE CHIP RESISTORS (Yageo).pdf</v>
      </c>
      <c r="P2375" s="5" t="str">
        <f t="shared" si="155"/>
        <v>GENERAL PURPOSE CHIP RESISTORS RES1206 4K12±1% 200V 0.25W</v>
      </c>
    </row>
    <row r="2376" spans="1:16" x14ac:dyDescent="0.3">
      <c r="A2376" s="4" t="s">
        <v>3678</v>
      </c>
      <c r="B2376" s="3" t="s">
        <v>762</v>
      </c>
      <c r="C2376" s="4" t="s">
        <v>2424</v>
      </c>
      <c r="D2376" s="45" t="s">
        <v>1669</v>
      </c>
      <c r="E2376" s="3" t="s">
        <v>763</v>
      </c>
      <c r="F2376" s="3" t="s">
        <v>764</v>
      </c>
      <c r="G2376" s="4" t="str">
        <f t="shared" si="153"/>
        <v>RES1206 4K22±1%</v>
      </c>
      <c r="H2376" s="3" t="s">
        <v>23</v>
      </c>
      <c r="I2376" s="3" t="s">
        <v>24</v>
      </c>
      <c r="J2376" s="3" t="s">
        <v>25</v>
      </c>
      <c r="K2376" s="3" t="s">
        <v>765</v>
      </c>
      <c r="L2376" s="4" t="str">
        <f t="shared" si="154"/>
        <v>RC1206FR-074K22L</v>
      </c>
      <c r="M2376" s="3" t="s">
        <v>378</v>
      </c>
      <c r="N2376" t="s">
        <v>379</v>
      </c>
      <c r="O2376" t="str">
        <f t="shared" ca="1" si="152"/>
        <v>C:\Altium Libraries\Passives Library\DataSheet\GENERAL PURPOSE CHIP RESISTORS (Yageo).pdf</v>
      </c>
      <c r="P2376" s="5" t="str">
        <f t="shared" si="155"/>
        <v>GENERAL PURPOSE CHIP RESISTORS RES1206 4K22±1% 200V 0.25W</v>
      </c>
    </row>
    <row r="2377" spans="1:16" x14ac:dyDescent="0.3">
      <c r="A2377" s="4" t="s">
        <v>3679</v>
      </c>
      <c r="B2377" s="3" t="s">
        <v>762</v>
      </c>
      <c r="C2377" s="4" t="s">
        <v>2425</v>
      </c>
      <c r="D2377" s="45" t="s">
        <v>1669</v>
      </c>
      <c r="E2377" s="3" t="s">
        <v>763</v>
      </c>
      <c r="F2377" s="3" t="s">
        <v>764</v>
      </c>
      <c r="G2377" s="4" t="str">
        <f t="shared" si="153"/>
        <v>RES1206 4K32±1%</v>
      </c>
      <c r="H2377" s="3" t="s">
        <v>23</v>
      </c>
      <c r="I2377" s="3" t="s">
        <v>24</v>
      </c>
      <c r="J2377" s="3" t="s">
        <v>25</v>
      </c>
      <c r="K2377" s="3" t="s">
        <v>765</v>
      </c>
      <c r="L2377" s="4" t="str">
        <f t="shared" si="154"/>
        <v>RC1206FR-074K32L</v>
      </c>
      <c r="M2377" s="3" t="s">
        <v>378</v>
      </c>
      <c r="N2377" t="s">
        <v>379</v>
      </c>
      <c r="O2377" t="str">
        <f t="shared" ca="1" si="152"/>
        <v>C:\Altium Libraries\Passives Library\DataSheet\GENERAL PURPOSE CHIP RESISTORS (Yageo).pdf</v>
      </c>
      <c r="P2377" s="5" t="str">
        <f t="shared" si="155"/>
        <v>GENERAL PURPOSE CHIP RESISTORS RES1206 4K32±1% 200V 0.25W</v>
      </c>
    </row>
    <row r="2378" spans="1:16" x14ac:dyDescent="0.3">
      <c r="A2378" s="4" t="s">
        <v>3680</v>
      </c>
      <c r="B2378" s="3" t="s">
        <v>762</v>
      </c>
      <c r="C2378" s="4" t="s">
        <v>2426</v>
      </c>
      <c r="D2378" s="45" t="s">
        <v>1669</v>
      </c>
      <c r="E2378" s="3" t="s">
        <v>763</v>
      </c>
      <c r="F2378" s="3" t="s">
        <v>764</v>
      </c>
      <c r="G2378" s="4" t="str">
        <f t="shared" si="153"/>
        <v>RES1206 4K42±1%</v>
      </c>
      <c r="H2378" s="3" t="s">
        <v>23</v>
      </c>
      <c r="I2378" s="3" t="s">
        <v>24</v>
      </c>
      <c r="J2378" s="3" t="s">
        <v>25</v>
      </c>
      <c r="K2378" s="3" t="s">
        <v>765</v>
      </c>
      <c r="L2378" s="4" t="str">
        <f t="shared" si="154"/>
        <v>RC1206FR-074K42L</v>
      </c>
      <c r="M2378" s="3" t="s">
        <v>378</v>
      </c>
      <c r="N2378" t="s">
        <v>379</v>
      </c>
      <c r="O2378" t="str">
        <f t="shared" ca="1" si="152"/>
        <v>C:\Altium Libraries\Passives Library\DataSheet\GENERAL PURPOSE CHIP RESISTORS (Yageo).pdf</v>
      </c>
      <c r="P2378" s="5" t="str">
        <f t="shared" si="155"/>
        <v>GENERAL PURPOSE CHIP RESISTORS RES1206 4K42±1% 200V 0.25W</v>
      </c>
    </row>
    <row r="2379" spans="1:16" x14ac:dyDescent="0.3">
      <c r="A2379" s="4" t="s">
        <v>3681</v>
      </c>
      <c r="B2379" s="3" t="s">
        <v>762</v>
      </c>
      <c r="C2379" s="4" t="s">
        <v>2427</v>
      </c>
      <c r="D2379" s="45" t="s">
        <v>1669</v>
      </c>
      <c r="E2379" s="3" t="s">
        <v>763</v>
      </c>
      <c r="F2379" s="3" t="s">
        <v>764</v>
      </c>
      <c r="G2379" s="4" t="str">
        <f t="shared" si="153"/>
        <v>RES1206 4K53±1%</v>
      </c>
      <c r="H2379" s="3" t="s">
        <v>23</v>
      </c>
      <c r="I2379" s="3" t="s">
        <v>24</v>
      </c>
      <c r="J2379" s="3" t="s">
        <v>25</v>
      </c>
      <c r="K2379" s="3" t="s">
        <v>765</v>
      </c>
      <c r="L2379" s="4" t="str">
        <f t="shared" si="154"/>
        <v>RC1206FR-074K53L</v>
      </c>
      <c r="M2379" s="3" t="s">
        <v>378</v>
      </c>
      <c r="N2379" t="s">
        <v>379</v>
      </c>
      <c r="O2379" t="str">
        <f t="shared" ca="1" si="152"/>
        <v>C:\Altium Libraries\Passives Library\DataSheet\GENERAL PURPOSE CHIP RESISTORS (Yageo).pdf</v>
      </c>
      <c r="P2379" s="5" t="str">
        <f t="shared" si="155"/>
        <v>GENERAL PURPOSE CHIP RESISTORS RES1206 4K53±1% 200V 0.25W</v>
      </c>
    </row>
    <row r="2380" spans="1:16" x14ac:dyDescent="0.3">
      <c r="A2380" s="4" t="s">
        <v>3682</v>
      </c>
      <c r="B2380" s="3" t="s">
        <v>762</v>
      </c>
      <c r="C2380" s="4" t="s">
        <v>2428</v>
      </c>
      <c r="D2380" s="45" t="s">
        <v>1669</v>
      </c>
      <c r="E2380" s="3" t="s">
        <v>763</v>
      </c>
      <c r="F2380" s="3" t="s">
        <v>764</v>
      </c>
      <c r="G2380" s="4" t="str">
        <f t="shared" si="153"/>
        <v>RES1206 4K64±1%</v>
      </c>
      <c r="H2380" s="3" t="s">
        <v>23</v>
      </c>
      <c r="I2380" s="3" t="s">
        <v>24</v>
      </c>
      <c r="J2380" s="3" t="s">
        <v>25</v>
      </c>
      <c r="K2380" s="3" t="s">
        <v>765</v>
      </c>
      <c r="L2380" s="4" t="str">
        <f t="shared" si="154"/>
        <v>RC1206FR-074K64L</v>
      </c>
      <c r="M2380" s="3" t="s">
        <v>378</v>
      </c>
      <c r="N2380" t="s">
        <v>379</v>
      </c>
      <c r="O2380" t="str">
        <f t="shared" ca="1" si="152"/>
        <v>C:\Altium Libraries\Passives Library\DataSheet\GENERAL PURPOSE CHIP RESISTORS (Yageo).pdf</v>
      </c>
      <c r="P2380" s="5" t="str">
        <f t="shared" si="155"/>
        <v>GENERAL PURPOSE CHIP RESISTORS RES1206 4K64±1% 200V 0.25W</v>
      </c>
    </row>
    <row r="2381" spans="1:16" x14ac:dyDescent="0.3">
      <c r="A2381" s="4" t="s">
        <v>3683</v>
      </c>
      <c r="B2381" s="3" t="s">
        <v>762</v>
      </c>
      <c r="C2381" s="4" t="s">
        <v>2429</v>
      </c>
      <c r="D2381" s="45" t="s">
        <v>1669</v>
      </c>
      <c r="E2381" s="3" t="s">
        <v>763</v>
      </c>
      <c r="F2381" s="3" t="s">
        <v>764</v>
      </c>
      <c r="G2381" s="4" t="str">
        <f t="shared" si="153"/>
        <v>RES1206 4K75±1%</v>
      </c>
      <c r="H2381" s="3" t="s">
        <v>23</v>
      </c>
      <c r="I2381" s="3" t="s">
        <v>24</v>
      </c>
      <c r="J2381" s="3" t="s">
        <v>25</v>
      </c>
      <c r="K2381" s="3" t="s">
        <v>765</v>
      </c>
      <c r="L2381" s="4" t="str">
        <f t="shared" si="154"/>
        <v>RC1206FR-074K75L</v>
      </c>
      <c r="M2381" s="3" t="s">
        <v>378</v>
      </c>
      <c r="N2381" t="s">
        <v>379</v>
      </c>
      <c r="O2381" t="str">
        <f t="shared" ca="1" si="152"/>
        <v>C:\Altium Libraries\Passives Library\DataSheet\GENERAL PURPOSE CHIP RESISTORS (Yageo).pdf</v>
      </c>
      <c r="P2381" s="5" t="str">
        <f t="shared" si="155"/>
        <v>GENERAL PURPOSE CHIP RESISTORS RES1206 4K75±1% 200V 0.25W</v>
      </c>
    </row>
    <row r="2382" spans="1:16" x14ac:dyDescent="0.3">
      <c r="A2382" s="4" t="s">
        <v>3684</v>
      </c>
      <c r="B2382" s="3" t="s">
        <v>762</v>
      </c>
      <c r="C2382" s="4" t="s">
        <v>2430</v>
      </c>
      <c r="D2382" s="45" t="s">
        <v>1669</v>
      </c>
      <c r="E2382" s="3" t="s">
        <v>763</v>
      </c>
      <c r="F2382" s="3" t="s">
        <v>764</v>
      </c>
      <c r="G2382" s="4" t="str">
        <f t="shared" si="153"/>
        <v>RES1206 4K87±1%</v>
      </c>
      <c r="H2382" s="3" t="s">
        <v>23</v>
      </c>
      <c r="I2382" s="3" t="s">
        <v>24</v>
      </c>
      <c r="J2382" s="3" t="s">
        <v>25</v>
      </c>
      <c r="K2382" s="3" t="s">
        <v>765</v>
      </c>
      <c r="L2382" s="4" t="str">
        <f t="shared" si="154"/>
        <v>RC1206FR-074K87L</v>
      </c>
      <c r="M2382" s="3" t="s">
        <v>378</v>
      </c>
      <c r="N2382" t="s">
        <v>379</v>
      </c>
      <c r="O2382" t="str">
        <f t="shared" ca="1" si="152"/>
        <v>C:\Altium Libraries\Passives Library\DataSheet\GENERAL PURPOSE CHIP RESISTORS (Yageo).pdf</v>
      </c>
      <c r="P2382" s="5" t="str">
        <f t="shared" si="155"/>
        <v>GENERAL PURPOSE CHIP RESISTORS RES1206 4K87±1% 200V 0.25W</v>
      </c>
    </row>
    <row r="2383" spans="1:16" x14ac:dyDescent="0.3">
      <c r="A2383" s="4" t="s">
        <v>3685</v>
      </c>
      <c r="B2383" s="3" t="s">
        <v>762</v>
      </c>
      <c r="C2383" s="4" t="s">
        <v>2431</v>
      </c>
      <c r="D2383" s="45" t="s">
        <v>1669</v>
      </c>
      <c r="E2383" s="3" t="s">
        <v>763</v>
      </c>
      <c r="F2383" s="3" t="s">
        <v>764</v>
      </c>
      <c r="G2383" s="4" t="str">
        <f t="shared" si="153"/>
        <v>RES1206 4K99±1%</v>
      </c>
      <c r="H2383" s="3" t="s">
        <v>23</v>
      </c>
      <c r="I2383" s="3" t="s">
        <v>24</v>
      </c>
      <c r="J2383" s="3" t="s">
        <v>25</v>
      </c>
      <c r="K2383" s="3" t="s">
        <v>765</v>
      </c>
      <c r="L2383" s="4" t="str">
        <f t="shared" si="154"/>
        <v>RC1206FR-074K99L</v>
      </c>
      <c r="M2383" s="3" t="s">
        <v>378</v>
      </c>
      <c r="N2383" t="s">
        <v>379</v>
      </c>
      <c r="O2383" t="str">
        <f t="shared" ca="1" si="152"/>
        <v>C:\Altium Libraries\Passives Library\DataSheet\GENERAL PURPOSE CHIP RESISTORS (Yageo).pdf</v>
      </c>
      <c r="P2383" s="5" t="str">
        <f t="shared" si="155"/>
        <v>GENERAL PURPOSE CHIP RESISTORS RES1206 4K99±1% 200V 0.25W</v>
      </c>
    </row>
    <row r="2384" spans="1:16" x14ac:dyDescent="0.3">
      <c r="A2384" s="4" t="s">
        <v>3686</v>
      </c>
      <c r="B2384" s="3" t="s">
        <v>762</v>
      </c>
      <c r="C2384" s="4" t="s">
        <v>2432</v>
      </c>
      <c r="D2384" s="45" t="s">
        <v>1669</v>
      </c>
      <c r="E2384" s="3" t="s">
        <v>763</v>
      </c>
      <c r="F2384" s="3" t="s">
        <v>764</v>
      </c>
      <c r="G2384" s="4" t="str">
        <f t="shared" si="153"/>
        <v>RES1206 5K11±1%</v>
      </c>
      <c r="H2384" s="3" t="s">
        <v>23</v>
      </c>
      <c r="I2384" s="3" t="s">
        <v>24</v>
      </c>
      <c r="J2384" s="3" t="s">
        <v>25</v>
      </c>
      <c r="K2384" s="3" t="s">
        <v>765</v>
      </c>
      <c r="L2384" s="4" t="str">
        <f t="shared" si="154"/>
        <v>RC1206FR-075K11L</v>
      </c>
      <c r="M2384" s="3" t="s">
        <v>378</v>
      </c>
      <c r="N2384" t="s">
        <v>379</v>
      </c>
      <c r="O2384" t="str">
        <f t="shared" ca="1" si="152"/>
        <v>C:\Altium Libraries\Passives Library\DataSheet\GENERAL PURPOSE CHIP RESISTORS (Yageo).pdf</v>
      </c>
      <c r="P2384" s="5" t="str">
        <f t="shared" si="155"/>
        <v>GENERAL PURPOSE CHIP RESISTORS RES1206 5K11±1% 200V 0.25W</v>
      </c>
    </row>
    <row r="2385" spans="1:16" x14ac:dyDescent="0.3">
      <c r="A2385" s="4" t="s">
        <v>3687</v>
      </c>
      <c r="B2385" s="3" t="s">
        <v>762</v>
      </c>
      <c r="C2385" s="4" t="s">
        <v>2433</v>
      </c>
      <c r="D2385" s="45" t="s">
        <v>1669</v>
      </c>
      <c r="E2385" s="3" t="s">
        <v>763</v>
      </c>
      <c r="F2385" s="3" t="s">
        <v>764</v>
      </c>
      <c r="G2385" s="4" t="str">
        <f t="shared" si="153"/>
        <v>RES1206 5K23±1%</v>
      </c>
      <c r="H2385" s="3" t="s">
        <v>23</v>
      </c>
      <c r="I2385" s="3" t="s">
        <v>24</v>
      </c>
      <c r="J2385" s="3" t="s">
        <v>25</v>
      </c>
      <c r="K2385" s="3" t="s">
        <v>765</v>
      </c>
      <c r="L2385" s="4" t="str">
        <f t="shared" si="154"/>
        <v>RC1206FR-075K23L</v>
      </c>
      <c r="M2385" s="3" t="s">
        <v>378</v>
      </c>
      <c r="N2385" t="s">
        <v>379</v>
      </c>
      <c r="O2385" t="str">
        <f t="shared" ca="1" si="152"/>
        <v>C:\Altium Libraries\Passives Library\DataSheet\GENERAL PURPOSE CHIP RESISTORS (Yageo).pdf</v>
      </c>
      <c r="P2385" s="5" t="str">
        <f t="shared" si="155"/>
        <v>GENERAL PURPOSE CHIP RESISTORS RES1206 5K23±1% 200V 0.25W</v>
      </c>
    </row>
    <row r="2386" spans="1:16" x14ac:dyDescent="0.3">
      <c r="A2386" s="4" t="s">
        <v>3688</v>
      </c>
      <c r="B2386" s="3" t="s">
        <v>762</v>
      </c>
      <c r="C2386" s="4" t="s">
        <v>2434</v>
      </c>
      <c r="D2386" s="45" t="s">
        <v>1669</v>
      </c>
      <c r="E2386" s="3" t="s">
        <v>763</v>
      </c>
      <c r="F2386" s="3" t="s">
        <v>764</v>
      </c>
      <c r="G2386" s="4" t="str">
        <f t="shared" si="153"/>
        <v>RES1206 5K36±1%</v>
      </c>
      <c r="H2386" s="3" t="s">
        <v>23</v>
      </c>
      <c r="I2386" s="3" t="s">
        <v>24</v>
      </c>
      <c r="J2386" s="3" t="s">
        <v>25</v>
      </c>
      <c r="K2386" s="3" t="s">
        <v>765</v>
      </c>
      <c r="L2386" s="4" t="str">
        <f t="shared" si="154"/>
        <v>RC1206FR-075K36L</v>
      </c>
      <c r="M2386" s="3" t="s">
        <v>378</v>
      </c>
      <c r="N2386" t="s">
        <v>379</v>
      </c>
      <c r="O2386" t="str">
        <f t="shared" ca="1" si="152"/>
        <v>C:\Altium Libraries\Passives Library\DataSheet\GENERAL PURPOSE CHIP RESISTORS (Yageo).pdf</v>
      </c>
      <c r="P2386" s="5" t="str">
        <f t="shared" si="155"/>
        <v>GENERAL PURPOSE CHIP RESISTORS RES1206 5K36±1% 200V 0.25W</v>
      </c>
    </row>
    <row r="2387" spans="1:16" x14ac:dyDescent="0.3">
      <c r="A2387" s="4" t="s">
        <v>3689</v>
      </c>
      <c r="B2387" s="3" t="s">
        <v>762</v>
      </c>
      <c r="C2387" s="4" t="s">
        <v>2435</v>
      </c>
      <c r="D2387" s="45" t="s">
        <v>1669</v>
      </c>
      <c r="E2387" s="3" t="s">
        <v>763</v>
      </c>
      <c r="F2387" s="3" t="s">
        <v>764</v>
      </c>
      <c r="G2387" s="4" t="str">
        <f t="shared" si="153"/>
        <v>RES1206 5K49±1%</v>
      </c>
      <c r="H2387" s="3" t="s">
        <v>23</v>
      </c>
      <c r="I2387" s="3" t="s">
        <v>24</v>
      </c>
      <c r="J2387" s="3" t="s">
        <v>25</v>
      </c>
      <c r="K2387" s="3" t="s">
        <v>765</v>
      </c>
      <c r="L2387" s="4" t="str">
        <f t="shared" si="154"/>
        <v>RC1206FR-075K49L</v>
      </c>
      <c r="M2387" s="3" t="s">
        <v>378</v>
      </c>
      <c r="N2387" t="s">
        <v>379</v>
      </c>
      <c r="O2387" t="str">
        <f t="shared" ca="1" si="152"/>
        <v>C:\Altium Libraries\Passives Library\DataSheet\GENERAL PURPOSE CHIP RESISTORS (Yageo).pdf</v>
      </c>
      <c r="P2387" s="5" t="str">
        <f t="shared" si="155"/>
        <v>GENERAL PURPOSE CHIP RESISTORS RES1206 5K49±1% 200V 0.25W</v>
      </c>
    </row>
    <row r="2388" spans="1:16" x14ac:dyDescent="0.3">
      <c r="A2388" s="4" t="s">
        <v>3690</v>
      </c>
      <c r="B2388" s="3" t="s">
        <v>762</v>
      </c>
      <c r="C2388" s="4" t="s">
        <v>2436</v>
      </c>
      <c r="D2388" s="45" t="s">
        <v>1669</v>
      </c>
      <c r="E2388" s="3" t="s">
        <v>763</v>
      </c>
      <c r="F2388" s="3" t="s">
        <v>764</v>
      </c>
      <c r="G2388" s="4" t="str">
        <f t="shared" si="153"/>
        <v>RES1206 5K62±1%</v>
      </c>
      <c r="H2388" s="3" t="s">
        <v>23</v>
      </c>
      <c r="I2388" s="3" t="s">
        <v>24</v>
      </c>
      <c r="J2388" s="3" t="s">
        <v>25</v>
      </c>
      <c r="K2388" s="3" t="s">
        <v>765</v>
      </c>
      <c r="L2388" s="4" t="str">
        <f t="shared" si="154"/>
        <v>RC1206FR-075K62L</v>
      </c>
      <c r="M2388" s="3" t="s">
        <v>378</v>
      </c>
      <c r="N2388" t="s">
        <v>379</v>
      </c>
      <c r="O2388" t="str">
        <f t="shared" ca="1" si="152"/>
        <v>C:\Altium Libraries\Passives Library\DataSheet\GENERAL PURPOSE CHIP RESISTORS (Yageo).pdf</v>
      </c>
      <c r="P2388" s="5" t="str">
        <f t="shared" si="155"/>
        <v>GENERAL PURPOSE CHIP RESISTORS RES1206 5K62±1% 200V 0.25W</v>
      </c>
    </row>
    <row r="2389" spans="1:16" x14ac:dyDescent="0.3">
      <c r="A2389" s="4" t="s">
        <v>3691</v>
      </c>
      <c r="B2389" s="3" t="s">
        <v>762</v>
      </c>
      <c r="C2389" s="4" t="s">
        <v>2437</v>
      </c>
      <c r="D2389" s="45" t="s">
        <v>1669</v>
      </c>
      <c r="E2389" s="3" t="s">
        <v>763</v>
      </c>
      <c r="F2389" s="3" t="s">
        <v>764</v>
      </c>
      <c r="G2389" s="4" t="str">
        <f t="shared" si="153"/>
        <v>RES1206 5K76±1%</v>
      </c>
      <c r="H2389" s="3" t="s">
        <v>23</v>
      </c>
      <c r="I2389" s="3" t="s">
        <v>24</v>
      </c>
      <c r="J2389" s="3" t="s">
        <v>25</v>
      </c>
      <c r="K2389" s="3" t="s">
        <v>765</v>
      </c>
      <c r="L2389" s="4" t="str">
        <f t="shared" si="154"/>
        <v>RC1206FR-075K76L</v>
      </c>
      <c r="M2389" s="3" t="s">
        <v>378</v>
      </c>
      <c r="N2389" t="s">
        <v>379</v>
      </c>
      <c r="O2389" t="str">
        <f t="shared" ca="1" si="152"/>
        <v>C:\Altium Libraries\Passives Library\DataSheet\GENERAL PURPOSE CHIP RESISTORS (Yageo).pdf</v>
      </c>
      <c r="P2389" s="5" t="str">
        <f t="shared" si="155"/>
        <v>GENERAL PURPOSE CHIP RESISTORS RES1206 5K76±1% 200V 0.25W</v>
      </c>
    </row>
    <row r="2390" spans="1:16" x14ac:dyDescent="0.3">
      <c r="A2390" s="4" t="s">
        <v>3692</v>
      </c>
      <c r="B2390" s="3" t="s">
        <v>762</v>
      </c>
      <c r="C2390" s="4" t="s">
        <v>2438</v>
      </c>
      <c r="D2390" s="45" t="s">
        <v>1669</v>
      </c>
      <c r="E2390" s="3" t="s">
        <v>763</v>
      </c>
      <c r="F2390" s="3" t="s">
        <v>764</v>
      </c>
      <c r="G2390" s="4" t="str">
        <f t="shared" si="153"/>
        <v>RES1206 5K9±1%</v>
      </c>
      <c r="H2390" s="3" t="s">
        <v>23</v>
      </c>
      <c r="I2390" s="3" t="s">
        <v>24</v>
      </c>
      <c r="J2390" s="3" t="s">
        <v>25</v>
      </c>
      <c r="K2390" s="3" t="s">
        <v>765</v>
      </c>
      <c r="L2390" s="4" t="str">
        <f t="shared" si="154"/>
        <v>RC1206FR-075K9L</v>
      </c>
      <c r="M2390" s="3" t="s">
        <v>378</v>
      </c>
      <c r="N2390" t="s">
        <v>379</v>
      </c>
      <c r="O2390" t="str">
        <f t="shared" ca="1" si="152"/>
        <v>C:\Altium Libraries\Passives Library\DataSheet\GENERAL PURPOSE CHIP RESISTORS (Yageo).pdf</v>
      </c>
      <c r="P2390" s="5" t="str">
        <f t="shared" si="155"/>
        <v>GENERAL PURPOSE CHIP RESISTORS RES1206 5K9±1% 200V 0.25W</v>
      </c>
    </row>
    <row r="2391" spans="1:16" x14ac:dyDescent="0.3">
      <c r="A2391" s="4" t="s">
        <v>3693</v>
      </c>
      <c r="B2391" s="3" t="s">
        <v>762</v>
      </c>
      <c r="C2391" s="4" t="s">
        <v>2439</v>
      </c>
      <c r="D2391" s="45" t="s">
        <v>1669</v>
      </c>
      <c r="E2391" s="3" t="s">
        <v>763</v>
      </c>
      <c r="F2391" s="3" t="s">
        <v>764</v>
      </c>
      <c r="G2391" s="4" t="str">
        <f t="shared" si="153"/>
        <v>RES1206 6K04±1%</v>
      </c>
      <c r="H2391" s="3" t="s">
        <v>23</v>
      </c>
      <c r="I2391" s="3" t="s">
        <v>24</v>
      </c>
      <c r="J2391" s="3" t="s">
        <v>25</v>
      </c>
      <c r="K2391" s="3" t="s">
        <v>765</v>
      </c>
      <c r="L2391" s="4" t="str">
        <f t="shared" si="154"/>
        <v>RC1206FR-076K04L</v>
      </c>
      <c r="M2391" s="3" t="s">
        <v>378</v>
      </c>
      <c r="N2391" t="s">
        <v>379</v>
      </c>
      <c r="O2391" t="str">
        <f t="shared" ca="1" si="152"/>
        <v>C:\Altium Libraries\Passives Library\DataSheet\GENERAL PURPOSE CHIP RESISTORS (Yageo).pdf</v>
      </c>
      <c r="P2391" s="5" t="str">
        <f t="shared" si="155"/>
        <v>GENERAL PURPOSE CHIP RESISTORS RES1206 6K04±1% 200V 0.25W</v>
      </c>
    </row>
    <row r="2392" spans="1:16" x14ac:dyDescent="0.3">
      <c r="A2392" s="4" t="s">
        <v>3694</v>
      </c>
      <c r="B2392" s="3" t="s">
        <v>762</v>
      </c>
      <c r="C2392" s="4" t="s">
        <v>2440</v>
      </c>
      <c r="D2392" s="45" t="s">
        <v>1669</v>
      </c>
      <c r="E2392" s="3" t="s">
        <v>763</v>
      </c>
      <c r="F2392" s="3" t="s">
        <v>764</v>
      </c>
      <c r="G2392" s="4" t="str">
        <f t="shared" si="153"/>
        <v>RES1206 6K19±1%</v>
      </c>
      <c r="H2392" s="3" t="s">
        <v>23</v>
      </c>
      <c r="I2392" s="3" t="s">
        <v>24</v>
      </c>
      <c r="J2392" s="3" t="s">
        <v>25</v>
      </c>
      <c r="K2392" s="3" t="s">
        <v>765</v>
      </c>
      <c r="L2392" s="4" t="str">
        <f t="shared" si="154"/>
        <v>RC1206FR-076K19L</v>
      </c>
      <c r="M2392" s="3" t="s">
        <v>378</v>
      </c>
      <c r="N2392" t="s">
        <v>379</v>
      </c>
      <c r="O2392" t="str">
        <f t="shared" ca="1" si="152"/>
        <v>C:\Altium Libraries\Passives Library\DataSheet\GENERAL PURPOSE CHIP RESISTORS (Yageo).pdf</v>
      </c>
      <c r="P2392" s="5" t="str">
        <f t="shared" si="155"/>
        <v>GENERAL PURPOSE CHIP RESISTORS RES1206 6K19±1% 200V 0.25W</v>
      </c>
    </row>
    <row r="2393" spans="1:16" x14ac:dyDescent="0.3">
      <c r="A2393" s="4" t="s">
        <v>3695</v>
      </c>
      <c r="B2393" s="3" t="s">
        <v>762</v>
      </c>
      <c r="C2393" s="4" t="s">
        <v>2441</v>
      </c>
      <c r="D2393" s="45" t="s">
        <v>1669</v>
      </c>
      <c r="E2393" s="3" t="s">
        <v>763</v>
      </c>
      <c r="F2393" s="3" t="s">
        <v>764</v>
      </c>
      <c r="G2393" s="4" t="str">
        <f t="shared" si="153"/>
        <v>RES1206 6K34±1%</v>
      </c>
      <c r="H2393" s="3" t="s">
        <v>23</v>
      </c>
      <c r="I2393" s="3" t="s">
        <v>24</v>
      </c>
      <c r="J2393" s="3" t="s">
        <v>25</v>
      </c>
      <c r="K2393" s="3" t="s">
        <v>765</v>
      </c>
      <c r="L2393" s="4" t="str">
        <f t="shared" si="154"/>
        <v>RC1206FR-076K34L</v>
      </c>
      <c r="M2393" s="3" t="s">
        <v>378</v>
      </c>
      <c r="N2393" t="s">
        <v>379</v>
      </c>
      <c r="O2393" t="str">
        <f t="shared" ca="1" si="152"/>
        <v>C:\Altium Libraries\Passives Library\DataSheet\GENERAL PURPOSE CHIP RESISTORS (Yageo).pdf</v>
      </c>
      <c r="P2393" s="5" t="str">
        <f t="shared" si="155"/>
        <v>GENERAL PURPOSE CHIP RESISTORS RES1206 6K34±1% 200V 0.25W</v>
      </c>
    </row>
    <row r="2394" spans="1:16" x14ac:dyDescent="0.3">
      <c r="A2394" s="4" t="s">
        <v>3696</v>
      </c>
      <c r="B2394" s="3" t="s">
        <v>762</v>
      </c>
      <c r="C2394" s="4" t="s">
        <v>2442</v>
      </c>
      <c r="D2394" s="45" t="s">
        <v>1669</v>
      </c>
      <c r="E2394" s="3" t="s">
        <v>763</v>
      </c>
      <c r="F2394" s="3" t="s">
        <v>764</v>
      </c>
      <c r="G2394" s="4" t="str">
        <f t="shared" si="153"/>
        <v>RES1206 6K49±1%</v>
      </c>
      <c r="H2394" s="3" t="s">
        <v>23</v>
      </c>
      <c r="I2394" s="3" t="s">
        <v>24</v>
      </c>
      <c r="J2394" s="3" t="s">
        <v>25</v>
      </c>
      <c r="K2394" s="3" t="s">
        <v>765</v>
      </c>
      <c r="L2394" s="4" t="str">
        <f t="shared" si="154"/>
        <v>RC1206FR-076K49L</v>
      </c>
      <c r="M2394" s="3" t="s">
        <v>378</v>
      </c>
      <c r="N2394" t="s">
        <v>379</v>
      </c>
      <c r="O2394" t="str">
        <f t="shared" ca="1" si="152"/>
        <v>C:\Altium Libraries\Passives Library\DataSheet\GENERAL PURPOSE CHIP RESISTORS (Yageo).pdf</v>
      </c>
      <c r="P2394" s="5" t="str">
        <f t="shared" si="155"/>
        <v>GENERAL PURPOSE CHIP RESISTORS RES1206 6K49±1% 200V 0.25W</v>
      </c>
    </row>
    <row r="2395" spans="1:16" x14ac:dyDescent="0.3">
      <c r="A2395" s="4" t="s">
        <v>3697</v>
      </c>
      <c r="B2395" s="3" t="s">
        <v>762</v>
      </c>
      <c r="C2395" s="4" t="s">
        <v>2443</v>
      </c>
      <c r="D2395" s="45" t="s">
        <v>1669</v>
      </c>
      <c r="E2395" s="3" t="s">
        <v>763</v>
      </c>
      <c r="F2395" s="3" t="s">
        <v>764</v>
      </c>
      <c r="G2395" s="4" t="str">
        <f t="shared" si="153"/>
        <v>RES1206 6K65±1%</v>
      </c>
      <c r="H2395" s="3" t="s">
        <v>23</v>
      </c>
      <c r="I2395" s="3" t="s">
        <v>24</v>
      </c>
      <c r="J2395" s="3" t="s">
        <v>25</v>
      </c>
      <c r="K2395" s="3" t="s">
        <v>765</v>
      </c>
      <c r="L2395" s="4" t="str">
        <f t="shared" si="154"/>
        <v>RC1206FR-076K65L</v>
      </c>
      <c r="M2395" s="3" t="s">
        <v>378</v>
      </c>
      <c r="N2395" t="s">
        <v>379</v>
      </c>
      <c r="O2395" t="str">
        <f t="shared" ca="1" si="152"/>
        <v>C:\Altium Libraries\Passives Library\DataSheet\GENERAL PURPOSE CHIP RESISTORS (Yageo).pdf</v>
      </c>
      <c r="P2395" s="5" t="str">
        <f t="shared" si="155"/>
        <v>GENERAL PURPOSE CHIP RESISTORS RES1206 6K65±1% 200V 0.25W</v>
      </c>
    </row>
    <row r="2396" spans="1:16" x14ac:dyDescent="0.3">
      <c r="A2396" s="4" t="s">
        <v>3698</v>
      </c>
      <c r="B2396" s="3" t="s">
        <v>762</v>
      </c>
      <c r="C2396" s="4" t="s">
        <v>2444</v>
      </c>
      <c r="D2396" s="45" t="s">
        <v>1669</v>
      </c>
      <c r="E2396" s="3" t="s">
        <v>763</v>
      </c>
      <c r="F2396" s="3" t="s">
        <v>764</v>
      </c>
      <c r="G2396" s="4" t="str">
        <f t="shared" si="153"/>
        <v>RES1206 6K81±1%</v>
      </c>
      <c r="H2396" s="3" t="s">
        <v>23</v>
      </c>
      <c r="I2396" s="3" t="s">
        <v>24</v>
      </c>
      <c r="J2396" s="3" t="s">
        <v>25</v>
      </c>
      <c r="K2396" s="3" t="s">
        <v>765</v>
      </c>
      <c r="L2396" s="4" t="str">
        <f t="shared" si="154"/>
        <v>RC1206FR-076K81L</v>
      </c>
      <c r="M2396" s="3" t="s">
        <v>378</v>
      </c>
      <c r="N2396" t="s">
        <v>379</v>
      </c>
      <c r="O2396" t="str">
        <f t="shared" ca="1" si="152"/>
        <v>C:\Altium Libraries\Passives Library\DataSheet\GENERAL PURPOSE CHIP RESISTORS (Yageo).pdf</v>
      </c>
      <c r="P2396" s="5" t="str">
        <f t="shared" si="155"/>
        <v>GENERAL PURPOSE CHIP RESISTORS RES1206 6K81±1% 200V 0.25W</v>
      </c>
    </row>
    <row r="2397" spans="1:16" x14ac:dyDescent="0.3">
      <c r="A2397" s="4" t="s">
        <v>3699</v>
      </c>
      <c r="B2397" s="3" t="s">
        <v>762</v>
      </c>
      <c r="C2397" s="4" t="s">
        <v>2445</v>
      </c>
      <c r="D2397" s="45" t="s">
        <v>1669</v>
      </c>
      <c r="E2397" s="3" t="s">
        <v>763</v>
      </c>
      <c r="F2397" s="3" t="s">
        <v>764</v>
      </c>
      <c r="G2397" s="4" t="str">
        <f t="shared" si="153"/>
        <v>RES1206 6K98±1%</v>
      </c>
      <c r="H2397" s="3" t="s">
        <v>23</v>
      </c>
      <c r="I2397" s="3" t="s">
        <v>24</v>
      </c>
      <c r="J2397" s="3" t="s">
        <v>25</v>
      </c>
      <c r="K2397" s="3" t="s">
        <v>765</v>
      </c>
      <c r="L2397" s="4" t="str">
        <f t="shared" si="154"/>
        <v>RC1206FR-076K98L</v>
      </c>
      <c r="M2397" s="3" t="s">
        <v>378</v>
      </c>
      <c r="N2397" t="s">
        <v>379</v>
      </c>
      <c r="O2397" t="str">
        <f t="shared" ca="1" si="152"/>
        <v>C:\Altium Libraries\Passives Library\DataSheet\GENERAL PURPOSE CHIP RESISTORS (Yageo).pdf</v>
      </c>
      <c r="P2397" s="5" t="str">
        <f t="shared" si="155"/>
        <v>GENERAL PURPOSE CHIP RESISTORS RES1206 6K98±1% 200V 0.25W</v>
      </c>
    </row>
    <row r="2398" spans="1:16" x14ac:dyDescent="0.3">
      <c r="A2398" s="4" t="s">
        <v>3700</v>
      </c>
      <c r="B2398" s="3" t="s">
        <v>762</v>
      </c>
      <c r="C2398" s="4" t="s">
        <v>2446</v>
      </c>
      <c r="D2398" s="45" t="s">
        <v>1669</v>
      </c>
      <c r="E2398" s="3" t="s">
        <v>763</v>
      </c>
      <c r="F2398" s="3" t="s">
        <v>764</v>
      </c>
      <c r="G2398" s="4" t="str">
        <f t="shared" si="153"/>
        <v>RES1206 7K15±1%</v>
      </c>
      <c r="H2398" s="3" t="s">
        <v>23</v>
      </c>
      <c r="I2398" s="3" t="s">
        <v>24</v>
      </c>
      <c r="J2398" s="3" t="s">
        <v>25</v>
      </c>
      <c r="K2398" s="3" t="s">
        <v>765</v>
      </c>
      <c r="L2398" s="4" t="str">
        <f t="shared" si="154"/>
        <v>RC1206FR-077K15L</v>
      </c>
      <c r="M2398" s="3" t="s">
        <v>378</v>
      </c>
      <c r="N2398" t="s">
        <v>379</v>
      </c>
      <c r="O2398" t="str">
        <f t="shared" ca="1" si="152"/>
        <v>C:\Altium Libraries\Passives Library\DataSheet\GENERAL PURPOSE CHIP RESISTORS (Yageo).pdf</v>
      </c>
      <c r="P2398" s="5" t="str">
        <f t="shared" si="155"/>
        <v>GENERAL PURPOSE CHIP RESISTORS RES1206 7K15±1% 200V 0.25W</v>
      </c>
    </row>
    <row r="2399" spans="1:16" x14ac:dyDescent="0.3">
      <c r="A2399" s="4" t="s">
        <v>3701</v>
      </c>
      <c r="B2399" s="3" t="s">
        <v>762</v>
      </c>
      <c r="C2399" s="4" t="s">
        <v>2447</v>
      </c>
      <c r="D2399" s="45" t="s">
        <v>1669</v>
      </c>
      <c r="E2399" s="3" t="s">
        <v>763</v>
      </c>
      <c r="F2399" s="3" t="s">
        <v>764</v>
      </c>
      <c r="G2399" s="4" t="str">
        <f t="shared" si="153"/>
        <v>RES1206 7K32±1%</v>
      </c>
      <c r="H2399" s="3" t="s">
        <v>23</v>
      </c>
      <c r="I2399" s="3" t="s">
        <v>24</v>
      </c>
      <c r="J2399" s="3" t="s">
        <v>25</v>
      </c>
      <c r="K2399" s="3" t="s">
        <v>765</v>
      </c>
      <c r="L2399" s="4" t="str">
        <f t="shared" si="154"/>
        <v>RC1206FR-077K32L</v>
      </c>
      <c r="M2399" s="3" t="s">
        <v>378</v>
      </c>
      <c r="N2399" t="s">
        <v>379</v>
      </c>
      <c r="O2399" t="str">
        <f t="shared" ca="1" si="152"/>
        <v>C:\Altium Libraries\Passives Library\DataSheet\GENERAL PURPOSE CHIP RESISTORS (Yageo).pdf</v>
      </c>
      <c r="P2399" s="5" t="str">
        <f t="shared" si="155"/>
        <v>GENERAL PURPOSE CHIP RESISTORS RES1206 7K32±1% 200V 0.25W</v>
      </c>
    </row>
    <row r="2400" spans="1:16" x14ac:dyDescent="0.3">
      <c r="A2400" s="4" t="s">
        <v>3702</v>
      </c>
      <c r="B2400" s="3" t="s">
        <v>762</v>
      </c>
      <c r="C2400" s="4" t="s">
        <v>218</v>
      </c>
      <c r="D2400" s="45" t="s">
        <v>1669</v>
      </c>
      <c r="E2400" s="3" t="s">
        <v>763</v>
      </c>
      <c r="F2400" s="3" t="s">
        <v>764</v>
      </c>
      <c r="G2400" s="4" t="str">
        <f t="shared" si="153"/>
        <v>RES1206 7K5±1%</v>
      </c>
      <c r="H2400" s="3" t="s">
        <v>23</v>
      </c>
      <c r="I2400" s="3" t="s">
        <v>24</v>
      </c>
      <c r="J2400" s="3" t="s">
        <v>25</v>
      </c>
      <c r="K2400" s="3" t="s">
        <v>765</v>
      </c>
      <c r="L2400" s="4" t="str">
        <f t="shared" si="154"/>
        <v>RC1206FR-077K5L</v>
      </c>
      <c r="M2400" s="3" t="s">
        <v>378</v>
      </c>
      <c r="N2400" t="s">
        <v>379</v>
      </c>
      <c r="O2400" t="str">
        <f t="shared" ca="1" si="152"/>
        <v>C:\Altium Libraries\Passives Library\DataSheet\GENERAL PURPOSE CHIP RESISTORS (Yageo).pdf</v>
      </c>
      <c r="P2400" s="5" t="str">
        <f t="shared" si="155"/>
        <v>GENERAL PURPOSE CHIP RESISTORS RES1206 7K5±1% 200V 0.25W</v>
      </c>
    </row>
    <row r="2401" spans="1:16" x14ac:dyDescent="0.3">
      <c r="A2401" s="4" t="s">
        <v>3703</v>
      </c>
      <c r="B2401" s="3" t="s">
        <v>762</v>
      </c>
      <c r="C2401" s="4" t="s">
        <v>2448</v>
      </c>
      <c r="D2401" s="45" t="s">
        <v>1669</v>
      </c>
      <c r="E2401" s="3" t="s">
        <v>763</v>
      </c>
      <c r="F2401" s="3" t="s">
        <v>764</v>
      </c>
      <c r="G2401" s="4" t="str">
        <f t="shared" si="153"/>
        <v>RES1206 7K68±1%</v>
      </c>
      <c r="H2401" s="3" t="s">
        <v>23</v>
      </c>
      <c r="I2401" s="3" t="s">
        <v>24</v>
      </c>
      <c r="J2401" s="3" t="s">
        <v>25</v>
      </c>
      <c r="K2401" s="3" t="s">
        <v>765</v>
      </c>
      <c r="L2401" s="4" t="str">
        <f t="shared" si="154"/>
        <v>RC1206FR-077K68L</v>
      </c>
      <c r="M2401" s="3" t="s">
        <v>378</v>
      </c>
      <c r="N2401" t="s">
        <v>379</v>
      </c>
      <c r="O2401" t="str">
        <f t="shared" ca="1" si="152"/>
        <v>C:\Altium Libraries\Passives Library\DataSheet\GENERAL PURPOSE CHIP RESISTORS (Yageo).pdf</v>
      </c>
      <c r="P2401" s="5" t="str">
        <f t="shared" si="155"/>
        <v>GENERAL PURPOSE CHIP RESISTORS RES1206 7K68±1% 200V 0.25W</v>
      </c>
    </row>
    <row r="2402" spans="1:16" x14ac:dyDescent="0.3">
      <c r="A2402" s="4" t="s">
        <v>3704</v>
      </c>
      <c r="B2402" s="3" t="s">
        <v>762</v>
      </c>
      <c r="C2402" s="4" t="s">
        <v>2449</v>
      </c>
      <c r="D2402" s="45" t="s">
        <v>1669</v>
      </c>
      <c r="E2402" s="3" t="s">
        <v>763</v>
      </c>
      <c r="F2402" s="3" t="s">
        <v>764</v>
      </c>
      <c r="G2402" s="4" t="str">
        <f t="shared" si="153"/>
        <v>RES1206 7K87±1%</v>
      </c>
      <c r="H2402" s="3" t="s">
        <v>23</v>
      </c>
      <c r="I2402" s="3" t="s">
        <v>24</v>
      </c>
      <c r="J2402" s="3" t="s">
        <v>25</v>
      </c>
      <c r="K2402" s="3" t="s">
        <v>765</v>
      </c>
      <c r="L2402" s="4" t="str">
        <f t="shared" si="154"/>
        <v>RC1206FR-077K87L</v>
      </c>
      <c r="M2402" s="3" t="s">
        <v>378</v>
      </c>
      <c r="N2402" t="s">
        <v>379</v>
      </c>
      <c r="O2402" t="str">
        <f t="shared" ca="1" si="152"/>
        <v>C:\Altium Libraries\Passives Library\DataSheet\GENERAL PURPOSE CHIP RESISTORS (Yageo).pdf</v>
      </c>
      <c r="P2402" s="5" t="str">
        <f t="shared" si="155"/>
        <v>GENERAL PURPOSE CHIP RESISTORS RES1206 7K87±1% 200V 0.25W</v>
      </c>
    </row>
    <row r="2403" spans="1:16" x14ac:dyDescent="0.3">
      <c r="A2403" s="4" t="s">
        <v>3705</v>
      </c>
      <c r="B2403" s="3" t="s">
        <v>762</v>
      </c>
      <c r="C2403" s="4" t="s">
        <v>2450</v>
      </c>
      <c r="D2403" s="45" t="s">
        <v>1669</v>
      </c>
      <c r="E2403" s="3" t="s">
        <v>763</v>
      </c>
      <c r="F2403" s="3" t="s">
        <v>764</v>
      </c>
      <c r="G2403" s="4" t="str">
        <f t="shared" si="153"/>
        <v>RES1206 8K06±1%</v>
      </c>
      <c r="H2403" s="3" t="s">
        <v>23</v>
      </c>
      <c r="I2403" s="3" t="s">
        <v>24</v>
      </c>
      <c r="J2403" s="3" t="s">
        <v>25</v>
      </c>
      <c r="K2403" s="3" t="s">
        <v>765</v>
      </c>
      <c r="L2403" s="4" t="str">
        <f t="shared" si="154"/>
        <v>RC1206FR-078K06L</v>
      </c>
      <c r="M2403" s="3" t="s">
        <v>378</v>
      </c>
      <c r="N2403" t="s">
        <v>379</v>
      </c>
      <c r="O2403" t="str">
        <f t="shared" ca="1" si="152"/>
        <v>C:\Altium Libraries\Passives Library\DataSheet\GENERAL PURPOSE CHIP RESISTORS (Yageo).pdf</v>
      </c>
      <c r="P2403" s="5" t="str">
        <f t="shared" si="155"/>
        <v>GENERAL PURPOSE CHIP RESISTORS RES1206 8K06±1% 200V 0.25W</v>
      </c>
    </row>
    <row r="2404" spans="1:16" x14ac:dyDescent="0.3">
      <c r="A2404" s="4" t="s">
        <v>3706</v>
      </c>
      <c r="B2404" s="3" t="s">
        <v>762</v>
      </c>
      <c r="C2404" s="4" t="s">
        <v>2451</v>
      </c>
      <c r="D2404" s="45" t="s">
        <v>1669</v>
      </c>
      <c r="E2404" s="3" t="s">
        <v>763</v>
      </c>
      <c r="F2404" s="3" t="s">
        <v>764</v>
      </c>
      <c r="G2404" s="4" t="str">
        <f t="shared" si="153"/>
        <v>RES1206 8K25±1%</v>
      </c>
      <c r="H2404" s="3" t="s">
        <v>23</v>
      </c>
      <c r="I2404" s="3" t="s">
        <v>24</v>
      </c>
      <c r="J2404" s="3" t="s">
        <v>25</v>
      </c>
      <c r="K2404" s="3" t="s">
        <v>765</v>
      </c>
      <c r="L2404" s="4" t="str">
        <f t="shared" si="154"/>
        <v>RC1206FR-078K25L</v>
      </c>
      <c r="M2404" s="3" t="s">
        <v>378</v>
      </c>
      <c r="N2404" t="s">
        <v>379</v>
      </c>
      <c r="O2404" t="str">
        <f t="shared" ca="1" si="152"/>
        <v>C:\Altium Libraries\Passives Library\DataSheet\GENERAL PURPOSE CHIP RESISTORS (Yageo).pdf</v>
      </c>
      <c r="P2404" s="5" t="str">
        <f t="shared" si="155"/>
        <v>GENERAL PURPOSE CHIP RESISTORS RES1206 8K25±1% 200V 0.25W</v>
      </c>
    </row>
    <row r="2405" spans="1:16" x14ac:dyDescent="0.3">
      <c r="A2405" s="4" t="s">
        <v>3707</v>
      </c>
      <c r="B2405" s="3" t="s">
        <v>762</v>
      </c>
      <c r="C2405" s="4" t="s">
        <v>2452</v>
      </c>
      <c r="D2405" s="45" t="s">
        <v>1669</v>
      </c>
      <c r="E2405" s="3" t="s">
        <v>763</v>
      </c>
      <c r="F2405" s="3" t="s">
        <v>764</v>
      </c>
      <c r="G2405" s="4" t="str">
        <f t="shared" si="153"/>
        <v>RES1206 8K45±1%</v>
      </c>
      <c r="H2405" s="3" t="s">
        <v>23</v>
      </c>
      <c r="I2405" s="3" t="s">
        <v>24</v>
      </c>
      <c r="J2405" s="3" t="s">
        <v>25</v>
      </c>
      <c r="K2405" s="3" t="s">
        <v>765</v>
      </c>
      <c r="L2405" s="4" t="str">
        <f t="shared" si="154"/>
        <v>RC1206FR-078K45L</v>
      </c>
      <c r="M2405" s="3" t="s">
        <v>378</v>
      </c>
      <c r="N2405" t="s">
        <v>379</v>
      </c>
      <c r="O2405" t="str">
        <f t="shared" ca="1" si="152"/>
        <v>C:\Altium Libraries\Passives Library\DataSheet\GENERAL PURPOSE CHIP RESISTORS (Yageo).pdf</v>
      </c>
      <c r="P2405" s="5" t="str">
        <f t="shared" si="155"/>
        <v>GENERAL PURPOSE CHIP RESISTORS RES1206 8K45±1% 200V 0.25W</v>
      </c>
    </row>
    <row r="2406" spans="1:16" x14ac:dyDescent="0.3">
      <c r="A2406" s="4" t="s">
        <v>3708</v>
      </c>
      <c r="B2406" s="3" t="s">
        <v>762</v>
      </c>
      <c r="C2406" s="4" t="s">
        <v>2453</v>
      </c>
      <c r="D2406" s="45" t="s">
        <v>1669</v>
      </c>
      <c r="E2406" s="3" t="s">
        <v>763</v>
      </c>
      <c r="F2406" s="3" t="s">
        <v>764</v>
      </c>
      <c r="G2406" s="4" t="str">
        <f t="shared" si="153"/>
        <v>RES1206 8K66±1%</v>
      </c>
      <c r="H2406" s="3" t="s">
        <v>23</v>
      </c>
      <c r="I2406" s="3" t="s">
        <v>24</v>
      </c>
      <c r="J2406" s="3" t="s">
        <v>25</v>
      </c>
      <c r="K2406" s="3" t="s">
        <v>765</v>
      </c>
      <c r="L2406" s="4" t="str">
        <f t="shared" si="154"/>
        <v>RC1206FR-078K66L</v>
      </c>
      <c r="M2406" s="3" t="s">
        <v>378</v>
      </c>
      <c r="N2406" t="s">
        <v>379</v>
      </c>
      <c r="O2406" t="str">
        <f t="shared" ca="1" si="152"/>
        <v>C:\Altium Libraries\Passives Library\DataSheet\GENERAL PURPOSE CHIP RESISTORS (Yageo).pdf</v>
      </c>
      <c r="P2406" s="5" t="str">
        <f t="shared" si="155"/>
        <v>GENERAL PURPOSE CHIP RESISTORS RES1206 8K66±1% 200V 0.25W</v>
      </c>
    </row>
    <row r="2407" spans="1:16" x14ac:dyDescent="0.3">
      <c r="A2407" s="4" t="s">
        <v>3709</v>
      </c>
      <c r="B2407" s="3" t="s">
        <v>762</v>
      </c>
      <c r="C2407" s="4" t="s">
        <v>2454</v>
      </c>
      <c r="D2407" s="45" t="s">
        <v>1669</v>
      </c>
      <c r="E2407" s="3" t="s">
        <v>763</v>
      </c>
      <c r="F2407" s="3" t="s">
        <v>764</v>
      </c>
      <c r="G2407" s="4" t="str">
        <f t="shared" si="153"/>
        <v>RES1206 8K87±1%</v>
      </c>
      <c r="H2407" s="3" t="s">
        <v>23</v>
      </c>
      <c r="I2407" s="3" t="s">
        <v>24</v>
      </c>
      <c r="J2407" s="3" t="s">
        <v>25</v>
      </c>
      <c r="K2407" s="3" t="s">
        <v>765</v>
      </c>
      <c r="L2407" s="4" t="str">
        <f t="shared" si="154"/>
        <v>RC1206FR-078K87L</v>
      </c>
      <c r="M2407" s="3" t="s">
        <v>378</v>
      </c>
      <c r="N2407" t="s">
        <v>379</v>
      </c>
      <c r="O2407" t="str">
        <f t="shared" ca="1" si="152"/>
        <v>C:\Altium Libraries\Passives Library\DataSheet\GENERAL PURPOSE CHIP RESISTORS (Yageo).pdf</v>
      </c>
      <c r="P2407" s="5" t="str">
        <f t="shared" si="155"/>
        <v>GENERAL PURPOSE CHIP RESISTORS RES1206 8K87±1% 200V 0.25W</v>
      </c>
    </row>
    <row r="2408" spans="1:16" x14ac:dyDescent="0.3">
      <c r="A2408" s="4" t="s">
        <v>3710</v>
      </c>
      <c r="B2408" s="3" t="s">
        <v>762</v>
      </c>
      <c r="C2408" s="4" t="s">
        <v>2455</v>
      </c>
      <c r="D2408" s="45" t="s">
        <v>1669</v>
      </c>
      <c r="E2408" s="3" t="s">
        <v>763</v>
      </c>
      <c r="F2408" s="3" t="s">
        <v>764</v>
      </c>
      <c r="G2408" s="4" t="str">
        <f t="shared" si="153"/>
        <v>RES1206 9K09±1%</v>
      </c>
      <c r="H2408" s="3" t="s">
        <v>23</v>
      </c>
      <c r="I2408" s="3" t="s">
        <v>24</v>
      </c>
      <c r="J2408" s="3" t="s">
        <v>25</v>
      </c>
      <c r="K2408" s="3" t="s">
        <v>765</v>
      </c>
      <c r="L2408" s="4" t="str">
        <f t="shared" si="154"/>
        <v>RC1206FR-079K09L</v>
      </c>
      <c r="M2408" s="3" t="s">
        <v>378</v>
      </c>
      <c r="N2408" t="s">
        <v>379</v>
      </c>
      <c r="O2408" t="str">
        <f t="shared" ca="1" si="152"/>
        <v>C:\Altium Libraries\Passives Library\DataSheet\GENERAL PURPOSE CHIP RESISTORS (Yageo).pdf</v>
      </c>
      <c r="P2408" s="5" t="str">
        <f t="shared" si="155"/>
        <v>GENERAL PURPOSE CHIP RESISTORS RES1206 9K09±1% 200V 0.25W</v>
      </c>
    </row>
    <row r="2409" spans="1:16" x14ac:dyDescent="0.3">
      <c r="A2409" s="4" t="s">
        <v>3711</v>
      </c>
      <c r="B2409" s="3" t="s">
        <v>762</v>
      </c>
      <c r="C2409" s="4" t="s">
        <v>2456</v>
      </c>
      <c r="D2409" s="45" t="s">
        <v>1669</v>
      </c>
      <c r="E2409" s="3" t="s">
        <v>763</v>
      </c>
      <c r="F2409" s="3" t="s">
        <v>764</v>
      </c>
      <c r="G2409" s="4" t="str">
        <f t="shared" si="153"/>
        <v>RES1206 9K31±1%</v>
      </c>
      <c r="H2409" s="3" t="s">
        <v>23</v>
      </c>
      <c r="I2409" s="3" t="s">
        <v>24</v>
      </c>
      <c r="J2409" s="3" t="s">
        <v>25</v>
      </c>
      <c r="K2409" s="3" t="s">
        <v>765</v>
      </c>
      <c r="L2409" s="4" t="str">
        <f t="shared" si="154"/>
        <v>RC1206FR-079K31L</v>
      </c>
      <c r="M2409" s="3" t="s">
        <v>378</v>
      </c>
      <c r="N2409" t="s">
        <v>379</v>
      </c>
      <c r="O2409" t="str">
        <f t="shared" ca="1" si="152"/>
        <v>C:\Altium Libraries\Passives Library\DataSheet\GENERAL PURPOSE CHIP RESISTORS (Yageo).pdf</v>
      </c>
      <c r="P2409" s="5" t="str">
        <f t="shared" si="155"/>
        <v>GENERAL PURPOSE CHIP RESISTORS RES1206 9K31±1% 200V 0.25W</v>
      </c>
    </row>
    <row r="2410" spans="1:16" x14ac:dyDescent="0.3">
      <c r="A2410" s="4" t="s">
        <v>3712</v>
      </c>
      <c r="B2410" s="3" t="s">
        <v>762</v>
      </c>
      <c r="C2410" s="4" t="s">
        <v>2457</v>
      </c>
      <c r="D2410" s="45" t="s">
        <v>1669</v>
      </c>
      <c r="E2410" s="3" t="s">
        <v>763</v>
      </c>
      <c r="F2410" s="3" t="s">
        <v>764</v>
      </c>
      <c r="G2410" s="4" t="str">
        <f t="shared" si="153"/>
        <v>RES1206 9K53±1%</v>
      </c>
      <c r="H2410" s="3" t="s">
        <v>23</v>
      </c>
      <c r="I2410" s="3" t="s">
        <v>24</v>
      </c>
      <c r="J2410" s="3" t="s">
        <v>25</v>
      </c>
      <c r="K2410" s="3" t="s">
        <v>765</v>
      </c>
      <c r="L2410" s="4" t="str">
        <f t="shared" si="154"/>
        <v>RC1206FR-079K53L</v>
      </c>
      <c r="M2410" s="3" t="s">
        <v>378</v>
      </c>
      <c r="N2410" t="s">
        <v>379</v>
      </c>
      <c r="O2410" t="str">
        <f t="shared" ca="1" si="152"/>
        <v>C:\Altium Libraries\Passives Library\DataSheet\GENERAL PURPOSE CHIP RESISTORS (Yageo).pdf</v>
      </c>
      <c r="P2410" s="5" t="str">
        <f t="shared" si="155"/>
        <v>GENERAL PURPOSE CHIP RESISTORS RES1206 9K53±1% 200V 0.25W</v>
      </c>
    </row>
    <row r="2411" spans="1:16" x14ac:dyDescent="0.3">
      <c r="A2411" s="4" t="s">
        <v>3713</v>
      </c>
      <c r="B2411" s="3" t="s">
        <v>762</v>
      </c>
      <c r="C2411" s="4" t="s">
        <v>2458</v>
      </c>
      <c r="D2411" s="45" t="s">
        <v>1669</v>
      </c>
      <c r="E2411" s="3" t="s">
        <v>763</v>
      </c>
      <c r="F2411" s="3" t="s">
        <v>764</v>
      </c>
      <c r="G2411" s="4" t="str">
        <f t="shared" si="153"/>
        <v>RES1206 9K76±1%</v>
      </c>
      <c r="H2411" s="3" t="s">
        <v>23</v>
      </c>
      <c r="I2411" s="3" t="s">
        <v>24</v>
      </c>
      <c r="J2411" s="3" t="s">
        <v>25</v>
      </c>
      <c r="K2411" s="3" t="s">
        <v>765</v>
      </c>
      <c r="L2411" s="4" t="str">
        <f t="shared" si="154"/>
        <v>RC1206FR-079K76L</v>
      </c>
      <c r="M2411" s="3" t="s">
        <v>378</v>
      </c>
      <c r="N2411" t="s">
        <v>379</v>
      </c>
      <c r="O2411" t="str">
        <f t="shared" ref="O2411:O2474" ca="1" si="156">CONCATENATE(LEFT(CELL("имяфайла"), FIND("[",CELL("имяфайла"))-1),"DataSheet\GENERAL PURPOSE CHIP RESISTORS (Yageo).pdf")</f>
        <v>C:\Altium Libraries\Passives Library\DataSheet\GENERAL PURPOSE CHIP RESISTORS (Yageo).pdf</v>
      </c>
      <c r="P2411" s="5" t="str">
        <f t="shared" si="155"/>
        <v>GENERAL PURPOSE CHIP RESISTORS RES1206 9K76±1% 200V 0.25W</v>
      </c>
    </row>
    <row r="2412" spans="1:16" x14ac:dyDescent="0.3">
      <c r="A2412" s="4" t="s">
        <v>3714</v>
      </c>
      <c r="B2412" s="3" t="s">
        <v>762</v>
      </c>
      <c r="C2412" s="4" t="s">
        <v>224</v>
      </c>
      <c r="D2412" s="45" t="s">
        <v>1669</v>
      </c>
      <c r="E2412" s="3" t="s">
        <v>763</v>
      </c>
      <c r="F2412" s="3" t="s">
        <v>764</v>
      </c>
      <c r="G2412" s="4" t="str">
        <f t="shared" ref="G2412:G2475" si="157">CONCATENATE(K2412," ",C2412,D2412)</f>
        <v>RES1206 10K±1%</v>
      </c>
      <c r="H2412" s="3" t="s">
        <v>23</v>
      </c>
      <c r="I2412" s="3" t="s">
        <v>24</v>
      </c>
      <c r="J2412" s="3" t="s">
        <v>25</v>
      </c>
      <c r="K2412" s="3" t="s">
        <v>765</v>
      </c>
      <c r="L2412" s="4" t="str">
        <f t="shared" ref="L2412:L2475" si="158">CONCATENATE("RC1206FR-07",C2412,"L")</f>
        <v>RC1206FR-0710KL</v>
      </c>
      <c r="M2412" s="3" t="s">
        <v>378</v>
      </c>
      <c r="N2412" t="s">
        <v>379</v>
      </c>
      <c r="O2412" t="str">
        <f t="shared" ca="1" si="156"/>
        <v>C:\Altium Libraries\Passives Library\DataSheet\GENERAL PURPOSE CHIP RESISTORS (Yageo).pdf</v>
      </c>
      <c r="P2412" s="5" t="str">
        <f t="shared" ref="P2412:P2475" si="159">CONCATENATE(N2412," ",K2412," ",C2412,D2412," ",E2412," ",F2412)</f>
        <v>GENERAL PURPOSE CHIP RESISTORS RES1206 10K±1% 200V 0.25W</v>
      </c>
    </row>
    <row r="2413" spans="1:16" x14ac:dyDescent="0.3">
      <c r="A2413" s="4" t="s">
        <v>3715</v>
      </c>
      <c r="B2413" s="3" t="s">
        <v>762</v>
      </c>
      <c r="C2413" s="4" t="s">
        <v>2459</v>
      </c>
      <c r="D2413" s="45" t="s">
        <v>1669</v>
      </c>
      <c r="E2413" s="3" t="s">
        <v>763</v>
      </c>
      <c r="F2413" s="3" t="s">
        <v>764</v>
      </c>
      <c r="G2413" s="4" t="str">
        <f t="shared" si="157"/>
        <v>RES1206 10K2±1%</v>
      </c>
      <c r="H2413" s="3" t="s">
        <v>23</v>
      </c>
      <c r="I2413" s="3" t="s">
        <v>24</v>
      </c>
      <c r="J2413" s="3" t="s">
        <v>25</v>
      </c>
      <c r="K2413" s="3" t="s">
        <v>765</v>
      </c>
      <c r="L2413" s="4" t="str">
        <f t="shared" si="158"/>
        <v>RC1206FR-0710K2L</v>
      </c>
      <c r="M2413" s="3" t="s">
        <v>378</v>
      </c>
      <c r="N2413" t="s">
        <v>379</v>
      </c>
      <c r="O2413" t="str">
        <f t="shared" ca="1" si="156"/>
        <v>C:\Altium Libraries\Passives Library\DataSheet\GENERAL PURPOSE CHIP RESISTORS (Yageo).pdf</v>
      </c>
      <c r="P2413" s="5" t="str">
        <f t="shared" si="159"/>
        <v>GENERAL PURPOSE CHIP RESISTORS RES1206 10K2±1% 200V 0.25W</v>
      </c>
    </row>
    <row r="2414" spans="1:16" x14ac:dyDescent="0.3">
      <c r="A2414" s="4" t="s">
        <v>3716</v>
      </c>
      <c r="B2414" s="3" t="s">
        <v>762</v>
      </c>
      <c r="C2414" s="4" t="s">
        <v>2460</v>
      </c>
      <c r="D2414" s="45" t="s">
        <v>1669</v>
      </c>
      <c r="E2414" s="3" t="s">
        <v>763</v>
      </c>
      <c r="F2414" s="3" t="s">
        <v>764</v>
      </c>
      <c r="G2414" s="4" t="str">
        <f t="shared" si="157"/>
        <v>RES1206 10K5±1%</v>
      </c>
      <c r="H2414" s="3" t="s">
        <v>23</v>
      </c>
      <c r="I2414" s="3" t="s">
        <v>24</v>
      </c>
      <c r="J2414" s="3" t="s">
        <v>25</v>
      </c>
      <c r="K2414" s="3" t="s">
        <v>765</v>
      </c>
      <c r="L2414" s="4" t="str">
        <f t="shared" si="158"/>
        <v>RC1206FR-0710K5L</v>
      </c>
      <c r="M2414" s="3" t="s">
        <v>378</v>
      </c>
      <c r="N2414" t="s">
        <v>379</v>
      </c>
      <c r="O2414" t="str">
        <f t="shared" ca="1" si="156"/>
        <v>C:\Altium Libraries\Passives Library\DataSheet\GENERAL PURPOSE CHIP RESISTORS (Yageo).pdf</v>
      </c>
      <c r="P2414" s="5" t="str">
        <f t="shared" si="159"/>
        <v>GENERAL PURPOSE CHIP RESISTORS RES1206 10K5±1% 200V 0.25W</v>
      </c>
    </row>
    <row r="2415" spans="1:16" x14ac:dyDescent="0.3">
      <c r="A2415" s="4" t="s">
        <v>3717</v>
      </c>
      <c r="B2415" s="3" t="s">
        <v>762</v>
      </c>
      <c r="C2415" s="4" t="s">
        <v>2461</v>
      </c>
      <c r="D2415" s="45" t="s">
        <v>1669</v>
      </c>
      <c r="E2415" s="3" t="s">
        <v>763</v>
      </c>
      <c r="F2415" s="3" t="s">
        <v>764</v>
      </c>
      <c r="G2415" s="4" t="str">
        <f t="shared" si="157"/>
        <v>RES1206 10K7±1%</v>
      </c>
      <c r="H2415" s="3" t="s">
        <v>23</v>
      </c>
      <c r="I2415" s="3" t="s">
        <v>24</v>
      </c>
      <c r="J2415" s="3" t="s">
        <v>25</v>
      </c>
      <c r="K2415" s="3" t="s">
        <v>765</v>
      </c>
      <c r="L2415" s="4" t="str">
        <f t="shared" si="158"/>
        <v>RC1206FR-0710K7L</v>
      </c>
      <c r="M2415" s="3" t="s">
        <v>378</v>
      </c>
      <c r="N2415" t="s">
        <v>379</v>
      </c>
      <c r="O2415" t="str">
        <f t="shared" ca="1" si="156"/>
        <v>C:\Altium Libraries\Passives Library\DataSheet\GENERAL PURPOSE CHIP RESISTORS (Yageo).pdf</v>
      </c>
      <c r="P2415" s="5" t="str">
        <f t="shared" si="159"/>
        <v>GENERAL PURPOSE CHIP RESISTORS RES1206 10K7±1% 200V 0.25W</v>
      </c>
    </row>
    <row r="2416" spans="1:16" x14ac:dyDescent="0.3">
      <c r="A2416" s="4" t="s">
        <v>3718</v>
      </c>
      <c r="B2416" s="3" t="s">
        <v>762</v>
      </c>
      <c r="C2416" s="4" t="s">
        <v>226</v>
      </c>
      <c r="D2416" s="45" t="s">
        <v>1669</v>
      </c>
      <c r="E2416" s="3" t="s">
        <v>763</v>
      </c>
      <c r="F2416" s="3" t="s">
        <v>764</v>
      </c>
      <c r="G2416" s="4" t="str">
        <f t="shared" si="157"/>
        <v>RES1206 11K±1%</v>
      </c>
      <c r="H2416" s="3" t="s">
        <v>23</v>
      </c>
      <c r="I2416" s="3" t="s">
        <v>24</v>
      </c>
      <c r="J2416" s="3" t="s">
        <v>25</v>
      </c>
      <c r="K2416" s="3" t="s">
        <v>765</v>
      </c>
      <c r="L2416" s="4" t="str">
        <f t="shared" si="158"/>
        <v>RC1206FR-0711KL</v>
      </c>
      <c r="M2416" s="3" t="s">
        <v>378</v>
      </c>
      <c r="N2416" t="s">
        <v>379</v>
      </c>
      <c r="O2416" t="str">
        <f t="shared" ca="1" si="156"/>
        <v>C:\Altium Libraries\Passives Library\DataSheet\GENERAL PURPOSE CHIP RESISTORS (Yageo).pdf</v>
      </c>
      <c r="P2416" s="5" t="str">
        <f t="shared" si="159"/>
        <v>GENERAL PURPOSE CHIP RESISTORS RES1206 11K±1% 200V 0.25W</v>
      </c>
    </row>
    <row r="2417" spans="1:16" x14ac:dyDescent="0.3">
      <c r="A2417" s="4" t="s">
        <v>3719</v>
      </c>
      <c r="B2417" s="3" t="s">
        <v>762</v>
      </c>
      <c r="C2417" s="4" t="s">
        <v>2462</v>
      </c>
      <c r="D2417" s="45" t="s">
        <v>1669</v>
      </c>
      <c r="E2417" s="3" t="s">
        <v>763</v>
      </c>
      <c r="F2417" s="3" t="s">
        <v>764</v>
      </c>
      <c r="G2417" s="4" t="str">
        <f t="shared" si="157"/>
        <v>RES1206 11K3±1%</v>
      </c>
      <c r="H2417" s="3" t="s">
        <v>23</v>
      </c>
      <c r="I2417" s="3" t="s">
        <v>24</v>
      </c>
      <c r="J2417" s="3" t="s">
        <v>25</v>
      </c>
      <c r="K2417" s="3" t="s">
        <v>765</v>
      </c>
      <c r="L2417" s="4" t="str">
        <f t="shared" si="158"/>
        <v>RC1206FR-0711K3L</v>
      </c>
      <c r="M2417" s="3" t="s">
        <v>378</v>
      </c>
      <c r="N2417" t="s">
        <v>379</v>
      </c>
      <c r="O2417" t="str">
        <f t="shared" ca="1" si="156"/>
        <v>C:\Altium Libraries\Passives Library\DataSheet\GENERAL PURPOSE CHIP RESISTORS (Yageo).pdf</v>
      </c>
      <c r="P2417" s="5" t="str">
        <f t="shared" si="159"/>
        <v>GENERAL PURPOSE CHIP RESISTORS RES1206 11K3±1% 200V 0.25W</v>
      </c>
    </row>
    <row r="2418" spans="1:16" x14ac:dyDescent="0.3">
      <c r="A2418" s="4" t="s">
        <v>3720</v>
      </c>
      <c r="B2418" s="3" t="s">
        <v>762</v>
      </c>
      <c r="C2418" s="4" t="s">
        <v>2463</v>
      </c>
      <c r="D2418" s="45" t="s">
        <v>1669</v>
      </c>
      <c r="E2418" s="3" t="s">
        <v>763</v>
      </c>
      <c r="F2418" s="3" t="s">
        <v>764</v>
      </c>
      <c r="G2418" s="4" t="str">
        <f t="shared" si="157"/>
        <v>RES1206 11K5±1%</v>
      </c>
      <c r="H2418" s="3" t="s">
        <v>23</v>
      </c>
      <c r="I2418" s="3" t="s">
        <v>24</v>
      </c>
      <c r="J2418" s="3" t="s">
        <v>25</v>
      </c>
      <c r="K2418" s="3" t="s">
        <v>765</v>
      </c>
      <c r="L2418" s="4" t="str">
        <f t="shared" si="158"/>
        <v>RC1206FR-0711K5L</v>
      </c>
      <c r="M2418" s="3" t="s">
        <v>378</v>
      </c>
      <c r="N2418" t="s">
        <v>379</v>
      </c>
      <c r="O2418" t="str">
        <f t="shared" ca="1" si="156"/>
        <v>C:\Altium Libraries\Passives Library\DataSheet\GENERAL PURPOSE CHIP RESISTORS (Yageo).pdf</v>
      </c>
      <c r="P2418" s="5" t="str">
        <f t="shared" si="159"/>
        <v>GENERAL PURPOSE CHIP RESISTORS RES1206 11K5±1% 200V 0.25W</v>
      </c>
    </row>
    <row r="2419" spans="1:16" x14ac:dyDescent="0.3">
      <c r="A2419" s="4" t="s">
        <v>3721</v>
      </c>
      <c r="B2419" s="3" t="s">
        <v>762</v>
      </c>
      <c r="C2419" s="4" t="s">
        <v>2464</v>
      </c>
      <c r="D2419" s="45" t="s">
        <v>1669</v>
      </c>
      <c r="E2419" s="3" t="s">
        <v>763</v>
      </c>
      <c r="F2419" s="3" t="s">
        <v>764</v>
      </c>
      <c r="G2419" s="4" t="str">
        <f t="shared" si="157"/>
        <v>RES1206 11K8±1%</v>
      </c>
      <c r="H2419" s="3" t="s">
        <v>23</v>
      </c>
      <c r="I2419" s="3" t="s">
        <v>24</v>
      </c>
      <c r="J2419" s="3" t="s">
        <v>25</v>
      </c>
      <c r="K2419" s="3" t="s">
        <v>765</v>
      </c>
      <c r="L2419" s="4" t="str">
        <f t="shared" si="158"/>
        <v>RC1206FR-0711K8L</v>
      </c>
      <c r="M2419" s="3" t="s">
        <v>378</v>
      </c>
      <c r="N2419" t="s">
        <v>379</v>
      </c>
      <c r="O2419" t="str">
        <f t="shared" ca="1" si="156"/>
        <v>C:\Altium Libraries\Passives Library\DataSheet\GENERAL PURPOSE CHIP RESISTORS (Yageo).pdf</v>
      </c>
      <c r="P2419" s="5" t="str">
        <f t="shared" si="159"/>
        <v>GENERAL PURPOSE CHIP RESISTORS RES1206 11K8±1% 200V 0.25W</v>
      </c>
    </row>
    <row r="2420" spans="1:16" x14ac:dyDescent="0.3">
      <c r="A2420" s="4" t="s">
        <v>3722</v>
      </c>
      <c r="B2420" s="3" t="s">
        <v>762</v>
      </c>
      <c r="C2420" s="4" t="s">
        <v>2465</v>
      </c>
      <c r="D2420" s="45" t="s">
        <v>1669</v>
      </c>
      <c r="E2420" s="3" t="s">
        <v>763</v>
      </c>
      <c r="F2420" s="3" t="s">
        <v>764</v>
      </c>
      <c r="G2420" s="4" t="str">
        <f t="shared" si="157"/>
        <v>RES1206 12K1±1%</v>
      </c>
      <c r="H2420" s="3" t="s">
        <v>23</v>
      </c>
      <c r="I2420" s="3" t="s">
        <v>24</v>
      </c>
      <c r="J2420" s="3" t="s">
        <v>25</v>
      </c>
      <c r="K2420" s="3" t="s">
        <v>765</v>
      </c>
      <c r="L2420" s="4" t="str">
        <f t="shared" si="158"/>
        <v>RC1206FR-0712K1L</v>
      </c>
      <c r="M2420" s="3" t="s">
        <v>378</v>
      </c>
      <c r="N2420" t="s">
        <v>379</v>
      </c>
      <c r="O2420" t="str">
        <f t="shared" ca="1" si="156"/>
        <v>C:\Altium Libraries\Passives Library\DataSheet\GENERAL PURPOSE CHIP RESISTORS (Yageo).pdf</v>
      </c>
      <c r="P2420" s="5" t="str">
        <f t="shared" si="159"/>
        <v>GENERAL PURPOSE CHIP RESISTORS RES1206 12K1±1% 200V 0.25W</v>
      </c>
    </row>
    <row r="2421" spans="1:16" x14ac:dyDescent="0.3">
      <c r="A2421" s="4" t="s">
        <v>3723</v>
      </c>
      <c r="B2421" s="3" t="s">
        <v>762</v>
      </c>
      <c r="C2421" s="4" t="s">
        <v>2466</v>
      </c>
      <c r="D2421" s="45" t="s">
        <v>1669</v>
      </c>
      <c r="E2421" s="3" t="s">
        <v>763</v>
      </c>
      <c r="F2421" s="3" t="s">
        <v>764</v>
      </c>
      <c r="G2421" s="4" t="str">
        <f t="shared" si="157"/>
        <v>RES1206 12K4±1%</v>
      </c>
      <c r="H2421" s="3" t="s">
        <v>23</v>
      </c>
      <c r="I2421" s="3" t="s">
        <v>24</v>
      </c>
      <c r="J2421" s="3" t="s">
        <v>25</v>
      </c>
      <c r="K2421" s="3" t="s">
        <v>765</v>
      </c>
      <c r="L2421" s="4" t="str">
        <f t="shared" si="158"/>
        <v>RC1206FR-0712K4L</v>
      </c>
      <c r="M2421" s="3" t="s">
        <v>378</v>
      </c>
      <c r="N2421" t="s">
        <v>379</v>
      </c>
      <c r="O2421" t="str">
        <f t="shared" ca="1" si="156"/>
        <v>C:\Altium Libraries\Passives Library\DataSheet\GENERAL PURPOSE CHIP RESISTORS (Yageo).pdf</v>
      </c>
      <c r="P2421" s="5" t="str">
        <f t="shared" si="159"/>
        <v>GENERAL PURPOSE CHIP RESISTORS RES1206 12K4±1% 200V 0.25W</v>
      </c>
    </row>
    <row r="2422" spans="1:16" x14ac:dyDescent="0.3">
      <c r="A2422" s="4" t="s">
        <v>3724</v>
      </c>
      <c r="B2422" s="3" t="s">
        <v>762</v>
      </c>
      <c r="C2422" s="4" t="s">
        <v>2467</v>
      </c>
      <c r="D2422" s="45" t="s">
        <v>1669</v>
      </c>
      <c r="E2422" s="3" t="s">
        <v>763</v>
      </c>
      <c r="F2422" s="3" t="s">
        <v>764</v>
      </c>
      <c r="G2422" s="4" t="str">
        <f t="shared" si="157"/>
        <v>RES1206 12K7±1%</v>
      </c>
      <c r="H2422" s="3" t="s">
        <v>23</v>
      </c>
      <c r="I2422" s="3" t="s">
        <v>24</v>
      </c>
      <c r="J2422" s="3" t="s">
        <v>25</v>
      </c>
      <c r="K2422" s="3" t="s">
        <v>765</v>
      </c>
      <c r="L2422" s="4" t="str">
        <f t="shared" si="158"/>
        <v>RC1206FR-0712K7L</v>
      </c>
      <c r="M2422" s="3" t="s">
        <v>378</v>
      </c>
      <c r="N2422" t="s">
        <v>379</v>
      </c>
      <c r="O2422" t="str">
        <f t="shared" ca="1" si="156"/>
        <v>C:\Altium Libraries\Passives Library\DataSheet\GENERAL PURPOSE CHIP RESISTORS (Yageo).pdf</v>
      </c>
      <c r="P2422" s="5" t="str">
        <f t="shared" si="159"/>
        <v>GENERAL PURPOSE CHIP RESISTORS RES1206 12K7±1% 200V 0.25W</v>
      </c>
    </row>
    <row r="2423" spans="1:16" x14ac:dyDescent="0.3">
      <c r="A2423" s="4" t="s">
        <v>3725</v>
      </c>
      <c r="B2423" s="3" t="s">
        <v>762</v>
      </c>
      <c r="C2423" s="4" t="s">
        <v>230</v>
      </c>
      <c r="D2423" s="45" t="s">
        <v>1669</v>
      </c>
      <c r="E2423" s="3" t="s">
        <v>763</v>
      </c>
      <c r="F2423" s="3" t="s">
        <v>764</v>
      </c>
      <c r="G2423" s="4" t="str">
        <f t="shared" si="157"/>
        <v>RES1206 13K±1%</v>
      </c>
      <c r="H2423" s="3" t="s">
        <v>23</v>
      </c>
      <c r="I2423" s="3" t="s">
        <v>24</v>
      </c>
      <c r="J2423" s="3" t="s">
        <v>25</v>
      </c>
      <c r="K2423" s="3" t="s">
        <v>765</v>
      </c>
      <c r="L2423" s="4" t="str">
        <f t="shared" si="158"/>
        <v>RC1206FR-0713KL</v>
      </c>
      <c r="M2423" s="3" t="s">
        <v>378</v>
      </c>
      <c r="N2423" t="s">
        <v>379</v>
      </c>
      <c r="O2423" t="str">
        <f t="shared" ca="1" si="156"/>
        <v>C:\Altium Libraries\Passives Library\DataSheet\GENERAL PURPOSE CHIP RESISTORS (Yageo).pdf</v>
      </c>
      <c r="P2423" s="5" t="str">
        <f t="shared" si="159"/>
        <v>GENERAL PURPOSE CHIP RESISTORS RES1206 13K±1% 200V 0.25W</v>
      </c>
    </row>
    <row r="2424" spans="1:16" x14ac:dyDescent="0.3">
      <c r="A2424" s="4" t="s">
        <v>3726</v>
      </c>
      <c r="B2424" s="3" t="s">
        <v>762</v>
      </c>
      <c r="C2424" s="4" t="s">
        <v>2468</v>
      </c>
      <c r="D2424" s="45" t="s">
        <v>1669</v>
      </c>
      <c r="E2424" s="3" t="s">
        <v>763</v>
      </c>
      <c r="F2424" s="3" t="s">
        <v>764</v>
      </c>
      <c r="G2424" s="4" t="str">
        <f t="shared" si="157"/>
        <v>RES1206 13K3±1%</v>
      </c>
      <c r="H2424" s="3" t="s">
        <v>23</v>
      </c>
      <c r="I2424" s="3" t="s">
        <v>24</v>
      </c>
      <c r="J2424" s="3" t="s">
        <v>25</v>
      </c>
      <c r="K2424" s="3" t="s">
        <v>765</v>
      </c>
      <c r="L2424" s="4" t="str">
        <f t="shared" si="158"/>
        <v>RC1206FR-0713K3L</v>
      </c>
      <c r="M2424" s="3" t="s">
        <v>378</v>
      </c>
      <c r="N2424" t="s">
        <v>379</v>
      </c>
      <c r="O2424" t="str">
        <f t="shared" ca="1" si="156"/>
        <v>C:\Altium Libraries\Passives Library\DataSheet\GENERAL PURPOSE CHIP RESISTORS (Yageo).pdf</v>
      </c>
      <c r="P2424" s="5" t="str">
        <f t="shared" si="159"/>
        <v>GENERAL PURPOSE CHIP RESISTORS RES1206 13K3±1% 200V 0.25W</v>
      </c>
    </row>
    <row r="2425" spans="1:16" x14ac:dyDescent="0.3">
      <c r="A2425" s="4" t="s">
        <v>3727</v>
      </c>
      <c r="B2425" s="3" t="s">
        <v>762</v>
      </c>
      <c r="C2425" s="4" t="s">
        <v>2469</v>
      </c>
      <c r="D2425" s="45" t="s">
        <v>1669</v>
      </c>
      <c r="E2425" s="3" t="s">
        <v>763</v>
      </c>
      <c r="F2425" s="3" t="s">
        <v>764</v>
      </c>
      <c r="G2425" s="4" t="str">
        <f t="shared" si="157"/>
        <v>RES1206 13K7±1%</v>
      </c>
      <c r="H2425" s="3" t="s">
        <v>23</v>
      </c>
      <c r="I2425" s="3" t="s">
        <v>24</v>
      </c>
      <c r="J2425" s="3" t="s">
        <v>25</v>
      </c>
      <c r="K2425" s="3" t="s">
        <v>765</v>
      </c>
      <c r="L2425" s="4" t="str">
        <f t="shared" si="158"/>
        <v>RC1206FR-0713K7L</v>
      </c>
      <c r="M2425" s="3" t="s">
        <v>378</v>
      </c>
      <c r="N2425" t="s">
        <v>379</v>
      </c>
      <c r="O2425" t="str">
        <f t="shared" ca="1" si="156"/>
        <v>C:\Altium Libraries\Passives Library\DataSheet\GENERAL PURPOSE CHIP RESISTORS (Yageo).pdf</v>
      </c>
      <c r="P2425" s="5" t="str">
        <f t="shared" si="159"/>
        <v>GENERAL PURPOSE CHIP RESISTORS RES1206 13K7±1% 200V 0.25W</v>
      </c>
    </row>
    <row r="2426" spans="1:16" x14ac:dyDescent="0.3">
      <c r="A2426" s="4" t="s">
        <v>3728</v>
      </c>
      <c r="B2426" s="3" t="s">
        <v>762</v>
      </c>
      <c r="C2426" s="4" t="s">
        <v>2470</v>
      </c>
      <c r="D2426" s="45" t="s">
        <v>1669</v>
      </c>
      <c r="E2426" s="3" t="s">
        <v>763</v>
      </c>
      <c r="F2426" s="3" t="s">
        <v>764</v>
      </c>
      <c r="G2426" s="4" t="str">
        <f t="shared" si="157"/>
        <v>RES1206 14K±1%</v>
      </c>
      <c r="H2426" s="3" t="s">
        <v>23</v>
      </c>
      <c r="I2426" s="3" t="s">
        <v>24</v>
      </c>
      <c r="J2426" s="3" t="s">
        <v>25</v>
      </c>
      <c r="K2426" s="3" t="s">
        <v>765</v>
      </c>
      <c r="L2426" s="4" t="str">
        <f t="shared" si="158"/>
        <v>RC1206FR-0714KL</v>
      </c>
      <c r="M2426" s="3" t="s">
        <v>378</v>
      </c>
      <c r="N2426" t="s">
        <v>379</v>
      </c>
      <c r="O2426" t="str">
        <f t="shared" ca="1" si="156"/>
        <v>C:\Altium Libraries\Passives Library\DataSheet\GENERAL PURPOSE CHIP RESISTORS (Yageo).pdf</v>
      </c>
      <c r="P2426" s="5" t="str">
        <f t="shared" si="159"/>
        <v>GENERAL PURPOSE CHIP RESISTORS RES1206 14K±1% 200V 0.25W</v>
      </c>
    </row>
    <row r="2427" spans="1:16" x14ac:dyDescent="0.3">
      <c r="A2427" s="4" t="s">
        <v>3729</v>
      </c>
      <c r="B2427" s="3" t="s">
        <v>762</v>
      </c>
      <c r="C2427" s="4" t="s">
        <v>2471</v>
      </c>
      <c r="D2427" s="45" t="s">
        <v>1669</v>
      </c>
      <c r="E2427" s="3" t="s">
        <v>763</v>
      </c>
      <c r="F2427" s="3" t="s">
        <v>764</v>
      </c>
      <c r="G2427" s="4" t="str">
        <f t="shared" si="157"/>
        <v>RES1206 14K3±1%</v>
      </c>
      <c r="H2427" s="3" t="s">
        <v>23</v>
      </c>
      <c r="I2427" s="3" t="s">
        <v>24</v>
      </c>
      <c r="J2427" s="3" t="s">
        <v>25</v>
      </c>
      <c r="K2427" s="3" t="s">
        <v>765</v>
      </c>
      <c r="L2427" s="4" t="str">
        <f t="shared" si="158"/>
        <v>RC1206FR-0714K3L</v>
      </c>
      <c r="M2427" s="3" t="s">
        <v>378</v>
      </c>
      <c r="N2427" t="s">
        <v>379</v>
      </c>
      <c r="O2427" t="str">
        <f t="shared" ca="1" si="156"/>
        <v>C:\Altium Libraries\Passives Library\DataSheet\GENERAL PURPOSE CHIP RESISTORS (Yageo).pdf</v>
      </c>
      <c r="P2427" s="5" t="str">
        <f t="shared" si="159"/>
        <v>GENERAL PURPOSE CHIP RESISTORS RES1206 14K3±1% 200V 0.25W</v>
      </c>
    </row>
    <row r="2428" spans="1:16" x14ac:dyDescent="0.3">
      <c r="A2428" s="4" t="s">
        <v>3730</v>
      </c>
      <c r="B2428" s="3" t="s">
        <v>762</v>
      </c>
      <c r="C2428" s="4" t="s">
        <v>2472</v>
      </c>
      <c r="D2428" s="45" t="s">
        <v>1669</v>
      </c>
      <c r="E2428" s="3" t="s">
        <v>763</v>
      </c>
      <c r="F2428" s="3" t="s">
        <v>764</v>
      </c>
      <c r="G2428" s="4" t="str">
        <f t="shared" si="157"/>
        <v>RES1206 14K7±1%</v>
      </c>
      <c r="H2428" s="3" t="s">
        <v>23</v>
      </c>
      <c r="I2428" s="3" t="s">
        <v>24</v>
      </c>
      <c r="J2428" s="3" t="s">
        <v>25</v>
      </c>
      <c r="K2428" s="3" t="s">
        <v>765</v>
      </c>
      <c r="L2428" s="4" t="str">
        <f t="shared" si="158"/>
        <v>RC1206FR-0714K7L</v>
      </c>
      <c r="M2428" s="3" t="s">
        <v>378</v>
      </c>
      <c r="N2428" t="s">
        <v>379</v>
      </c>
      <c r="O2428" t="str">
        <f t="shared" ca="1" si="156"/>
        <v>C:\Altium Libraries\Passives Library\DataSheet\GENERAL PURPOSE CHIP RESISTORS (Yageo).pdf</v>
      </c>
      <c r="P2428" s="5" t="str">
        <f t="shared" si="159"/>
        <v>GENERAL PURPOSE CHIP RESISTORS RES1206 14K7±1% 200V 0.25W</v>
      </c>
    </row>
    <row r="2429" spans="1:16" x14ac:dyDescent="0.3">
      <c r="A2429" s="4" t="s">
        <v>3731</v>
      </c>
      <c r="B2429" s="3" t="s">
        <v>762</v>
      </c>
      <c r="C2429" s="4" t="s">
        <v>232</v>
      </c>
      <c r="D2429" s="45" t="s">
        <v>1669</v>
      </c>
      <c r="E2429" s="3" t="s">
        <v>763</v>
      </c>
      <c r="F2429" s="3" t="s">
        <v>764</v>
      </c>
      <c r="G2429" s="4" t="str">
        <f t="shared" si="157"/>
        <v>RES1206 15K±1%</v>
      </c>
      <c r="H2429" s="3" t="s">
        <v>23</v>
      </c>
      <c r="I2429" s="3" t="s">
        <v>24</v>
      </c>
      <c r="J2429" s="3" t="s">
        <v>25</v>
      </c>
      <c r="K2429" s="3" t="s">
        <v>765</v>
      </c>
      <c r="L2429" s="4" t="str">
        <f t="shared" si="158"/>
        <v>RC1206FR-0715KL</v>
      </c>
      <c r="M2429" s="3" t="s">
        <v>378</v>
      </c>
      <c r="N2429" t="s">
        <v>379</v>
      </c>
      <c r="O2429" t="str">
        <f t="shared" ca="1" si="156"/>
        <v>C:\Altium Libraries\Passives Library\DataSheet\GENERAL PURPOSE CHIP RESISTORS (Yageo).pdf</v>
      </c>
      <c r="P2429" s="5" t="str">
        <f t="shared" si="159"/>
        <v>GENERAL PURPOSE CHIP RESISTORS RES1206 15K±1% 200V 0.25W</v>
      </c>
    </row>
    <row r="2430" spans="1:16" x14ac:dyDescent="0.3">
      <c r="A2430" s="4" t="s">
        <v>3732</v>
      </c>
      <c r="B2430" s="3" t="s">
        <v>762</v>
      </c>
      <c r="C2430" s="4" t="s">
        <v>2473</v>
      </c>
      <c r="D2430" s="45" t="s">
        <v>1669</v>
      </c>
      <c r="E2430" s="3" t="s">
        <v>763</v>
      </c>
      <c r="F2430" s="3" t="s">
        <v>764</v>
      </c>
      <c r="G2430" s="4" t="str">
        <f t="shared" si="157"/>
        <v>RES1206 15K4±1%</v>
      </c>
      <c r="H2430" s="3" t="s">
        <v>23</v>
      </c>
      <c r="I2430" s="3" t="s">
        <v>24</v>
      </c>
      <c r="J2430" s="3" t="s">
        <v>25</v>
      </c>
      <c r="K2430" s="3" t="s">
        <v>765</v>
      </c>
      <c r="L2430" s="4" t="str">
        <f t="shared" si="158"/>
        <v>RC1206FR-0715K4L</v>
      </c>
      <c r="M2430" s="3" t="s">
        <v>378</v>
      </c>
      <c r="N2430" t="s">
        <v>379</v>
      </c>
      <c r="O2430" t="str">
        <f t="shared" ca="1" si="156"/>
        <v>C:\Altium Libraries\Passives Library\DataSheet\GENERAL PURPOSE CHIP RESISTORS (Yageo).pdf</v>
      </c>
      <c r="P2430" s="5" t="str">
        <f t="shared" si="159"/>
        <v>GENERAL PURPOSE CHIP RESISTORS RES1206 15K4±1% 200V 0.25W</v>
      </c>
    </row>
    <row r="2431" spans="1:16" x14ac:dyDescent="0.3">
      <c r="A2431" s="4" t="s">
        <v>3733</v>
      </c>
      <c r="B2431" s="3" t="s">
        <v>762</v>
      </c>
      <c r="C2431" s="4" t="s">
        <v>2474</v>
      </c>
      <c r="D2431" s="45" t="s">
        <v>1669</v>
      </c>
      <c r="E2431" s="3" t="s">
        <v>763</v>
      </c>
      <c r="F2431" s="3" t="s">
        <v>764</v>
      </c>
      <c r="G2431" s="4" t="str">
        <f t="shared" si="157"/>
        <v>RES1206 15K8±1%</v>
      </c>
      <c r="H2431" s="3" t="s">
        <v>23</v>
      </c>
      <c r="I2431" s="3" t="s">
        <v>24</v>
      </c>
      <c r="J2431" s="3" t="s">
        <v>25</v>
      </c>
      <c r="K2431" s="3" t="s">
        <v>765</v>
      </c>
      <c r="L2431" s="4" t="str">
        <f t="shared" si="158"/>
        <v>RC1206FR-0715K8L</v>
      </c>
      <c r="M2431" s="3" t="s">
        <v>378</v>
      </c>
      <c r="N2431" t="s">
        <v>379</v>
      </c>
      <c r="O2431" t="str">
        <f t="shared" ca="1" si="156"/>
        <v>C:\Altium Libraries\Passives Library\DataSheet\GENERAL PURPOSE CHIP RESISTORS (Yageo).pdf</v>
      </c>
      <c r="P2431" s="5" t="str">
        <f t="shared" si="159"/>
        <v>GENERAL PURPOSE CHIP RESISTORS RES1206 15K8±1% 200V 0.25W</v>
      </c>
    </row>
    <row r="2432" spans="1:16" x14ac:dyDescent="0.3">
      <c r="A2432" s="4" t="s">
        <v>3734</v>
      </c>
      <c r="B2432" s="3" t="s">
        <v>762</v>
      </c>
      <c r="C2432" s="4" t="s">
        <v>2475</v>
      </c>
      <c r="D2432" s="45" t="s">
        <v>1669</v>
      </c>
      <c r="E2432" s="3" t="s">
        <v>763</v>
      </c>
      <c r="F2432" s="3" t="s">
        <v>764</v>
      </c>
      <c r="G2432" s="4" t="str">
        <f t="shared" si="157"/>
        <v>RES1206 16K2±1%</v>
      </c>
      <c r="H2432" s="3" t="s">
        <v>23</v>
      </c>
      <c r="I2432" s="3" t="s">
        <v>24</v>
      </c>
      <c r="J2432" s="3" t="s">
        <v>25</v>
      </c>
      <c r="K2432" s="3" t="s">
        <v>765</v>
      </c>
      <c r="L2432" s="4" t="str">
        <f t="shared" si="158"/>
        <v>RC1206FR-0716K2L</v>
      </c>
      <c r="M2432" s="3" t="s">
        <v>378</v>
      </c>
      <c r="N2432" t="s">
        <v>379</v>
      </c>
      <c r="O2432" t="str">
        <f t="shared" ca="1" si="156"/>
        <v>C:\Altium Libraries\Passives Library\DataSheet\GENERAL PURPOSE CHIP RESISTORS (Yageo).pdf</v>
      </c>
      <c r="P2432" s="5" t="str">
        <f t="shared" si="159"/>
        <v>GENERAL PURPOSE CHIP RESISTORS RES1206 16K2±1% 200V 0.25W</v>
      </c>
    </row>
    <row r="2433" spans="1:16" x14ac:dyDescent="0.3">
      <c r="A2433" s="4" t="s">
        <v>3735</v>
      </c>
      <c r="B2433" s="3" t="s">
        <v>762</v>
      </c>
      <c r="C2433" s="4" t="s">
        <v>2476</v>
      </c>
      <c r="D2433" s="45" t="s">
        <v>1669</v>
      </c>
      <c r="E2433" s="3" t="s">
        <v>763</v>
      </c>
      <c r="F2433" s="3" t="s">
        <v>764</v>
      </c>
      <c r="G2433" s="4" t="str">
        <f t="shared" si="157"/>
        <v>RES1206 16K5±1%</v>
      </c>
      <c r="H2433" s="3" t="s">
        <v>23</v>
      </c>
      <c r="I2433" s="3" t="s">
        <v>24</v>
      </c>
      <c r="J2433" s="3" t="s">
        <v>25</v>
      </c>
      <c r="K2433" s="3" t="s">
        <v>765</v>
      </c>
      <c r="L2433" s="4" t="str">
        <f t="shared" si="158"/>
        <v>RC1206FR-0716K5L</v>
      </c>
      <c r="M2433" s="3" t="s">
        <v>378</v>
      </c>
      <c r="N2433" t="s">
        <v>379</v>
      </c>
      <c r="O2433" t="str">
        <f t="shared" ca="1" si="156"/>
        <v>C:\Altium Libraries\Passives Library\DataSheet\GENERAL PURPOSE CHIP RESISTORS (Yageo).pdf</v>
      </c>
      <c r="P2433" s="5" t="str">
        <f t="shared" si="159"/>
        <v>GENERAL PURPOSE CHIP RESISTORS RES1206 16K5±1% 200V 0.25W</v>
      </c>
    </row>
    <row r="2434" spans="1:16" x14ac:dyDescent="0.3">
      <c r="A2434" s="4" t="s">
        <v>3736</v>
      </c>
      <c r="B2434" s="3" t="s">
        <v>762</v>
      </c>
      <c r="C2434" s="4" t="s">
        <v>2477</v>
      </c>
      <c r="D2434" s="45" t="s">
        <v>1669</v>
      </c>
      <c r="E2434" s="3" t="s">
        <v>763</v>
      </c>
      <c r="F2434" s="3" t="s">
        <v>764</v>
      </c>
      <c r="G2434" s="4" t="str">
        <f t="shared" si="157"/>
        <v>RES1206 16K9±1%</v>
      </c>
      <c r="H2434" s="3" t="s">
        <v>23</v>
      </c>
      <c r="I2434" s="3" t="s">
        <v>24</v>
      </c>
      <c r="J2434" s="3" t="s">
        <v>25</v>
      </c>
      <c r="K2434" s="3" t="s">
        <v>765</v>
      </c>
      <c r="L2434" s="4" t="str">
        <f t="shared" si="158"/>
        <v>RC1206FR-0716K9L</v>
      </c>
      <c r="M2434" s="3" t="s">
        <v>378</v>
      </c>
      <c r="N2434" t="s">
        <v>379</v>
      </c>
      <c r="O2434" t="str">
        <f t="shared" ca="1" si="156"/>
        <v>C:\Altium Libraries\Passives Library\DataSheet\GENERAL PURPOSE CHIP RESISTORS (Yageo).pdf</v>
      </c>
      <c r="P2434" s="5" t="str">
        <f t="shared" si="159"/>
        <v>GENERAL PURPOSE CHIP RESISTORS RES1206 16K9±1% 200V 0.25W</v>
      </c>
    </row>
    <row r="2435" spans="1:16" x14ac:dyDescent="0.3">
      <c r="A2435" s="4" t="s">
        <v>3737</v>
      </c>
      <c r="B2435" s="3" t="s">
        <v>762</v>
      </c>
      <c r="C2435" s="4" t="s">
        <v>2478</v>
      </c>
      <c r="D2435" s="45" t="s">
        <v>1669</v>
      </c>
      <c r="E2435" s="3" t="s">
        <v>763</v>
      </c>
      <c r="F2435" s="3" t="s">
        <v>764</v>
      </c>
      <c r="G2435" s="4" t="str">
        <f t="shared" si="157"/>
        <v>RES1206 17K4±1%</v>
      </c>
      <c r="H2435" s="3" t="s">
        <v>23</v>
      </c>
      <c r="I2435" s="3" t="s">
        <v>24</v>
      </c>
      <c r="J2435" s="3" t="s">
        <v>25</v>
      </c>
      <c r="K2435" s="3" t="s">
        <v>765</v>
      </c>
      <c r="L2435" s="4" t="str">
        <f t="shared" si="158"/>
        <v>RC1206FR-0717K4L</v>
      </c>
      <c r="M2435" s="3" t="s">
        <v>378</v>
      </c>
      <c r="N2435" t="s">
        <v>379</v>
      </c>
      <c r="O2435" t="str">
        <f t="shared" ca="1" si="156"/>
        <v>C:\Altium Libraries\Passives Library\DataSheet\GENERAL PURPOSE CHIP RESISTORS (Yageo).pdf</v>
      </c>
      <c r="P2435" s="5" t="str">
        <f t="shared" si="159"/>
        <v>GENERAL PURPOSE CHIP RESISTORS RES1206 17K4±1% 200V 0.25W</v>
      </c>
    </row>
    <row r="2436" spans="1:16" x14ac:dyDescent="0.3">
      <c r="A2436" s="4" t="s">
        <v>3738</v>
      </c>
      <c r="B2436" s="3" t="s">
        <v>762</v>
      </c>
      <c r="C2436" s="4" t="s">
        <v>2479</v>
      </c>
      <c r="D2436" s="45" t="s">
        <v>1669</v>
      </c>
      <c r="E2436" s="3" t="s">
        <v>763</v>
      </c>
      <c r="F2436" s="3" t="s">
        <v>764</v>
      </c>
      <c r="G2436" s="4" t="str">
        <f t="shared" si="157"/>
        <v>RES1206 17K8±1%</v>
      </c>
      <c r="H2436" s="3" t="s">
        <v>23</v>
      </c>
      <c r="I2436" s="3" t="s">
        <v>24</v>
      </c>
      <c r="J2436" s="3" t="s">
        <v>25</v>
      </c>
      <c r="K2436" s="3" t="s">
        <v>765</v>
      </c>
      <c r="L2436" s="4" t="str">
        <f t="shared" si="158"/>
        <v>RC1206FR-0717K8L</v>
      </c>
      <c r="M2436" s="3" t="s">
        <v>378</v>
      </c>
      <c r="N2436" t="s">
        <v>379</v>
      </c>
      <c r="O2436" t="str">
        <f t="shared" ca="1" si="156"/>
        <v>C:\Altium Libraries\Passives Library\DataSheet\GENERAL PURPOSE CHIP RESISTORS (Yageo).pdf</v>
      </c>
      <c r="P2436" s="5" t="str">
        <f t="shared" si="159"/>
        <v>GENERAL PURPOSE CHIP RESISTORS RES1206 17K8±1% 200V 0.25W</v>
      </c>
    </row>
    <row r="2437" spans="1:16" x14ac:dyDescent="0.3">
      <c r="A2437" s="4" t="s">
        <v>3739</v>
      </c>
      <c r="B2437" s="3" t="s">
        <v>762</v>
      </c>
      <c r="C2437" s="4" t="s">
        <v>2480</v>
      </c>
      <c r="D2437" s="45" t="s">
        <v>1669</v>
      </c>
      <c r="E2437" s="3" t="s">
        <v>763</v>
      </c>
      <c r="F2437" s="3" t="s">
        <v>764</v>
      </c>
      <c r="G2437" s="4" t="str">
        <f t="shared" si="157"/>
        <v>RES1206 18K2±1%</v>
      </c>
      <c r="H2437" s="3" t="s">
        <v>23</v>
      </c>
      <c r="I2437" s="3" t="s">
        <v>24</v>
      </c>
      <c r="J2437" s="3" t="s">
        <v>25</v>
      </c>
      <c r="K2437" s="3" t="s">
        <v>765</v>
      </c>
      <c r="L2437" s="4" t="str">
        <f t="shared" si="158"/>
        <v>RC1206FR-0718K2L</v>
      </c>
      <c r="M2437" s="3" t="s">
        <v>378</v>
      </c>
      <c r="N2437" t="s">
        <v>379</v>
      </c>
      <c r="O2437" t="str">
        <f t="shared" ca="1" si="156"/>
        <v>C:\Altium Libraries\Passives Library\DataSheet\GENERAL PURPOSE CHIP RESISTORS (Yageo).pdf</v>
      </c>
      <c r="P2437" s="5" t="str">
        <f t="shared" si="159"/>
        <v>GENERAL PURPOSE CHIP RESISTORS RES1206 18K2±1% 200V 0.25W</v>
      </c>
    </row>
    <row r="2438" spans="1:16" x14ac:dyDescent="0.3">
      <c r="A2438" s="4" t="s">
        <v>3740</v>
      </c>
      <c r="B2438" s="3" t="s">
        <v>762</v>
      </c>
      <c r="C2438" s="4" t="s">
        <v>2481</v>
      </c>
      <c r="D2438" s="45" t="s">
        <v>1669</v>
      </c>
      <c r="E2438" s="3" t="s">
        <v>763</v>
      </c>
      <c r="F2438" s="3" t="s">
        <v>764</v>
      </c>
      <c r="G2438" s="4" t="str">
        <f t="shared" si="157"/>
        <v>RES1206 18K7±1%</v>
      </c>
      <c r="H2438" s="3" t="s">
        <v>23</v>
      </c>
      <c r="I2438" s="3" t="s">
        <v>24</v>
      </c>
      <c r="J2438" s="3" t="s">
        <v>25</v>
      </c>
      <c r="K2438" s="3" t="s">
        <v>765</v>
      </c>
      <c r="L2438" s="4" t="str">
        <f t="shared" si="158"/>
        <v>RC1206FR-0718K7L</v>
      </c>
      <c r="M2438" s="3" t="s">
        <v>378</v>
      </c>
      <c r="N2438" t="s">
        <v>379</v>
      </c>
      <c r="O2438" t="str">
        <f t="shared" ca="1" si="156"/>
        <v>C:\Altium Libraries\Passives Library\DataSheet\GENERAL PURPOSE CHIP RESISTORS (Yageo).pdf</v>
      </c>
      <c r="P2438" s="5" t="str">
        <f t="shared" si="159"/>
        <v>GENERAL PURPOSE CHIP RESISTORS RES1206 18K7±1% 200V 0.25W</v>
      </c>
    </row>
    <row r="2439" spans="1:16" x14ac:dyDescent="0.3">
      <c r="A2439" s="4" t="s">
        <v>3741</v>
      </c>
      <c r="B2439" s="3" t="s">
        <v>762</v>
      </c>
      <c r="C2439" s="4" t="s">
        <v>2482</v>
      </c>
      <c r="D2439" s="45" t="s">
        <v>1669</v>
      </c>
      <c r="E2439" s="3" t="s">
        <v>763</v>
      </c>
      <c r="F2439" s="3" t="s">
        <v>764</v>
      </c>
      <c r="G2439" s="4" t="str">
        <f t="shared" si="157"/>
        <v>RES1206 19K1±1%</v>
      </c>
      <c r="H2439" s="3" t="s">
        <v>23</v>
      </c>
      <c r="I2439" s="3" t="s">
        <v>24</v>
      </c>
      <c r="J2439" s="3" t="s">
        <v>25</v>
      </c>
      <c r="K2439" s="3" t="s">
        <v>765</v>
      </c>
      <c r="L2439" s="4" t="str">
        <f t="shared" si="158"/>
        <v>RC1206FR-0719K1L</v>
      </c>
      <c r="M2439" s="3" t="s">
        <v>378</v>
      </c>
      <c r="N2439" t="s">
        <v>379</v>
      </c>
      <c r="O2439" t="str">
        <f t="shared" ca="1" si="156"/>
        <v>C:\Altium Libraries\Passives Library\DataSheet\GENERAL PURPOSE CHIP RESISTORS (Yageo).pdf</v>
      </c>
      <c r="P2439" s="5" t="str">
        <f t="shared" si="159"/>
        <v>GENERAL PURPOSE CHIP RESISTORS RES1206 19K1±1% 200V 0.25W</v>
      </c>
    </row>
    <row r="2440" spans="1:16" x14ac:dyDescent="0.3">
      <c r="A2440" s="4" t="s">
        <v>3742</v>
      </c>
      <c r="B2440" s="3" t="s">
        <v>762</v>
      </c>
      <c r="C2440" s="4" t="s">
        <v>2483</v>
      </c>
      <c r="D2440" s="45" t="s">
        <v>1669</v>
      </c>
      <c r="E2440" s="3" t="s">
        <v>763</v>
      </c>
      <c r="F2440" s="3" t="s">
        <v>764</v>
      </c>
      <c r="G2440" s="4" t="str">
        <f t="shared" si="157"/>
        <v>RES1206 19K6±1%</v>
      </c>
      <c r="H2440" s="3" t="s">
        <v>23</v>
      </c>
      <c r="I2440" s="3" t="s">
        <v>24</v>
      </c>
      <c r="J2440" s="3" t="s">
        <v>25</v>
      </c>
      <c r="K2440" s="3" t="s">
        <v>765</v>
      </c>
      <c r="L2440" s="4" t="str">
        <f t="shared" si="158"/>
        <v>RC1206FR-0719K6L</v>
      </c>
      <c r="M2440" s="3" t="s">
        <v>378</v>
      </c>
      <c r="N2440" t="s">
        <v>379</v>
      </c>
      <c r="O2440" t="str">
        <f t="shared" ca="1" si="156"/>
        <v>C:\Altium Libraries\Passives Library\DataSheet\GENERAL PURPOSE CHIP RESISTORS (Yageo).pdf</v>
      </c>
      <c r="P2440" s="5" t="str">
        <f t="shared" si="159"/>
        <v>GENERAL PURPOSE CHIP RESISTORS RES1206 19K6±1% 200V 0.25W</v>
      </c>
    </row>
    <row r="2441" spans="1:16" x14ac:dyDescent="0.3">
      <c r="A2441" s="4" t="s">
        <v>3743</v>
      </c>
      <c r="B2441" s="3" t="s">
        <v>762</v>
      </c>
      <c r="C2441" s="4" t="s">
        <v>238</v>
      </c>
      <c r="D2441" s="45" t="s">
        <v>1669</v>
      </c>
      <c r="E2441" s="3" t="s">
        <v>763</v>
      </c>
      <c r="F2441" s="3" t="s">
        <v>764</v>
      </c>
      <c r="G2441" s="4" t="str">
        <f t="shared" si="157"/>
        <v>RES1206 20K±1%</v>
      </c>
      <c r="H2441" s="3" t="s">
        <v>23</v>
      </c>
      <c r="I2441" s="3" t="s">
        <v>24</v>
      </c>
      <c r="J2441" s="3" t="s">
        <v>25</v>
      </c>
      <c r="K2441" s="3" t="s">
        <v>765</v>
      </c>
      <c r="L2441" s="4" t="str">
        <f t="shared" si="158"/>
        <v>RC1206FR-0720KL</v>
      </c>
      <c r="M2441" s="3" t="s">
        <v>378</v>
      </c>
      <c r="N2441" t="s">
        <v>379</v>
      </c>
      <c r="O2441" t="str">
        <f t="shared" ca="1" si="156"/>
        <v>C:\Altium Libraries\Passives Library\DataSheet\GENERAL PURPOSE CHIP RESISTORS (Yageo).pdf</v>
      </c>
      <c r="P2441" s="5" t="str">
        <f t="shared" si="159"/>
        <v>GENERAL PURPOSE CHIP RESISTORS RES1206 20K±1% 200V 0.25W</v>
      </c>
    </row>
    <row r="2442" spans="1:16" x14ac:dyDescent="0.3">
      <c r="A2442" s="4" t="s">
        <v>3744</v>
      </c>
      <c r="B2442" s="3" t="s">
        <v>762</v>
      </c>
      <c r="C2442" s="4" t="s">
        <v>2484</v>
      </c>
      <c r="D2442" s="45" t="s">
        <v>1669</v>
      </c>
      <c r="E2442" s="3" t="s">
        <v>763</v>
      </c>
      <c r="F2442" s="3" t="s">
        <v>764</v>
      </c>
      <c r="G2442" s="4" t="str">
        <f t="shared" si="157"/>
        <v>RES1206 20K5±1%</v>
      </c>
      <c r="H2442" s="3" t="s">
        <v>23</v>
      </c>
      <c r="I2442" s="3" t="s">
        <v>24</v>
      </c>
      <c r="J2442" s="3" t="s">
        <v>25</v>
      </c>
      <c r="K2442" s="3" t="s">
        <v>765</v>
      </c>
      <c r="L2442" s="4" t="str">
        <f t="shared" si="158"/>
        <v>RC1206FR-0720K5L</v>
      </c>
      <c r="M2442" s="3" t="s">
        <v>378</v>
      </c>
      <c r="N2442" t="s">
        <v>379</v>
      </c>
      <c r="O2442" t="str">
        <f t="shared" ca="1" si="156"/>
        <v>C:\Altium Libraries\Passives Library\DataSheet\GENERAL PURPOSE CHIP RESISTORS (Yageo).pdf</v>
      </c>
      <c r="P2442" s="5" t="str">
        <f t="shared" si="159"/>
        <v>GENERAL PURPOSE CHIP RESISTORS RES1206 20K5±1% 200V 0.25W</v>
      </c>
    </row>
    <row r="2443" spans="1:16" x14ac:dyDescent="0.3">
      <c r="A2443" s="4" t="s">
        <v>3745</v>
      </c>
      <c r="B2443" s="3" t="s">
        <v>762</v>
      </c>
      <c r="C2443" s="4" t="s">
        <v>2485</v>
      </c>
      <c r="D2443" s="45" t="s">
        <v>1669</v>
      </c>
      <c r="E2443" s="3" t="s">
        <v>763</v>
      </c>
      <c r="F2443" s="3" t="s">
        <v>764</v>
      </c>
      <c r="G2443" s="4" t="str">
        <f t="shared" si="157"/>
        <v>RES1206 21K±1%</v>
      </c>
      <c r="H2443" s="3" t="s">
        <v>23</v>
      </c>
      <c r="I2443" s="3" t="s">
        <v>24</v>
      </c>
      <c r="J2443" s="3" t="s">
        <v>25</v>
      </c>
      <c r="K2443" s="3" t="s">
        <v>765</v>
      </c>
      <c r="L2443" s="4" t="str">
        <f t="shared" si="158"/>
        <v>RC1206FR-0721KL</v>
      </c>
      <c r="M2443" s="3" t="s">
        <v>378</v>
      </c>
      <c r="N2443" t="s">
        <v>379</v>
      </c>
      <c r="O2443" t="str">
        <f t="shared" ca="1" si="156"/>
        <v>C:\Altium Libraries\Passives Library\DataSheet\GENERAL PURPOSE CHIP RESISTORS (Yageo).pdf</v>
      </c>
      <c r="P2443" s="5" t="str">
        <f t="shared" si="159"/>
        <v>GENERAL PURPOSE CHIP RESISTORS RES1206 21K±1% 200V 0.25W</v>
      </c>
    </row>
    <row r="2444" spans="1:16" x14ac:dyDescent="0.3">
      <c r="A2444" s="4" t="s">
        <v>3746</v>
      </c>
      <c r="B2444" s="3" t="s">
        <v>762</v>
      </c>
      <c r="C2444" s="4" t="s">
        <v>2486</v>
      </c>
      <c r="D2444" s="45" t="s">
        <v>1669</v>
      </c>
      <c r="E2444" s="3" t="s">
        <v>763</v>
      </c>
      <c r="F2444" s="3" t="s">
        <v>764</v>
      </c>
      <c r="G2444" s="4" t="str">
        <f t="shared" si="157"/>
        <v>RES1206 21K5±1%</v>
      </c>
      <c r="H2444" s="3" t="s">
        <v>23</v>
      </c>
      <c r="I2444" s="3" t="s">
        <v>24</v>
      </c>
      <c r="J2444" s="3" t="s">
        <v>25</v>
      </c>
      <c r="K2444" s="3" t="s">
        <v>765</v>
      </c>
      <c r="L2444" s="4" t="str">
        <f t="shared" si="158"/>
        <v>RC1206FR-0721K5L</v>
      </c>
      <c r="M2444" s="3" t="s">
        <v>378</v>
      </c>
      <c r="N2444" t="s">
        <v>379</v>
      </c>
      <c r="O2444" t="str">
        <f t="shared" ca="1" si="156"/>
        <v>C:\Altium Libraries\Passives Library\DataSheet\GENERAL PURPOSE CHIP RESISTORS (Yageo).pdf</v>
      </c>
      <c r="P2444" s="5" t="str">
        <f t="shared" si="159"/>
        <v>GENERAL PURPOSE CHIP RESISTORS RES1206 21K5±1% 200V 0.25W</v>
      </c>
    </row>
    <row r="2445" spans="1:16" x14ac:dyDescent="0.3">
      <c r="A2445" s="4" t="s">
        <v>3747</v>
      </c>
      <c r="B2445" s="3" t="s">
        <v>762</v>
      </c>
      <c r="C2445" s="4" t="s">
        <v>2487</v>
      </c>
      <c r="D2445" s="45" t="s">
        <v>1669</v>
      </c>
      <c r="E2445" s="3" t="s">
        <v>763</v>
      </c>
      <c r="F2445" s="3" t="s">
        <v>764</v>
      </c>
      <c r="G2445" s="4" t="str">
        <f t="shared" si="157"/>
        <v>RES1206 22K1±1%</v>
      </c>
      <c r="H2445" s="3" t="s">
        <v>23</v>
      </c>
      <c r="I2445" s="3" t="s">
        <v>24</v>
      </c>
      <c r="J2445" s="3" t="s">
        <v>25</v>
      </c>
      <c r="K2445" s="3" t="s">
        <v>765</v>
      </c>
      <c r="L2445" s="4" t="str">
        <f t="shared" si="158"/>
        <v>RC1206FR-0722K1L</v>
      </c>
      <c r="M2445" s="3" t="s">
        <v>378</v>
      </c>
      <c r="N2445" t="s">
        <v>379</v>
      </c>
      <c r="O2445" t="str">
        <f t="shared" ca="1" si="156"/>
        <v>C:\Altium Libraries\Passives Library\DataSheet\GENERAL PURPOSE CHIP RESISTORS (Yageo).pdf</v>
      </c>
      <c r="P2445" s="5" t="str">
        <f t="shared" si="159"/>
        <v>GENERAL PURPOSE CHIP RESISTORS RES1206 22K1±1% 200V 0.25W</v>
      </c>
    </row>
    <row r="2446" spans="1:16" x14ac:dyDescent="0.3">
      <c r="A2446" s="4" t="s">
        <v>3748</v>
      </c>
      <c r="B2446" s="3" t="s">
        <v>762</v>
      </c>
      <c r="C2446" s="4" t="s">
        <v>2488</v>
      </c>
      <c r="D2446" s="45" t="s">
        <v>1669</v>
      </c>
      <c r="E2446" s="3" t="s">
        <v>763</v>
      </c>
      <c r="F2446" s="3" t="s">
        <v>764</v>
      </c>
      <c r="G2446" s="4" t="str">
        <f t="shared" si="157"/>
        <v>RES1206 22K6±1%</v>
      </c>
      <c r="H2446" s="3" t="s">
        <v>23</v>
      </c>
      <c r="I2446" s="3" t="s">
        <v>24</v>
      </c>
      <c r="J2446" s="3" t="s">
        <v>25</v>
      </c>
      <c r="K2446" s="3" t="s">
        <v>765</v>
      </c>
      <c r="L2446" s="4" t="str">
        <f t="shared" si="158"/>
        <v>RC1206FR-0722K6L</v>
      </c>
      <c r="M2446" s="3" t="s">
        <v>378</v>
      </c>
      <c r="N2446" t="s">
        <v>379</v>
      </c>
      <c r="O2446" t="str">
        <f t="shared" ca="1" si="156"/>
        <v>C:\Altium Libraries\Passives Library\DataSheet\GENERAL PURPOSE CHIP RESISTORS (Yageo).pdf</v>
      </c>
      <c r="P2446" s="5" t="str">
        <f t="shared" si="159"/>
        <v>GENERAL PURPOSE CHIP RESISTORS RES1206 22K6±1% 200V 0.25W</v>
      </c>
    </row>
    <row r="2447" spans="1:16" x14ac:dyDescent="0.3">
      <c r="A2447" s="4" t="s">
        <v>3749</v>
      </c>
      <c r="B2447" s="3" t="s">
        <v>762</v>
      </c>
      <c r="C2447" s="4" t="s">
        <v>2489</v>
      </c>
      <c r="D2447" s="45" t="s">
        <v>1669</v>
      </c>
      <c r="E2447" s="3" t="s">
        <v>763</v>
      </c>
      <c r="F2447" s="3" t="s">
        <v>764</v>
      </c>
      <c r="G2447" s="4" t="str">
        <f t="shared" si="157"/>
        <v>RES1206 23K2±1%</v>
      </c>
      <c r="H2447" s="3" t="s">
        <v>23</v>
      </c>
      <c r="I2447" s="3" t="s">
        <v>24</v>
      </c>
      <c r="J2447" s="3" t="s">
        <v>25</v>
      </c>
      <c r="K2447" s="3" t="s">
        <v>765</v>
      </c>
      <c r="L2447" s="4" t="str">
        <f t="shared" si="158"/>
        <v>RC1206FR-0723K2L</v>
      </c>
      <c r="M2447" s="3" t="s">
        <v>378</v>
      </c>
      <c r="N2447" t="s">
        <v>379</v>
      </c>
      <c r="O2447" t="str">
        <f t="shared" ca="1" si="156"/>
        <v>C:\Altium Libraries\Passives Library\DataSheet\GENERAL PURPOSE CHIP RESISTORS (Yageo).pdf</v>
      </c>
      <c r="P2447" s="5" t="str">
        <f t="shared" si="159"/>
        <v>GENERAL PURPOSE CHIP RESISTORS RES1206 23K2±1% 200V 0.25W</v>
      </c>
    </row>
    <row r="2448" spans="1:16" x14ac:dyDescent="0.3">
      <c r="A2448" s="4" t="s">
        <v>3750</v>
      </c>
      <c r="B2448" s="3" t="s">
        <v>762</v>
      </c>
      <c r="C2448" s="4" t="s">
        <v>2490</v>
      </c>
      <c r="D2448" s="45" t="s">
        <v>1669</v>
      </c>
      <c r="E2448" s="3" t="s">
        <v>763</v>
      </c>
      <c r="F2448" s="3" t="s">
        <v>764</v>
      </c>
      <c r="G2448" s="4" t="str">
        <f t="shared" si="157"/>
        <v>RES1206 23K7±1%</v>
      </c>
      <c r="H2448" s="3" t="s">
        <v>23</v>
      </c>
      <c r="I2448" s="3" t="s">
        <v>24</v>
      </c>
      <c r="J2448" s="3" t="s">
        <v>25</v>
      </c>
      <c r="K2448" s="3" t="s">
        <v>765</v>
      </c>
      <c r="L2448" s="4" t="str">
        <f t="shared" si="158"/>
        <v>RC1206FR-0723K7L</v>
      </c>
      <c r="M2448" s="3" t="s">
        <v>378</v>
      </c>
      <c r="N2448" t="s">
        <v>379</v>
      </c>
      <c r="O2448" t="str">
        <f t="shared" ca="1" si="156"/>
        <v>C:\Altium Libraries\Passives Library\DataSheet\GENERAL PURPOSE CHIP RESISTORS (Yageo).pdf</v>
      </c>
      <c r="P2448" s="5" t="str">
        <f t="shared" si="159"/>
        <v>GENERAL PURPOSE CHIP RESISTORS RES1206 23K7±1% 200V 0.25W</v>
      </c>
    </row>
    <row r="2449" spans="1:16" x14ac:dyDescent="0.3">
      <c r="A2449" s="4" t="s">
        <v>3751</v>
      </c>
      <c r="B2449" s="3" t="s">
        <v>762</v>
      </c>
      <c r="C2449" s="4" t="s">
        <v>2491</v>
      </c>
      <c r="D2449" s="45" t="s">
        <v>1669</v>
      </c>
      <c r="E2449" s="3" t="s">
        <v>763</v>
      </c>
      <c r="F2449" s="3" t="s">
        <v>764</v>
      </c>
      <c r="G2449" s="4" t="str">
        <f t="shared" si="157"/>
        <v>RES1206 24K3±1%</v>
      </c>
      <c r="H2449" s="3" t="s">
        <v>23</v>
      </c>
      <c r="I2449" s="3" t="s">
        <v>24</v>
      </c>
      <c r="J2449" s="3" t="s">
        <v>25</v>
      </c>
      <c r="K2449" s="3" t="s">
        <v>765</v>
      </c>
      <c r="L2449" s="4" t="str">
        <f t="shared" si="158"/>
        <v>RC1206FR-0724K3L</v>
      </c>
      <c r="M2449" s="3" t="s">
        <v>378</v>
      </c>
      <c r="N2449" t="s">
        <v>379</v>
      </c>
      <c r="O2449" t="str">
        <f t="shared" ca="1" si="156"/>
        <v>C:\Altium Libraries\Passives Library\DataSheet\GENERAL PURPOSE CHIP RESISTORS (Yageo).pdf</v>
      </c>
      <c r="P2449" s="5" t="str">
        <f t="shared" si="159"/>
        <v>GENERAL PURPOSE CHIP RESISTORS RES1206 24K3±1% 200V 0.25W</v>
      </c>
    </row>
    <row r="2450" spans="1:16" x14ac:dyDescent="0.3">
      <c r="A2450" s="4" t="s">
        <v>3752</v>
      </c>
      <c r="B2450" s="3" t="s">
        <v>762</v>
      </c>
      <c r="C2450" s="4" t="s">
        <v>2492</v>
      </c>
      <c r="D2450" s="45" t="s">
        <v>1669</v>
      </c>
      <c r="E2450" s="3" t="s">
        <v>763</v>
      </c>
      <c r="F2450" s="3" t="s">
        <v>764</v>
      </c>
      <c r="G2450" s="4" t="str">
        <f t="shared" si="157"/>
        <v>RES1206 24K9±1%</v>
      </c>
      <c r="H2450" s="3" t="s">
        <v>23</v>
      </c>
      <c r="I2450" s="3" t="s">
        <v>24</v>
      </c>
      <c r="J2450" s="3" t="s">
        <v>25</v>
      </c>
      <c r="K2450" s="3" t="s">
        <v>765</v>
      </c>
      <c r="L2450" s="4" t="str">
        <f t="shared" si="158"/>
        <v>RC1206FR-0724K9L</v>
      </c>
      <c r="M2450" s="3" t="s">
        <v>378</v>
      </c>
      <c r="N2450" t="s">
        <v>379</v>
      </c>
      <c r="O2450" t="str">
        <f t="shared" ca="1" si="156"/>
        <v>C:\Altium Libraries\Passives Library\DataSheet\GENERAL PURPOSE CHIP RESISTORS (Yageo).pdf</v>
      </c>
      <c r="P2450" s="5" t="str">
        <f t="shared" si="159"/>
        <v>GENERAL PURPOSE CHIP RESISTORS RES1206 24K9±1% 200V 0.25W</v>
      </c>
    </row>
    <row r="2451" spans="1:16" x14ac:dyDescent="0.3">
      <c r="A2451" s="4" t="s">
        <v>3753</v>
      </c>
      <c r="B2451" s="3" t="s">
        <v>762</v>
      </c>
      <c r="C2451" s="4" t="s">
        <v>2493</v>
      </c>
      <c r="D2451" s="45" t="s">
        <v>1669</v>
      </c>
      <c r="E2451" s="3" t="s">
        <v>763</v>
      </c>
      <c r="F2451" s="3" t="s">
        <v>764</v>
      </c>
      <c r="G2451" s="4" t="str">
        <f t="shared" si="157"/>
        <v>RES1206 25K5±1%</v>
      </c>
      <c r="H2451" s="3" t="s">
        <v>23</v>
      </c>
      <c r="I2451" s="3" t="s">
        <v>24</v>
      </c>
      <c r="J2451" s="3" t="s">
        <v>25</v>
      </c>
      <c r="K2451" s="3" t="s">
        <v>765</v>
      </c>
      <c r="L2451" s="4" t="str">
        <f t="shared" si="158"/>
        <v>RC1206FR-0725K5L</v>
      </c>
      <c r="M2451" s="3" t="s">
        <v>378</v>
      </c>
      <c r="N2451" t="s">
        <v>379</v>
      </c>
      <c r="O2451" t="str">
        <f t="shared" ca="1" si="156"/>
        <v>C:\Altium Libraries\Passives Library\DataSheet\GENERAL PURPOSE CHIP RESISTORS (Yageo).pdf</v>
      </c>
      <c r="P2451" s="5" t="str">
        <f t="shared" si="159"/>
        <v>GENERAL PURPOSE CHIP RESISTORS RES1206 25K5±1% 200V 0.25W</v>
      </c>
    </row>
    <row r="2452" spans="1:16" x14ac:dyDescent="0.3">
      <c r="A2452" s="4" t="s">
        <v>3754</v>
      </c>
      <c r="B2452" s="3" t="s">
        <v>762</v>
      </c>
      <c r="C2452" s="4" t="s">
        <v>2494</v>
      </c>
      <c r="D2452" s="45" t="s">
        <v>1669</v>
      </c>
      <c r="E2452" s="3" t="s">
        <v>763</v>
      </c>
      <c r="F2452" s="3" t="s">
        <v>764</v>
      </c>
      <c r="G2452" s="4" t="str">
        <f t="shared" si="157"/>
        <v>RES1206 26K1±1%</v>
      </c>
      <c r="H2452" s="3" t="s">
        <v>23</v>
      </c>
      <c r="I2452" s="3" t="s">
        <v>24</v>
      </c>
      <c r="J2452" s="3" t="s">
        <v>25</v>
      </c>
      <c r="K2452" s="3" t="s">
        <v>765</v>
      </c>
      <c r="L2452" s="4" t="str">
        <f t="shared" si="158"/>
        <v>RC1206FR-0726K1L</v>
      </c>
      <c r="M2452" s="3" t="s">
        <v>378</v>
      </c>
      <c r="N2452" t="s">
        <v>379</v>
      </c>
      <c r="O2452" t="str">
        <f t="shared" ca="1" si="156"/>
        <v>C:\Altium Libraries\Passives Library\DataSheet\GENERAL PURPOSE CHIP RESISTORS (Yageo).pdf</v>
      </c>
      <c r="P2452" s="5" t="str">
        <f t="shared" si="159"/>
        <v>GENERAL PURPOSE CHIP RESISTORS RES1206 26K1±1% 200V 0.25W</v>
      </c>
    </row>
    <row r="2453" spans="1:16" x14ac:dyDescent="0.3">
      <c r="A2453" s="4" t="s">
        <v>3755</v>
      </c>
      <c r="B2453" s="3" t="s">
        <v>762</v>
      </c>
      <c r="C2453" s="4" t="s">
        <v>2495</v>
      </c>
      <c r="D2453" s="45" t="s">
        <v>1669</v>
      </c>
      <c r="E2453" s="3" t="s">
        <v>763</v>
      </c>
      <c r="F2453" s="3" t="s">
        <v>764</v>
      </c>
      <c r="G2453" s="4" t="str">
        <f t="shared" si="157"/>
        <v>RES1206 26K7±1%</v>
      </c>
      <c r="H2453" s="3" t="s">
        <v>23</v>
      </c>
      <c r="I2453" s="3" t="s">
        <v>24</v>
      </c>
      <c r="J2453" s="3" t="s">
        <v>25</v>
      </c>
      <c r="K2453" s="3" t="s">
        <v>765</v>
      </c>
      <c r="L2453" s="4" t="str">
        <f t="shared" si="158"/>
        <v>RC1206FR-0726K7L</v>
      </c>
      <c r="M2453" s="3" t="s">
        <v>378</v>
      </c>
      <c r="N2453" t="s">
        <v>379</v>
      </c>
      <c r="O2453" t="str">
        <f t="shared" ca="1" si="156"/>
        <v>C:\Altium Libraries\Passives Library\DataSheet\GENERAL PURPOSE CHIP RESISTORS (Yageo).pdf</v>
      </c>
      <c r="P2453" s="5" t="str">
        <f t="shared" si="159"/>
        <v>GENERAL PURPOSE CHIP RESISTORS RES1206 26K7±1% 200V 0.25W</v>
      </c>
    </row>
    <row r="2454" spans="1:16" x14ac:dyDescent="0.3">
      <c r="A2454" s="4" t="s">
        <v>3756</v>
      </c>
      <c r="B2454" s="3" t="s">
        <v>762</v>
      </c>
      <c r="C2454" s="4" t="s">
        <v>2496</v>
      </c>
      <c r="D2454" s="45" t="s">
        <v>1669</v>
      </c>
      <c r="E2454" s="3" t="s">
        <v>763</v>
      </c>
      <c r="F2454" s="3" t="s">
        <v>764</v>
      </c>
      <c r="G2454" s="4" t="str">
        <f t="shared" si="157"/>
        <v>RES1206 27K4±1%</v>
      </c>
      <c r="H2454" s="3" t="s">
        <v>23</v>
      </c>
      <c r="I2454" s="3" t="s">
        <v>24</v>
      </c>
      <c r="J2454" s="3" t="s">
        <v>25</v>
      </c>
      <c r="K2454" s="3" t="s">
        <v>765</v>
      </c>
      <c r="L2454" s="4" t="str">
        <f t="shared" si="158"/>
        <v>RC1206FR-0727K4L</v>
      </c>
      <c r="M2454" s="3" t="s">
        <v>378</v>
      </c>
      <c r="N2454" t="s">
        <v>379</v>
      </c>
      <c r="O2454" t="str">
        <f t="shared" ca="1" si="156"/>
        <v>C:\Altium Libraries\Passives Library\DataSheet\GENERAL PURPOSE CHIP RESISTORS (Yageo).pdf</v>
      </c>
      <c r="P2454" s="5" t="str">
        <f t="shared" si="159"/>
        <v>GENERAL PURPOSE CHIP RESISTORS RES1206 27K4±1% 200V 0.25W</v>
      </c>
    </row>
    <row r="2455" spans="1:16" x14ac:dyDescent="0.3">
      <c r="A2455" s="4" t="s">
        <v>3757</v>
      </c>
      <c r="B2455" s="3" t="s">
        <v>762</v>
      </c>
      <c r="C2455" s="4" t="s">
        <v>2497</v>
      </c>
      <c r="D2455" s="45" t="s">
        <v>1669</v>
      </c>
      <c r="E2455" s="3" t="s">
        <v>763</v>
      </c>
      <c r="F2455" s="3" t="s">
        <v>764</v>
      </c>
      <c r="G2455" s="4" t="str">
        <f t="shared" si="157"/>
        <v>RES1206 28K±1%</v>
      </c>
      <c r="H2455" s="3" t="s">
        <v>23</v>
      </c>
      <c r="I2455" s="3" t="s">
        <v>24</v>
      </c>
      <c r="J2455" s="3" t="s">
        <v>25</v>
      </c>
      <c r="K2455" s="3" t="s">
        <v>765</v>
      </c>
      <c r="L2455" s="4" t="str">
        <f t="shared" si="158"/>
        <v>RC1206FR-0728KL</v>
      </c>
      <c r="M2455" s="3" t="s">
        <v>378</v>
      </c>
      <c r="N2455" t="s">
        <v>379</v>
      </c>
      <c r="O2455" t="str">
        <f t="shared" ca="1" si="156"/>
        <v>C:\Altium Libraries\Passives Library\DataSheet\GENERAL PURPOSE CHIP RESISTORS (Yageo).pdf</v>
      </c>
      <c r="P2455" s="5" t="str">
        <f t="shared" si="159"/>
        <v>GENERAL PURPOSE CHIP RESISTORS RES1206 28K±1% 200V 0.25W</v>
      </c>
    </row>
    <row r="2456" spans="1:16" x14ac:dyDescent="0.3">
      <c r="A2456" s="4" t="s">
        <v>3758</v>
      </c>
      <c r="B2456" s="3" t="s">
        <v>762</v>
      </c>
      <c r="C2456" s="4" t="s">
        <v>2498</v>
      </c>
      <c r="D2456" s="45" t="s">
        <v>1669</v>
      </c>
      <c r="E2456" s="3" t="s">
        <v>763</v>
      </c>
      <c r="F2456" s="3" t="s">
        <v>764</v>
      </c>
      <c r="G2456" s="4" t="str">
        <f t="shared" si="157"/>
        <v>RES1206 28K7±1%</v>
      </c>
      <c r="H2456" s="3" t="s">
        <v>23</v>
      </c>
      <c r="I2456" s="3" t="s">
        <v>24</v>
      </c>
      <c r="J2456" s="3" t="s">
        <v>25</v>
      </c>
      <c r="K2456" s="3" t="s">
        <v>765</v>
      </c>
      <c r="L2456" s="4" t="str">
        <f t="shared" si="158"/>
        <v>RC1206FR-0728K7L</v>
      </c>
      <c r="M2456" s="3" t="s">
        <v>378</v>
      </c>
      <c r="N2456" t="s">
        <v>379</v>
      </c>
      <c r="O2456" t="str">
        <f t="shared" ca="1" si="156"/>
        <v>C:\Altium Libraries\Passives Library\DataSheet\GENERAL PURPOSE CHIP RESISTORS (Yageo).pdf</v>
      </c>
      <c r="P2456" s="5" t="str">
        <f t="shared" si="159"/>
        <v>GENERAL PURPOSE CHIP RESISTORS RES1206 28K7±1% 200V 0.25W</v>
      </c>
    </row>
    <row r="2457" spans="1:16" x14ac:dyDescent="0.3">
      <c r="A2457" s="4" t="s">
        <v>3759</v>
      </c>
      <c r="B2457" s="3" t="s">
        <v>762</v>
      </c>
      <c r="C2457" s="4" t="s">
        <v>2499</v>
      </c>
      <c r="D2457" s="45" t="s">
        <v>1669</v>
      </c>
      <c r="E2457" s="3" t="s">
        <v>763</v>
      </c>
      <c r="F2457" s="3" t="s">
        <v>764</v>
      </c>
      <c r="G2457" s="4" t="str">
        <f t="shared" si="157"/>
        <v>RES1206 29K4±1%</v>
      </c>
      <c r="H2457" s="3" t="s">
        <v>23</v>
      </c>
      <c r="I2457" s="3" t="s">
        <v>24</v>
      </c>
      <c r="J2457" s="3" t="s">
        <v>25</v>
      </c>
      <c r="K2457" s="3" t="s">
        <v>765</v>
      </c>
      <c r="L2457" s="4" t="str">
        <f t="shared" si="158"/>
        <v>RC1206FR-0729K4L</v>
      </c>
      <c r="M2457" s="3" t="s">
        <v>378</v>
      </c>
      <c r="N2457" t="s">
        <v>379</v>
      </c>
      <c r="O2457" t="str">
        <f t="shared" ca="1" si="156"/>
        <v>C:\Altium Libraries\Passives Library\DataSheet\GENERAL PURPOSE CHIP RESISTORS (Yageo).pdf</v>
      </c>
      <c r="P2457" s="5" t="str">
        <f t="shared" si="159"/>
        <v>GENERAL PURPOSE CHIP RESISTORS RES1206 29K4±1% 200V 0.25W</v>
      </c>
    </row>
    <row r="2458" spans="1:16" x14ac:dyDescent="0.3">
      <c r="A2458" s="4" t="s">
        <v>3760</v>
      </c>
      <c r="B2458" s="3" t="s">
        <v>762</v>
      </c>
      <c r="C2458" s="4" t="s">
        <v>2500</v>
      </c>
      <c r="D2458" s="45" t="s">
        <v>1669</v>
      </c>
      <c r="E2458" s="3" t="s">
        <v>763</v>
      </c>
      <c r="F2458" s="3" t="s">
        <v>764</v>
      </c>
      <c r="G2458" s="4" t="str">
        <f t="shared" si="157"/>
        <v>RES1206 30K1±1%</v>
      </c>
      <c r="H2458" s="3" t="s">
        <v>23</v>
      </c>
      <c r="I2458" s="3" t="s">
        <v>24</v>
      </c>
      <c r="J2458" s="3" t="s">
        <v>25</v>
      </c>
      <c r="K2458" s="3" t="s">
        <v>765</v>
      </c>
      <c r="L2458" s="4" t="str">
        <f t="shared" si="158"/>
        <v>RC1206FR-0730K1L</v>
      </c>
      <c r="M2458" s="3" t="s">
        <v>378</v>
      </c>
      <c r="N2458" t="s">
        <v>379</v>
      </c>
      <c r="O2458" t="str">
        <f t="shared" ca="1" si="156"/>
        <v>C:\Altium Libraries\Passives Library\DataSheet\GENERAL PURPOSE CHIP RESISTORS (Yageo).pdf</v>
      </c>
      <c r="P2458" s="5" t="str">
        <f t="shared" si="159"/>
        <v>GENERAL PURPOSE CHIP RESISTORS RES1206 30K1±1% 200V 0.25W</v>
      </c>
    </row>
    <row r="2459" spans="1:16" x14ac:dyDescent="0.3">
      <c r="A2459" s="4" t="s">
        <v>3761</v>
      </c>
      <c r="B2459" s="3" t="s">
        <v>762</v>
      </c>
      <c r="C2459" s="4" t="s">
        <v>2501</v>
      </c>
      <c r="D2459" s="45" t="s">
        <v>1669</v>
      </c>
      <c r="E2459" s="3" t="s">
        <v>763</v>
      </c>
      <c r="F2459" s="3" t="s">
        <v>764</v>
      </c>
      <c r="G2459" s="4" t="str">
        <f t="shared" si="157"/>
        <v>RES1206 30K9±1%</v>
      </c>
      <c r="H2459" s="3" t="s">
        <v>23</v>
      </c>
      <c r="I2459" s="3" t="s">
        <v>24</v>
      </c>
      <c r="J2459" s="3" t="s">
        <v>25</v>
      </c>
      <c r="K2459" s="3" t="s">
        <v>765</v>
      </c>
      <c r="L2459" s="4" t="str">
        <f t="shared" si="158"/>
        <v>RC1206FR-0730K9L</v>
      </c>
      <c r="M2459" s="3" t="s">
        <v>378</v>
      </c>
      <c r="N2459" t="s">
        <v>379</v>
      </c>
      <c r="O2459" t="str">
        <f t="shared" ca="1" si="156"/>
        <v>C:\Altium Libraries\Passives Library\DataSheet\GENERAL PURPOSE CHIP RESISTORS (Yageo).pdf</v>
      </c>
      <c r="P2459" s="5" t="str">
        <f t="shared" si="159"/>
        <v>GENERAL PURPOSE CHIP RESISTORS RES1206 30K9±1% 200V 0.25W</v>
      </c>
    </row>
    <row r="2460" spans="1:16" x14ac:dyDescent="0.3">
      <c r="A2460" s="4" t="s">
        <v>3762</v>
      </c>
      <c r="B2460" s="3" t="s">
        <v>762</v>
      </c>
      <c r="C2460" s="4" t="s">
        <v>2502</v>
      </c>
      <c r="D2460" s="45" t="s">
        <v>1669</v>
      </c>
      <c r="E2460" s="3" t="s">
        <v>763</v>
      </c>
      <c r="F2460" s="3" t="s">
        <v>764</v>
      </c>
      <c r="G2460" s="4" t="str">
        <f t="shared" si="157"/>
        <v>RES1206 31K6±1%</v>
      </c>
      <c r="H2460" s="3" t="s">
        <v>23</v>
      </c>
      <c r="I2460" s="3" t="s">
        <v>24</v>
      </c>
      <c r="J2460" s="3" t="s">
        <v>25</v>
      </c>
      <c r="K2460" s="3" t="s">
        <v>765</v>
      </c>
      <c r="L2460" s="4" t="str">
        <f t="shared" si="158"/>
        <v>RC1206FR-0731K6L</v>
      </c>
      <c r="M2460" s="3" t="s">
        <v>378</v>
      </c>
      <c r="N2460" t="s">
        <v>379</v>
      </c>
      <c r="O2460" t="str">
        <f t="shared" ca="1" si="156"/>
        <v>C:\Altium Libraries\Passives Library\DataSheet\GENERAL PURPOSE CHIP RESISTORS (Yageo).pdf</v>
      </c>
      <c r="P2460" s="5" t="str">
        <f t="shared" si="159"/>
        <v>GENERAL PURPOSE CHIP RESISTORS RES1206 31K6±1% 200V 0.25W</v>
      </c>
    </row>
    <row r="2461" spans="1:16" x14ac:dyDescent="0.3">
      <c r="A2461" s="4" t="s">
        <v>3763</v>
      </c>
      <c r="B2461" s="3" t="s">
        <v>762</v>
      </c>
      <c r="C2461" s="4" t="s">
        <v>2503</v>
      </c>
      <c r="D2461" s="45" t="s">
        <v>1669</v>
      </c>
      <c r="E2461" s="3" t="s">
        <v>763</v>
      </c>
      <c r="F2461" s="3" t="s">
        <v>764</v>
      </c>
      <c r="G2461" s="4" t="str">
        <f t="shared" si="157"/>
        <v>RES1206 32K4±1%</v>
      </c>
      <c r="H2461" s="3" t="s">
        <v>23</v>
      </c>
      <c r="I2461" s="3" t="s">
        <v>24</v>
      </c>
      <c r="J2461" s="3" t="s">
        <v>25</v>
      </c>
      <c r="K2461" s="3" t="s">
        <v>765</v>
      </c>
      <c r="L2461" s="4" t="str">
        <f t="shared" si="158"/>
        <v>RC1206FR-0732K4L</v>
      </c>
      <c r="M2461" s="3" t="s">
        <v>378</v>
      </c>
      <c r="N2461" t="s">
        <v>379</v>
      </c>
      <c r="O2461" t="str">
        <f t="shared" ca="1" si="156"/>
        <v>C:\Altium Libraries\Passives Library\DataSheet\GENERAL PURPOSE CHIP RESISTORS (Yageo).pdf</v>
      </c>
      <c r="P2461" s="5" t="str">
        <f t="shared" si="159"/>
        <v>GENERAL PURPOSE CHIP RESISTORS RES1206 32K4±1% 200V 0.25W</v>
      </c>
    </row>
    <row r="2462" spans="1:16" x14ac:dyDescent="0.3">
      <c r="A2462" s="4" t="s">
        <v>3764</v>
      </c>
      <c r="B2462" s="3" t="s">
        <v>762</v>
      </c>
      <c r="C2462" s="4" t="s">
        <v>2504</v>
      </c>
      <c r="D2462" s="45" t="s">
        <v>1669</v>
      </c>
      <c r="E2462" s="3" t="s">
        <v>763</v>
      </c>
      <c r="F2462" s="3" t="s">
        <v>764</v>
      </c>
      <c r="G2462" s="4" t="str">
        <f t="shared" si="157"/>
        <v>RES1206 33K2±1%</v>
      </c>
      <c r="H2462" s="3" t="s">
        <v>23</v>
      </c>
      <c r="I2462" s="3" t="s">
        <v>24</v>
      </c>
      <c r="J2462" s="3" t="s">
        <v>25</v>
      </c>
      <c r="K2462" s="3" t="s">
        <v>765</v>
      </c>
      <c r="L2462" s="4" t="str">
        <f t="shared" si="158"/>
        <v>RC1206FR-0733K2L</v>
      </c>
      <c r="M2462" s="3" t="s">
        <v>378</v>
      </c>
      <c r="N2462" t="s">
        <v>379</v>
      </c>
      <c r="O2462" t="str">
        <f t="shared" ca="1" si="156"/>
        <v>C:\Altium Libraries\Passives Library\DataSheet\GENERAL PURPOSE CHIP RESISTORS (Yageo).pdf</v>
      </c>
      <c r="P2462" s="5" t="str">
        <f t="shared" si="159"/>
        <v>GENERAL PURPOSE CHIP RESISTORS RES1206 33K2±1% 200V 0.25W</v>
      </c>
    </row>
    <row r="2463" spans="1:16" x14ac:dyDescent="0.3">
      <c r="A2463" s="4" t="s">
        <v>3765</v>
      </c>
      <c r="B2463" s="3" t="s">
        <v>762</v>
      </c>
      <c r="C2463" s="4" t="s">
        <v>2505</v>
      </c>
      <c r="D2463" s="45" t="s">
        <v>1669</v>
      </c>
      <c r="E2463" s="3" t="s">
        <v>763</v>
      </c>
      <c r="F2463" s="3" t="s">
        <v>764</v>
      </c>
      <c r="G2463" s="4" t="str">
        <f t="shared" si="157"/>
        <v>RES1206 34K±1%</v>
      </c>
      <c r="H2463" s="3" t="s">
        <v>23</v>
      </c>
      <c r="I2463" s="3" t="s">
        <v>24</v>
      </c>
      <c r="J2463" s="3" t="s">
        <v>25</v>
      </c>
      <c r="K2463" s="3" t="s">
        <v>765</v>
      </c>
      <c r="L2463" s="4" t="str">
        <f t="shared" si="158"/>
        <v>RC1206FR-0734KL</v>
      </c>
      <c r="M2463" s="3" t="s">
        <v>378</v>
      </c>
      <c r="N2463" t="s">
        <v>379</v>
      </c>
      <c r="O2463" t="str">
        <f t="shared" ca="1" si="156"/>
        <v>C:\Altium Libraries\Passives Library\DataSheet\GENERAL PURPOSE CHIP RESISTORS (Yageo).pdf</v>
      </c>
      <c r="P2463" s="5" t="str">
        <f t="shared" si="159"/>
        <v>GENERAL PURPOSE CHIP RESISTORS RES1206 34K±1% 200V 0.25W</v>
      </c>
    </row>
    <row r="2464" spans="1:16" x14ac:dyDescent="0.3">
      <c r="A2464" s="4" t="s">
        <v>3766</v>
      </c>
      <c r="B2464" s="3" t="s">
        <v>762</v>
      </c>
      <c r="C2464" s="4" t="s">
        <v>2506</v>
      </c>
      <c r="D2464" s="45" t="s">
        <v>1669</v>
      </c>
      <c r="E2464" s="3" t="s">
        <v>763</v>
      </c>
      <c r="F2464" s="3" t="s">
        <v>764</v>
      </c>
      <c r="G2464" s="4" t="str">
        <f t="shared" si="157"/>
        <v>RES1206 34K8±1%</v>
      </c>
      <c r="H2464" s="3" t="s">
        <v>23</v>
      </c>
      <c r="I2464" s="3" t="s">
        <v>24</v>
      </c>
      <c r="J2464" s="3" t="s">
        <v>25</v>
      </c>
      <c r="K2464" s="3" t="s">
        <v>765</v>
      </c>
      <c r="L2464" s="4" t="str">
        <f t="shared" si="158"/>
        <v>RC1206FR-0734K8L</v>
      </c>
      <c r="M2464" s="3" t="s">
        <v>378</v>
      </c>
      <c r="N2464" t="s">
        <v>379</v>
      </c>
      <c r="O2464" t="str">
        <f t="shared" ca="1" si="156"/>
        <v>C:\Altium Libraries\Passives Library\DataSheet\GENERAL PURPOSE CHIP RESISTORS (Yageo).pdf</v>
      </c>
      <c r="P2464" s="5" t="str">
        <f t="shared" si="159"/>
        <v>GENERAL PURPOSE CHIP RESISTORS RES1206 34K8±1% 200V 0.25W</v>
      </c>
    </row>
    <row r="2465" spans="1:16" x14ac:dyDescent="0.3">
      <c r="A2465" s="4" t="s">
        <v>3767</v>
      </c>
      <c r="B2465" s="3" t="s">
        <v>762</v>
      </c>
      <c r="C2465" s="4" t="s">
        <v>2507</v>
      </c>
      <c r="D2465" s="45" t="s">
        <v>1669</v>
      </c>
      <c r="E2465" s="3" t="s">
        <v>763</v>
      </c>
      <c r="F2465" s="3" t="s">
        <v>764</v>
      </c>
      <c r="G2465" s="4" t="str">
        <f t="shared" si="157"/>
        <v>RES1206 35K7±1%</v>
      </c>
      <c r="H2465" s="3" t="s">
        <v>23</v>
      </c>
      <c r="I2465" s="3" t="s">
        <v>24</v>
      </c>
      <c r="J2465" s="3" t="s">
        <v>25</v>
      </c>
      <c r="K2465" s="3" t="s">
        <v>765</v>
      </c>
      <c r="L2465" s="4" t="str">
        <f t="shared" si="158"/>
        <v>RC1206FR-0735K7L</v>
      </c>
      <c r="M2465" s="3" t="s">
        <v>378</v>
      </c>
      <c r="N2465" t="s">
        <v>379</v>
      </c>
      <c r="O2465" t="str">
        <f t="shared" ca="1" si="156"/>
        <v>C:\Altium Libraries\Passives Library\DataSheet\GENERAL PURPOSE CHIP RESISTORS (Yageo).pdf</v>
      </c>
      <c r="P2465" s="5" t="str">
        <f t="shared" si="159"/>
        <v>GENERAL PURPOSE CHIP RESISTORS RES1206 35K7±1% 200V 0.25W</v>
      </c>
    </row>
    <row r="2466" spans="1:16" x14ac:dyDescent="0.3">
      <c r="A2466" s="4" t="s">
        <v>3768</v>
      </c>
      <c r="B2466" s="3" t="s">
        <v>762</v>
      </c>
      <c r="C2466" s="4" t="s">
        <v>2508</v>
      </c>
      <c r="D2466" s="45" t="s">
        <v>1669</v>
      </c>
      <c r="E2466" s="3" t="s">
        <v>763</v>
      </c>
      <c r="F2466" s="3" t="s">
        <v>764</v>
      </c>
      <c r="G2466" s="4" t="str">
        <f t="shared" si="157"/>
        <v>RES1206 36K5±1%</v>
      </c>
      <c r="H2466" s="3" t="s">
        <v>23</v>
      </c>
      <c r="I2466" s="3" t="s">
        <v>24</v>
      </c>
      <c r="J2466" s="3" t="s">
        <v>25</v>
      </c>
      <c r="K2466" s="3" t="s">
        <v>765</v>
      </c>
      <c r="L2466" s="4" t="str">
        <f t="shared" si="158"/>
        <v>RC1206FR-0736K5L</v>
      </c>
      <c r="M2466" s="3" t="s">
        <v>378</v>
      </c>
      <c r="N2466" t="s">
        <v>379</v>
      </c>
      <c r="O2466" t="str">
        <f t="shared" ca="1" si="156"/>
        <v>C:\Altium Libraries\Passives Library\DataSheet\GENERAL PURPOSE CHIP RESISTORS (Yageo).pdf</v>
      </c>
      <c r="P2466" s="5" t="str">
        <f t="shared" si="159"/>
        <v>GENERAL PURPOSE CHIP RESISTORS RES1206 36K5±1% 200V 0.25W</v>
      </c>
    </row>
    <row r="2467" spans="1:16" x14ac:dyDescent="0.3">
      <c r="A2467" s="4" t="s">
        <v>3769</v>
      </c>
      <c r="B2467" s="3" t="s">
        <v>762</v>
      </c>
      <c r="C2467" s="4" t="s">
        <v>2509</v>
      </c>
      <c r="D2467" s="45" t="s">
        <v>1669</v>
      </c>
      <c r="E2467" s="3" t="s">
        <v>763</v>
      </c>
      <c r="F2467" s="3" t="s">
        <v>764</v>
      </c>
      <c r="G2467" s="4" t="str">
        <f t="shared" si="157"/>
        <v>RES1206 37K4±1%</v>
      </c>
      <c r="H2467" s="3" t="s">
        <v>23</v>
      </c>
      <c r="I2467" s="3" t="s">
        <v>24</v>
      </c>
      <c r="J2467" s="3" t="s">
        <v>25</v>
      </c>
      <c r="K2467" s="3" t="s">
        <v>765</v>
      </c>
      <c r="L2467" s="4" t="str">
        <f t="shared" si="158"/>
        <v>RC1206FR-0737K4L</v>
      </c>
      <c r="M2467" s="3" t="s">
        <v>378</v>
      </c>
      <c r="N2467" t="s">
        <v>379</v>
      </c>
      <c r="O2467" t="str">
        <f t="shared" ca="1" si="156"/>
        <v>C:\Altium Libraries\Passives Library\DataSheet\GENERAL PURPOSE CHIP RESISTORS (Yageo).pdf</v>
      </c>
      <c r="P2467" s="5" t="str">
        <f t="shared" si="159"/>
        <v>GENERAL PURPOSE CHIP RESISTORS RES1206 37K4±1% 200V 0.25W</v>
      </c>
    </row>
    <row r="2468" spans="1:16" x14ac:dyDescent="0.3">
      <c r="A2468" s="4" t="s">
        <v>3770</v>
      </c>
      <c r="B2468" s="3" t="s">
        <v>762</v>
      </c>
      <c r="C2468" s="4" t="s">
        <v>2510</v>
      </c>
      <c r="D2468" s="45" t="s">
        <v>1669</v>
      </c>
      <c r="E2468" s="3" t="s">
        <v>763</v>
      </c>
      <c r="F2468" s="3" t="s">
        <v>764</v>
      </c>
      <c r="G2468" s="4" t="str">
        <f t="shared" si="157"/>
        <v>RES1206 38K3±1%</v>
      </c>
      <c r="H2468" s="3" t="s">
        <v>23</v>
      </c>
      <c r="I2468" s="3" t="s">
        <v>24</v>
      </c>
      <c r="J2468" s="3" t="s">
        <v>25</v>
      </c>
      <c r="K2468" s="3" t="s">
        <v>765</v>
      </c>
      <c r="L2468" s="4" t="str">
        <f t="shared" si="158"/>
        <v>RC1206FR-0738K3L</v>
      </c>
      <c r="M2468" s="3" t="s">
        <v>378</v>
      </c>
      <c r="N2468" t="s">
        <v>379</v>
      </c>
      <c r="O2468" t="str">
        <f t="shared" ca="1" si="156"/>
        <v>C:\Altium Libraries\Passives Library\DataSheet\GENERAL PURPOSE CHIP RESISTORS (Yageo).pdf</v>
      </c>
      <c r="P2468" s="5" t="str">
        <f t="shared" si="159"/>
        <v>GENERAL PURPOSE CHIP RESISTORS RES1206 38K3±1% 200V 0.25W</v>
      </c>
    </row>
    <row r="2469" spans="1:16" x14ac:dyDescent="0.3">
      <c r="A2469" s="4" t="s">
        <v>3771</v>
      </c>
      <c r="B2469" s="3" t="s">
        <v>762</v>
      </c>
      <c r="C2469" s="4" t="s">
        <v>2511</v>
      </c>
      <c r="D2469" s="45" t="s">
        <v>1669</v>
      </c>
      <c r="E2469" s="3" t="s">
        <v>763</v>
      </c>
      <c r="F2469" s="3" t="s">
        <v>764</v>
      </c>
      <c r="G2469" s="4" t="str">
        <f t="shared" si="157"/>
        <v>RES1206 39K2±1%</v>
      </c>
      <c r="H2469" s="3" t="s">
        <v>23</v>
      </c>
      <c r="I2469" s="3" t="s">
        <v>24</v>
      </c>
      <c r="J2469" s="3" t="s">
        <v>25</v>
      </c>
      <c r="K2469" s="3" t="s">
        <v>765</v>
      </c>
      <c r="L2469" s="4" t="str">
        <f t="shared" si="158"/>
        <v>RC1206FR-0739K2L</v>
      </c>
      <c r="M2469" s="3" t="s">
        <v>378</v>
      </c>
      <c r="N2469" t="s">
        <v>379</v>
      </c>
      <c r="O2469" t="str">
        <f t="shared" ca="1" si="156"/>
        <v>C:\Altium Libraries\Passives Library\DataSheet\GENERAL PURPOSE CHIP RESISTORS (Yageo).pdf</v>
      </c>
      <c r="P2469" s="5" t="str">
        <f t="shared" si="159"/>
        <v>GENERAL PURPOSE CHIP RESISTORS RES1206 39K2±1% 200V 0.25W</v>
      </c>
    </row>
    <row r="2470" spans="1:16" x14ac:dyDescent="0.3">
      <c r="A2470" s="4" t="s">
        <v>3772</v>
      </c>
      <c r="B2470" s="3" t="s">
        <v>762</v>
      </c>
      <c r="C2470" s="4" t="s">
        <v>2512</v>
      </c>
      <c r="D2470" s="45" t="s">
        <v>1669</v>
      </c>
      <c r="E2470" s="3" t="s">
        <v>763</v>
      </c>
      <c r="F2470" s="3" t="s">
        <v>764</v>
      </c>
      <c r="G2470" s="4" t="str">
        <f t="shared" si="157"/>
        <v>RES1206 40K2±1%</v>
      </c>
      <c r="H2470" s="3" t="s">
        <v>23</v>
      </c>
      <c r="I2470" s="3" t="s">
        <v>24</v>
      </c>
      <c r="J2470" s="3" t="s">
        <v>25</v>
      </c>
      <c r="K2470" s="3" t="s">
        <v>765</v>
      </c>
      <c r="L2470" s="4" t="str">
        <f t="shared" si="158"/>
        <v>RC1206FR-0740K2L</v>
      </c>
      <c r="M2470" s="3" t="s">
        <v>378</v>
      </c>
      <c r="N2470" t="s">
        <v>379</v>
      </c>
      <c r="O2470" t="str">
        <f t="shared" ca="1" si="156"/>
        <v>C:\Altium Libraries\Passives Library\DataSheet\GENERAL PURPOSE CHIP RESISTORS (Yageo).pdf</v>
      </c>
      <c r="P2470" s="5" t="str">
        <f t="shared" si="159"/>
        <v>GENERAL PURPOSE CHIP RESISTORS RES1206 40K2±1% 200V 0.25W</v>
      </c>
    </row>
    <row r="2471" spans="1:16" x14ac:dyDescent="0.3">
      <c r="A2471" s="4" t="s">
        <v>3773</v>
      </c>
      <c r="B2471" s="3" t="s">
        <v>762</v>
      </c>
      <c r="C2471" s="4" t="s">
        <v>2513</v>
      </c>
      <c r="D2471" s="45" t="s">
        <v>1669</v>
      </c>
      <c r="E2471" s="3" t="s">
        <v>763</v>
      </c>
      <c r="F2471" s="3" t="s">
        <v>764</v>
      </c>
      <c r="G2471" s="4" t="str">
        <f t="shared" si="157"/>
        <v>RES1206 41K2±1%</v>
      </c>
      <c r="H2471" s="3" t="s">
        <v>23</v>
      </c>
      <c r="I2471" s="3" t="s">
        <v>24</v>
      </c>
      <c r="J2471" s="3" t="s">
        <v>25</v>
      </c>
      <c r="K2471" s="3" t="s">
        <v>765</v>
      </c>
      <c r="L2471" s="4" t="str">
        <f t="shared" si="158"/>
        <v>RC1206FR-0741K2L</v>
      </c>
      <c r="M2471" s="3" t="s">
        <v>378</v>
      </c>
      <c r="N2471" t="s">
        <v>379</v>
      </c>
      <c r="O2471" t="str">
        <f t="shared" ca="1" si="156"/>
        <v>C:\Altium Libraries\Passives Library\DataSheet\GENERAL PURPOSE CHIP RESISTORS (Yageo).pdf</v>
      </c>
      <c r="P2471" s="5" t="str">
        <f t="shared" si="159"/>
        <v>GENERAL PURPOSE CHIP RESISTORS RES1206 41K2±1% 200V 0.25W</v>
      </c>
    </row>
    <row r="2472" spans="1:16" x14ac:dyDescent="0.3">
      <c r="A2472" s="4" t="s">
        <v>3774</v>
      </c>
      <c r="B2472" s="3" t="s">
        <v>762</v>
      </c>
      <c r="C2472" s="4" t="s">
        <v>2514</v>
      </c>
      <c r="D2472" s="45" t="s">
        <v>1669</v>
      </c>
      <c r="E2472" s="3" t="s">
        <v>763</v>
      </c>
      <c r="F2472" s="3" t="s">
        <v>764</v>
      </c>
      <c r="G2472" s="4" t="str">
        <f t="shared" si="157"/>
        <v>RES1206 42K2±1%</v>
      </c>
      <c r="H2472" s="3" t="s">
        <v>23</v>
      </c>
      <c r="I2472" s="3" t="s">
        <v>24</v>
      </c>
      <c r="J2472" s="3" t="s">
        <v>25</v>
      </c>
      <c r="K2472" s="3" t="s">
        <v>765</v>
      </c>
      <c r="L2472" s="4" t="str">
        <f t="shared" si="158"/>
        <v>RC1206FR-0742K2L</v>
      </c>
      <c r="M2472" s="3" t="s">
        <v>378</v>
      </c>
      <c r="N2472" t="s">
        <v>379</v>
      </c>
      <c r="O2472" t="str">
        <f t="shared" ca="1" si="156"/>
        <v>C:\Altium Libraries\Passives Library\DataSheet\GENERAL PURPOSE CHIP RESISTORS (Yageo).pdf</v>
      </c>
      <c r="P2472" s="5" t="str">
        <f t="shared" si="159"/>
        <v>GENERAL PURPOSE CHIP RESISTORS RES1206 42K2±1% 200V 0.25W</v>
      </c>
    </row>
    <row r="2473" spans="1:16" x14ac:dyDescent="0.3">
      <c r="A2473" s="4" t="s">
        <v>3775</v>
      </c>
      <c r="B2473" s="3" t="s">
        <v>762</v>
      </c>
      <c r="C2473" s="4" t="s">
        <v>2515</v>
      </c>
      <c r="D2473" s="45" t="s">
        <v>1669</v>
      </c>
      <c r="E2473" s="3" t="s">
        <v>763</v>
      </c>
      <c r="F2473" s="3" t="s">
        <v>764</v>
      </c>
      <c r="G2473" s="4" t="str">
        <f t="shared" si="157"/>
        <v>RES1206 43K2±1%</v>
      </c>
      <c r="H2473" s="3" t="s">
        <v>23</v>
      </c>
      <c r="I2473" s="3" t="s">
        <v>24</v>
      </c>
      <c r="J2473" s="3" t="s">
        <v>25</v>
      </c>
      <c r="K2473" s="3" t="s">
        <v>765</v>
      </c>
      <c r="L2473" s="4" t="str">
        <f t="shared" si="158"/>
        <v>RC1206FR-0743K2L</v>
      </c>
      <c r="M2473" s="3" t="s">
        <v>378</v>
      </c>
      <c r="N2473" t="s">
        <v>379</v>
      </c>
      <c r="O2473" t="str">
        <f t="shared" ca="1" si="156"/>
        <v>C:\Altium Libraries\Passives Library\DataSheet\GENERAL PURPOSE CHIP RESISTORS (Yageo).pdf</v>
      </c>
      <c r="P2473" s="5" t="str">
        <f t="shared" si="159"/>
        <v>GENERAL PURPOSE CHIP RESISTORS RES1206 43K2±1% 200V 0.25W</v>
      </c>
    </row>
    <row r="2474" spans="1:16" x14ac:dyDescent="0.3">
      <c r="A2474" s="4" t="s">
        <v>3776</v>
      </c>
      <c r="B2474" s="3" t="s">
        <v>762</v>
      </c>
      <c r="C2474" s="4" t="s">
        <v>2516</v>
      </c>
      <c r="D2474" s="45" t="s">
        <v>1669</v>
      </c>
      <c r="E2474" s="3" t="s">
        <v>763</v>
      </c>
      <c r="F2474" s="3" t="s">
        <v>764</v>
      </c>
      <c r="G2474" s="4" t="str">
        <f t="shared" si="157"/>
        <v>RES1206 44K2±1%</v>
      </c>
      <c r="H2474" s="3" t="s">
        <v>23</v>
      </c>
      <c r="I2474" s="3" t="s">
        <v>24</v>
      </c>
      <c r="J2474" s="3" t="s">
        <v>25</v>
      </c>
      <c r="K2474" s="3" t="s">
        <v>765</v>
      </c>
      <c r="L2474" s="4" t="str">
        <f t="shared" si="158"/>
        <v>RC1206FR-0744K2L</v>
      </c>
      <c r="M2474" s="3" t="s">
        <v>378</v>
      </c>
      <c r="N2474" t="s">
        <v>379</v>
      </c>
      <c r="O2474" t="str">
        <f t="shared" ca="1" si="156"/>
        <v>C:\Altium Libraries\Passives Library\DataSheet\GENERAL PURPOSE CHIP RESISTORS (Yageo).pdf</v>
      </c>
      <c r="P2474" s="5" t="str">
        <f t="shared" si="159"/>
        <v>GENERAL PURPOSE CHIP RESISTORS RES1206 44K2±1% 200V 0.25W</v>
      </c>
    </row>
    <row r="2475" spans="1:16" x14ac:dyDescent="0.3">
      <c r="A2475" s="4" t="s">
        <v>3777</v>
      </c>
      <c r="B2475" s="3" t="s">
        <v>762</v>
      </c>
      <c r="C2475" s="4" t="s">
        <v>2517</v>
      </c>
      <c r="D2475" s="45" t="s">
        <v>1669</v>
      </c>
      <c r="E2475" s="3" t="s">
        <v>763</v>
      </c>
      <c r="F2475" s="3" t="s">
        <v>764</v>
      </c>
      <c r="G2475" s="4" t="str">
        <f t="shared" si="157"/>
        <v>RES1206 45K3±1%</v>
      </c>
      <c r="H2475" s="3" t="s">
        <v>23</v>
      </c>
      <c r="I2475" s="3" t="s">
        <v>24</v>
      </c>
      <c r="J2475" s="3" t="s">
        <v>25</v>
      </c>
      <c r="K2475" s="3" t="s">
        <v>765</v>
      </c>
      <c r="L2475" s="4" t="str">
        <f t="shared" si="158"/>
        <v>RC1206FR-0745K3L</v>
      </c>
      <c r="M2475" s="3" t="s">
        <v>378</v>
      </c>
      <c r="N2475" t="s">
        <v>379</v>
      </c>
      <c r="O2475" t="str">
        <f t="shared" ref="O2475:O2538" ca="1" si="160">CONCATENATE(LEFT(CELL("имяфайла"), FIND("[",CELL("имяфайла"))-1),"DataSheet\GENERAL PURPOSE CHIP RESISTORS (Yageo).pdf")</f>
        <v>C:\Altium Libraries\Passives Library\DataSheet\GENERAL PURPOSE CHIP RESISTORS (Yageo).pdf</v>
      </c>
      <c r="P2475" s="5" t="str">
        <f t="shared" si="159"/>
        <v>GENERAL PURPOSE CHIP RESISTORS RES1206 45K3±1% 200V 0.25W</v>
      </c>
    </row>
    <row r="2476" spans="1:16" x14ac:dyDescent="0.3">
      <c r="A2476" s="4" t="s">
        <v>3778</v>
      </c>
      <c r="B2476" s="3" t="s">
        <v>762</v>
      </c>
      <c r="C2476" s="4" t="s">
        <v>2518</v>
      </c>
      <c r="D2476" s="45" t="s">
        <v>1669</v>
      </c>
      <c r="E2476" s="3" t="s">
        <v>763</v>
      </c>
      <c r="F2476" s="3" t="s">
        <v>764</v>
      </c>
      <c r="G2476" s="4" t="str">
        <f t="shared" ref="G2476:G2539" si="161">CONCATENATE(K2476," ",C2476,D2476)</f>
        <v>RES1206 46K4±1%</v>
      </c>
      <c r="H2476" s="3" t="s">
        <v>23</v>
      </c>
      <c r="I2476" s="3" t="s">
        <v>24</v>
      </c>
      <c r="J2476" s="3" t="s">
        <v>25</v>
      </c>
      <c r="K2476" s="3" t="s">
        <v>765</v>
      </c>
      <c r="L2476" s="4" t="str">
        <f t="shared" ref="L2476:L2539" si="162">CONCATENATE("RC1206FR-07",C2476,"L")</f>
        <v>RC1206FR-0746K4L</v>
      </c>
      <c r="M2476" s="3" t="s">
        <v>378</v>
      </c>
      <c r="N2476" t="s">
        <v>379</v>
      </c>
      <c r="O2476" t="str">
        <f t="shared" ca="1" si="160"/>
        <v>C:\Altium Libraries\Passives Library\DataSheet\GENERAL PURPOSE CHIP RESISTORS (Yageo).pdf</v>
      </c>
      <c r="P2476" s="5" t="str">
        <f t="shared" ref="P2476:P2539" si="163">CONCATENATE(N2476," ",K2476," ",C2476,D2476," ",E2476," ",F2476)</f>
        <v>GENERAL PURPOSE CHIP RESISTORS RES1206 46K4±1% 200V 0.25W</v>
      </c>
    </row>
    <row r="2477" spans="1:16" x14ac:dyDescent="0.3">
      <c r="A2477" s="4" t="s">
        <v>3779</v>
      </c>
      <c r="B2477" s="3" t="s">
        <v>762</v>
      </c>
      <c r="C2477" s="4" t="s">
        <v>2519</v>
      </c>
      <c r="D2477" s="45" t="s">
        <v>1669</v>
      </c>
      <c r="E2477" s="3" t="s">
        <v>763</v>
      </c>
      <c r="F2477" s="3" t="s">
        <v>764</v>
      </c>
      <c r="G2477" s="4" t="str">
        <f t="shared" si="161"/>
        <v>RES1206 47K5±1%</v>
      </c>
      <c r="H2477" s="3" t="s">
        <v>23</v>
      </c>
      <c r="I2477" s="3" t="s">
        <v>24</v>
      </c>
      <c r="J2477" s="3" t="s">
        <v>25</v>
      </c>
      <c r="K2477" s="3" t="s">
        <v>765</v>
      </c>
      <c r="L2477" s="4" t="str">
        <f t="shared" si="162"/>
        <v>RC1206FR-0747K5L</v>
      </c>
      <c r="M2477" s="3" t="s">
        <v>378</v>
      </c>
      <c r="N2477" t="s">
        <v>379</v>
      </c>
      <c r="O2477" t="str">
        <f t="shared" ca="1" si="160"/>
        <v>C:\Altium Libraries\Passives Library\DataSheet\GENERAL PURPOSE CHIP RESISTORS (Yageo).pdf</v>
      </c>
      <c r="P2477" s="5" t="str">
        <f t="shared" si="163"/>
        <v>GENERAL PURPOSE CHIP RESISTORS RES1206 47K5±1% 200V 0.25W</v>
      </c>
    </row>
    <row r="2478" spans="1:16" x14ac:dyDescent="0.3">
      <c r="A2478" s="4" t="s">
        <v>3780</v>
      </c>
      <c r="B2478" s="3" t="s">
        <v>762</v>
      </c>
      <c r="C2478" s="4" t="s">
        <v>2520</v>
      </c>
      <c r="D2478" s="45" t="s">
        <v>1669</v>
      </c>
      <c r="E2478" s="3" t="s">
        <v>763</v>
      </c>
      <c r="F2478" s="3" t="s">
        <v>764</v>
      </c>
      <c r="G2478" s="4" t="str">
        <f t="shared" si="161"/>
        <v>RES1206 48K7±1%</v>
      </c>
      <c r="H2478" s="3" t="s">
        <v>23</v>
      </c>
      <c r="I2478" s="3" t="s">
        <v>24</v>
      </c>
      <c r="J2478" s="3" t="s">
        <v>25</v>
      </c>
      <c r="K2478" s="3" t="s">
        <v>765</v>
      </c>
      <c r="L2478" s="4" t="str">
        <f t="shared" si="162"/>
        <v>RC1206FR-0748K7L</v>
      </c>
      <c r="M2478" s="3" t="s">
        <v>378</v>
      </c>
      <c r="N2478" t="s">
        <v>379</v>
      </c>
      <c r="O2478" t="str">
        <f t="shared" ca="1" si="160"/>
        <v>C:\Altium Libraries\Passives Library\DataSheet\GENERAL PURPOSE CHIP RESISTORS (Yageo).pdf</v>
      </c>
      <c r="P2478" s="5" t="str">
        <f t="shared" si="163"/>
        <v>GENERAL PURPOSE CHIP RESISTORS RES1206 48K7±1% 200V 0.25W</v>
      </c>
    </row>
    <row r="2479" spans="1:16" x14ac:dyDescent="0.3">
      <c r="A2479" s="4" t="s">
        <v>3781</v>
      </c>
      <c r="B2479" s="3" t="s">
        <v>762</v>
      </c>
      <c r="C2479" s="4" t="s">
        <v>2521</v>
      </c>
      <c r="D2479" s="45" t="s">
        <v>1669</v>
      </c>
      <c r="E2479" s="3" t="s">
        <v>763</v>
      </c>
      <c r="F2479" s="3" t="s">
        <v>764</v>
      </c>
      <c r="G2479" s="4" t="str">
        <f t="shared" si="161"/>
        <v>RES1206 49K9±1%</v>
      </c>
      <c r="H2479" s="3" t="s">
        <v>23</v>
      </c>
      <c r="I2479" s="3" t="s">
        <v>24</v>
      </c>
      <c r="J2479" s="3" t="s">
        <v>25</v>
      </c>
      <c r="K2479" s="3" t="s">
        <v>765</v>
      </c>
      <c r="L2479" s="4" t="str">
        <f t="shared" si="162"/>
        <v>RC1206FR-0749K9L</v>
      </c>
      <c r="M2479" s="3" t="s">
        <v>378</v>
      </c>
      <c r="N2479" t="s">
        <v>379</v>
      </c>
      <c r="O2479" t="str">
        <f t="shared" ca="1" si="160"/>
        <v>C:\Altium Libraries\Passives Library\DataSheet\GENERAL PURPOSE CHIP RESISTORS (Yageo).pdf</v>
      </c>
      <c r="P2479" s="5" t="str">
        <f t="shared" si="163"/>
        <v>GENERAL PURPOSE CHIP RESISTORS RES1206 49K9±1% 200V 0.25W</v>
      </c>
    </row>
    <row r="2480" spans="1:16" x14ac:dyDescent="0.3">
      <c r="A2480" s="4" t="s">
        <v>3782</v>
      </c>
      <c r="B2480" s="3" t="s">
        <v>762</v>
      </c>
      <c r="C2480" s="4" t="s">
        <v>2522</v>
      </c>
      <c r="D2480" s="45" t="s">
        <v>1669</v>
      </c>
      <c r="E2480" s="3" t="s">
        <v>763</v>
      </c>
      <c r="F2480" s="3" t="s">
        <v>764</v>
      </c>
      <c r="G2480" s="4" t="str">
        <f t="shared" si="161"/>
        <v>RES1206 51K1±1%</v>
      </c>
      <c r="H2480" s="3" t="s">
        <v>23</v>
      </c>
      <c r="I2480" s="3" t="s">
        <v>24</v>
      </c>
      <c r="J2480" s="3" t="s">
        <v>25</v>
      </c>
      <c r="K2480" s="3" t="s">
        <v>765</v>
      </c>
      <c r="L2480" s="4" t="str">
        <f t="shared" si="162"/>
        <v>RC1206FR-0751K1L</v>
      </c>
      <c r="M2480" s="3" t="s">
        <v>378</v>
      </c>
      <c r="N2480" t="s">
        <v>379</v>
      </c>
      <c r="O2480" t="str">
        <f t="shared" ca="1" si="160"/>
        <v>C:\Altium Libraries\Passives Library\DataSheet\GENERAL PURPOSE CHIP RESISTORS (Yageo).pdf</v>
      </c>
      <c r="P2480" s="5" t="str">
        <f t="shared" si="163"/>
        <v>GENERAL PURPOSE CHIP RESISTORS RES1206 51K1±1% 200V 0.25W</v>
      </c>
    </row>
    <row r="2481" spans="1:16" x14ac:dyDescent="0.3">
      <c r="A2481" s="4" t="s">
        <v>3783</v>
      </c>
      <c r="B2481" s="3" t="s">
        <v>762</v>
      </c>
      <c r="C2481" s="4" t="s">
        <v>2523</v>
      </c>
      <c r="D2481" s="45" t="s">
        <v>1669</v>
      </c>
      <c r="E2481" s="3" t="s">
        <v>763</v>
      </c>
      <c r="F2481" s="3" t="s">
        <v>764</v>
      </c>
      <c r="G2481" s="4" t="str">
        <f t="shared" si="161"/>
        <v>RES1206 52K3±1%</v>
      </c>
      <c r="H2481" s="3" t="s">
        <v>23</v>
      </c>
      <c r="I2481" s="3" t="s">
        <v>24</v>
      </c>
      <c r="J2481" s="3" t="s">
        <v>25</v>
      </c>
      <c r="K2481" s="3" t="s">
        <v>765</v>
      </c>
      <c r="L2481" s="4" t="str">
        <f t="shared" si="162"/>
        <v>RC1206FR-0752K3L</v>
      </c>
      <c r="M2481" s="3" t="s">
        <v>378</v>
      </c>
      <c r="N2481" t="s">
        <v>379</v>
      </c>
      <c r="O2481" t="str">
        <f t="shared" ca="1" si="160"/>
        <v>C:\Altium Libraries\Passives Library\DataSheet\GENERAL PURPOSE CHIP RESISTORS (Yageo).pdf</v>
      </c>
      <c r="P2481" s="5" t="str">
        <f t="shared" si="163"/>
        <v>GENERAL PURPOSE CHIP RESISTORS RES1206 52K3±1% 200V 0.25W</v>
      </c>
    </row>
    <row r="2482" spans="1:16" x14ac:dyDescent="0.3">
      <c r="A2482" s="4" t="s">
        <v>3784</v>
      </c>
      <c r="B2482" s="3" t="s">
        <v>762</v>
      </c>
      <c r="C2482" s="4" t="s">
        <v>2524</v>
      </c>
      <c r="D2482" s="45" t="s">
        <v>1669</v>
      </c>
      <c r="E2482" s="3" t="s">
        <v>763</v>
      </c>
      <c r="F2482" s="3" t="s">
        <v>764</v>
      </c>
      <c r="G2482" s="4" t="str">
        <f t="shared" si="161"/>
        <v>RES1206 53K6±1%</v>
      </c>
      <c r="H2482" s="3" t="s">
        <v>23</v>
      </c>
      <c r="I2482" s="3" t="s">
        <v>24</v>
      </c>
      <c r="J2482" s="3" t="s">
        <v>25</v>
      </c>
      <c r="K2482" s="3" t="s">
        <v>765</v>
      </c>
      <c r="L2482" s="4" t="str">
        <f t="shared" si="162"/>
        <v>RC1206FR-0753K6L</v>
      </c>
      <c r="M2482" s="3" t="s">
        <v>378</v>
      </c>
      <c r="N2482" t="s">
        <v>379</v>
      </c>
      <c r="O2482" t="str">
        <f t="shared" ca="1" si="160"/>
        <v>C:\Altium Libraries\Passives Library\DataSheet\GENERAL PURPOSE CHIP RESISTORS (Yageo).pdf</v>
      </c>
      <c r="P2482" s="5" t="str">
        <f t="shared" si="163"/>
        <v>GENERAL PURPOSE CHIP RESISTORS RES1206 53K6±1% 200V 0.25W</v>
      </c>
    </row>
    <row r="2483" spans="1:16" x14ac:dyDescent="0.3">
      <c r="A2483" s="4" t="s">
        <v>3785</v>
      </c>
      <c r="B2483" s="3" t="s">
        <v>762</v>
      </c>
      <c r="C2483" s="4" t="s">
        <v>2525</v>
      </c>
      <c r="D2483" s="45" t="s">
        <v>1669</v>
      </c>
      <c r="E2483" s="3" t="s">
        <v>763</v>
      </c>
      <c r="F2483" s="3" t="s">
        <v>764</v>
      </c>
      <c r="G2483" s="4" t="str">
        <f t="shared" si="161"/>
        <v>RES1206 54K9±1%</v>
      </c>
      <c r="H2483" s="3" t="s">
        <v>23</v>
      </c>
      <c r="I2483" s="3" t="s">
        <v>24</v>
      </c>
      <c r="J2483" s="3" t="s">
        <v>25</v>
      </c>
      <c r="K2483" s="3" t="s">
        <v>765</v>
      </c>
      <c r="L2483" s="4" t="str">
        <f t="shared" si="162"/>
        <v>RC1206FR-0754K9L</v>
      </c>
      <c r="M2483" s="3" t="s">
        <v>378</v>
      </c>
      <c r="N2483" t="s">
        <v>379</v>
      </c>
      <c r="O2483" t="str">
        <f t="shared" ca="1" si="160"/>
        <v>C:\Altium Libraries\Passives Library\DataSheet\GENERAL PURPOSE CHIP RESISTORS (Yageo).pdf</v>
      </c>
      <c r="P2483" s="5" t="str">
        <f t="shared" si="163"/>
        <v>GENERAL PURPOSE CHIP RESISTORS RES1206 54K9±1% 200V 0.25W</v>
      </c>
    </row>
    <row r="2484" spans="1:16" x14ac:dyDescent="0.3">
      <c r="A2484" s="4" t="s">
        <v>3786</v>
      </c>
      <c r="B2484" s="3" t="s">
        <v>762</v>
      </c>
      <c r="C2484" s="4" t="s">
        <v>2526</v>
      </c>
      <c r="D2484" s="45" t="s">
        <v>1669</v>
      </c>
      <c r="E2484" s="3" t="s">
        <v>763</v>
      </c>
      <c r="F2484" s="3" t="s">
        <v>764</v>
      </c>
      <c r="G2484" s="4" t="str">
        <f t="shared" si="161"/>
        <v>RES1206 56K2±1%</v>
      </c>
      <c r="H2484" s="3" t="s">
        <v>23</v>
      </c>
      <c r="I2484" s="3" t="s">
        <v>24</v>
      </c>
      <c r="J2484" s="3" t="s">
        <v>25</v>
      </c>
      <c r="K2484" s="3" t="s">
        <v>765</v>
      </c>
      <c r="L2484" s="4" t="str">
        <f t="shared" si="162"/>
        <v>RC1206FR-0756K2L</v>
      </c>
      <c r="M2484" s="3" t="s">
        <v>378</v>
      </c>
      <c r="N2484" t="s">
        <v>379</v>
      </c>
      <c r="O2484" t="str">
        <f t="shared" ca="1" si="160"/>
        <v>C:\Altium Libraries\Passives Library\DataSheet\GENERAL PURPOSE CHIP RESISTORS (Yageo).pdf</v>
      </c>
      <c r="P2484" s="5" t="str">
        <f t="shared" si="163"/>
        <v>GENERAL PURPOSE CHIP RESISTORS RES1206 56K2±1% 200V 0.25W</v>
      </c>
    </row>
    <row r="2485" spans="1:16" x14ac:dyDescent="0.3">
      <c r="A2485" s="4" t="s">
        <v>3787</v>
      </c>
      <c r="B2485" s="3" t="s">
        <v>762</v>
      </c>
      <c r="C2485" s="4" t="s">
        <v>2527</v>
      </c>
      <c r="D2485" s="45" t="s">
        <v>1669</v>
      </c>
      <c r="E2485" s="3" t="s">
        <v>763</v>
      </c>
      <c r="F2485" s="3" t="s">
        <v>764</v>
      </c>
      <c r="G2485" s="4" t="str">
        <f t="shared" si="161"/>
        <v>RES1206 57K6±1%</v>
      </c>
      <c r="H2485" s="3" t="s">
        <v>23</v>
      </c>
      <c r="I2485" s="3" t="s">
        <v>24</v>
      </c>
      <c r="J2485" s="3" t="s">
        <v>25</v>
      </c>
      <c r="K2485" s="3" t="s">
        <v>765</v>
      </c>
      <c r="L2485" s="4" t="str">
        <f t="shared" si="162"/>
        <v>RC1206FR-0757K6L</v>
      </c>
      <c r="M2485" s="3" t="s">
        <v>378</v>
      </c>
      <c r="N2485" t="s">
        <v>379</v>
      </c>
      <c r="O2485" t="str">
        <f t="shared" ca="1" si="160"/>
        <v>C:\Altium Libraries\Passives Library\DataSheet\GENERAL PURPOSE CHIP RESISTORS (Yageo).pdf</v>
      </c>
      <c r="P2485" s="5" t="str">
        <f t="shared" si="163"/>
        <v>GENERAL PURPOSE CHIP RESISTORS RES1206 57K6±1% 200V 0.25W</v>
      </c>
    </row>
    <row r="2486" spans="1:16" x14ac:dyDescent="0.3">
      <c r="A2486" s="4" t="s">
        <v>3788</v>
      </c>
      <c r="B2486" s="3" t="s">
        <v>762</v>
      </c>
      <c r="C2486" s="4" t="s">
        <v>2528</v>
      </c>
      <c r="D2486" s="45" t="s">
        <v>1669</v>
      </c>
      <c r="E2486" s="3" t="s">
        <v>763</v>
      </c>
      <c r="F2486" s="3" t="s">
        <v>764</v>
      </c>
      <c r="G2486" s="4" t="str">
        <f t="shared" si="161"/>
        <v>RES1206 59K±1%</v>
      </c>
      <c r="H2486" s="3" t="s">
        <v>23</v>
      </c>
      <c r="I2486" s="3" t="s">
        <v>24</v>
      </c>
      <c r="J2486" s="3" t="s">
        <v>25</v>
      </c>
      <c r="K2486" s="3" t="s">
        <v>765</v>
      </c>
      <c r="L2486" s="4" t="str">
        <f t="shared" si="162"/>
        <v>RC1206FR-0759KL</v>
      </c>
      <c r="M2486" s="3" t="s">
        <v>378</v>
      </c>
      <c r="N2486" t="s">
        <v>379</v>
      </c>
      <c r="O2486" t="str">
        <f t="shared" ca="1" si="160"/>
        <v>C:\Altium Libraries\Passives Library\DataSheet\GENERAL PURPOSE CHIP RESISTORS (Yageo).pdf</v>
      </c>
      <c r="P2486" s="5" t="str">
        <f t="shared" si="163"/>
        <v>GENERAL PURPOSE CHIP RESISTORS RES1206 59K±1% 200V 0.25W</v>
      </c>
    </row>
    <row r="2487" spans="1:16" x14ac:dyDescent="0.3">
      <c r="A2487" s="4" t="s">
        <v>3789</v>
      </c>
      <c r="B2487" s="3" t="s">
        <v>762</v>
      </c>
      <c r="C2487" s="4" t="s">
        <v>2529</v>
      </c>
      <c r="D2487" s="45" t="s">
        <v>1669</v>
      </c>
      <c r="E2487" s="3" t="s">
        <v>763</v>
      </c>
      <c r="F2487" s="3" t="s">
        <v>764</v>
      </c>
      <c r="G2487" s="4" t="str">
        <f t="shared" si="161"/>
        <v>RES1206 60K4±1%</v>
      </c>
      <c r="H2487" s="3" t="s">
        <v>23</v>
      </c>
      <c r="I2487" s="3" t="s">
        <v>24</v>
      </c>
      <c r="J2487" s="3" t="s">
        <v>25</v>
      </c>
      <c r="K2487" s="3" t="s">
        <v>765</v>
      </c>
      <c r="L2487" s="4" t="str">
        <f t="shared" si="162"/>
        <v>RC1206FR-0760K4L</v>
      </c>
      <c r="M2487" s="3" t="s">
        <v>378</v>
      </c>
      <c r="N2487" t="s">
        <v>379</v>
      </c>
      <c r="O2487" t="str">
        <f t="shared" ca="1" si="160"/>
        <v>C:\Altium Libraries\Passives Library\DataSheet\GENERAL PURPOSE CHIP RESISTORS (Yageo).pdf</v>
      </c>
      <c r="P2487" s="5" t="str">
        <f t="shared" si="163"/>
        <v>GENERAL PURPOSE CHIP RESISTORS RES1206 60K4±1% 200V 0.25W</v>
      </c>
    </row>
    <row r="2488" spans="1:16" x14ac:dyDescent="0.3">
      <c r="A2488" s="4" t="s">
        <v>3790</v>
      </c>
      <c r="B2488" s="3" t="s">
        <v>762</v>
      </c>
      <c r="C2488" s="4" t="s">
        <v>2530</v>
      </c>
      <c r="D2488" s="45" t="s">
        <v>1669</v>
      </c>
      <c r="E2488" s="3" t="s">
        <v>763</v>
      </c>
      <c r="F2488" s="3" t="s">
        <v>764</v>
      </c>
      <c r="G2488" s="4" t="str">
        <f t="shared" si="161"/>
        <v>RES1206 61K9±1%</v>
      </c>
      <c r="H2488" s="3" t="s">
        <v>23</v>
      </c>
      <c r="I2488" s="3" t="s">
        <v>24</v>
      </c>
      <c r="J2488" s="3" t="s">
        <v>25</v>
      </c>
      <c r="K2488" s="3" t="s">
        <v>765</v>
      </c>
      <c r="L2488" s="4" t="str">
        <f t="shared" si="162"/>
        <v>RC1206FR-0761K9L</v>
      </c>
      <c r="M2488" s="3" t="s">
        <v>378</v>
      </c>
      <c r="N2488" t="s">
        <v>379</v>
      </c>
      <c r="O2488" t="str">
        <f t="shared" ca="1" si="160"/>
        <v>C:\Altium Libraries\Passives Library\DataSheet\GENERAL PURPOSE CHIP RESISTORS (Yageo).pdf</v>
      </c>
      <c r="P2488" s="5" t="str">
        <f t="shared" si="163"/>
        <v>GENERAL PURPOSE CHIP RESISTORS RES1206 61K9±1% 200V 0.25W</v>
      </c>
    </row>
    <row r="2489" spans="1:16" x14ac:dyDescent="0.3">
      <c r="A2489" s="4" t="s">
        <v>3791</v>
      </c>
      <c r="B2489" s="3" t="s">
        <v>762</v>
      </c>
      <c r="C2489" s="4" t="s">
        <v>2531</v>
      </c>
      <c r="D2489" s="45" t="s">
        <v>1669</v>
      </c>
      <c r="E2489" s="3" t="s">
        <v>763</v>
      </c>
      <c r="F2489" s="3" t="s">
        <v>764</v>
      </c>
      <c r="G2489" s="4" t="str">
        <f t="shared" si="161"/>
        <v>RES1206 63K4±1%</v>
      </c>
      <c r="H2489" s="3" t="s">
        <v>23</v>
      </c>
      <c r="I2489" s="3" t="s">
        <v>24</v>
      </c>
      <c r="J2489" s="3" t="s">
        <v>25</v>
      </c>
      <c r="K2489" s="3" t="s">
        <v>765</v>
      </c>
      <c r="L2489" s="4" t="str">
        <f t="shared" si="162"/>
        <v>RC1206FR-0763K4L</v>
      </c>
      <c r="M2489" s="3" t="s">
        <v>378</v>
      </c>
      <c r="N2489" t="s">
        <v>379</v>
      </c>
      <c r="O2489" t="str">
        <f t="shared" ca="1" si="160"/>
        <v>C:\Altium Libraries\Passives Library\DataSheet\GENERAL PURPOSE CHIP RESISTORS (Yageo).pdf</v>
      </c>
      <c r="P2489" s="5" t="str">
        <f t="shared" si="163"/>
        <v>GENERAL PURPOSE CHIP RESISTORS RES1206 63K4±1% 200V 0.25W</v>
      </c>
    </row>
    <row r="2490" spans="1:16" x14ac:dyDescent="0.3">
      <c r="A2490" s="4" t="s">
        <v>3792</v>
      </c>
      <c r="B2490" s="3" t="s">
        <v>762</v>
      </c>
      <c r="C2490" s="4" t="s">
        <v>2532</v>
      </c>
      <c r="D2490" s="45" t="s">
        <v>1669</v>
      </c>
      <c r="E2490" s="3" t="s">
        <v>763</v>
      </c>
      <c r="F2490" s="3" t="s">
        <v>764</v>
      </c>
      <c r="G2490" s="4" t="str">
        <f t="shared" si="161"/>
        <v>RES1206 64K9±1%</v>
      </c>
      <c r="H2490" s="3" t="s">
        <v>23</v>
      </c>
      <c r="I2490" s="3" t="s">
        <v>24</v>
      </c>
      <c r="J2490" s="3" t="s">
        <v>25</v>
      </c>
      <c r="K2490" s="3" t="s">
        <v>765</v>
      </c>
      <c r="L2490" s="4" t="str">
        <f t="shared" si="162"/>
        <v>RC1206FR-0764K9L</v>
      </c>
      <c r="M2490" s="3" t="s">
        <v>378</v>
      </c>
      <c r="N2490" t="s">
        <v>379</v>
      </c>
      <c r="O2490" t="str">
        <f t="shared" ca="1" si="160"/>
        <v>C:\Altium Libraries\Passives Library\DataSheet\GENERAL PURPOSE CHIP RESISTORS (Yageo).pdf</v>
      </c>
      <c r="P2490" s="5" t="str">
        <f t="shared" si="163"/>
        <v>GENERAL PURPOSE CHIP RESISTORS RES1206 64K9±1% 200V 0.25W</v>
      </c>
    </row>
    <row r="2491" spans="1:16" x14ac:dyDescent="0.3">
      <c r="A2491" s="4" t="s">
        <v>3793</v>
      </c>
      <c r="B2491" s="3" t="s">
        <v>762</v>
      </c>
      <c r="C2491" s="4" t="s">
        <v>2533</v>
      </c>
      <c r="D2491" s="45" t="s">
        <v>1669</v>
      </c>
      <c r="E2491" s="3" t="s">
        <v>763</v>
      </c>
      <c r="F2491" s="3" t="s">
        <v>764</v>
      </c>
      <c r="G2491" s="4" t="str">
        <f t="shared" si="161"/>
        <v>RES1206 66K5±1%</v>
      </c>
      <c r="H2491" s="3" t="s">
        <v>23</v>
      </c>
      <c r="I2491" s="3" t="s">
        <v>24</v>
      </c>
      <c r="J2491" s="3" t="s">
        <v>25</v>
      </c>
      <c r="K2491" s="3" t="s">
        <v>765</v>
      </c>
      <c r="L2491" s="4" t="str">
        <f t="shared" si="162"/>
        <v>RC1206FR-0766K5L</v>
      </c>
      <c r="M2491" s="3" t="s">
        <v>378</v>
      </c>
      <c r="N2491" t="s">
        <v>379</v>
      </c>
      <c r="O2491" t="str">
        <f t="shared" ca="1" si="160"/>
        <v>C:\Altium Libraries\Passives Library\DataSheet\GENERAL PURPOSE CHIP RESISTORS (Yageo).pdf</v>
      </c>
      <c r="P2491" s="5" t="str">
        <f t="shared" si="163"/>
        <v>GENERAL PURPOSE CHIP RESISTORS RES1206 66K5±1% 200V 0.25W</v>
      </c>
    </row>
    <row r="2492" spans="1:16" x14ac:dyDescent="0.3">
      <c r="A2492" s="4" t="s">
        <v>3794</v>
      </c>
      <c r="B2492" s="3" t="s">
        <v>762</v>
      </c>
      <c r="C2492" s="4" t="s">
        <v>2534</v>
      </c>
      <c r="D2492" s="45" t="s">
        <v>1669</v>
      </c>
      <c r="E2492" s="3" t="s">
        <v>763</v>
      </c>
      <c r="F2492" s="3" t="s">
        <v>764</v>
      </c>
      <c r="G2492" s="4" t="str">
        <f t="shared" si="161"/>
        <v>RES1206 68K1±1%</v>
      </c>
      <c r="H2492" s="3" t="s">
        <v>23</v>
      </c>
      <c r="I2492" s="3" t="s">
        <v>24</v>
      </c>
      <c r="J2492" s="3" t="s">
        <v>25</v>
      </c>
      <c r="K2492" s="3" t="s">
        <v>765</v>
      </c>
      <c r="L2492" s="4" t="str">
        <f t="shared" si="162"/>
        <v>RC1206FR-0768K1L</v>
      </c>
      <c r="M2492" s="3" t="s">
        <v>378</v>
      </c>
      <c r="N2492" t="s">
        <v>379</v>
      </c>
      <c r="O2492" t="str">
        <f t="shared" ca="1" si="160"/>
        <v>C:\Altium Libraries\Passives Library\DataSheet\GENERAL PURPOSE CHIP RESISTORS (Yageo).pdf</v>
      </c>
      <c r="P2492" s="5" t="str">
        <f t="shared" si="163"/>
        <v>GENERAL PURPOSE CHIP RESISTORS RES1206 68K1±1% 200V 0.25W</v>
      </c>
    </row>
    <row r="2493" spans="1:16" x14ac:dyDescent="0.3">
      <c r="A2493" s="4" t="s">
        <v>3795</v>
      </c>
      <c r="B2493" s="3" t="s">
        <v>762</v>
      </c>
      <c r="C2493" s="4" t="s">
        <v>2535</v>
      </c>
      <c r="D2493" s="45" t="s">
        <v>1669</v>
      </c>
      <c r="E2493" s="3" t="s">
        <v>763</v>
      </c>
      <c r="F2493" s="3" t="s">
        <v>764</v>
      </c>
      <c r="G2493" s="4" t="str">
        <f t="shared" si="161"/>
        <v>RES1206 69K8±1%</v>
      </c>
      <c r="H2493" s="3" t="s">
        <v>23</v>
      </c>
      <c r="I2493" s="3" t="s">
        <v>24</v>
      </c>
      <c r="J2493" s="3" t="s">
        <v>25</v>
      </c>
      <c r="K2493" s="3" t="s">
        <v>765</v>
      </c>
      <c r="L2493" s="4" t="str">
        <f t="shared" si="162"/>
        <v>RC1206FR-0769K8L</v>
      </c>
      <c r="M2493" s="3" t="s">
        <v>378</v>
      </c>
      <c r="N2493" t="s">
        <v>379</v>
      </c>
      <c r="O2493" t="str">
        <f t="shared" ca="1" si="160"/>
        <v>C:\Altium Libraries\Passives Library\DataSheet\GENERAL PURPOSE CHIP RESISTORS (Yageo).pdf</v>
      </c>
      <c r="P2493" s="5" t="str">
        <f t="shared" si="163"/>
        <v>GENERAL PURPOSE CHIP RESISTORS RES1206 69K8±1% 200V 0.25W</v>
      </c>
    </row>
    <row r="2494" spans="1:16" x14ac:dyDescent="0.3">
      <c r="A2494" s="4" t="s">
        <v>3796</v>
      </c>
      <c r="B2494" s="3" t="s">
        <v>762</v>
      </c>
      <c r="C2494" s="4" t="s">
        <v>2536</v>
      </c>
      <c r="D2494" s="45" t="s">
        <v>1669</v>
      </c>
      <c r="E2494" s="3" t="s">
        <v>763</v>
      </c>
      <c r="F2494" s="3" t="s">
        <v>764</v>
      </c>
      <c r="G2494" s="4" t="str">
        <f t="shared" si="161"/>
        <v>RES1206 71K5±1%</v>
      </c>
      <c r="H2494" s="3" t="s">
        <v>23</v>
      </c>
      <c r="I2494" s="3" t="s">
        <v>24</v>
      </c>
      <c r="J2494" s="3" t="s">
        <v>25</v>
      </c>
      <c r="K2494" s="3" t="s">
        <v>765</v>
      </c>
      <c r="L2494" s="4" t="str">
        <f t="shared" si="162"/>
        <v>RC1206FR-0771K5L</v>
      </c>
      <c r="M2494" s="3" t="s">
        <v>378</v>
      </c>
      <c r="N2494" t="s">
        <v>379</v>
      </c>
      <c r="O2494" t="str">
        <f t="shared" ca="1" si="160"/>
        <v>C:\Altium Libraries\Passives Library\DataSheet\GENERAL PURPOSE CHIP RESISTORS (Yageo).pdf</v>
      </c>
      <c r="P2494" s="5" t="str">
        <f t="shared" si="163"/>
        <v>GENERAL PURPOSE CHIP RESISTORS RES1206 71K5±1% 200V 0.25W</v>
      </c>
    </row>
    <row r="2495" spans="1:16" x14ac:dyDescent="0.3">
      <c r="A2495" s="4" t="s">
        <v>3797</v>
      </c>
      <c r="B2495" s="3" t="s">
        <v>762</v>
      </c>
      <c r="C2495" s="4" t="s">
        <v>2537</v>
      </c>
      <c r="D2495" s="45" t="s">
        <v>1669</v>
      </c>
      <c r="E2495" s="3" t="s">
        <v>763</v>
      </c>
      <c r="F2495" s="3" t="s">
        <v>764</v>
      </c>
      <c r="G2495" s="4" t="str">
        <f t="shared" si="161"/>
        <v>RES1206 73K2±1%</v>
      </c>
      <c r="H2495" s="3" t="s">
        <v>23</v>
      </c>
      <c r="I2495" s="3" t="s">
        <v>24</v>
      </c>
      <c r="J2495" s="3" t="s">
        <v>25</v>
      </c>
      <c r="K2495" s="3" t="s">
        <v>765</v>
      </c>
      <c r="L2495" s="4" t="str">
        <f t="shared" si="162"/>
        <v>RC1206FR-0773K2L</v>
      </c>
      <c r="M2495" s="3" t="s">
        <v>378</v>
      </c>
      <c r="N2495" t="s">
        <v>379</v>
      </c>
      <c r="O2495" t="str">
        <f t="shared" ca="1" si="160"/>
        <v>C:\Altium Libraries\Passives Library\DataSheet\GENERAL PURPOSE CHIP RESISTORS (Yageo).pdf</v>
      </c>
      <c r="P2495" s="5" t="str">
        <f t="shared" si="163"/>
        <v>GENERAL PURPOSE CHIP RESISTORS RES1206 73K2±1% 200V 0.25W</v>
      </c>
    </row>
    <row r="2496" spans="1:16" x14ac:dyDescent="0.3">
      <c r="A2496" s="4" t="s">
        <v>3798</v>
      </c>
      <c r="B2496" s="3" t="s">
        <v>762</v>
      </c>
      <c r="C2496" s="4" t="s">
        <v>266</v>
      </c>
      <c r="D2496" s="45" t="s">
        <v>1669</v>
      </c>
      <c r="E2496" s="3" t="s">
        <v>763</v>
      </c>
      <c r="F2496" s="3" t="s">
        <v>764</v>
      </c>
      <c r="G2496" s="4" t="str">
        <f t="shared" si="161"/>
        <v>RES1206 75K±1%</v>
      </c>
      <c r="H2496" s="3" t="s">
        <v>23</v>
      </c>
      <c r="I2496" s="3" t="s">
        <v>24</v>
      </c>
      <c r="J2496" s="3" t="s">
        <v>25</v>
      </c>
      <c r="K2496" s="3" t="s">
        <v>765</v>
      </c>
      <c r="L2496" s="4" t="str">
        <f t="shared" si="162"/>
        <v>RC1206FR-0775KL</v>
      </c>
      <c r="M2496" s="3" t="s">
        <v>378</v>
      </c>
      <c r="N2496" t="s">
        <v>379</v>
      </c>
      <c r="O2496" t="str">
        <f t="shared" ca="1" si="160"/>
        <v>C:\Altium Libraries\Passives Library\DataSheet\GENERAL PURPOSE CHIP RESISTORS (Yageo).pdf</v>
      </c>
      <c r="P2496" s="5" t="str">
        <f t="shared" si="163"/>
        <v>GENERAL PURPOSE CHIP RESISTORS RES1206 75K±1% 200V 0.25W</v>
      </c>
    </row>
    <row r="2497" spans="1:16" x14ac:dyDescent="0.3">
      <c r="A2497" s="4" t="s">
        <v>3799</v>
      </c>
      <c r="B2497" s="3" t="s">
        <v>762</v>
      </c>
      <c r="C2497" s="4" t="s">
        <v>2538</v>
      </c>
      <c r="D2497" s="45" t="s">
        <v>1669</v>
      </c>
      <c r="E2497" s="3" t="s">
        <v>763</v>
      </c>
      <c r="F2497" s="3" t="s">
        <v>764</v>
      </c>
      <c r="G2497" s="4" t="str">
        <f t="shared" si="161"/>
        <v>RES1206 76K8±1%</v>
      </c>
      <c r="H2497" s="3" t="s">
        <v>23</v>
      </c>
      <c r="I2497" s="3" t="s">
        <v>24</v>
      </c>
      <c r="J2497" s="3" t="s">
        <v>25</v>
      </c>
      <c r="K2497" s="3" t="s">
        <v>765</v>
      </c>
      <c r="L2497" s="4" t="str">
        <f t="shared" si="162"/>
        <v>RC1206FR-0776K8L</v>
      </c>
      <c r="M2497" s="3" t="s">
        <v>378</v>
      </c>
      <c r="N2497" t="s">
        <v>379</v>
      </c>
      <c r="O2497" t="str">
        <f t="shared" ca="1" si="160"/>
        <v>C:\Altium Libraries\Passives Library\DataSheet\GENERAL PURPOSE CHIP RESISTORS (Yageo).pdf</v>
      </c>
      <c r="P2497" s="5" t="str">
        <f t="shared" si="163"/>
        <v>GENERAL PURPOSE CHIP RESISTORS RES1206 76K8±1% 200V 0.25W</v>
      </c>
    </row>
    <row r="2498" spans="1:16" x14ac:dyDescent="0.3">
      <c r="A2498" s="4" t="s">
        <v>3800</v>
      </c>
      <c r="B2498" s="3" t="s">
        <v>762</v>
      </c>
      <c r="C2498" s="4" t="s">
        <v>2539</v>
      </c>
      <c r="D2498" s="45" t="s">
        <v>1669</v>
      </c>
      <c r="E2498" s="3" t="s">
        <v>763</v>
      </c>
      <c r="F2498" s="3" t="s">
        <v>764</v>
      </c>
      <c r="G2498" s="4" t="str">
        <f t="shared" si="161"/>
        <v>RES1206 78K7±1%</v>
      </c>
      <c r="H2498" s="3" t="s">
        <v>23</v>
      </c>
      <c r="I2498" s="3" t="s">
        <v>24</v>
      </c>
      <c r="J2498" s="3" t="s">
        <v>25</v>
      </c>
      <c r="K2498" s="3" t="s">
        <v>765</v>
      </c>
      <c r="L2498" s="4" t="str">
        <f t="shared" si="162"/>
        <v>RC1206FR-0778K7L</v>
      </c>
      <c r="M2498" s="3" t="s">
        <v>378</v>
      </c>
      <c r="N2498" t="s">
        <v>379</v>
      </c>
      <c r="O2498" t="str">
        <f t="shared" ca="1" si="160"/>
        <v>C:\Altium Libraries\Passives Library\DataSheet\GENERAL PURPOSE CHIP RESISTORS (Yageo).pdf</v>
      </c>
      <c r="P2498" s="5" t="str">
        <f t="shared" si="163"/>
        <v>GENERAL PURPOSE CHIP RESISTORS RES1206 78K7±1% 200V 0.25W</v>
      </c>
    </row>
    <row r="2499" spans="1:16" x14ac:dyDescent="0.3">
      <c r="A2499" s="4" t="s">
        <v>3801</v>
      </c>
      <c r="B2499" s="3" t="s">
        <v>762</v>
      </c>
      <c r="C2499" s="4" t="s">
        <v>2540</v>
      </c>
      <c r="D2499" s="45" t="s">
        <v>1669</v>
      </c>
      <c r="E2499" s="3" t="s">
        <v>763</v>
      </c>
      <c r="F2499" s="3" t="s">
        <v>764</v>
      </c>
      <c r="G2499" s="4" t="str">
        <f t="shared" si="161"/>
        <v>RES1206 80K6±1%</v>
      </c>
      <c r="H2499" s="3" t="s">
        <v>23</v>
      </c>
      <c r="I2499" s="3" t="s">
        <v>24</v>
      </c>
      <c r="J2499" s="3" t="s">
        <v>25</v>
      </c>
      <c r="K2499" s="3" t="s">
        <v>765</v>
      </c>
      <c r="L2499" s="4" t="str">
        <f t="shared" si="162"/>
        <v>RC1206FR-0780K6L</v>
      </c>
      <c r="M2499" s="3" t="s">
        <v>378</v>
      </c>
      <c r="N2499" t="s">
        <v>379</v>
      </c>
      <c r="O2499" t="str">
        <f t="shared" ca="1" si="160"/>
        <v>C:\Altium Libraries\Passives Library\DataSheet\GENERAL PURPOSE CHIP RESISTORS (Yageo).pdf</v>
      </c>
      <c r="P2499" s="5" t="str">
        <f t="shared" si="163"/>
        <v>GENERAL PURPOSE CHIP RESISTORS RES1206 80K6±1% 200V 0.25W</v>
      </c>
    </row>
    <row r="2500" spans="1:16" x14ac:dyDescent="0.3">
      <c r="A2500" s="4" t="s">
        <v>3802</v>
      </c>
      <c r="B2500" s="3" t="s">
        <v>762</v>
      </c>
      <c r="C2500" s="4" t="s">
        <v>2541</v>
      </c>
      <c r="D2500" s="45" t="s">
        <v>1669</v>
      </c>
      <c r="E2500" s="3" t="s">
        <v>763</v>
      </c>
      <c r="F2500" s="3" t="s">
        <v>764</v>
      </c>
      <c r="G2500" s="4" t="str">
        <f t="shared" si="161"/>
        <v>RES1206 82K5±1%</v>
      </c>
      <c r="H2500" s="3" t="s">
        <v>23</v>
      </c>
      <c r="I2500" s="3" t="s">
        <v>24</v>
      </c>
      <c r="J2500" s="3" t="s">
        <v>25</v>
      </c>
      <c r="K2500" s="3" t="s">
        <v>765</v>
      </c>
      <c r="L2500" s="4" t="str">
        <f t="shared" si="162"/>
        <v>RC1206FR-0782K5L</v>
      </c>
      <c r="M2500" s="3" t="s">
        <v>378</v>
      </c>
      <c r="N2500" t="s">
        <v>379</v>
      </c>
      <c r="O2500" t="str">
        <f t="shared" ca="1" si="160"/>
        <v>C:\Altium Libraries\Passives Library\DataSheet\GENERAL PURPOSE CHIP RESISTORS (Yageo).pdf</v>
      </c>
      <c r="P2500" s="5" t="str">
        <f t="shared" si="163"/>
        <v>GENERAL PURPOSE CHIP RESISTORS RES1206 82K5±1% 200V 0.25W</v>
      </c>
    </row>
    <row r="2501" spans="1:16" x14ac:dyDescent="0.3">
      <c r="A2501" s="4" t="s">
        <v>3803</v>
      </c>
      <c r="B2501" s="3" t="s">
        <v>762</v>
      </c>
      <c r="C2501" s="4" t="s">
        <v>2542</v>
      </c>
      <c r="D2501" s="45" t="s">
        <v>1669</v>
      </c>
      <c r="E2501" s="3" t="s">
        <v>763</v>
      </c>
      <c r="F2501" s="3" t="s">
        <v>764</v>
      </c>
      <c r="G2501" s="4" t="str">
        <f t="shared" si="161"/>
        <v>RES1206 84K5±1%</v>
      </c>
      <c r="H2501" s="3" t="s">
        <v>23</v>
      </c>
      <c r="I2501" s="3" t="s">
        <v>24</v>
      </c>
      <c r="J2501" s="3" t="s">
        <v>25</v>
      </c>
      <c r="K2501" s="3" t="s">
        <v>765</v>
      </c>
      <c r="L2501" s="4" t="str">
        <f t="shared" si="162"/>
        <v>RC1206FR-0784K5L</v>
      </c>
      <c r="M2501" s="3" t="s">
        <v>378</v>
      </c>
      <c r="N2501" t="s">
        <v>379</v>
      </c>
      <c r="O2501" t="str">
        <f t="shared" ca="1" si="160"/>
        <v>C:\Altium Libraries\Passives Library\DataSheet\GENERAL PURPOSE CHIP RESISTORS (Yageo).pdf</v>
      </c>
      <c r="P2501" s="5" t="str">
        <f t="shared" si="163"/>
        <v>GENERAL PURPOSE CHIP RESISTORS RES1206 84K5±1% 200V 0.25W</v>
      </c>
    </row>
    <row r="2502" spans="1:16" x14ac:dyDescent="0.3">
      <c r="A2502" s="4" t="s">
        <v>3804</v>
      </c>
      <c r="B2502" s="3" t="s">
        <v>762</v>
      </c>
      <c r="C2502" s="4" t="s">
        <v>2543</v>
      </c>
      <c r="D2502" s="45" t="s">
        <v>1669</v>
      </c>
      <c r="E2502" s="3" t="s">
        <v>763</v>
      </c>
      <c r="F2502" s="3" t="s">
        <v>764</v>
      </c>
      <c r="G2502" s="4" t="str">
        <f t="shared" si="161"/>
        <v>RES1206 86K6±1%</v>
      </c>
      <c r="H2502" s="3" t="s">
        <v>23</v>
      </c>
      <c r="I2502" s="3" t="s">
        <v>24</v>
      </c>
      <c r="J2502" s="3" t="s">
        <v>25</v>
      </c>
      <c r="K2502" s="3" t="s">
        <v>765</v>
      </c>
      <c r="L2502" s="4" t="str">
        <f t="shared" si="162"/>
        <v>RC1206FR-0786K6L</v>
      </c>
      <c r="M2502" s="3" t="s">
        <v>378</v>
      </c>
      <c r="N2502" t="s">
        <v>379</v>
      </c>
      <c r="O2502" t="str">
        <f t="shared" ca="1" si="160"/>
        <v>C:\Altium Libraries\Passives Library\DataSheet\GENERAL PURPOSE CHIP RESISTORS (Yageo).pdf</v>
      </c>
      <c r="P2502" s="5" t="str">
        <f t="shared" si="163"/>
        <v>GENERAL PURPOSE CHIP RESISTORS RES1206 86K6±1% 200V 0.25W</v>
      </c>
    </row>
    <row r="2503" spans="1:16" x14ac:dyDescent="0.3">
      <c r="A2503" s="4" t="s">
        <v>3805</v>
      </c>
      <c r="B2503" s="3" t="s">
        <v>762</v>
      </c>
      <c r="C2503" s="4" t="s">
        <v>2544</v>
      </c>
      <c r="D2503" s="45" t="s">
        <v>1669</v>
      </c>
      <c r="E2503" s="3" t="s">
        <v>763</v>
      </c>
      <c r="F2503" s="3" t="s">
        <v>764</v>
      </c>
      <c r="G2503" s="4" t="str">
        <f t="shared" si="161"/>
        <v>RES1206 88K7±1%</v>
      </c>
      <c r="H2503" s="3" t="s">
        <v>23</v>
      </c>
      <c r="I2503" s="3" t="s">
        <v>24</v>
      </c>
      <c r="J2503" s="3" t="s">
        <v>25</v>
      </c>
      <c r="K2503" s="3" t="s">
        <v>765</v>
      </c>
      <c r="L2503" s="4" t="str">
        <f t="shared" si="162"/>
        <v>RC1206FR-0788K7L</v>
      </c>
      <c r="M2503" s="3" t="s">
        <v>378</v>
      </c>
      <c r="N2503" t="s">
        <v>379</v>
      </c>
      <c r="O2503" t="str">
        <f t="shared" ca="1" si="160"/>
        <v>C:\Altium Libraries\Passives Library\DataSheet\GENERAL PURPOSE CHIP RESISTORS (Yageo).pdf</v>
      </c>
      <c r="P2503" s="5" t="str">
        <f t="shared" si="163"/>
        <v>GENERAL PURPOSE CHIP RESISTORS RES1206 88K7±1% 200V 0.25W</v>
      </c>
    </row>
    <row r="2504" spans="1:16" x14ac:dyDescent="0.3">
      <c r="A2504" s="4" t="s">
        <v>3806</v>
      </c>
      <c r="B2504" s="3" t="s">
        <v>762</v>
      </c>
      <c r="C2504" s="4" t="s">
        <v>2545</v>
      </c>
      <c r="D2504" s="45" t="s">
        <v>1669</v>
      </c>
      <c r="E2504" s="3" t="s">
        <v>763</v>
      </c>
      <c r="F2504" s="3" t="s">
        <v>764</v>
      </c>
      <c r="G2504" s="4" t="str">
        <f t="shared" si="161"/>
        <v>RES1206 90K9±1%</v>
      </c>
      <c r="H2504" s="3" t="s">
        <v>23</v>
      </c>
      <c r="I2504" s="3" t="s">
        <v>24</v>
      </c>
      <c r="J2504" s="3" t="s">
        <v>25</v>
      </c>
      <c r="K2504" s="3" t="s">
        <v>765</v>
      </c>
      <c r="L2504" s="4" t="str">
        <f t="shared" si="162"/>
        <v>RC1206FR-0790K9L</v>
      </c>
      <c r="M2504" s="3" t="s">
        <v>378</v>
      </c>
      <c r="N2504" t="s">
        <v>379</v>
      </c>
      <c r="O2504" t="str">
        <f t="shared" ca="1" si="160"/>
        <v>C:\Altium Libraries\Passives Library\DataSheet\GENERAL PURPOSE CHIP RESISTORS (Yageo).pdf</v>
      </c>
      <c r="P2504" s="5" t="str">
        <f t="shared" si="163"/>
        <v>GENERAL PURPOSE CHIP RESISTORS RES1206 90K9±1% 200V 0.25W</v>
      </c>
    </row>
    <row r="2505" spans="1:16" x14ac:dyDescent="0.3">
      <c r="A2505" s="4" t="s">
        <v>3807</v>
      </c>
      <c r="B2505" s="3" t="s">
        <v>762</v>
      </c>
      <c r="C2505" s="4" t="s">
        <v>2546</v>
      </c>
      <c r="D2505" s="45" t="s">
        <v>1669</v>
      </c>
      <c r="E2505" s="3" t="s">
        <v>763</v>
      </c>
      <c r="F2505" s="3" t="s">
        <v>764</v>
      </c>
      <c r="G2505" s="4" t="str">
        <f t="shared" si="161"/>
        <v>RES1206 93K1±1%</v>
      </c>
      <c r="H2505" s="3" t="s">
        <v>23</v>
      </c>
      <c r="I2505" s="3" t="s">
        <v>24</v>
      </c>
      <c r="J2505" s="3" t="s">
        <v>25</v>
      </c>
      <c r="K2505" s="3" t="s">
        <v>765</v>
      </c>
      <c r="L2505" s="4" t="str">
        <f t="shared" si="162"/>
        <v>RC1206FR-0793K1L</v>
      </c>
      <c r="M2505" s="3" t="s">
        <v>378</v>
      </c>
      <c r="N2505" t="s">
        <v>379</v>
      </c>
      <c r="O2505" t="str">
        <f t="shared" ca="1" si="160"/>
        <v>C:\Altium Libraries\Passives Library\DataSheet\GENERAL PURPOSE CHIP RESISTORS (Yageo).pdf</v>
      </c>
      <c r="P2505" s="5" t="str">
        <f t="shared" si="163"/>
        <v>GENERAL PURPOSE CHIP RESISTORS RES1206 93K1±1% 200V 0.25W</v>
      </c>
    </row>
    <row r="2506" spans="1:16" x14ac:dyDescent="0.3">
      <c r="A2506" s="4" t="s">
        <v>3808</v>
      </c>
      <c r="B2506" s="3" t="s">
        <v>762</v>
      </c>
      <c r="C2506" s="4" t="s">
        <v>2547</v>
      </c>
      <c r="D2506" s="45" t="s">
        <v>1669</v>
      </c>
      <c r="E2506" s="3" t="s">
        <v>763</v>
      </c>
      <c r="F2506" s="3" t="s">
        <v>764</v>
      </c>
      <c r="G2506" s="4" t="str">
        <f t="shared" si="161"/>
        <v>RES1206 95K3±1%</v>
      </c>
      <c r="H2506" s="3" t="s">
        <v>23</v>
      </c>
      <c r="I2506" s="3" t="s">
        <v>24</v>
      </c>
      <c r="J2506" s="3" t="s">
        <v>25</v>
      </c>
      <c r="K2506" s="3" t="s">
        <v>765</v>
      </c>
      <c r="L2506" s="4" t="str">
        <f t="shared" si="162"/>
        <v>RC1206FR-0795K3L</v>
      </c>
      <c r="M2506" s="3" t="s">
        <v>378</v>
      </c>
      <c r="N2506" t="s">
        <v>379</v>
      </c>
      <c r="O2506" t="str">
        <f t="shared" ca="1" si="160"/>
        <v>C:\Altium Libraries\Passives Library\DataSheet\GENERAL PURPOSE CHIP RESISTORS (Yageo).pdf</v>
      </c>
      <c r="P2506" s="5" t="str">
        <f t="shared" si="163"/>
        <v>GENERAL PURPOSE CHIP RESISTORS RES1206 95K3±1% 200V 0.25W</v>
      </c>
    </row>
    <row r="2507" spans="1:16" x14ac:dyDescent="0.3">
      <c r="A2507" s="4" t="s">
        <v>3809</v>
      </c>
      <c r="B2507" s="3" t="s">
        <v>762</v>
      </c>
      <c r="C2507" s="4" t="s">
        <v>2548</v>
      </c>
      <c r="D2507" s="45" t="s">
        <v>1669</v>
      </c>
      <c r="E2507" s="3" t="s">
        <v>763</v>
      </c>
      <c r="F2507" s="3" t="s">
        <v>764</v>
      </c>
      <c r="G2507" s="4" t="str">
        <f t="shared" si="161"/>
        <v>RES1206 97K6±1%</v>
      </c>
      <c r="H2507" s="3" t="s">
        <v>23</v>
      </c>
      <c r="I2507" s="3" t="s">
        <v>24</v>
      </c>
      <c r="J2507" s="3" t="s">
        <v>25</v>
      </c>
      <c r="K2507" s="3" t="s">
        <v>765</v>
      </c>
      <c r="L2507" s="4" t="str">
        <f t="shared" si="162"/>
        <v>RC1206FR-0797K6L</v>
      </c>
      <c r="M2507" s="3" t="s">
        <v>378</v>
      </c>
      <c r="N2507" t="s">
        <v>379</v>
      </c>
      <c r="O2507" t="str">
        <f t="shared" ca="1" si="160"/>
        <v>C:\Altium Libraries\Passives Library\DataSheet\GENERAL PURPOSE CHIP RESISTORS (Yageo).pdf</v>
      </c>
      <c r="P2507" s="5" t="str">
        <f t="shared" si="163"/>
        <v>GENERAL PURPOSE CHIP RESISTORS RES1206 97K6±1% 200V 0.25W</v>
      </c>
    </row>
    <row r="2508" spans="1:16" x14ac:dyDescent="0.3">
      <c r="A2508" s="4" t="s">
        <v>3810</v>
      </c>
      <c r="B2508" s="3" t="s">
        <v>762</v>
      </c>
      <c r="C2508" s="4" t="s">
        <v>272</v>
      </c>
      <c r="D2508" s="45" t="s">
        <v>1669</v>
      </c>
      <c r="E2508" s="3" t="s">
        <v>763</v>
      </c>
      <c r="F2508" s="3" t="s">
        <v>764</v>
      </c>
      <c r="G2508" s="4" t="str">
        <f t="shared" si="161"/>
        <v>RES1206 100K±1%</v>
      </c>
      <c r="H2508" s="3" t="s">
        <v>23</v>
      </c>
      <c r="I2508" s="3" t="s">
        <v>24</v>
      </c>
      <c r="J2508" s="3" t="s">
        <v>25</v>
      </c>
      <c r="K2508" s="3" t="s">
        <v>765</v>
      </c>
      <c r="L2508" s="4" t="str">
        <f t="shared" si="162"/>
        <v>RC1206FR-07100KL</v>
      </c>
      <c r="M2508" s="3" t="s">
        <v>378</v>
      </c>
      <c r="N2508" t="s">
        <v>379</v>
      </c>
      <c r="O2508" t="str">
        <f t="shared" ca="1" si="160"/>
        <v>C:\Altium Libraries\Passives Library\DataSheet\GENERAL PURPOSE CHIP RESISTORS (Yageo).pdf</v>
      </c>
      <c r="P2508" s="5" t="str">
        <f t="shared" si="163"/>
        <v>GENERAL PURPOSE CHIP RESISTORS RES1206 100K±1% 200V 0.25W</v>
      </c>
    </row>
    <row r="2509" spans="1:16" x14ac:dyDescent="0.3">
      <c r="A2509" s="4" t="s">
        <v>3811</v>
      </c>
      <c r="B2509" s="3" t="s">
        <v>762</v>
      </c>
      <c r="C2509" s="4" t="s">
        <v>2549</v>
      </c>
      <c r="D2509" s="45" t="s">
        <v>1669</v>
      </c>
      <c r="E2509" s="3" t="s">
        <v>763</v>
      </c>
      <c r="F2509" s="3" t="s">
        <v>764</v>
      </c>
      <c r="G2509" s="4" t="str">
        <f t="shared" si="161"/>
        <v>RES1206 102K±1%</v>
      </c>
      <c r="H2509" s="3" t="s">
        <v>23</v>
      </c>
      <c r="I2509" s="3" t="s">
        <v>24</v>
      </c>
      <c r="J2509" s="3" t="s">
        <v>25</v>
      </c>
      <c r="K2509" s="3" t="s">
        <v>765</v>
      </c>
      <c r="L2509" s="4" t="str">
        <f t="shared" si="162"/>
        <v>RC1206FR-07102KL</v>
      </c>
      <c r="M2509" s="3" t="s">
        <v>378</v>
      </c>
      <c r="N2509" t="s">
        <v>379</v>
      </c>
      <c r="O2509" t="str">
        <f t="shared" ca="1" si="160"/>
        <v>C:\Altium Libraries\Passives Library\DataSheet\GENERAL PURPOSE CHIP RESISTORS (Yageo).pdf</v>
      </c>
      <c r="P2509" s="5" t="str">
        <f t="shared" si="163"/>
        <v>GENERAL PURPOSE CHIP RESISTORS RES1206 102K±1% 200V 0.25W</v>
      </c>
    </row>
    <row r="2510" spans="1:16" x14ac:dyDescent="0.3">
      <c r="A2510" s="4" t="s">
        <v>3812</v>
      </c>
      <c r="B2510" s="3" t="s">
        <v>762</v>
      </c>
      <c r="C2510" s="4" t="s">
        <v>2550</v>
      </c>
      <c r="D2510" s="45" t="s">
        <v>1669</v>
      </c>
      <c r="E2510" s="3" t="s">
        <v>763</v>
      </c>
      <c r="F2510" s="3" t="s">
        <v>764</v>
      </c>
      <c r="G2510" s="4" t="str">
        <f t="shared" si="161"/>
        <v>RES1206 105K±1%</v>
      </c>
      <c r="H2510" s="3" t="s">
        <v>23</v>
      </c>
      <c r="I2510" s="3" t="s">
        <v>24</v>
      </c>
      <c r="J2510" s="3" t="s">
        <v>25</v>
      </c>
      <c r="K2510" s="3" t="s">
        <v>765</v>
      </c>
      <c r="L2510" s="4" t="str">
        <f t="shared" si="162"/>
        <v>RC1206FR-07105KL</v>
      </c>
      <c r="M2510" s="3" t="s">
        <v>378</v>
      </c>
      <c r="N2510" t="s">
        <v>379</v>
      </c>
      <c r="O2510" t="str">
        <f t="shared" ca="1" si="160"/>
        <v>C:\Altium Libraries\Passives Library\DataSheet\GENERAL PURPOSE CHIP RESISTORS (Yageo).pdf</v>
      </c>
      <c r="P2510" s="5" t="str">
        <f t="shared" si="163"/>
        <v>GENERAL PURPOSE CHIP RESISTORS RES1206 105K±1% 200V 0.25W</v>
      </c>
    </row>
    <row r="2511" spans="1:16" x14ac:dyDescent="0.3">
      <c r="A2511" s="4" t="s">
        <v>3813</v>
      </c>
      <c r="B2511" s="3" t="s">
        <v>762</v>
      </c>
      <c r="C2511" s="4" t="s">
        <v>2551</v>
      </c>
      <c r="D2511" s="45" t="s">
        <v>1669</v>
      </c>
      <c r="E2511" s="3" t="s">
        <v>763</v>
      </c>
      <c r="F2511" s="3" t="s">
        <v>764</v>
      </c>
      <c r="G2511" s="4" t="str">
        <f t="shared" si="161"/>
        <v>RES1206 107K±1%</v>
      </c>
      <c r="H2511" s="3" t="s">
        <v>23</v>
      </c>
      <c r="I2511" s="3" t="s">
        <v>24</v>
      </c>
      <c r="J2511" s="3" t="s">
        <v>25</v>
      </c>
      <c r="K2511" s="3" t="s">
        <v>765</v>
      </c>
      <c r="L2511" s="4" t="str">
        <f t="shared" si="162"/>
        <v>RC1206FR-07107KL</v>
      </c>
      <c r="M2511" s="3" t="s">
        <v>378</v>
      </c>
      <c r="N2511" t="s">
        <v>379</v>
      </c>
      <c r="O2511" t="str">
        <f t="shared" ca="1" si="160"/>
        <v>C:\Altium Libraries\Passives Library\DataSheet\GENERAL PURPOSE CHIP RESISTORS (Yageo).pdf</v>
      </c>
      <c r="P2511" s="5" t="str">
        <f t="shared" si="163"/>
        <v>GENERAL PURPOSE CHIP RESISTORS RES1206 107K±1% 200V 0.25W</v>
      </c>
    </row>
    <row r="2512" spans="1:16" x14ac:dyDescent="0.3">
      <c r="A2512" s="4" t="s">
        <v>3814</v>
      </c>
      <c r="B2512" s="3" t="s">
        <v>762</v>
      </c>
      <c r="C2512" s="4" t="s">
        <v>274</v>
      </c>
      <c r="D2512" s="45" t="s">
        <v>1669</v>
      </c>
      <c r="E2512" s="3" t="s">
        <v>763</v>
      </c>
      <c r="F2512" s="3" t="s">
        <v>764</v>
      </c>
      <c r="G2512" s="4" t="str">
        <f t="shared" si="161"/>
        <v>RES1206 110K±1%</v>
      </c>
      <c r="H2512" s="3" t="s">
        <v>23</v>
      </c>
      <c r="I2512" s="3" t="s">
        <v>24</v>
      </c>
      <c r="J2512" s="3" t="s">
        <v>25</v>
      </c>
      <c r="K2512" s="3" t="s">
        <v>765</v>
      </c>
      <c r="L2512" s="4" t="str">
        <f t="shared" si="162"/>
        <v>RC1206FR-07110KL</v>
      </c>
      <c r="M2512" s="3" t="s">
        <v>378</v>
      </c>
      <c r="N2512" t="s">
        <v>379</v>
      </c>
      <c r="O2512" t="str">
        <f t="shared" ca="1" si="160"/>
        <v>C:\Altium Libraries\Passives Library\DataSheet\GENERAL PURPOSE CHIP RESISTORS (Yageo).pdf</v>
      </c>
      <c r="P2512" s="5" t="str">
        <f t="shared" si="163"/>
        <v>GENERAL PURPOSE CHIP RESISTORS RES1206 110K±1% 200V 0.25W</v>
      </c>
    </row>
    <row r="2513" spans="1:16" x14ac:dyDescent="0.3">
      <c r="A2513" s="4" t="s">
        <v>3815</v>
      </c>
      <c r="B2513" s="3" t="s">
        <v>762</v>
      </c>
      <c r="C2513" s="4" t="s">
        <v>2552</v>
      </c>
      <c r="D2513" s="45" t="s">
        <v>1669</v>
      </c>
      <c r="E2513" s="3" t="s">
        <v>763</v>
      </c>
      <c r="F2513" s="3" t="s">
        <v>764</v>
      </c>
      <c r="G2513" s="4" t="str">
        <f t="shared" si="161"/>
        <v>RES1206 113K±1%</v>
      </c>
      <c r="H2513" s="3" t="s">
        <v>23</v>
      </c>
      <c r="I2513" s="3" t="s">
        <v>24</v>
      </c>
      <c r="J2513" s="3" t="s">
        <v>25</v>
      </c>
      <c r="K2513" s="3" t="s">
        <v>765</v>
      </c>
      <c r="L2513" s="4" t="str">
        <f t="shared" si="162"/>
        <v>RC1206FR-07113KL</v>
      </c>
      <c r="M2513" s="3" t="s">
        <v>378</v>
      </c>
      <c r="N2513" t="s">
        <v>379</v>
      </c>
      <c r="O2513" t="str">
        <f t="shared" ca="1" si="160"/>
        <v>C:\Altium Libraries\Passives Library\DataSheet\GENERAL PURPOSE CHIP RESISTORS (Yageo).pdf</v>
      </c>
      <c r="P2513" s="5" t="str">
        <f t="shared" si="163"/>
        <v>GENERAL PURPOSE CHIP RESISTORS RES1206 113K±1% 200V 0.25W</v>
      </c>
    </row>
    <row r="2514" spans="1:16" x14ac:dyDescent="0.3">
      <c r="A2514" s="4" t="s">
        <v>3816</v>
      </c>
      <c r="B2514" s="3" t="s">
        <v>762</v>
      </c>
      <c r="C2514" s="4" t="s">
        <v>2553</v>
      </c>
      <c r="D2514" s="45" t="s">
        <v>1669</v>
      </c>
      <c r="E2514" s="3" t="s">
        <v>763</v>
      </c>
      <c r="F2514" s="3" t="s">
        <v>764</v>
      </c>
      <c r="G2514" s="4" t="str">
        <f t="shared" si="161"/>
        <v>RES1206 115K±1%</v>
      </c>
      <c r="H2514" s="3" t="s">
        <v>23</v>
      </c>
      <c r="I2514" s="3" t="s">
        <v>24</v>
      </c>
      <c r="J2514" s="3" t="s">
        <v>25</v>
      </c>
      <c r="K2514" s="3" t="s">
        <v>765</v>
      </c>
      <c r="L2514" s="4" t="str">
        <f t="shared" si="162"/>
        <v>RC1206FR-07115KL</v>
      </c>
      <c r="M2514" s="3" t="s">
        <v>378</v>
      </c>
      <c r="N2514" t="s">
        <v>379</v>
      </c>
      <c r="O2514" t="str">
        <f t="shared" ca="1" si="160"/>
        <v>C:\Altium Libraries\Passives Library\DataSheet\GENERAL PURPOSE CHIP RESISTORS (Yageo).pdf</v>
      </c>
      <c r="P2514" s="5" t="str">
        <f t="shared" si="163"/>
        <v>GENERAL PURPOSE CHIP RESISTORS RES1206 115K±1% 200V 0.25W</v>
      </c>
    </row>
    <row r="2515" spans="1:16" x14ac:dyDescent="0.3">
      <c r="A2515" s="4" t="s">
        <v>3817</v>
      </c>
      <c r="B2515" s="3" t="s">
        <v>762</v>
      </c>
      <c r="C2515" s="4" t="s">
        <v>2554</v>
      </c>
      <c r="D2515" s="45" t="s">
        <v>1669</v>
      </c>
      <c r="E2515" s="3" t="s">
        <v>763</v>
      </c>
      <c r="F2515" s="3" t="s">
        <v>764</v>
      </c>
      <c r="G2515" s="4" t="str">
        <f t="shared" si="161"/>
        <v>RES1206 118K±1%</v>
      </c>
      <c r="H2515" s="3" t="s">
        <v>23</v>
      </c>
      <c r="I2515" s="3" t="s">
        <v>24</v>
      </c>
      <c r="J2515" s="3" t="s">
        <v>25</v>
      </c>
      <c r="K2515" s="3" t="s">
        <v>765</v>
      </c>
      <c r="L2515" s="4" t="str">
        <f t="shared" si="162"/>
        <v>RC1206FR-07118KL</v>
      </c>
      <c r="M2515" s="3" t="s">
        <v>378</v>
      </c>
      <c r="N2515" t="s">
        <v>379</v>
      </c>
      <c r="O2515" t="str">
        <f t="shared" ca="1" si="160"/>
        <v>C:\Altium Libraries\Passives Library\DataSheet\GENERAL PURPOSE CHIP RESISTORS (Yageo).pdf</v>
      </c>
      <c r="P2515" s="5" t="str">
        <f t="shared" si="163"/>
        <v>GENERAL PURPOSE CHIP RESISTORS RES1206 118K±1% 200V 0.25W</v>
      </c>
    </row>
    <row r="2516" spans="1:16" x14ac:dyDescent="0.3">
      <c r="A2516" s="4" t="s">
        <v>3818</v>
      </c>
      <c r="B2516" s="3" t="s">
        <v>762</v>
      </c>
      <c r="C2516" s="4" t="s">
        <v>2555</v>
      </c>
      <c r="D2516" s="45" t="s">
        <v>1669</v>
      </c>
      <c r="E2516" s="3" t="s">
        <v>763</v>
      </c>
      <c r="F2516" s="3" t="s">
        <v>764</v>
      </c>
      <c r="G2516" s="4" t="str">
        <f t="shared" si="161"/>
        <v>RES1206 121K±1%</v>
      </c>
      <c r="H2516" s="3" t="s">
        <v>23</v>
      </c>
      <c r="I2516" s="3" t="s">
        <v>24</v>
      </c>
      <c r="J2516" s="3" t="s">
        <v>25</v>
      </c>
      <c r="K2516" s="3" t="s">
        <v>765</v>
      </c>
      <c r="L2516" s="4" t="str">
        <f t="shared" si="162"/>
        <v>RC1206FR-07121KL</v>
      </c>
      <c r="M2516" s="3" t="s">
        <v>378</v>
      </c>
      <c r="N2516" t="s">
        <v>379</v>
      </c>
      <c r="O2516" t="str">
        <f t="shared" ca="1" si="160"/>
        <v>C:\Altium Libraries\Passives Library\DataSheet\GENERAL PURPOSE CHIP RESISTORS (Yageo).pdf</v>
      </c>
      <c r="P2516" s="5" t="str">
        <f t="shared" si="163"/>
        <v>GENERAL PURPOSE CHIP RESISTORS RES1206 121K±1% 200V 0.25W</v>
      </c>
    </row>
    <row r="2517" spans="1:16" x14ac:dyDescent="0.3">
      <c r="A2517" s="4" t="s">
        <v>3819</v>
      </c>
      <c r="B2517" s="3" t="s">
        <v>762</v>
      </c>
      <c r="C2517" s="4" t="s">
        <v>2556</v>
      </c>
      <c r="D2517" s="45" t="s">
        <v>1669</v>
      </c>
      <c r="E2517" s="3" t="s">
        <v>763</v>
      </c>
      <c r="F2517" s="3" t="s">
        <v>764</v>
      </c>
      <c r="G2517" s="4" t="str">
        <f t="shared" si="161"/>
        <v>RES1206 124K±1%</v>
      </c>
      <c r="H2517" s="3" t="s">
        <v>23</v>
      </c>
      <c r="I2517" s="3" t="s">
        <v>24</v>
      </c>
      <c r="J2517" s="3" t="s">
        <v>25</v>
      </c>
      <c r="K2517" s="3" t="s">
        <v>765</v>
      </c>
      <c r="L2517" s="4" t="str">
        <f t="shared" si="162"/>
        <v>RC1206FR-07124KL</v>
      </c>
      <c r="M2517" s="3" t="s">
        <v>378</v>
      </c>
      <c r="N2517" t="s">
        <v>379</v>
      </c>
      <c r="O2517" t="str">
        <f t="shared" ca="1" si="160"/>
        <v>C:\Altium Libraries\Passives Library\DataSheet\GENERAL PURPOSE CHIP RESISTORS (Yageo).pdf</v>
      </c>
      <c r="P2517" s="5" t="str">
        <f t="shared" si="163"/>
        <v>GENERAL PURPOSE CHIP RESISTORS RES1206 124K±1% 200V 0.25W</v>
      </c>
    </row>
    <row r="2518" spans="1:16" x14ac:dyDescent="0.3">
      <c r="A2518" s="4" t="s">
        <v>3820</v>
      </c>
      <c r="B2518" s="3" t="s">
        <v>762</v>
      </c>
      <c r="C2518" s="4" t="s">
        <v>2557</v>
      </c>
      <c r="D2518" s="45" t="s">
        <v>1669</v>
      </c>
      <c r="E2518" s="3" t="s">
        <v>763</v>
      </c>
      <c r="F2518" s="3" t="s">
        <v>764</v>
      </c>
      <c r="G2518" s="4" t="str">
        <f t="shared" si="161"/>
        <v>RES1206 127K±1%</v>
      </c>
      <c r="H2518" s="3" t="s">
        <v>23</v>
      </c>
      <c r="I2518" s="3" t="s">
        <v>24</v>
      </c>
      <c r="J2518" s="3" t="s">
        <v>25</v>
      </c>
      <c r="K2518" s="3" t="s">
        <v>765</v>
      </c>
      <c r="L2518" s="4" t="str">
        <f t="shared" si="162"/>
        <v>RC1206FR-07127KL</v>
      </c>
      <c r="M2518" s="3" t="s">
        <v>378</v>
      </c>
      <c r="N2518" t="s">
        <v>379</v>
      </c>
      <c r="O2518" t="str">
        <f t="shared" ca="1" si="160"/>
        <v>C:\Altium Libraries\Passives Library\DataSheet\GENERAL PURPOSE CHIP RESISTORS (Yageo).pdf</v>
      </c>
      <c r="P2518" s="5" t="str">
        <f t="shared" si="163"/>
        <v>GENERAL PURPOSE CHIP RESISTORS RES1206 127K±1% 200V 0.25W</v>
      </c>
    </row>
    <row r="2519" spans="1:16" x14ac:dyDescent="0.3">
      <c r="A2519" s="4" t="s">
        <v>3821</v>
      </c>
      <c r="B2519" s="3" t="s">
        <v>762</v>
      </c>
      <c r="C2519" s="4" t="s">
        <v>278</v>
      </c>
      <c r="D2519" s="45" t="s">
        <v>1669</v>
      </c>
      <c r="E2519" s="3" t="s">
        <v>763</v>
      </c>
      <c r="F2519" s="3" t="s">
        <v>764</v>
      </c>
      <c r="G2519" s="4" t="str">
        <f t="shared" si="161"/>
        <v>RES1206 130K±1%</v>
      </c>
      <c r="H2519" s="3" t="s">
        <v>23</v>
      </c>
      <c r="I2519" s="3" t="s">
        <v>24</v>
      </c>
      <c r="J2519" s="3" t="s">
        <v>25</v>
      </c>
      <c r="K2519" s="3" t="s">
        <v>765</v>
      </c>
      <c r="L2519" s="4" t="str">
        <f t="shared" si="162"/>
        <v>RC1206FR-07130KL</v>
      </c>
      <c r="M2519" s="3" t="s">
        <v>378</v>
      </c>
      <c r="N2519" t="s">
        <v>379</v>
      </c>
      <c r="O2519" t="str">
        <f t="shared" ca="1" si="160"/>
        <v>C:\Altium Libraries\Passives Library\DataSheet\GENERAL PURPOSE CHIP RESISTORS (Yageo).pdf</v>
      </c>
      <c r="P2519" s="5" t="str">
        <f t="shared" si="163"/>
        <v>GENERAL PURPOSE CHIP RESISTORS RES1206 130K±1% 200V 0.25W</v>
      </c>
    </row>
    <row r="2520" spans="1:16" x14ac:dyDescent="0.3">
      <c r="A2520" s="4" t="s">
        <v>3822</v>
      </c>
      <c r="B2520" s="3" t="s">
        <v>762</v>
      </c>
      <c r="C2520" s="4" t="s">
        <v>2558</v>
      </c>
      <c r="D2520" s="45" t="s">
        <v>1669</v>
      </c>
      <c r="E2520" s="3" t="s">
        <v>763</v>
      </c>
      <c r="F2520" s="3" t="s">
        <v>764</v>
      </c>
      <c r="G2520" s="4" t="str">
        <f t="shared" si="161"/>
        <v>RES1206 133K±1%</v>
      </c>
      <c r="H2520" s="3" t="s">
        <v>23</v>
      </c>
      <c r="I2520" s="3" t="s">
        <v>24</v>
      </c>
      <c r="J2520" s="3" t="s">
        <v>25</v>
      </c>
      <c r="K2520" s="3" t="s">
        <v>765</v>
      </c>
      <c r="L2520" s="4" t="str">
        <f t="shared" si="162"/>
        <v>RC1206FR-07133KL</v>
      </c>
      <c r="M2520" s="3" t="s">
        <v>378</v>
      </c>
      <c r="N2520" t="s">
        <v>379</v>
      </c>
      <c r="O2520" t="str">
        <f t="shared" ca="1" si="160"/>
        <v>C:\Altium Libraries\Passives Library\DataSheet\GENERAL PURPOSE CHIP RESISTORS (Yageo).pdf</v>
      </c>
      <c r="P2520" s="5" t="str">
        <f t="shared" si="163"/>
        <v>GENERAL PURPOSE CHIP RESISTORS RES1206 133K±1% 200V 0.25W</v>
      </c>
    </row>
    <row r="2521" spans="1:16" x14ac:dyDescent="0.3">
      <c r="A2521" s="4" t="s">
        <v>3823</v>
      </c>
      <c r="B2521" s="3" t="s">
        <v>762</v>
      </c>
      <c r="C2521" s="4" t="s">
        <v>2559</v>
      </c>
      <c r="D2521" s="45" t="s">
        <v>1669</v>
      </c>
      <c r="E2521" s="3" t="s">
        <v>763</v>
      </c>
      <c r="F2521" s="3" t="s">
        <v>764</v>
      </c>
      <c r="G2521" s="4" t="str">
        <f t="shared" si="161"/>
        <v>RES1206 137K±1%</v>
      </c>
      <c r="H2521" s="3" t="s">
        <v>23</v>
      </c>
      <c r="I2521" s="3" t="s">
        <v>24</v>
      </c>
      <c r="J2521" s="3" t="s">
        <v>25</v>
      </c>
      <c r="K2521" s="3" t="s">
        <v>765</v>
      </c>
      <c r="L2521" s="4" t="str">
        <f t="shared" si="162"/>
        <v>RC1206FR-07137KL</v>
      </c>
      <c r="M2521" s="3" t="s">
        <v>378</v>
      </c>
      <c r="N2521" t="s">
        <v>379</v>
      </c>
      <c r="O2521" t="str">
        <f t="shared" ca="1" si="160"/>
        <v>C:\Altium Libraries\Passives Library\DataSheet\GENERAL PURPOSE CHIP RESISTORS (Yageo).pdf</v>
      </c>
      <c r="P2521" s="5" t="str">
        <f t="shared" si="163"/>
        <v>GENERAL PURPOSE CHIP RESISTORS RES1206 137K±1% 200V 0.25W</v>
      </c>
    </row>
    <row r="2522" spans="1:16" x14ac:dyDescent="0.3">
      <c r="A2522" s="4" t="s">
        <v>3824</v>
      </c>
      <c r="B2522" s="3" t="s">
        <v>762</v>
      </c>
      <c r="C2522" s="4" t="s">
        <v>2560</v>
      </c>
      <c r="D2522" s="45" t="s">
        <v>1669</v>
      </c>
      <c r="E2522" s="3" t="s">
        <v>763</v>
      </c>
      <c r="F2522" s="3" t="s">
        <v>764</v>
      </c>
      <c r="G2522" s="4" t="str">
        <f t="shared" si="161"/>
        <v>RES1206 140K±1%</v>
      </c>
      <c r="H2522" s="3" t="s">
        <v>23</v>
      </c>
      <c r="I2522" s="3" t="s">
        <v>24</v>
      </c>
      <c r="J2522" s="3" t="s">
        <v>25</v>
      </c>
      <c r="K2522" s="3" t="s">
        <v>765</v>
      </c>
      <c r="L2522" s="4" t="str">
        <f t="shared" si="162"/>
        <v>RC1206FR-07140KL</v>
      </c>
      <c r="M2522" s="3" t="s">
        <v>378</v>
      </c>
      <c r="N2522" t="s">
        <v>379</v>
      </c>
      <c r="O2522" t="str">
        <f t="shared" ca="1" si="160"/>
        <v>C:\Altium Libraries\Passives Library\DataSheet\GENERAL PURPOSE CHIP RESISTORS (Yageo).pdf</v>
      </c>
      <c r="P2522" s="5" t="str">
        <f t="shared" si="163"/>
        <v>GENERAL PURPOSE CHIP RESISTORS RES1206 140K±1% 200V 0.25W</v>
      </c>
    </row>
    <row r="2523" spans="1:16" x14ac:dyDescent="0.3">
      <c r="A2523" s="4" t="s">
        <v>3825</v>
      </c>
      <c r="B2523" s="3" t="s">
        <v>762</v>
      </c>
      <c r="C2523" s="4" t="s">
        <v>2561</v>
      </c>
      <c r="D2523" s="45" t="s">
        <v>1669</v>
      </c>
      <c r="E2523" s="3" t="s">
        <v>763</v>
      </c>
      <c r="F2523" s="3" t="s">
        <v>764</v>
      </c>
      <c r="G2523" s="4" t="str">
        <f t="shared" si="161"/>
        <v>RES1206 143K±1%</v>
      </c>
      <c r="H2523" s="3" t="s">
        <v>23</v>
      </c>
      <c r="I2523" s="3" t="s">
        <v>24</v>
      </c>
      <c r="J2523" s="3" t="s">
        <v>25</v>
      </c>
      <c r="K2523" s="3" t="s">
        <v>765</v>
      </c>
      <c r="L2523" s="4" t="str">
        <f t="shared" si="162"/>
        <v>RC1206FR-07143KL</v>
      </c>
      <c r="M2523" s="3" t="s">
        <v>378</v>
      </c>
      <c r="N2523" t="s">
        <v>379</v>
      </c>
      <c r="O2523" t="str">
        <f t="shared" ca="1" si="160"/>
        <v>C:\Altium Libraries\Passives Library\DataSheet\GENERAL PURPOSE CHIP RESISTORS (Yageo).pdf</v>
      </c>
      <c r="P2523" s="5" t="str">
        <f t="shared" si="163"/>
        <v>GENERAL PURPOSE CHIP RESISTORS RES1206 143K±1% 200V 0.25W</v>
      </c>
    </row>
    <row r="2524" spans="1:16" x14ac:dyDescent="0.3">
      <c r="A2524" s="4" t="s">
        <v>3826</v>
      </c>
      <c r="B2524" s="3" t="s">
        <v>762</v>
      </c>
      <c r="C2524" s="4" t="s">
        <v>2562</v>
      </c>
      <c r="D2524" s="45" t="s">
        <v>1669</v>
      </c>
      <c r="E2524" s="3" t="s">
        <v>763</v>
      </c>
      <c r="F2524" s="3" t="s">
        <v>764</v>
      </c>
      <c r="G2524" s="4" t="str">
        <f t="shared" si="161"/>
        <v>RES1206 147K±1%</v>
      </c>
      <c r="H2524" s="3" t="s">
        <v>23</v>
      </c>
      <c r="I2524" s="3" t="s">
        <v>24</v>
      </c>
      <c r="J2524" s="3" t="s">
        <v>25</v>
      </c>
      <c r="K2524" s="3" t="s">
        <v>765</v>
      </c>
      <c r="L2524" s="4" t="str">
        <f t="shared" si="162"/>
        <v>RC1206FR-07147KL</v>
      </c>
      <c r="M2524" s="3" t="s">
        <v>378</v>
      </c>
      <c r="N2524" t="s">
        <v>379</v>
      </c>
      <c r="O2524" t="str">
        <f t="shared" ca="1" si="160"/>
        <v>C:\Altium Libraries\Passives Library\DataSheet\GENERAL PURPOSE CHIP RESISTORS (Yageo).pdf</v>
      </c>
      <c r="P2524" s="5" t="str">
        <f t="shared" si="163"/>
        <v>GENERAL PURPOSE CHIP RESISTORS RES1206 147K±1% 200V 0.25W</v>
      </c>
    </row>
    <row r="2525" spans="1:16" x14ac:dyDescent="0.3">
      <c r="A2525" s="4" t="s">
        <v>3827</v>
      </c>
      <c r="B2525" s="3" t="s">
        <v>762</v>
      </c>
      <c r="C2525" s="4" t="s">
        <v>280</v>
      </c>
      <c r="D2525" s="45" t="s">
        <v>1669</v>
      </c>
      <c r="E2525" s="3" t="s">
        <v>763</v>
      </c>
      <c r="F2525" s="3" t="s">
        <v>764</v>
      </c>
      <c r="G2525" s="4" t="str">
        <f t="shared" si="161"/>
        <v>RES1206 150K±1%</v>
      </c>
      <c r="H2525" s="3" t="s">
        <v>23</v>
      </c>
      <c r="I2525" s="3" t="s">
        <v>24</v>
      </c>
      <c r="J2525" s="3" t="s">
        <v>25</v>
      </c>
      <c r="K2525" s="3" t="s">
        <v>765</v>
      </c>
      <c r="L2525" s="4" t="str">
        <f t="shared" si="162"/>
        <v>RC1206FR-07150KL</v>
      </c>
      <c r="M2525" s="3" t="s">
        <v>378</v>
      </c>
      <c r="N2525" t="s">
        <v>379</v>
      </c>
      <c r="O2525" t="str">
        <f t="shared" ca="1" si="160"/>
        <v>C:\Altium Libraries\Passives Library\DataSheet\GENERAL PURPOSE CHIP RESISTORS (Yageo).pdf</v>
      </c>
      <c r="P2525" s="5" t="str">
        <f t="shared" si="163"/>
        <v>GENERAL PURPOSE CHIP RESISTORS RES1206 150K±1% 200V 0.25W</v>
      </c>
    </row>
    <row r="2526" spans="1:16" x14ac:dyDescent="0.3">
      <c r="A2526" s="4" t="s">
        <v>3828</v>
      </c>
      <c r="B2526" s="3" t="s">
        <v>762</v>
      </c>
      <c r="C2526" s="4" t="s">
        <v>2563</v>
      </c>
      <c r="D2526" s="45" t="s">
        <v>1669</v>
      </c>
      <c r="E2526" s="3" t="s">
        <v>763</v>
      </c>
      <c r="F2526" s="3" t="s">
        <v>764</v>
      </c>
      <c r="G2526" s="4" t="str">
        <f t="shared" si="161"/>
        <v>RES1206 154K±1%</v>
      </c>
      <c r="H2526" s="3" t="s">
        <v>23</v>
      </c>
      <c r="I2526" s="3" t="s">
        <v>24</v>
      </c>
      <c r="J2526" s="3" t="s">
        <v>25</v>
      </c>
      <c r="K2526" s="3" t="s">
        <v>765</v>
      </c>
      <c r="L2526" s="4" t="str">
        <f t="shared" si="162"/>
        <v>RC1206FR-07154KL</v>
      </c>
      <c r="M2526" s="3" t="s">
        <v>378</v>
      </c>
      <c r="N2526" t="s">
        <v>379</v>
      </c>
      <c r="O2526" t="str">
        <f t="shared" ca="1" si="160"/>
        <v>C:\Altium Libraries\Passives Library\DataSheet\GENERAL PURPOSE CHIP RESISTORS (Yageo).pdf</v>
      </c>
      <c r="P2526" s="5" t="str">
        <f t="shared" si="163"/>
        <v>GENERAL PURPOSE CHIP RESISTORS RES1206 154K±1% 200V 0.25W</v>
      </c>
    </row>
    <row r="2527" spans="1:16" x14ac:dyDescent="0.3">
      <c r="A2527" s="4" t="s">
        <v>3829</v>
      </c>
      <c r="B2527" s="3" t="s">
        <v>762</v>
      </c>
      <c r="C2527" s="4" t="s">
        <v>2564</v>
      </c>
      <c r="D2527" s="45" t="s">
        <v>1669</v>
      </c>
      <c r="E2527" s="3" t="s">
        <v>763</v>
      </c>
      <c r="F2527" s="3" t="s">
        <v>764</v>
      </c>
      <c r="G2527" s="4" t="str">
        <f t="shared" si="161"/>
        <v>RES1206 158K±1%</v>
      </c>
      <c r="H2527" s="3" t="s">
        <v>23</v>
      </c>
      <c r="I2527" s="3" t="s">
        <v>24</v>
      </c>
      <c r="J2527" s="3" t="s">
        <v>25</v>
      </c>
      <c r="K2527" s="3" t="s">
        <v>765</v>
      </c>
      <c r="L2527" s="4" t="str">
        <f t="shared" si="162"/>
        <v>RC1206FR-07158KL</v>
      </c>
      <c r="M2527" s="3" t="s">
        <v>378</v>
      </c>
      <c r="N2527" t="s">
        <v>379</v>
      </c>
      <c r="O2527" t="str">
        <f t="shared" ca="1" si="160"/>
        <v>C:\Altium Libraries\Passives Library\DataSheet\GENERAL PURPOSE CHIP RESISTORS (Yageo).pdf</v>
      </c>
      <c r="P2527" s="5" t="str">
        <f t="shared" si="163"/>
        <v>GENERAL PURPOSE CHIP RESISTORS RES1206 158K±1% 200V 0.25W</v>
      </c>
    </row>
    <row r="2528" spans="1:16" x14ac:dyDescent="0.3">
      <c r="A2528" s="4" t="s">
        <v>3830</v>
      </c>
      <c r="B2528" s="3" t="s">
        <v>762</v>
      </c>
      <c r="C2528" s="4" t="s">
        <v>2565</v>
      </c>
      <c r="D2528" s="45" t="s">
        <v>1669</v>
      </c>
      <c r="E2528" s="3" t="s">
        <v>763</v>
      </c>
      <c r="F2528" s="3" t="s">
        <v>764</v>
      </c>
      <c r="G2528" s="4" t="str">
        <f t="shared" si="161"/>
        <v>RES1206 162K±1%</v>
      </c>
      <c r="H2528" s="3" t="s">
        <v>23</v>
      </c>
      <c r="I2528" s="3" t="s">
        <v>24</v>
      </c>
      <c r="J2528" s="3" t="s">
        <v>25</v>
      </c>
      <c r="K2528" s="3" t="s">
        <v>765</v>
      </c>
      <c r="L2528" s="4" t="str">
        <f t="shared" si="162"/>
        <v>RC1206FR-07162KL</v>
      </c>
      <c r="M2528" s="3" t="s">
        <v>378</v>
      </c>
      <c r="N2528" t="s">
        <v>379</v>
      </c>
      <c r="O2528" t="str">
        <f t="shared" ca="1" si="160"/>
        <v>C:\Altium Libraries\Passives Library\DataSheet\GENERAL PURPOSE CHIP RESISTORS (Yageo).pdf</v>
      </c>
      <c r="P2528" s="5" t="str">
        <f t="shared" si="163"/>
        <v>GENERAL PURPOSE CHIP RESISTORS RES1206 162K±1% 200V 0.25W</v>
      </c>
    </row>
    <row r="2529" spans="1:16" x14ac:dyDescent="0.3">
      <c r="A2529" s="4" t="s">
        <v>3831</v>
      </c>
      <c r="B2529" s="3" t="s">
        <v>762</v>
      </c>
      <c r="C2529" s="4" t="s">
        <v>2566</v>
      </c>
      <c r="D2529" s="45" t="s">
        <v>1669</v>
      </c>
      <c r="E2529" s="3" t="s">
        <v>763</v>
      </c>
      <c r="F2529" s="3" t="s">
        <v>764</v>
      </c>
      <c r="G2529" s="4" t="str">
        <f t="shared" si="161"/>
        <v>RES1206 165K±1%</v>
      </c>
      <c r="H2529" s="3" t="s">
        <v>23</v>
      </c>
      <c r="I2529" s="3" t="s">
        <v>24</v>
      </c>
      <c r="J2529" s="3" t="s">
        <v>25</v>
      </c>
      <c r="K2529" s="3" t="s">
        <v>765</v>
      </c>
      <c r="L2529" s="4" t="str">
        <f t="shared" si="162"/>
        <v>RC1206FR-07165KL</v>
      </c>
      <c r="M2529" s="3" t="s">
        <v>378</v>
      </c>
      <c r="N2529" t="s">
        <v>379</v>
      </c>
      <c r="O2529" t="str">
        <f t="shared" ca="1" si="160"/>
        <v>C:\Altium Libraries\Passives Library\DataSheet\GENERAL PURPOSE CHIP RESISTORS (Yageo).pdf</v>
      </c>
      <c r="P2529" s="5" t="str">
        <f t="shared" si="163"/>
        <v>GENERAL PURPOSE CHIP RESISTORS RES1206 165K±1% 200V 0.25W</v>
      </c>
    </row>
    <row r="2530" spans="1:16" x14ac:dyDescent="0.3">
      <c r="A2530" s="4" t="s">
        <v>3832</v>
      </c>
      <c r="B2530" s="3" t="s">
        <v>762</v>
      </c>
      <c r="C2530" s="4" t="s">
        <v>2567</v>
      </c>
      <c r="D2530" s="45" t="s">
        <v>1669</v>
      </c>
      <c r="E2530" s="3" t="s">
        <v>763</v>
      </c>
      <c r="F2530" s="3" t="s">
        <v>764</v>
      </c>
      <c r="G2530" s="4" t="str">
        <f t="shared" si="161"/>
        <v>RES1206 169K±1%</v>
      </c>
      <c r="H2530" s="3" t="s">
        <v>23</v>
      </c>
      <c r="I2530" s="3" t="s">
        <v>24</v>
      </c>
      <c r="J2530" s="3" t="s">
        <v>25</v>
      </c>
      <c r="K2530" s="3" t="s">
        <v>765</v>
      </c>
      <c r="L2530" s="4" t="str">
        <f t="shared" si="162"/>
        <v>RC1206FR-07169KL</v>
      </c>
      <c r="M2530" s="3" t="s">
        <v>378</v>
      </c>
      <c r="N2530" t="s">
        <v>379</v>
      </c>
      <c r="O2530" t="str">
        <f t="shared" ca="1" si="160"/>
        <v>C:\Altium Libraries\Passives Library\DataSheet\GENERAL PURPOSE CHIP RESISTORS (Yageo).pdf</v>
      </c>
      <c r="P2530" s="5" t="str">
        <f t="shared" si="163"/>
        <v>GENERAL PURPOSE CHIP RESISTORS RES1206 169K±1% 200V 0.25W</v>
      </c>
    </row>
    <row r="2531" spans="1:16" x14ac:dyDescent="0.3">
      <c r="A2531" s="4" t="s">
        <v>3833</v>
      </c>
      <c r="B2531" s="3" t="s">
        <v>762</v>
      </c>
      <c r="C2531" s="4" t="s">
        <v>2568</v>
      </c>
      <c r="D2531" s="45" t="s">
        <v>1669</v>
      </c>
      <c r="E2531" s="3" t="s">
        <v>763</v>
      </c>
      <c r="F2531" s="3" t="s">
        <v>764</v>
      </c>
      <c r="G2531" s="4" t="str">
        <f t="shared" si="161"/>
        <v>RES1206 174K±1%</v>
      </c>
      <c r="H2531" s="3" t="s">
        <v>23</v>
      </c>
      <c r="I2531" s="3" t="s">
        <v>24</v>
      </c>
      <c r="J2531" s="3" t="s">
        <v>25</v>
      </c>
      <c r="K2531" s="3" t="s">
        <v>765</v>
      </c>
      <c r="L2531" s="4" t="str">
        <f t="shared" si="162"/>
        <v>RC1206FR-07174KL</v>
      </c>
      <c r="M2531" s="3" t="s">
        <v>378</v>
      </c>
      <c r="N2531" t="s">
        <v>379</v>
      </c>
      <c r="O2531" t="str">
        <f t="shared" ca="1" si="160"/>
        <v>C:\Altium Libraries\Passives Library\DataSheet\GENERAL PURPOSE CHIP RESISTORS (Yageo).pdf</v>
      </c>
      <c r="P2531" s="5" t="str">
        <f t="shared" si="163"/>
        <v>GENERAL PURPOSE CHIP RESISTORS RES1206 174K±1% 200V 0.25W</v>
      </c>
    </row>
    <row r="2532" spans="1:16" x14ac:dyDescent="0.3">
      <c r="A2532" s="4" t="s">
        <v>3834</v>
      </c>
      <c r="B2532" s="3" t="s">
        <v>762</v>
      </c>
      <c r="C2532" s="4" t="s">
        <v>2569</v>
      </c>
      <c r="D2532" s="45" t="s">
        <v>1669</v>
      </c>
      <c r="E2532" s="3" t="s">
        <v>763</v>
      </c>
      <c r="F2532" s="3" t="s">
        <v>764</v>
      </c>
      <c r="G2532" s="4" t="str">
        <f t="shared" si="161"/>
        <v>RES1206 178K±1%</v>
      </c>
      <c r="H2532" s="3" t="s">
        <v>23</v>
      </c>
      <c r="I2532" s="3" t="s">
        <v>24</v>
      </c>
      <c r="J2532" s="3" t="s">
        <v>25</v>
      </c>
      <c r="K2532" s="3" t="s">
        <v>765</v>
      </c>
      <c r="L2532" s="4" t="str">
        <f t="shared" si="162"/>
        <v>RC1206FR-07178KL</v>
      </c>
      <c r="M2532" s="3" t="s">
        <v>378</v>
      </c>
      <c r="N2532" t="s">
        <v>379</v>
      </c>
      <c r="O2532" t="str">
        <f t="shared" ca="1" si="160"/>
        <v>C:\Altium Libraries\Passives Library\DataSheet\GENERAL PURPOSE CHIP RESISTORS (Yageo).pdf</v>
      </c>
      <c r="P2532" s="5" t="str">
        <f t="shared" si="163"/>
        <v>GENERAL PURPOSE CHIP RESISTORS RES1206 178K±1% 200V 0.25W</v>
      </c>
    </row>
    <row r="2533" spans="1:16" x14ac:dyDescent="0.3">
      <c r="A2533" s="4" t="s">
        <v>3835</v>
      </c>
      <c r="B2533" s="3" t="s">
        <v>762</v>
      </c>
      <c r="C2533" s="4" t="s">
        <v>2570</v>
      </c>
      <c r="D2533" s="45" t="s">
        <v>1669</v>
      </c>
      <c r="E2533" s="3" t="s">
        <v>763</v>
      </c>
      <c r="F2533" s="3" t="s">
        <v>764</v>
      </c>
      <c r="G2533" s="4" t="str">
        <f t="shared" si="161"/>
        <v>RES1206 182K±1%</v>
      </c>
      <c r="H2533" s="3" t="s">
        <v>23</v>
      </c>
      <c r="I2533" s="3" t="s">
        <v>24</v>
      </c>
      <c r="J2533" s="3" t="s">
        <v>25</v>
      </c>
      <c r="K2533" s="3" t="s">
        <v>765</v>
      </c>
      <c r="L2533" s="4" t="str">
        <f t="shared" si="162"/>
        <v>RC1206FR-07182KL</v>
      </c>
      <c r="M2533" s="3" t="s">
        <v>378</v>
      </c>
      <c r="N2533" t="s">
        <v>379</v>
      </c>
      <c r="O2533" t="str">
        <f t="shared" ca="1" si="160"/>
        <v>C:\Altium Libraries\Passives Library\DataSheet\GENERAL PURPOSE CHIP RESISTORS (Yageo).pdf</v>
      </c>
      <c r="P2533" s="5" t="str">
        <f t="shared" si="163"/>
        <v>GENERAL PURPOSE CHIP RESISTORS RES1206 182K±1% 200V 0.25W</v>
      </c>
    </row>
    <row r="2534" spans="1:16" x14ac:dyDescent="0.3">
      <c r="A2534" s="4" t="s">
        <v>3836</v>
      </c>
      <c r="B2534" s="3" t="s">
        <v>762</v>
      </c>
      <c r="C2534" s="4" t="s">
        <v>2571</v>
      </c>
      <c r="D2534" s="45" t="s">
        <v>1669</v>
      </c>
      <c r="E2534" s="3" t="s">
        <v>763</v>
      </c>
      <c r="F2534" s="3" t="s">
        <v>764</v>
      </c>
      <c r="G2534" s="4" t="str">
        <f t="shared" si="161"/>
        <v>RES1206 187K±1%</v>
      </c>
      <c r="H2534" s="3" t="s">
        <v>23</v>
      </c>
      <c r="I2534" s="3" t="s">
        <v>24</v>
      </c>
      <c r="J2534" s="3" t="s">
        <v>25</v>
      </c>
      <c r="K2534" s="3" t="s">
        <v>765</v>
      </c>
      <c r="L2534" s="4" t="str">
        <f t="shared" si="162"/>
        <v>RC1206FR-07187KL</v>
      </c>
      <c r="M2534" s="3" t="s">
        <v>378</v>
      </c>
      <c r="N2534" t="s">
        <v>379</v>
      </c>
      <c r="O2534" t="str">
        <f t="shared" ca="1" si="160"/>
        <v>C:\Altium Libraries\Passives Library\DataSheet\GENERAL PURPOSE CHIP RESISTORS (Yageo).pdf</v>
      </c>
      <c r="P2534" s="5" t="str">
        <f t="shared" si="163"/>
        <v>GENERAL PURPOSE CHIP RESISTORS RES1206 187K±1% 200V 0.25W</v>
      </c>
    </row>
    <row r="2535" spans="1:16" x14ac:dyDescent="0.3">
      <c r="A2535" s="4" t="s">
        <v>3837</v>
      </c>
      <c r="B2535" s="3" t="s">
        <v>762</v>
      </c>
      <c r="C2535" s="4" t="s">
        <v>2572</v>
      </c>
      <c r="D2535" s="45" t="s">
        <v>1669</v>
      </c>
      <c r="E2535" s="3" t="s">
        <v>763</v>
      </c>
      <c r="F2535" s="3" t="s">
        <v>764</v>
      </c>
      <c r="G2535" s="4" t="str">
        <f t="shared" si="161"/>
        <v>RES1206 191K±1%</v>
      </c>
      <c r="H2535" s="3" t="s">
        <v>23</v>
      </c>
      <c r="I2535" s="3" t="s">
        <v>24</v>
      </c>
      <c r="J2535" s="3" t="s">
        <v>25</v>
      </c>
      <c r="K2535" s="3" t="s">
        <v>765</v>
      </c>
      <c r="L2535" s="4" t="str">
        <f t="shared" si="162"/>
        <v>RC1206FR-07191KL</v>
      </c>
      <c r="M2535" s="3" t="s">
        <v>378</v>
      </c>
      <c r="N2535" t="s">
        <v>379</v>
      </c>
      <c r="O2535" t="str">
        <f t="shared" ca="1" si="160"/>
        <v>C:\Altium Libraries\Passives Library\DataSheet\GENERAL PURPOSE CHIP RESISTORS (Yageo).pdf</v>
      </c>
      <c r="P2535" s="5" t="str">
        <f t="shared" si="163"/>
        <v>GENERAL PURPOSE CHIP RESISTORS RES1206 191K±1% 200V 0.25W</v>
      </c>
    </row>
    <row r="2536" spans="1:16" x14ac:dyDescent="0.3">
      <c r="A2536" s="4" t="s">
        <v>3838</v>
      </c>
      <c r="B2536" s="3" t="s">
        <v>762</v>
      </c>
      <c r="C2536" s="4" t="s">
        <v>2573</v>
      </c>
      <c r="D2536" s="45" t="s">
        <v>1669</v>
      </c>
      <c r="E2536" s="3" t="s">
        <v>763</v>
      </c>
      <c r="F2536" s="3" t="s">
        <v>764</v>
      </c>
      <c r="G2536" s="4" t="str">
        <f t="shared" si="161"/>
        <v>RES1206 196K±1%</v>
      </c>
      <c r="H2536" s="3" t="s">
        <v>23</v>
      </c>
      <c r="I2536" s="3" t="s">
        <v>24</v>
      </c>
      <c r="J2536" s="3" t="s">
        <v>25</v>
      </c>
      <c r="K2536" s="3" t="s">
        <v>765</v>
      </c>
      <c r="L2536" s="4" t="str">
        <f t="shared" si="162"/>
        <v>RC1206FR-07196KL</v>
      </c>
      <c r="M2536" s="3" t="s">
        <v>378</v>
      </c>
      <c r="N2536" t="s">
        <v>379</v>
      </c>
      <c r="O2536" t="str">
        <f t="shared" ca="1" si="160"/>
        <v>C:\Altium Libraries\Passives Library\DataSheet\GENERAL PURPOSE CHIP RESISTORS (Yageo).pdf</v>
      </c>
      <c r="P2536" s="5" t="str">
        <f t="shared" si="163"/>
        <v>GENERAL PURPOSE CHIP RESISTORS RES1206 196K±1% 200V 0.25W</v>
      </c>
    </row>
    <row r="2537" spans="1:16" x14ac:dyDescent="0.3">
      <c r="A2537" s="4" t="s">
        <v>3839</v>
      </c>
      <c r="B2537" s="3" t="s">
        <v>762</v>
      </c>
      <c r="C2537" s="4" t="s">
        <v>286</v>
      </c>
      <c r="D2537" s="45" t="s">
        <v>1669</v>
      </c>
      <c r="E2537" s="3" t="s">
        <v>763</v>
      </c>
      <c r="F2537" s="3" t="s">
        <v>764</v>
      </c>
      <c r="G2537" s="4" t="str">
        <f t="shared" si="161"/>
        <v>RES1206 200K±1%</v>
      </c>
      <c r="H2537" s="3" t="s">
        <v>23</v>
      </c>
      <c r="I2537" s="3" t="s">
        <v>24</v>
      </c>
      <c r="J2537" s="3" t="s">
        <v>25</v>
      </c>
      <c r="K2537" s="3" t="s">
        <v>765</v>
      </c>
      <c r="L2537" s="4" t="str">
        <f t="shared" si="162"/>
        <v>RC1206FR-07200KL</v>
      </c>
      <c r="M2537" s="3" t="s">
        <v>378</v>
      </c>
      <c r="N2537" t="s">
        <v>379</v>
      </c>
      <c r="O2537" t="str">
        <f t="shared" ca="1" si="160"/>
        <v>C:\Altium Libraries\Passives Library\DataSheet\GENERAL PURPOSE CHIP RESISTORS (Yageo).pdf</v>
      </c>
      <c r="P2537" s="5" t="str">
        <f t="shared" si="163"/>
        <v>GENERAL PURPOSE CHIP RESISTORS RES1206 200K±1% 200V 0.25W</v>
      </c>
    </row>
    <row r="2538" spans="1:16" x14ac:dyDescent="0.3">
      <c r="A2538" s="4" t="s">
        <v>3840</v>
      </c>
      <c r="B2538" s="3" t="s">
        <v>762</v>
      </c>
      <c r="C2538" s="4" t="s">
        <v>2574</v>
      </c>
      <c r="D2538" s="45" t="s">
        <v>1669</v>
      </c>
      <c r="E2538" s="3" t="s">
        <v>763</v>
      </c>
      <c r="F2538" s="3" t="s">
        <v>764</v>
      </c>
      <c r="G2538" s="4" t="str">
        <f t="shared" si="161"/>
        <v>RES1206 205K±1%</v>
      </c>
      <c r="H2538" s="3" t="s">
        <v>23</v>
      </c>
      <c r="I2538" s="3" t="s">
        <v>24</v>
      </c>
      <c r="J2538" s="3" t="s">
        <v>25</v>
      </c>
      <c r="K2538" s="3" t="s">
        <v>765</v>
      </c>
      <c r="L2538" s="4" t="str">
        <f t="shared" si="162"/>
        <v>RC1206FR-07205KL</v>
      </c>
      <c r="M2538" s="3" t="s">
        <v>378</v>
      </c>
      <c r="N2538" t="s">
        <v>379</v>
      </c>
      <c r="O2538" t="str">
        <f t="shared" ca="1" si="160"/>
        <v>C:\Altium Libraries\Passives Library\DataSheet\GENERAL PURPOSE CHIP RESISTORS (Yageo).pdf</v>
      </c>
      <c r="P2538" s="5" t="str">
        <f t="shared" si="163"/>
        <v>GENERAL PURPOSE CHIP RESISTORS RES1206 205K±1% 200V 0.25W</v>
      </c>
    </row>
    <row r="2539" spans="1:16" x14ac:dyDescent="0.3">
      <c r="A2539" s="4" t="s">
        <v>3841</v>
      </c>
      <c r="B2539" s="3" t="s">
        <v>762</v>
      </c>
      <c r="C2539" s="4" t="s">
        <v>2575</v>
      </c>
      <c r="D2539" s="45" t="s">
        <v>1669</v>
      </c>
      <c r="E2539" s="3" t="s">
        <v>763</v>
      </c>
      <c r="F2539" s="3" t="s">
        <v>764</v>
      </c>
      <c r="G2539" s="4" t="str">
        <f t="shared" si="161"/>
        <v>RES1206 210K±1%</v>
      </c>
      <c r="H2539" s="3" t="s">
        <v>23</v>
      </c>
      <c r="I2539" s="3" t="s">
        <v>24</v>
      </c>
      <c r="J2539" s="3" t="s">
        <v>25</v>
      </c>
      <c r="K2539" s="3" t="s">
        <v>765</v>
      </c>
      <c r="L2539" s="4" t="str">
        <f t="shared" si="162"/>
        <v>RC1206FR-07210KL</v>
      </c>
      <c r="M2539" s="3" t="s">
        <v>378</v>
      </c>
      <c r="N2539" t="s">
        <v>379</v>
      </c>
      <c r="O2539" t="str">
        <f t="shared" ref="O2539:O2602" ca="1" si="164">CONCATENATE(LEFT(CELL("имяфайла"), FIND("[",CELL("имяфайла"))-1),"DataSheet\GENERAL PURPOSE CHIP RESISTORS (Yageo).pdf")</f>
        <v>C:\Altium Libraries\Passives Library\DataSheet\GENERAL PURPOSE CHIP RESISTORS (Yageo).pdf</v>
      </c>
      <c r="P2539" s="5" t="str">
        <f t="shared" si="163"/>
        <v>GENERAL PURPOSE CHIP RESISTORS RES1206 210K±1% 200V 0.25W</v>
      </c>
    </row>
    <row r="2540" spans="1:16" x14ac:dyDescent="0.3">
      <c r="A2540" s="4" t="s">
        <v>3842</v>
      </c>
      <c r="B2540" s="3" t="s">
        <v>762</v>
      </c>
      <c r="C2540" s="4" t="s">
        <v>2576</v>
      </c>
      <c r="D2540" s="45" t="s">
        <v>1669</v>
      </c>
      <c r="E2540" s="3" t="s">
        <v>763</v>
      </c>
      <c r="F2540" s="3" t="s">
        <v>764</v>
      </c>
      <c r="G2540" s="4" t="str">
        <f t="shared" ref="G2540:G2603" si="165">CONCATENATE(K2540," ",C2540,D2540)</f>
        <v>RES1206 215K±1%</v>
      </c>
      <c r="H2540" s="3" t="s">
        <v>23</v>
      </c>
      <c r="I2540" s="3" t="s">
        <v>24</v>
      </c>
      <c r="J2540" s="3" t="s">
        <v>25</v>
      </c>
      <c r="K2540" s="3" t="s">
        <v>765</v>
      </c>
      <c r="L2540" s="4" t="str">
        <f t="shared" ref="L2540:L2603" si="166">CONCATENATE("RC1206FR-07",C2540,"L")</f>
        <v>RC1206FR-07215KL</v>
      </c>
      <c r="M2540" s="3" t="s">
        <v>378</v>
      </c>
      <c r="N2540" t="s">
        <v>379</v>
      </c>
      <c r="O2540" t="str">
        <f t="shared" ca="1" si="164"/>
        <v>C:\Altium Libraries\Passives Library\DataSheet\GENERAL PURPOSE CHIP RESISTORS (Yageo).pdf</v>
      </c>
      <c r="P2540" s="5" t="str">
        <f t="shared" ref="P2540:P2603" si="167">CONCATENATE(N2540," ",K2540," ",C2540,D2540," ",E2540," ",F2540)</f>
        <v>GENERAL PURPOSE CHIP RESISTORS RES1206 215K±1% 200V 0.25W</v>
      </c>
    </row>
    <row r="2541" spans="1:16" x14ac:dyDescent="0.3">
      <c r="A2541" s="4" t="s">
        <v>3843</v>
      </c>
      <c r="B2541" s="3" t="s">
        <v>762</v>
      </c>
      <c r="C2541" s="4" t="s">
        <v>2577</v>
      </c>
      <c r="D2541" s="45" t="s">
        <v>1669</v>
      </c>
      <c r="E2541" s="3" t="s">
        <v>763</v>
      </c>
      <c r="F2541" s="3" t="s">
        <v>764</v>
      </c>
      <c r="G2541" s="4" t="str">
        <f t="shared" si="165"/>
        <v>RES1206 221K±1%</v>
      </c>
      <c r="H2541" s="3" t="s">
        <v>23</v>
      </c>
      <c r="I2541" s="3" t="s">
        <v>24</v>
      </c>
      <c r="J2541" s="3" t="s">
        <v>25</v>
      </c>
      <c r="K2541" s="3" t="s">
        <v>765</v>
      </c>
      <c r="L2541" s="4" t="str">
        <f t="shared" si="166"/>
        <v>RC1206FR-07221KL</v>
      </c>
      <c r="M2541" s="3" t="s">
        <v>378</v>
      </c>
      <c r="N2541" t="s">
        <v>379</v>
      </c>
      <c r="O2541" t="str">
        <f t="shared" ca="1" si="164"/>
        <v>C:\Altium Libraries\Passives Library\DataSheet\GENERAL PURPOSE CHIP RESISTORS (Yageo).pdf</v>
      </c>
      <c r="P2541" s="5" t="str">
        <f t="shared" si="167"/>
        <v>GENERAL PURPOSE CHIP RESISTORS RES1206 221K±1% 200V 0.25W</v>
      </c>
    </row>
    <row r="2542" spans="1:16" x14ac:dyDescent="0.3">
      <c r="A2542" s="4" t="s">
        <v>3844</v>
      </c>
      <c r="B2542" s="3" t="s">
        <v>762</v>
      </c>
      <c r="C2542" s="4" t="s">
        <v>2578</v>
      </c>
      <c r="D2542" s="45" t="s">
        <v>1669</v>
      </c>
      <c r="E2542" s="3" t="s">
        <v>763</v>
      </c>
      <c r="F2542" s="3" t="s">
        <v>764</v>
      </c>
      <c r="G2542" s="4" t="str">
        <f t="shared" si="165"/>
        <v>RES1206 226K±1%</v>
      </c>
      <c r="H2542" s="3" t="s">
        <v>23</v>
      </c>
      <c r="I2542" s="3" t="s">
        <v>24</v>
      </c>
      <c r="J2542" s="3" t="s">
        <v>25</v>
      </c>
      <c r="K2542" s="3" t="s">
        <v>765</v>
      </c>
      <c r="L2542" s="4" t="str">
        <f t="shared" si="166"/>
        <v>RC1206FR-07226KL</v>
      </c>
      <c r="M2542" s="3" t="s">
        <v>378</v>
      </c>
      <c r="N2542" t="s">
        <v>379</v>
      </c>
      <c r="O2542" t="str">
        <f t="shared" ca="1" si="164"/>
        <v>C:\Altium Libraries\Passives Library\DataSheet\GENERAL PURPOSE CHIP RESISTORS (Yageo).pdf</v>
      </c>
      <c r="P2542" s="5" t="str">
        <f t="shared" si="167"/>
        <v>GENERAL PURPOSE CHIP RESISTORS RES1206 226K±1% 200V 0.25W</v>
      </c>
    </row>
    <row r="2543" spans="1:16" x14ac:dyDescent="0.3">
      <c r="A2543" s="4" t="s">
        <v>3845</v>
      </c>
      <c r="B2543" s="3" t="s">
        <v>762</v>
      </c>
      <c r="C2543" s="4" t="s">
        <v>2579</v>
      </c>
      <c r="D2543" s="45" t="s">
        <v>1669</v>
      </c>
      <c r="E2543" s="3" t="s">
        <v>763</v>
      </c>
      <c r="F2543" s="3" t="s">
        <v>764</v>
      </c>
      <c r="G2543" s="4" t="str">
        <f t="shared" si="165"/>
        <v>RES1206 232K±1%</v>
      </c>
      <c r="H2543" s="3" t="s">
        <v>23</v>
      </c>
      <c r="I2543" s="3" t="s">
        <v>24</v>
      </c>
      <c r="J2543" s="3" t="s">
        <v>25</v>
      </c>
      <c r="K2543" s="3" t="s">
        <v>765</v>
      </c>
      <c r="L2543" s="4" t="str">
        <f t="shared" si="166"/>
        <v>RC1206FR-07232KL</v>
      </c>
      <c r="M2543" s="3" t="s">
        <v>378</v>
      </c>
      <c r="N2543" t="s">
        <v>379</v>
      </c>
      <c r="O2543" t="str">
        <f t="shared" ca="1" si="164"/>
        <v>C:\Altium Libraries\Passives Library\DataSheet\GENERAL PURPOSE CHIP RESISTORS (Yageo).pdf</v>
      </c>
      <c r="P2543" s="5" t="str">
        <f t="shared" si="167"/>
        <v>GENERAL PURPOSE CHIP RESISTORS RES1206 232K±1% 200V 0.25W</v>
      </c>
    </row>
    <row r="2544" spans="1:16" x14ac:dyDescent="0.3">
      <c r="A2544" s="4" t="s">
        <v>3846</v>
      </c>
      <c r="B2544" s="3" t="s">
        <v>762</v>
      </c>
      <c r="C2544" s="4" t="s">
        <v>2580</v>
      </c>
      <c r="D2544" s="45" t="s">
        <v>1669</v>
      </c>
      <c r="E2544" s="3" t="s">
        <v>763</v>
      </c>
      <c r="F2544" s="3" t="s">
        <v>764</v>
      </c>
      <c r="G2544" s="4" t="str">
        <f t="shared" si="165"/>
        <v>RES1206 237K±1%</v>
      </c>
      <c r="H2544" s="3" t="s">
        <v>23</v>
      </c>
      <c r="I2544" s="3" t="s">
        <v>24</v>
      </c>
      <c r="J2544" s="3" t="s">
        <v>25</v>
      </c>
      <c r="K2544" s="3" t="s">
        <v>765</v>
      </c>
      <c r="L2544" s="4" t="str">
        <f t="shared" si="166"/>
        <v>RC1206FR-07237KL</v>
      </c>
      <c r="M2544" s="3" t="s">
        <v>378</v>
      </c>
      <c r="N2544" t="s">
        <v>379</v>
      </c>
      <c r="O2544" t="str">
        <f t="shared" ca="1" si="164"/>
        <v>C:\Altium Libraries\Passives Library\DataSheet\GENERAL PURPOSE CHIP RESISTORS (Yageo).pdf</v>
      </c>
      <c r="P2544" s="5" t="str">
        <f t="shared" si="167"/>
        <v>GENERAL PURPOSE CHIP RESISTORS RES1206 237K±1% 200V 0.25W</v>
      </c>
    </row>
    <row r="2545" spans="1:16" x14ac:dyDescent="0.3">
      <c r="A2545" s="4" t="s">
        <v>3847</v>
      </c>
      <c r="B2545" s="3" t="s">
        <v>762</v>
      </c>
      <c r="C2545" s="4" t="s">
        <v>2581</v>
      </c>
      <c r="D2545" s="45" t="s">
        <v>1669</v>
      </c>
      <c r="E2545" s="3" t="s">
        <v>763</v>
      </c>
      <c r="F2545" s="3" t="s">
        <v>764</v>
      </c>
      <c r="G2545" s="4" t="str">
        <f t="shared" si="165"/>
        <v>RES1206 243K±1%</v>
      </c>
      <c r="H2545" s="3" t="s">
        <v>23</v>
      </c>
      <c r="I2545" s="3" t="s">
        <v>24</v>
      </c>
      <c r="J2545" s="3" t="s">
        <v>25</v>
      </c>
      <c r="K2545" s="3" t="s">
        <v>765</v>
      </c>
      <c r="L2545" s="4" t="str">
        <f t="shared" si="166"/>
        <v>RC1206FR-07243KL</v>
      </c>
      <c r="M2545" s="3" t="s">
        <v>378</v>
      </c>
      <c r="N2545" t="s">
        <v>379</v>
      </c>
      <c r="O2545" t="str">
        <f t="shared" ca="1" si="164"/>
        <v>C:\Altium Libraries\Passives Library\DataSheet\GENERAL PURPOSE CHIP RESISTORS (Yageo).pdf</v>
      </c>
      <c r="P2545" s="5" t="str">
        <f t="shared" si="167"/>
        <v>GENERAL PURPOSE CHIP RESISTORS RES1206 243K±1% 200V 0.25W</v>
      </c>
    </row>
    <row r="2546" spans="1:16" x14ac:dyDescent="0.3">
      <c r="A2546" s="4" t="s">
        <v>3848</v>
      </c>
      <c r="B2546" s="3" t="s">
        <v>762</v>
      </c>
      <c r="C2546" s="4" t="s">
        <v>2582</v>
      </c>
      <c r="D2546" s="45" t="s">
        <v>1669</v>
      </c>
      <c r="E2546" s="3" t="s">
        <v>763</v>
      </c>
      <c r="F2546" s="3" t="s">
        <v>764</v>
      </c>
      <c r="G2546" s="4" t="str">
        <f t="shared" si="165"/>
        <v>RES1206 249K±1%</v>
      </c>
      <c r="H2546" s="3" t="s">
        <v>23</v>
      </c>
      <c r="I2546" s="3" t="s">
        <v>24</v>
      </c>
      <c r="J2546" s="3" t="s">
        <v>25</v>
      </c>
      <c r="K2546" s="3" t="s">
        <v>765</v>
      </c>
      <c r="L2546" s="4" t="str">
        <f t="shared" si="166"/>
        <v>RC1206FR-07249KL</v>
      </c>
      <c r="M2546" s="3" t="s">
        <v>378</v>
      </c>
      <c r="N2546" t="s">
        <v>379</v>
      </c>
      <c r="O2546" t="str">
        <f t="shared" ca="1" si="164"/>
        <v>C:\Altium Libraries\Passives Library\DataSheet\GENERAL PURPOSE CHIP RESISTORS (Yageo).pdf</v>
      </c>
      <c r="P2546" s="5" t="str">
        <f t="shared" si="167"/>
        <v>GENERAL PURPOSE CHIP RESISTORS RES1206 249K±1% 200V 0.25W</v>
      </c>
    </row>
    <row r="2547" spans="1:16" x14ac:dyDescent="0.3">
      <c r="A2547" s="4" t="s">
        <v>3849</v>
      </c>
      <c r="B2547" s="3" t="s">
        <v>762</v>
      </c>
      <c r="C2547" s="4" t="s">
        <v>2583</v>
      </c>
      <c r="D2547" s="45" t="s">
        <v>1669</v>
      </c>
      <c r="E2547" s="3" t="s">
        <v>763</v>
      </c>
      <c r="F2547" s="3" t="s">
        <v>764</v>
      </c>
      <c r="G2547" s="4" t="str">
        <f t="shared" si="165"/>
        <v>RES1206 255K±1%</v>
      </c>
      <c r="H2547" s="3" t="s">
        <v>23</v>
      </c>
      <c r="I2547" s="3" t="s">
        <v>24</v>
      </c>
      <c r="J2547" s="3" t="s">
        <v>25</v>
      </c>
      <c r="K2547" s="3" t="s">
        <v>765</v>
      </c>
      <c r="L2547" s="4" t="str">
        <f t="shared" si="166"/>
        <v>RC1206FR-07255KL</v>
      </c>
      <c r="M2547" s="3" t="s">
        <v>378</v>
      </c>
      <c r="N2547" t="s">
        <v>379</v>
      </c>
      <c r="O2547" t="str">
        <f t="shared" ca="1" si="164"/>
        <v>C:\Altium Libraries\Passives Library\DataSheet\GENERAL PURPOSE CHIP RESISTORS (Yageo).pdf</v>
      </c>
      <c r="P2547" s="5" t="str">
        <f t="shared" si="167"/>
        <v>GENERAL PURPOSE CHIP RESISTORS RES1206 255K±1% 200V 0.25W</v>
      </c>
    </row>
    <row r="2548" spans="1:16" x14ac:dyDescent="0.3">
      <c r="A2548" s="4" t="s">
        <v>3850</v>
      </c>
      <c r="B2548" s="3" t="s">
        <v>762</v>
      </c>
      <c r="C2548" s="4" t="s">
        <v>2584</v>
      </c>
      <c r="D2548" s="45" t="s">
        <v>1669</v>
      </c>
      <c r="E2548" s="3" t="s">
        <v>763</v>
      </c>
      <c r="F2548" s="3" t="s">
        <v>764</v>
      </c>
      <c r="G2548" s="4" t="str">
        <f t="shared" si="165"/>
        <v>RES1206 261K±1%</v>
      </c>
      <c r="H2548" s="3" t="s">
        <v>23</v>
      </c>
      <c r="I2548" s="3" t="s">
        <v>24</v>
      </c>
      <c r="J2548" s="3" t="s">
        <v>25</v>
      </c>
      <c r="K2548" s="3" t="s">
        <v>765</v>
      </c>
      <c r="L2548" s="4" t="str">
        <f t="shared" si="166"/>
        <v>RC1206FR-07261KL</v>
      </c>
      <c r="M2548" s="3" t="s">
        <v>378</v>
      </c>
      <c r="N2548" t="s">
        <v>379</v>
      </c>
      <c r="O2548" t="str">
        <f t="shared" ca="1" si="164"/>
        <v>C:\Altium Libraries\Passives Library\DataSheet\GENERAL PURPOSE CHIP RESISTORS (Yageo).pdf</v>
      </c>
      <c r="P2548" s="5" t="str">
        <f t="shared" si="167"/>
        <v>GENERAL PURPOSE CHIP RESISTORS RES1206 261K±1% 200V 0.25W</v>
      </c>
    </row>
    <row r="2549" spans="1:16" x14ac:dyDescent="0.3">
      <c r="A2549" s="4" t="s">
        <v>3851</v>
      </c>
      <c r="B2549" s="3" t="s">
        <v>762</v>
      </c>
      <c r="C2549" s="4" t="s">
        <v>2585</v>
      </c>
      <c r="D2549" s="45" t="s">
        <v>1669</v>
      </c>
      <c r="E2549" s="3" t="s">
        <v>763</v>
      </c>
      <c r="F2549" s="3" t="s">
        <v>764</v>
      </c>
      <c r="G2549" s="4" t="str">
        <f t="shared" si="165"/>
        <v>RES1206 267K±1%</v>
      </c>
      <c r="H2549" s="3" t="s">
        <v>23</v>
      </c>
      <c r="I2549" s="3" t="s">
        <v>24</v>
      </c>
      <c r="J2549" s="3" t="s">
        <v>25</v>
      </c>
      <c r="K2549" s="3" t="s">
        <v>765</v>
      </c>
      <c r="L2549" s="4" t="str">
        <f t="shared" si="166"/>
        <v>RC1206FR-07267KL</v>
      </c>
      <c r="M2549" s="3" t="s">
        <v>378</v>
      </c>
      <c r="N2549" t="s">
        <v>379</v>
      </c>
      <c r="O2549" t="str">
        <f t="shared" ca="1" si="164"/>
        <v>C:\Altium Libraries\Passives Library\DataSheet\GENERAL PURPOSE CHIP RESISTORS (Yageo).pdf</v>
      </c>
      <c r="P2549" s="5" t="str">
        <f t="shared" si="167"/>
        <v>GENERAL PURPOSE CHIP RESISTORS RES1206 267K±1% 200V 0.25W</v>
      </c>
    </row>
    <row r="2550" spans="1:16" x14ac:dyDescent="0.3">
      <c r="A2550" s="4" t="s">
        <v>3852</v>
      </c>
      <c r="B2550" s="3" t="s">
        <v>762</v>
      </c>
      <c r="C2550" s="4" t="s">
        <v>2586</v>
      </c>
      <c r="D2550" s="45" t="s">
        <v>1669</v>
      </c>
      <c r="E2550" s="3" t="s">
        <v>763</v>
      </c>
      <c r="F2550" s="3" t="s">
        <v>764</v>
      </c>
      <c r="G2550" s="4" t="str">
        <f t="shared" si="165"/>
        <v>RES1206 274K±1%</v>
      </c>
      <c r="H2550" s="3" t="s">
        <v>23</v>
      </c>
      <c r="I2550" s="3" t="s">
        <v>24</v>
      </c>
      <c r="J2550" s="3" t="s">
        <v>25</v>
      </c>
      <c r="K2550" s="3" t="s">
        <v>765</v>
      </c>
      <c r="L2550" s="4" t="str">
        <f t="shared" si="166"/>
        <v>RC1206FR-07274KL</v>
      </c>
      <c r="M2550" s="3" t="s">
        <v>378</v>
      </c>
      <c r="N2550" t="s">
        <v>379</v>
      </c>
      <c r="O2550" t="str">
        <f t="shared" ca="1" si="164"/>
        <v>C:\Altium Libraries\Passives Library\DataSheet\GENERAL PURPOSE CHIP RESISTORS (Yageo).pdf</v>
      </c>
      <c r="P2550" s="5" t="str">
        <f t="shared" si="167"/>
        <v>GENERAL PURPOSE CHIP RESISTORS RES1206 274K±1% 200V 0.25W</v>
      </c>
    </row>
    <row r="2551" spans="1:16" x14ac:dyDescent="0.3">
      <c r="A2551" s="4" t="s">
        <v>3853</v>
      </c>
      <c r="B2551" s="3" t="s">
        <v>762</v>
      </c>
      <c r="C2551" s="4" t="s">
        <v>2587</v>
      </c>
      <c r="D2551" s="45" t="s">
        <v>1669</v>
      </c>
      <c r="E2551" s="3" t="s">
        <v>763</v>
      </c>
      <c r="F2551" s="3" t="s">
        <v>764</v>
      </c>
      <c r="G2551" s="4" t="str">
        <f t="shared" si="165"/>
        <v>RES1206 280K±1%</v>
      </c>
      <c r="H2551" s="3" t="s">
        <v>23</v>
      </c>
      <c r="I2551" s="3" t="s">
        <v>24</v>
      </c>
      <c r="J2551" s="3" t="s">
        <v>25</v>
      </c>
      <c r="K2551" s="3" t="s">
        <v>765</v>
      </c>
      <c r="L2551" s="4" t="str">
        <f t="shared" si="166"/>
        <v>RC1206FR-07280KL</v>
      </c>
      <c r="M2551" s="3" t="s">
        <v>378</v>
      </c>
      <c r="N2551" t="s">
        <v>379</v>
      </c>
      <c r="O2551" t="str">
        <f t="shared" ca="1" si="164"/>
        <v>C:\Altium Libraries\Passives Library\DataSheet\GENERAL PURPOSE CHIP RESISTORS (Yageo).pdf</v>
      </c>
      <c r="P2551" s="5" t="str">
        <f t="shared" si="167"/>
        <v>GENERAL PURPOSE CHIP RESISTORS RES1206 280K±1% 200V 0.25W</v>
      </c>
    </row>
    <row r="2552" spans="1:16" x14ac:dyDescent="0.3">
      <c r="A2552" s="4" t="s">
        <v>3854</v>
      </c>
      <c r="B2552" s="3" t="s">
        <v>762</v>
      </c>
      <c r="C2552" s="4" t="s">
        <v>2588</v>
      </c>
      <c r="D2552" s="45" t="s">
        <v>1669</v>
      </c>
      <c r="E2552" s="3" t="s">
        <v>763</v>
      </c>
      <c r="F2552" s="3" t="s">
        <v>764</v>
      </c>
      <c r="G2552" s="4" t="str">
        <f t="shared" si="165"/>
        <v>RES1206 287K±1%</v>
      </c>
      <c r="H2552" s="3" t="s">
        <v>23</v>
      </c>
      <c r="I2552" s="3" t="s">
        <v>24</v>
      </c>
      <c r="J2552" s="3" t="s">
        <v>25</v>
      </c>
      <c r="K2552" s="3" t="s">
        <v>765</v>
      </c>
      <c r="L2552" s="4" t="str">
        <f t="shared" si="166"/>
        <v>RC1206FR-07287KL</v>
      </c>
      <c r="M2552" s="3" t="s">
        <v>378</v>
      </c>
      <c r="N2552" t="s">
        <v>379</v>
      </c>
      <c r="O2552" t="str">
        <f t="shared" ca="1" si="164"/>
        <v>C:\Altium Libraries\Passives Library\DataSheet\GENERAL PURPOSE CHIP RESISTORS (Yageo).pdf</v>
      </c>
      <c r="P2552" s="5" t="str">
        <f t="shared" si="167"/>
        <v>GENERAL PURPOSE CHIP RESISTORS RES1206 287K±1% 200V 0.25W</v>
      </c>
    </row>
    <row r="2553" spans="1:16" x14ac:dyDescent="0.3">
      <c r="A2553" s="4" t="s">
        <v>3855</v>
      </c>
      <c r="B2553" s="3" t="s">
        <v>762</v>
      </c>
      <c r="C2553" s="4" t="s">
        <v>2589</v>
      </c>
      <c r="D2553" s="45" t="s">
        <v>1669</v>
      </c>
      <c r="E2553" s="3" t="s">
        <v>763</v>
      </c>
      <c r="F2553" s="3" t="s">
        <v>764</v>
      </c>
      <c r="G2553" s="4" t="str">
        <f t="shared" si="165"/>
        <v>RES1206 294K±1%</v>
      </c>
      <c r="H2553" s="3" t="s">
        <v>23</v>
      </c>
      <c r="I2553" s="3" t="s">
        <v>24</v>
      </c>
      <c r="J2553" s="3" t="s">
        <v>25</v>
      </c>
      <c r="K2553" s="3" t="s">
        <v>765</v>
      </c>
      <c r="L2553" s="4" t="str">
        <f t="shared" si="166"/>
        <v>RC1206FR-07294KL</v>
      </c>
      <c r="M2553" s="3" t="s">
        <v>378</v>
      </c>
      <c r="N2553" t="s">
        <v>379</v>
      </c>
      <c r="O2553" t="str">
        <f t="shared" ca="1" si="164"/>
        <v>C:\Altium Libraries\Passives Library\DataSheet\GENERAL PURPOSE CHIP RESISTORS (Yageo).pdf</v>
      </c>
      <c r="P2553" s="5" t="str">
        <f t="shared" si="167"/>
        <v>GENERAL PURPOSE CHIP RESISTORS RES1206 294K±1% 200V 0.25W</v>
      </c>
    </row>
    <row r="2554" spans="1:16" x14ac:dyDescent="0.3">
      <c r="A2554" s="4" t="s">
        <v>3856</v>
      </c>
      <c r="B2554" s="3" t="s">
        <v>762</v>
      </c>
      <c r="C2554" s="4" t="s">
        <v>2590</v>
      </c>
      <c r="D2554" s="45" t="s">
        <v>1669</v>
      </c>
      <c r="E2554" s="3" t="s">
        <v>763</v>
      </c>
      <c r="F2554" s="3" t="s">
        <v>764</v>
      </c>
      <c r="G2554" s="4" t="str">
        <f t="shared" si="165"/>
        <v>RES1206 301K±1%</v>
      </c>
      <c r="H2554" s="3" t="s">
        <v>23</v>
      </c>
      <c r="I2554" s="3" t="s">
        <v>24</v>
      </c>
      <c r="J2554" s="3" t="s">
        <v>25</v>
      </c>
      <c r="K2554" s="3" t="s">
        <v>765</v>
      </c>
      <c r="L2554" s="4" t="str">
        <f t="shared" si="166"/>
        <v>RC1206FR-07301KL</v>
      </c>
      <c r="M2554" s="3" t="s">
        <v>378</v>
      </c>
      <c r="N2554" t="s">
        <v>379</v>
      </c>
      <c r="O2554" t="str">
        <f t="shared" ca="1" si="164"/>
        <v>C:\Altium Libraries\Passives Library\DataSheet\GENERAL PURPOSE CHIP RESISTORS (Yageo).pdf</v>
      </c>
      <c r="P2554" s="5" t="str">
        <f t="shared" si="167"/>
        <v>GENERAL PURPOSE CHIP RESISTORS RES1206 301K±1% 200V 0.25W</v>
      </c>
    </row>
    <row r="2555" spans="1:16" x14ac:dyDescent="0.3">
      <c r="A2555" s="4" t="s">
        <v>3857</v>
      </c>
      <c r="B2555" s="3" t="s">
        <v>762</v>
      </c>
      <c r="C2555" s="4" t="s">
        <v>2591</v>
      </c>
      <c r="D2555" s="45" t="s">
        <v>1669</v>
      </c>
      <c r="E2555" s="3" t="s">
        <v>763</v>
      </c>
      <c r="F2555" s="3" t="s">
        <v>764</v>
      </c>
      <c r="G2555" s="4" t="str">
        <f t="shared" si="165"/>
        <v>RES1206 309K±1%</v>
      </c>
      <c r="H2555" s="3" t="s">
        <v>23</v>
      </c>
      <c r="I2555" s="3" t="s">
        <v>24</v>
      </c>
      <c r="J2555" s="3" t="s">
        <v>25</v>
      </c>
      <c r="K2555" s="3" t="s">
        <v>765</v>
      </c>
      <c r="L2555" s="4" t="str">
        <f t="shared" si="166"/>
        <v>RC1206FR-07309KL</v>
      </c>
      <c r="M2555" s="3" t="s">
        <v>378</v>
      </c>
      <c r="N2555" t="s">
        <v>379</v>
      </c>
      <c r="O2555" t="str">
        <f t="shared" ca="1" si="164"/>
        <v>C:\Altium Libraries\Passives Library\DataSheet\GENERAL PURPOSE CHIP RESISTORS (Yageo).pdf</v>
      </c>
      <c r="P2555" s="5" t="str">
        <f t="shared" si="167"/>
        <v>GENERAL PURPOSE CHIP RESISTORS RES1206 309K±1% 200V 0.25W</v>
      </c>
    </row>
    <row r="2556" spans="1:16" x14ac:dyDescent="0.3">
      <c r="A2556" s="4" t="s">
        <v>3858</v>
      </c>
      <c r="B2556" s="3" t="s">
        <v>762</v>
      </c>
      <c r="C2556" s="4" t="s">
        <v>2592</v>
      </c>
      <c r="D2556" s="45" t="s">
        <v>1669</v>
      </c>
      <c r="E2556" s="3" t="s">
        <v>763</v>
      </c>
      <c r="F2556" s="3" t="s">
        <v>764</v>
      </c>
      <c r="G2556" s="4" t="str">
        <f t="shared" si="165"/>
        <v>RES1206 316K±1%</v>
      </c>
      <c r="H2556" s="3" t="s">
        <v>23</v>
      </c>
      <c r="I2556" s="3" t="s">
        <v>24</v>
      </c>
      <c r="J2556" s="3" t="s">
        <v>25</v>
      </c>
      <c r="K2556" s="3" t="s">
        <v>765</v>
      </c>
      <c r="L2556" s="4" t="str">
        <f t="shared" si="166"/>
        <v>RC1206FR-07316KL</v>
      </c>
      <c r="M2556" s="3" t="s">
        <v>378</v>
      </c>
      <c r="N2556" t="s">
        <v>379</v>
      </c>
      <c r="O2556" t="str">
        <f t="shared" ca="1" si="164"/>
        <v>C:\Altium Libraries\Passives Library\DataSheet\GENERAL PURPOSE CHIP RESISTORS (Yageo).pdf</v>
      </c>
      <c r="P2556" s="5" t="str">
        <f t="shared" si="167"/>
        <v>GENERAL PURPOSE CHIP RESISTORS RES1206 316K±1% 200V 0.25W</v>
      </c>
    </row>
    <row r="2557" spans="1:16" x14ac:dyDescent="0.3">
      <c r="A2557" s="4" t="s">
        <v>3859</v>
      </c>
      <c r="B2557" s="3" t="s">
        <v>762</v>
      </c>
      <c r="C2557" s="4" t="s">
        <v>2593</v>
      </c>
      <c r="D2557" s="45" t="s">
        <v>1669</v>
      </c>
      <c r="E2557" s="3" t="s">
        <v>763</v>
      </c>
      <c r="F2557" s="3" t="s">
        <v>764</v>
      </c>
      <c r="G2557" s="4" t="str">
        <f t="shared" si="165"/>
        <v>RES1206 324K±1%</v>
      </c>
      <c r="H2557" s="3" t="s">
        <v>23</v>
      </c>
      <c r="I2557" s="3" t="s">
        <v>24</v>
      </c>
      <c r="J2557" s="3" t="s">
        <v>25</v>
      </c>
      <c r="K2557" s="3" t="s">
        <v>765</v>
      </c>
      <c r="L2557" s="4" t="str">
        <f t="shared" si="166"/>
        <v>RC1206FR-07324KL</v>
      </c>
      <c r="M2557" s="3" t="s">
        <v>378</v>
      </c>
      <c r="N2557" t="s">
        <v>379</v>
      </c>
      <c r="O2557" t="str">
        <f t="shared" ca="1" si="164"/>
        <v>C:\Altium Libraries\Passives Library\DataSheet\GENERAL PURPOSE CHIP RESISTORS (Yageo).pdf</v>
      </c>
      <c r="P2557" s="5" t="str">
        <f t="shared" si="167"/>
        <v>GENERAL PURPOSE CHIP RESISTORS RES1206 324K±1% 200V 0.25W</v>
      </c>
    </row>
    <row r="2558" spans="1:16" x14ac:dyDescent="0.3">
      <c r="A2558" s="4" t="s">
        <v>3860</v>
      </c>
      <c r="B2558" s="3" t="s">
        <v>762</v>
      </c>
      <c r="C2558" s="4" t="s">
        <v>2594</v>
      </c>
      <c r="D2558" s="45" t="s">
        <v>1669</v>
      </c>
      <c r="E2558" s="3" t="s">
        <v>763</v>
      </c>
      <c r="F2558" s="3" t="s">
        <v>764</v>
      </c>
      <c r="G2558" s="4" t="str">
        <f t="shared" si="165"/>
        <v>RES1206 332K±1%</v>
      </c>
      <c r="H2558" s="3" t="s">
        <v>23</v>
      </c>
      <c r="I2558" s="3" t="s">
        <v>24</v>
      </c>
      <c r="J2558" s="3" t="s">
        <v>25</v>
      </c>
      <c r="K2558" s="3" t="s">
        <v>765</v>
      </c>
      <c r="L2558" s="4" t="str">
        <f t="shared" si="166"/>
        <v>RC1206FR-07332KL</v>
      </c>
      <c r="M2558" s="3" t="s">
        <v>378</v>
      </c>
      <c r="N2558" t="s">
        <v>379</v>
      </c>
      <c r="O2558" t="str">
        <f t="shared" ca="1" si="164"/>
        <v>C:\Altium Libraries\Passives Library\DataSheet\GENERAL PURPOSE CHIP RESISTORS (Yageo).pdf</v>
      </c>
      <c r="P2558" s="5" t="str">
        <f t="shared" si="167"/>
        <v>GENERAL PURPOSE CHIP RESISTORS RES1206 332K±1% 200V 0.25W</v>
      </c>
    </row>
    <row r="2559" spans="1:16" x14ac:dyDescent="0.3">
      <c r="A2559" s="4" t="s">
        <v>3861</v>
      </c>
      <c r="B2559" s="3" t="s">
        <v>762</v>
      </c>
      <c r="C2559" s="4" t="s">
        <v>2595</v>
      </c>
      <c r="D2559" s="45" t="s">
        <v>1669</v>
      </c>
      <c r="E2559" s="3" t="s">
        <v>763</v>
      </c>
      <c r="F2559" s="3" t="s">
        <v>764</v>
      </c>
      <c r="G2559" s="4" t="str">
        <f t="shared" si="165"/>
        <v>RES1206 340K±1%</v>
      </c>
      <c r="H2559" s="3" t="s">
        <v>23</v>
      </c>
      <c r="I2559" s="3" t="s">
        <v>24</v>
      </c>
      <c r="J2559" s="3" t="s">
        <v>25</v>
      </c>
      <c r="K2559" s="3" t="s">
        <v>765</v>
      </c>
      <c r="L2559" s="4" t="str">
        <f t="shared" si="166"/>
        <v>RC1206FR-07340KL</v>
      </c>
      <c r="M2559" s="3" t="s">
        <v>378</v>
      </c>
      <c r="N2559" t="s">
        <v>379</v>
      </c>
      <c r="O2559" t="str">
        <f t="shared" ca="1" si="164"/>
        <v>C:\Altium Libraries\Passives Library\DataSheet\GENERAL PURPOSE CHIP RESISTORS (Yageo).pdf</v>
      </c>
      <c r="P2559" s="5" t="str">
        <f t="shared" si="167"/>
        <v>GENERAL PURPOSE CHIP RESISTORS RES1206 340K±1% 200V 0.25W</v>
      </c>
    </row>
    <row r="2560" spans="1:16" x14ac:dyDescent="0.3">
      <c r="A2560" s="4" t="s">
        <v>3862</v>
      </c>
      <c r="B2560" s="3" t="s">
        <v>762</v>
      </c>
      <c r="C2560" s="4" t="s">
        <v>2596</v>
      </c>
      <c r="D2560" s="45" t="s">
        <v>1669</v>
      </c>
      <c r="E2560" s="3" t="s">
        <v>763</v>
      </c>
      <c r="F2560" s="3" t="s">
        <v>764</v>
      </c>
      <c r="G2560" s="4" t="str">
        <f t="shared" si="165"/>
        <v>RES1206 348K±1%</v>
      </c>
      <c r="H2560" s="3" t="s">
        <v>23</v>
      </c>
      <c r="I2560" s="3" t="s">
        <v>24</v>
      </c>
      <c r="J2560" s="3" t="s">
        <v>25</v>
      </c>
      <c r="K2560" s="3" t="s">
        <v>765</v>
      </c>
      <c r="L2560" s="4" t="str">
        <f t="shared" si="166"/>
        <v>RC1206FR-07348KL</v>
      </c>
      <c r="M2560" s="3" t="s">
        <v>378</v>
      </c>
      <c r="N2560" t="s">
        <v>379</v>
      </c>
      <c r="O2560" t="str">
        <f t="shared" ca="1" si="164"/>
        <v>C:\Altium Libraries\Passives Library\DataSheet\GENERAL PURPOSE CHIP RESISTORS (Yageo).pdf</v>
      </c>
      <c r="P2560" s="5" t="str">
        <f t="shared" si="167"/>
        <v>GENERAL PURPOSE CHIP RESISTORS RES1206 348K±1% 200V 0.25W</v>
      </c>
    </row>
    <row r="2561" spans="1:16" x14ac:dyDescent="0.3">
      <c r="A2561" s="4" t="s">
        <v>3863</v>
      </c>
      <c r="B2561" s="3" t="s">
        <v>762</v>
      </c>
      <c r="C2561" s="4" t="s">
        <v>2597</v>
      </c>
      <c r="D2561" s="45" t="s">
        <v>1669</v>
      </c>
      <c r="E2561" s="3" t="s">
        <v>763</v>
      </c>
      <c r="F2561" s="3" t="s">
        <v>764</v>
      </c>
      <c r="G2561" s="4" t="str">
        <f t="shared" si="165"/>
        <v>RES1206 357K±1%</v>
      </c>
      <c r="H2561" s="3" t="s">
        <v>23</v>
      </c>
      <c r="I2561" s="3" t="s">
        <v>24</v>
      </c>
      <c r="J2561" s="3" t="s">
        <v>25</v>
      </c>
      <c r="K2561" s="3" t="s">
        <v>765</v>
      </c>
      <c r="L2561" s="4" t="str">
        <f t="shared" si="166"/>
        <v>RC1206FR-07357KL</v>
      </c>
      <c r="M2561" s="3" t="s">
        <v>378</v>
      </c>
      <c r="N2561" t="s">
        <v>379</v>
      </c>
      <c r="O2561" t="str">
        <f t="shared" ca="1" si="164"/>
        <v>C:\Altium Libraries\Passives Library\DataSheet\GENERAL PURPOSE CHIP RESISTORS (Yageo).pdf</v>
      </c>
      <c r="P2561" s="5" t="str">
        <f t="shared" si="167"/>
        <v>GENERAL PURPOSE CHIP RESISTORS RES1206 357K±1% 200V 0.25W</v>
      </c>
    </row>
    <row r="2562" spans="1:16" x14ac:dyDescent="0.3">
      <c r="A2562" s="4" t="s">
        <v>3864</v>
      </c>
      <c r="B2562" s="3" t="s">
        <v>762</v>
      </c>
      <c r="C2562" s="4" t="s">
        <v>2598</v>
      </c>
      <c r="D2562" s="45" t="s">
        <v>1669</v>
      </c>
      <c r="E2562" s="3" t="s">
        <v>763</v>
      </c>
      <c r="F2562" s="3" t="s">
        <v>764</v>
      </c>
      <c r="G2562" s="4" t="str">
        <f t="shared" si="165"/>
        <v>RES1206 365K±1%</v>
      </c>
      <c r="H2562" s="3" t="s">
        <v>23</v>
      </c>
      <c r="I2562" s="3" t="s">
        <v>24</v>
      </c>
      <c r="J2562" s="3" t="s">
        <v>25</v>
      </c>
      <c r="K2562" s="3" t="s">
        <v>765</v>
      </c>
      <c r="L2562" s="4" t="str">
        <f t="shared" si="166"/>
        <v>RC1206FR-07365KL</v>
      </c>
      <c r="M2562" s="3" t="s">
        <v>378</v>
      </c>
      <c r="N2562" t="s">
        <v>379</v>
      </c>
      <c r="O2562" t="str">
        <f t="shared" ca="1" si="164"/>
        <v>C:\Altium Libraries\Passives Library\DataSheet\GENERAL PURPOSE CHIP RESISTORS (Yageo).pdf</v>
      </c>
      <c r="P2562" s="5" t="str">
        <f t="shared" si="167"/>
        <v>GENERAL PURPOSE CHIP RESISTORS RES1206 365K±1% 200V 0.25W</v>
      </c>
    </row>
    <row r="2563" spans="1:16" x14ac:dyDescent="0.3">
      <c r="A2563" s="4" t="s">
        <v>3865</v>
      </c>
      <c r="B2563" s="3" t="s">
        <v>762</v>
      </c>
      <c r="C2563" s="4" t="s">
        <v>2599</v>
      </c>
      <c r="D2563" s="45" t="s">
        <v>1669</v>
      </c>
      <c r="E2563" s="3" t="s">
        <v>763</v>
      </c>
      <c r="F2563" s="3" t="s">
        <v>764</v>
      </c>
      <c r="G2563" s="4" t="str">
        <f t="shared" si="165"/>
        <v>RES1206 374K±1%</v>
      </c>
      <c r="H2563" s="3" t="s">
        <v>23</v>
      </c>
      <c r="I2563" s="3" t="s">
        <v>24</v>
      </c>
      <c r="J2563" s="3" t="s">
        <v>25</v>
      </c>
      <c r="K2563" s="3" t="s">
        <v>765</v>
      </c>
      <c r="L2563" s="4" t="str">
        <f t="shared" si="166"/>
        <v>RC1206FR-07374KL</v>
      </c>
      <c r="M2563" s="3" t="s">
        <v>378</v>
      </c>
      <c r="N2563" t="s">
        <v>379</v>
      </c>
      <c r="O2563" t="str">
        <f t="shared" ca="1" si="164"/>
        <v>C:\Altium Libraries\Passives Library\DataSheet\GENERAL PURPOSE CHIP RESISTORS (Yageo).pdf</v>
      </c>
      <c r="P2563" s="5" t="str">
        <f t="shared" si="167"/>
        <v>GENERAL PURPOSE CHIP RESISTORS RES1206 374K±1% 200V 0.25W</v>
      </c>
    </row>
    <row r="2564" spans="1:16" x14ac:dyDescent="0.3">
      <c r="A2564" s="4" t="s">
        <v>3866</v>
      </c>
      <c r="B2564" s="3" t="s">
        <v>762</v>
      </c>
      <c r="C2564" s="4" t="s">
        <v>2600</v>
      </c>
      <c r="D2564" s="45" t="s">
        <v>1669</v>
      </c>
      <c r="E2564" s="3" t="s">
        <v>763</v>
      </c>
      <c r="F2564" s="3" t="s">
        <v>764</v>
      </c>
      <c r="G2564" s="4" t="str">
        <f t="shared" si="165"/>
        <v>RES1206 383K±1%</v>
      </c>
      <c r="H2564" s="3" t="s">
        <v>23</v>
      </c>
      <c r="I2564" s="3" t="s">
        <v>24</v>
      </c>
      <c r="J2564" s="3" t="s">
        <v>25</v>
      </c>
      <c r="K2564" s="3" t="s">
        <v>765</v>
      </c>
      <c r="L2564" s="4" t="str">
        <f t="shared" si="166"/>
        <v>RC1206FR-07383KL</v>
      </c>
      <c r="M2564" s="3" t="s">
        <v>378</v>
      </c>
      <c r="N2564" t="s">
        <v>379</v>
      </c>
      <c r="O2564" t="str">
        <f t="shared" ca="1" si="164"/>
        <v>C:\Altium Libraries\Passives Library\DataSheet\GENERAL PURPOSE CHIP RESISTORS (Yageo).pdf</v>
      </c>
      <c r="P2564" s="5" t="str">
        <f t="shared" si="167"/>
        <v>GENERAL PURPOSE CHIP RESISTORS RES1206 383K±1% 200V 0.25W</v>
      </c>
    </row>
    <row r="2565" spans="1:16" x14ac:dyDescent="0.3">
      <c r="A2565" s="4" t="s">
        <v>3867</v>
      </c>
      <c r="B2565" s="3" t="s">
        <v>762</v>
      </c>
      <c r="C2565" s="4" t="s">
        <v>2601</v>
      </c>
      <c r="D2565" s="45" t="s">
        <v>1669</v>
      </c>
      <c r="E2565" s="3" t="s">
        <v>763</v>
      </c>
      <c r="F2565" s="3" t="s">
        <v>764</v>
      </c>
      <c r="G2565" s="4" t="str">
        <f t="shared" si="165"/>
        <v>RES1206 392K±1%</v>
      </c>
      <c r="H2565" s="3" t="s">
        <v>23</v>
      </c>
      <c r="I2565" s="3" t="s">
        <v>24</v>
      </c>
      <c r="J2565" s="3" t="s">
        <v>25</v>
      </c>
      <c r="K2565" s="3" t="s">
        <v>765</v>
      </c>
      <c r="L2565" s="4" t="str">
        <f t="shared" si="166"/>
        <v>RC1206FR-07392KL</v>
      </c>
      <c r="M2565" s="3" t="s">
        <v>378</v>
      </c>
      <c r="N2565" t="s">
        <v>379</v>
      </c>
      <c r="O2565" t="str">
        <f t="shared" ca="1" si="164"/>
        <v>C:\Altium Libraries\Passives Library\DataSheet\GENERAL PURPOSE CHIP RESISTORS (Yageo).pdf</v>
      </c>
      <c r="P2565" s="5" t="str">
        <f t="shared" si="167"/>
        <v>GENERAL PURPOSE CHIP RESISTORS RES1206 392K±1% 200V 0.25W</v>
      </c>
    </row>
    <row r="2566" spans="1:16" x14ac:dyDescent="0.3">
      <c r="A2566" s="4" t="s">
        <v>3868</v>
      </c>
      <c r="B2566" s="3" t="s">
        <v>762</v>
      </c>
      <c r="C2566" s="4" t="s">
        <v>2602</v>
      </c>
      <c r="D2566" s="45" t="s">
        <v>1669</v>
      </c>
      <c r="E2566" s="3" t="s">
        <v>763</v>
      </c>
      <c r="F2566" s="3" t="s">
        <v>764</v>
      </c>
      <c r="G2566" s="4" t="str">
        <f t="shared" si="165"/>
        <v>RES1206 402K±1%</v>
      </c>
      <c r="H2566" s="3" t="s">
        <v>23</v>
      </c>
      <c r="I2566" s="3" t="s">
        <v>24</v>
      </c>
      <c r="J2566" s="3" t="s">
        <v>25</v>
      </c>
      <c r="K2566" s="3" t="s">
        <v>765</v>
      </c>
      <c r="L2566" s="4" t="str">
        <f t="shared" si="166"/>
        <v>RC1206FR-07402KL</v>
      </c>
      <c r="M2566" s="3" t="s">
        <v>378</v>
      </c>
      <c r="N2566" t="s">
        <v>379</v>
      </c>
      <c r="O2566" t="str">
        <f t="shared" ca="1" si="164"/>
        <v>C:\Altium Libraries\Passives Library\DataSheet\GENERAL PURPOSE CHIP RESISTORS (Yageo).pdf</v>
      </c>
      <c r="P2566" s="5" t="str">
        <f t="shared" si="167"/>
        <v>GENERAL PURPOSE CHIP RESISTORS RES1206 402K±1% 200V 0.25W</v>
      </c>
    </row>
    <row r="2567" spans="1:16" x14ac:dyDescent="0.3">
      <c r="A2567" s="4" t="s">
        <v>3869</v>
      </c>
      <c r="B2567" s="3" t="s">
        <v>762</v>
      </c>
      <c r="C2567" s="4" t="s">
        <v>2603</v>
      </c>
      <c r="D2567" s="45" t="s">
        <v>1669</v>
      </c>
      <c r="E2567" s="3" t="s">
        <v>763</v>
      </c>
      <c r="F2567" s="3" t="s">
        <v>764</v>
      </c>
      <c r="G2567" s="4" t="str">
        <f t="shared" si="165"/>
        <v>RES1206 412K±1%</v>
      </c>
      <c r="H2567" s="3" t="s">
        <v>23</v>
      </c>
      <c r="I2567" s="3" t="s">
        <v>24</v>
      </c>
      <c r="J2567" s="3" t="s">
        <v>25</v>
      </c>
      <c r="K2567" s="3" t="s">
        <v>765</v>
      </c>
      <c r="L2567" s="4" t="str">
        <f t="shared" si="166"/>
        <v>RC1206FR-07412KL</v>
      </c>
      <c r="M2567" s="3" t="s">
        <v>378</v>
      </c>
      <c r="N2567" t="s">
        <v>379</v>
      </c>
      <c r="O2567" t="str">
        <f t="shared" ca="1" si="164"/>
        <v>C:\Altium Libraries\Passives Library\DataSheet\GENERAL PURPOSE CHIP RESISTORS (Yageo).pdf</v>
      </c>
      <c r="P2567" s="5" t="str">
        <f t="shared" si="167"/>
        <v>GENERAL PURPOSE CHIP RESISTORS RES1206 412K±1% 200V 0.25W</v>
      </c>
    </row>
    <row r="2568" spans="1:16" x14ac:dyDescent="0.3">
      <c r="A2568" s="4" t="s">
        <v>3870</v>
      </c>
      <c r="B2568" s="3" t="s">
        <v>762</v>
      </c>
      <c r="C2568" s="4" t="s">
        <v>2604</v>
      </c>
      <c r="D2568" s="45" t="s">
        <v>1669</v>
      </c>
      <c r="E2568" s="3" t="s">
        <v>763</v>
      </c>
      <c r="F2568" s="3" t="s">
        <v>764</v>
      </c>
      <c r="G2568" s="4" t="str">
        <f t="shared" si="165"/>
        <v>RES1206 422K±1%</v>
      </c>
      <c r="H2568" s="3" t="s">
        <v>23</v>
      </c>
      <c r="I2568" s="3" t="s">
        <v>24</v>
      </c>
      <c r="J2568" s="3" t="s">
        <v>25</v>
      </c>
      <c r="K2568" s="3" t="s">
        <v>765</v>
      </c>
      <c r="L2568" s="4" t="str">
        <f t="shared" si="166"/>
        <v>RC1206FR-07422KL</v>
      </c>
      <c r="M2568" s="3" t="s">
        <v>378</v>
      </c>
      <c r="N2568" t="s">
        <v>379</v>
      </c>
      <c r="O2568" t="str">
        <f t="shared" ca="1" si="164"/>
        <v>C:\Altium Libraries\Passives Library\DataSheet\GENERAL PURPOSE CHIP RESISTORS (Yageo).pdf</v>
      </c>
      <c r="P2568" s="5" t="str">
        <f t="shared" si="167"/>
        <v>GENERAL PURPOSE CHIP RESISTORS RES1206 422K±1% 200V 0.25W</v>
      </c>
    </row>
    <row r="2569" spans="1:16" x14ac:dyDescent="0.3">
      <c r="A2569" s="4" t="s">
        <v>3871</v>
      </c>
      <c r="B2569" s="3" t="s">
        <v>762</v>
      </c>
      <c r="C2569" s="4" t="s">
        <v>2605</v>
      </c>
      <c r="D2569" s="45" t="s">
        <v>1669</v>
      </c>
      <c r="E2569" s="3" t="s">
        <v>763</v>
      </c>
      <c r="F2569" s="3" t="s">
        <v>764</v>
      </c>
      <c r="G2569" s="4" t="str">
        <f t="shared" si="165"/>
        <v>RES1206 432K±1%</v>
      </c>
      <c r="H2569" s="3" t="s">
        <v>23</v>
      </c>
      <c r="I2569" s="3" t="s">
        <v>24</v>
      </c>
      <c r="J2569" s="3" t="s">
        <v>25</v>
      </c>
      <c r="K2569" s="3" t="s">
        <v>765</v>
      </c>
      <c r="L2569" s="4" t="str">
        <f t="shared" si="166"/>
        <v>RC1206FR-07432KL</v>
      </c>
      <c r="M2569" s="3" t="s">
        <v>378</v>
      </c>
      <c r="N2569" t="s">
        <v>379</v>
      </c>
      <c r="O2569" t="str">
        <f t="shared" ca="1" si="164"/>
        <v>C:\Altium Libraries\Passives Library\DataSheet\GENERAL PURPOSE CHIP RESISTORS (Yageo).pdf</v>
      </c>
      <c r="P2569" s="5" t="str">
        <f t="shared" si="167"/>
        <v>GENERAL PURPOSE CHIP RESISTORS RES1206 432K±1% 200V 0.25W</v>
      </c>
    </row>
    <row r="2570" spans="1:16" x14ac:dyDescent="0.3">
      <c r="A2570" s="4" t="s">
        <v>3872</v>
      </c>
      <c r="B2570" s="3" t="s">
        <v>762</v>
      </c>
      <c r="C2570" s="4" t="s">
        <v>2606</v>
      </c>
      <c r="D2570" s="45" t="s">
        <v>1669</v>
      </c>
      <c r="E2570" s="3" t="s">
        <v>763</v>
      </c>
      <c r="F2570" s="3" t="s">
        <v>764</v>
      </c>
      <c r="G2570" s="4" t="str">
        <f t="shared" si="165"/>
        <v>RES1206 442K±1%</v>
      </c>
      <c r="H2570" s="3" t="s">
        <v>23</v>
      </c>
      <c r="I2570" s="3" t="s">
        <v>24</v>
      </c>
      <c r="J2570" s="3" t="s">
        <v>25</v>
      </c>
      <c r="K2570" s="3" t="s">
        <v>765</v>
      </c>
      <c r="L2570" s="4" t="str">
        <f t="shared" si="166"/>
        <v>RC1206FR-07442KL</v>
      </c>
      <c r="M2570" s="3" t="s">
        <v>378</v>
      </c>
      <c r="N2570" t="s">
        <v>379</v>
      </c>
      <c r="O2570" t="str">
        <f t="shared" ca="1" si="164"/>
        <v>C:\Altium Libraries\Passives Library\DataSheet\GENERAL PURPOSE CHIP RESISTORS (Yageo).pdf</v>
      </c>
      <c r="P2570" s="5" t="str">
        <f t="shared" si="167"/>
        <v>GENERAL PURPOSE CHIP RESISTORS RES1206 442K±1% 200V 0.25W</v>
      </c>
    </row>
    <row r="2571" spans="1:16" x14ac:dyDescent="0.3">
      <c r="A2571" s="4" t="s">
        <v>3873</v>
      </c>
      <c r="B2571" s="3" t="s">
        <v>762</v>
      </c>
      <c r="C2571" s="4" t="s">
        <v>2607</v>
      </c>
      <c r="D2571" s="45" t="s">
        <v>1669</v>
      </c>
      <c r="E2571" s="3" t="s">
        <v>763</v>
      </c>
      <c r="F2571" s="3" t="s">
        <v>764</v>
      </c>
      <c r="G2571" s="4" t="str">
        <f t="shared" si="165"/>
        <v>RES1206 453K±1%</v>
      </c>
      <c r="H2571" s="3" t="s">
        <v>23</v>
      </c>
      <c r="I2571" s="3" t="s">
        <v>24</v>
      </c>
      <c r="J2571" s="3" t="s">
        <v>25</v>
      </c>
      <c r="K2571" s="3" t="s">
        <v>765</v>
      </c>
      <c r="L2571" s="4" t="str">
        <f t="shared" si="166"/>
        <v>RC1206FR-07453KL</v>
      </c>
      <c r="M2571" s="3" t="s">
        <v>378</v>
      </c>
      <c r="N2571" t="s">
        <v>379</v>
      </c>
      <c r="O2571" t="str">
        <f t="shared" ca="1" si="164"/>
        <v>C:\Altium Libraries\Passives Library\DataSheet\GENERAL PURPOSE CHIP RESISTORS (Yageo).pdf</v>
      </c>
      <c r="P2571" s="5" t="str">
        <f t="shared" si="167"/>
        <v>GENERAL PURPOSE CHIP RESISTORS RES1206 453K±1% 200V 0.25W</v>
      </c>
    </row>
    <row r="2572" spans="1:16" x14ac:dyDescent="0.3">
      <c r="A2572" s="4" t="s">
        <v>3874</v>
      </c>
      <c r="B2572" s="3" t="s">
        <v>762</v>
      </c>
      <c r="C2572" s="4" t="s">
        <v>2608</v>
      </c>
      <c r="D2572" s="45" t="s">
        <v>1669</v>
      </c>
      <c r="E2572" s="3" t="s">
        <v>763</v>
      </c>
      <c r="F2572" s="3" t="s">
        <v>764</v>
      </c>
      <c r="G2572" s="4" t="str">
        <f t="shared" si="165"/>
        <v>RES1206 464K±1%</v>
      </c>
      <c r="H2572" s="3" t="s">
        <v>23</v>
      </c>
      <c r="I2572" s="3" t="s">
        <v>24</v>
      </c>
      <c r="J2572" s="3" t="s">
        <v>25</v>
      </c>
      <c r="K2572" s="3" t="s">
        <v>765</v>
      </c>
      <c r="L2572" s="4" t="str">
        <f t="shared" si="166"/>
        <v>RC1206FR-07464KL</v>
      </c>
      <c r="M2572" s="3" t="s">
        <v>378</v>
      </c>
      <c r="N2572" t="s">
        <v>379</v>
      </c>
      <c r="O2572" t="str">
        <f t="shared" ca="1" si="164"/>
        <v>C:\Altium Libraries\Passives Library\DataSheet\GENERAL PURPOSE CHIP RESISTORS (Yageo).pdf</v>
      </c>
      <c r="P2572" s="5" t="str">
        <f t="shared" si="167"/>
        <v>GENERAL PURPOSE CHIP RESISTORS RES1206 464K±1% 200V 0.25W</v>
      </c>
    </row>
    <row r="2573" spans="1:16" x14ac:dyDescent="0.3">
      <c r="A2573" s="4" t="s">
        <v>3875</v>
      </c>
      <c r="B2573" s="3" t="s">
        <v>762</v>
      </c>
      <c r="C2573" s="4" t="s">
        <v>2609</v>
      </c>
      <c r="D2573" s="45" t="s">
        <v>1669</v>
      </c>
      <c r="E2573" s="3" t="s">
        <v>763</v>
      </c>
      <c r="F2573" s="3" t="s">
        <v>764</v>
      </c>
      <c r="G2573" s="4" t="str">
        <f t="shared" si="165"/>
        <v>RES1206 475K±1%</v>
      </c>
      <c r="H2573" s="3" t="s">
        <v>23</v>
      </c>
      <c r="I2573" s="3" t="s">
        <v>24</v>
      </c>
      <c r="J2573" s="3" t="s">
        <v>25</v>
      </c>
      <c r="K2573" s="3" t="s">
        <v>765</v>
      </c>
      <c r="L2573" s="4" t="str">
        <f t="shared" si="166"/>
        <v>RC1206FR-07475KL</v>
      </c>
      <c r="M2573" s="3" t="s">
        <v>378</v>
      </c>
      <c r="N2573" t="s">
        <v>379</v>
      </c>
      <c r="O2573" t="str">
        <f t="shared" ca="1" si="164"/>
        <v>C:\Altium Libraries\Passives Library\DataSheet\GENERAL PURPOSE CHIP RESISTORS (Yageo).pdf</v>
      </c>
      <c r="P2573" s="5" t="str">
        <f t="shared" si="167"/>
        <v>GENERAL PURPOSE CHIP RESISTORS RES1206 475K±1% 200V 0.25W</v>
      </c>
    </row>
    <row r="2574" spans="1:16" x14ac:dyDescent="0.3">
      <c r="A2574" s="4" t="s">
        <v>3876</v>
      </c>
      <c r="B2574" s="3" t="s">
        <v>762</v>
      </c>
      <c r="C2574" s="4" t="s">
        <v>2610</v>
      </c>
      <c r="D2574" s="45" t="s">
        <v>1669</v>
      </c>
      <c r="E2574" s="3" t="s">
        <v>763</v>
      </c>
      <c r="F2574" s="3" t="s">
        <v>764</v>
      </c>
      <c r="G2574" s="4" t="str">
        <f t="shared" si="165"/>
        <v>RES1206 487K±1%</v>
      </c>
      <c r="H2574" s="3" t="s">
        <v>23</v>
      </c>
      <c r="I2574" s="3" t="s">
        <v>24</v>
      </c>
      <c r="J2574" s="3" t="s">
        <v>25</v>
      </c>
      <c r="K2574" s="3" t="s">
        <v>765</v>
      </c>
      <c r="L2574" s="4" t="str">
        <f t="shared" si="166"/>
        <v>RC1206FR-07487KL</v>
      </c>
      <c r="M2574" s="3" t="s">
        <v>378</v>
      </c>
      <c r="N2574" t="s">
        <v>379</v>
      </c>
      <c r="O2574" t="str">
        <f t="shared" ca="1" si="164"/>
        <v>C:\Altium Libraries\Passives Library\DataSheet\GENERAL PURPOSE CHIP RESISTORS (Yageo).pdf</v>
      </c>
      <c r="P2574" s="5" t="str">
        <f t="shared" si="167"/>
        <v>GENERAL PURPOSE CHIP RESISTORS RES1206 487K±1% 200V 0.25W</v>
      </c>
    </row>
    <row r="2575" spans="1:16" x14ac:dyDescent="0.3">
      <c r="A2575" s="4" t="s">
        <v>3877</v>
      </c>
      <c r="B2575" s="3" t="s">
        <v>762</v>
      </c>
      <c r="C2575" s="4" t="s">
        <v>2611</v>
      </c>
      <c r="D2575" s="45" t="s">
        <v>1669</v>
      </c>
      <c r="E2575" s="3" t="s">
        <v>763</v>
      </c>
      <c r="F2575" s="3" t="s">
        <v>764</v>
      </c>
      <c r="G2575" s="4" t="str">
        <f t="shared" si="165"/>
        <v>RES1206 499K±1%</v>
      </c>
      <c r="H2575" s="3" t="s">
        <v>23</v>
      </c>
      <c r="I2575" s="3" t="s">
        <v>24</v>
      </c>
      <c r="J2575" s="3" t="s">
        <v>25</v>
      </c>
      <c r="K2575" s="3" t="s">
        <v>765</v>
      </c>
      <c r="L2575" s="4" t="str">
        <f t="shared" si="166"/>
        <v>RC1206FR-07499KL</v>
      </c>
      <c r="M2575" s="3" t="s">
        <v>378</v>
      </c>
      <c r="N2575" t="s">
        <v>379</v>
      </c>
      <c r="O2575" t="str">
        <f t="shared" ca="1" si="164"/>
        <v>C:\Altium Libraries\Passives Library\DataSheet\GENERAL PURPOSE CHIP RESISTORS (Yageo).pdf</v>
      </c>
      <c r="P2575" s="5" t="str">
        <f t="shared" si="167"/>
        <v>GENERAL PURPOSE CHIP RESISTORS RES1206 499K±1% 200V 0.25W</v>
      </c>
    </row>
    <row r="2576" spans="1:16" x14ac:dyDescent="0.3">
      <c r="A2576" s="4" t="s">
        <v>3878</v>
      </c>
      <c r="B2576" s="3" t="s">
        <v>762</v>
      </c>
      <c r="C2576" s="4" t="s">
        <v>2612</v>
      </c>
      <c r="D2576" s="45" t="s">
        <v>1669</v>
      </c>
      <c r="E2576" s="3" t="s">
        <v>763</v>
      </c>
      <c r="F2576" s="3" t="s">
        <v>764</v>
      </c>
      <c r="G2576" s="4" t="str">
        <f t="shared" si="165"/>
        <v>RES1206 511K±1%</v>
      </c>
      <c r="H2576" s="3" t="s">
        <v>23</v>
      </c>
      <c r="I2576" s="3" t="s">
        <v>24</v>
      </c>
      <c r="J2576" s="3" t="s">
        <v>25</v>
      </c>
      <c r="K2576" s="3" t="s">
        <v>765</v>
      </c>
      <c r="L2576" s="4" t="str">
        <f t="shared" si="166"/>
        <v>RC1206FR-07511KL</v>
      </c>
      <c r="M2576" s="3" t="s">
        <v>378</v>
      </c>
      <c r="N2576" t="s">
        <v>379</v>
      </c>
      <c r="O2576" t="str">
        <f t="shared" ca="1" si="164"/>
        <v>C:\Altium Libraries\Passives Library\DataSheet\GENERAL PURPOSE CHIP RESISTORS (Yageo).pdf</v>
      </c>
      <c r="P2576" s="5" t="str">
        <f t="shared" si="167"/>
        <v>GENERAL PURPOSE CHIP RESISTORS RES1206 511K±1% 200V 0.25W</v>
      </c>
    </row>
    <row r="2577" spans="1:16" x14ac:dyDescent="0.3">
      <c r="A2577" s="4" t="s">
        <v>3879</v>
      </c>
      <c r="B2577" s="3" t="s">
        <v>762</v>
      </c>
      <c r="C2577" s="4" t="s">
        <v>2613</v>
      </c>
      <c r="D2577" s="45" t="s">
        <v>1669</v>
      </c>
      <c r="E2577" s="3" t="s">
        <v>763</v>
      </c>
      <c r="F2577" s="3" t="s">
        <v>764</v>
      </c>
      <c r="G2577" s="4" t="str">
        <f t="shared" si="165"/>
        <v>RES1206 523K±1%</v>
      </c>
      <c r="H2577" s="3" t="s">
        <v>23</v>
      </c>
      <c r="I2577" s="3" t="s">
        <v>24</v>
      </c>
      <c r="J2577" s="3" t="s">
        <v>25</v>
      </c>
      <c r="K2577" s="3" t="s">
        <v>765</v>
      </c>
      <c r="L2577" s="4" t="str">
        <f t="shared" si="166"/>
        <v>RC1206FR-07523KL</v>
      </c>
      <c r="M2577" s="3" t="s">
        <v>378</v>
      </c>
      <c r="N2577" t="s">
        <v>379</v>
      </c>
      <c r="O2577" t="str">
        <f t="shared" ca="1" si="164"/>
        <v>C:\Altium Libraries\Passives Library\DataSheet\GENERAL PURPOSE CHIP RESISTORS (Yageo).pdf</v>
      </c>
      <c r="P2577" s="5" t="str">
        <f t="shared" si="167"/>
        <v>GENERAL PURPOSE CHIP RESISTORS RES1206 523K±1% 200V 0.25W</v>
      </c>
    </row>
    <row r="2578" spans="1:16" x14ac:dyDescent="0.3">
      <c r="A2578" s="4" t="s">
        <v>3880</v>
      </c>
      <c r="B2578" s="3" t="s">
        <v>762</v>
      </c>
      <c r="C2578" s="4" t="s">
        <v>2614</v>
      </c>
      <c r="D2578" s="45" t="s">
        <v>1669</v>
      </c>
      <c r="E2578" s="3" t="s">
        <v>763</v>
      </c>
      <c r="F2578" s="3" t="s">
        <v>764</v>
      </c>
      <c r="G2578" s="4" t="str">
        <f t="shared" si="165"/>
        <v>RES1206 536K±1%</v>
      </c>
      <c r="H2578" s="3" t="s">
        <v>23</v>
      </c>
      <c r="I2578" s="3" t="s">
        <v>24</v>
      </c>
      <c r="J2578" s="3" t="s">
        <v>25</v>
      </c>
      <c r="K2578" s="3" t="s">
        <v>765</v>
      </c>
      <c r="L2578" s="4" t="str">
        <f t="shared" si="166"/>
        <v>RC1206FR-07536KL</v>
      </c>
      <c r="M2578" s="3" t="s">
        <v>378</v>
      </c>
      <c r="N2578" t="s">
        <v>379</v>
      </c>
      <c r="O2578" t="str">
        <f t="shared" ca="1" si="164"/>
        <v>C:\Altium Libraries\Passives Library\DataSheet\GENERAL PURPOSE CHIP RESISTORS (Yageo).pdf</v>
      </c>
      <c r="P2578" s="5" t="str">
        <f t="shared" si="167"/>
        <v>GENERAL PURPOSE CHIP RESISTORS RES1206 536K±1% 200V 0.25W</v>
      </c>
    </row>
    <row r="2579" spans="1:16" x14ac:dyDescent="0.3">
      <c r="A2579" s="4" t="s">
        <v>3881</v>
      </c>
      <c r="B2579" s="3" t="s">
        <v>762</v>
      </c>
      <c r="C2579" s="4" t="s">
        <v>2615</v>
      </c>
      <c r="D2579" s="45" t="s">
        <v>1669</v>
      </c>
      <c r="E2579" s="3" t="s">
        <v>763</v>
      </c>
      <c r="F2579" s="3" t="s">
        <v>764</v>
      </c>
      <c r="G2579" s="4" t="str">
        <f t="shared" si="165"/>
        <v>RES1206 549K±1%</v>
      </c>
      <c r="H2579" s="3" t="s">
        <v>23</v>
      </c>
      <c r="I2579" s="3" t="s">
        <v>24</v>
      </c>
      <c r="J2579" s="3" t="s">
        <v>25</v>
      </c>
      <c r="K2579" s="3" t="s">
        <v>765</v>
      </c>
      <c r="L2579" s="4" t="str">
        <f t="shared" si="166"/>
        <v>RC1206FR-07549KL</v>
      </c>
      <c r="M2579" s="3" t="s">
        <v>378</v>
      </c>
      <c r="N2579" t="s">
        <v>379</v>
      </c>
      <c r="O2579" t="str">
        <f t="shared" ca="1" si="164"/>
        <v>C:\Altium Libraries\Passives Library\DataSheet\GENERAL PURPOSE CHIP RESISTORS (Yageo).pdf</v>
      </c>
      <c r="P2579" s="5" t="str">
        <f t="shared" si="167"/>
        <v>GENERAL PURPOSE CHIP RESISTORS RES1206 549K±1% 200V 0.25W</v>
      </c>
    </row>
    <row r="2580" spans="1:16" x14ac:dyDescent="0.3">
      <c r="A2580" s="4" t="s">
        <v>3882</v>
      </c>
      <c r="B2580" s="3" t="s">
        <v>762</v>
      </c>
      <c r="C2580" s="4" t="s">
        <v>2616</v>
      </c>
      <c r="D2580" s="45" t="s">
        <v>1669</v>
      </c>
      <c r="E2580" s="3" t="s">
        <v>763</v>
      </c>
      <c r="F2580" s="3" t="s">
        <v>764</v>
      </c>
      <c r="G2580" s="4" t="str">
        <f t="shared" si="165"/>
        <v>RES1206 562K±1%</v>
      </c>
      <c r="H2580" s="3" t="s">
        <v>23</v>
      </c>
      <c r="I2580" s="3" t="s">
        <v>24</v>
      </c>
      <c r="J2580" s="3" t="s">
        <v>25</v>
      </c>
      <c r="K2580" s="3" t="s">
        <v>765</v>
      </c>
      <c r="L2580" s="4" t="str">
        <f t="shared" si="166"/>
        <v>RC1206FR-07562KL</v>
      </c>
      <c r="M2580" s="3" t="s">
        <v>378</v>
      </c>
      <c r="N2580" t="s">
        <v>379</v>
      </c>
      <c r="O2580" t="str">
        <f t="shared" ca="1" si="164"/>
        <v>C:\Altium Libraries\Passives Library\DataSheet\GENERAL PURPOSE CHIP RESISTORS (Yageo).pdf</v>
      </c>
      <c r="P2580" s="5" t="str">
        <f t="shared" si="167"/>
        <v>GENERAL PURPOSE CHIP RESISTORS RES1206 562K±1% 200V 0.25W</v>
      </c>
    </row>
    <row r="2581" spans="1:16" x14ac:dyDescent="0.3">
      <c r="A2581" s="4" t="s">
        <v>3883</v>
      </c>
      <c r="B2581" s="3" t="s">
        <v>762</v>
      </c>
      <c r="C2581" s="4" t="s">
        <v>2617</v>
      </c>
      <c r="D2581" s="45" t="s">
        <v>1669</v>
      </c>
      <c r="E2581" s="3" t="s">
        <v>763</v>
      </c>
      <c r="F2581" s="3" t="s">
        <v>764</v>
      </c>
      <c r="G2581" s="4" t="str">
        <f t="shared" si="165"/>
        <v>RES1206 576K±1%</v>
      </c>
      <c r="H2581" s="3" t="s">
        <v>23</v>
      </c>
      <c r="I2581" s="3" t="s">
        <v>24</v>
      </c>
      <c r="J2581" s="3" t="s">
        <v>25</v>
      </c>
      <c r="K2581" s="3" t="s">
        <v>765</v>
      </c>
      <c r="L2581" s="4" t="str">
        <f t="shared" si="166"/>
        <v>RC1206FR-07576KL</v>
      </c>
      <c r="M2581" s="3" t="s">
        <v>378</v>
      </c>
      <c r="N2581" t="s">
        <v>379</v>
      </c>
      <c r="O2581" t="str">
        <f t="shared" ca="1" si="164"/>
        <v>C:\Altium Libraries\Passives Library\DataSheet\GENERAL PURPOSE CHIP RESISTORS (Yageo).pdf</v>
      </c>
      <c r="P2581" s="5" t="str">
        <f t="shared" si="167"/>
        <v>GENERAL PURPOSE CHIP RESISTORS RES1206 576K±1% 200V 0.25W</v>
      </c>
    </row>
    <row r="2582" spans="1:16" x14ac:dyDescent="0.3">
      <c r="A2582" s="4" t="s">
        <v>3884</v>
      </c>
      <c r="B2582" s="3" t="s">
        <v>762</v>
      </c>
      <c r="C2582" s="4" t="s">
        <v>2618</v>
      </c>
      <c r="D2582" s="45" t="s">
        <v>1669</v>
      </c>
      <c r="E2582" s="3" t="s">
        <v>763</v>
      </c>
      <c r="F2582" s="3" t="s">
        <v>764</v>
      </c>
      <c r="G2582" s="4" t="str">
        <f t="shared" si="165"/>
        <v>RES1206 590K±1%</v>
      </c>
      <c r="H2582" s="3" t="s">
        <v>23</v>
      </c>
      <c r="I2582" s="3" t="s">
        <v>24</v>
      </c>
      <c r="J2582" s="3" t="s">
        <v>25</v>
      </c>
      <c r="K2582" s="3" t="s">
        <v>765</v>
      </c>
      <c r="L2582" s="4" t="str">
        <f t="shared" si="166"/>
        <v>RC1206FR-07590KL</v>
      </c>
      <c r="M2582" s="3" t="s">
        <v>378</v>
      </c>
      <c r="N2582" t="s">
        <v>379</v>
      </c>
      <c r="O2582" t="str">
        <f t="shared" ca="1" si="164"/>
        <v>C:\Altium Libraries\Passives Library\DataSheet\GENERAL PURPOSE CHIP RESISTORS (Yageo).pdf</v>
      </c>
      <c r="P2582" s="5" t="str">
        <f t="shared" si="167"/>
        <v>GENERAL PURPOSE CHIP RESISTORS RES1206 590K±1% 200V 0.25W</v>
      </c>
    </row>
    <row r="2583" spans="1:16" x14ac:dyDescent="0.3">
      <c r="A2583" s="4" t="s">
        <v>3885</v>
      </c>
      <c r="B2583" s="3" t="s">
        <v>762</v>
      </c>
      <c r="C2583" s="4" t="s">
        <v>2619</v>
      </c>
      <c r="D2583" s="45" t="s">
        <v>1669</v>
      </c>
      <c r="E2583" s="3" t="s">
        <v>763</v>
      </c>
      <c r="F2583" s="3" t="s">
        <v>764</v>
      </c>
      <c r="G2583" s="4" t="str">
        <f t="shared" si="165"/>
        <v>RES1206 604K±1%</v>
      </c>
      <c r="H2583" s="3" t="s">
        <v>23</v>
      </c>
      <c r="I2583" s="3" t="s">
        <v>24</v>
      </c>
      <c r="J2583" s="3" t="s">
        <v>25</v>
      </c>
      <c r="K2583" s="3" t="s">
        <v>765</v>
      </c>
      <c r="L2583" s="4" t="str">
        <f t="shared" si="166"/>
        <v>RC1206FR-07604KL</v>
      </c>
      <c r="M2583" s="3" t="s">
        <v>378</v>
      </c>
      <c r="N2583" t="s">
        <v>379</v>
      </c>
      <c r="O2583" t="str">
        <f t="shared" ca="1" si="164"/>
        <v>C:\Altium Libraries\Passives Library\DataSheet\GENERAL PURPOSE CHIP RESISTORS (Yageo).pdf</v>
      </c>
      <c r="P2583" s="5" t="str">
        <f t="shared" si="167"/>
        <v>GENERAL PURPOSE CHIP RESISTORS RES1206 604K±1% 200V 0.25W</v>
      </c>
    </row>
    <row r="2584" spans="1:16" x14ac:dyDescent="0.3">
      <c r="A2584" s="4" t="s">
        <v>3886</v>
      </c>
      <c r="B2584" s="3" t="s">
        <v>762</v>
      </c>
      <c r="C2584" s="4" t="s">
        <v>2620</v>
      </c>
      <c r="D2584" s="45" t="s">
        <v>1669</v>
      </c>
      <c r="E2584" s="3" t="s">
        <v>763</v>
      </c>
      <c r="F2584" s="3" t="s">
        <v>764</v>
      </c>
      <c r="G2584" s="4" t="str">
        <f t="shared" si="165"/>
        <v>RES1206 619K±1%</v>
      </c>
      <c r="H2584" s="3" t="s">
        <v>23</v>
      </c>
      <c r="I2584" s="3" t="s">
        <v>24</v>
      </c>
      <c r="J2584" s="3" t="s">
        <v>25</v>
      </c>
      <c r="K2584" s="3" t="s">
        <v>765</v>
      </c>
      <c r="L2584" s="4" t="str">
        <f t="shared" si="166"/>
        <v>RC1206FR-07619KL</v>
      </c>
      <c r="M2584" s="3" t="s">
        <v>378</v>
      </c>
      <c r="N2584" t="s">
        <v>379</v>
      </c>
      <c r="O2584" t="str">
        <f t="shared" ca="1" si="164"/>
        <v>C:\Altium Libraries\Passives Library\DataSheet\GENERAL PURPOSE CHIP RESISTORS (Yageo).pdf</v>
      </c>
      <c r="P2584" s="5" t="str">
        <f t="shared" si="167"/>
        <v>GENERAL PURPOSE CHIP RESISTORS RES1206 619K±1% 200V 0.25W</v>
      </c>
    </row>
    <row r="2585" spans="1:16" x14ac:dyDescent="0.3">
      <c r="A2585" s="4" t="s">
        <v>3887</v>
      </c>
      <c r="B2585" s="3" t="s">
        <v>762</v>
      </c>
      <c r="C2585" s="4" t="s">
        <v>2621</v>
      </c>
      <c r="D2585" s="45" t="s">
        <v>1669</v>
      </c>
      <c r="E2585" s="3" t="s">
        <v>763</v>
      </c>
      <c r="F2585" s="3" t="s">
        <v>764</v>
      </c>
      <c r="G2585" s="4" t="str">
        <f t="shared" si="165"/>
        <v>RES1206 634K±1%</v>
      </c>
      <c r="H2585" s="3" t="s">
        <v>23</v>
      </c>
      <c r="I2585" s="3" t="s">
        <v>24</v>
      </c>
      <c r="J2585" s="3" t="s">
        <v>25</v>
      </c>
      <c r="K2585" s="3" t="s">
        <v>765</v>
      </c>
      <c r="L2585" s="4" t="str">
        <f t="shared" si="166"/>
        <v>RC1206FR-07634KL</v>
      </c>
      <c r="M2585" s="3" t="s">
        <v>378</v>
      </c>
      <c r="N2585" t="s">
        <v>379</v>
      </c>
      <c r="O2585" t="str">
        <f t="shared" ca="1" si="164"/>
        <v>C:\Altium Libraries\Passives Library\DataSheet\GENERAL PURPOSE CHIP RESISTORS (Yageo).pdf</v>
      </c>
      <c r="P2585" s="5" t="str">
        <f t="shared" si="167"/>
        <v>GENERAL PURPOSE CHIP RESISTORS RES1206 634K±1% 200V 0.25W</v>
      </c>
    </row>
    <row r="2586" spans="1:16" x14ac:dyDescent="0.3">
      <c r="A2586" s="4" t="s">
        <v>3888</v>
      </c>
      <c r="B2586" s="3" t="s">
        <v>762</v>
      </c>
      <c r="C2586" s="4" t="s">
        <v>2622</v>
      </c>
      <c r="D2586" s="45" t="s">
        <v>1669</v>
      </c>
      <c r="E2586" s="3" t="s">
        <v>763</v>
      </c>
      <c r="F2586" s="3" t="s">
        <v>764</v>
      </c>
      <c r="G2586" s="4" t="str">
        <f t="shared" si="165"/>
        <v>RES1206 649K±1%</v>
      </c>
      <c r="H2586" s="3" t="s">
        <v>23</v>
      </c>
      <c r="I2586" s="3" t="s">
        <v>24</v>
      </c>
      <c r="J2586" s="3" t="s">
        <v>25</v>
      </c>
      <c r="K2586" s="3" t="s">
        <v>765</v>
      </c>
      <c r="L2586" s="4" t="str">
        <f t="shared" si="166"/>
        <v>RC1206FR-07649KL</v>
      </c>
      <c r="M2586" s="3" t="s">
        <v>378</v>
      </c>
      <c r="N2586" t="s">
        <v>379</v>
      </c>
      <c r="O2586" t="str">
        <f t="shared" ca="1" si="164"/>
        <v>C:\Altium Libraries\Passives Library\DataSheet\GENERAL PURPOSE CHIP RESISTORS (Yageo).pdf</v>
      </c>
      <c r="P2586" s="5" t="str">
        <f t="shared" si="167"/>
        <v>GENERAL PURPOSE CHIP RESISTORS RES1206 649K±1% 200V 0.25W</v>
      </c>
    </row>
    <row r="2587" spans="1:16" x14ac:dyDescent="0.3">
      <c r="A2587" s="4" t="s">
        <v>3889</v>
      </c>
      <c r="B2587" s="3" t="s">
        <v>762</v>
      </c>
      <c r="C2587" s="4" t="s">
        <v>2623</v>
      </c>
      <c r="D2587" s="45" t="s">
        <v>1669</v>
      </c>
      <c r="E2587" s="3" t="s">
        <v>763</v>
      </c>
      <c r="F2587" s="3" t="s">
        <v>764</v>
      </c>
      <c r="G2587" s="4" t="str">
        <f t="shared" si="165"/>
        <v>RES1206 665K±1%</v>
      </c>
      <c r="H2587" s="3" t="s">
        <v>23</v>
      </c>
      <c r="I2587" s="3" t="s">
        <v>24</v>
      </c>
      <c r="J2587" s="3" t="s">
        <v>25</v>
      </c>
      <c r="K2587" s="3" t="s">
        <v>765</v>
      </c>
      <c r="L2587" s="4" t="str">
        <f t="shared" si="166"/>
        <v>RC1206FR-07665KL</v>
      </c>
      <c r="M2587" s="3" t="s">
        <v>378</v>
      </c>
      <c r="N2587" t="s">
        <v>379</v>
      </c>
      <c r="O2587" t="str">
        <f t="shared" ca="1" si="164"/>
        <v>C:\Altium Libraries\Passives Library\DataSheet\GENERAL PURPOSE CHIP RESISTORS (Yageo).pdf</v>
      </c>
      <c r="P2587" s="5" t="str">
        <f t="shared" si="167"/>
        <v>GENERAL PURPOSE CHIP RESISTORS RES1206 665K±1% 200V 0.25W</v>
      </c>
    </row>
    <row r="2588" spans="1:16" x14ac:dyDescent="0.3">
      <c r="A2588" s="4" t="s">
        <v>3890</v>
      </c>
      <c r="B2588" s="3" t="s">
        <v>762</v>
      </c>
      <c r="C2588" s="4" t="s">
        <v>2624</v>
      </c>
      <c r="D2588" s="45" t="s">
        <v>1669</v>
      </c>
      <c r="E2588" s="3" t="s">
        <v>763</v>
      </c>
      <c r="F2588" s="3" t="s">
        <v>764</v>
      </c>
      <c r="G2588" s="4" t="str">
        <f t="shared" si="165"/>
        <v>RES1206 681K±1%</v>
      </c>
      <c r="H2588" s="3" t="s">
        <v>23</v>
      </c>
      <c r="I2588" s="3" t="s">
        <v>24</v>
      </c>
      <c r="J2588" s="3" t="s">
        <v>25</v>
      </c>
      <c r="K2588" s="3" t="s">
        <v>765</v>
      </c>
      <c r="L2588" s="4" t="str">
        <f t="shared" si="166"/>
        <v>RC1206FR-07681KL</v>
      </c>
      <c r="M2588" s="3" t="s">
        <v>378</v>
      </c>
      <c r="N2588" t="s">
        <v>379</v>
      </c>
      <c r="O2588" t="str">
        <f t="shared" ca="1" si="164"/>
        <v>C:\Altium Libraries\Passives Library\DataSheet\GENERAL PURPOSE CHIP RESISTORS (Yageo).pdf</v>
      </c>
      <c r="P2588" s="5" t="str">
        <f t="shared" si="167"/>
        <v>GENERAL PURPOSE CHIP RESISTORS RES1206 681K±1% 200V 0.25W</v>
      </c>
    </row>
    <row r="2589" spans="1:16" x14ac:dyDescent="0.3">
      <c r="A2589" s="4" t="s">
        <v>3891</v>
      </c>
      <c r="B2589" s="3" t="s">
        <v>762</v>
      </c>
      <c r="C2589" s="4" t="s">
        <v>2625</v>
      </c>
      <c r="D2589" s="45" t="s">
        <v>1669</v>
      </c>
      <c r="E2589" s="3" t="s">
        <v>763</v>
      </c>
      <c r="F2589" s="3" t="s">
        <v>764</v>
      </c>
      <c r="G2589" s="4" t="str">
        <f t="shared" si="165"/>
        <v>RES1206 698K±1%</v>
      </c>
      <c r="H2589" s="3" t="s">
        <v>23</v>
      </c>
      <c r="I2589" s="3" t="s">
        <v>24</v>
      </c>
      <c r="J2589" s="3" t="s">
        <v>25</v>
      </c>
      <c r="K2589" s="3" t="s">
        <v>765</v>
      </c>
      <c r="L2589" s="4" t="str">
        <f t="shared" si="166"/>
        <v>RC1206FR-07698KL</v>
      </c>
      <c r="M2589" s="3" t="s">
        <v>378</v>
      </c>
      <c r="N2589" t="s">
        <v>379</v>
      </c>
      <c r="O2589" t="str">
        <f t="shared" ca="1" si="164"/>
        <v>C:\Altium Libraries\Passives Library\DataSheet\GENERAL PURPOSE CHIP RESISTORS (Yageo).pdf</v>
      </c>
      <c r="P2589" s="5" t="str">
        <f t="shared" si="167"/>
        <v>GENERAL PURPOSE CHIP RESISTORS RES1206 698K±1% 200V 0.25W</v>
      </c>
    </row>
    <row r="2590" spans="1:16" x14ac:dyDescent="0.3">
      <c r="A2590" s="4" t="s">
        <v>3892</v>
      </c>
      <c r="B2590" s="3" t="s">
        <v>762</v>
      </c>
      <c r="C2590" s="4" t="s">
        <v>2626</v>
      </c>
      <c r="D2590" s="45" t="s">
        <v>1669</v>
      </c>
      <c r="E2590" s="3" t="s">
        <v>763</v>
      </c>
      <c r="F2590" s="3" t="s">
        <v>764</v>
      </c>
      <c r="G2590" s="4" t="str">
        <f t="shared" si="165"/>
        <v>RES1206 715K±1%</v>
      </c>
      <c r="H2590" s="3" t="s">
        <v>23</v>
      </c>
      <c r="I2590" s="3" t="s">
        <v>24</v>
      </c>
      <c r="J2590" s="3" t="s">
        <v>25</v>
      </c>
      <c r="K2590" s="3" t="s">
        <v>765</v>
      </c>
      <c r="L2590" s="4" t="str">
        <f t="shared" si="166"/>
        <v>RC1206FR-07715KL</v>
      </c>
      <c r="M2590" s="3" t="s">
        <v>378</v>
      </c>
      <c r="N2590" t="s">
        <v>379</v>
      </c>
      <c r="O2590" t="str">
        <f t="shared" ca="1" si="164"/>
        <v>C:\Altium Libraries\Passives Library\DataSheet\GENERAL PURPOSE CHIP RESISTORS (Yageo).pdf</v>
      </c>
      <c r="P2590" s="5" t="str">
        <f t="shared" si="167"/>
        <v>GENERAL PURPOSE CHIP RESISTORS RES1206 715K±1% 200V 0.25W</v>
      </c>
    </row>
    <row r="2591" spans="1:16" x14ac:dyDescent="0.3">
      <c r="A2591" s="4" t="s">
        <v>3893</v>
      </c>
      <c r="B2591" s="3" t="s">
        <v>762</v>
      </c>
      <c r="C2591" s="4" t="s">
        <v>2627</v>
      </c>
      <c r="D2591" s="45" t="s">
        <v>1669</v>
      </c>
      <c r="E2591" s="3" t="s">
        <v>763</v>
      </c>
      <c r="F2591" s="3" t="s">
        <v>764</v>
      </c>
      <c r="G2591" s="4" t="str">
        <f t="shared" si="165"/>
        <v>RES1206 732K±1%</v>
      </c>
      <c r="H2591" s="3" t="s">
        <v>23</v>
      </c>
      <c r="I2591" s="3" t="s">
        <v>24</v>
      </c>
      <c r="J2591" s="3" t="s">
        <v>25</v>
      </c>
      <c r="K2591" s="3" t="s">
        <v>765</v>
      </c>
      <c r="L2591" s="4" t="str">
        <f t="shared" si="166"/>
        <v>RC1206FR-07732KL</v>
      </c>
      <c r="M2591" s="3" t="s">
        <v>378</v>
      </c>
      <c r="N2591" t="s">
        <v>379</v>
      </c>
      <c r="O2591" t="str">
        <f t="shared" ca="1" si="164"/>
        <v>C:\Altium Libraries\Passives Library\DataSheet\GENERAL PURPOSE CHIP RESISTORS (Yageo).pdf</v>
      </c>
      <c r="P2591" s="5" t="str">
        <f t="shared" si="167"/>
        <v>GENERAL PURPOSE CHIP RESISTORS RES1206 732K±1% 200V 0.25W</v>
      </c>
    </row>
    <row r="2592" spans="1:16" x14ac:dyDescent="0.3">
      <c r="A2592" s="4" t="s">
        <v>3894</v>
      </c>
      <c r="B2592" s="3" t="s">
        <v>762</v>
      </c>
      <c r="C2592" s="4" t="s">
        <v>314</v>
      </c>
      <c r="D2592" s="45" t="s">
        <v>1669</v>
      </c>
      <c r="E2592" s="3" t="s">
        <v>763</v>
      </c>
      <c r="F2592" s="3" t="s">
        <v>764</v>
      </c>
      <c r="G2592" s="4" t="str">
        <f t="shared" si="165"/>
        <v>RES1206 750K±1%</v>
      </c>
      <c r="H2592" s="3" t="s">
        <v>23</v>
      </c>
      <c r="I2592" s="3" t="s">
        <v>24</v>
      </c>
      <c r="J2592" s="3" t="s">
        <v>25</v>
      </c>
      <c r="K2592" s="3" t="s">
        <v>765</v>
      </c>
      <c r="L2592" s="4" t="str">
        <f t="shared" si="166"/>
        <v>RC1206FR-07750KL</v>
      </c>
      <c r="M2592" s="3" t="s">
        <v>378</v>
      </c>
      <c r="N2592" t="s">
        <v>379</v>
      </c>
      <c r="O2592" t="str">
        <f t="shared" ca="1" si="164"/>
        <v>C:\Altium Libraries\Passives Library\DataSheet\GENERAL PURPOSE CHIP RESISTORS (Yageo).pdf</v>
      </c>
      <c r="P2592" s="5" t="str">
        <f t="shared" si="167"/>
        <v>GENERAL PURPOSE CHIP RESISTORS RES1206 750K±1% 200V 0.25W</v>
      </c>
    </row>
    <row r="2593" spans="1:16" x14ac:dyDescent="0.3">
      <c r="A2593" s="4" t="s">
        <v>3895</v>
      </c>
      <c r="B2593" s="3" t="s">
        <v>762</v>
      </c>
      <c r="C2593" s="4" t="s">
        <v>2628</v>
      </c>
      <c r="D2593" s="45" t="s">
        <v>1669</v>
      </c>
      <c r="E2593" s="3" t="s">
        <v>763</v>
      </c>
      <c r="F2593" s="3" t="s">
        <v>764</v>
      </c>
      <c r="G2593" s="4" t="str">
        <f t="shared" si="165"/>
        <v>RES1206 768K±1%</v>
      </c>
      <c r="H2593" s="3" t="s">
        <v>23</v>
      </c>
      <c r="I2593" s="3" t="s">
        <v>24</v>
      </c>
      <c r="J2593" s="3" t="s">
        <v>25</v>
      </c>
      <c r="K2593" s="3" t="s">
        <v>765</v>
      </c>
      <c r="L2593" s="4" t="str">
        <f t="shared" si="166"/>
        <v>RC1206FR-07768KL</v>
      </c>
      <c r="M2593" s="3" t="s">
        <v>378</v>
      </c>
      <c r="N2593" t="s">
        <v>379</v>
      </c>
      <c r="O2593" t="str">
        <f t="shared" ca="1" si="164"/>
        <v>C:\Altium Libraries\Passives Library\DataSheet\GENERAL PURPOSE CHIP RESISTORS (Yageo).pdf</v>
      </c>
      <c r="P2593" s="5" t="str">
        <f t="shared" si="167"/>
        <v>GENERAL PURPOSE CHIP RESISTORS RES1206 768K±1% 200V 0.25W</v>
      </c>
    </row>
    <row r="2594" spans="1:16" x14ac:dyDescent="0.3">
      <c r="A2594" s="4" t="s">
        <v>3896</v>
      </c>
      <c r="B2594" s="3" t="s">
        <v>762</v>
      </c>
      <c r="C2594" s="4" t="s">
        <v>2629</v>
      </c>
      <c r="D2594" s="45" t="s">
        <v>1669</v>
      </c>
      <c r="E2594" s="3" t="s">
        <v>763</v>
      </c>
      <c r="F2594" s="3" t="s">
        <v>764</v>
      </c>
      <c r="G2594" s="4" t="str">
        <f t="shared" si="165"/>
        <v>RES1206 787K±1%</v>
      </c>
      <c r="H2594" s="3" t="s">
        <v>23</v>
      </c>
      <c r="I2594" s="3" t="s">
        <v>24</v>
      </c>
      <c r="J2594" s="3" t="s">
        <v>25</v>
      </c>
      <c r="K2594" s="3" t="s">
        <v>765</v>
      </c>
      <c r="L2594" s="4" t="str">
        <f t="shared" si="166"/>
        <v>RC1206FR-07787KL</v>
      </c>
      <c r="M2594" s="3" t="s">
        <v>378</v>
      </c>
      <c r="N2594" t="s">
        <v>379</v>
      </c>
      <c r="O2594" t="str">
        <f t="shared" ca="1" si="164"/>
        <v>C:\Altium Libraries\Passives Library\DataSheet\GENERAL PURPOSE CHIP RESISTORS (Yageo).pdf</v>
      </c>
      <c r="P2594" s="5" t="str">
        <f t="shared" si="167"/>
        <v>GENERAL PURPOSE CHIP RESISTORS RES1206 787K±1% 200V 0.25W</v>
      </c>
    </row>
    <row r="2595" spans="1:16" x14ac:dyDescent="0.3">
      <c r="A2595" s="4" t="s">
        <v>3897</v>
      </c>
      <c r="B2595" s="3" t="s">
        <v>762</v>
      </c>
      <c r="C2595" s="4" t="s">
        <v>2630</v>
      </c>
      <c r="D2595" s="45" t="s">
        <v>1669</v>
      </c>
      <c r="E2595" s="3" t="s">
        <v>763</v>
      </c>
      <c r="F2595" s="3" t="s">
        <v>764</v>
      </c>
      <c r="G2595" s="4" t="str">
        <f t="shared" si="165"/>
        <v>RES1206 806K±1%</v>
      </c>
      <c r="H2595" s="3" t="s">
        <v>23</v>
      </c>
      <c r="I2595" s="3" t="s">
        <v>24</v>
      </c>
      <c r="J2595" s="3" t="s">
        <v>25</v>
      </c>
      <c r="K2595" s="3" t="s">
        <v>765</v>
      </c>
      <c r="L2595" s="4" t="str">
        <f t="shared" si="166"/>
        <v>RC1206FR-07806KL</v>
      </c>
      <c r="M2595" s="3" t="s">
        <v>378</v>
      </c>
      <c r="N2595" t="s">
        <v>379</v>
      </c>
      <c r="O2595" t="str">
        <f t="shared" ca="1" si="164"/>
        <v>C:\Altium Libraries\Passives Library\DataSheet\GENERAL PURPOSE CHIP RESISTORS (Yageo).pdf</v>
      </c>
      <c r="P2595" s="5" t="str">
        <f t="shared" si="167"/>
        <v>GENERAL PURPOSE CHIP RESISTORS RES1206 806K±1% 200V 0.25W</v>
      </c>
    </row>
    <row r="2596" spans="1:16" x14ac:dyDescent="0.3">
      <c r="A2596" s="4" t="s">
        <v>3898</v>
      </c>
      <c r="B2596" s="3" t="s">
        <v>762</v>
      </c>
      <c r="C2596" s="4" t="s">
        <v>2631</v>
      </c>
      <c r="D2596" s="45" t="s">
        <v>1669</v>
      </c>
      <c r="E2596" s="3" t="s">
        <v>763</v>
      </c>
      <c r="F2596" s="3" t="s">
        <v>764</v>
      </c>
      <c r="G2596" s="4" t="str">
        <f t="shared" si="165"/>
        <v>RES1206 825K±1%</v>
      </c>
      <c r="H2596" s="3" t="s">
        <v>23</v>
      </c>
      <c r="I2596" s="3" t="s">
        <v>24</v>
      </c>
      <c r="J2596" s="3" t="s">
        <v>25</v>
      </c>
      <c r="K2596" s="3" t="s">
        <v>765</v>
      </c>
      <c r="L2596" s="4" t="str">
        <f t="shared" si="166"/>
        <v>RC1206FR-07825KL</v>
      </c>
      <c r="M2596" s="3" t="s">
        <v>378</v>
      </c>
      <c r="N2596" t="s">
        <v>379</v>
      </c>
      <c r="O2596" t="str">
        <f t="shared" ca="1" si="164"/>
        <v>C:\Altium Libraries\Passives Library\DataSheet\GENERAL PURPOSE CHIP RESISTORS (Yageo).pdf</v>
      </c>
      <c r="P2596" s="5" t="str">
        <f t="shared" si="167"/>
        <v>GENERAL PURPOSE CHIP RESISTORS RES1206 825K±1% 200V 0.25W</v>
      </c>
    </row>
    <row r="2597" spans="1:16" x14ac:dyDescent="0.3">
      <c r="A2597" s="4" t="s">
        <v>3899</v>
      </c>
      <c r="B2597" s="3" t="s">
        <v>762</v>
      </c>
      <c r="C2597" s="4" t="s">
        <v>2632</v>
      </c>
      <c r="D2597" s="45" t="s">
        <v>1669</v>
      </c>
      <c r="E2597" s="3" t="s">
        <v>763</v>
      </c>
      <c r="F2597" s="3" t="s">
        <v>764</v>
      </c>
      <c r="G2597" s="4" t="str">
        <f t="shared" si="165"/>
        <v>RES1206 845K±1%</v>
      </c>
      <c r="H2597" s="3" t="s">
        <v>23</v>
      </c>
      <c r="I2597" s="3" t="s">
        <v>24</v>
      </c>
      <c r="J2597" s="3" t="s">
        <v>25</v>
      </c>
      <c r="K2597" s="3" t="s">
        <v>765</v>
      </c>
      <c r="L2597" s="4" t="str">
        <f t="shared" si="166"/>
        <v>RC1206FR-07845KL</v>
      </c>
      <c r="M2597" s="3" t="s">
        <v>378</v>
      </c>
      <c r="N2597" t="s">
        <v>379</v>
      </c>
      <c r="O2597" t="str">
        <f t="shared" ca="1" si="164"/>
        <v>C:\Altium Libraries\Passives Library\DataSheet\GENERAL PURPOSE CHIP RESISTORS (Yageo).pdf</v>
      </c>
      <c r="P2597" s="5" t="str">
        <f t="shared" si="167"/>
        <v>GENERAL PURPOSE CHIP RESISTORS RES1206 845K±1% 200V 0.25W</v>
      </c>
    </row>
    <row r="2598" spans="1:16" x14ac:dyDescent="0.3">
      <c r="A2598" s="4" t="s">
        <v>3900</v>
      </c>
      <c r="B2598" s="3" t="s">
        <v>762</v>
      </c>
      <c r="C2598" s="4" t="s">
        <v>2633</v>
      </c>
      <c r="D2598" s="45" t="s">
        <v>1669</v>
      </c>
      <c r="E2598" s="3" t="s">
        <v>763</v>
      </c>
      <c r="F2598" s="3" t="s">
        <v>764</v>
      </c>
      <c r="G2598" s="4" t="str">
        <f t="shared" si="165"/>
        <v>RES1206 866K±1%</v>
      </c>
      <c r="H2598" s="3" t="s">
        <v>23</v>
      </c>
      <c r="I2598" s="3" t="s">
        <v>24</v>
      </c>
      <c r="J2598" s="3" t="s">
        <v>25</v>
      </c>
      <c r="K2598" s="3" t="s">
        <v>765</v>
      </c>
      <c r="L2598" s="4" t="str">
        <f t="shared" si="166"/>
        <v>RC1206FR-07866KL</v>
      </c>
      <c r="M2598" s="3" t="s">
        <v>378</v>
      </c>
      <c r="N2598" t="s">
        <v>379</v>
      </c>
      <c r="O2598" t="str">
        <f t="shared" ca="1" si="164"/>
        <v>C:\Altium Libraries\Passives Library\DataSheet\GENERAL PURPOSE CHIP RESISTORS (Yageo).pdf</v>
      </c>
      <c r="P2598" s="5" t="str">
        <f t="shared" si="167"/>
        <v>GENERAL PURPOSE CHIP RESISTORS RES1206 866K±1% 200V 0.25W</v>
      </c>
    </row>
    <row r="2599" spans="1:16" x14ac:dyDescent="0.3">
      <c r="A2599" s="4" t="s">
        <v>3901</v>
      </c>
      <c r="B2599" s="3" t="s">
        <v>762</v>
      </c>
      <c r="C2599" s="4" t="s">
        <v>2634</v>
      </c>
      <c r="D2599" s="45" t="s">
        <v>1669</v>
      </c>
      <c r="E2599" s="3" t="s">
        <v>763</v>
      </c>
      <c r="F2599" s="3" t="s">
        <v>764</v>
      </c>
      <c r="G2599" s="4" t="str">
        <f t="shared" si="165"/>
        <v>RES1206 887K±1%</v>
      </c>
      <c r="H2599" s="3" t="s">
        <v>23</v>
      </c>
      <c r="I2599" s="3" t="s">
        <v>24</v>
      </c>
      <c r="J2599" s="3" t="s">
        <v>25</v>
      </c>
      <c r="K2599" s="3" t="s">
        <v>765</v>
      </c>
      <c r="L2599" s="4" t="str">
        <f t="shared" si="166"/>
        <v>RC1206FR-07887KL</v>
      </c>
      <c r="M2599" s="3" t="s">
        <v>378</v>
      </c>
      <c r="N2599" t="s">
        <v>379</v>
      </c>
      <c r="O2599" t="str">
        <f t="shared" ca="1" si="164"/>
        <v>C:\Altium Libraries\Passives Library\DataSheet\GENERAL PURPOSE CHIP RESISTORS (Yageo).pdf</v>
      </c>
      <c r="P2599" s="5" t="str">
        <f t="shared" si="167"/>
        <v>GENERAL PURPOSE CHIP RESISTORS RES1206 887K±1% 200V 0.25W</v>
      </c>
    </row>
    <row r="2600" spans="1:16" x14ac:dyDescent="0.3">
      <c r="A2600" s="4" t="s">
        <v>3902</v>
      </c>
      <c r="B2600" s="3" t="s">
        <v>762</v>
      </c>
      <c r="C2600" s="4" t="s">
        <v>2635</v>
      </c>
      <c r="D2600" s="45" t="s">
        <v>1669</v>
      </c>
      <c r="E2600" s="3" t="s">
        <v>763</v>
      </c>
      <c r="F2600" s="3" t="s">
        <v>764</v>
      </c>
      <c r="G2600" s="4" t="str">
        <f t="shared" si="165"/>
        <v>RES1206 909K±1%</v>
      </c>
      <c r="H2600" s="3" t="s">
        <v>23</v>
      </c>
      <c r="I2600" s="3" t="s">
        <v>24</v>
      </c>
      <c r="J2600" s="3" t="s">
        <v>25</v>
      </c>
      <c r="K2600" s="3" t="s">
        <v>765</v>
      </c>
      <c r="L2600" s="4" t="str">
        <f t="shared" si="166"/>
        <v>RC1206FR-07909KL</v>
      </c>
      <c r="M2600" s="3" t="s">
        <v>378</v>
      </c>
      <c r="N2600" t="s">
        <v>379</v>
      </c>
      <c r="O2600" t="str">
        <f t="shared" ca="1" si="164"/>
        <v>C:\Altium Libraries\Passives Library\DataSheet\GENERAL PURPOSE CHIP RESISTORS (Yageo).pdf</v>
      </c>
      <c r="P2600" s="5" t="str">
        <f t="shared" si="167"/>
        <v>GENERAL PURPOSE CHIP RESISTORS RES1206 909K±1% 200V 0.25W</v>
      </c>
    </row>
    <row r="2601" spans="1:16" x14ac:dyDescent="0.3">
      <c r="A2601" s="4" t="s">
        <v>3903</v>
      </c>
      <c r="B2601" s="3" t="s">
        <v>762</v>
      </c>
      <c r="C2601" s="4" t="s">
        <v>2636</v>
      </c>
      <c r="D2601" s="45" t="s">
        <v>1669</v>
      </c>
      <c r="E2601" s="3" t="s">
        <v>763</v>
      </c>
      <c r="F2601" s="3" t="s">
        <v>764</v>
      </c>
      <c r="G2601" s="4" t="str">
        <f t="shared" si="165"/>
        <v>RES1206 931K±1%</v>
      </c>
      <c r="H2601" s="3" t="s">
        <v>23</v>
      </c>
      <c r="I2601" s="3" t="s">
        <v>24</v>
      </c>
      <c r="J2601" s="3" t="s">
        <v>25</v>
      </c>
      <c r="K2601" s="3" t="s">
        <v>765</v>
      </c>
      <c r="L2601" s="4" t="str">
        <f t="shared" si="166"/>
        <v>RC1206FR-07931KL</v>
      </c>
      <c r="M2601" s="3" t="s">
        <v>378</v>
      </c>
      <c r="N2601" t="s">
        <v>379</v>
      </c>
      <c r="O2601" t="str">
        <f t="shared" ca="1" si="164"/>
        <v>C:\Altium Libraries\Passives Library\DataSheet\GENERAL PURPOSE CHIP RESISTORS (Yageo).pdf</v>
      </c>
      <c r="P2601" s="5" t="str">
        <f t="shared" si="167"/>
        <v>GENERAL PURPOSE CHIP RESISTORS RES1206 931K±1% 200V 0.25W</v>
      </c>
    </row>
    <row r="2602" spans="1:16" x14ac:dyDescent="0.3">
      <c r="A2602" s="4" t="s">
        <v>3904</v>
      </c>
      <c r="B2602" s="3" t="s">
        <v>762</v>
      </c>
      <c r="C2602" s="4" t="s">
        <v>2637</v>
      </c>
      <c r="D2602" s="45" t="s">
        <v>1669</v>
      </c>
      <c r="E2602" s="3" t="s">
        <v>763</v>
      </c>
      <c r="F2602" s="3" t="s">
        <v>764</v>
      </c>
      <c r="G2602" s="4" t="str">
        <f t="shared" si="165"/>
        <v>RES1206 953K±1%</v>
      </c>
      <c r="H2602" s="3" t="s">
        <v>23</v>
      </c>
      <c r="I2602" s="3" t="s">
        <v>24</v>
      </c>
      <c r="J2602" s="3" t="s">
        <v>25</v>
      </c>
      <c r="K2602" s="3" t="s">
        <v>765</v>
      </c>
      <c r="L2602" s="4" t="str">
        <f t="shared" si="166"/>
        <v>RC1206FR-07953KL</v>
      </c>
      <c r="M2602" s="3" t="s">
        <v>378</v>
      </c>
      <c r="N2602" t="s">
        <v>379</v>
      </c>
      <c r="O2602" t="str">
        <f t="shared" ca="1" si="164"/>
        <v>C:\Altium Libraries\Passives Library\DataSheet\GENERAL PURPOSE CHIP RESISTORS (Yageo).pdf</v>
      </c>
      <c r="P2602" s="5" t="str">
        <f t="shared" si="167"/>
        <v>GENERAL PURPOSE CHIP RESISTORS RES1206 953K±1% 200V 0.25W</v>
      </c>
    </row>
    <row r="2603" spans="1:16" x14ac:dyDescent="0.3">
      <c r="A2603" s="4" t="s">
        <v>3905</v>
      </c>
      <c r="B2603" s="3" t="s">
        <v>762</v>
      </c>
      <c r="C2603" s="4" t="s">
        <v>2638</v>
      </c>
      <c r="D2603" s="45" t="s">
        <v>1669</v>
      </c>
      <c r="E2603" s="3" t="s">
        <v>763</v>
      </c>
      <c r="F2603" s="3" t="s">
        <v>764</v>
      </c>
      <c r="G2603" s="4" t="str">
        <f t="shared" si="165"/>
        <v>RES1206 976K±1%</v>
      </c>
      <c r="H2603" s="3" t="s">
        <v>23</v>
      </c>
      <c r="I2603" s="3" t="s">
        <v>24</v>
      </c>
      <c r="J2603" s="3" t="s">
        <v>25</v>
      </c>
      <c r="K2603" s="3" t="s">
        <v>765</v>
      </c>
      <c r="L2603" s="4" t="str">
        <f t="shared" si="166"/>
        <v>RC1206FR-07976KL</v>
      </c>
      <c r="M2603" s="3" t="s">
        <v>378</v>
      </c>
      <c r="N2603" t="s">
        <v>379</v>
      </c>
      <c r="O2603" t="str">
        <f t="shared" ref="O2603:O2666" ca="1" si="168">CONCATENATE(LEFT(CELL("имяфайла"), FIND("[",CELL("имяфайла"))-1),"DataSheet\GENERAL PURPOSE CHIP RESISTORS (Yageo).pdf")</f>
        <v>C:\Altium Libraries\Passives Library\DataSheet\GENERAL PURPOSE CHIP RESISTORS (Yageo).pdf</v>
      </c>
      <c r="P2603" s="5" t="str">
        <f t="shared" si="167"/>
        <v>GENERAL PURPOSE CHIP RESISTORS RES1206 976K±1% 200V 0.25W</v>
      </c>
    </row>
    <row r="2604" spans="1:16" x14ac:dyDescent="0.3">
      <c r="A2604" s="4" t="s">
        <v>3906</v>
      </c>
      <c r="B2604" s="3" t="s">
        <v>762</v>
      </c>
      <c r="C2604" s="4" t="s">
        <v>2639</v>
      </c>
      <c r="D2604" s="45" t="s">
        <v>1669</v>
      </c>
      <c r="E2604" s="3" t="s">
        <v>763</v>
      </c>
      <c r="F2604" s="3" t="s">
        <v>764</v>
      </c>
      <c r="G2604" s="4" t="str">
        <f t="shared" ref="G2604:G2667" si="169">CONCATENATE(K2604," ",C2604,D2604)</f>
        <v>RES1206 1M±1%</v>
      </c>
      <c r="H2604" s="3" t="s">
        <v>23</v>
      </c>
      <c r="I2604" s="3" t="s">
        <v>24</v>
      </c>
      <c r="J2604" s="3" t="s">
        <v>25</v>
      </c>
      <c r="K2604" s="3" t="s">
        <v>765</v>
      </c>
      <c r="L2604" s="4" t="str">
        <f t="shared" ref="L2604:L2667" si="170">CONCATENATE("RC1206FR-07",C2604,"L")</f>
        <v>RC1206FR-071ML</v>
      </c>
      <c r="M2604" s="3" t="s">
        <v>378</v>
      </c>
      <c r="N2604" t="s">
        <v>379</v>
      </c>
      <c r="O2604" t="str">
        <f t="shared" ca="1" si="168"/>
        <v>C:\Altium Libraries\Passives Library\DataSheet\GENERAL PURPOSE CHIP RESISTORS (Yageo).pdf</v>
      </c>
      <c r="P2604" s="5" t="str">
        <f t="shared" ref="P2604:P2667" si="171">CONCATENATE(N2604," ",K2604," ",C2604,D2604," ",E2604," ",F2604)</f>
        <v>GENERAL PURPOSE CHIP RESISTORS RES1206 1M±1% 200V 0.25W</v>
      </c>
    </row>
    <row r="2605" spans="1:16" x14ac:dyDescent="0.3">
      <c r="A2605" s="4" t="s">
        <v>3907</v>
      </c>
      <c r="B2605" s="3" t="s">
        <v>762</v>
      </c>
      <c r="C2605" s="4" t="s">
        <v>2640</v>
      </c>
      <c r="D2605" s="45" t="s">
        <v>1669</v>
      </c>
      <c r="E2605" s="3" t="s">
        <v>763</v>
      </c>
      <c r="F2605" s="3" t="s">
        <v>764</v>
      </c>
      <c r="G2605" s="4" t="str">
        <f t="shared" si="169"/>
        <v>RES1206 1M02±1%</v>
      </c>
      <c r="H2605" s="3" t="s">
        <v>23</v>
      </c>
      <c r="I2605" s="3" t="s">
        <v>24</v>
      </c>
      <c r="J2605" s="3" t="s">
        <v>25</v>
      </c>
      <c r="K2605" s="3" t="s">
        <v>765</v>
      </c>
      <c r="L2605" s="4" t="str">
        <f t="shared" si="170"/>
        <v>RC1206FR-071M02L</v>
      </c>
      <c r="M2605" s="3" t="s">
        <v>378</v>
      </c>
      <c r="N2605" t="s">
        <v>379</v>
      </c>
      <c r="O2605" t="str">
        <f t="shared" ca="1" si="168"/>
        <v>C:\Altium Libraries\Passives Library\DataSheet\GENERAL PURPOSE CHIP RESISTORS (Yageo).pdf</v>
      </c>
      <c r="P2605" s="5" t="str">
        <f t="shared" si="171"/>
        <v>GENERAL PURPOSE CHIP RESISTORS RES1206 1M02±1% 200V 0.25W</v>
      </c>
    </row>
    <row r="2606" spans="1:16" x14ac:dyDescent="0.3">
      <c r="A2606" s="4" t="s">
        <v>3908</v>
      </c>
      <c r="B2606" s="3" t="s">
        <v>762</v>
      </c>
      <c r="C2606" s="4" t="s">
        <v>2641</v>
      </c>
      <c r="D2606" s="45" t="s">
        <v>1669</v>
      </c>
      <c r="E2606" s="3" t="s">
        <v>763</v>
      </c>
      <c r="F2606" s="3" t="s">
        <v>764</v>
      </c>
      <c r="G2606" s="4" t="str">
        <f t="shared" si="169"/>
        <v>RES1206 1M05±1%</v>
      </c>
      <c r="H2606" s="3" t="s">
        <v>23</v>
      </c>
      <c r="I2606" s="3" t="s">
        <v>24</v>
      </c>
      <c r="J2606" s="3" t="s">
        <v>25</v>
      </c>
      <c r="K2606" s="3" t="s">
        <v>765</v>
      </c>
      <c r="L2606" s="4" t="str">
        <f t="shared" si="170"/>
        <v>RC1206FR-071M05L</v>
      </c>
      <c r="M2606" s="3" t="s">
        <v>378</v>
      </c>
      <c r="N2606" t="s">
        <v>379</v>
      </c>
      <c r="O2606" t="str">
        <f t="shared" ca="1" si="168"/>
        <v>C:\Altium Libraries\Passives Library\DataSheet\GENERAL PURPOSE CHIP RESISTORS (Yageo).pdf</v>
      </c>
      <c r="P2606" s="5" t="str">
        <f t="shared" si="171"/>
        <v>GENERAL PURPOSE CHIP RESISTORS RES1206 1M05±1% 200V 0.25W</v>
      </c>
    </row>
    <row r="2607" spans="1:16" x14ac:dyDescent="0.3">
      <c r="A2607" s="4" t="s">
        <v>3909</v>
      </c>
      <c r="B2607" s="3" t="s">
        <v>762</v>
      </c>
      <c r="C2607" s="4" t="s">
        <v>2642</v>
      </c>
      <c r="D2607" s="45" t="s">
        <v>1669</v>
      </c>
      <c r="E2607" s="3" t="s">
        <v>763</v>
      </c>
      <c r="F2607" s="3" t="s">
        <v>764</v>
      </c>
      <c r="G2607" s="4" t="str">
        <f t="shared" si="169"/>
        <v>RES1206 1M07±1%</v>
      </c>
      <c r="H2607" s="3" t="s">
        <v>23</v>
      </c>
      <c r="I2607" s="3" t="s">
        <v>24</v>
      </c>
      <c r="J2607" s="3" t="s">
        <v>25</v>
      </c>
      <c r="K2607" s="3" t="s">
        <v>765</v>
      </c>
      <c r="L2607" s="4" t="str">
        <f t="shared" si="170"/>
        <v>RC1206FR-071M07L</v>
      </c>
      <c r="M2607" s="3" t="s">
        <v>378</v>
      </c>
      <c r="N2607" t="s">
        <v>379</v>
      </c>
      <c r="O2607" t="str">
        <f t="shared" ca="1" si="168"/>
        <v>C:\Altium Libraries\Passives Library\DataSheet\GENERAL PURPOSE CHIP RESISTORS (Yageo).pdf</v>
      </c>
      <c r="P2607" s="5" t="str">
        <f t="shared" si="171"/>
        <v>GENERAL PURPOSE CHIP RESISTORS RES1206 1M07±1% 200V 0.25W</v>
      </c>
    </row>
    <row r="2608" spans="1:16" x14ac:dyDescent="0.3">
      <c r="A2608" s="4" t="s">
        <v>3910</v>
      </c>
      <c r="B2608" s="3" t="s">
        <v>762</v>
      </c>
      <c r="C2608" s="4" t="s">
        <v>323</v>
      </c>
      <c r="D2608" s="45" t="s">
        <v>1669</v>
      </c>
      <c r="E2608" s="3" t="s">
        <v>763</v>
      </c>
      <c r="F2608" s="3" t="s">
        <v>764</v>
      </c>
      <c r="G2608" s="4" t="str">
        <f t="shared" si="169"/>
        <v>RES1206 1M1±1%</v>
      </c>
      <c r="H2608" s="3" t="s">
        <v>23</v>
      </c>
      <c r="I2608" s="3" t="s">
        <v>24</v>
      </c>
      <c r="J2608" s="3" t="s">
        <v>25</v>
      </c>
      <c r="K2608" s="3" t="s">
        <v>765</v>
      </c>
      <c r="L2608" s="4" t="str">
        <f t="shared" si="170"/>
        <v>RC1206FR-071M1L</v>
      </c>
      <c r="M2608" s="3" t="s">
        <v>378</v>
      </c>
      <c r="N2608" t="s">
        <v>379</v>
      </c>
      <c r="O2608" t="str">
        <f t="shared" ca="1" si="168"/>
        <v>C:\Altium Libraries\Passives Library\DataSheet\GENERAL PURPOSE CHIP RESISTORS (Yageo).pdf</v>
      </c>
      <c r="P2608" s="5" t="str">
        <f t="shared" si="171"/>
        <v>GENERAL PURPOSE CHIP RESISTORS RES1206 1M1±1% 200V 0.25W</v>
      </c>
    </row>
    <row r="2609" spans="1:16" x14ac:dyDescent="0.3">
      <c r="A2609" s="4" t="s">
        <v>3911</v>
      </c>
      <c r="B2609" s="3" t="s">
        <v>762</v>
      </c>
      <c r="C2609" s="4" t="s">
        <v>2643</v>
      </c>
      <c r="D2609" s="45" t="s">
        <v>1669</v>
      </c>
      <c r="E2609" s="3" t="s">
        <v>763</v>
      </c>
      <c r="F2609" s="3" t="s">
        <v>764</v>
      </c>
      <c r="G2609" s="4" t="str">
        <f t="shared" si="169"/>
        <v>RES1206 1M13±1%</v>
      </c>
      <c r="H2609" s="3" t="s">
        <v>23</v>
      </c>
      <c r="I2609" s="3" t="s">
        <v>24</v>
      </c>
      <c r="J2609" s="3" t="s">
        <v>25</v>
      </c>
      <c r="K2609" s="3" t="s">
        <v>765</v>
      </c>
      <c r="L2609" s="4" t="str">
        <f t="shared" si="170"/>
        <v>RC1206FR-071M13L</v>
      </c>
      <c r="M2609" s="3" t="s">
        <v>378</v>
      </c>
      <c r="N2609" t="s">
        <v>379</v>
      </c>
      <c r="O2609" t="str">
        <f t="shared" ca="1" si="168"/>
        <v>C:\Altium Libraries\Passives Library\DataSheet\GENERAL PURPOSE CHIP RESISTORS (Yageo).pdf</v>
      </c>
      <c r="P2609" s="5" t="str">
        <f t="shared" si="171"/>
        <v>GENERAL PURPOSE CHIP RESISTORS RES1206 1M13±1% 200V 0.25W</v>
      </c>
    </row>
    <row r="2610" spans="1:16" x14ac:dyDescent="0.3">
      <c r="A2610" s="4" t="s">
        <v>3912</v>
      </c>
      <c r="B2610" s="3" t="s">
        <v>762</v>
      </c>
      <c r="C2610" s="4" t="s">
        <v>2644</v>
      </c>
      <c r="D2610" s="45" t="s">
        <v>1669</v>
      </c>
      <c r="E2610" s="3" t="s">
        <v>763</v>
      </c>
      <c r="F2610" s="3" t="s">
        <v>764</v>
      </c>
      <c r="G2610" s="4" t="str">
        <f t="shared" si="169"/>
        <v>RES1206 1M15±1%</v>
      </c>
      <c r="H2610" s="3" t="s">
        <v>23</v>
      </c>
      <c r="I2610" s="3" t="s">
        <v>24</v>
      </c>
      <c r="J2610" s="3" t="s">
        <v>25</v>
      </c>
      <c r="K2610" s="3" t="s">
        <v>765</v>
      </c>
      <c r="L2610" s="4" t="str">
        <f t="shared" si="170"/>
        <v>RC1206FR-071M15L</v>
      </c>
      <c r="M2610" s="3" t="s">
        <v>378</v>
      </c>
      <c r="N2610" t="s">
        <v>379</v>
      </c>
      <c r="O2610" t="str">
        <f t="shared" ca="1" si="168"/>
        <v>C:\Altium Libraries\Passives Library\DataSheet\GENERAL PURPOSE CHIP RESISTORS (Yageo).pdf</v>
      </c>
      <c r="P2610" s="5" t="str">
        <f t="shared" si="171"/>
        <v>GENERAL PURPOSE CHIP RESISTORS RES1206 1M15±1% 200V 0.25W</v>
      </c>
    </row>
    <row r="2611" spans="1:16" x14ac:dyDescent="0.3">
      <c r="A2611" s="4" t="s">
        <v>3913</v>
      </c>
      <c r="B2611" s="3" t="s">
        <v>762</v>
      </c>
      <c r="C2611" s="4" t="s">
        <v>2645</v>
      </c>
      <c r="D2611" s="45" t="s">
        <v>1669</v>
      </c>
      <c r="E2611" s="3" t="s">
        <v>763</v>
      </c>
      <c r="F2611" s="3" t="s">
        <v>764</v>
      </c>
      <c r="G2611" s="4" t="str">
        <f t="shared" si="169"/>
        <v>RES1206 1M18±1%</v>
      </c>
      <c r="H2611" s="3" t="s">
        <v>23</v>
      </c>
      <c r="I2611" s="3" t="s">
        <v>24</v>
      </c>
      <c r="J2611" s="3" t="s">
        <v>25</v>
      </c>
      <c r="K2611" s="3" t="s">
        <v>765</v>
      </c>
      <c r="L2611" s="4" t="str">
        <f t="shared" si="170"/>
        <v>RC1206FR-071M18L</v>
      </c>
      <c r="M2611" s="3" t="s">
        <v>378</v>
      </c>
      <c r="N2611" t="s">
        <v>379</v>
      </c>
      <c r="O2611" t="str">
        <f t="shared" ca="1" si="168"/>
        <v>C:\Altium Libraries\Passives Library\DataSheet\GENERAL PURPOSE CHIP RESISTORS (Yageo).pdf</v>
      </c>
      <c r="P2611" s="5" t="str">
        <f t="shared" si="171"/>
        <v>GENERAL PURPOSE CHIP RESISTORS RES1206 1M18±1% 200V 0.25W</v>
      </c>
    </row>
    <row r="2612" spans="1:16" x14ac:dyDescent="0.3">
      <c r="A2612" s="4" t="s">
        <v>3914</v>
      </c>
      <c r="B2612" s="3" t="s">
        <v>762</v>
      </c>
      <c r="C2612" s="4" t="s">
        <v>2646</v>
      </c>
      <c r="D2612" s="45" t="s">
        <v>1669</v>
      </c>
      <c r="E2612" s="3" t="s">
        <v>763</v>
      </c>
      <c r="F2612" s="3" t="s">
        <v>764</v>
      </c>
      <c r="G2612" s="4" t="str">
        <f t="shared" si="169"/>
        <v>RES1206 1M21±1%</v>
      </c>
      <c r="H2612" s="3" t="s">
        <v>23</v>
      </c>
      <c r="I2612" s="3" t="s">
        <v>24</v>
      </c>
      <c r="J2612" s="3" t="s">
        <v>25</v>
      </c>
      <c r="K2612" s="3" t="s">
        <v>765</v>
      </c>
      <c r="L2612" s="4" t="str">
        <f t="shared" si="170"/>
        <v>RC1206FR-071M21L</v>
      </c>
      <c r="M2612" s="3" t="s">
        <v>378</v>
      </c>
      <c r="N2612" t="s">
        <v>379</v>
      </c>
      <c r="O2612" t="str">
        <f t="shared" ca="1" si="168"/>
        <v>C:\Altium Libraries\Passives Library\DataSheet\GENERAL PURPOSE CHIP RESISTORS (Yageo).pdf</v>
      </c>
      <c r="P2612" s="5" t="str">
        <f t="shared" si="171"/>
        <v>GENERAL PURPOSE CHIP RESISTORS RES1206 1M21±1% 200V 0.25W</v>
      </c>
    </row>
    <row r="2613" spans="1:16" x14ac:dyDescent="0.3">
      <c r="A2613" s="4" t="s">
        <v>3915</v>
      </c>
      <c r="B2613" s="3" t="s">
        <v>762</v>
      </c>
      <c r="C2613" s="4" t="s">
        <v>2647</v>
      </c>
      <c r="D2613" s="45" t="s">
        <v>1669</v>
      </c>
      <c r="E2613" s="3" t="s">
        <v>763</v>
      </c>
      <c r="F2613" s="3" t="s">
        <v>764</v>
      </c>
      <c r="G2613" s="4" t="str">
        <f t="shared" si="169"/>
        <v>RES1206 1M24±1%</v>
      </c>
      <c r="H2613" s="3" t="s">
        <v>23</v>
      </c>
      <c r="I2613" s="3" t="s">
        <v>24</v>
      </c>
      <c r="J2613" s="3" t="s">
        <v>25</v>
      </c>
      <c r="K2613" s="3" t="s">
        <v>765</v>
      </c>
      <c r="L2613" s="4" t="str">
        <f t="shared" si="170"/>
        <v>RC1206FR-071M24L</v>
      </c>
      <c r="M2613" s="3" t="s">
        <v>378</v>
      </c>
      <c r="N2613" t="s">
        <v>379</v>
      </c>
      <c r="O2613" t="str">
        <f t="shared" ca="1" si="168"/>
        <v>C:\Altium Libraries\Passives Library\DataSheet\GENERAL PURPOSE CHIP RESISTORS (Yageo).pdf</v>
      </c>
      <c r="P2613" s="5" t="str">
        <f t="shared" si="171"/>
        <v>GENERAL PURPOSE CHIP RESISTORS RES1206 1M24±1% 200V 0.25W</v>
      </c>
    </row>
    <row r="2614" spans="1:16" x14ac:dyDescent="0.3">
      <c r="A2614" s="4" t="s">
        <v>3916</v>
      </c>
      <c r="B2614" s="3" t="s">
        <v>762</v>
      </c>
      <c r="C2614" s="4" t="s">
        <v>2648</v>
      </c>
      <c r="D2614" s="45" t="s">
        <v>1669</v>
      </c>
      <c r="E2614" s="3" t="s">
        <v>763</v>
      </c>
      <c r="F2614" s="3" t="s">
        <v>764</v>
      </c>
      <c r="G2614" s="4" t="str">
        <f t="shared" si="169"/>
        <v>RES1206 1M27±1%</v>
      </c>
      <c r="H2614" s="3" t="s">
        <v>23</v>
      </c>
      <c r="I2614" s="3" t="s">
        <v>24</v>
      </c>
      <c r="J2614" s="3" t="s">
        <v>25</v>
      </c>
      <c r="K2614" s="3" t="s">
        <v>765</v>
      </c>
      <c r="L2614" s="4" t="str">
        <f t="shared" si="170"/>
        <v>RC1206FR-071M27L</v>
      </c>
      <c r="M2614" s="3" t="s">
        <v>378</v>
      </c>
      <c r="N2614" t="s">
        <v>379</v>
      </c>
      <c r="O2614" t="str">
        <f t="shared" ca="1" si="168"/>
        <v>C:\Altium Libraries\Passives Library\DataSheet\GENERAL PURPOSE CHIP RESISTORS (Yageo).pdf</v>
      </c>
      <c r="P2614" s="5" t="str">
        <f t="shared" si="171"/>
        <v>GENERAL PURPOSE CHIP RESISTORS RES1206 1M27±1% 200V 0.25W</v>
      </c>
    </row>
    <row r="2615" spans="1:16" x14ac:dyDescent="0.3">
      <c r="A2615" s="4" t="s">
        <v>3917</v>
      </c>
      <c r="B2615" s="3" t="s">
        <v>762</v>
      </c>
      <c r="C2615" s="4" t="s">
        <v>327</v>
      </c>
      <c r="D2615" s="45" t="s">
        <v>1669</v>
      </c>
      <c r="E2615" s="3" t="s">
        <v>763</v>
      </c>
      <c r="F2615" s="3" t="s">
        <v>764</v>
      </c>
      <c r="G2615" s="4" t="str">
        <f t="shared" si="169"/>
        <v>RES1206 1M3±1%</v>
      </c>
      <c r="H2615" s="3" t="s">
        <v>23</v>
      </c>
      <c r="I2615" s="3" t="s">
        <v>24</v>
      </c>
      <c r="J2615" s="3" t="s">
        <v>25</v>
      </c>
      <c r="K2615" s="3" t="s">
        <v>765</v>
      </c>
      <c r="L2615" s="4" t="str">
        <f t="shared" si="170"/>
        <v>RC1206FR-071M3L</v>
      </c>
      <c r="M2615" s="3" t="s">
        <v>378</v>
      </c>
      <c r="N2615" t="s">
        <v>379</v>
      </c>
      <c r="O2615" t="str">
        <f t="shared" ca="1" si="168"/>
        <v>C:\Altium Libraries\Passives Library\DataSheet\GENERAL PURPOSE CHIP RESISTORS (Yageo).pdf</v>
      </c>
      <c r="P2615" s="5" t="str">
        <f t="shared" si="171"/>
        <v>GENERAL PURPOSE CHIP RESISTORS RES1206 1M3±1% 200V 0.25W</v>
      </c>
    </row>
    <row r="2616" spans="1:16" x14ac:dyDescent="0.3">
      <c r="A2616" s="4" t="s">
        <v>3918</v>
      </c>
      <c r="B2616" s="3" t="s">
        <v>762</v>
      </c>
      <c r="C2616" s="4" t="s">
        <v>2649</v>
      </c>
      <c r="D2616" s="45" t="s">
        <v>1669</v>
      </c>
      <c r="E2616" s="3" t="s">
        <v>763</v>
      </c>
      <c r="F2616" s="3" t="s">
        <v>764</v>
      </c>
      <c r="G2616" s="4" t="str">
        <f t="shared" si="169"/>
        <v>RES1206 1M33±1%</v>
      </c>
      <c r="H2616" s="3" t="s">
        <v>23</v>
      </c>
      <c r="I2616" s="3" t="s">
        <v>24</v>
      </c>
      <c r="J2616" s="3" t="s">
        <v>25</v>
      </c>
      <c r="K2616" s="3" t="s">
        <v>765</v>
      </c>
      <c r="L2616" s="4" t="str">
        <f t="shared" si="170"/>
        <v>RC1206FR-071M33L</v>
      </c>
      <c r="M2616" s="3" t="s">
        <v>378</v>
      </c>
      <c r="N2616" t="s">
        <v>379</v>
      </c>
      <c r="O2616" t="str">
        <f t="shared" ca="1" si="168"/>
        <v>C:\Altium Libraries\Passives Library\DataSheet\GENERAL PURPOSE CHIP RESISTORS (Yageo).pdf</v>
      </c>
      <c r="P2616" s="5" t="str">
        <f t="shared" si="171"/>
        <v>GENERAL PURPOSE CHIP RESISTORS RES1206 1M33±1% 200V 0.25W</v>
      </c>
    </row>
    <row r="2617" spans="1:16" x14ac:dyDescent="0.3">
      <c r="A2617" s="4" t="s">
        <v>3919</v>
      </c>
      <c r="B2617" s="3" t="s">
        <v>762</v>
      </c>
      <c r="C2617" s="4" t="s">
        <v>2650</v>
      </c>
      <c r="D2617" s="45" t="s">
        <v>1669</v>
      </c>
      <c r="E2617" s="3" t="s">
        <v>763</v>
      </c>
      <c r="F2617" s="3" t="s">
        <v>764</v>
      </c>
      <c r="G2617" s="4" t="str">
        <f t="shared" si="169"/>
        <v>RES1206 1M37±1%</v>
      </c>
      <c r="H2617" s="3" t="s">
        <v>23</v>
      </c>
      <c r="I2617" s="3" t="s">
        <v>24</v>
      </c>
      <c r="J2617" s="3" t="s">
        <v>25</v>
      </c>
      <c r="K2617" s="3" t="s">
        <v>765</v>
      </c>
      <c r="L2617" s="4" t="str">
        <f t="shared" si="170"/>
        <v>RC1206FR-071M37L</v>
      </c>
      <c r="M2617" s="3" t="s">
        <v>378</v>
      </c>
      <c r="N2617" t="s">
        <v>379</v>
      </c>
      <c r="O2617" t="str">
        <f t="shared" ca="1" si="168"/>
        <v>C:\Altium Libraries\Passives Library\DataSheet\GENERAL PURPOSE CHIP RESISTORS (Yageo).pdf</v>
      </c>
      <c r="P2617" s="5" t="str">
        <f t="shared" si="171"/>
        <v>GENERAL PURPOSE CHIP RESISTORS RES1206 1M37±1% 200V 0.25W</v>
      </c>
    </row>
    <row r="2618" spans="1:16" x14ac:dyDescent="0.3">
      <c r="A2618" s="4" t="s">
        <v>3920</v>
      </c>
      <c r="B2618" s="3" t="s">
        <v>762</v>
      </c>
      <c r="C2618" s="4" t="s">
        <v>2651</v>
      </c>
      <c r="D2618" s="45" t="s">
        <v>1669</v>
      </c>
      <c r="E2618" s="3" t="s">
        <v>763</v>
      </c>
      <c r="F2618" s="3" t="s">
        <v>764</v>
      </c>
      <c r="G2618" s="4" t="str">
        <f t="shared" si="169"/>
        <v>RES1206 1M4±1%</v>
      </c>
      <c r="H2618" s="3" t="s">
        <v>23</v>
      </c>
      <c r="I2618" s="3" t="s">
        <v>24</v>
      </c>
      <c r="J2618" s="3" t="s">
        <v>25</v>
      </c>
      <c r="K2618" s="3" t="s">
        <v>765</v>
      </c>
      <c r="L2618" s="4" t="str">
        <f t="shared" si="170"/>
        <v>RC1206FR-071M4L</v>
      </c>
      <c r="M2618" s="3" t="s">
        <v>378</v>
      </c>
      <c r="N2618" t="s">
        <v>379</v>
      </c>
      <c r="O2618" t="str">
        <f t="shared" ca="1" si="168"/>
        <v>C:\Altium Libraries\Passives Library\DataSheet\GENERAL PURPOSE CHIP RESISTORS (Yageo).pdf</v>
      </c>
      <c r="P2618" s="5" t="str">
        <f t="shared" si="171"/>
        <v>GENERAL PURPOSE CHIP RESISTORS RES1206 1M4±1% 200V 0.25W</v>
      </c>
    </row>
    <row r="2619" spans="1:16" x14ac:dyDescent="0.3">
      <c r="A2619" s="4" t="s">
        <v>3921</v>
      </c>
      <c r="B2619" s="3" t="s">
        <v>762</v>
      </c>
      <c r="C2619" s="4" t="s">
        <v>2652</v>
      </c>
      <c r="D2619" s="45" t="s">
        <v>1669</v>
      </c>
      <c r="E2619" s="3" t="s">
        <v>763</v>
      </c>
      <c r="F2619" s="3" t="s">
        <v>764</v>
      </c>
      <c r="G2619" s="4" t="str">
        <f t="shared" si="169"/>
        <v>RES1206 1M43±1%</v>
      </c>
      <c r="H2619" s="3" t="s">
        <v>23</v>
      </c>
      <c r="I2619" s="3" t="s">
        <v>24</v>
      </c>
      <c r="J2619" s="3" t="s">
        <v>25</v>
      </c>
      <c r="K2619" s="3" t="s">
        <v>765</v>
      </c>
      <c r="L2619" s="4" t="str">
        <f t="shared" si="170"/>
        <v>RC1206FR-071M43L</v>
      </c>
      <c r="M2619" s="3" t="s">
        <v>378</v>
      </c>
      <c r="N2619" t="s">
        <v>379</v>
      </c>
      <c r="O2619" t="str">
        <f t="shared" ca="1" si="168"/>
        <v>C:\Altium Libraries\Passives Library\DataSheet\GENERAL PURPOSE CHIP RESISTORS (Yageo).pdf</v>
      </c>
      <c r="P2619" s="5" t="str">
        <f t="shared" si="171"/>
        <v>GENERAL PURPOSE CHIP RESISTORS RES1206 1M43±1% 200V 0.25W</v>
      </c>
    </row>
    <row r="2620" spans="1:16" x14ac:dyDescent="0.3">
      <c r="A2620" s="4" t="s">
        <v>3922</v>
      </c>
      <c r="B2620" s="3" t="s">
        <v>762</v>
      </c>
      <c r="C2620" s="4" t="s">
        <v>2653</v>
      </c>
      <c r="D2620" s="45" t="s">
        <v>1669</v>
      </c>
      <c r="E2620" s="3" t="s">
        <v>763</v>
      </c>
      <c r="F2620" s="3" t="s">
        <v>764</v>
      </c>
      <c r="G2620" s="4" t="str">
        <f t="shared" si="169"/>
        <v>RES1206 1M47±1%</v>
      </c>
      <c r="H2620" s="3" t="s">
        <v>23</v>
      </c>
      <c r="I2620" s="3" t="s">
        <v>24</v>
      </c>
      <c r="J2620" s="3" t="s">
        <v>25</v>
      </c>
      <c r="K2620" s="3" t="s">
        <v>765</v>
      </c>
      <c r="L2620" s="4" t="str">
        <f t="shared" si="170"/>
        <v>RC1206FR-071M47L</v>
      </c>
      <c r="M2620" s="3" t="s">
        <v>378</v>
      </c>
      <c r="N2620" t="s">
        <v>379</v>
      </c>
      <c r="O2620" t="str">
        <f t="shared" ca="1" si="168"/>
        <v>C:\Altium Libraries\Passives Library\DataSheet\GENERAL PURPOSE CHIP RESISTORS (Yageo).pdf</v>
      </c>
      <c r="P2620" s="5" t="str">
        <f t="shared" si="171"/>
        <v>GENERAL PURPOSE CHIP RESISTORS RES1206 1M47±1% 200V 0.25W</v>
      </c>
    </row>
    <row r="2621" spans="1:16" x14ac:dyDescent="0.3">
      <c r="A2621" s="4" t="s">
        <v>3923</v>
      </c>
      <c r="B2621" s="3" t="s">
        <v>762</v>
      </c>
      <c r="C2621" s="4" t="s">
        <v>329</v>
      </c>
      <c r="D2621" s="45" t="s">
        <v>1669</v>
      </c>
      <c r="E2621" s="3" t="s">
        <v>763</v>
      </c>
      <c r="F2621" s="3" t="s">
        <v>764</v>
      </c>
      <c r="G2621" s="4" t="str">
        <f t="shared" si="169"/>
        <v>RES1206 1M5±1%</v>
      </c>
      <c r="H2621" s="3" t="s">
        <v>23</v>
      </c>
      <c r="I2621" s="3" t="s">
        <v>24</v>
      </c>
      <c r="J2621" s="3" t="s">
        <v>25</v>
      </c>
      <c r="K2621" s="3" t="s">
        <v>765</v>
      </c>
      <c r="L2621" s="4" t="str">
        <f t="shared" si="170"/>
        <v>RC1206FR-071M5L</v>
      </c>
      <c r="M2621" s="3" t="s">
        <v>378</v>
      </c>
      <c r="N2621" t="s">
        <v>379</v>
      </c>
      <c r="O2621" t="str">
        <f t="shared" ca="1" si="168"/>
        <v>C:\Altium Libraries\Passives Library\DataSheet\GENERAL PURPOSE CHIP RESISTORS (Yageo).pdf</v>
      </c>
      <c r="P2621" s="5" t="str">
        <f t="shared" si="171"/>
        <v>GENERAL PURPOSE CHIP RESISTORS RES1206 1M5±1% 200V 0.25W</v>
      </c>
    </row>
    <row r="2622" spans="1:16" x14ac:dyDescent="0.3">
      <c r="A2622" s="4" t="s">
        <v>3924</v>
      </c>
      <c r="B2622" s="3" t="s">
        <v>762</v>
      </c>
      <c r="C2622" s="4" t="s">
        <v>2654</v>
      </c>
      <c r="D2622" s="45" t="s">
        <v>1669</v>
      </c>
      <c r="E2622" s="3" t="s">
        <v>763</v>
      </c>
      <c r="F2622" s="3" t="s">
        <v>764</v>
      </c>
      <c r="G2622" s="4" t="str">
        <f t="shared" si="169"/>
        <v>RES1206 1M54±1%</v>
      </c>
      <c r="H2622" s="3" t="s">
        <v>23</v>
      </c>
      <c r="I2622" s="3" t="s">
        <v>24</v>
      </c>
      <c r="J2622" s="3" t="s">
        <v>25</v>
      </c>
      <c r="K2622" s="3" t="s">
        <v>765</v>
      </c>
      <c r="L2622" s="4" t="str">
        <f t="shared" si="170"/>
        <v>RC1206FR-071M54L</v>
      </c>
      <c r="M2622" s="3" t="s">
        <v>378</v>
      </c>
      <c r="N2622" t="s">
        <v>379</v>
      </c>
      <c r="O2622" t="str">
        <f t="shared" ca="1" si="168"/>
        <v>C:\Altium Libraries\Passives Library\DataSheet\GENERAL PURPOSE CHIP RESISTORS (Yageo).pdf</v>
      </c>
      <c r="P2622" s="5" t="str">
        <f t="shared" si="171"/>
        <v>GENERAL PURPOSE CHIP RESISTORS RES1206 1M54±1% 200V 0.25W</v>
      </c>
    </row>
    <row r="2623" spans="1:16" x14ac:dyDescent="0.3">
      <c r="A2623" s="4" t="s">
        <v>3925</v>
      </c>
      <c r="B2623" s="3" t="s">
        <v>762</v>
      </c>
      <c r="C2623" s="4" t="s">
        <v>2655</v>
      </c>
      <c r="D2623" s="45" t="s">
        <v>1669</v>
      </c>
      <c r="E2623" s="3" t="s">
        <v>763</v>
      </c>
      <c r="F2623" s="3" t="s">
        <v>764</v>
      </c>
      <c r="G2623" s="4" t="str">
        <f t="shared" si="169"/>
        <v>RES1206 1M58±1%</v>
      </c>
      <c r="H2623" s="3" t="s">
        <v>23</v>
      </c>
      <c r="I2623" s="3" t="s">
        <v>24</v>
      </c>
      <c r="J2623" s="3" t="s">
        <v>25</v>
      </c>
      <c r="K2623" s="3" t="s">
        <v>765</v>
      </c>
      <c r="L2623" s="4" t="str">
        <f t="shared" si="170"/>
        <v>RC1206FR-071M58L</v>
      </c>
      <c r="M2623" s="3" t="s">
        <v>378</v>
      </c>
      <c r="N2623" t="s">
        <v>379</v>
      </c>
      <c r="O2623" t="str">
        <f t="shared" ca="1" si="168"/>
        <v>C:\Altium Libraries\Passives Library\DataSheet\GENERAL PURPOSE CHIP RESISTORS (Yageo).pdf</v>
      </c>
      <c r="P2623" s="5" t="str">
        <f t="shared" si="171"/>
        <v>GENERAL PURPOSE CHIP RESISTORS RES1206 1M58±1% 200V 0.25W</v>
      </c>
    </row>
    <row r="2624" spans="1:16" x14ac:dyDescent="0.3">
      <c r="A2624" s="4" t="s">
        <v>3926</v>
      </c>
      <c r="B2624" s="3" t="s">
        <v>762</v>
      </c>
      <c r="C2624" s="4" t="s">
        <v>2656</v>
      </c>
      <c r="D2624" s="45" t="s">
        <v>1669</v>
      </c>
      <c r="E2624" s="3" t="s">
        <v>763</v>
      </c>
      <c r="F2624" s="3" t="s">
        <v>764</v>
      </c>
      <c r="G2624" s="4" t="str">
        <f t="shared" si="169"/>
        <v>RES1206 1M62±1%</v>
      </c>
      <c r="H2624" s="3" t="s">
        <v>23</v>
      </c>
      <c r="I2624" s="3" t="s">
        <v>24</v>
      </c>
      <c r="J2624" s="3" t="s">
        <v>25</v>
      </c>
      <c r="K2624" s="3" t="s">
        <v>765</v>
      </c>
      <c r="L2624" s="4" t="str">
        <f t="shared" si="170"/>
        <v>RC1206FR-071M62L</v>
      </c>
      <c r="M2624" s="3" t="s">
        <v>378</v>
      </c>
      <c r="N2624" t="s">
        <v>379</v>
      </c>
      <c r="O2624" t="str">
        <f t="shared" ca="1" si="168"/>
        <v>C:\Altium Libraries\Passives Library\DataSheet\GENERAL PURPOSE CHIP RESISTORS (Yageo).pdf</v>
      </c>
      <c r="P2624" s="5" t="str">
        <f t="shared" si="171"/>
        <v>GENERAL PURPOSE CHIP RESISTORS RES1206 1M62±1% 200V 0.25W</v>
      </c>
    </row>
    <row r="2625" spans="1:16" x14ac:dyDescent="0.3">
      <c r="A2625" s="4" t="s">
        <v>3927</v>
      </c>
      <c r="B2625" s="3" t="s">
        <v>762</v>
      </c>
      <c r="C2625" s="4" t="s">
        <v>2657</v>
      </c>
      <c r="D2625" s="45" t="s">
        <v>1669</v>
      </c>
      <c r="E2625" s="3" t="s">
        <v>763</v>
      </c>
      <c r="F2625" s="3" t="s">
        <v>764</v>
      </c>
      <c r="G2625" s="4" t="str">
        <f t="shared" si="169"/>
        <v>RES1206 1M65±1%</v>
      </c>
      <c r="H2625" s="3" t="s">
        <v>23</v>
      </c>
      <c r="I2625" s="3" t="s">
        <v>24</v>
      </c>
      <c r="J2625" s="3" t="s">
        <v>25</v>
      </c>
      <c r="K2625" s="3" t="s">
        <v>765</v>
      </c>
      <c r="L2625" s="4" t="str">
        <f t="shared" si="170"/>
        <v>RC1206FR-071M65L</v>
      </c>
      <c r="M2625" s="3" t="s">
        <v>378</v>
      </c>
      <c r="N2625" t="s">
        <v>379</v>
      </c>
      <c r="O2625" t="str">
        <f t="shared" ca="1" si="168"/>
        <v>C:\Altium Libraries\Passives Library\DataSheet\GENERAL PURPOSE CHIP RESISTORS (Yageo).pdf</v>
      </c>
      <c r="P2625" s="5" t="str">
        <f t="shared" si="171"/>
        <v>GENERAL PURPOSE CHIP RESISTORS RES1206 1M65±1% 200V 0.25W</v>
      </c>
    </row>
    <row r="2626" spans="1:16" x14ac:dyDescent="0.3">
      <c r="A2626" s="4" t="s">
        <v>3928</v>
      </c>
      <c r="B2626" s="3" t="s">
        <v>762</v>
      </c>
      <c r="C2626" s="4" t="s">
        <v>2658</v>
      </c>
      <c r="D2626" s="45" t="s">
        <v>1669</v>
      </c>
      <c r="E2626" s="3" t="s">
        <v>763</v>
      </c>
      <c r="F2626" s="3" t="s">
        <v>764</v>
      </c>
      <c r="G2626" s="4" t="str">
        <f t="shared" si="169"/>
        <v>RES1206 1M69±1%</v>
      </c>
      <c r="H2626" s="3" t="s">
        <v>23</v>
      </c>
      <c r="I2626" s="3" t="s">
        <v>24</v>
      </c>
      <c r="J2626" s="3" t="s">
        <v>25</v>
      </c>
      <c r="K2626" s="3" t="s">
        <v>765</v>
      </c>
      <c r="L2626" s="4" t="str">
        <f t="shared" si="170"/>
        <v>RC1206FR-071M69L</v>
      </c>
      <c r="M2626" s="3" t="s">
        <v>378</v>
      </c>
      <c r="N2626" t="s">
        <v>379</v>
      </c>
      <c r="O2626" t="str">
        <f t="shared" ca="1" si="168"/>
        <v>C:\Altium Libraries\Passives Library\DataSheet\GENERAL PURPOSE CHIP RESISTORS (Yageo).pdf</v>
      </c>
      <c r="P2626" s="5" t="str">
        <f t="shared" si="171"/>
        <v>GENERAL PURPOSE CHIP RESISTORS RES1206 1M69±1% 200V 0.25W</v>
      </c>
    </row>
    <row r="2627" spans="1:16" x14ac:dyDescent="0.3">
      <c r="A2627" s="4" t="s">
        <v>3929</v>
      </c>
      <c r="B2627" s="3" t="s">
        <v>762</v>
      </c>
      <c r="C2627" s="4" t="s">
        <v>2659</v>
      </c>
      <c r="D2627" s="45" t="s">
        <v>1669</v>
      </c>
      <c r="E2627" s="3" t="s">
        <v>763</v>
      </c>
      <c r="F2627" s="3" t="s">
        <v>764</v>
      </c>
      <c r="G2627" s="4" t="str">
        <f t="shared" si="169"/>
        <v>RES1206 1M74±1%</v>
      </c>
      <c r="H2627" s="3" t="s">
        <v>23</v>
      </c>
      <c r="I2627" s="3" t="s">
        <v>24</v>
      </c>
      <c r="J2627" s="3" t="s">
        <v>25</v>
      </c>
      <c r="K2627" s="3" t="s">
        <v>765</v>
      </c>
      <c r="L2627" s="4" t="str">
        <f t="shared" si="170"/>
        <v>RC1206FR-071M74L</v>
      </c>
      <c r="M2627" s="3" t="s">
        <v>378</v>
      </c>
      <c r="N2627" t="s">
        <v>379</v>
      </c>
      <c r="O2627" t="str">
        <f t="shared" ca="1" si="168"/>
        <v>C:\Altium Libraries\Passives Library\DataSheet\GENERAL PURPOSE CHIP RESISTORS (Yageo).pdf</v>
      </c>
      <c r="P2627" s="5" t="str">
        <f t="shared" si="171"/>
        <v>GENERAL PURPOSE CHIP RESISTORS RES1206 1M74±1% 200V 0.25W</v>
      </c>
    </row>
    <row r="2628" spans="1:16" x14ac:dyDescent="0.3">
      <c r="A2628" s="4" t="s">
        <v>3930</v>
      </c>
      <c r="B2628" s="3" t="s">
        <v>762</v>
      </c>
      <c r="C2628" s="4" t="s">
        <v>2660</v>
      </c>
      <c r="D2628" s="45" t="s">
        <v>1669</v>
      </c>
      <c r="E2628" s="3" t="s">
        <v>763</v>
      </c>
      <c r="F2628" s="3" t="s">
        <v>764</v>
      </c>
      <c r="G2628" s="4" t="str">
        <f t="shared" si="169"/>
        <v>RES1206 1M78±1%</v>
      </c>
      <c r="H2628" s="3" t="s">
        <v>23</v>
      </c>
      <c r="I2628" s="3" t="s">
        <v>24</v>
      </c>
      <c r="J2628" s="3" t="s">
        <v>25</v>
      </c>
      <c r="K2628" s="3" t="s">
        <v>765</v>
      </c>
      <c r="L2628" s="4" t="str">
        <f t="shared" si="170"/>
        <v>RC1206FR-071M78L</v>
      </c>
      <c r="M2628" s="3" t="s">
        <v>378</v>
      </c>
      <c r="N2628" t="s">
        <v>379</v>
      </c>
      <c r="O2628" t="str">
        <f t="shared" ca="1" si="168"/>
        <v>C:\Altium Libraries\Passives Library\DataSheet\GENERAL PURPOSE CHIP RESISTORS (Yageo).pdf</v>
      </c>
      <c r="P2628" s="5" t="str">
        <f t="shared" si="171"/>
        <v>GENERAL PURPOSE CHIP RESISTORS RES1206 1M78±1% 200V 0.25W</v>
      </c>
    </row>
    <row r="2629" spans="1:16" x14ac:dyDescent="0.3">
      <c r="A2629" s="4" t="s">
        <v>3931</v>
      </c>
      <c r="B2629" s="3" t="s">
        <v>762</v>
      </c>
      <c r="C2629" s="4" t="s">
        <v>2661</v>
      </c>
      <c r="D2629" s="45" t="s">
        <v>1669</v>
      </c>
      <c r="E2629" s="3" t="s">
        <v>763</v>
      </c>
      <c r="F2629" s="3" t="s">
        <v>764</v>
      </c>
      <c r="G2629" s="4" t="str">
        <f t="shared" si="169"/>
        <v>RES1206 1M82±1%</v>
      </c>
      <c r="H2629" s="3" t="s">
        <v>23</v>
      </c>
      <c r="I2629" s="3" t="s">
        <v>24</v>
      </c>
      <c r="J2629" s="3" t="s">
        <v>25</v>
      </c>
      <c r="K2629" s="3" t="s">
        <v>765</v>
      </c>
      <c r="L2629" s="4" t="str">
        <f t="shared" si="170"/>
        <v>RC1206FR-071M82L</v>
      </c>
      <c r="M2629" s="3" t="s">
        <v>378</v>
      </c>
      <c r="N2629" t="s">
        <v>379</v>
      </c>
      <c r="O2629" t="str">
        <f t="shared" ca="1" si="168"/>
        <v>C:\Altium Libraries\Passives Library\DataSheet\GENERAL PURPOSE CHIP RESISTORS (Yageo).pdf</v>
      </c>
      <c r="P2629" s="5" t="str">
        <f t="shared" si="171"/>
        <v>GENERAL PURPOSE CHIP RESISTORS RES1206 1M82±1% 200V 0.25W</v>
      </c>
    </row>
    <row r="2630" spans="1:16" x14ac:dyDescent="0.3">
      <c r="A2630" s="4" t="s">
        <v>3932</v>
      </c>
      <c r="B2630" s="3" t="s">
        <v>762</v>
      </c>
      <c r="C2630" s="4" t="s">
        <v>2662</v>
      </c>
      <c r="D2630" s="45" t="s">
        <v>1669</v>
      </c>
      <c r="E2630" s="3" t="s">
        <v>763</v>
      </c>
      <c r="F2630" s="3" t="s">
        <v>764</v>
      </c>
      <c r="G2630" s="4" t="str">
        <f t="shared" si="169"/>
        <v>RES1206 1M87±1%</v>
      </c>
      <c r="H2630" s="3" t="s">
        <v>23</v>
      </c>
      <c r="I2630" s="3" t="s">
        <v>24</v>
      </c>
      <c r="J2630" s="3" t="s">
        <v>25</v>
      </c>
      <c r="K2630" s="3" t="s">
        <v>765</v>
      </c>
      <c r="L2630" s="4" t="str">
        <f t="shared" si="170"/>
        <v>RC1206FR-071M87L</v>
      </c>
      <c r="M2630" s="3" t="s">
        <v>378</v>
      </c>
      <c r="N2630" t="s">
        <v>379</v>
      </c>
      <c r="O2630" t="str">
        <f t="shared" ca="1" si="168"/>
        <v>C:\Altium Libraries\Passives Library\DataSheet\GENERAL PURPOSE CHIP RESISTORS (Yageo).pdf</v>
      </c>
      <c r="P2630" s="5" t="str">
        <f t="shared" si="171"/>
        <v>GENERAL PURPOSE CHIP RESISTORS RES1206 1M87±1% 200V 0.25W</v>
      </c>
    </row>
    <row r="2631" spans="1:16" x14ac:dyDescent="0.3">
      <c r="A2631" s="4" t="s">
        <v>3933</v>
      </c>
      <c r="B2631" s="3" t="s">
        <v>762</v>
      </c>
      <c r="C2631" s="4" t="s">
        <v>2663</v>
      </c>
      <c r="D2631" s="45" t="s">
        <v>1669</v>
      </c>
      <c r="E2631" s="3" t="s">
        <v>763</v>
      </c>
      <c r="F2631" s="3" t="s">
        <v>764</v>
      </c>
      <c r="G2631" s="4" t="str">
        <f t="shared" si="169"/>
        <v>RES1206 1M91±1%</v>
      </c>
      <c r="H2631" s="3" t="s">
        <v>23</v>
      </c>
      <c r="I2631" s="3" t="s">
        <v>24</v>
      </c>
      <c r="J2631" s="3" t="s">
        <v>25</v>
      </c>
      <c r="K2631" s="3" t="s">
        <v>765</v>
      </c>
      <c r="L2631" s="4" t="str">
        <f t="shared" si="170"/>
        <v>RC1206FR-071M91L</v>
      </c>
      <c r="M2631" s="3" t="s">
        <v>378</v>
      </c>
      <c r="N2631" t="s">
        <v>379</v>
      </c>
      <c r="O2631" t="str">
        <f t="shared" ca="1" si="168"/>
        <v>C:\Altium Libraries\Passives Library\DataSheet\GENERAL PURPOSE CHIP RESISTORS (Yageo).pdf</v>
      </c>
      <c r="P2631" s="5" t="str">
        <f t="shared" si="171"/>
        <v>GENERAL PURPOSE CHIP RESISTORS RES1206 1M91±1% 200V 0.25W</v>
      </c>
    </row>
    <row r="2632" spans="1:16" x14ac:dyDescent="0.3">
      <c r="A2632" s="4" t="s">
        <v>3934</v>
      </c>
      <c r="B2632" s="3" t="s">
        <v>762</v>
      </c>
      <c r="C2632" s="4" t="s">
        <v>2664</v>
      </c>
      <c r="D2632" s="45" t="s">
        <v>1669</v>
      </c>
      <c r="E2632" s="3" t="s">
        <v>763</v>
      </c>
      <c r="F2632" s="3" t="s">
        <v>764</v>
      </c>
      <c r="G2632" s="4" t="str">
        <f t="shared" si="169"/>
        <v>RES1206 1M96±1%</v>
      </c>
      <c r="H2632" s="3" t="s">
        <v>23</v>
      </c>
      <c r="I2632" s="3" t="s">
        <v>24</v>
      </c>
      <c r="J2632" s="3" t="s">
        <v>25</v>
      </c>
      <c r="K2632" s="3" t="s">
        <v>765</v>
      </c>
      <c r="L2632" s="4" t="str">
        <f t="shared" si="170"/>
        <v>RC1206FR-071M96L</v>
      </c>
      <c r="M2632" s="3" t="s">
        <v>378</v>
      </c>
      <c r="N2632" t="s">
        <v>379</v>
      </c>
      <c r="O2632" t="str">
        <f t="shared" ca="1" si="168"/>
        <v>C:\Altium Libraries\Passives Library\DataSheet\GENERAL PURPOSE CHIP RESISTORS (Yageo).pdf</v>
      </c>
      <c r="P2632" s="5" t="str">
        <f t="shared" si="171"/>
        <v>GENERAL PURPOSE CHIP RESISTORS RES1206 1M96±1% 200V 0.25W</v>
      </c>
    </row>
    <row r="2633" spans="1:16" x14ac:dyDescent="0.3">
      <c r="A2633" s="4" t="s">
        <v>3935</v>
      </c>
      <c r="B2633" s="3" t="s">
        <v>762</v>
      </c>
      <c r="C2633" s="4" t="s">
        <v>2665</v>
      </c>
      <c r="D2633" s="45" t="s">
        <v>1669</v>
      </c>
      <c r="E2633" s="3" t="s">
        <v>763</v>
      </c>
      <c r="F2633" s="3" t="s">
        <v>764</v>
      </c>
      <c r="G2633" s="4" t="str">
        <f t="shared" si="169"/>
        <v>RES1206 2M±1%</v>
      </c>
      <c r="H2633" s="3" t="s">
        <v>23</v>
      </c>
      <c r="I2633" s="3" t="s">
        <v>24</v>
      </c>
      <c r="J2633" s="3" t="s">
        <v>25</v>
      </c>
      <c r="K2633" s="3" t="s">
        <v>765</v>
      </c>
      <c r="L2633" s="4" t="str">
        <f t="shared" si="170"/>
        <v>RC1206FR-072ML</v>
      </c>
      <c r="M2633" s="3" t="s">
        <v>378</v>
      </c>
      <c r="N2633" t="s">
        <v>379</v>
      </c>
      <c r="O2633" t="str">
        <f t="shared" ca="1" si="168"/>
        <v>C:\Altium Libraries\Passives Library\DataSheet\GENERAL PURPOSE CHIP RESISTORS (Yageo).pdf</v>
      </c>
      <c r="P2633" s="5" t="str">
        <f t="shared" si="171"/>
        <v>GENERAL PURPOSE CHIP RESISTORS RES1206 2M±1% 200V 0.25W</v>
      </c>
    </row>
    <row r="2634" spans="1:16" x14ac:dyDescent="0.3">
      <c r="A2634" s="4" t="s">
        <v>3936</v>
      </c>
      <c r="B2634" s="3" t="s">
        <v>762</v>
      </c>
      <c r="C2634" s="4" t="s">
        <v>2666</v>
      </c>
      <c r="D2634" s="45" t="s">
        <v>1669</v>
      </c>
      <c r="E2634" s="3" t="s">
        <v>763</v>
      </c>
      <c r="F2634" s="3" t="s">
        <v>764</v>
      </c>
      <c r="G2634" s="4" t="str">
        <f t="shared" si="169"/>
        <v>RES1206 2M05±1%</v>
      </c>
      <c r="H2634" s="3" t="s">
        <v>23</v>
      </c>
      <c r="I2634" s="3" t="s">
        <v>24</v>
      </c>
      <c r="J2634" s="3" t="s">
        <v>25</v>
      </c>
      <c r="K2634" s="3" t="s">
        <v>765</v>
      </c>
      <c r="L2634" s="4" t="str">
        <f t="shared" si="170"/>
        <v>RC1206FR-072M05L</v>
      </c>
      <c r="M2634" s="3" t="s">
        <v>378</v>
      </c>
      <c r="N2634" t="s">
        <v>379</v>
      </c>
      <c r="O2634" t="str">
        <f t="shared" ca="1" si="168"/>
        <v>C:\Altium Libraries\Passives Library\DataSheet\GENERAL PURPOSE CHIP RESISTORS (Yageo).pdf</v>
      </c>
      <c r="P2634" s="5" t="str">
        <f t="shared" si="171"/>
        <v>GENERAL PURPOSE CHIP RESISTORS RES1206 2M05±1% 200V 0.25W</v>
      </c>
    </row>
    <row r="2635" spans="1:16" x14ac:dyDescent="0.3">
      <c r="A2635" s="4" t="s">
        <v>3937</v>
      </c>
      <c r="B2635" s="3" t="s">
        <v>762</v>
      </c>
      <c r="C2635" s="4" t="s">
        <v>2667</v>
      </c>
      <c r="D2635" s="45" t="s">
        <v>1669</v>
      </c>
      <c r="E2635" s="3" t="s">
        <v>763</v>
      </c>
      <c r="F2635" s="3" t="s">
        <v>764</v>
      </c>
      <c r="G2635" s="4" t="str">
        <f t="shared" si="169"/>
        <v>RES1206 2M1±1%</v>
      </c>
      <c r="H2635" s="3" t="s">
        <v>23</v>
      </c>
      <c r="I2635" s="3" t="s">
        <v>24</v>
      </c>
      <c r="J2635" s="3" t="s">
        <v>25</v>
      </c>
      <c r="K2635" s="3" t="s">
        <v>765</v>
      </c>
      <c r="L2635" s="4" t="str">
        <f t="shared" si="170"/>
        <v>RC1206FR-072M1L</v>
      </c>
      <c r="M2635" s="3" t="s">
        <v>378</v>
      </c>
      <c r="N2635" t="s">
        <v>379</v>
      </c>
      <c r="O2635" t="str">
        <f t="shared" ca="1" si="168"/>
        <v>C:\Altium Libraries\Passives Library\DataSheet\GENERAL PURPOSE CHIP RESISTORS (Yageo).pdf</v>
      </c>
      <c r="P2635" s="5" t="str">
        <f t="shared" si="171"/>
        <v>GENERAL PURPOSE CHIP RESISTORS RES1206 2M1±1% 200V 0.25W</v>
      </c>
    </row>
    <row r="2636" spans="1:16" x14ac:dyDescent="0.3">
      <c r="A2636" s="4" t="s">
        <v>3938</v>
      </c>
      <c r="B2636" s="3" t="s">
        <v>762</v>
      </c>
      <c r="C2636" s="4" t="s">
        <v>2668</v>
      </c>
      <c r="D2636" s="45" t="s">
        <v>1669</v>
      </c>
      <c r="E2636" s="3" t="s">
        <v>763</v>
      </c>
      <c r="F2636" s="3" t="s">
        <v>764</v>
      </c>
      <c r="G2636" s="4" t="str">
        <f t="shared" si="169"/>
        <v>RES1206 2M15±1%</v>
      </c>
      <c r="H2636" s="3" t="s">
        <v>23</v>
      </c>
      <c r="I2636" s="3" t="s">
        <v>24</v>
      </c>
      <c r="J2636" s="3" t="s">
        <v>25</v>
      </c>
      <c r="K2636" s="3" t="s">
        <v>765</v>
      </c>
      <c r="L2636" s="4" t="str">
        <f t="shared" si="170"/>
        <v>RC1206FR-072M15L</v>
      </c>
      <c r="M2636" s="3" t="s">
        <v>378</v>
      </c>
      <c r="N2636" t="s">
        <v>379</v>
      </c>
      <c r="O2636" t="str">
        <f t="shared" ca="1" si="168"/>
        <v>C:\Altium Libraries\Passives Library\DataSheet\GENERAL PURPOSE CHIP RESISTORS (Yageo).pdf</v>
      </c>
      <c r="P2636" s="5" t="str">
        <f t="shared" si="171"/>
        <v>GENERAL PURPOSE CHIP RESISTORS RES1206 2M15±1% 200V 0.25W</v>
      </c>
    </row>
    <row r="2637" spans="1:16" x14ac:dyDescent="0.3">
      <c r="A2637" s="4" t="s">
        <v>3939</v>
      </c>
      <c r="B2637" s="3" t="s">
        <v>762</v>
      </c>
      <c r="C2637" s="4" t="s">
        <v>2669</v>
      </c>
      <c r="D2637" s="45" t="s">
        <v>1669</v>
      </c>
      <c r="E2637" s="3" t="s">
        <v>763</v>
      </c>
      <c r="F2637" s="3" t="s">
        <v>764</v>
      </c>
      <c r="G2637" s="4" t="str">
        <f t="shared" si="169"/>
        <v>RES1206 2M21±1%</v>
      </c>
      <c r="H2637" s="3" t="s">
        <v>23</v>
      </c>
      <c r="I2637" s="3" t="s">
        <v>24</v>
      </c>
      <c r="J2637" s="3" t="s">
        <v>25</v>
      </c>
      <c r="K2637" s="3" t="s">
        <v>765</v>
      </c>
      <c r="L2637" s="4" t="str">
        <f t="shared" si="170"/>
        <v>RC1206FR-072M21L</v>
      </c>
      <c r="M2637" s="3" t="s">
        <v>378</v>
      </c>
      <c r="N2637" t="s">
        <v>379</v>
      </c>
      <c r="O2637" t="str">
        <f t="shared" ca="1" si="168"/>
        <v>C:\Altium Libraries\Passives Library\DataSheet\GENERAL PURPOSE CHIP RESISTORS (Yageo).pdf</v>
      </c>
      <c r="P2637" s="5" t="str">
        <f t="shared" si="171"/>
        <v>GENERAL PURPOSE CHIP RESISTORS RES1206 2M21±1% 200V 0.25W</v>
      </c>
    </row>
    <row r="2638" spans="1:16" x14ac:dyDescent="0.3">
      <c r="A2638" s="4" t="s">
        <v>3940</v>
      </c>
      <c r="B2638" s="3" t="s">
        <v>762</v>
      </c>
      <c r="C2638" s="4" t="s">
        <v>2670</v>
      </c>
      <c r="D2638" s="45" t="s">
        <v>1669</v>
      </c>
      <c r="E2638" s="3" t="s">
        <v>763</v>
      </c>
      <c r="F2638" s="3" t="s">
        <v>764</v>
      </c>
      <c r="G2638" s="4" t="str">
        <f t="shared" si="169"/>
        <v>RES1206 2M26±1%</v>
      </c>
      <c r="H2638" s="3" t="s">
        <v>23</v>
      </c>
      <c r="I2638" s="3" t="s">
        <v>24</v>
      </c>
      <c r="J2638" s="3" t="s">
        <v>25</v>
      </c>
      <c r="K2638" s="3" t="s">
        <v>765</v>
      </c>
      <c r="L2638" s="4" t="str">
        <f t="shared" si="170"/>
        <v>RC1206FR-072M26L</v>
      </c>
      <c r="M2638" s="3" t="s">
        <v>378</v>
      </c>
      <c r="N2638" t="s">
        <v>379</v>
      </c>
      <c r="O2638" t="str">
        <f t="shared" ca="1" si="168"/>
        <v>C:\Altium Libraries\Passives Library\DataSheet\GENERAL PURPOSE CHIP RESISTORS (Yageo).pdf</v>
      </c>
      <c r="P2638" s="5" t="str">
        <f t="shared" si="171"/>
        <v>GENERAL PURPOSE CHIP RESISTORS RES1206 2M26±1% 200V 0.25W</v>
      </c>
    </row>
    <row r="2639" spans="1:16" x14ac:dyDescent="0.3">
      <c r="A2639" s="4" t="s">
        <v>3941</v>
      </c>
      <c r="B2639" s="3" t="s">
        <v>762</v>
      </c>
      <c r="C2639" s="4" t="s">
        <v>2671</v>
      </c>
      <c r="D2639" s="45" t="s">
        <v>1669</v>
      </c>
      <c r="E2639" s="3" t="s">
        <v>763</v>
      </c>
      <c r="F2639" s="3" t="s">
        <v>764</v>
      </c>
      <c r="G2639" s="4" t="str">
        <f t="shared" si="169"/>
        <v>RES1206 2M32±1%</v>
      </c>
      <c r="H2639" s="3" t="s">
        <v>23</v>
      </c>
      <c r="I2639" s="3" t="s">
        <v>24</v>
      </c>
      <c r="J2639" s="3" t="s">
        <v>25</v>
      </c>
      <c r="K2639" s="3" t="s">
        <v>765</v>
      </c>
      <c r="L2639" s="4" t="str">
        <f t="shared" si="170"/>
        <v>RC1206FR-072M32L</v>
      </c>
      <c r="M2639" s="3" t="s">
        <v>378</v>
      </c>
      <c r="N2639" t="s">
        <v>379</v>
      </c>
      <c r="O2639" t="str">
        <f t="shared" ca="1" si="168"/>
        <v>C:\Altium Libraries\Passives Library\DataSheet\GENERAL PURPOSE CHIP RESISTORS (Yageo).pdf</v>
      </c>
      <c r="P2639" s="5" t="str">
        <f t="shared" si="171"/>
        <v>GENERAL PURPOSE CHIP RESISTORS RES1206 2M32±1% 200V 0.25W</v>
      </c>
    </row>
    <row r="2640" spans="1:16" x14ac:dyDescent="0.3">
      <c r="A2640" s="4" t="s">
        <v>3942</v>
      </c>
      <c r="B2640" s="3" t="s">
        <v>762</v>
      </c>
      <c r="C2640" s="4" t="s">
        <v>2672</v>
      </c>
      <c r="D2640" s="45" t="s">
        <v>1669</v>
      </c>
      <c r="E2640" s="3" t="s">
        <v>763</v>
      </c>
      <c r="F2640" s="3" t="s">
        <v>764</v>
      </c>
      <c r="G2640" s="4" t="str">
        <f t="shared" si="169"/>
        <v>RES1206 2M37±1%</v>
      </c>
      <c r="H2640" s="3" t="s">
        <v>23</v>
      </c>
      <c r="I2640" s="3" t="s">
        <v>24</v>
      </c>
      <c r="J2640" s="3" t="s">
        <v>25</v>
      </c>
      <c r="K2640" s="3" t="s">
        <v>765</v>
      </c>
      <c r="L2640" s="4" t="str">
        <f t="shared" si="170"/>
        <v>RC1206FR-072M37L</v>
      </c>
      <c r="M2640" s="3" t="s">
        <v>378</v>
      </c>
      <c r="N2640" t="s">
        <v>379</v>
      </c>
      <c r="O2640" t="str">
        <f t="shared" ca="1" si="168"/>
        <v>C:\Altium Libraries\Passives Library\DataSheet\GENERAL PURPOSE CHIP RESISTORS (Yageo).pdf</v>
      </c>
      <c r="P2640" s="5" t="str">
        <f t="shared" si="171"/>
        <v>GENERAL PURPOSE CHIP RESISTORS RES1206 2M37±1% 200V 0.25W</v>
      </c>
    </row>
    <row r="2641" spans="1:16" x14ac:dyDescent="0.3">
      <c r="A2641" s="4" t="s">
        <v>3943</v>
      </c>
      <c r="B2641" s="3" t="s">
        <v>762</v>
      </c>
      <c r="C2641" s="4" t="s">
        <v>2673</v>
      </c>
      <c r="D2641" s="45" t="s">
        <v>1669</v>
      </c>
      <c r="E2641" s="3" t="s">
        <v>763</v>
      </c>
      <c r="F2641" s="3" t="s">
        <v>764</v>
      </c>
      <c r="G2641" s="4" t="str">
        <f t="shared" si="169"/>
        <v>RES1206 2M43±1%</v>
      </c>
      <c r="H2641" s="3" t="s">
        <v>23</v>
      </c>
      <c r="I2641" s="3" t="s">
        <v>24</v>
      </c>
      <c r="J2641" s="3" t="s">
        <v>25</v>
      </c>
      <c r="K2641" s="3" t="s">
        <v>765</v>
      </c>
      <c r="L2641" s="4" t="str">
        <f t="shared" si="170"/>
        <v>RC1206FR-072M43L</v>
      </c>
      <c r="M2641" s="3" t="s">
        <v>378</v>
      </c>
      <c r="N2641" t="s">
        <v>379</v>
      </c>
      <c r="O2641" t="str">
        <f t="shared" ca="1" si="168"/>
        <v>C:\Altium Libraries\Passives Library\DataSheet\GENERAL PURPOSE CHIP RESISTORS (Yageo).pdf</v>
      </c>
      <c r="P2641" s="5" t="str">
        <f t="shared" si="171"/>
        <v>GENERAL PURPOSE CHIP RESISTORS RES1206 2M43±1% 200V 0.25W</v>
      </c>
    </row>
    <row r="2642" spans="1:16" x14ac:dyDescent="0.3">
      <c r="A2642" s="4" t="s">
        <v>3944</v>
      </c>
      <c r="B2642" s="3" t="s">
        <v>762</v>
      </c>
      <c r="C2642" s="4" t="s">
        <v>2674</v>
      </c>
      <c r="D2642" s="45" t="s">
        <v>1669</v>
      </c>
      <c r="E2642" s="3" t="s">
        <v>763</v>
      </c>
      <c r="F2642" s="3" t="s">
        <v>764</v>
      </c>
      <c r="G2642" s="4" t="str">
        <f t="shared" si="169"/>
        <v>RES1206 2M49±1%</v>
      </c>
      <c r="H2642" s="3" t="s">
        <v>23</v>
      </c>
      <c r="I2642" s="3" t="s">
        <v>24</v>
      </c>
      <c r="J2642" s="3" t="s">
        <v>25</v>
      </c>
      <c r="K2642" s="3" t="s">
        <v>765</v>
      </c>
      <c r="L2642" s="4" t="str">
        <f t="shared" si="170"/>
        <v>RC1206FR-072M49L</v>
      </c>
      <c r="M2642" s="3" t="s">
        <v>378</v>
      </c>
      <c r="N2642" t="s">
        <v>379</v>
      </c>
      <c r="O2642" t="str">
        <f t="shared" ca="1" si="168"/>
        <v>C:\Altium Libraries\Passives Library\DataSheet\GENERAL PURPOSE CHIP RESISTORS (Yageo).pdf</v>
      </c>
      <c r="P2642" s="5" t="str">
        <f t="shared" si="171"/>
        <v>GENERAL PURPOSE CHIP RESISTORS RES1206 2M49±1% 200V 0.25W</v>
      </c>
    </row>
    <row r="2643" spans="1:16" x14ac:dyDescent="0.3">
      <c r="A2643" s="4" t="s">
        <v>3945</v>
      </c>
      <c r="B2643" s="3" t="s">
        <v>762</v>
      </c>
      <c r="C2643" s="4" t="s">
        <v>2675</v>
      </c>
      <c r="D2643" s="45" t="s">
        <v>1669</v>
      </c>
      <c r="E2643" s="3" t="s">
        <v>763</v>
      </c>
      <c r="F2643" s="3" t="s">
        <v>764</v>
      </c>
      <c r="G2643" s="4" t="str">
        <f t="shared" si="169"/>
        <v>RES1206 2M55±1%</v>
      </c>
      <c r="H2643" s="3" t="s">
        <v>23</v>
      </c>
      <c r="I2643" s="3" t="s">
        <v>24</v>
      </c>
      <c r="J2643" s="3" t="s">
        <v>25</v>
      </c>
      <c r="K2643" s="3" t="s">
        <v>765</v>
      </c>
      <c r="L2643" s="4" t="str">
        <f t="shared" si="170"/>
        <v>RC1206FR-072M55L</v>
      </c>
      <c r="M2643" s="3" t="s">
        <v>378</v>
      </c>
      <c r="N2643" t="s">
        <v>379</v>
      </c>
      <c r="O2643" t="str">
        <f t="shared" ca="1" si="168"/>
        <v>C:\Altium Libraries\Passives Library\DataSheet\GENERAL PURPOSE CHIP RESISTORS (Yageo).pdf</v>
      </c>
      <c r="P2643" s="5" t="str">
        <f t="shared" si="171"/>
        <v>GENERAL PURPOSE CHIP RESISTORS RES1206 2M55±1% 200V 0.25W</v>
      </c>
    </row>
    <row r="2644" spans="1:16" x14ac:dyDescent="0.3">
      <c r="A2644" s="4" t="s">
        <v>3946</v>
      </c>
      <c r="B2644" s="3" t="s">
        <v>762</v>
      </c>
      <c r="C2644" s="4" t="s">
        <v>2676</v>
      </c>
      <c r="D2644" s="45" t="s">
        <v>1669</v>
      </c>
      <c r="E2644" s="3" t="s">
        <v>763</v>
      </c>
      <c r="F2644" s="3" t="s">
        <v>764</v>
      </c>
      <c r="G2644" s="4" t="str">
        <f t="shared" si="169"/>
        <v>RES1206 2M61±1%</v>
      </c>
      <c r="H2644" s="3" t="s">
        <v>23</v>
      </c>
      <c r="I2644" s="3" t="s">
        <v>24</v>
      </c>
      <c r="J2644" s="3" t="s">
        <v>25</v>
      </c>
      <c r="K2644" s="3" t="s">
        <v>765</v>
      </c>
      <c r="L2644" s="4" t="str">
        <f t="shared" si="170"/>
        <v>RC1206FR-072M61L</v>
      </c>
      <c r="M2644" s="3" t="s">
        <v>378</v>
      </c>
      <c r="N2644" t="s">
        <v>379</v>
      </c>
      <c r="O2644" t="str">
        <f t="shared" ca="1" si="168"/>
        <v>C:\Altium Libraries\Passives Library\DataSheet\GENERAL PURPOSE CHIP RESISTORS (Yageo).pdf</v>
      </c>
      <c r="P2644" s="5" t="str">
        <f t="shared" si="171"/>
        <v>GENERAL PURPOSE CHIP RESISTORS RES1206 2M61±1% 200V 0.25W</v>
      </c>
    </row>
    <row r="2645" spans="1:16" x14ac:dyDescent="0.3">
      <c r="A2645" s="4" t="s">
        <v>3947</v>
      </c>
      <c r="B2645" s="3" t="s">
        <v>762</v>
      </c>
      <c r="C2645" s="4" t="s">
        <v>2677</v>
      </c>
      <c r="D2645" s="45" t="s">
        <v>1669</v>
      </c>
      <c r="E2645" s="3" t="s">
        <v>763</v>
      </c>
      <c r="F2645" s="3" t="s">
        <v>764</v>
      </c>
      <c r="G2645" s="4" t="str">
        <f t="shared" si="169"/>
        <v>RES1206 2M67±1%</v>
      </c>
      <c r="H2645" s="3" t="s">
        <v>23</v>
      </c>
      <c r="I2645" s="3" t="s">
        <v>24</v>
      </c>
      <c r="J2645" s="3" t="s">
        <v>25</v>
      </c>
      <c r="K2645" s="3" t="s">
        <v>765</v>
      </c>
      <c r="L2645" s="4" t="str">
        <f t="shared" si="170"/>
        <v>RC1206FR-072M67L</v>
      </c>
      <c r="M2645" s="3" t="s">
        <v>378</v>
      </c>
      <c r="N2645" t="s">
        <v>379</v>
      </c>
      <c r="O2645" t="str">
        <f t="shared" ca="1" si="168"/>
        <v>C:\Altium Libraries\Passives Library\DataSheet\GENERAL PURPOSE CHIP RESISTORS (Yageo).pdf</v>
      </c>
      <c r="P2645" s="5" t="str">
        <f t="shared" si="171"/>
        <v>GENERAL PURPOSE CHIP RESISTORS RES1206 2M67±1% 200V 0.25W</v>
      </c>
    </row>
    <row r="2646" spans="1:16" x14ac:dyDescent="0.3">
      <c r="A2646" s="4" t="s">
        <v>3948</v>
      </c>
      <c r="B2646" s="3" t="s">
        <v>762</v>
      </c>
      <c r="C2646" s="4" t="s">
        <v>2678</v>
      </c>
      <c r="D2646" s="45" t="s">
        <v>1669</v>
      </c>
      <c r="E2646" s="3" t="s">
        <v>763</v>
      </c>
      <c r="F2646" s="3" t="s">
        <v>764</v>
      </c>
      <c r="G2646" s="4" t="str">
        <f t="shared" si="169"/>
        <v>RES1206 2M74±1%</v>
      </c>
      <c r="H2646" s="3" t="s">
        <v>23</v>
      </c>
      <c r="I2646" s="3" t="s">
        <v>24</v>
      </c>
      <c r="J2646" s="3" t="s">
        <v>25</v>
      </c>
      <c r="K2646" s="3" t="s">
        <v>765</v>
      </c>
      <c r="L2646" s="4" t="str">
        <f t="shared" si="170"/>
        <v>RC1206FR-072M74L</v>
      </c>
      <c r="M2646" s="3" t="s">
        <v>378</v>
      </c>
      <c r="N2646" t="s">
        <v>379</v>
      </c>
      <c r="O2646" t="str">
        <f t="shared" ca="1" si="168"/>
        <v>C:\Altium Libraries\Passives Library\DataSheet\GENERAL PURPOSE CHIP RESISTORS (Yageo).pdf</v>
      </c>
      <c r="P2646" s="5" t="str">
        <f t="shared" si="171"/>
        <v>GENERAL PURPOSE CHIP RESISTORS RES1206 2M74±1% 200V 0.25W</v>
      </c>
    </row>
    <row r="2647" spans="1:16" x14ac:dyDescent="0.3">
      <c r="A2647" s="4" t="s">
        <v>3949</v>
      </c>
      <c r="B2647" s="3" t="s">
        <v>762</v>
      </c>
      <c r="C2647" s="4" t="s">
        <v>2679</v>
      </c>
      <c r="D2647" s="45" t="s">
        <v>1669</v>
      </c>
      <c r="E2647" s="3" t="s">
        <v>763</v>
      </c>
      <c r="F2647" s="3" t="s">
        <v>764</v>
      </c>
      <c r="G2647" s="4" t="str">
        <f t="shared" si="169"/>
        <v>RES1206 2M8±1%</v>
      </c>
      <c r="H2647" s="3" t="s">
        <v>23</v>
      </c>
      <c r="I2647" s="3" t="s">
        <v>24</v>
      </c>
      <c r="J2647" s="3" t="s">
        <v>25</v>
      </c>
      <c r="K2647" s="3" t="s">
        <v>765</v>
      </c>
      <c r="L2647" s="4" t="str">
        <f t="shared" si="170"/>
        <v>RC1206FR-072M8L</v>
      </c>
      <c r="M2647" s="3" t="s">
        <v>378</v>
      </c>
      <c r="N2647" t="s">
        <v>379</v>
      </c>
      <c r="O2647" t="str">
        <f t="shared" ca="1" si="168"/>
        <v>C:\Altium Libraries\Passives Library\DataSheet\GENERAL PURPOSE CHIP RESISTORS (Yageo).pdf</v>
      </c>
      <c r="P2647" s="5" t="str">
        <f t="shared" si="171"/>
        <v>GENERAL PURPOSE CHIP RESISTORS RES1206 2M8±1% 200V 0.25W</v>
      </c>
    </row>
    <row r="2648" spans="1:16" x14ac:dyDescent="0.3">
      <c r="A2648" s="4" t="s">
        <v>3950</v>
      </c>
      <c r="B2648" s="3" t="s">
        <v>762</v>
      </c>
      <c r="C2648" s="4" t="s">
        <v>2680</v>
      </c>
      <c r="D2648" s="45" t="s">
        <v>1669</v>
      </c>
      <c r="E2648" s="3" t="s">
        <v>763</v>
      </c>
      <c r="F2648" s="3" t="s">
        <v>764</v>
      </c>
      <c r="G2648" s="4" t="str">
        <f t="shared" si="169"/>
        <v>RES1206 2M87±1%</v>
      </c>
      <c r="H2648" s="3" t="s">
        <v>23</v>
      </c>
      <c r="I2648" s="3" t="s">
        <v>24</v>
      </c>
      <c r="J2648" s="3" t="s">
        <v>25</v>
      </c>
      <c r="K2648" s="3" t="s">
        <v>765</v>
      </c>
      <c r="L2648" s="4" t="str">
        <f t="shared" si="170"/>
        <v>RC1206FR-072M87L</v>
      </c>
      <c r="M2648" s="3" t="s">
        <v>378</v>
      </c>
      <c r="N2648" t="s">
        <v>379</v>
      </c>
      <c r="O2648" t="str">
        <f t="shared" ca="1" si="168"/>
        <v>C:\Altium Libraries\Passives Library\DataSheet\GENERAL PURPOSE CHIP RESISTORS (Yageo).pdf</v>
      </c>
      <c r="P2648" s="5" t="str">
        <f t="shared" si="171"/>
        <v>GENERAL PURPOSE CHIP RESISTORS RES1206 2M87±1% 200V 0.25W</v>
      </c>
    </row>
    <row r="2649" spans="1:16" x14ac:dyDescent="0.3">
      <c r="A2649" s="4" t="s">
        <v>3951</v>
      </c>
      <c r="B2649" s="3" t="s">
        <v>762</v>
      </c>
      <c r="C2649" s="4" t="s">
        <v>2681</v>
      </c>
      <c r="D2649" s="45" t="s">
        <v>1669</v>
      </c>
      <c r="E2649" s="3" t="s">
        <v>763</v>
      </c>
      <c r="F2649" s="3" t="s">
        <v>764</v>
      </c>
      <c r="G2649" s="4" t="str">
        <f t="shared" si="169"/>
        <v>RES1206 2M94±1%</v>
      </c>
      <c r="H2649" s="3" t="s">
        <v>23</v>
      </c>
      <c r="I2649" s="3" t="s">
        <v>24</v>
      </c>
      <c r="J2649" s="3" t="s">
        <v>25</v>
      </c>
      <c r="K2649" s="3" t="s">
        <v>765</v>
      </c>
      <c r="L2649" s="4" t="str">
        <f t="shared" si="170"/>
        <v>RC1206FR-072M94L</v>
      </c>
      <c r="M2649" s="3" t="s">
        <v>378</v>
      </c>
      <c r="N2649" t="s">
        <v>379</v>
      </c>
      <c r="O2649" t="str">
        <f t="shared" ca="1" si="168"/>
        <v>C:\Altium Libraries\Passives Library\DataSheet\GENERAL PURPOSE CHIP RESISTORS (Yageo).pdf</v>
      </c>
      <c r="P2649" s="5" t="str">
        <f t="shared" si="171"/>
        <v>GENERAL PURPOSE CHIP RESISTORS RES1206 2M94±1% 200V 0.25W</v>
      </c>
    </row>
    <row r="2650" spans="1:16" x14ac:dyDescent="0.3">
      <c r="A2650" s="4" t="s">
        <v>3952</v>
      </c>
      <c r="B2650" s="3" t="s">
        <v>762</v>
      </c>
      <c r="C2650" s="4" t="s">
        <v>2682</v>
      </c>
      <c r="D2650" s="45" t="s">
        <v>1669</v>
      </c>
      <c r="E2650" s="3" t="s">
        <v>763</v>
      </c>
      <c r="F2650" s="3" t="s">
        <v>764</v>
      </c>
      <c r="G2650" s="4" t="str">
        <f t="shared" si="169"/>
        <v>RES1206 3M01±1%</v>
      </c>
      <c r="H2650" s="3" t="s">
        <v>23</v>
      </c>
      <c r="I2650" s="3" t="s">
        <v>24</v>
      </c>
      <c r="J2650" s="3" t="s">
        <v>25</v>
      </c>
      <c r="K2650" s="3" t="s">
        <v>765</v>
      </c>
      <c r="L2650" s="4" t="str">
        <f t="shared" si="170"/>
        <v>RC1206FR-073M01L</v>
      </c>
      <c r="M2650" s="3" t="s">
        <v>378</v>
      </c>
      <c r="N2650" t="s">
        <v>379</v>
      </c>
      <c r="O2650" t="str">
        <f t="shared" ca="1" si="168"/>
        <v>C:\Altium Libraries\Passives Library\DataSheet\GENERAL PURPOSE CHIP RESISTORS (Yageo).pdf</v>
      </c>
      <c r="P2650" s="5" t="str">
        <f t="shared" si="171"/>
        <v>GENERAL PURPOSE CHIP RESISTORS RES1206 3M01±1% 200V 0.25W</v>
      </c>
    </row>
    <row r="2651" spans="1:16" x14ac:dyDescent="0.3">
      <c r="A2651" s="4" t="s">
        <v>3953</v>
      </c>
      <c r="B2651" s="3" t="s">
        <v>762</v>
      </c>
      <c r="C2651" s="4" t="s">
        <v>2683</v>
      </c>
      <c r="D2651" s="45" t="s">
        <v>1669</v>
      </c>
      <c r="E2651" s="3" t="s">
        <v>763</v>
      </c>
      <c r="F2651" s="3" t="s">
        <v>764</v>
      </c>
      <c r="G2651" s="4" t="str">
        <f t="shared" si="169"/>
        <v>RES1206 3M09±1%</v>
      </c>
      <c r="H2651" s="3" t="s">
        <v>23</v>
      </c>
      <c r="I2651" s="3" t="s">
        <v>24</v>
      </c>
      <c r="J2651" s="3" t="s">
        <v>25</v>
      </c>
      <c r="K2651" s="3" t="s">
        <v>765</v>
      </c>
      <c r="L2651" s="4" t="str">
        <f t="shared" si="170"/>
        <v>RC1206FR-073M09L</v>
      </c>
      <c r="M2651" s="3" t="s">
        <v>378</v>
      </c>
      <c r="N2651" t="s">
        <v>379</v>
      </c>
      <c r="O2651" t="str">
        <f t="shared" ca="1" si="168"/>
        <v>C:\Altium Libraries\Passives Library\DataSheet\GENERAL PURPOSE CHIP RESISTORS (Yageo).pdf</v>
      </c>
      <c r="P2651" s="5" t="str">
        <f t="shared" si="171"/>
        <v>GENERAL PURPOSE CHIP RESISTORS RES1206 3M09±1% 200V 0.25W</v>
      </c>
    </row>
    <row r="2652" spans="1:16" x14ac:dyDescent="0.3">
      <c r="A2652" s="4" t="s">
        <v>3954</v>
      </c>
      <c r="B2652" s="3" t="s">
        <v>762</v>
      </c>
      <c r="C2652" s="4" t="s">
        <v>2684</v>
      </c>
      <c r="D2652" s="45" t="s">
        <v>1669</v>
      </c>
      <c r="E2652" s="3" t="s">
        <v>763</v>
      </c>
      <c r="F2652" s="3" t="s">
        <v>764</v>
      </c>
      <c r="G2652" s="4" t="str">
        <f t="shared" si="169"/>
        <v>RES1206 3M16±1%</v>
      </c>
      <c r="H2652" s="3" t="s">
        <v>23</v>
      </c>
      <c r="I2652" s="3" t="s">
        <v>24</v>
      </c>
      <c r="J2652" s="3" t="s">
        <v>25</v>
      </c>
      <c r="K2652" s="3" t="s">
        <v>765</v>
      </c>
      <c r="L2652" s="4" t="str">
        <f t="shared" si="170"/>
        <v>RC1206FR-073M16L</v>
      </c>
      <c r="M2652" s="3" t="s">
        <v>378</v>
      </c>
      <c r="N2652" t="s">
        <v>379</v>
      </c>
      <c r="O2652" t="str">
        <f t="shared" ca="1" si="168"/>
        <v>C:\Altium Libraries\Passives Library\DataSheet\GENERAL PURPOSE CHIP RESISTORS (Yageo).pdf</v>
      </c>
      <c r="P2652" s="5" t="str">
        <f t="shared" si="171"/>
        <v>GENERAL PURPOSE CHIP RESISTORS RES1206 3M16±1% 200V 0.25W</v>
      </c>
    </row>
    <row r="2653" spans="1:16" x14ac:dyDescent="0.3">
      <c r="A2653" s="4" t="s">
        <v>3955</v>
      </c>
      <c r="B2653" s="3" t="s">
        <v>762</v>
      </c>
      <c r="C2653" s="4" t="s">
        <v>2685</v>
      </c>
      <c r="D2653" s="45" t="s">
        <v>1669</v>
      </c>
      <c r="E2653" s="3" t="s">
        <v>763</v>
      </c>
      <c r="F2653" s="3" t="s">
        <v>764</v>
      </c>
      <c r="G2653" s="4" t="str">
        <f t="shared" si="169"/>
        <v>RES1206 3M24±1%</v>
      </c>
      <c r="H2653" s="3" t="s">
        <v>23</v>
      </c>
      <c r="I2653" s="3" t="s">
        <v>24</v>
      </c>
      <c r="J2653" s="3" t="s">
        <v>25</v>
      </c>
      <c r="K2653" s="3" t="s">
        <v>765</v>
      </c>
      <c r="L2653" s="4" t="str">
        <f t="shared" si="170"/>
        <v>RC1206FR-073M24L</v>
      </c>
      <c r="M2653" s="3" t="s">
        <v>378</v>
      </c>
      <c r="N2653" t="s">
        <v>379</v>
      </c>
      <c r="O2653" t="str">
        <f t="shared" ca="1" si="168"/>
        <v>C:\Altium Libraries\Passives Library\DataSheet\GENERAL PURPOSE CHIP RESISTORS (Yageo).pdf</v>
      </c>
      <c r="P2653" s="5" t="str">
        <f t="shared" si="171"/>
        <v>GENERAL PURPOSE CHIP RESISTORS RES1206 3M24±1% 200V 0.25W</v>
      </c>
    </row>
    <row r="2654" spans="1:16" x14ac:dyDescent="0.3">
      <c r="A2654" s="4" t="s">
        <v>3956</v>
      </c>
      <c r="B2654" s="3" t="s">
        <v>762</v>
      </c>
      <c r="C2654" s="4" t="s">
        <v>2686</v>
      </c>
      <c r="D2654" s="45" t="s">
        <v>1669</v>
      </c>
      <c r="E2654" s="3" t="s">
        <v>763</v>
      </c>
      <c r="F2654" s="3" t="s">
        <v>764</v>
      </c>
      <c r="G2654" s="4" t="str">
        <f t="shared" si="169"/>
        <v>RES1206 3M32±1%</v>
      </c>
      <c r="H2654" s="3" t="s">
        <v>23</v>
      </c>
      <c r="I2654" s="3" t="s">
        <v>24</v>
      </c>
      <c r="J2654" s="3" t="s">
        <v>25</v>
      </c>
      <c r="K2654" s="3" t="s">
        <v>765</v>
      </c>
      <c r="L2654" s="4" t="str">
        <f t="shared" si="170"/>
        <v>RC1206FR-073M32L</v>
      </c>
      <c r="M2654" s="3" t="s">
        <v>378</v>
      </c>
      <c r="N2654" t="s">
        <v>379</v>
      </c>
      <c r="O2654" t="str">
        <f t="shared" ca="1" si="168"/>
        <v>C:\Altium Libraries\Passives Library\DataSheet\GENERAL PURPOSE CHIP RESISTORS (Yageo).pdf</v>
      </c>
      <c r="P2654" s="5" t="str">
        <f t="shared" si="171"/>
        <v>GENERAL PURPOSE CHIP RESISTORS RES1206 3M32±1% 200V 0.25W</v>
      </c>
    </row>
    <row r="2655" spans="1:16" x14ac:dyDescent="0.3">
      <c r="A2655" s="4" t="s">
        <v>3957</v>
      </c>
      <c r="B2655" s="3" t="s">
        <v>762</v>
      </c>
      <c r="C2655" s="4" t="s">
        <v>2687</v>
      </c>
      <c r="D2655" s="45" t="s">
        <v>1669</v>
      </c>
      <c r="E2655" s="3" t="s">
        <v>763</v>
      </c>
      <c r="F2655" s="3" t="s">
        <v>764</v>
      </c>
      <c r="G2655" s="4" t="str">
        <f t="shared" si="169"/>
        <v>RES1206 3M4±1%</v>
      </c>
      <c r="H2655" s="3" t="s">
        <v>23</v>
      </c>
      <c r="I2655" s="3" t="s">
        <v>24</v>
      </c>
      <c r="J2655" s="3" t="s">
        <v>25</v>
      </c>
      <c r="K2655" s="3" t="s">
        <v>765</v>
      </c>
      <c r="L2655" s="4" t="str">
        <f t="shared" si="170"/>
        <v>RC1206FR-073M4L</v>
      </c>
      <c r="M2655" s="3" t="s">
        <v>378</v>
      </c>
      <c r="N2655" t="s">
        <v>379</v>
      </c>
      <c r="O2655" t="str">
        <f t="shared" ca="1" si="168"/>
        <v>C:\Altium Libraries\Passives Library\DataSheet\GENERAL PURPOSE CHIP RESISTORS (Yageo).pdf</v>
      </c>
      <c r="P2655" s="5" t="str">
        <f t="shared" si="171"/>
        <v>GENERAL PURPOSE CHIP RESISTORS RES1206 3M4±1% 200V 0.25W</v>
      </c>
    </row>
    <row r="2656" spans="1:16" x14ac:dyDescent="0.3">
      <c r="A2656" s="4" t="s">
        <v>3958</v>
      </c>
      <c r="B2656" s="3" t="s">
        <v>762</v>
      </c>
      <c r="C2656" s="4" t="s">
        <v>2688</v>
      </c>
      <c r="D2656" s="45" t="s">
        <v>1669</v>
      </c>
      <c r="E2656" s="3" t="s">
        <v>763</v>
      </c>
      <c r="F2656" s="3" t="s">
        <v>764</v>
      </c>
      <c r="G2656" s="4" t="str">
        <f t="shared" si="169"/>
        <v>RES1206 3M48±1%</v>
      </c>
      <c r="H2656" s="3" t="s">
        <v>23</v>
      </c>
      <c r="I2656" s="3" t="s">
        <v>24</v>
      </c>
      <c r="J2656" s="3" t="s">
        <v>25</v>
      </c>
      <c r="K2656" s="3" t="s">
        <v>765</v>
      </c>
      <c r="L2656" s="4" t="str">
        <f t="shared" si="170"/>
        <v>RC1206FR-073M48L</v>
      </c>
      <c r="M2656" s="3" t="s">
        <v>378</v>
      </c>
      <c r="N2656" t="s">
        <v>379</v>
      </c>
      <c r="O2656" t="str">
        <f t="shared" ca="1" si="168"/>
        <v>C:\Altium Libraries\Passives Library\DataSheet\GENERAL PURPOSE CHIP RESISTORS (Yageo).pdf</v>
      </c>
      <c r="P2656" s="5" t="str">
        <f t="shared" si="171"/>
        <v>GENERAL PURPOSE CHIP RESISTORS RES1206 3M48±1% 200V 0.25W</v>
      </c>
    </row>
    <row r="2657" spans="1:16" x14ac:dyDescent="0.3">
      <c r="A2657" s="4" t="s">
        <v>3959</v>
      </c>
      <c r="B2657" s="3" t="s">
        <v>762</v>
      </c>
      <c r="C2657" s="4" t="s">
        <v>2689</v>
      </c>
      <c r="D2657" s="45" t="s">
        <v>1669</v>
      </c>
      <c r="E2657" s="3" t="s">
        <v>763</v>
      </c>
      <c r="F2657" s="3" t="s">
        <v>764</v>
      </c>
      <c r="G2657" s="4" t="str">
        <f t="shared" si="169"/>
        <v>RES1206 3M57±1%</v>
      </c>
      <c r="H2657" s="3" t="s">
        <v>23</v>
      </c>
      <c r="I2657" s="3" t="s">
        <v>24</v>
      </c>
      <c r="J2657" s="3" t="s">
        <v>25</v>
      </c>
      <c r="K2657" s="3" t="s">
        <v>765</v>
      </c>
      <c r="L2657" s="4" t="str">
        <f t="shared" si="170"/>
        <v>RC1206FR-073M57L</v>
      </c>
      <c r="M2657" s="3" t="s">
        <v>378</v>
      </c>
      <c r="N2657" t="s">
        <v>379</v>
      </c>
      <c r="O2657" t="str">
        <f t="shared" ca="1" si="168"/>
        <v>C:\Altium Libraries\Passives Library\DataSheet\GENERAL PURPOSE CHIP RESISTORS (Yageo).pdf</v>
      </c>
      <c r="P2657" s="5" t="str">
        <f t="shared" si="171"/>
        <v>GENERAL PURPOSE CHIP RESISTORS RES1206 3M57±1% 200V 0.25W</v>
      </c>
    </row>
    <row r="2658" spans="1:16" x14ac:dyDescent="0.3">
      <c r="A2658" s="4" t="s">
        <v>3960</v>
      </c>
      <c r="B2658" s="3" t="s">
        <v>762</v>
      </c>
      <c r="C2658" s="4" t="s">
        <v>2690</v>
      </c>
      <c r="D2658" s="45" t="s">
        <v>1669</v>
      </c>
      <c r="E2658" s="3" t="s">
        <v>763</v>
      </c>
      <c r="F2658" s="3" t="s">
        <v>764</v>
      </c>
      <c r="G2658" s="4" t="str">
        <f t="shared" si="169"/>
        <v>RES1206 3M65±1%</v>
      </c>
      <c r="H2658" s="3" t="s">
        <v>23</v>
      </c>
      <c r="I2658" s="3" t="s">
        <v>24</v>
      </c>
      <c r="J2658" s="3" t="s">
        <v>25</v>
      </c>
      <c r="K2658" s="3" t="s">
        <v>765</v>
      </c>
      <c r="L2658" s="4" t="str">
        <f t="shared" si="170"/>
        <v>RC1206FR-073M65L</v>
      </c>
      <c r="M2658" s="3" t="s">
        <v>378</v>
      </c>
      <c r="N2658" t="s">
        <v>379</v>
      </c>
      <c r="O2658" t="str">
        <f t="shared" ca="1" si="168"/>
        <v>C:\Altium Libraries\Passives Library\DataSheet\GENERAL PURPOSE CHIP RESISTORS (Yageo).pdf</v>
      </c>
      <c r="P2658" s="5" t="str">
        <f t="shared" si="171"/>
        <v>GENERAL PURPOSE CHIP RESISTORS RES1206 3M65±1% 200V 0.25W</v>
      </c>
    </row>
    <row r="2659" spans="1:16" x14ac:dyDescent="0.3">
      <c r="A2659" s="4" t="s">
        <v>3961</v>
      </c>
      <c r="B2659" s="3" t="s">
        <v>762</v>
      </c>
      <c r="C2659" s="4" t="s">
        <v>2691</v>
      </c>
      <c r="D2659" s="45" t="s">
        <v>1669</v>
      </c>
      <c r="E2659" s="3" t="s">
        <v>763</v>
      </c>
      <c r="F2659" s="3" t="s">
        <v>764</v>
      </c>
      <c r="G2659" s="4" t="str">
        <f t="shared" si="169"/>
        <v>RES1206 3M74±1%</v>
      </c>
      <c r="H2659" s="3" t="s">
        <v>23</v>
      </c>
      <c r="I2659" s="3" t="s">
        <v>24</v>
      </c>
      <c r="J2659" s="3" t="s">
        <v>25</v>
      </c>
      <c r="K2659" s="3" t="s">
        <v>765</v>
      </c>
      <c r="L2659" s="4" t="str">
        <f t="shared" si="170"/>
        <v>RC1206FR-073M74L</v>
      </c>
      <c r="M2659" s="3" t="s">
        <v>378</v>
      </c>
      <c r="N2659" t="s">
        <v>379</v>
      </c>
      <c r="O2659" t="str">
        <f t="shared" ca="1" si="168"/>
        <v>C:\Altium Libraries\Passives Library\DataSheet\GENERAL PURPOSE CHIP RESISTORS (Yageo).pdf</v>
      </c>
      <c r="P2659" s="5" t="str">
        <f t="shared" si="171"/>
        <v>GENERAL PURPOSE CHIP RESISTORS RES1206 3M74±1% 200V 0.25W</v>
      </c>
    </row>
    <row r="2660" spans="1:16" x14ac:dyDescent="0.3">
      <c r="A2660" s="4" t="s">
        <v>3962</v>
      </c>
      <c r="B2660" s="3" t="s">
        <v>762</v>
      </c>
      <c r="C2660" s="4" t="s">
        <v>2692</v>
      </c>
      <c r="D2660" s="45" t="s">
        <v>1669</v>
      </c>
      <c r="E2660" s="3" t="s">
        <v>763</v>
      </c>
      <c r="F2660" s="3" t="s">
        <v>764</v>
      </c>
      <c r="G2660" s="4" t="str">
        <f t="shared" si="169"/>
        <v>RES1206 3M83±1%</v>
      </c>
      <c r="H2660" s="3" t="s">
        <v>23</v>
      </c>
      <c r="I2660" s="3" t="s">
        <v>24</v>
      </c>
      <c r="J2660" s="3" t="s">
        <v>25</v>
      </c>
      <c r="K2660" s="3" t="s">
        <v>765</v>
      </c>
      <c r="L2660" s="4" t="str">
        <f t="shared" si="170"/>
        <v>RC1206FR-073M83L</v>
      </c>
      <c r="M2660" s="3" t="s">
        <v>378</v>
      </c>
      <c r="N2660" t="s">
        <v>379</v>
      </c>
      <c r="O2660" t="str">
        <f t="shared" ca="1" si="168"/>
        <v>C:\Altium Libraries\Passives Library\DataSheet\GENERAL PURPOSE CHIP RESISTORS (Yageo).pdf</v>
      </c>
      <c r="P2660" s="5" t="str">
        <f t="shared" si="171"/>
        <v>GENERAL PURPOSE CHIP RESISTORS RES1206 3M83±1% 200V 0.25W</v>
      </c>
    </row>
    <row r="2661" spans="1:16" x14ac:dyDescent="0.3">
      <c r="A2661" s="4" t="s">
        <v>3963</v>
      </c>
      <c r="B2661" s="3" t="s">
        <v>762</v>
      </c>
      <c r="C2661" s="4" t="s">
        <v>2693</v>
      </c>
      <c r="D2661" s="45" t="s">
        <v>1669</v>
      </c>
      <c r="E2661" s="3" t="s">
        <v>763</v>
      </c>
      <c r="F2661" s="3" t="s">
        <v>764</v>
      </c>
      <c r="G2661" s="4" t="str">
        <f t="shared" si="169"/>
        <v>RES1206 3M92±1%</v>
      </c>
      <c r="H2661" s="3" t="s">
        <v>23</v>
      </c>
      <c r="I2661" s="3" t="s">
        <v>24</v>
      </c>
      <c r="J2661" s="3" t="s">
        <v>25</v>
      </c>
      <c r="K2661" s="3" t="s">
        <v>765</v>
      </c>
      <c r="L2661" s="4" t="str">
        <f t="shared" si="170"/>
        <v>RC1206FR-073M92L</v>
      </c>
      <c r="M2661" s="3" t="s">
        <v>378</v>
      </c>
      <c r="N2661" t="s">
        <v>379</v>
      </c>
      <c r="O2661" t="str">
        <f t="shared" ca="1" si="168"/>
        <v>C:\Altium Libraries\Passives Library\DataSheet\GENERAL PURPOSE CHIP RESISTORS (Yageo).pdf</v>
      </c>
      <c r="P2661" s="5" t="str">
        <f t="shared" si="171"/>
        <v>GENERAL PURPOSE CHIP RESISTORS RES1206 3M92±1% 200V 0.25W</v>
      </c>
    </row>
    <row r="2662" spans="1:16" x14ac:dyDescent="0.3">
      <c r="A2662" s="4" t="s">
        <v>3964</v>
      </c>
      <c r="B2662" s="3" t="s">
        <v>762</v>
      </c>
      <c r="C2662" s="4" t="s">
        <v>2694</v>
      </c>
      <c r="D2662" s="45" t="s">
        <v>1669</v>
      </c>
      <c r="E2662" s="3" t="s">
        <v>763</v>
      </c>
      <c r="F2662" s="3" t="s">
        <v>764</v>
      </c>
      <c r="G2662" s="4" t="str">
        <f t="shared" si="169"/>
        <v>RES1206 4M02±1%</v>
      </c>
      <c r="H2662" s="3" t="s">
        <v>23</v>
      </c>
      <c r="I2662" s="3" t="s">
        <v>24</v>
      </c>
      <c r="J2662" s="3" t="s">
        <v>25</v>
      </c>
      <c r="K2662" s="3" t="s">
        <v>765</v>
      </c>
      <c r="L2662" s="4" t="str">
        <f t="shared" si="170"/>
        <v>RC1206FR-074M02L</v>
      </c>
      <c r="M2662" s="3" t="s">
        <v>378</v>
      </c>
      <c r="N2662" t="s">
        <v>379</v>
      </c>
      <c r="O2662" t="str">
        <f t="shared" ca="1" si="168"/>
        <v>C:\Altium Libraries\Passives Library\DataSheet\GENERAL PURPOSE CHIP RESISTORS (Yageo).pdf</v>
      </c>
      <c r="P2662" s="5" t="str">
        <f t="shared" si="171"/>
        <v>GENERAL PURPOSE CHIP RESISTORS RES1206 4M02±1% 200V 0.25W</v>
      </c>
    </row>
    <row r="2663" spans="1:16" x14ac:dyDescent="0.3">
      <c r="A2663" s="4" t="s">
        <v>3965</v>
      </c>
      <c r="B2663" s="3" t="s">
        <v>762</v>
      </c>
      <c r="C2663" s="4" t="s">
        <v>2695</v>
      </c>
      <c r="D2663" s="45" t="s">
        <v>1669</v>
      </c>
      <c r="E2663" s="3" t="s">
        <v>763</v>
      </c>
      <c r="F2663" s="3" t="s">
        <v>764</v>
      </c>
      <c r="G2663" s="4" t="str">
        <f t="shared" si="169"/>
        <v>RES1206 4M12±1%</v>
      </c>
      <c r="H2663" s="3" t="s">
        <v>23</v>
      </c>
      <c r="I2663" s="3" t="s">
        <v>24</v>
      </c>
      <c r="J2663" s="3" t="s">
        <v>25</v>
      </c>
      <c r="K2663" s="3" t="s">
        <v>765</v>
      </c>
      <c r="L2663" s="4" t="str">
        <f t="shared" si="170"/>
        <v>RC1206FR-074M12L</v>
      </c>
      <c r="M2663" s="3" t="s">
        <v>378</v>
      </c>
      <c r="N2663" t="s">
        <v>379</v>
      </c>
      <c r="O2663" t="str">
        <f t="shared" ca="1" si="168"/>
        <v>C:\Altium Libraries\Passives Library\DataSheet\GENERAL PURPOSE CHIP RESISTORS (Yageo).pdf</v>
      </c>
      <c r="P2663" s="5" t="str">
        <f t="shared" si="171"/>
        <v>GENERAL PURPOSE CHIP RESISTORS RES1206 4M12±1% 200V 0.25W</v>
      </c>
    </row>
    <row r="2664" spans="1:16" x14ac:dyDescent="0.3">
      <c r="A2664" s="4" t="s">
        <v>3966</v>
      </c>
      <c r="B2664" s="3" t="s">
        <v>762</v>
      </c>
      <c r="C2664" s="4" t="s">
        <v>2696</v>
      </c>
      <c r="D2664" s="45" t="s">
        <v>1669</v>
      </c>
      <c r="E2664" s="3" t="s">
        <v>763</v>
      </c>
      <c r="F2664" s="3" t="s">
        <v>764</v>
      </c>
      <c r="G2664" s="4" t="str">
        <f t="shared" si="169"/>
        <v>RES1206 4M22±1%</v>
      </c>
      <c r="H2664" s="3" t="s">
        <v>23</v>
      </c>
      <c r="I2664" s="3" t="s">
        <v>24</v>
      </c>
      <c r="J2664" s="3" t="s">
        <v>25</v>
      </c>
      <c r="K2664" s="3" t="s">
        <v>765</v>
      </c>
      <c r="L2664" s="4" t="str">
        <f t="shared" si="170"/>
        <v>RC1206FR-074M22L</v>
      </c>
      <c r="M2664" s="3" t="s">
        <v>378</v>
      </c>
      <c r="N2664" t="s">
        <v>379</v>
      </c>
      <c r="O2664" t="str">
        <f t="shared" ca="1" si="168"/>
        <v>C:\Altium Libraries\Passives Library\DataSheet\GENERAL PURPOSE CHIP RESISTORS (Yageo).pdf</v>
      </c>
      <c r="P2664" s="5" t="str">
        <f t="shared" si="171"/>
        <v>GENERAL PURPOSE CHIP RESISTORS RES1206 4M22±1% 200V 0.25W</v>
      </c>
    </row>
    <row r="2665" spans="1:16" x14ac:dyDescent="0.3">
      <c r="A2665" s="4" t="s">
        <v>3967</v>
      </c>
      <c r="B2665" s="3" t="s">
        <v>762</v>
      </c>
      <c r="C2665" s="4" t="s">
        <v>2697</v>
      </c>
      <c r="D2665" s="45" t="s">
        <v>1669</v>
      </c>
      <c r="E2665" s="3" t="s">
        <v>763</v>
      </c>
      <c r="F2665" s="3" t="s">
        <v>764</v>
      </c>
      <c r="G2665" s="4" t="str">
        <f t="shared" si="169"/>
        <v>RES1206 4M32±1%</v>
      </c>
      <c r="H2665" s="3" t="s">
        <v>23</v>
      </c>
      <c r="I2665" s="3" t="s">
        <v>24</v>
      </c>
      <c r="J2665" s="3" t="s">
        <v>25</v>
      </c>
      <c r="K2665" s="3" t="s">
        <v>765</v>
      </c>
      <c r="L2665" s="4" t="str">
        <f t="shared" si="170"/>
        <v>RC1206FR-074M32L</v>
      </c>
      <c r="M2665" s="3" t="s">
        <v>378</v>
      </c>
      <c r="N2665" t="s">
        <v>379</v>
      </c>
      <c r="O2665" t="str">
        <f t="shared" ca="1" si="168"/>
        <v>C:\Altium Libraries\Passives Library\DataSheet\GENERAL PURPOSE CHIP RESISTORS (Yageo).pdf</v>
      </c>
      <c r="P2665" s="5" t="str">
        <f t="shared" si="171"/>
        <v>GENERAL PURPOSE CHIP RESISTORS RES1206 4M32±1% 200V 0.25W</v>
      </c>
    </row>
    <row r="2666" spans="1:16" x14ac:dyDescent="0.3">
      <c r="A2666" s="4" t="s">
        <v>3968</v>
      </c>
      <c r="B2666" s="3" t="s">
        <v>762</v>
      </c>
      <c r="C2666" s="4" t="s">
        <v>2698</v>
      </c>
      <c r="D2666" s="45" t="s">
        <v>1669</v>
      </c>
      <c r="E2666" s="3" t="s">
        <v>763</v>
      </c>
      <c r="F2666" s="3" t="s">
        <v>764</v>
      </c>
      <c r="G2666" s="4" t="str">
        <f t="shared" si="169"/>
        <v>RES1206 4M42±1%</v>
      </c>
      <c r="H2666" s="3" t="s">
        <v>23</v>
      </c>
      <c r="I2666" s="3" t="s">
        <v>24</v>
      </c>
      <c r="J2666" s="3" t="s">
        <v>25</v>
      </c>
      <c r="K2666" s="3" t="s">
        <v>765</v>
      </c>
      <c r="L2666" s="4" t="str">
        <f t="shared" si="170"/>
        <v>RC1206FR-074M42L</v>
      </c>
      <c r="M2666" s="3" t="s">
        <v>378</v>
      </c>
      <c r="N2666" t="s">
        <v>379</v>
      </c>
      <c r="O2666" t="str">
        <f t="shared" ca="1" si="168"/>
        <v>C:\Altium Libraries\Passives Library\DataSheet\GENERAL PURPOSE CHIP RESISTORS (Yageo).pdf</v>
      </c>
      <c r="P2666" s="5" t="str">
        <f t="shared" si="171"/>
        <v>GENERAL PURPOSE CHIP RESISTORS RES1206 4M42±1% 200V 0.25W</v>
      </c>
    </row>
    <row r="2667" spans="1:16" x14ac:dyDescent="0.3">
      <c r="A2667" s="4" t="s">
        <v>3969</v>
      </c>
      <c r="B2667" s="3" t="s">
        <v>762</v>
      </c>
      <c r="C2667" s="4" t="s">
        <v>2699</v>
      </c>
      <c r="D2667" s="45" t="s">
        <v>1669</v>
      </c>
      <c r="E2667" s="3" t="s">
        <v>763</v>
      </c>
      <c r="F2667" s="3" t="s">
        <v>764</v>
      </c>
      <c r="G2667" s="4" t="str">
        <f t="shared" si="169"/>
        <v>RES1206 4M53±1%</v>
      </c>
      <c r="H2667" s="3" t="s">
        <v>23</v>
      </c>
      <c r="I2667" s="3" t="s">
        <v>24</v>
      </c>
      <c r="J2667" s="3" t="s">
        <v>25</v>
      </c>
      <c r="K2667" s="3" t="s">
        <v>765</v>
      </c>
      <c r="L2667" s="4" t="str">
        <f t="shared" si="170"/>
        <v>RC1206FR-074M53L</v>
      </c>
      <c r="M2667" s="3" t="s">
        <v>378</v>
      </c>
      <c r="N2667" t="s">
        <v>379</v>
      </c>
      <c r="O2667" t="str">
        <f t="shared" ref="O2667:O2700" ca="1" si="172">CONCATENATE(LEFT(CELL("имяфайла"), FIND("[",CELL("имяфайла"))-1),"DataSheet\GENERAL PURPOSE CHIP RESISTORS (Yageo).pdf")</f>
        <v>C:\Altium Libraries\Passives Library\DataSheet\GENERAL PURPOSE CHIP RESISTORS (Yageo).pdf</v>
      </c>
      <c r="P2667" s="5" t="str">
        <f t="shared" si="171"/>
        <v>GENERAL PURPOSE CHIP RESISTORS RES1206 4M53±1% 200V 0.25W</v>
      </c>
    </row>
    <row r="2668" spans="1:16" x14ac:dyDescent="0.3">
      <c r="A2668" s="4" t="s">
        <v>3970</v>
      </c>
      <c r="B2668" s="3" t="s">
        <v>762</v>
      </c>
      <c r="C2668" s="4" t="s">
        <v>2700</v>
      </c>
      <c r="D2668" s="45" t="s">
        <v>1669</v>
      </c>
      <c r="E2668" s="3" t="s">
        <v>763</v>
      </c>
      <c r="F2668" s="3" t="s">
        <v>764</v>
      </c>
      <c r="G2668" s="4" t="str">
        <f t="shared" ref="G2668:G2700" si="173">CONCATENATE(K2668," ",C2668,D2668)</f>
        <v>RES1206 4M64±1%</v>
      </c>
      <c r="H2668" s="3" t="s">
        <v>23</v>
      </c>
      <c r="I2668" s="3" t="s">
        <v>24</v>
      </c>
      <c r="J2668" s="3" t="s">
        <v>25</v>
      </c>
      <c r="K2668" s="3" t="s">
        <v>765</v>
      </c>
      <c r="L2668" s="4" t="str">
        <f t="shared" ref="L2668:L2700" si="174">CONCATENATE("RC1206FR-07",C2668,"L")</f>
        <v>RC1206FR-074M64L</v>
      </c>
      <c r="M2668" s="3" t="s">
        <v>378</v>
      </c>
      <c r="N2668" t="s">
        <v>379</v>
      </c>
      <c r="O2668" t="str">
        <f t="shared" ca="1" si="172"/>
        <v>C:\Altium Libraries\Passives Library\DataSheet\GENERAL PURPOSE CHIP RESISTORS (Yageo).pdf</v>
      </c>
      <c r="P2668" s="5" t="str">
        <f t="shared" ref="P2668:P2700" si="175">CONCATENATE(N2668," ",K2668," ",C2668,D2668," ",E2668," ",F2668)</f>
        <v>GENERAL PURPOSE CHIP RESISTORS RES1206 4M64±1% 200V 0.25W</v>
      </c>
    </row>
    <row r="2669" spans="1:16" x14ac:dyDescent="0.3">
      <c r="A2669" s="4" t="s">
        <v>3971</v>
      </c>
      <c r="B2669" s="3" t="s">
        <v>762</v>
      </c>
      <c r="C2669" s="4" t="s">
        <v>2701</v>
      </c>
      <c r="D2669" s="45" t="s">
        <v>1669</v>
      </c>
      <c r="E2669" s="3" t="s">
        <v>763</v>
      </c>
      <c r="F2669" s="3" t="s">
        <v>764</v>
      </c>
      <c r="G2669" s="4" t="str">
        <f t="shared" si="173"/>
        <v>RES1206 4M75±1%</v>
      </c>
      <c r="H2669" s="3" t="s">
        <v>23</v>
      </c>
      <c r="I2669" s="3" t="s">
        <v>24</v>
      </c>
      <c r="J2669" s="3" t="s">
        <v>25</v>
      </c>
      <c r="K2669" s="3" t="s">
        <v>765</v>
      </c>
      <c r="L2669" s="4" t="str">
        <f t="shared" si="174"/>
        <v>RC1206FR-074M75L</v>
      </c>
      <c r="M2669" s="3" t="s">
        <v>378</v>
      </c>
      <c r="N2669" t="s">
        <v>379</v>
      </c>
      <c r="O2669" t="str">
        <f t="shared" ca="1" si="172"/>
        <v>C:\Altium Libraries\Passives Library\DataSheet\GENERAL PURPOSE CHIP RESISTORS (Yageo).pdf</v>
      </c>
      <c r="P2669" s="5" t="str">
        <f t="shared" si="175"/>
        <v>GENERAL PURPOSE CHIP RESISTORS RES1206 4M75±1% 200V 0.25W</v>
      </c>
    </row>
    <row r="2670" spans="1:16" x14ac:dyDescent="0.3">
      <c r="A2670" s="4" t="s">
        <v>3972</v>
      </c>
      <c r="B2670" s="3" t="s">
        <v>762</v>
      </c>
      <c r="C2670" s="4" t="s">
        <v>2702</v>
      </c>
      <c r="D2670" s="45" t="s">
        <v>1669</v>
      </c>
      <c r="E2670" s="3" t="s">
        <v>763</v>
      </c>
      <c r="F2670" s="3" t="s">
        <v>764</v>
      </c>
      <c r="G2670" s="4" t="str">
        <f t="shared" si="173"/>
        <v>RES1206 4M87±1%</v>
      </c>
      <c r="H2670" s="3" t="s">
        <v>23</v>
      </c>
      <c r="I2670" s="3" t="s">
        <v>24</v>
      </c>
      <c r="J2670" s="3" t="s">
        <v>25</v>
      </c>
      <c r="K2670" s="3" t="s">
        <v>765</v>
      </c>
      <c r="L2670" s="4" t="str">
        <f t="shared" si="174"/>
        <v>RC1206FR-074M87L</v>
      </c>
      <c r="M2670" s="3" t="s">
        <v>378</v>
      </c>
      <c r="N2670" t="s">
        <v>379</v>
      </c>
      <c r="O2670" t="str">
        <f t="shared" ca="1" si="172"/>
        <v>C:\Altium Libraries\Passives Library\DataSheet\GENERAL PURPOSE CHIP RESISTORS (Yageo).pdf</v>
      </c>
      <c r="P2670" s="5" t="str">
        <f t="shared" si="175"/>
        <v>GENERAL PURPOSE CHIP RESISTORS RES1206 4M87±1% 200V 0.25W</v>
      </c>
    </row>
    <row r="2671" spans="1:16" x14ac:dyDescent="0.3">
      <c r="A2671" s="4" t="s">
        <v>3973</v>
      </c>
      <c r="B2671" s="3" t="s">
        <v>762</v>
      </c>
      <c r="C2671" s="4" t="s">
        <v>2703</v>
      </c>
      <c r="D2671" s="45" t="s">
        <v>1669</v>
      </c>
      <c r="E2671" s="3" t="s">
        <v>763</v>
      </c>
      <c r="F2671" s="3" t="s">
        <v>764</v>
      </c>
      <c r="G2671" s="4" t="str">
        <f t="shared" si="173"/>
        <v>RES1206 4M99±1%</v>
      </c>
      <c r="H2671" s="3" t="s">
        <v>23</v>
      </c>
      <c r="I2671" s="3" t="s">
        <v>24</v>
      </c>
      <c r="J2671" s="3" t="s">
        <v>25</v>
      </c>
      <c r="K2671" s="3" t="s">
        <v>765</v>
      </c>
      <c r="L2671" s="4" t="str">
        <f t="shared" si="174"/>
        <v>RC1206FR-074M99L</v>
      </c>
      <c r="M2671" s="3" t="s">
        <v>378</v>
      </c>
      <c r="N2671" t="s">
        <v>379</v>
      </c>
      <c r="O2671" t="str">
        <f t="shared" ca="1" si="172"/>
        <v>C:\Altium Libraries\Passives Library\DataSheet\GENERAL PURPOSE CHIP RESISTORS (Yageo).pdf</v>
      </c>
      <c r="P2671" s="5" t="str">
        <f t="shared" si="175"/>
        <v>GENERAL PURPOSE CHIP RESISTORS RES1206 4M99±1% 200V 0.25W</v>
      </c>
    </row>
    <row r="2672" spans="1:16" x14ac:dyDescent="0.3">
      <c r="A2672" s="4" t="s">
        <v>3974</v>
      </c>
      <c r="B2672" s="3" t="s">
        <v>762</v>
      </c>
      <c r="C2672" s="4" t="s">
        <v>2704</v>
      </c>
      <c r="D2672" s="45" t="s">
        <v>1669</v>
      </c>
      <c r="E2672" s="3" t="s">
        <v>763</v>
      </c>
      <c r="F2672" s="3" t="s">
        <v>764</v>
      </c>
      <c r="G2672" s="4" t="str">
        <f t="shared" si="173"/>
        <v>RES1206 5M11±1%</v>
      </c>
      <c r="H2672" s="3" t="s">
        <v>23</v>
      </c>
      <c r="I2672" s="3" t="s">
        <v>24</v>
      </c>
      <c r="J2672" s="3" t="s">
        <v>25</v>
      </c>
      <c r="K2672" s="3" t="s">
        <v>765</v>
      </c>
      <c r="L2672" s="4" t="str">
        <f t="shared" si="174"/>
        <v>RC1206FR-075M11L</v>
      </c>
      <c r="M2672" s="3" t="s">
        <v>378</v>
      </c>
      <c r="N2672" t="s">
        <v>379</v>
      </c>
      <c r="O2672" t="str">
        <f t="shared" ca="1" si="172"/>
        <v>C:\Altium Libraries\Passives Library\DataSheet\GENERAL PURPOSE CHIP RESISTORS (Yageo).pdf</v>
      </c>
      <c r="P2672" s="5" t="str">
        <f t="shared" si="175"/>
        <v>GENERAL PURPOSE CHIP RESISTORS RES1206 5M11±1% 200V 0.25W</v>
      </c>
    </row>
    <row r="2673" spans="1:16" x14ac:dyDescent="0.3">
      <c r="A2673" s="4" t="s">
        <v>3975</v>
      </c>
      <c r="B2673" s="3" t="s">
        <v>762</v>
      </c>
      <c r="C2673" s="4" t="s">
        <v>2705</v>
      </c>
      <c r="D2673" s="45" t="s">
        <v>1669</v>
      </c>
      <c r="E2673" s="3" t="s">
        <v>763</v>
      </c>
      <c r="F2673" s="3" t="s">
        <v>764</v>
      </c>
      <c r="G2673" s="4" t="str">
        <f t="shared" si="173"/>
        <v>RES1206 5M23±1%</v>
      </c>
      <c r="H2673" s="3" t="s">
        <v>23</v>
      </c>
      <c r="I2673" s="3" t="s">
        <v>24</v>
      </c>
      <c r="J2673" s="3" t="s">
        <v>25</v>
      </c>
      <c r="K2673" s="3" t="s">
        <v>765</v>
      </c>
      <c r="L2673" s="4" t="str">
        <f t="shared" si="174"/>
        <v>RC1206FR-075M23L</v>
      </c>
      <c r="M2673" s="3" t="s">
        <v>378</v>
      </c>
      <c r="N2673" t="s">
        <v>379</v>
      </c>
      <c r="O2673" t="str">
        <f t="shared" ca="1" si="172"/>
        <v>C:\Altium Libraries\Passives Library\DataSheet\GENERAL PURPOSE CHIP RESISTORS (Yageo).pdf</v>
      </c>
      <c r="P2673" s="5" t="str">
        <f t="shared" si="175"/>
        <v>GENERAL PURPOSE CHIP RESISTORS RES1206 5M23±1% 200V 0.25W</v>
      </c>
    </row>
    <row r="2674" spans="1:16" x14ac:dyDescent="0.3">
      <c r="A2674" s="4" t="s">
        <v>3976</v>
      </c>
      <c r="B2674" s="3" t="s">
        <v>762</v>
      </c>
      <c r="C2674" s="4" t="s">
        <v>2706</v>
      </c>
      <c r="D2674" s="45" t="s">
        <v>1669</v>
      </c>
      <c r="E2674" s="3" t="s">
        <v>763</v>
      </c>
      <c r="F2674" s="3" t="s">
        <v>764</v>
      </c>
      <c r="G2674" s="4" t="str">
        <f t="shared" si="173"/>
        <v>RES1206 5M36±1%</v>
      </c>
      <c r="H2674" s="3" t="s">
        <v>23</v>
      </c>
      <c r="I2674" s="3" t="s">
        <v>24</v>
      </c>
      <c r="J2674" s="3" t="s">
        <v>25</v>
      </c>
      <c r="K2674" s="3" t="s">
        <v>765</v>
      </c>
      <c r="L2674" s="4" t="str">
        <f t="shared" si="174"/>
        <v>RC1206FR-075M36L</v>
      </c>
      <c r="M2674" s="3" t="s">
        <v>378</v>
      </c>
      <c r="N2674" t="s">
        <v>379</v>
      </c>
      <c r="O2674" t="str">
        <f t="shared" ca="1" si="172"/>
        <v>C:\Altium Libraries\Passives Library\DataSheet\GENERAL PURPOSE CHIP RESISTORS (Yageo).pdf</v>
      </c>
      <c r="P2674" s="5" t="str">
        <f t="shared" si="175"/>
        <v>GENERAL PURPOSE CHIP RESISTORS RES1206 5M36±1% 200V 0.25W</v>
      </c>
    </row>
    <row r="2675" spans="1:16" x14ac:dyDescent="0.3">
      <c r="A2675" s="4" t="s">
        <v>3977</v>
      </c>
      <c r="B2675" s="3" t="s">
        <v>762</v>
      </c>
      <c r="C2675" s="4" t="s">
        <v>2707</v>
      </c>
      <c r="D2675" s="45" t="s">
        <v>1669</v>
      </c>
      <c r="E2675" s="3" t="s">
        <v>763</v>
      </c>
      <c r="F2675" s="3" t="s">
        <v>764</v>
      </c>
      <c r="G2675" s="4" t="str">
        <f t="shared" si="173"/>
        <v>RES1206 5M49±1%</v>
      </c>
      <c r="H2675" s="3" t="s">
        <v>23</v>
      </c>
      <c r="I2675" s="3" t="s">
        <v>24</v>
      </c>
      <c r="J2675" s="3" t="s">
        <v>25</v>
      </c>
      <c r="K2675" s="3" t="s">
        <v>765</v>
      </c>
      <c r="L2675" s="4" t="str">
        <f t="shared" si="174"/>
        <v>RC1206FR-075M49L</v>
      </c>
      <c r="M2675" s="3" t="s">
        <v>378</v>
      </c>
      <c r="N2675" t="s">
        <v>379</v>
      </c>
      <c r="O2675" t="str">
        <f t="shared" ca="1" si="172"/>
        <v>C:\Altium Libraries\Passives Library\DataSheet\GENERAL PURPOSE CHIP RESISTORS (Yageo).pdf</v>
      </c>
      <c r="P2675" s="5" t="str">
        <f t="shared" si="175"/>
        <v>GENERAL PURPOSE CHIP RESISTORS RES1206 5M49±1% 200V 0.25W</v>
      </c>
    </row>
    <row r="2676" spans="1:16" x14ac:dyDescent="0.3">
      <c r="A2676" s="4" t="s">
        <v>3978</v>
      </c>
      <c r="B2676" s="3" t="s">
        <v>762</v>
      </c>
      <c r="C2676" s="4" t="s">
        <v>2708</v>
      </c>
      <c r="D2676" s="45" t="s">
        <v>1669</v>
      </c>
      <c r="E2676" s="3" t="s">
        <v>763</v>
      </c>
      <c r="F2676" s="3" t="s">
        <v>764</v>
      </c>
      <c r="G2676" s="4" t="str">
        <f t="shared" si="173"/>
        <v>RES1206 5M62±1%</v>
      </c>
      <c r="H2676" s="3" t="s">
        <v>23</v>
      </c>
      <c r="I2676" s="3" t="s">
        <v>24</v>
      </c>
      <c r="J2676" s="3" t="s">
        <v>25</v>
      </c>
      <c r="K2676" s="3" t="s">
        <v>765</v>
      </c>
      <c r="L2676" s="4" t="str">
        <f t="shared" si="174"/>
        <v>RC1206FR-075M62L</v>
      </c>
      <c r="M2676" s="3" t="s">
        <v>378</v>
      </c>
      <c r="N2676" t="s">
        <v>379</v>
      </c>
      <c r="O2676" t="str">
        <f t="shared" ca="1" si="172"/>
        <v>C:\Altium Libraries\Passives Library\DataSheet\GENERAL PURPOSE CHIP RESISTORS (Yageo).pdf</v>
      </c>
      <c r="P2676" s="5" t="str">
        <f t="shared" si="175"/>
        <v>GENERAL PURPOSE CHIP RESISTORS RES1206 5M62±1% 200V 0.25W</v>
      </c>
    </row>
    <row r="2677" spans="1:16" x14ac:dyDescent="0.3">
      <c r="A2677" s="4" t="s">
        <v>3979</v>
      </c>
      <c r="B2677" s="3" t="s">
        <v>762</v>
      </c>
      <c r="C2677" s="4" t="s">
        <v>2709</v>
      </c>
      <c r="D2677" s="45" t="s">
        <v>1669</v>
      </c>
      <c r="E2677" s="3" t="s">
        <v>763</v>
      </c>
      <c r="F2677" s="3" t="s">
        <v>764</v>
      </c>
      <c r="G2677" s="4" t="str">
        <f t="shared" si="173"/>
        <v>RES1206 5M76±1%</v>
      </c>
      <c r="H2677" s="3" t="s">
        <v>23</v>
      </c>
      <c r="I2677" s="3" t="s">
        <v>24</v>
      </c>
      <c r="J2677" s="3" t="s">
        <v>25</v>
      </c>
      <c r="K2677" s="3" t="s">
        <v>765</v>
      </c>
      <c r="L2677" s="4" t="str">
        <f t="shared" si="174"/>
        <v>RC1206FR-075M76L</v>
      </c>
      <c r="M2677" s="3" t="s">
        <v>378</v>
      </c>
      <c r="N2677" t="s">
        <v>379</v>
      </c>
      <c r="O2677" t="str">
        <f t="shared" ca="1" si="172"/>
        <v>C:\Altium Libraries\Passives Library\DataSheet\GENERAL PURPOSE CHIP RESISTORS (Yageo).pdf</v>
      </c>
      <c r="P2677" s="5" t="str">
        <f t="shared" si="175"/>
        <v>GENERAL PURPOSE CHIP RESISTORS RES1206 5M76±1% 200V 0.25W</v>
      </c>
    </row>
    <row r="2678" spans="1:16" x14ac:dyDescent="0.3">
      <c r="A2678" s="4" t="s">
        <v>3980</v>
      </c>
      <c r="B2678" s="3" t="s">
        <v>762</v>
      </c>
      <c r="C2678" s="4" t="s">
        <v>2710</v>
      </c>
      <c r="D2678" s="45" t="s">
        <v>1669</v>
      </c>
      <c r="E2678" s="3" t="s">
        <v>763</v>
      </c>
      <c r="F2678" s="3" t="s">
        <v>764</v>
      </c>
      <c r="G2678" s="4" t="str">
        <f t="shared" si="173"/>
        <v>RES1206 5M9±1%</v>
      </c>
      <c r="H2678" s="3" t="s">
        <v>23</v>
      </c>
      <c r="I2678" s="3" t="s">
        <v>24</v>
      </c>
      <c r="J2678" s="3" t="s">
        <v>25</v>
      </c>
      <c r="K2678" s="3" t="s">
        <v>765</v>
      </c>
      <c r="L2678" s="4" t="str">
        <f t="shared" si="174"/>
        <v>RC1206FR-075M9L</v>
      </c>
      <c r="M2678" s="3" t="s">
        <v>378</v>
      </c>
      <c r="N2678" t="s">
        <v>379</v>
      </c>
      <c r="O2678" t="str">
        <f t="shared" ca="1" si="172"/>
        <v>C:\Altium Libraries\Passives Library\DataSheet\GENERAL PURPOSE CHIP RESISTORS (Yageo).pdf</v>
      </c>
      <c r="P2678" s="5" t="str">
        <f t="shared" si="175"/>
        <v>GENERAL PURPOSE CHIP RESISTORS RES1206 5M9±1% 200V 0.25W</v>
      </c>
    </row>
    <row r="2679" spans="1:16" x14ac:dyDescent="0.3">
      <c r="A2679" s="4" t="s">
        <v>3981</v>
      </c>
      <c r="B2679" s="3" t="s">
        <v>762</v>
      </c>
      <c r="C2679" s="4" t="s">
        <v>2711</v>
      </c>
      <c r="D2679" s="45" t="s">
        <v>1669</v>
      </c>
      <c r="E2679" s="3" t="s">
        <v>763</v>
      </c>
      <c r="F2679" s="3" t="s">
        <v>764</v>
      </c>
      <c r="G2679" s="4" t="str">
        <f t="shared" si="173"/>
        <v>RES1206 6M04±1%</v>
      </c>
      <c r="H2679" s="3" t="s">
        <v>23</v>
      </c>
      <c r="I2679" s="3" t="s">
        <v>24</v>
      </c>
      <c r="J2679" s="3" t="s">
        <v>25</v>
      </c>
      <c r="K2679" s="3" t="s">
        <v>765</v>
      </c>
      <c r="L2679" s="4" t="str">
        <f t="shared" si="174"/>
        <v>RC1206FR-076M04L</v>
      </c>
      <c r="M2679" s="3" t="s">
        <v>378</v>
      </c>
      <c r="N2679" t="s">
        <v>379</v>
      </c>
      <c r="O2679" t="str">
        <f t="shared" ca="1" si="172"/>
        <v>C:\Altium Libraries\Passives Library\DataSheet\GENERAL PURPOSE CHIP RESISTORS (Yageo).pdf</v>
      </c>
      <c r="P2679" s="5" t="str">
        <f t="shared" si="175"/>
        <v>GENERAL PURPOSE CHIP RESISTORS RES1206 6M04±1% 200V 0.25W</v>
      </c>
    </row>
    <row r="2680" spans="1:16" x14ac:dyDescent="0.3">
      <c r="A2680" s="4" t="s">
        <v>3982</v>
      </c>
      <c r="B2680" s="3" t="s">
        <v>762</v>
      </c>
      <c r="C2680" s="4" t="s">
        <v>2712</v>
      </c>
      <c r="D2680" s="45" t="s">
        <v>1669</v>
      </c>
      <c r="E2680" s="3" t="s">
        <v>763</v>
      </c>
      <c r="F2680" s="3" t="s">
        <v>764</v>
      </c>
      <c r="G2680" s="4" t="str">
        <f t="shared" si="173"/>
        <v>RES1206 6M19±1%</v>
      </c>
      <c r="H2680" s="3" t="s">
        <v>23</v>
      </c>
      <c r="I2680" s="3" t="s">
        <v>24</v>
      </c>
      <c r="J2680" s="3" t="s">
        <v>25</v>
      </c>
      <c r="K2680" s="3" t="s">
        <v>765</v>
      </c>
      <c r="L2680" s="4" t="str">
        <f t="shared" si="174"/>
        <v>RC1206FR-076M19L</v>
      </c>
      <c r="M2680" s="3" t="s">
        <v>378</v>
      </c>
      <c r="N2680" t="s">
        <v>379</v>
      </c>
      <c r="O2680" t="str">
        <f t="shared" ca="1" si="172"/>
        <v>C:\Altium Libraries\Passives Library\DataSheet\GENERAL PURPOSE CHIP RESISTORS (Yageo).pdf</v>
      </c>
      <c r="P2680" s="5" t="str">
        <f t="shared" si="175"/>
        <v>GENERAL PURPOSE CHIP RESISTORS RES1206 6M19±1% 200V 0.25W</v>
      </c>
    </row>
    <row r="2681" spans="1:16" x14ac:dyDescent="0.3">
      <c r="A2681" s="4" t="s">
        <v>3983</v>
      </c>
      <c r="B2681" s="3" t="s">
        <v>762</v>
      </c>
      <c r="C2681" s="4" t="s">
        <v>2713</v>
      </c>
      <c r="D2681" s="45" t="s">
        <v>1669</v>
      </c>
      <c r="E2681" s="3" t="s">
        <v>763</v>
      </c>
      <c r="F2681" s="3" t="s">
        <v>764</v>
      </c>
      <c r="G2681" s="4" t="str">
        <f t="shared" si="173"/>
        <v>RES1206 6M34±1%</v>
      </c>
      <c r="H2681" s="3" t="s">
        <v>23</v>
      </c>
      <c r="I2681" s="3" t="s">
        <v>24</v>
      </c>
      <c r="J2681" s="3" t="s">
        <v>25</v>
      </c>
      <c r="K2681" s="3" t="s">
        <v>765</v>
      </c>
      <c r="L2681" s="4" t="str">
        <f t="shared" si="174"/>
        <v>RC1206FR-076M34L</v>
      </c>
      <c r="M2681" s="3" t="s">
        <v>378</v>
      </c>
      <c r="N2681" t="s">
        <v>379</v>
      </c>
      <c r="O2681" t="str">
        <f t="shared" ca="1" si="172"/>
        <v>C:\Altium Libraries\Passives Library\DataSheet\GENERAL PURPOSE CHIP RESISTORS (Yageo).pdf</v>
      </c>
      <c r="P2681" s="5" t="str">
        <f t="shared" si="175"/>
        <v>GENERAL PURPOSE CHIP RESISTORS RES1206 6M34±1% 200V 0.25W</v>
      </c>
    </row>
    <row r="2682" spans="1:16" x14ac:dyDescent="0.3">
      <c r="A2682" s="4" t="s">
        <v>3984</v>
      </c>
      <c r="B2682" s="3" t="s">
        <v>762</v>
      </c>
      <c r="C2682" s="4" t="s">
        <v>2714</v>
      </c>
      <c r="D2682" s="45" t="s">
        <v>1669</v>
      </c>
      <c r="E2682" s="3" t="s">
        <v>763</v>
      </c>
      <c r="F2682" s="3" t="s">
        <v>764</v>
      </c>
      <c r="G2682" s="4" t="str">
        <f t="shared" si="173"/>
        <v>RES1206 6M49±1%</v>
      </c>
      <c r="H2682" s="3" t="s">
        <v>23</v>
      </c>
      <c r="I2682" s="3" t="s">
        <v>24</v>
      </c>
      <c r="J2682" s="3" t="s">
        <v>25</v>
      </c>
      <c r="K2682" s="3" t="s">
        <v>765</v>
      </c>
      <c r="L2682" s="4" t="str">
        <f t="shared" si="174"/>
        <v>RC1206FR-076M49L</v>
      </c>
      <c r="M2682" s="3" t="s">
        <v>378</v>
      </c>
      <c r="N2682" t="s">
        <v>379</v>
      </c>
      <c r="O2682" t="str">
        <f t="shared" ca="1" si="172"/>
        <v>C:\Altium Libraries\Passives Library\DataSheet\GENERAL PURPOSE CHIP RESISTORS (Yageo).pdf</v>
      </c>
      <c r="P2682" s="5" t="str">
        <f t="shared" si="175"/>
        <v>GENERAL PURPOSE CHIP RESISTORS RES1206 6M49±1% 200V 0.25W</v>
      </c>
    </row>
    <row r="2683" spans="1:16" x14ac:dyDescent="0.3">
      <c r="A2683" s="4" t="s">
        <v>3985</v>
      </c>
      <c r="B2683" s="3" t="s">
        <v>762</v>
      </c>
      <c r="C2683" s="4" t="s">
        <v>2715</v>
      </c>
      <c r="D2683" s="45" t="s">
        <v>1669</v>
      </c>
      <c r="E2683" s="3" t="s">
        <v>763</v>
      </c>
      <c r="F2683" s="3" t="s">
        <v>764</v>
      </c>
      <c r="G2683" s="4" t="str">
        <f t="shared" si="173"/>
        <v>RES1206 6M65±1%</v>
      </c>
      <c r="H2683" s="3" t="s">
        <v>23</v>
      </c>
      <c r="I2683" s="3" t="s">
        <v>24</v>
      </c>
      <c r="J2683" s="3" t="s">
        <v>25</v>
      </c>
      <c r="K2683" s="3" t="s">
        <v>765</v>
      </c>
      <c r="L2683" s="4" t="str">
        <f t="shared" si="174"/>
        <v>RC1206FR-076M65L</v>
      </c>
      <c r="M2683" s="3" t="s">
        <v>378</v>
      </c>
      <c r="N2683" t="s">
        <v>379</v>
      </c>
      <c r="O2683" t="str">
        <f t="shared" ca="1" si="172"/>
        <v>C:\Altium Libraries\Passives Library\DataSheet\GENERAL PURPOSE CHIP RESISTORS (Yageo).pdf</v>
      </c>
      <c r="P2683" s="5" t="str">
        <f t="shared" si="175"/>
        <v>GENERAL PURPOSE CHIP RESISTORS RES1206 6M65±1% 200V 0.25W</v>
      </c>
    </row>
    <row r="2684" spans="1:16" x14ac:dyDescent="0.3">
      <c r="A2684" s="4" t="s">
        <v>3986</v>
      </c>
      <c r="B2684" s="3" t="s">
        <v>762</v>
      </c>
      <c r="C2684" s="4" t="s">
        <v>2716</v>
      </c>
      <c r="D2684" s="45" t="s">
        <v>1669</v>
      </c>
      <c r="E2684" s="3" t="s">
        <v>763</v>
      </c>
      <c r="F2684" s="3" t="s">
        <v>764</v>
      </c>
      <c r="G2684" s="4" t="str">
        <f t="shared" si="173"/>
        <v>RES1206 6M81±1%</v>
      </c>
      <c r="H2684" s="3" t="s">
        <v>23</v>
      </c>
      <c r="I2684" s="3" t="s">
        <v>24</v>
      </c>
      <c r="J2684" s="3" t="s">
        <v>25</v>
      </c>
      <c r="K2684" s="3" t="s">
        <v>765</v>
      </c>
      <c r="L2684" s="4" t="str">
        <f t="shared" si="174"/>
        <v>RC1206FR-076M81L</v>
      </c>
      <c r="M2684" s="3" t="s">
        <v>378</v>
      </c>
      <c r="N2684" t="s">
        <v>379</v>
      </c>
      <c r="O2684" t="str">
        <f t="shared" ca="1" si="172"/>
        <v>C:\Altium Libraries\Passives Library\DataSheet\GENERAL PURPOSE CHIP RESISTORS (Yageo).pdf</v>
      </c>
      <c r="P2684" s="5" t="str">
        <f t="shared" si="175"/>
        <v>GENERAL PURPOSE CHIP RESISTORS RES1206 6M81±1% 200V 0.25W</v>
      </c>
    </row>
    <row r="2685" spans="1:16" x14ac:dyDescent="0.3">
      <c r="A2685" s="4" t="s">
        <v>3987</v>
      </c>
      <c r="B2685" s="3" t="s">
        <v>762</v>
      </c>
      <c r="C2685" s="4" t="s">
        <v>2717</v>
      </c>
      <c r="D2685" s="45" t="s">
        <v>1669</v>
      </c>
      <c r="E2685" s="3" t="s">
        <v>763</v>
      </c>
      <c r="F2685" s="3" t="s">
        <v>764</v>
      </c>
      <c r="G2685" s="4" t="str">
        <f t="shared" si="173"/>
        <v>RES1206 6M98±1%</v>
      </c>
      <c r="H2685" s="3" t="s">
        <v>23</v>
      </c>
      <c r="I2685" s="3" t="s">
        <v>24</v>
      </c>
      <c r="J2685" s="3" t="s">
        <v>25</v>
      </c>
      <c r="K2685" s="3" t="s">
        <v>765</v>
      </c>
      <c r="L2685" s="4" t="str">
        <f t="shared" si="174"/>
        <v>RC1206FR-076M98L</v>
      </c>
      <c r="M2685" s="3" t="s">
        <v>378</v>
      </c>
      <c r="N2685" t="s">
        <v>379</v>
      </c>
      <c r="O2685" t="str">
        <f t="shared" ca="1" si="172"/>
        <v>C:\Altium Libraries\Passives Library\DataSheet\GENERAL PURPOSE CHIP RESISTORS (Yageo).pdf</v>
      </c>
      <c r="P2685" s="5" t="str">
        <f t="shared" si="175"/>
        <v>GENERAL PURPOSE CHIP RESISTORS RES1206 6M98±1% 200V 0.25W</v>
      </c>
    </row>
    <row r="2686" spans="1:16" x14ac:dyDescent="0.3">
      <c r="A2686" s="4" t="s">
        <v>3988</v>
      </c>
      <c r="B2686" s="3" t="s">
        <v>762</v>
      </c>
      <c r="C2686" s="4" t="s">
        <v>2718</v>
      </c>
      <c r="D2686" s="45" t="s">
        <v>1669</v>
      </c>
      <c r="E2686" s="3" t="s">
        <v>763</v>
      </c>
      <c r="F2686" s="3" t="s">
        <v>764</v>
      </c>
      <c r="G2686" s="4" t="str">
        <f t="shared" si="173"/>
        <v>RES1206 7M15±1%</v>
      </c>
      <c r="H2686" s="3" t="s">
        <v>23</v>
      </c>
      <c r="I2686" s="3" t="s">
        <v>24</v>
      </c>
      <c r="J2686" s="3" t="s">
        <v>25</v>
      </c>
      <c r="K2686" s="3" t="s">
        <v>765</v>
      </c>
      <c r="L2686" s="4" t="str">
        <f t="shared" si="174"/>
        <v>RC1206FR-077M15L</v>
      </c>
      <c r="M2686" s="3" t="s">
        <v>378</v>
      </c>
      <c r="N2686" t="s">
        <v>379</v>
      </c>
      <c r="O2686" t="str">
        <f t="shared" ca="1" si="172"/>
        <v>C:\Altium Libraries\Passives Library\DataSheet\GENERAL PURPOSE CHIP RESISTORS (Yageo).pdf</v>
      </c>
      <c r="P2686" s="5" t="str">
        <f t="shared" si="175"/>
        <v>GENERAL PURPOSE CHIP RESISTORS RES1206 7M15±1% 200V 0.25W</v>
      </c>
    </row>
    <row r="2687" spans="1:16" x14ac:dyDescent="0.3">
      <c r="A2687" s="4" t="s">
        <v>3989</v>
      </c>
      <c r="B2687" s="3" t="s">
        <v>762</v>
      </c>
      <c r="C2687" s="4" t="s">
        <v>2719</v>
      </c>
      <c r="D2687" s="45" t="s">
        <v>1669</v>
      </c>
      <c r="E2687" s="3" t="s">
        <v>763</v>
      </c>
      <c r="F2687" s="3" t="s">
        <v>764</v>
      </c>
      <c r="G2687" s="4" t="str">
        <f t="shared" si="173"/>
        <v>RES1206 7M32±1%</v>
      </c>
      <c r="H2687" s="3" t="s">
        <v>23</v>
      </c>
      <c r="I2687" s="3" t="s">
        <v>24</v>
      </c>
      <c r="J2687" s="3" t="s">
        <v>25</v>
      </c>
      <c r="K2687" s="3" t="s">
        <v>765</v>
      </c>
      <c r="L2687" s="4" t="str">
        <f t="shared" si="174"/>
        <v>RC1206FR-077M32L</v>
      </c>
      <c r="M2687" s="3" t="s">
        <v>378</v>
      </c>
      <c r="N2687" t="s">
        <v>379</v>
      </c>
      <c r="O2687" t="str">
        <f t="shared" ca="1" si="172"/>
        <v>C:\Altium Libraries\Passives Library\DataSheet\GENERAL PURPOSE CHIP RESISTORS (Yageo).pdf</v>
      </c>
      <c r="P2687" s="5" t="str">
        <f t="shared" si="175"/>
        <v>GENERAL PURPOSE CHIP RESISTORS RES1206 7M32±1% 200V 0.25W</v>
      </c>
    </row>
    <row r="2688" spans="1:16" x14ac:dyDescent="0.3">
      <c r="A2688" s="4" t="s">
        <v>3990</v>
      </c>
      <c r="B2688" s="3" t="s">
        <v>762</v>
      </c>
      <c r="C2688" s="4" t="s">
        <v>365</v>
      </c>
      <c r="D2688" s="45" t="s">
        <v>1669</v>
      </c>
      <c r="E2688" s="3" t="s">
        <v>763</v>
      </c>
      <c r="F2688" s="3" t="s">
        <v>764</v>
      </c>
      <c r="G2688" s="4" t="str">
        <f t="shared" si="173"/>
        <v>RES1206 7M5±1%</v>
      </c>
      <c r="H2688" s="3" t="s">
        <v>23</v>
      </c>
      <c r="I2688" s="3" t="s">
        <v>24</v>
      </c>
      <c r="J2688" s="3" t="s">
        <v>25</v>
      </c>
      <c r="K2688" s="3" t="s">
        <v>765</v>
      </c>
      <c r="L2688" s="4" t="str">
        <f t="shared" si="174"/>
        <v>RC1206FR-077M5L</v>
      </c>
      <c r="M2688" s="3" t="s">
        <v>378</v>
      </c>
      <c r="N2688" t="s">
        <v>379</v>
      </c>
      <c r="O2688" t="str">
        <f t="shared" ca="1" si="172"/>
        <v>C:\Altium Libraries\Passives Library\DataSheet\GENERAL PURPOSE CHIP RESISTORS (Yageo).pdf</v>
      </c>
      <c r="P2688" s="5" t="str">
        <f t="shared" si="175"/>
        <v>GENERAL PURPOSE CHIP RESISTORS RES1206 7M5±1% 200V 0.25W</v>
      </c>
    </row>
    <row r="2689" spans="1:16" x14ac:dyDescent="0.3">
      <c r="A2689" s="4" t="s">
        <v>3991</v>
      </c>
      <c r="B2689" s="3" t="s">
        <v>762</v>
      </c>
      <c r="C2689" s="4" t="s">
        <v>2720</v>
      </c>
      <c r="D2689" s="45" t="s">
        <v>1669</v>
      </c>
      <c r="E2689" s="3" t="s">
        <v>763</v>
      </c>
      <c r="F2689" s="3" t="s">
        <v>764</v>
      </c>
      <c r="G2689" s="4" t="str">
        <f t="shared" si="173"/>
        <v>RES1206 7M68±1%</v>
      </c>
      <c r="H2689" s="3" t="s">
        <v>23</v>
      </c>
      <c r="I2689" s="3" t="s">
        <v>24</v>
      </c>
      <c r="J2689" s="3" t="s">
        <v>25</v>
      </c>
      <c r="K2689" s="3" t="s">
        <v>765</v>
      </c>
      <c r="L2689" s="4" t="str">
        <f t="shared" si="174"/>
        <v>RC1206FR-077M68L</v>
      </c>
      <c r="M2689" s="3" t="s">
        <v>378</v>
      </c>
      <c r="N2689" t="s">
        <v>379</v>
      </c>
      <c r="O2689" t="str">
        <f t="shared" ca="1" si="172"/>
        <v>C:\Altium Libraries\Passives Library\DataSheet\GENERAL PURPOSE CHIP RESISTORS (Yageo).pdf</v>
      </c>
      <c r="P2689" s="5" t="str">
        <f t="shared" si="175"/>
        <v>GENERAL PURPOSE CHIP RESISTORS RES1206 7M68±1% 200V 0.25W</v>
      </c>
    </row>
    <row r="2690" spans="1:16" x14ac:dyDescent="0.3">
      <c r="A2690" s="4" t="s">
        <v>3992</v>
      </c>
      <c r="B2690" s="3" t="s">
        <v>762</v>
      </c>
      <c r="C2690" s="4" t="s">
        <v>2721</v>
      </c>
      <c r="D2690" s="45" t="s">
        <v>1669</v>
      </c>
      <c r="E2690" s="3" t="s">
        <v>763</v>
      </c>
      <c r="F2690" s="3" t="s">
        <v>764</v>
      </c>
      <c r="G2690" s="4" t="str">
        <f t="shared" si="173"/>
        <v>RES1206 7M87±1%</v>
      </c>
      <c r="H2690" s="3" t="s">
        <v>23</v>
      </c>
      <c r="I2690" s="3" t="s">
        <v>24</v>
      </c>
      <c r="J2690" s="3" t="s">
        <v>25</v>
      </c>
      <c r="K2690" s="3" t="s">
        <v>765</v>
      </c>
      <c r="L2690" s="4" t="str">
        <f t="shared" si="174"/>
        <v>RC1206FR-077M87L</v>
      </c>
      <c r="M2690" s="3" t="s">
        <v>378</v>
      </c>
      <c r="N2690" t="s">
        <v>379</v>
      </c>
      <c r="O2690" t="str">
        <f t="shared" ca="1" si="172"/>
        <v>C:\Altium Libraries\Passives Library\DataSheet\GENERAL PURPOSE CHIP RESISTORS (Yageo).pdf</v>
      </c>
      <c r="P2690" s="5" t="str">
        <f t="shared" si="175"/>
        <v>GENERAL PURPOSE CHIP RESISTORS RES1206 7M87±1% 200V 0.25W</v>
      </c>
    </row>
    <row r="2691" spans="1:16" x14ac:dyDescent="0.3">
      <c r="A2691" s="4" t="s">
        <v>3993</v>
      </c>
      <c r="B2691" s="3" t="s">
        <v>762</v>
      </c>
      <c r="C2691" s="4" t="s">
        <v>2722</v>
      </c>
      <c r="D2691" s="45" t="s">
        <v>1669</v>
      </c>
      <c r="E2691" s="3" t="s">
        <v>763</v>
      </c>
      <c r="F2691" s="3" t="s">
        <v>764</v>
      </c>
      <c r="G2691" s="4" t="str">
        <f t="shared" si="173"/>
        <v>RES1206 8M06±1%</v>
      </c>
      <c r="H2691" s="3" t="s">
        <v>23</v>
      </c>
      <c r="I2691" s="3" t="s">
        <v>24</v>
      </c>
      <c r="J2691" s="3" t="s">
        <v>25</v>
      </c>
      <c r="K2691" s="3" t="s">
        <v>765</v>
      </c>
      <c r="L2691" s="4" t="str">
        <f t="shared" si="174"/>
        <v>RC1206FR-078M06L</v>
      </c>
      <c r="M2691" s="3" t="s">
        <v>378</v>
      </c>
      <c r="N2691" t="s">
        <v>379</v>
      </c>
      <c r="O2691" t="str">
        <f t="shared" ca="1" si="172"/>
        <v>C:\Altium Libraries\Passives Library\DataSheet\GENERAL PURPOSE CHIP RESISTORS (Yageo).pdf</v>
      </c>
      <c r="P2691" s="5" t="str">
        <f t="shared" si="175"/>
        <v>GENERAL PURPOSE CHIP RESISTORS RES1206 8M06±1% 200V 0.25W</v>
      </c>
    </row>
    <row r="2692" spans="1:16" x14ac:dyDescent="0.3">
      <c r="A2692" s="4" t="s">
        <v>3994</v>
      </c>
      <c r="B2692" s="3" t="s">
        <v>762</v>
      </c>
      <c r="C2692" s="4" t="s">
        <v>2723</v>
      </c>
      <c r="D2692" s="45" t="s">
        <v>1669</v>
      </c>
      <c r="E2692" s="3" t="s">
        <v>763</v>
      </c>
      <c r="F2692" s="3" t="s">
        <v>764</v>
      </c>
      <c r="G2692" s="4" t="str">
        <f t="shared" si="173"/>
        <v>RES1206 8M25±1%</v>
      </c>
      <c r="H2692" s="3" t="s">
        <v>23</v>
      </c>
      <c r="I2692" s="3" t="s">
        <v>24</v>
      </c>
      <c r="J2692" s="3" t="s">
        <v>25</v>
      </c>
      <c r="K2692" s="3" t="s">
        <v>765</v>
      </c>
      <c r="L2692" s="4" t="str">
        <f t="shared" si="174"/>
        <v>RC1206FR-078M25L</v>
      </c>
      <c r="M2692" s="3" t="s">
        <v>378</v>
      </c>
      <c r="N2692" t="s">
        <v>379</v>
      </c>
      <c r="O2692" t="str">
        <f t="shared" ca="1" si="172"/>
        <v>C:\Altium Libraries\Passives Library\DataSheet\GENERAL PURPOSE CHIP RESISTORS (Yageo).pdf</v>
      </c>
      <c r="P2692" s="5" t="str">
        <f t="shared" si="175"/>
        <v>GENERAL PURPOSE CHIP RESISTORS RES1206 8M25±1% 200V 0.25W</v>
      </c>
    </row>
    <row r="2693" spans="1:16" x14ac:dyDescent="0.3">
      <c r="A2693" s="4" t="s">
        <v>3995</v>
      </c>
      <c r="B2693" s="3" t="s">
        <v>762</v>
      </c>
      <c r="C2693" s="4" t="s">
        <v>2724</v>
      </c>
      <c r="D2693" s="45" t="s">
        <v>1669</v>
      </c>
      <c r="E2693" s="3" t="s">
        <v>763</v>
      </c>
      <c r="F2693" s="3" t="s">
        <v>764</v>
      </c>
      <c r="G2693" s="4" t="str">
        <f t="shared" si="173"/>
        <v>RES1206 8M45±1%</v>
      </c>
      <c r="H2693" s="3" t="s">
        <v>23</v>
      </c>
      <c r="I2693" s="3" t="s">
        <v>24</v>
      </c>
      <c r="J2693" s="3" t="s">
        <v>25</v>
      </c>
      <c r="K2693" s="3" t="s">
        <v>765</v>
      </c>
      <c r="L2693" s="4" t="str">
        <f t="shared" si="174"/>
        <v>RC1206FR-078M45L</v>
      </c>
      <c r="M2693" s="3" t="s">
        <v>378</v>
      </c>
      <c r="N2693" t="s">
        <v>379</v>
      </c>
      <c r="O2693" t="str">
        <f t="shared" ca="1" si="172"/>
        <v>C:\Altium Libraries\Passives Library\DataSheet\GENERAL PURPOSE CHIP RESISTORS (Yageo).pdf</v>
      </c>
      <c r="P2693" s="5" t="str">
        <f t="shared" si="175"/>
        <v>GENERAL PURPOSE CHIP RESISTORS RES1206 8M45±1% 200V 0.25W</v>
      </c>
    </row>
    <row r="2694" spans="1:16" x14ac:dyDescent="0.3">
      <c r="A2694" s="4" t="s">
        <v>3996</v>
      </c>
      <c r="B2694" s="3" t="s">
        <v>762</v>
      </c>
      <c r="C2694" s="4" t="s">
        <v>2725</v>
      </c>
      <c r="D2694" s="45" t="s">
        <v>1669</v>
      </c>
      <c r="E2694" s="3" t="s">
        <v>763</v>
      </c>
      <c r="F2694" s="3" t="s">
        <v>764</v>
      </c>
      <c r="G2694" s="4" t="str">
        <f t="shared" si="173"/>
        <v>RES1206 8M66±1%</v>
      </c>
      <c r="H2694" s="3" t="s">
        <v>23</v>
      </c>
      <c r="I2694" s="3" t="s">
        <v>24</v>
      </c>
      <c r="J2694" s="3" t="s">
        <v>25</v>
      </c>
      <c r="K2694" s="3" t="s">
        <v>765</v>
      </c>
      <c r="L2694" s="4" t="str">
        <f t="shared" si="174"/>
        <v>RC1206FR-078M66L</v>
      </c>
      <c r="M2694" s="3" t="s">
        <v>378</v>
      </c>
      <c r="N2694" t="s">
        <v>379</v>
      </c>
      <c r="O2694" t="str">
        <f t="shared" ca="1" si="172"/>
        <v>C:\Altium Libraries\Passives Library\DataSheet\GENERAL PURPOSE CHIP RESISTORS (Yageo).pdf</v>
      </c>
      <c r="P2694" s="5" t="str">
        <f t="shared" si="175"/>
        <v>GENERAL PURPOSE CHIP RESISTORS RES1206 8M66±1% 200V 0.25W</v>
      </c>
    </row>
    <row r="2695" spans="1:16" x14ac:dyDescent="0.3">
      <c r="A2695" s="4" t="s">
        <v>3997</v>
      </c>
      <c r="B2695" s="3" t="s">
        <v>762</v>
      </c>
      <c r="C2695" s="4" t="s">
        <v>2726</v>
      </c>
      <c r="D2695" s="45" t="s">
        <v>1669</v>
      </c>
      <c r="E2695" s="3" t="s">
        <v>763</v>
      </c>
      <c r="F2695" s="3" t="s">
        <v>764</v>
      </c>
      <c r="G2695" s="4" t="str">
        <f t="shared" si="173"/>
        <v>RES1206 8M87±1%</v>
      </c>
      <c r="H2695" s="3" t="s">
        <v>23</v>
      </c>
      <c r="I2695" s="3" t="s">
        <v>24</v>
      </c>
      <c r="J2695" s="3" t="s">
        <v>25</v>
      </c>
      <c r="K2695" s="3" t="s">
        <v>765</v>
      </c>
      <c r="L2695" s="4" t="str">
        <f t="shared" si="174"/>
        <v>RC1206FR-078M87L</v>
      </c>
      <c r="M2695" s="3" t="s">
        <v>378</v>
      </c>
      <c r="N2695" t="s">
        <v>379</v>
      </c>
      <c r="O2695" t="str">
        <f t="shared" ca="1" si="172"/>
        <v>C:\Altium Libraries\Passives Library\DataSheet\GENERAL PURPOSE CHIP RESISTORS (Yageo).pdf</v>
      </c>
      <c r="P2695" s="5" t="str">
        <f t="shared" si="175"/>
        <v>GENERAL PURPOSE CHIP RESISTORS RES1206 8M87±1% 200V 0.25W</v>
      </c>
    </row>
    <row r="2696" spans="1:16" x14ac:dyDescent="0.3">
      <c r="A2696" s="4" t="s">
        <v>3998</v>
      </c>
      <c r="B2696" s="3" t="s">
        <v>762</v>
      </c>
      <c r="C2696" s="4" t="s">
        <v>2727</v>
      </c>
      <c r="D2696" s="45" t="s">
        <v>1669</v>
      </c>
      <c r="E2696" s="3" t="s">
        <v>763</v>
      </c>
      <c r="F2696" s="3" t="s">
        <v>764</v>
      </c>
      <c r="G2696" s="4" t="str">
        <f t="shared" si="173"/>
        <v>RES1206 9M09±1%</v>
      </c>
      <c r="H2696" s="3" t="s">
        <v>23</v>
      </c>
      <c r="I2696" s="3" t="s">
        <v>24</v>
      </c>
      <c r="J2696" s="3" t="s">
        <v>25</v>
      </c>
      <c r="K2696" s="3" t="s">
        <v>765</v>
      </c>
      <c r="L2696" s="4" t="str">
        <f t="shared" si="174"/>
        <v>RC1206FR-079M09L</v>
      </c>
      <c r="M2696" s="3" t="s">
        <v>378</v>
      </c>
      <c r="N2696" t="s">
        <v>379</v>
      </c>
      <c r="O2696" t="str">
        <f t="shared" ca="1" si="172"/>
        <v>C:\Altium Libraries\Passives Library\DataSheet\GENERAL PURPOSE CHIP RESISTORS (Yageo).pdf</v>
      </c>
      <c r="P2696" s="5" t="str">
        <f t="shared" si="175"/>
        <v>GENERAL PURPOSE CHIP RESISTORS RES1206 9M09±1% 200V 0.25W</v>
      </c>
    </row>
    <row r="2697" spans="1:16" x14ac:dyDescent="0.3">
      <c r="A2697" s="4" t="s">
        <v>3999</v>
      </c>
      <c r="B2697" s="3" t="s">
        <v>762</v>
      </c>
      <c r="C2697" s="4" t="s">
        <v>2728</v>
      </c>
      <c r="D2697" s="45" t="s">
        <v>1669</v>
      </c>
      <c r="E2697" s="3" t="s">
        <v>763</v>
      </c>
      <c r="F2697" s="3" t="s">
        <v>764</v>
      </c>
      <c r="G2697" s="4" t="str">
        <f t="shared" si="173"/>
        <v>RES1206 9M31±1%</v>
      </c>
      <c r="H2697" s="3" t="s">
        <v>23</v>
      </c>
      <c r="I2697" s="3" t="s">
        <v>24</v>
      </c>
      <c r="J2697" s="3" t="s">
        <v>25</v>
      </c>
      <c r="K2697" s="3" t="s">
        <v>765</v>
      </c>
      <c r="L2697" s="4" t="str">
        <f t="shared" si="174"/>
        <v>RC1206FR-079M31L</v>
      </c>
      <c r="M2697" s="3" t="s">
        <v>378</v>
      </c>
      <c r="N2697" t="s">
        <v>379</v>
      </c>
      <c r="O2697" t="str">
        <f t="shared" ca="1" si="172"/>
        <v>C:\Altium Libraries\Passives Library\DataSheet\GENERAL PURPOSE CHIP RESISTORS (Yageo).pdf</v>
      </c>
      <c r="P2697" s="5" t="str">
        <f t="shared" si="175"/>
        <v>GENERAL PURPOSE CHIP RESISTORS RES1206 9M31±1% 200V 0.25W</v>
      </c>
    </row>
    <row r="2698" spans="1:16" x14ac:dyDescent="0.3">
      <c r="A2698" s="4" t="s">
        <v>4000</v>
      </c>
      <c r="B2698" s="3" t="s">
        <v>762</v>
      </c>
      <c r="C2698" s="4" t="s">
        <v>2729</v>
      </c>
      <c r="D2698" s="45" t="s">
        <v>1669</v>
      </c>
      <c r="E2698" s="3" t="s">
        <v>763</v>
      </c>
      <c r="F2698" s="3" t="s">
        <v>764</v>
      </c>
      <c r="G2698" s="4" t="str">
        <f t="shared" si="173"/>
        <v>RES1206 9M53±1%</v>
      </c>
      <c r="H2698" s="3" t="s">
        <v>23</v>
      </c>
      <c r="I2698" s="3" t="s">
        <v>24</v>
      </c>
      <c r="J2698" s="3" t="s">
        <v>25</v>
      </c>
      <c r="K2698" s="3" t="s">
        <v>765</v>
      </c>
      <c r="L2698" s="4" t="str">
        <f t="shared" si="174"/>
        <v>RC1206FR-079M53L</v>
      </c>
      <c r="M2698" s="3" t="s">
        <v>378</v>
      </c>
      <c r="N2698" t="s">
        <v>379</v>
      </c>
      <c r="O2698" t="str">
        <f t="shared" ca="1" si="172"/>
        <v>C:\Altium Libraries\Passives Library\DataSheet\GENERAL PURPOSE CHIP RESISTORS (Yageo).pdf</v>
      </c>
      <c r="P2698" s="5" t="str">
        <f t="shared" si="175"/>
        <v>GENERAL PURPOSE CHIP RESISTORS RES1206 9M53±1% 200V 0.25W</v>
      </c>
    </row>
    <row r="2699" spans="1:16" x14ac:dyDescent="0.3">
      <c r="A2699" s="4" t="s">
        <v>4001</v>
      </c>
      <c r="B2699" s="3" t="s">
        <v>762</v>
      </c>
      <c r="C2699" s="4" t="s">
        <v>2730</v>
      </c>
      <c r="D2699" s="45" t="s">
        <v>1669</v>
      </c>
      <c r="E2699" s="3" t="s">
        <v>763</v>
      </c>
      <c r="F2699" s="3" t="s">
        <v>764</v>
      </c>
      <c r="G2699" s="4" t="str">
        <f t="shared" si="173"/>
        <v>RES1206 9M76±1%</v>
      </c>
      <c r="H2699" s="3" t="s">
        <v>23</v>
      </c>
      <c r="I2699" s="3" t="s">
        <v>24</v>
      </c>
      <c r="J2699" s="3" t="s">
        <v>25</v>
      </c>
      <c r="K2699" s="3" t="s">
        <v>765</v>
      </c>
      <c r="L2699" s="4" t="str">
        <f t="shared" si="174"/>
        <v>RC1206FR-079M76L</v>
      </c>
      <c r="M2699" s="3" t="s">
        <v>378</v>
      </c>
      <c r="N2699" t="s">
        <v>379</v>
      </c>
      <c r="O2699" t="str">
        <f t="shared" ca="1" si="172"/>
        <v>C:\Altium Libraries\Passives Library\DataSheet\GENERAL PURPOSE CHIP RESISTORS (Yageo).pdf</v>
      </c>
      <c r="P2699" s="5" t="str">
        <f t="shared" si="175"/>
        <v>GENERAL PURPOSE CHIP RESISTORS RES1206 9M76±1% 200V 0.25W</v>
      </c>
    </row>
    <row r="2700" spans="1:16" x14ac:dyDescent="0.3">
      <c r="A2700" s="4" t="s">
        <v>4002</v>
      </c>
      <c r="B2700" s="3" t="s">
        <v>762</v>
      </c>
      <c r="C2700" s="4" t="s">
        <v>371</v>
      </c>
      <c r="D2700" s="45" t="s">
        <v>1669</v>
      </c>
      <c r="E2700" s="3" t="s">
        <v>763</v>
      </c>
      <c r="F2700" s="3" t="s">
        <v>764</v>
      </c>
      <c r="G2700" s="4" t="str">
        <f t="shared" si="173"/>
        <v>RES1206 10M±1%</v>
      </c>
      <c r="H2700" s="3" t="s">
        <v>23</v>
      </c>
      <c r="I2700" s="3" t="s">
        <v>24</v>
      </c>
      <c r="J2700" s="3" t="s">
        <v>25</v>
      </c>
      <c r="K2700" s="3" t="s">
        <v>765</v>
      </c>
      <c r="L2700" s="4" t="str">
        <f t="shared" si="174"/>
        <v>RC1206FR-0710ML</v>
      </c>
      <c r="M2700" s="3" t="s">
        <v>378</v>
      </c>
      <c r="N2700" t="s">
        <v>379</v>
      </c>
      <c r="O2700" t="str">
        <f t="shared" ca="1" si="172"/>
        <v>C:\Altium Libraries\Passives Library\DataSheet\GENERAL PURPOSE CHIP RESISTORS (Yageo).pdf</v>
      </c>
      <c r="P2700" s="5" t="str">
        <f t="shared" si="175"/>
        <v>GENERAL PURPOSE CHIP RESISTORS RES1206 10M±1% 200V 0.25W</v>
      </c>
    </row>
    <row r="2701" spans="1:16" x14ac:dyDescent="0.3">
      <c r="A2701" s="9"/>
      <c r="B2701" s="10"/>
      <c r="C2701" s="10"/>
      <c r="D2701" s="10"/>
      <c r="E2701" s="10"/>
      <c r="F2701" s="10"/>
      <c r="G2701" s="9"/>
      <c r="H2701" s="10"/>
      <c r="I2701" s="8"/>
      <c r="J2701" s="7"/>
      <c r="K2701" s="7"/>
      <c r="L2701" s="9"/>
      <c r="M2701" s="10"/>
      <c r="N2701" s="7"/>
      <c r="O2701" s="7"/>
      <c r="P2701" s="10"/>
    </row>
    <row r="2702" spans="1:16" x14ac:dyDescent="0.3">
      <c r="A2702" s="4" t="s">
        <v>4003</v>
      </c>
      <c r="B2702" s="3" t="s">
        <v>944</v>
      </c>
      <c r="C2702" s="40" t="s">
        <v>374</v>
      </c>
      <c r="D2702" s="45" t="s">
        <v>1669</v>
      </c>
      <c r="E2702" s="3" t="s">
        <v>763</v>
      </c>
      <c r="F2702" s="3" t="s">
        <v>945</v>
      </c>
      <c r="G2702" s="4" t="str">
        <f>CONCATENATE(K2702," ",C2702,D2702)</f>
        <v>RES1210 0R±1%</v>
      </c>
      <c r="H2702" s="3" t="s">
        <v>23</v>
      </c>
      <c r="I2702" s="3" t="s">
        <v>24</v>
      </c>
      <c r="J2702" s="3" t="s">
        <v>25</v>
      </c>
      <c r="K2702" s="3" t="s">
        <v>946</v>
      </c>
      <c r="L2702" s="4" t="str">
        <f>CONCATENATE("RC1210FR-07",C2702,"L")</f>
        <v>RC1210FR-070RL</v>
      </c>
      <c r="M2702" s="3" t="s">
        <v>378</v>
      </c>
      <c r="N2702" t="s">
        <v>379</v>
      </c>
      <c r="O2702" t="str">
        <f t="shared" ref="O2702:O2765" ca="1" si="176">CONCATENATE(LEFT(CELL("имяфайла"), FIND("[",CELL("имяфайла"))-1),"DataSheet\GENERAL PURPOSE CHIP RESISTORS (Yageo).pdf")</f>
        <v>C:\Altium Libraries\Passives Library\DataSheet\GENERAL PURPOSE CHIP RESISTORS (Yageo).pdf</v>
      </c>
      <c r="P2702" s="5" t="str">
        <f>CONCATENATE(N2702," ",K2702," ",C2702,D2702," ",E2702," ",F2702)</f>
        <v>GENERAL PURPOSE CHIP RESISTORS RES1210 0R±1% 200V 0.5W</v>
      </c>
    </row>
    <row r="2703" spans="1:16" x14ac:dyDescent="0.3">
      <c r="A2703" s="4" t="s">
        <v>4004</v>
      </c>
      <c r="B2703" s="3" t="s">
        <v>944</v>
      </c>
      <c r="C2703" s="40" t="s">
        <v>2095</v>
      </c>
      <c r="D2703" s="45" t="s">
        <v>1669</v>
      </c>
      <c r="E2703" s="3" t="s">
        <v>763</v>
      </c>
      <c r="F2703" s="3" t="s">
        <v>945</v>
      </c>
      <c r="G2703" s="4" t="str">
        <f t="shared" ref="G2703:G2766" si="177">CONCATENATE(K2703," ",C2703,D2703)</f>
        <v>RES1210 1R±1%</v>
      </c>
      <c r="H2703" s="3" t="s">
        <v>23</v>
      </c>
      <c r="I2703" s="3" t="s">
        <v>24</v>
      </c>
      <c r="J2703" s="3" t="s">
        <v>25</v>
      </c>
      <c r="K2703" s="3" t="s">
        <v>946</v>
      </c>
      <c r="L2703" s="4" t="str">
        <f t="shared" ref="L2703:L2766" si="178">CONCATENATE("RC1210FR-07",C2703,"L")</f>
        <v>RC1210FR-071RL</v>
      </c>
      <c r="M2703" s="3" t="s">
        <v>378</v>
      </c>
      <c r="N2703" t="s">
        <v>379</v>
      </c>
      <c r="O2703" t="str">
        <f t="shared" ca="1" si="176"/>
        <v>C:\Altium Libraries\Passives Library\DataSheet\GENERAL PURPOSE CHIP RESISTORS (Yageo).pdf</v>
      </c>
      <c r="P2703" s="5" t="str">
        <f t="shared" ref="P2703:P2766" si="179">CONCATENATE(N2703," ",K2703," ",C2703,D2703," ",E2703," ",F2703)</f>
        <v>GENERAL PURPOSE CHIP RESISTORS RES1210 1R±1% 200V 0.5W</v>
      </c>
    </row>
    <row r="2704" spans="1:16" x14ac:dyDescent="0.3">
      <c r="A2704" s="4" t="s">
        <v>4005</v>
      </c>
      <c r="B2704" s="3" t="s">
        <v>944</v>
      </c>
      <c r="C2704" s="40" t="s">
        <v>2096</v>
      </c>
      <c r="D2704" s="45" t="s">
        <v>1669</v>
      </c>
      <c r="E2704" s="3" t="s">
        <v>763</v>
      </c>
      <c r="F2704" s="3" t="s">
        <v>945</v>
      </c>
      <c r="G2704" s="4" t="str">
        <f t="shared" si="177"/>
        <v>RES1210 1R02±1%</v>
      </c>
      <c r="H2704" s="3" t="s">
        <v>23</v>
      </c>
      <c r="I2704" s="3" t="s">
        <v>24</v>
      </c>
      <c r="J2704" s="3" t="s">
        <v>25</v>
      </c>
      <c r="K2704" s="3" t="s">
        <v>946</v>
      </c>
      <c r="L2704" s="4" t="str">
        <f t="shared" si="178"/>
        <v>RC1210FR-071R02L</v>
      </c>
      <c r="M2704" s="3" t="s">
        <v>378</v>
      </c>
      <c r="N2704" t="s">
        <v>379</v>
      </c>
      <c r="O2704" t="str">
        <f t="shared" ca="1" si="176"/>
        <v>C:\Altium Libraries\Passives Library\DataSheet\GENERAL PURPOSE CHIP RESISTORS (Yageo).pdf</v>
      </c>
      <c r="P2704" s="5" t="str">
        <f t="shared" si="179"/>
        <v>GENERAL PURPOSE CHIP RESISTORS RES1210 1R02±1% 200V 0.5W</v>
      </c>
    </row>
    <row r="2705" spans="1:16" x14ac:dyDescent="0.3">
      <c r="A2705" s="4" t="s">
        <v>4006</v>
      </c>
      <c r="B2705" s="3" t="s">
        <v>944</v>
      </c>
      <c r="C2705" s="40" t="s">
        <v>2097</v>
      </c>
      <c r="D2705" s="45" t="s">
        <v>1669</v>
      </c>
      <c r="E2705" s="3" t="s">
        <v>763</v>
      </c>
      <c r="F2705" s="3" t="s">
        <v>945</v>
      </c>
      <c r="G2705" s="4" t="str">
        <f t="shared" si="177"/>
        <v>RES1210 1R05±1%</v>
      </c>
      <c r="H2705" s="3" t="s">
        <v>23</v>
      </c>
      <c r="I2705" s="3" t="s">
        <v>24</v>
      </c>
      <c r="J2705" s="3" t="s">
        <v>25</v>
      </c>
      <c r="K2705" s="3" t="s">
        <v>946</v>
      </c>
      <c r="L2705" s="4" t="str">
        <f t="shared" si="178"/>
        <v>RC1210FR-071R05L</v>
      </c>
      <c r="M2705" s="3" t="s">
        <v>378</v>
      </c>
      <c r="N2705" t="s">
        <v>379</v>
      </c>
      <c r="O2705" t="str">
        <f t="shared" ca="1" si="176"/>
        <v>C:\Altium Libraries\Passives Library\DataSheet\GENERAL PURPOSE CHIP RESISTORS (Yageo).pdf</v>
      </c>
      <c r="P2705" s="5" t="str">
        <f t="shared" si="179"/>
        <v>GENERAL PURPOSE CHIP RESISTORS RES1210 1R05±1% 200V 0.5W</v>
      </c>
    </row>
    <row r="2706" spans="1:16" x14ac:dyDescent="0.3">
      <c r="A2706" s="4" t="s">
        <v>4007</v>
      </c>
      <c r="B2706" s="3" t="s">
        <v>944</v>
      </c>
      <c r="C2706" s="40" t="s">
        <v>2098</v>
      </c>
      <c r="D2706" s="45" t="s">
        <v>1669</v>
      </c>
      <c r="E2706" s="3" t="s">
        <v>763</v>
      </c>
      <c r="F2706" s="3" t="s">
        <v>945</v>
      </c>
      <c r="G2706" s="4" t="str">
        <f t="shared" si="177"/>
        <v>RES1210 1R07±1%</v>
      </c>
      <c r="H2706" s="3" t="s">
        <v>23</v>
      </c>
      <c r="I2706" s="3" t="s">
        <v>24</v>
      </c>
      <c r="J2706" s="3" t="s">
        <v>25</v>
      </c>
      <c r="K2706" s="3" t="s">
        <v>946</v>
      </c>
      <c r="L2706" s="4" t="str">
        <f t="shared" si="178"/>
        <v>RC1210FR-071R07L</v>
      </c>
      <c r="M2706" s="3" t="s">
        <v>378</v>
      </c>
      <c r="N2706" t="s">
        <v>379</v>
      </c>
      <c r="O2706" t="str">
        <f t="shared" ca="1" si="176"/>
        <v>C:\Altium Libraries\Passives Library\DataSheet\GENERAL PURPOSE CHIP RESISTORS (Yageo).pdf</v>
      </c>
      <c r="P2706" s="5" t="str">
        <f t="shared" si="179"/>
        <v>GENERAL PURPOSE CHIP RESISTORS RES1210 1R07±1% 200V 0.5W</v>
      </c>
    </row>
    <row r="2707" spans="1:16" x14ac:dyDescent="0.3">
      <c r="A2707" s="4" t="s">
        <v>4008</v>
      </c>
      <c r="B2707" s="3" t="s">
        <v>944</v>
      </c>
      <c r="C2707" s="40" t="s">
        <v>31</v>
      </c>
      <c r="D2707" s="45" t="s">
        <v>1669</v>
      </c>
      <c r="E2707" s="3" t="s">
        <v>763</v>
      </c>
      <c r="F2707" s="3" t="s">
        <v>945</v>
      </c>
      <c r="G2707" s="4" t="str">
        <f t="shared" si="177"/>
        <v>RES1210 1R1±1%</v>
      </c>
      <c r="H2707" s="3" t="s">
        <v>23</v>
      </c>
      <c r="I2707" s="3" t="s">
        <v>24</v>
      </c>
      <c r="J2707" s="3" t="s">
        <v>25</v>
      </c>
      <c r="K2707" s="3" t="s">
        <v>946</v>
      </c>
      <c r="L2707" s="4" t="str">
        <f t="shared" si="178"/>
        <v>RC1210FR-071R1L</v>
      </c>
      <c r="M2707" s="3" t="s">
        <v>378</v>
      </c>
      <c r="N2707" t="s">
        <v>379</v>
      </c>
      <c r="O2707" t="str">
        <f t="shared" ca="1" si="176"/>
        <v>C:\Altium Libraries\Passives Library\DataSheet\GENERAL PURPOSE CHIP RESISTORS (Yageo).pdf</v>
      </c>
      <c r="P2707" s="5" t="str">
        <f t="shared" si="179"/>
        <v>GENERAL PURPOSE CHIP RESISTORS RES1210 1R1±1% 200V 0.5W</v>
      </c>
    </row>
    <row r="2708" spans="1:16" x14ac:dyDescent="0.3">
      <c r="A2708" s="4" t="s">
        <v>4009</v>
      </c>
      <c r="B2708" s="3" t="s">
        <v>944</v>
      </c>
      <c r="C2708" s="40" t="s">
        <v>2099</v>
      </c>
      <c r="D2708" s="45" t="s">
        <v>1669</v>
      </c>
      <c r="E2708" s="3" t="s">
        <v>763</v>
      </c>
      <c r="F2708" s="3" t="s">
        <v>945</v>
      </c>
      <c r="G2708" s="4" t="str">
        <f t="shared" si="177"/>
        <v>RES1210 1R13±1%</v>
      </c>
      <c r="H2708" s="3" t="s">
        <v>23</v>
      </c>
      <c r="I2708" s="3" t="s">
        <v>24</v>
      </c>
      <c r="J2708" s="3" t="s">
        <v>25</v>
      </c>
      <c r="K2708" s="3" t="s">
        <v>946</v>
      </c>
      <c r="L2708" s="4" t="str">
        <f t="shared" si="178"/>
        <v>RC1210FR-071R13L</v>
      </c>
      <c r="M2708" s="3" t="s">
        <v>378</v>
      </c>
      <c r="N2708" t="s">
        <v>379</v>
      </c>
      <c r="O2708" t="str">
        <f t="shared" ca="1" si="176"/>
        <v>C:\Altium Libraries\Passives Library\DataSheet\GENERAL PURPOSE CHIP RESISTORS (Yageo).pdf</v>
      </c>
      <c r="P2708" s="5" t="str">
        <f t="shared" si="179"/>
        <v>GENERAL PURPOSE CHIP RESISTORS RES1210 1R13±1% 200V 0.5W</v>
      </c>
    </row>
    <row r="2709" spans="1:16" x14ac:dyDescent="0.3">
      <c r="A2709" s="4" t="s">
        <v>4010</v>
      </c>
      <c r="B2709" s="3" t="s">
        <v>944</v>
      </c>
      <c r="C2709" s="40" t="s">
        <v>2100</v>
      </c>
      <c r="D2709" s="45" t="s">
        <v>1669</v>
      </c>
      <c r="E2709" s="3" t="s">
        <v>763</v>
      </c>
      <c r="F2709" s="3" t="s">
        <v>945</v>
      </c>
      <c r="G2709" s="4" t="str">
        <f t="shared" si="177"/>
        <v>RES1210 1R15±1%</v>
      </c>
      <c r="H2709" s="3" t="s">
        <v>23</v>
      </c>
      <c r="I2709" s="3" t="s">
        <v>24</v>
      </c>
      <c r="J2709" s="3" t="s">
        <v>25</v>
      </c>
      <c r="K2709" s="3" t="s">
        <v>946</v>
      </c>
      <c r="L2709" s="4" t="str">
        <f t="shared" si="178"/>
        <v>RC1210FR-071R15L</v>
      </c>
      <c r="M2709" s="3" t="s">
        <v>378</v>
      </c>
      <c r="N2709" t="s">
        <v>379</v>
      </c>
      <c r="O2709" t="str">
        <f t="shared" ca="1" si="176"/>
        <v>C:\Altium Libraries\Passives Library\DataSheet\GENERAL PURPOSE CHIP RESISTORS (Yageo).pdf</v>
      </c>
      <c r="P2709" s="5" t="str">
        <f t="shared" si="179"/>
        <v>GENERAL PURPOSE CHIP RESISTORS RES1210 1R15±1% 200V 0.5W</v>
      </c>
    </row>
    <row r="2710" spans="1:16" x14ac:dyDescent="0.3">
      <c r="A2710" s="4" t="s">
        <v>4011</v>
      </c>
      <c r="B2710" s="3" t="s">
        <v>944</v>
      </c>
      <c r="C2710" s="40" t="s">
        <v>2101</v>
      </c>
      <c r="D2710" s="45" t="s">
        <v>1669</v>
      </c>
      <c r="E2710" s="3" t="s">
        <v>763</v>
      </c>
      <c r="F2710" s="3" t="s">
        <v>945</v>
      </c>
      <c r="G2710" s="4" t="str">
        <f t="shared" si="177"/>
        <v>RES1210 1R18±1%</v>
      </c>
      <c r="H2710" s="3" t="s">
        <v>23</v>
      </c>
      <c r="I2710" s="3" t="s">
        <v>24</v>
      </c>
      <c r="J2710" s="3" t="s">
        <v>25</v>
      </c>
      <c r="K2710" s="3" t="s">
        <v>946</v>
      </c>
      <c r="L2710" s="4" t="str">
        <f t="shared" si="178"/>
        <v>RC1210FR-071R18L</v>
      </c>
      <c r="M2710" s="3" t="s">
        <v>378</v>
      </c>
      <c r="N2710" t="s">
        <v>379</v>
      </c>
      <c r="O2710" t="str">
        <f t="shared" ca="1" si="176"/>
        <v>C:\Altium Libraries\Passives Library\DataSheet\GENERAL PURPOSE CHIP RESISTORS (Yageo).pdf</v>
      </c>
      <c r="P2710" s="5" t="str">
        <f t="shared" si="179"/>
        <v>GENERAL PURPOSE CHIP RESISTORS RES1210 1R18±1% 200V 0.5W</v>
      </c>
    </row>
    <row r="2711" spans="1:16" x14ac:dyDescent="0.3">
      <c r="A2711" s="4" t="s">
        <v>4012</v>
      </c>
      <c r="B2711" s="3" t="s">
        <v>944</v>
      </c>
      <c r="C2711" s="40" t="s">
        <v>2102</v>
      </c>
      <c r="D2711" s="45" t="s">
        <v>1669</v>
      </c>
      <c r="E2711" s="3" t="s">
        <v>763</v>
      </c>
      <c r="F2711" s="3" t="s">
        <v>945</v>
      </c>
      <c r="G2711" s="4" t="str">
        <f t="shared" si="177"/>
        <v>RES1210 1R21±1%</v>
      </c>
      <c r="H2711" s="3" t="s">
        <v>23</v>
      </c>
      <c r="I2711" s="3" t="s">
        <v>24</v>
      </c>
      <c r="J2711" s="3" t="s">
        <v>25</v>
      </c>
      <c r="K2711" s="3" t="s">
        <v>946</v>
      </c>
      <c r="L2711" s="4" t="str">
        <f t="shared" si="178"/>
        <v>RC1210FR-071R21L</v>
      </c>
      <c r="M2711" s="3" t="s">
        <v>378</v>
      </c>
      <c r="N2711" t="s">
        <v>379</v>
      </c>
      <c r="O2711" t="str">
        <f t="shared" ca="1" si="176"/>
        <v>C:\Altium Libraries\Passives Library\DataSheet\GENERAL PURPOSE CHIP RESISTORS (Yageo).pdf</v>
      </c>
      <c r="P2711" s="5" t="str">
        <f t="shared" si="179"/>
        <v>GENERAL PURPOSE CHIP RESISTORS RES1210 1R21±1% 200V 0.5W</v>
      </c>
    </row>
    <row r="2712" spans="1:16" x14ac:dyDescent="0.3">
      <c r="A2712" s="4" t="s">
        <v>4013</v>
      </c>
      <c r="B2712" s="3" t="s">
        <v>944</v>
      </c>
      <c r="C2712" s="40" t="s">
        <v>2103</v>
      </c>
      <c r="D2712" s="45" t="s">
        <v>1669</v>
      </c>
      <c r="E2712" s="3" t="s">
        <v>763</v>
      </c>
      <c r="F2712" s="3" t="s">
        <v>945</v>
      </c>
      <c r="G2712" s="4" t="str">
        <f t="shared" si="177"/>
        <v>RES1210 1R24±1%</v>
      </c>
      <c r="H2712" s="3" t="s">
        <v>23</v>
      </c>
      <c r="I2712" s="3" t="s">
        <v>24</v>
      </c>
      <c r="J2712" s="3" t="s">
        <v>25</v>
      </c>
      <c r="K2712" s="3" t="s">
        <v>946</v>
      </c>
      <c r="L2712" s="4" t="str">
        <f t="shared" si="178"/>
        <v>RC1210FR-071R24L</v>
      </c>
      <c r="M2712" s="3" t="s">
        <v>378</v>
      </c>
      <c r="N2712" t="s">
        <v>379</v>
      </c>
      <c r="O2712" t="str">
        <f t="shared" ca="1" si="176"/>
        <v>C:\Altium Libraries\Passives Library\DataSheet\GENERAL PURPOSE CHIP RESISTORS (Yageo).pdf</v>
      </c>
      <c r="P2712" s="5" t="str">
        <f t="shared" si="179"/>
        <v>GENERAL PURPOSE CHIP RESISTORS RES1210 1R24±1% 200V 0.5W</v>
      </c>
    </row>
    <row r="2713" spans="1:16" x14ac:dyDescent="0.3">
      <c r="A2713" s="4" t="s">
        <v>4014</v>
      </c>
      <c r="B2713" s="3" t="s">
        <v>944</v>
      </c>
      <c r="C2713" s="40" t="s">
        <v>2104</v>
      </c>
      <c r="D2713" s="45" t="s">
        <v>1669</v>
      </c>
      <c r="E2713" s="3" t="s">
        <v>763</v>
      </c>
      <c r="F2713" s="3" t="s">
        <v>945</v>
      </c>
      <c r="G2713" s="4" t="str">
        <f t="shared" si="177"/>
        <v>RES1210 1R27±1%</v>
      </c>
      <c r="H2713" s="3" t="s">
        <v>23</v>
      </c>
      <c r="I2713" s="3" t="s">
        <v>24</v>
      </c>
      <c r="J2713" s="3" t="s">
        <v>25</v>
      </c>
      <c r="K2713" s="3" t="s">
        <v>946</v>
      </c>
      <c r="L2713" s="4" t="str">
        <f t="shared" si="178"/>
        <v>RC1210FR-071R27L</v>
      </c>
      <c r="M2713" s="3" t="s">
        <v>378</v>
      </c>
      <c r="N2713" t="s">
        <v>379</v>
      </c>
      <c r="O2713" t="str">
        <f t="shared" ca="1" si="176"/>
        <v>C:\Altium Libraries\Passives Library\DataSheet\GENERAL PURPOSE CHIP RESISTORS (Yageo).pdf</v>
      </c>
      <c r="P2713" s="5" t="str">
        <f t="shared" si="179"/>
        <v>GENERAL PURPOSE CHIP RESISTORS RES1210 1R27±1% 200V 0.5W</v>
      </c>
    </row>
    <row r="2714" spans="1:16" x14ac:dyDescent="0.3">
      <c r="A2714" s="4" t="s">
        <v>4015</v>
      </c>
      <c r="B2714" s="3" t="s">
        <v>944</v>
      </c>
      <c r="C2714" s="40" t="s">
        <v>35</v>
      </c>
      <c r="D2714" s="45" t="s">
        <v>1669</v>
      </c>
      <c r="E2714" s="3" t="s">
        <v>763</v>
      </c>
      <c r="F2714" s="3" t="s">
        <v>945</v>
      </c>
      <c r="G2714" s="4" t="str">
        <f t="shared" si="177"/>
        <v>RES1210 1R3±1%</v>
      </c>
      <c r="H2714" s="3" t="s">
        <v>23</v>
      </c>
      <c r="I2714" s="3" t="s">
        <v>24</v>
      </c>
      <c r="J2714" s="3" t="s">
        <v>25</v>
      </c>
      <c r="K2714" s="3" t="s">
        <v>946</v>
      </c>
      <c r="L2714" s="4" t="str">
        <f t="shared" si="178"/>
        <v>RC1210FR-071R3L</v>
      </c>
      <c r="M2714" s="3" t="s">
        <v>378</v>
      </c>
      <c r="N2714" t="s">
        <v>379</v>
      </c>
      <c r="O2714" t="str">
        <f t="shared" ca="1" si="176"/>
        <v>C:\Altium Libraries\Passives Library\DataSheet\GENERAL PURPOSE CHIP RESISTORS (Yageo).pdf</v>
      </c>
      <c r="P2714" s="5" t="str">
        <f t="shared" si="179"/>
        <v>GENERAL PURPOSE CHIP RESISTORS RES1210 1R3±1% 200V 0.5W</v>
      </c>
    </row>
    <row r="2715" spans="1:16" x14ac:dyDescent="0.3">
      <c r="A2715" s="4" t="s">
        <v>4016</v>
      </c>
      <c r="B2715" s="3" t="s">
        <v>944</v>
      </c>
      <c r="C2715" s="40" t="s">
        <v>2105</v>
      </c>
      <c r="D2715" s="45" t="s">
        <v>1669</v>
      </c>
      <c r="E2715" s="3" t="s">
        <v>763</v>
      </c>
      <c r="F2715" s="3" t="s">
        <v>945</v>
      </c>
      <c r="G2715" s="4" t="str">
        <f t="shared" si="177"/>
        <v>RES1210 1R33±1%</v>
      </c>
      <c r="H2715" s="3" t="s">
        <v>23</v>
      </c>
      <c r="I2715" s="3" t="s">
        <v>24</v>
      </c>
      <c r="J2715" s="3" t="s">
        <v>25</v>
      </c>
      <c r="K2715" s="3" t="s">
        <v>946</v>
      </c>
      <c r="L2715" s="4" t="str">
        <f t="shared" si="178"/>
        <v>RC1210FR-071R33L</v>
      </c>
      <c r="M2715" s="3" t="s">
        <v>378</v>
      </c>
      <c r="N2715" t="s">
        <v>379</v>
      </c>
      <c r="O2715" t="str">
        <f t="shared" ca="1" si="176"/>
        <v>C:\Altium Libraries\Passives Library\DataSheet\GENERAL PURPOSE CHIP RESISTORS (Yageo).pdf</v>
      </c>
      <c r="P2715" s="5" t="str">
        <f t="shared" si="179"/>
        <v>GENERAL PURPOSE CHIP RESISTORS RES1210 1R33±1% 200V 0.5W</v>
      </c>
    </row>
    <row r="2716" spans="1:16" x14ac:dyDescent="0.3">
      <c r="A2716" s="4" t="s">
        <v>4017</v>
      </c>
      <c r="B2716" s="3" t="s">
        <v>944</v>
      </c>
      <c r="C2716" s="40" t="s">
        <v>2106</v>
      </c>
      <c r="D2716" s="45" t="s">
        <v>1669</v>
      </c>
      <c r="E2716" s="3" t="s">
        <v>763</v>
      </c>
      <c r="F2716" s="3" t="s">
        <v>945</v>
      </c>
      <c r="G2716" s="4" t="str">
        <f t="shared" si="177"/>
        <v>RES1210 1R37±1%</v>
      </c>
      <c r="H2716" s="3" t="s">
        <v>23</v>
      </c>
      <c r="I2716" s="3" t="s">
        <v>24</v>
      </c>
      <c r="J2716" s="3" t="s">
        <v>25</v>
      </c>
      <c r="K2716" s="3" t="s">
        <v>946</v>
      </c>
      <c r="L2716" s="4" t="str">
        <f t="shared" si="178"/>
        <v>RC1210FR-071R37L</v>
      </c>
      <c r="M2716" s="3" t="s">
        <v>378</v>
      </c>
      <c r="N2716" t="s">
        <v>379</v>
      </c>
      <c r="O2716" t="str">
        <f t="shared" ca="1" si="176"/>
        <v>C:\Altium Libraries\Passives Library\DataSheet\GENERAL PURPOSE CHIP RESISTORS (Yageo).pdf</v>
      </c>
      <c r="P2716" s="5" t="str">
        <f t="shared" si="179"/>
        <v>GENERAL PURPOSE CHIP RESISTORS RES1210 1R37±1% 200V 0.5W</v>
      </c>
    </row>
    <row r="2717" spans="1:16" x14ac:dyDescent="0.3">
      <c r="A2717" s="4" t="s">
        <v>4018</v>
      </c>
      <c r="B2717" s="3" t="s">
        <v>944</v>
      </c>
      <c r="C2717" s="40" t="s">
        <v>2107</v>
      </c>
      <c r="D2717" s="45" t="s">
        <v>1669</v>
      </c>
      <c r="E2717" s="3" t="s">
        <v>763</v>
      </c>
      <c r="F2717" s="3" t="s">
        <v>945</v>
      </c>
      <c r="G2717" s="4" t="str">
        <f t="shared" si="177"/>
        <v>RES1210 1R4±1%</v>
      </c>
      <c r="H2717" s="3" t="s">
        <v>23</v>
      </c>
      <c r="I2717" s="3" t="s">
        <v>24</v>
      </c>
      <c r="J2717" s="3" t="s">
        <v>25</v>
      </c>
      <c r="K2717" s="3" t="s">
        <v>946</v>
      </c>
      <c r="L2717" s="4" t="str">
        <f t="shared" si="178"/>
        <v>RC1210FR-071R4L</v>
      </c>
      <c r="M2717" s="3" t="s">
        <v>378</v>
      </c>
      <c r="N2717" t="s">
        <v>379</v>
      </c>
      <c r="O2717" t="str">
        <f t="shared" ca="1" si="176"/>
        <v>C:\Altium Libraries\Passives Library\DataSheet\GENERAL PURPOSE CHIP RESISTORS (Yageo).pdf</v>
      </c>
      <c r="P2717" s="5" t="str">
        <f t="shared" si="179"/>
        <v>GENERAL PURPOSE CHIP RESISTORS RES1210 1R4±1% 200V 0.5W</v>
      </c>
    </row>
    <row r="2718" spans="1:16" x14ac:dyDescent="0.3">
      <c r="A2718" s="4" t="s">
        <v>4019</v>
      </c>
      <c r="B2718" s="3" t="s">
        <v>944</v>
      </c>
      <c r="C2718" s="40" t="s">
        <v>2108</v>
      </c>
      <c r="D2718" s="45" t="s">
        <v>1669</v>
      </c>
      <c r="E2718" s="3" t="s">
        <v>763</v>
      </c>
      <c r="F2718" s="3" t="s">
        <v>945</v>
      </c>
      <c r="G2718" s="4" t="str">
        <f t="shared" si="177"/>
        <v>RES1210 1R43±1%</v>
      </c>
      <c r="H2718" s="3" t="s">
        <v>23</v>
      </c>
      <c r="I2718" s="3" t="s">
        <v>24</v>
      </c>
      <c r="J2718" s="3" t="s">
        <v>25</v>
      </c>
      <c r="K2718" s="3" t="s">
        <v>946</v>
      </c>
      <c r="L2718" s="4" t="str">
        <f t="shared" si="178"/>
        <v>RC1210FR-071R43L</v>
      </c>
      <c r="M2718" s="3" t="s">
        <v>378</v>
      </c>
      <c r="N2718" t="s">
        <v>379</v>
      </c>
      <c r="O2718" t="str">
        <f t="shared" ca="1" si="176"/>
        <v>C:\Altium Libraries\Passives Library\DataSheet\GENERAL PURPOSE CHIP RESISTORS (Yageo).pdf</v>
      </c>
      <c r="P2718" s="5" t="str">
        <f t="shared" si="179"/>
        <v>GENERAL PURPOSE CHIP RESISTORS RES1210 1R43±1% 200V 0.5W</v>
      </c>
    </row>
    <row r="2719" spans="1:16" x14ac:dyDescent="0.3">
      <c r="A2719" s="4" t="s">
        <v>4020</v>
      </c>
      <c r="B2719" s="3" t="s">
        <v>944</v>
      </c>
      <c r="C2719" s="40" t="s">
        <v>2109</v>
      </c>
      <c r="D2719" s="45" t="s">
        <v>1669</v>
      </c>
      <c r="E2719" s="3" t="s">
        <v>763</v>
      </c>
      <c r="F2719" s="3" t="s">
        <v>945</v>
      </c>
      <c r="G2719" s="4" t="str">
        <f t="shared" si="177"/>
        <v>RES1210 1R47±1%</v>
      </c>
      <c r="H2719" s="3" t="s">
        <v>23</v>
      </c>
      <c r="I2719" s="3" t="s">
        <v>24</v>
      </c>
      <c r="J2719" s="3" t="s">
        <v>25</v>
      </c>
      <c r="K2719" s="3" t="s">
        <v>946</v>
      </c>
      <c r="L2719" s="4" t="str">
        <f t="shared" si="178"/>
        <v>RC1210FR-071R47L</v>
      </c>
      <c r="M2719" s="3" t="s">
        <v>378</v>
      </c>
      <c r="N2719" t="s">
        <v>379</v>
      </c>
      <c r="O2719" t="str">
        <f t="shared" ca="1" si="176"/>
        <v>C:\Altium Libraries\Passives Library\DataSheet\GENERAL PURPOSE CHIP RESISTORS (Yageo).pdf</v>
      </c>
      <c r="P2719" s="5" t="str">
        <f t="shared" si="179"/>
        <v>GENERAL PURPOSE CHIP RESISTORS RES1210 1R47±1% 200V 0.5W</v>
      </c>
    </row>
    <row r="2720" spans="1:16" x14ac:dyDescent="0.3">
      <c r="A2720" s="4" t="s">
        <v>4021</v>
      </c>
      <c r="B2720" s="3" t="s">
        <v>944</v>
      </c>
      <c r="C2720" s="40" t="s">
        <v>37</v>
      </c>
      <c r="D2720" s="45" t="s">
        <v>1669</v>
      </c>
      <c r="E2720" s="3" t="s">
        <v>763</v>
      </c>
      <c r="F2720" s="3" t="s">
        <v>945</v>
      </c>
      <c r="G2720" s="4" t="str">
        <f t="shared" si="177"/>
        <v>RES1210 1R5±1%</v>
      </c>
      <c r="H2720" s="3" t="s">
        <v>23</v>
      </c>
      <c r="I2720" s="3" t="s">
        <v>24</v>
      </c>
      <c r="J2720" s="3" t="s">
        <v>25</v>
      </c>
      <c r="K2720" s="3" t="s">
        <v>946</v>
      </c>
      <c r="L2720" s="4" t="str">
        <f t="shared" si="178"/>
        <v>RC1210FR-071R5L</v>
      </c>
      <c r="M2720" s="3" t="s">
        <v>378</v>
      </c>
      <c r="N2720" t="s">
        <v>379</v>
      </c>
      <c r="O2720" t="str">
        <f t="shared" ca="1" si="176"/>
        <v>C:\Altium Libraries\Passives Library\DataSheet\GENERAL PURPOSE CHIP RESISTORS (Yageo).pdf</v>
      </c>
      <c r="P2720" s="5" t="str">
        <f t="shared" si="179"/>
        <v>GENERAL PURPOSE CHIP RESISTORS RES1210 1R5±1% 200V 0.5W</v>
      </c>
    </row>
    <row r="2721" spans="1:16" x14ac:dyDescent="0.3">
      <c r="A2721" s="4" t="s">
        <v>4022</v>
      </c>
      <c r="B2721" s="3" t="s">
        <v>944</v>
      </c>
      <c r="C2721" s="40" t="s">
        <v>2110</v>
      </c>
      <c r="D2721" s="45" t="s">
        <v>1669</v>
      </c>
      <c r="E2721" s="3" t="s">
        <v>763</v>
      </c>
      <c r="F2721" s="3" t="s">
        <v>945</v>
      </c>
      <c r="G2721" s="4" t="str">
        <f t="shared" si="177"/>
        <v>RES1210 1R54±1%</v>
      </c>
      <c r="H2721" s="3" t="s">
        <v>23</v>
      </c>
      <c r="I2721" s="3" t="s">
        <v>24</v>
      </c>
      <c r="J2721" s="3" t="s">
        <v>25</v>
      </c>
      <c r="K2721" s="3" t="s">
        <v>946</v>
      </c>
      <c r="L2721" s="4" t="str">
        <f t="shared" si="178"/>
        <v>RC1210FR-071R54L</v>
      </c>
      <c r="M2721" s="3" t="s">
        <v>378</v>
      </c>
      <c r="N2721" t="s">
        <v>379</v>
      </c>
      <c r="O2721" t="str">
        <f t="shared" ca="1" si="176"/>
        <v>C:\Altium Libraries\Passives Library\DataSheet\GENERAL PURPOSE CHIP RESISTORS (Yageo).pdf</v>
      </c>
      <c r="P2721" s="5" t="str">
        <f t="shared" si="179"/>
        <v>GENERAL PURPOSE CHIP RESISTORS RES1210 1R54±1% 200V 0.5W</v>
      </c>
    </row>
    <row r="2722" spans="1:16" x14ac:dyDescent="0.3">
      <c r="A2722" s="4" t="s">
        <v>4023</v>
      </c>
      <c r="B2722" s="3" t="s">
        <v>944</v>
      </c>
      <c r="C2722" s="40" t="s">
        <v>2111</v>
      </c>
      <c r="D2722" s="45" t="s">
        <v>1669</v>
      </c>
      <c r="E2722" s="3" t="s">
        <v>763</v>
      </c>
      <c r="F2722" s="3" t="s">
        <v>945</v>
      </c>
      <c r="G2722" s="4" t="str">
        <f t="shared" si="177"/>
        <v>RES1210 1R58±1%</v>
      </c>
      <c r="H2722" s="3" t="s">
        <v>23</v>
      </c>
      <c r="I2722" s="3" t="s">
        <v>24</v>
      </c>
      <c r="J2722" s="3" t="s">
        <v>25</v>
      </c>
      <c r="K2722" s="3" t="s">
        <v>946</v>
      </c>
      <c r="L2722" s="4" t="str">
        <f t="shared" si="178"/>
        <v>RC1210FR-071R58L</v>
      </c>
      <c r="M2722" s="3" t="s">
        <v>378</v>
      </c>
      <c r="N2722" t="s">
        <v>379</v>
      </c>
      <c r="O2722" t="str">
        <f t="shared" ca="1" si="176"/>
        <v>C:\Altium Libraries\Passives Library\DataSheet\GENERAL PURPOSE CHIP RESISTORS (Yageo).pdf</v>
      </c>
      <c r="P2722" s="5" t="str">
        <f t="shared" si="179"/>
        <v>GENERAL PURPOSE CHIP RESISTORS RES1210 1R58±1% 200V 0.5W</v>
      </c>
    </row>
    <row r="2723" spans="1:16" x14ac:dyDescent="0.3">
      <c r="A2723" s="4" t="s">
        <v>4024</v>
      </c>
      <c r="B2723" s="3" t="s">
        <v>944</v>
      </c>
      <c r="C2723" s="40" t="s">
        <v>2112</v>
      </c>
      <c r="D2723" s="45" t="s">
        <v>1669</v>
      </c>
      <c r="E2723" s="3" t="s">
        <v>763</v>
      </c>
      <c r="F2723" s="3" t="s">
        <v>945</v>
      </c>
      <c r="G2723" s="4" t="str">
        <f t="shared" si="177"/>
        <v>RES1210 1R62±1%</v>
      </c>
      <c r="H2723" s="3" t="s">
        <v>23</v>
      </c>
      <c r="I2723" s="3" t="s">
        <v>24</v>
      </c>
      <c r="J2723" s="3" t="s">
        <v>25</v>
      </c>
      <c r="K2723" s="3" t="s">
        <v>946</v>
      </c>
      <c r="L2723" s="4" t="str">
        <f t="shared" si="178"/>
        <v>RC1210FR-071R62L</v>
      </c>
      <c r="M2723" s="3" t="s">
        <v>378</v>
      </c>
      <c r="N2723" t="s">
        <v>379</v>
      </c>
      <c r="O2723" t="str">
        <f t="shared" ca="1" si="176"/>
        <v>C:\Altium Libraries\Passives Library\DataSheet\GENERAL PURPOSE CHIP RESISTORS (Yageo).pdf</v>
      </c>
      <c r="P2723" s="5" t="str">
        <f t="shared" si="179"/>
        <v>GENERAL PURPOSE CHIP RESISTORS RES1210 1R62±1% 200V 0.5W</v>
      </c>
    </row>
    <row r="2724" spans="1:16" x14ac:dyDescent="0.3">
      <c r="A2724" s="4" t="s">
        <v>4025</v>
      </c>
      <c r="B2724" s="3" t="s">
        <v>944</v>
      </c>
      <c r="C2724" s="40" t="s">
        <v>2113</v>
      </c>
      <c r="D2724" s="45" t="s">
        <v>1669</v>
      </c>
      <c r="E2724" s="3" t="s">
        <v>763</v>
      </c>
      <c r="F2724" s="3" t="s">
        <v>945</v>
      </c>
      <c r="G2724" s="4" t="str">
        <f t="shared" si="177"/>
        <v>RES1210 1R65±1%</v>
      </c>
      <c r="H2724" s="3" t="s">
        <v>23</v>
      </c>
      <c r="I2724" s="3" t="s">
        <v>24</v>
      </c>
      <c r="J2724" s="3" t="s">
        <v>25</v>
      </c>
      <c r="K2724" s="3" t="s">
        <v>946</v>
      </c>
      <c r="L2724" s="4" t="str">
        <f t="shared" si="178"/>
        <v>RC1210FR-071R65L</v>
      </c>
      <c r="M2724" s="3" t="s">
        <v>378</v>
      </c>
      <c r="N2724" t="s">
        <v>379</v>
      </c>
      <c r="O2724" t="str">
        <f t="shared" ca="1" si="176"/>
        <v>C:\Altium Libraries\Passives Library\DataSheet\GENERAL PURPOSE CHIP RESISTORS (Yageo).pdf</v>
      </c>
      <c r="P2724" s="5" t="str">
        <f t="shared" si="179"/>
        <v>GENERAL PURPOSE CHIP RESISTORS RES1210 1R65±1% 200V 0.5W</v>
      </c>
    </row>
    <row r="2725" spans="1:16" x14ac:dyDescent="0.3">
      <c r="A2725" s="4" t="s">
        <v>4026</v>
      </c>
      <c r="B2725" s="3" t="s">
        <v>944</v>
      </c>
      <c r="C2725" s="40" t="s">
        <v>2114</v>
      </c>
      <c r="D2725" s="45" t="s">
        <v>1669</v>
      </c>
      <c r="E2725" s="3" t="s">
        <v>763</v>
      </c>
      <c r="F2725" s="3" t="s">
        <v>945</v>
      </c>
      <c r="G2725" s="4" t="str">
        <f t="shared" si="177"/>
        <v>RES1210 1R69±1%</v>
      </c>
      <c r="H2725" s="3" t="s">
        <v>23</v>
      </c>
      <c r="I2725" s="3" t="s">
        <v>24</v>
      </c>
      <c r="J2725" s="3" t="s">
        <v>25</v>
      </c>
      <c r="K2725" s="3" t="s">
        <v>946</v>
      </c>
      <c r="L2725" s="4" t="str">
        <f t="shared" si="178"/>
        <v>RC1210FR-071R69L</v>
      </c>
      <c r="M2725" s="3" t="s">
        <v>378</v>
      </c>
      <c r="N2725" t="s">
        <v>379</v>
      </c>
      <c r="O2725" t="str">
        <f t="shared" ca="1" si="176"/>
        <v>C:\Altium Libraries\Passives Library\DataSheet\GENERAL PURPOSE CHIP RESISTORS (Yageo).pdf</v>
      </c>
      <c r="P2725" s="5" t="str">
        <f t="shared" si="179"/>
        <v>GENERAL PURPOSE CHIP RESISTORS RES1210 1R69±1% 200V 0.5W</v>
      </c>
    </row>
    <row r="2726" spans="1:16" x14ac:dyDescent="0.3">
      <c r="A2726" s="4" t="s">
        <v>4027</v>
      </c>
      <c r="B2726" s="3" t="s">
        <v>944</v>
      </c>
      <c r="C2726" s="40" t="s">
        <v>2115</v>
      </c>
      <c r="D2726" s="45" t="s">
        <v>1669</v>
      </c>
      <c r="E2726" s="3" t="s">
        <v>763</v>
      </c>
      <c r="F2726" s="3" t="s">
        <v>945</v>
      </c>
      <c r="G2726" s="4" t="str">
        <f t="shared" si="177"/>
        <v>RES1210 1R74±1%</v>
      </c>
      <c r="H2726" s="3" t="s">
        <v>23</v>
      </c>
      <c r="I2726" s="3" t="s">
        <v>24</v>
      </c>
      <c r="J2726" s="3" t="s">
        <v>25</v>
      </c>
      <c r="K2726" s="3" t="s">
        <v>946</v>
      </c>
      <c r="L2726" s="4" t="str">
        <f t="shared" si="178"/>
        <v>RC1210FR-071R74L</v>
      </c>
      <c r="M2726" s="3" t="s">
        <v>378</v>
      </c>
      <c r="N2726" t="s">
        <v>379</v>
      </c>
      <c r="O2726" t="str">
        <f t="shared" ca="1" si="176"/>
        <v>C:\Altium Libraries\Passives Library\DataSheet\GENERAL PURPOSE CHIP RESISTORS (Yageo).pdf</v>
      </c>
      <c r="P2726" s="5" t="str">
        <f t="shared" si="179"/>
        <v>GENERAL PURPOSE CHIP RESISTORS RES1210 1R74±1% 200V 0.5W</v>
      </c>
    </row>
    <row r="2727" spans="1:16" x14ac:dyDescent="0.3">
      <c r="A2727" s="4" t="s">
        <v>4028</v>
      </c>
      <c r="B2727" s="3" t="s">
        <v>944</v>
      </c>
      <c r="C2727" s="40" t="s">
        <v>2116</v>
      </c>
      <c r="D2727" s="45" t="s">
        <v>1669</v>
      </c>
      <c r="E2727" s="3" t="s">
        <v>763</v>
      </c>
      <c r="F2727" s="3" t="s">
        <v>945</v>
      </c>
      <c r="G2727" s="4" t="str">
        <f t="shared" si="177"/>
        <v>RES1210 1R78±1%</v>
      </c>
      <c r="H2727" s="3" t="s">
        <v>23</v>
      </c>
      <c r="I2727" s="3" t="s">
        <v>24</v>
      </c>
      <c r="J2727" s="3" t="s">
        <v>25</v>
      </c>
      <c r="K2727" s="3" t="s">
        <v>946</v>
      </c>
      <c r="L2727" s="4" t="str">
        <f t="shared" si="178"/>
        <v>RC1210FR-071R78L</v>
      </c>
      <c r="M2727" s="3" t="s">
        <v>378</v>
      </c>
      <c r="N2727" t="s">
        <v>379</v>
      </c>
      <c r="O2727" t="str">
        <f t="shared" ca="1" si="176"/>
        <v>C:\Altium Libraries\Passives Library\DataSheet\GENERAL PURPOSE CHIP RESISTORS (Yageo).pdf</v>
      </c>
      <c r="P2727" s="5" t="str">
        <f t="shared" si="179"/>
        <v>GENERAL PURPOSE CHIP RESISTORS RES1210 1R78±1% 200V 0.5W</v>
      </c>
    </row>
    <row r="2728" spans="1:16" x14ac:dyDescent="0.3">
      <c r="A2728" s="4" t="s">
        <v>4029</v>
      </c>
      <c r="B2728" s="3" t="s">
        <v>944</v>
      </c>
      <c r="C2728" s="40" t="s">
        <v>2117</v>
      </c>
      <c r="D2728" s="45" t="s">
        <v>1669</v>
      </c>
      <c r="E2728" s="3" t="s">
        <v>763</v>
      </c>
      <c r="F2728" s="3" t="s">
        <v>945</v>
      </c>
      <c r="G2728" s="4" t="str">
        <f t="shared" si="177"/>
        <v>RES1210 1R82±1%</v>
      </c>
      <c r="H2728" s="3" t="s">
        <v>23</v>
      </c>
      <c r="I2728" s="3" t="s">
        <v>24</v>
      </c>
      <c r="J2728" s="3" t="s">
        <v>25</v>
      </c>
      <c r="K2728" s="3" t="s">
        <v>946</v>
      </c>
      <c r="L2728" s="4" t="str">
        <f t="shared" si="178"/>
        <v>RC1210FR-071R82L</v>
      </c>
      <c r="M2728" s="3" t="s">
        <v>378</v>
      </c>
      <c r="N2728" t="s">
        <v>379</v>
      </c>
      <c r="O2728" t="str">
        <f t="shared" ca="1" si="176"/>
        <v>C:\Altium Libraries\Passives Library\DataSheet\GENERAL PURPOSE CHIP RESISTORS (Yageo).pdf</v>
      </c>
      <c r="P2728" s="5" t="str">
        <f t="shared" si="179"/>
        <v>GENERAL PURPOSE CHIP RESISTORS RES1210 1R82±1% 200V 0.5W</v>
      </c>
    </row>
    <row r="2729" spans="1:16" x14ac:dyDescent="0.3">
      <c r="A2729" s="4" t="s">
        <v>4030</v>
      </c>
      <c r="B2729" s="3" t="s">
        <v>944</v>
      </c>
      <c r="C2729" s="40" t="s">
        <v>2118</v>
      </c>
      <c r="D2729" s="45" t="s">
        <v>1669</v>
      </c>
      <c r="E2729" s="3" t="s">
        <v>763</v>
      </c>
      <c r="F2729" s="3" t="s">
        <v>945</v>
      </c>
      <c r="G2729" s="4" t="str">
        <f t="shared" si="177"/>
        <v>RES1210 1R87±1%</v>
      </c>
      <c r="H2729" s="3" t="s">
        <v>23</v>
      </c>
      <c r="I2729" s="3" t="s">
        <v>24</v>
      </c>
      <c r="J2729" s="3" t="s">
        <v>25</v>
      </c>
      <c r="K2729" s="3" t="s">
        <v>946</v>
      </c>
      <c r="L2729" s="4" t="str">
        <f t="shared" si="178"/>
        <v>RC1210FR-071R87L</v>
      </c>
      <c r="M2729" s="3" t="s">
        <v>378</v>
      </c>
      <c r="N2729" t="s">
        <v>379</v>
      </c>
      <c r="O2729" t="str">
        <f t="shared" ca="1" si="176"/>
        <v>C:\Altium Libraries\Passives Library\DataSheet\GENERAL PURPOSE CHIP RESISTORS (Yageo).pdf</v>
      </c>
      <c r="P2729" s="5" t="str">
        <f t="shared" si="179"/>
        <v>GENERAL PURPOSE CHIP RESISTORS RES1210 1R87±1% 200V 0.5W</v>
      </c>
    </row>
    <row r="2730" spans="1:16" x14ac:dyDescent="0.3">
      <c r="A2730" s="4" t="s">
        <v>4031</v>
      </c>
      <c r="B2730" s="3" t="s">
        <v>944</v>
      </c>
      <c r="C2730" s="40" t="s">
        <v>2119</v>
      </c>
      <c r="D2730" s="45" t="s">
        <v>1669</v>
      </c>
      <c r="E2730" s="3" t="s">
        <v>763</v>
      </c>
      <c r="F2730" s="3" t="s">
        <v>945</v>
      </c>
      <c r="G2730" s="4" t="str">
        <f t="shared" si="177"/>
        <v>RES1210 1R91±1%</v>
      </c>
      <c r="H2730" s="3" t="s">
        <v>23</v>
      </c>
      <c r="I2730" s="3" t="s">
        <v>24</v>
      </c>
      <c r="J2730" s="3" t="s">
        <v>25</v>
      </c>
      <c r="K2730" s="3" t="s">
        <v>946</v>
      </c>
      <c r="L2730" s="4" t="str">
        <f t="shared" si="178"/>
        <v>RC1210FR-071R91L</v>
      </c>
      <c r="M2730" s="3" t="s">
        <v>378</v>
      </c>
      <c r="N2730" t="s">
        <v>379</v>
      </c>
      <c r="O2730" t="str">
        <f t="shared" ca="1" si="176"/>
        <v>C:\Altium Libraries\Passives Library\DataSheet\GENERAL PURPOSE CHIP RESISTORS (Yageo).pdf</v>
      </c>
      <c r="P2730" s="5" t="str">
        <f t="shared" si="179"/>
        <v>GENERAL PURPOSE CHIP RESISTORS RES1210 1R91±1% 200V 0.5W</v>
      </c>
    </row>
    <row r="2731" spans="1:16" x14ac:dyDescent="0.3">
      <c r="A2731" s="4" t="s">
        <v>4032</v>
      </c>
      <c r="B2731" s="3" t="s">
        <v>944</v>
      </c>
      <c r="C2731" s="40" t="s">
        <v>2120</v>
      </c>
      <c r="D2731" s="45" t="s">
        <v>1669</v>
      </c>
      <c r="E2731" s="3" t="s">
        <v>763</v>
      </c>
      <c r="F2731" s="3" t="s">
        <v>945</v>
      </c>
      <c r="G2731" s="4" t="str">
        <f t="shared" si="177"/>
        <v>RES1210 1R96±1%</v>
      </c>
      <c r="H2731" s="3" t="s">
        <v>23</v>
      </c>
      <c r="I2731" s="3" t="s">
        <v>24</v>
      </c>
      <c r="J2731" s="3" t="s">
        <v>25</v>
      </c>
      <c r="K2731" s="3" t="s">
        <v>946</v>
      </c>
      <c r="L2731" s="4" t="str">
        <f t="shared" si="178"/>
        <v>RC1210FR-071R96L</v>
      </c>
      <c r="M2731" s="3" t="s">
        <v>378</v>
      </c>
      <c r="N2731" t="s">
        <v>379</v>
      </c>
      <c r="O2731" t="str">
        <f t="shared" ca="1" si="176"/>
        <v>C:\Altium Libraries\Passives Library\DataSheet\GENERAL PURPOSE CHIP RESISTORS (Yageo).pdf</v>
      </c>
      <c r="P2731" s="5" t="str">
        <f t="shared" si="179"/>
        <v>GENERAL PURPOSE CHIP RESISTORS RES1210 1R96±1% 200V 0.5W</v>
      </c>
    </row>
    <row r="2732" spans="1:16" x14ac:dyDescent="0.3">
      <c r="A2732" s="4" t="s">
        <v>4033</v>
      </c>
      <c r="B2732" s="3" t="s">
        <v>944</v>
      </c>
      <c r="C2732" s="40" t="s">
        <v>2121</v>
      </c>
      <c r="D2732" s="45" t="s">
        <v>1669</v>
      </c>
      <c r="E2732" s="3" t="s">
        <v>763</v>
      </c>
      <c r="F2732" s="3" t="s">
        <v>945</v>
      </c>
      <c r="G2732" s="4" t="str">
        <f t="shared" si="177"/>
        <v>RES1210 2R±1%</v>
      </c>
      <c r="H2732" s="3" t="s">
        <v>23</v>
      </c>
      <c r="I2732" s="3" t="s">
        <v>24</v>
      </c>
      <c r="J2732" s="3" t="s">
        <v>25</v>
      </c>
      <c r="K2732" s="3" t="s">
        <v>946</v>
      </c>
      <c r="L2732" s="4" t="str">
        <f t="shared" si="178"/>
        <v>RC1210FR-072RL</v>
      </c>
      <c r="M2732" s="3" t="s">
        <v>378</v>
      </c>
      <c r="N2732" t="s">
        <v>379</v>
      </c>
      <c r="O2732" t="str">
        <f t="shared" ca="1" si="176"/>
        <v>C:\Altium Libraries\Passives Library\DataSheet\GENERAL PURPOSE CHIP RESISTORS (Yageo).pdf</v>
      </c>
      <c r="P2732" s="5" t="str">
        <f t="shared" si="179"/>
        <v>GENERAL PURPOSE CHIP RESISTORS RES1210 2R±1% 200V 0.5W</v>
      </c>
    </row>
    <row r="2733" spans="1:16" x14ac:dyDescent="0.3">
      <c r="A2733" s="4" t="s">
        <v>4034</v>
      </c>
      <c r="B2733" s="3" t="s">
        <v>944</v>
      </c>
      <c r="C2733" s="40" t="s">
        <v>2122</v>
      </c>
      <c r="D2733" s="45" t="s">
        <v>1669</v>
      </c>
      <c r="E2733" s="3" t="s">
        <v>763</v>
      </c>
      <c r="F2733" s="3" t="s">
        <v>945</v>
      </c>
      <c r="G2733" s="4" t="str">
        <f t="shared" si="177"/>
        <v>RES1210 2R05±1%</v>
      </c>
      <c r="H2733" s="3" t="s">
        <v>23</v>
      </c>
      <c r="I2733" s="3" t="s">
        <v>24</v>
      </c>
      <c r="J2733" s="3" t="s">
        <v>25</v>
      </c>
      <c r="K2733" s="3" t="s">
        <v>946</v>
      </c>
      <c r="L2733" s="4" t="str">
        <f t="shared" si="178"/>
        <v>RC1210FR-072R05L</v>
      </c>
      <c r="M2733" s="3" t="s">
        <v>378</v>
      </c>
      <c r="N2733" t="s">
        <v>379</v>
      </c>
      <c r="O2733" t="str">
        <f t="shared" ca="1" si="176"/>
        <v>C:\Altium Libraries\Passives Library\DataSheet\GENERAL PURPOSE CHIP RESISTORS (Yageo).pdf</v>
      </c>
      <c r="P2733" s="5" t="str">
        <f t="shared" si="179"/>
        <v>GENERAL PURPOSE CHIP RESISTORS RES1210 2R05±1% 200V 0.5W</v>
      </c>
    </row>
    <row r="2734" spans="1:16" x14ac:dyDescent="0.3">
      <c r="A2734" s="4" t="s">
        <v>4035</v>
      </c>
      <c r="B2734" s="3" t="s">
        <v>944</v>
      </c>
      <c r="C2734" s="40" t="s">
        <v>2123</v>
      </c>
      <c r="D2734" s="45" t="s">
        <v>1669</v>
      </c>
      <c r="E2734" s="3" t="s">
        <v>763</v>
      </c>
      <c r="F2734" s="3" t="s">
        <v>945</v>
      </c>
      <c r="G2734" s="4" t="str">
        <f t="shared" si="177"/>
        <v>RES1210 2R1±1%</v>
      </c>
      <c r="H2734" s="3" t="s">
        <v>23</v>
      </c>
      <c r="I2734" s="3" t="s">
        <v>24</v>
      </c>
      <c r="J2734" s="3" t="s">
        <v>25</v>
      </c>
      <c r="K2734" s="3" t="s">
        <v>946</v>
      </c>
      <c r="L2734" s="4" t="str">
        <f t="shared" si="178"/>
        <v>RC1210FR-072R1L</v>
      </c>
      <c r="M2734" s="3" t="s">
        <v>378</v>
      </c>
      <c r="N2734" t="s">
        <v>379</v>
      </c>
      <c r="O2734" t="str">
        <f t="shared" ca="1" si="176"/>
        <v>C:\Altium Libraries\Passives Library\DataSheet\GENERAL PURPOSE CHIP RESISTORS (Yageo).pdf</v>
      </c>
      <c r="P2734" s="5" t="str">
        <f t="shared" si="179"/>
        <v>GENERAL PURPOSE CHIP RESISTORS RES1210 2R1±1% 200V 0.5W</v>
      </c>
    </row>
    <row r="2735" spans="1:16" x14ac:dyDescent="0.3">
      <c r="A2735" s="4" t="s">
        <v>4036</v>
      </c>
      <c r="B2735" s="3" t="s">
        <v>944</v>
      </c>
      <c r="C2735" s="40" t="s">
        <v>2124</v>
      </c>
      <c r="D2735" s="45" t="s">
        <v>1669</v>
      </c>
      <c r="E2735" s="3" t="s">
        <v>763</v>
      </c>
      <c r="F2735" s="3" t="s">
        <v>945</v>
      </c>
      <c r="G2735" s="4" t="str">
        <f t="shared" si="177"/>
        <v>RES1210 2R15±1%</v>
      </c>
      <c r="H2735" s="3" t="s">
        <v>23</v>
      </c>
      <c r="I2735" s="3" t="s">
        <v>24</v>
      </c>
      <c r="J2735" s="3" t="s">
        <v>25</v>
      </c>
      <c r="K2735" s="3" t="s">
        <v>946</v>
      </c>
      <c r="L2735" s="4" t="str">
        <f t="shared" si="178"/>
        <v>RC1210FR-072R15L</v>
      </c>
      <c r="M2735" s="3" t="s">
        <v>378</v>
      </c>
      <c r="N2735" t="s">
        <v>379</v>
      </c>
      <c r="O2735" t="str">
        <f t="shared" ca="1" si="176"/>
        <v>C:\Altium Libraries\Passives Library\DataSheet\GENERAL PURPOSE CHIP RESISTORS (Yageo).pdf</v>
      </c>
      <c r="P2735" s="5" t="str">
        <f t="shared" si="179"/>
        <v>GENERAL PURPOSE CHIP RESISTORS RES1210 2R15±1% 200V 0.5W</v>
      </c>
    </row>
    <row r="2736" spans="1:16" x14ac:dyDescent="0.3">
      <c r="A2736" s="4" t="s">
        <v>4037</v>
      </c>
      <c r="B2736" s="3" t="s">
        <v>944</v>
      </c>
      <c r="C2736" s="40" t="s">
        <v>2125</v>
      </c>
      <c r="D2736" s="45" t="s">
        <v>1669</v>
      </c>
      <c r="E2736" s="3" t="s">
        <v>763</v>
      </c>
      <c r="F2736" s="3" t="s">
        <v>945</v>
      </c>
      <c r="G2736" s="4" t="str">
        <f t="shared" si="177"/>
        <v>RES1210 2R21±1%</v>
      </c>
      <c r="H2736" s="3" t="s">
        <v>23</v>
      </c>
      <c r="I2736" s="3" t="s">
        <v>24</v>
      </c>
      <c r="J2736" s="3" t="s">
        <v>25</v>
      </c>
      <c r="K2736" s="3" t="s">
        <v>946</v>
      </c>
      <c r="L2736" s="4" t="str">
        <f t="shared" si="178"/>
        <v>RC1210FR-072R21L</v>
      </c>
      <c r="M2736" s="3" t="s">
        <v>378</v>
      </c>
      <c r="N2736" t="s">
        <v>379</v>
      </c>
      <c r="O2736" t="str">
        <f t="shared" ca="1" si="176"/>
        <v>C:\Altium Libraries\Passives Library\DataSheet\GENERAL PURPOSE CHIP RESISTORS (Yageo).pdf</v>
      </c>
      <c r="P2736" s="5" t="str">
        <f t="shared" si="179"/>
        <v>GENERAL PURPOSE CHIP RESISTORS RES1210 2R21±1% 200V 0.5W</v>
      </c>
    </row>
    <row r="2737" spans="1:16" x14ac:dyDescent="0.3">
      <c r="A2737" s="4" t="s">
        <v>4038</v>
      </c>
      <c r="B2737" s="3" t="s">
        <v>944</v>
      </c>
      <c r="C2737" s="40" t="s">
        <v>2126</v>
      </c>
      <c r="D2737" s="45" t="s">
        <v>1669</v>
      </c>
      <c r="E2737" s="3" t="s">
        <v>763</v>
      </c>
      <c r="F2737" s="3" t="s">
        <v>945</v>
      </c>
      <c r="G2737" s="4" t="str">
        <f t="shared" si="177"/>
        <v>RES1210 2R26±1%</v>
      </c>
      <c r="H2737" s="3" t="s">
        <v>23</v>
      </c>
      <c r="I2737" s="3" t="s">
        <v>24</v>
      </c>
      <c r="J2737" s="3" t="s">
        <v>25</v>
      </c>
      <c r="K2737" s="3" t="s">
        <v>946</v>
      </c>
      <c r="L2737" s="4" t="str">
        <f t="shared" si="178"/>
        <v>RC1210FR-072R26L</v>
      </c>
      <c r="M2737" s="3" t="s">
        <v>378</v>
      </c>
      <c r="N2737" t="s">
        <v>379</v>
      </c>
      <c r="O2737" t="str">
        <f t="shared" ca="1" si="176"/>
        <v>C:\Altium Libraries\Passives Library\DataSheet\GENERAL PURPOSE CHIP RESISTORS (Yageo).pdf</v>
      </c>
      <c r="P2737" s="5" t="str">
        <f t="shared" si="179"/>
        <v>GENERAL PURPOSE CHIP RESISTORS RES1210 2R26±1% 200V 0.5W</v>
      </c>
    </row>
    <row r="2738" spans="1:16" x14ac:dyDescent="0.3">
      <c r="A2738" s="4" t="s">
        <v>4039</v>
      </c>
      <c r="B2738" s="3" t="s">
        <v>944</v>
      </c>
      <c r="C2738" s="40" t="s">
        <v>2127</v>
      </c>
      <c r="D2738" s="45" t="s">
        <v>1669</v>
      </c>
      <c r="E2738" s="3" t="s">
        <v>763</v>
      </c>
      <c r="F2738" s="3" t="s">
        <v>945</v>
      </c>
      <c r="G2738" s="4" t="str">
        <f t="shared" si="177"/>
        <v>RES1210 2R32±1%</v>
      </c>
      <c r="H2738" s="3" t="s">
        <v>23</v>
      </c>
      <c r="I2738" s="3" t="s">
        <v>24</v>
      </c>
      <c r="J2738" s="3" t="s">
        <v>25</v>
      </c>
      <c r="K2738" s="3" t="s">
        <v>946</v>
      </c>
      <c r="L2738" s="4" t="str">
        <f t="shared" si="178"/>
        <v>RC1210FR-072R32L</v>
      </c>
      <c r="M2738" s="3" t="s">
        <v>378</v>
      </c>
      <c r="N2738" t="s">
        <v>379</v>
      </c>
      <c r="O2738" t="str">
        <f t="shared" ca="1" si="176"/>
        <v>C:\Altium Libraries\Passives Library\DataSheet\GENERAL PURPOSE CHIP RESISTORS (Yageo).pdf</v>
      </c>
      <c r="P2738" s="5" t="str">
        <f t="shared" si="179"/>
        <v>GENERAL PURPOSE CHIP RESISTORS RES1210 2R32±1% 200V 0.5W</v>
      </c>
    </row>
    <row r="2739" spans="1:16" x14ac:dyDescent="0.3">
      <c r="A2739" s="4" t="s">
        <v>4040</v>
      </c>
      <c r="B2739" s="3" t="s">
        <v>944</v>
      </c>
      <c r="C2739" s="40" t="s">
        <v>2128</v>
      </c>
      <c r="D2739" s="45" t="s">
        <v>1669</v>
      </c>
      <c r="E2739" s="3" t="s">
        <v>763</v>
      </c>
      <c r="F2739" s="3" t="s">
        <v>945</v>
      </c>
      <c r="G2739" s="4" t="str">
        <f t="shared" si="177"/>
        <v>RES1210 2R37±1%</v>
      </c>
      <c r="H2739" s="3" t="s">
        <v>23</v>
      </c>
      <c r="I2739" s="3" t="s">
        <v>24</v>
      </c>
      <c r="J2739" s="3" t="s">
        <v>25</v>
      </c>
      <c r="K2739" s="3" t="s">
        <v>946</v>
      </c>
      <c r="L2739" s="4" t="str">
        <f t="shared" si="178"/>
        <v>RC1210FR-072R37L</v>
      </c>
      <c r="M2739" s="3" t="s">
        <v>378</v>
      </c>
      <c r="N2739" t="s">
        <v>379</v>
      </c>
      <c r="O2739" t="str">
        <f t="shared" ca="1" si="176"/>
        <v>C:\Altium Libraries\Passives Library\DataSheet\GENERAL PURPOSE CHIP RESISTORS (Yageo).pdf</v>
      </c>
      <c r="P2739" s="5" t="str">
        <f t="shared" si="179"/>
        <v>GENERAL PURPOSE CHIP RESISTORS RES1210 2R37±1% 200V 0.5W</v>
      </c>
    </row>
    <row r="2740" spans="1:16" x14ac:dyDescent="0.3">
      <c r="A2740" s="4" t="s">
        <v>4041</v>
      </c>
      <c r="B2740" s="3" t="s">
        <v>944</v>
      </c>
      <c r="C2740" s="40" t="s">
        <v>2129</v>
      </c>
      <c r="D2740" s="45" t="s">
        <v>1669</v>
      </c>
      <c r="E2740" s="3" t="s">
        <v>763</v>
      </c>
      <c r="F2740" s="3" t="s">
        <v>945</v>
      </c>
      <c r="G2740" s="4" t="str">
        <f t="shared" si="177"/>
        <v>RES1210 2R43±1%</v>
      </c>
      <c r="H2740" s="3" t="s">
        <v>23</v>
      </c>
      <c r="I2740" s="3" t="s">
        <v>24</v>
      </c>
      <c r="J2740" s="3" t="s">
        <v>25</v>
      </c>
      <c r="K2740" s="3" t="s">
        <v>946</v>
      </c>
      <c r="L2740" s="4" t="str">
        <f t="shared" si="178"/>
        <v>RC1210FR-072R43L</v>
      </c>
      <c r="M2740" s="3" t="s">
        <v>378</v>
      </c>
      <c r="N2740" t="s">
        <v>379</v>
      </c>
      <c r="O2740" t="str">
        <f t="shared" ca="1" si="176"/>
        <v>C:\Altium Libraries\Passives Library\DataSheet\GENERAL PURPOSE CHIP RESISTORS (Yageo).pdf</v>
      </c>
      <c r="P2740" s="5" t="str">
        <f t="shared" si="179"/>
        <v>GENERAL PURPOSE CHIP RESISTORS RES1210 2R43±1% 200V 0.5W</v>
      </c>
    </row>
    <row r="2741" spans="1:16" x14ac:dyDescent="0.3">
      <c r="A2741" s="4" t="s">
        <v>4042</v>
      </c>
      <c r="B2741" s="3" t="s">
        <v>944</v>
      </c>
      <c r="C2741" s="40" t="s">
        <v>2130</v>
      </c>
      <c r="D2741" s="45" t="s">
        <v>1669</v>
      </c>
      <c r="E2741" s="3" t="s">
        <v>763</v>
      </c>
      <c r="F2741" s="3" t="s">
        <v>945</v>
      </c>
      <c r="G2741" s="4" t="str">
        <f t="shared" si="177"/>
        <v>RES1210 2R49±1%</v>
      </c>
      <c r="H2741" s="3" t="s">
        <v>23</v>
      </c>
      <c r="I2741" s="3" t="s">
        <v>24</v>
      </c>
      <c r="J2741" s="3" t="s">
        <v>25</v>
      </c>
      <c r="K2741" s="3" t="s">
        <v>946</v>
      </c>
      <c r="L2741" s="4" t="str">
        <f t="shared" si="178"/>
        <v>RC1210FR-072R49L</v>
      </c>
      <c r="M2741" s="3" t="s">
        <v>378</v>
      </c>
      <c r="N2741" t="s">
        <v>379</v>
      </c>
      <c r="O2741" t="str">
        <f t="shared" ca="1" si="176"/>
        <v>C:\Altium Libraries\Passives Library\DataSheet\GENERAL PURPOSE CHIP RESISTORS (Yageo).pdf</v>
      </c>
      <c r="P2741" s="5" t="str">
        <f t="shared" si="179"/>
        <v>GENERAL PURPOSE CHIP RESISTORS RES1210 2R49±1% 200V 0.5W</v>
      </c>
    </row>
    <row r="2742" spans="1:16" x14ac:dyDescent="0.3">
      <c r="A2742" s="4" t="s">
        <v>4043</v>
      </c>
      <c r="B2742" s="3" t="s">
        <v>944</v>
      </c>
      <c r="C2742" s="40" t="s">
        <v>2131</v>
      </c>
      <c r="D2742" s="45" t="s">
        <v>1669</v>
      </c>
      <c r="E2742" s="3" t="s">
        <v>763</v>
      </c>
      <c r="F2742" s="3" t="s">
        <v>945</v>
      </c>
      <c r="G2742" s="4" t="str">
        <f t="shared" si="177"/>
        <v>RES1210 2R55±1%</v>
      </c>
      <c r="H2742" s="3" t="s">
        <v>23</v>
      </c>
      <c r="I2742" s="3" t="s">
        <v>24</v>
      </c>
      <c r="J2742" s="3" t="s">
        <v>25</v>
      </c>
      <c r="K2742" s="3" t="s">
        <v>946</v>
      </c>
      <c r="L2742" s="4" t="str">
        <f t="shared" si="178"/>
        <v>RC1210FR-072R55L</v>
      </c>
      <c r="M2742" s="3" t="s">
        <v>378</v>
      </c>
      <c r="N2742" t="s">
        <v>379</v>
      </c>
      <c r="O2742" t="str">
        <f t="shared" ca="1" si="176"/>
        <v>C:\Altium Libraries\Passives Library\DataSheet\GENERAL PURPOSE CHIP RESISTORS (Yageo).pdf</v>
      </c>
      <c r="P2742" s="5" t="str">
        <f t="shared" si="179"/>
        <v>GENERAL PURPOSE CHIP RESISTORS RES1210 2R55±1% 200V 0.5W</v>
      </c>
    </row>
    <row r="2743" spans="1:16" x14ac:dyDescent="0.3">
      <c r="A2743" s="4" t="s">
        <v>4044</v>
      </c>
      <c r="B2743" s="3" t="s">
        <v>944</v>
      </c>
      <c r="C2743" s="40" t="s">
        <v>2132</v>
      </c>
      <c r="D2743" s="45" t="s">
        <v>1669</v>
      </c>
      <c r="E2743" s="3" t="s">
        <v>763</v>
      </c>
      <c r="F2743" s="3" t="s">
        <v>945</v>
      </c>
      <c r="G2743" s="4" t="str">
        <f t="shared" si="177"/>
        <v>RES1210 2R61±1%</v>
      </c>
      <c r="H2743" s="3" t="s">
        <v>23</v>
      </c>
      <c r="I2743" s="3" t="s">
        <v>24</v>
      </c>
      <c r="J2743" s="3" t="s">
        <v>25</v>
      </c>
      <c r="K2743" s="3" t="s">
        <v>946</v>
      </c>
      <c r="L2743" s="4" t="str">
        <f t="shared" si="178"/>
        <v>RC1210FR-072R61L</v>
      </c>
      <c r="M2743" s="3" t="s">
        <v>378</v>
      </c>
      <c r="N2743" t="s">
        <v>379</v>
      </c>
      <c r="O2743" t="str">
        <f t="shared" ca="1" si="176"/>
        <v>C:\Altium Libraries\Passives Library\DataSheet\GENERAL PURPOSE CHIP RESISTORS (Yageo).pdf</v>
      </c>
      <c r="P2743" s="5" t="str">
        <f t="shared" si="179"/>
        <v>GENERAL PURPOSE CHIP RESISTORS RES1210 2R61±1% 200V 0.5W</v>
      </c>
    </row>
    <row r="2744" spans="1:16" x14ac:dyDescent="0.3">
      <c r="A2744" s="4" t="s">
        <v>4045</v>
      </c>
      <c r="B2744" s="3" t="s">
        <v>944</v>
      </c>
      <c r="C2744" s="40" t="s">
        <v>2133</v>
      </c>
      <c r="D2744" s="45" t="s">
        <v>1669</v>
      </c>
      <c r="E2744" s="3" t="s">
        <v>763</v>
      </c>
      <c r="F2744" s="3" t="s">
        <v>945</v>
      </c>
      <c r="G2744" s="4" t="str">
        <f t="shared" si="177"/>
        <v>RES1210 2R67±1%</v>
      </c>
      <c r="H2744" s="3" t="s">
        <v>23</v>
      </c>
      <c r="I2744" s="3" t="s">
        <v>24</v>
      </c>
      <c r="J2744" s="3" t="s">
        <v>25</v>
      </c>
      <c r="K2744" s="3" t="s">
        <v>946</v>
      </c>
      <c r="L2744" s="4" t="str">
        <f t="shared" si="178"/>
        <v>RC1210FR-072R67L</v>
      </c>
      <c r="M2744" s="3" t="s">
        <v>378</v>
      </c>
      <c r="N2744" t="s">
        <v>379</v>
      </c>
      <c r="O2744" t="str">
        <f t="shared" ca="1" si="176"/>
        <v>C:\Altium Libraries\Passives Library\DataSheet\GENERAL PURPOSE CHIP RESISTORS (Yageo).pdf</v>
      </c>
      <c r="P2744" s="5" t="str">
        <f t="shared" si="179"/>
        <v>GENERAL PURPOSE CHIP RESISTORS RES1210 2R67±1% 200V 0.5W</v>
      </c>
    </row>
    <row r="2745" spans="1:16" x14ac:dyDescent="0.3">
      <c r="A2745" s="4" t="s">
        <v>4046</v>
      </c>
      <c r="B2745" s="3" t="s">
        <v>944</v>
      </c>
      <c r="C2745" s="40" t="s">
        <v>2134</v>
      </c>
      <c r="D2745" s="45" t="s">
        <v>1669</v>
      </c>
      <c r="E2745" s="3" t="s">
        <v>763</v>
      </c>
      <c r="F2745" s="3" t="s">
        <v>945</v>
      </c>
      <c r="G2745" s="4" t="str">
        <f t="shared" si="177"/>
        <v>RES1210 2R74±1%</v>
      </c>
      <c r="H2745" s="3" t="s">
        <v>23</v>
      </c>
      <c r="I2745" s="3" t="s">
        <v>24</v>
      </c>
      <c r="J2745" s="3" t="s">
        <v>25</v>
      </c>
      <c r="K2745" s="3" t="s">
        <v>946</v>
      </c>
      <c r="L2745" s="4" t="str">
        <f t="shared" si="178"/>
        <v>RC1210FR-072R74L</v>
      </c>
      <c r="M2745" s="3" t="s">
        <v>378</v>
      </c>
      <c r="N2745" t="s">
        <v>379</v>
      </c>
      <c r="O2745" t="str">
        <f t="shared" ca="1" si="176"/>
        <v>C:\Altium Libraries\Passives Library\DataSheet\GENERAL PURPOSE CHIP RESISTORS (Yageo).pdf</v>
      </c>
      <c r="P2745" s="5" t="str">
        <f t="shared" si="179"/>
        <v>GENERAL PURPOSE CHIP RESISTORS RES1210 2R74±1% 200V 0.5W</v>
      </c>
    </row>
    <row r="2746" spans="1:16" x14ac:dyDescent="0.3">
      <c r="A2746" s="4" t="s">
        <v>4047</v>
      </c>
      <c r="B2746" s="3" t="s">
        <v>944</v>
      </c>
      <c r="C2746" s="40" t="s">
        <v>2135</v>
      </c>
      <c r="D2746" s="45" t="s">
        <v>1669</v>
      </c>
      <c r="E2746" s="3" t="s">
        <v>763</v>
      </c>
      <c r="F2746" s="3" t="s">
        <v>945</v>
      </c>
      <c r="G2746" s="4" t="str">
        <f t="shared" si="177"/>
        <v>RES1210 2R8±1%</v>
      </c>
      <c r="H2746" s="3" t="s">
        <v>23</v>
      </c>
      <c r="I2746" s="3" t="s">
        <v>24</v>
      </c>
      <c r="J2746" s="3" t="s">
        <v>25</v>
      </c>
      <c r="K2746" s="3" t="s">
        <v>946</v>
      </c>
      <c r="L2746" s="4" t="str">
        <f t="shared" si="178"/>
        <v>RC1210FR-072R8L</v>
      </c>
      <c r="M2746" s="3" t="s">
        <v>378</v>
      </c>
      <c r="N2746" t="s">
        <v>379</v>
      </c>
      <c r="O2746" t="str">
        <f t="shared" ca="1" si="176"/>
        <v>C:\Altium Libraries\Passives Library\DataSheet\GENERAL PURPOSE CHIP RESISTORS (Yageo).pdf</v>
      </c>
      <c r="P2746" s="5" t="str">
        <f t="shared" si="179"/>
        <v>GENERAL PURPOSE CHIP RESISTORS RES1210 2R8±1% 200V 0.5W</v>
      </c>
    </row>
    <row r="2747" spans="1:16" x14ac:dyDescent="0.3">
      <c r="A2747" s="4" t="s">
        <v>4048</v>
      </c>
      <c r="B2747" s="3" t="s">
        <v>944</v>
      </c>
      <c r="C2747" s="40" t="s">
        <v>2136</v>
      </c>
      <c r="D2747" s="45" t="s">
        <v>1669</v>
      </c>
      <c r="E2747" s="3" t="s">
        <v>763</v>
      </c>
      <c r="F2747" s="3" t="s">
        <v>945</v>
      </c>
      <c r="G2747" s="4" t="str">
        <f t="shared" si="177"/>
        <v>RES1210 2R87±1%</v>
      </c>
      <c r="H2747" s="3" t="s">
        <v>23</v>
      </c>
      <c r="I2747" s="3" t="s">
        <v>24</v>
      </c>
      <c r="J2747" s="3" t="s">
        <v>25</v>
      </c>
      <c r="K2747" s="3" t="s">
        <v>946</v>
      </c>
      <c r="L2747" s="4" t="str">
        <f t="shared" si="178"/>
        <v>RC1210FR-072R87L</v>
      </c>
      <c r="M2747" s="3" t="s">
        <v>378</v>
      </c>
      <c r="N2747" t="s">
        <v>379</v>
      </c>
      <c r="O2747" t="str">
        <f t="shared" ca="1" si="176"/>
        <v>C:\Altium Libraries\Passives Library\DataSheet\GENERAL PURPOSE CHIP RESISTORS (Yageo).pdf</v>
      </c>
      <c r="P2747" s="5" t="str">
        <f t="shared" si="179"/>
        <v>GENERAL PURPOSE CHIP RESISTORS RES1210 2R87±1% 200V 0.5W</v>
      </c>
    </row>
    <row r="2748" spans="1:16" x14ac:dyDescent="0.3">
      <c r="A2748" s="4" t="s">
        <v>4049</v>
      </c>
      <c r="B2748" s="3" t="s">
        <v>944</v>
      </c>
      <c r="C2748" s="40" t="s">
        <v>2137</v>
      </c>
      <c r="D2748" s="45" t="s">
        <v>1669</v>
      </c>
      <c r="E2748" s="3" t="s">
        <v>763</v>
      </c>
      <c r="F2748" s="3" t="s">
        <v>945</v>
      </c>
      <c r="G2748" s="4" t="str">
        <f t="shared" si="177"/>
        <v>RES1210 2R94±1%</v>
      </c>
      <c r="H2748" s="3" t="s">
        <v>23</v>
      </c>
      <c r="I2748" s="3" t="s">
        <v>24</v>
      </c>
      <c r="J2748" s="3" t="s">
        <v>25</v>
      </c>
      <c r="K2748" s="3" t="s">
        <v>946</v>
      </c>
      <c r="L2748" s="4" t="str">
        <f t="shared" si="178"/>
        <v>RC1210FR-072R94L</v>
      </c>
      <c r="M2748" s="3" t="s">
        <v>378</v>
      </c>
      <c r="N2748" t="s">
        <v>379</v>
      </c>
      <c r="O2748" t="str">
        <f t="shared" ca="1" si="176"/>
        <v>C:\Altium Libraries\Passives Library\DataSheet\GENERAL PURPOSE CHIP RESISTORS (Yageo).pdf</v>
      </c>
      <c r="P2748" s="5" t="str">
        <f t="shared" si="179"/>
        <v>GENERAL PURPOSE CHIP RESISTORS RES1210 2R94±1% 200V 0.5W</v>
      </c>
    </row>
    <row r="2749" spans="1:16" x14ac:dyDescent="0.3">
      <c r="A2749" s="4" t="s">
        <v>4050</v>
      </c>
      <c r="B2749" s="3" t="s">
        <v>944</v>
      </c>
      <c r="C2749" s="40" t="s">
        <v>2138</v>
      </c>
      <c r="D2749" s="45" t="s">
        <v>1669</v>
      </c>
      <c r="E2749" s="3" t="s">
        <v>763</v>
      </c>
      <c r="F2749" s="3" t="s">
        <v>945</v>
      </c>
      <c r="G2749" s="4" t="str">
        <f t="shared" si="177"/>
        <v>RES1210 3R01±1%</v>
      </c>
      <c r="H2749" s="3" t="s">
        <v>23</v>
      </c>
      <c r="I2749" s="3" t="s">
        <v>24</v>
      </c>
      <c r="J2749" s="3" t="s">
        <v>25</v>
      </c>
      <c r="K2749" s="3" t="s">
        <v>946</v>
      </c>
      <c r="L2749" s="4" t="str">
        <f t="shared" si="178"/>
        <v>RC1210FR-073R01L</v>
      </c>
      <c r="M2749" s="3" t="s">
        <v>378</v>
      </c>
      <c r="N2749" t="s">
        <v>379</v>
      </c>
      <c r="O2749" t="str">
        <f t="shared" ca="1" si="176"/>
        <v>C:\Altium Libraries\Passives Library\DataSheet\GENERAL PURPOSE CHIP RESISTORS (Yageo).pdf</v>
      </c>
      <c r="P2749" s="5" t="str">
        <f t="shared" si="179"/>
        <v>GENERAL PURPOSE CHIP RESISTORS RES1210 3R01±1% 200V 0.5W</v>
      </c>
    </row>
    <row r="2750" spans="1:16" x14ac:dyDescent="0.3">
      <c r="A2750" s="4" t="s">
        <v>4051</v>
      </c>
      <c r="B2750" s="3" t="s">
        <v>944</v>
      </c>
      <c r="C2750" s="40" t="s">
        <v>2139</v>
      </c>
      <c r="D2750" s="45" t="s">
        <v>1669</v>
      </c>
      <c r="E2750" s="3" t="s">
        <v>763</v>
      </c>
      <c r="F2750" s="3" t="s">
        <v>945</v>
      </c>
      <c r="G2750" s="4" t="str">
        <f t="shared" si="177"/>
        <v>RES1210 3R09±1%</v>
      </c>
      <c r="H2750" s="3" t="s">
        <v>23</v>
      </c>
      <c r="I2750" s="3" t="s">
        <v>24</v>
      </c>
      <c r="J2750" s="3" t="s">
        <v>25</v>
      </c>
      <c r="K2750" s="3" t="s">
        <v>946</v>
      </c>
      <c r="L2750" s="4" t="str">
        <f t="shared" si="178"/>
        <v>RC1210FR-073R09L</v>
      </c>
      <c r="M2750" s="3" t="s">
        <v>378</v>
      </c>
      <c r="N2750" t="s">
        <v>379</v>
      </c>
      <c r="O2750" t="str">
        <f t="shared" ca="1" si="176"/>
        <v>C:\Altium Libraries\Passives Library\DataSheet\GENERAL PURPOSE CHIP RESISTORS (Yageo).pdf</v>
      </c>
      <c r="P2750" s="5" t="str">
        <f t="shared" si="179"/>
        <v>GENERAL PURPOSE CHIP RESISTORS RES1210 3R09±1% 200V 0.5W</v>
      </c>
    </row>
    <row r="2751" spans="1:16" x14ac:dyDescent="0.3">
      <c r="A2751" s="4" t="s">
        <v>4052</v>
      </c>
      <c r="B2751" s="3" t="s">
        <v>944</v>
      </c>
      <c r="C2751" s="40" t="s">
        <v>2140</v>
      </c>
      <c r="D2751" s="45" t="s">
        <v>1669</v>
      </c>
      <c r="E2751" s="3" t="s">
        <v>763</v>
      </c>
      <c r="F2751" s="3" t="s">
        <v>945</v>
      </c>
      <c r="G2751" s="4" t="str">
        <f t="shared" si="177"/>
        <v>RES1210 3R16±1%</v>
      </c>
      <c r="H2751" s="3" t="s">
        <v>23</v>
      </c>
      <c r="I2751" s="3" t="s">
        <v>24</v>
      </c>
      <c r="J2751" s="3" t="s">
        <v>25</v>
      </c>
      <c r="K2751" s="3" t="s">
        <v>946</v>
      </c>
      <c r="L2751" s="4" t="str">
        <f t="shared" si="178"/>
        <v>RC1210FR-073R16L</v>
      </c>
      <c r="M2751" s="3" t="s">
        <v>378</v>
      </c>
      <c r="N2751" t="s">
        <v>379</v>
      </c>
      <c r="O2751" t="str">
        <f t="shared" ca="1" si="176"/>
        <v>C:\Altium Libraries\Passives Library\DataSheet\GENERAL PURPOSE CHIP RESISTORS (Yageo).pdf</v>
      </c>
      <c r="P2751" s="5" t="str">
        <f t="shared" si="179"/>
        <v>GENERAL PURPOSE CHIP RESISTORS RES1210 3R16±1% 200V 0.5W</v>
      </c>
    </row>
    <row r="2752" spans="1:16" x14ac:dyDescent="0.3">
      <c r="A2752" s="4" t="s">
        <v>4053</v>
      </c>
      <c r="B2752" s="3" t="s">
        <v>944</v>
      </c>
      <c r="C2752" s="40" t="s">
        <v>2141</v>
      </c>
      <c r="D2752" s="45" t="s">
        <v>1669</v>
      </c>
      <c r="E2752" s="3" t="s">
        <v>763</v>
      </c>
      <c r="F2752" s="3" t="s">
        <v>945</v>
      </c>
      <c r="G2752" s="4" t="str">
        <f t="shared" si="177"/>
        <v>RES1210 3R24±1%</v>
      </c>
      <c r="H2752" s="3" t="s">
        <v>23</v>
      </c>
      <c r="I2752" s="3" t="s">
        <v>24</v>
      </c>
      <c r="J2752" s="3" t="s">
        <v>25</v>
      </c>
      <c r="K2752" s="3" t="s">
        <v>946</v>
      </c>
      <c r="L2752" s="4" t="str">
        <f t="shared" si="178"/>
        <v>RC1210FR-073R24L</v>
      </c>
      <c r="M2752" s="3" t="s">
        <v>378</v>
      </c>
      <c r="N2752" t="s">
        <v>379</v>
      </c>
      <c r="O2752" t="str">
        <f t="shared" ca="1" si="176"/>
        <v>C:\Altium Libraries\Passives Library\DataSheet\GENERAL PURPOSE CHIP RESISTORS (Yageo).pdf</v>
      </c>
      <c r="P2752" s="5" t="str">
        <f t="shared" si="179"/>
        <v>GENERAL PURPOSE CHIP RESISTORS RES1210 3R24±1% 200V 0.5W</v>
      </c>
    </row>
    <row r="2753" spans="1:16" x14ac:dyDescent="0.3">
      <c r="A2753" s="4" t="s">
        <v>4054</v>
      </c>
      <c r="B2753" s="3" t="s">
        <v>944</v>
      </c>
      <c r="C2753" s="40" t="s">
        <v>2142</v>
      </c>
      <c r="D2753" s="45" t="s">
        <v>1669</v>
      </c>
      <c r="E2753" s="3" t="s">
        <v>763</v>
      </c>
      <c r="F2753" s="3" t="s">
        <v>945</v>
      </c>
      <c r="G2753" s="4" t="str">
        <f t="shared" si="177"/>
        <v>RES1210 3R32±1%</v>
      </c>
      <c r="H2753" s="3" t="s">
        <v>23</v>
      </c>
      <c r="I2753" s="3" t="s">
        <v>24</v>
      </c>
      <c r="J2753" s="3" t="s">
        <v>25</v>
      </c>
      <c r="K2753" s="3" t="s">
        <v>946</v>
      </c>
      <c r="L2753" s="4" t="str">
        <f t="shared" si="178"/>
        <v>RC1210FR-073R32L</v>
      </c>
      <c r="M2753" s="3" t="s">
        <v>378</v>
      </c>
      <c r="N2753" t="s">
        <v>379</v>
      </c>
      <c r="O2753" t="str">
        <f t="shared" ca="1" si="176"/>
        <v>C:\Altium Libraries\Passives Library\DataSheet\GENERAL PURPOSE CHIP RESISTORS (Yageo).pdf</v>
      </c>
      <c r="P2753" s="5" t="str">
        <f t="shared" si="179"/>
        <v>GENERAL PURPOSE CHIP RESISTORS RES1210 3R32±1% 200V 0.5W</v>
      </c>
    </row>
    <row r="2754" spans="1:16" x14ac:dyDescent="0.3">
      <c r="A2754" s="4" t="s">
        <v>4055</v>
      </c>
      <c r="B2754" s="3" t="s">
        <v>944</v>
      </c>
      <c r="C2754" s="40" t="s">
        <v>2143</v>
      </c>
      <c r="D2754" s="45" t="s">
        <v>1669</v>
      </c>
      <c r="E2754" s="3" t="s">
        <v>763</v>
      </c>
      <c r="F2754" s="3" t="s">
        <v>945</v>
      </c>
      <c r="G2754" s="4" t="str">
        <f t="shared" si="177"/>
        <v>RES1210 3R4±1%</v>
      </c>
      <c r="H2754" s="3" t="s">
        <v>23</v>
      </c>
      <c r="I2754" s="3" t="s">
        <v>24</v>
      </c>
      <c r="J2754" s="3" t="s">
        <v>25</v>
      </c>
      <c r="K2754" s="3" t="s">
        <v>946</v>
      </c>
      <c r="L2754" s="4" t="str">
        <f t="shared" si="178"/>
        <v>RC1210FR-073R4L</v>
      </c>
      <c r="M2754" s="3" t="s">
        <v>378</v>
      </c>
      <c r="N2754" t="s">
        <v>379</v>
      </c>
      <c r="O2754" t="str">
        <f t="shared" ca="1" si="176"/>
        <v>C:\Altium Libraries\Passives Library\DataSheet\GENERAL PURPOSE CHIP RESISTORS (Yageo).pdf</v>
      </c>
      <c r="P2754" s="5" t="str">
        <f t="shared" si="179"/>
        <v>GENERAL PURPOSE CHIP RESISTORS RES1210 3R4±1% 200V 0.5W</v>
      </c>
    </row>
    <row r="2755" spans="1:16" x14ac:dyDescent="0.3">
      <c r="A2755" s="4" t="s">
        <v>4056</v>
      </c>
      <c r="B2755" s="3" t="s">
        <v>944</v>
      </c>
      <c r="C2755" s="40" t="s">
        <v>2144</v>
      </c>
      <c r="D2755" s="45" t="s">
        <v>1669</v>
      </c>
      <c r="E2755" s="3" t="s">
        <v>763</v>
      </c>
      <c r="F2755" s="3" t="s">
        <v>945</v>
      </c>
      <c r="G2755" s="4" t="str">
        <f t="shared" si="177"/>
        <v>RES1210 3R48±1%</v>
      </c>
      <c r="H2755" s="3" t="s">
        <v>23</v>
      </c>
      <c r="I2755" s="3" t="s">
        <v>24</v>
      </c>
      <c r="J2755" s="3" t="s">
        <v>25</v>
      </c>
      <c r="K2755" s="3" t="s">
        <v>946</v>
      </c>
      <c r="L2755" s="4" t="str">
        <f t="shared" si="178"/>
        <v>RC1210FR-073R48L</v>
      </c>
      <c r="M2755" s="3" t="s">
        <v>378</v>
      </c>
      <c r="N2755" t="s">
        <v>379</v>
      </c>
      <c r="O2755" t="str">
        <f t="shared" ca="1" si="176"/>
        <v>C:\Altium Libraries\Passives Library\DataSheet\GENERAL PURPOSE CHIP RESISTORS (Yageo).pdf</v>
      </c>
      <c r="P2755" s="5" t="str">
        <f t="shared" si="179"/>
        <v>GENERAL PURPOSE CHIP RESISTORS RES1210 3R48±1% 200V 0.5W</v>
      </c>
    </row>
    <row r="2756" spans="1:16" x14ac:dyDescent="0.3">
      <c r="A2756" s="4" t="s">
        <v>4057</v>
      </c>
      <c r="B2756" s="3" t="s">
        <v>944</v>
      </c>
      <c r="C2756" s="40" t="s">
        <v>2145</v>
      </c>
      <c r="D2756" s="45" t="s">
        <v>1669</v>
      </c>
      <c r="E2756" s="3" t="s">
        <v>763</v>
      </c>
      <c r="F2756" s="3" t="s">
        <v>945</v>
      </c>
      <c r="G2756" s="4" t="str">
        <f t="shared" si="177"/>
        <v>RES1210 3R57±1%</v>
      </c>
      <c r="H2756" s="3" t="s">
        <v>23</v>
      </c>
      <c r="I2756" s="3" t="s">
        <v>24</v>
      </c>
      <c r="J2756" s="3" t="s">
        <v>25</v>
      </c>
      <c r="K2756" s="3" t="s">
        <v>946</v>
      </c>
      <c r="L2756" s="4" t="str">
        <f t="shared" si="178"/>
        <v>RC1210FR-073R57L</v>
      </c>
      <c r="M2756" s="3" t="s">
        <v>378</v>
      </c>
      <c r="N2756" t="s">
        <v>379</v>
      </c>
      <c r="O2756" t="str">
        <f t="shared" ca="1" si="176"/>
        <v>C:\Altium Libraries\Passives Library\DataSheet\GENERAL PURPOSE CHIP RESISTORS (Yageo).pdf</v>
      </c>
      <c r="P2756" s="5" t="str">
        <f t="shared" si="179"/>
        <v>GENERAL PURPOSE CHIP RESISTORS RES1210 3R57±1% 200V 0.5W</v>
      </c>
    </row>
    <row r="2757" spans="1:16" x14ac:dyDescent="0.3">
      <c r="A2757" s="4" t="s">
        <v>4058</v>
      </c>
      <c r="B2757" s="3" t="s">
        <v>944</v>
      </c>
      <c r="C2757" s="40" t="s">
        <v>2146</v>
      </c>
      <c r="D2757" s="45" t="s">
        <v>1669</v>
      </c>
      <c r="E2757" s="3" t="s">
        <v>763</v>
      </c>
      <c r="F2757" s="3" t="s">
        <v>945</v>
      </c>
      <c r="G2757" s="4" t="str">
        <f t="shared" si="177"/>
        <v>RES1210 3R65±1%</v>
      </c>
      <c r="H2757" s="3" t="s">
        <v>23</v>
      </c>
      <c r="I2757" s="3" t="s">
        <v>24</v>
      </c>
      <c r="J2757" s="3" t="s">
        <v>25</v>
      </c>
      <c r="K2757" s="3" t="s">
        <v>946</v>
      </c>
      <c r="L2757" s="4" t="str">
        <f t="shared" si="178"/>
        <v>RC1210FR-073R65L</v>
      </c>
      <c r="M2757" s="3" t="s">
        <v>378</v>
      </c>
      <c r="N2757" t="s">
        <v>379</v>
      </c>
      <c r="O2757" t="str">
        <f t="shared" ca="1" si="176"/>
        <v>C:\Altium Libraries\Passives Library\DataSheet\GENERAL PURPOSE CHIP RESISTORS (Yageo).pdf</v>
      </c>
      <c r="P2757" s="5" t="str">
        <f t="shared" si="179"/>
        <v>GENERAL PURPOSE CHIP RESISTORS RES1210 3R65±1% 200V 0.5W</v>
      </c>
    </row>
    <row r="2758" spans="1:16" x14ac:dyDescent="0.3">
      <c r="A2758" s="4" t="s">
        <v>4059</v>
      </c>
      <c r="B2758" s="3" t="s">
        <v>944</v>
      </c>
      <c r="C2758" s="40" t="s">
        <v>2147</v>
      </c>
      <c r="D2758" s="45" t="s">
        <v>1669</v>
      </c>
      <c r="E2758" s="3" t="s">
        <v>763</v>
      </c>
      <c r="F2758" s="3" t="s">
        <v>945</v>
      </c>
      <c r="G2758" s="4" t="str">
        <f t="shared" si="177"/>
        <v>RES1210 3R74±1%</v>
      </c>
      <c r="H2758" s="3" t="s">
        <v>23</v>
      </c>
      <c r="I2758" s="3" t="s">
        <v>24</v>
      </c>
      <c r="J2758" s="3" t="s">
        <v>25</v>
      </c>
      <c r="K2758" s="3" t="s">
        <v>946</v>
      </c>
      <c r="L2758" s="4" t="str">
        <f t="shared" si="178"/>
        <v>RC1210FR-073R74L</v>
      </c>
      <c r="M2758" s="3" t="s">
        <v>378</v>
      </c>
      <c r="N2758" t="s">
        <v>379</v>
      </c>
      <c r="O2758" t="str">
        <f t="shared" ca="1" si="176"/>
        <v>C:\Altium Libraries\Passives Library\DataSheet\GENERAL PURPOSE CHIP RESISTORS (Yageo).pdf</v>
      </c>
      <c r="P2758" s="5" t="str">
        <f t="shared" si="179"/>
        <v>GENERAL PURPOSE CHIP RESISTORS RES1210 3R74±1% 200V 0.5W</v>
      </c>
    </row>
    <row r="2759" spans="1:16" x14ac:dyDescent="0.3">
      <c r="A2759" s="4" t="s">
        <v>4060</v>
      </c>
      <c r="B2759" s="3" t="s">
        <v>944</v>
      </c>
      <c r="C2759" s="40" t="s">
        <v>2148</v>
      </c>
      <c r="D2759" s="45" t="s">
        <v>1669</v>
      </c>
      <c r="E2759" s="3" t="s">
        <v>763</v>
      </c>
      <c r="F2759" s="3" t="s">
        <v>945</v>
      </c>
      <c r="G2759" s="4" t="str">
        <f t="shared" si="177"/>
        <v>RES1210 3R83±1%</v>
      </c>
      <c r="H2759" s="3" t="s">
        <v>23</v>
      </c>
      <c r="I2759" s="3" t="s">
        <v>24</v>
      </c>
      <c r="J2759" s="3" t="s">
        <v>25</v>
      </c>
      <c r="K2759" s="3" t="s">
        <v>946</v>
      </c>
      <c r="L2759" s="4" t="str">
        <f t="shared" si="178"/>
        <v>RC1210FR-073R83L</v>
      </c>
      <c r="M2759" s="3" t="s">
        <v>378</v>
      </c>
      <c r="N2759" t="s">
        <v>379</v>
      </c>
      <c r="O2759" t="str">
        <f t="shared" ca="1" si="176"/>
        <v>C:\Altium Libraries\Passives Library\DataSheet\GENERAL PURPOSE CHIP RESISTORS (Yageo).pdf</v>
      </c>
      <c r="P2759" s="5" t="str">
        <f t="shared" si="179"/>
        <v>GENERAL PURPOSE CHIP RESISTORS RES1210 3R83±1% 200V 0.5W</v>
      </c>
    </row>
    <row r="2760" spans="1:16" x14ac:dyDescent="0.3">
      <c r="A2760" s="4" t="s">
        <v>4061</v>
      </c>
      <c r="B2760" s="3" t="s">
        <v>944</v>
      </c>
      <c r="C2760" s="40" t="s">
        <v>2149</v>
      </c>
      <c r="D2760" s="45" t="s">
        <v>1669</v>
      </c>
      <c r="E2760" s="3" t="s">
        <v>763</v>
      </c>
      <c r="F2760" s="3" t="s">
        <v>945</v>
      </c>
      <c r="G2760" s="4" t="str">
        <f t="shared" si="177"/>
        <v>RES1210 3R92±1%</v>
      </c>
      <c r="H2760" s="3" t="s">
        <v>23</v>
      </c>
      <c r="I2760" s="3" t="s">
        <v>24</v>
      </c>
      <c r="J2760" s="3" t="s">
        <v>25</v>
      </c>
      <c r="K2760" s="3" t="s">
        <v>946</v>
      </c>
      <c r="L2760" s="4" t="str">
        <f t="shared" si="178"/>
        <v>RC1210FR-073R92L</v>
      </c>
      <c r="M2760" s="3" t="s">
        <v>378</v>
      </c>
      <c r="N2760" t="s">
        <v>379</v>
      </c>
      <c r="O2760" t="str">
        <f t="shared" ca="1" si="176"/>
        <v>C:\Altium Libraries\Passives Library\DataSheet\GENERAL PURPOSE CHIP RESISTORS (Yageo).pdf</v>
      </c>
      <c r="P2760" s="5" t="str">
        <f t="shared" si="179"/>
        <v>GENERAL PURPOSE CHIP RESISTORS RES1210 3R92±1% 200V 0.5W</v>
      </c>
    </row>
    <row r="2761" spans="1:16" x14ac:dyDescent="0.3">
      <c r="A2761" s="4" t="s">
        <v>4062</v>
      </c>
      <c r="B2761" s="3" t="s">
        <v>944</v>
      </c>
      <c r="C2761" s="40" t="s">
        <v>2150</v>
      </c>
      <c r="D2761" s="45" t="s">
        <v>1669</v>
      </c>
      <c r="E2761" s="3" t="s">
        <v>763</v>
      </c>
      <c r="F2761" s="3" t="s">
        <v>945</v>
      </c>
      <c r="G2761" s="4" t="str">
        <f t="shared" si="177"/>
        <v>RES1210 4R02±1%</v>
      </c>
      <c r="H2761" s="3" t="s">
        <v>23</v>
      </c>
      <c r="I2761" s="3" t="s">
        <v>24</v>
      </c>
      <c r="J2761" s="3" t="s">
        <v>25</v>
      </c>
      <c r="K2761" s="3" t="s">
        <v>946</v>
      </c>
      <c r="L2761" s="4" t="str">
        <f t="shared" si="178"/>
        <v>RC1210FR-074R02L</v>
      </c>
      <c r="M2761" s="3" t="s">
        <v>378</v>
      </c>
      <c r="N2761" t="s">
        <v>379</v>
      </c>
      <c r="O2761" t="str">
        <f t="shared" ca="1" si="176"/>
        <v>C:\Altium Libraries\Passives Library\DataSheet\GENERAL PURPOSE CHIP RESISTORS (Yageo).pdf</v>
      </c>
      <c r="P2761" s="5" t="str">
        <f t="shared" si="179"/>
        <v>GENERAL PURPOSE CHIP RESISTORS RES1210 4R02±1% 200V 0.5W</v>
      </c>
    </row>
    <row r="2762" spans="1:16" x14ac:dyDescent="0.3">
      <c r="A2762" s="4" t="s">
        <v>4063</v>
      </c>
      <c r="B2762" s="3" t="s">
        <v>944</v>
      </c>
      <c r="C2762" s="40" t="s">
        <v>2151</v>
      </c>
      <c r="D2762" s="45" t="s">
        <v>1669</v>
      </c>
      <c r="E2762" s="3" t="s">
        <v>763</v>
      </c>
      <c r="F2762" s="3" t="s">
        <v>945</v>
      </c>
      <c r="G2762" s="4" t="str">
        <f t="shared" si="177"/>
        <v>RES1210 4R12±1%</v>
      </c>
      <c r="H2762" s="3" t="s">
        <v>23</v>
      </c>
      <c r="I2762" s="3" t="s">
        <v>24</v>
      </c>
      <c r="J2762" s="3" t="s">
        <v>25</v>
      </c>
      <c r="K2762" s="3" t="s">
        <v>946</v>
      </c>
      <c r="L2762" s="4" t="str">
        <f t="shared" si="178"/>
        <v>RC1210FR-074R12L</v>
      </c>
      <c r="M2762" s="3" t="s">
        <v>378</v>
      </c>
      <c r="N2762" t="s">
        <v>379</v>
      </c>
      <c r="O2762" t="str">
        <f t="shared" ca="1" si="176"/>
        <v>C:\Altium Libraries\Passives Library\DataSheet\GENERAL PURPOSE CHIP RESISTORS (Yageo).pdf</v>
      </c>
      <c r="P2762" s="5" t="str">
        <f t="shared" si="179"/>
        <v>GENERAL PURPOSE CHIP RESISTORS RES1210 4R12±1% 200V 0.5W</v>
      </c>
    </row>
    <row r="2763" spans="1:16" x14ac:dyDescent="0.3">
      <c r="A2763" s="4" t="s">
        <v>4064</v>
      </c>
      <c r="B2763" s="3" t="s">
        <v>944</v>
      </c>
      <c r="C2763" s="40" t="s">
        <v>2152</v>
      </c>
      <c r="D2763" s="45" t="s">
        <v>1669</v>
      </c>
      <c r="E2763" s="3" t="s">
        <v>763</v>
      </c>
      <c r="F2763" s="3" t="s">
        <v>945</v>
      </c>
      <c r="G2763" s="4" t="str">
        <f t="shared" si="177"/>
        <v>RES1210 4R22±1%</v>
      </c>
      <c r="H2763" s="3" t="s">
        <v>23</v>
      </c>
      <c r="I2763" s="3" t="s">
        <v>24</v>
      </c>
      <c r="J2763" s="3" t="s">
        <v>25</v>
      </c>
      <c r="K2763" s="3" t="s">
        <v>946</v>
      </c>
      <c r="L2763" s="4" t="str">
        <f t="shared" si="178"/>
        <v>RC1210FR-074R22L</v>
      </c>
      <c r="M2763" s="3" t="s">
        <v>378</v>
      </c>
      <c r="N2763" t="s">
        <v>379</v>
      </c>
      <c r="O2763" t="str">
        <f t="shared" ca="1" si="176"/>
        <v>C:\Altium Libraries\Passives Library\DataSheet\GENERAL PURPOSE CHIP RESISTORS (Yageo).pdf</v>
      </c>
      <c r="P2763" s="5" t="str">
        <f t="shared" si="179"/>
        <v>GENERAL PURPOSE CHIP RESISTORS RES1210 4R22±1% 200V 0.5W</v>
      </c>
    </row>
    <row r="2764" spans="1:16" x14ac:dyDescent="0.3">
      <c r="A2764" s="4" t="s">
        <v>4065</v>
      </c>
      <c r="B2764" s="3" t="s">
        <v>944</v>
      </c>
      <c r="C2764" s="40" t="s">
        <v>2153</v>
      </c>
      <c r="D2764" s="45" t="s">
        <v>1669</v>
      </c>
      <c r="E2764" s="3" t="s">
        <v>763</v>
      </c>
      <c r="F2764" s="3" t="s">
        <v>945</v>
      </c>
      <c r="G2764" s="4" t="str">
        <f t="shared" si="177"/>
        <v>RES1210 4R32±1%</v>
      </c>
      <c r="H2764" s="3" t="s">
        <v>23</v>
      </c>
      <c r="I2764" s="3" t="s">
        <v>24</v>
      </c>
      <c r="J2764" s="3" t="s">
        <v>25</v>
      </c>
      <c r="K2764" s="3" t="s">
        <v>946</v>
      </c>
      <c r="L2764" s="4" t="str">
        <f t="shared" si="178"/>
        <v>RC1210FR-074R32L</v>
      </c>
      <c r="M2764" s="3" t="s">
        <v>378</v>
      </c>
      <c r="N2764" t="s">
        <v>379</v>
      </c>
      <c r="O2764" t="str">
        <f t="shared" ca="1" si="176"/>
        <v>C:\Altium Libraries\Passives Library\DataSheet\GENERAL PURPOSE CHIP RESISTORS (Yageo).pdf</v>
      </c>
      <c r="P2764" s="5" t="str">
        <f t="shared" si="179"/>
        <v>GENERAL PURPOSE CHIP RESISTORS RES1210 4R32±1% 200V 0.5W</v>
      </c>
    </row>
    <row r="2765" spans="1:16" x14ac:dyDescent="0.3">
      <c r="A2765" s="4" t="s">
        <v>4066</v>
      </c>
      <c r="B2765" s="3" t="s">
        <v>944</v>
      </c>
      <c r="C2765" s="40" t="s">
        <v>2154</v>
      </c>
      <c r="D2765" s="45" t="s">
        <v>1669</v>
      </c>
      <c r="E2765" s="3" t="s">
        <v>763</v>
      </c>
      <c r="F2765" s="3" t="s">
        <v>945</v>
      </c>
      <c r="G2765" s="4" t="str">
        <f t="shared" si="177"/>
        <v>RES1210 4R42±1%</v>
      </c>
      <c r="H2765" s="3" t="s">
        <v>23</v>
      </c>
      <c r="I2765" s="3" t="s">
        <v>24</v>
      </c>
      <c r="J2765" s="3" t="s">
        <v>25</v>
      </c>
      <c r="K2765" s="3" t="s">
        <v>946</v>
      </c>
      <c r="L2765" s="4" t="str">
        <f t="shared" si="178"/>
        <v>RC1210FR-074R42L</v>
      </c>
      <c r="M2765" s="3" t="s">
        <v>378</v>
      </c>
      <c r="N2765" t="s">
        <v>379</v>
      </c>
      <c r="O2765" t="str">
        <f t="shared" ca="1" si="176"/>
        <v>C:\Altium Libraries\Passives Library\DataSheet\GENERAL PURPOSE CHIP RESISTORS (Yageo).pdf</v>
      </c>
      <c r="P2765" s="5" t="str">
        <f t="shared" si="179"/>
        <v>GENERAL PURPOSE CHIP RESISTORS RES1210 4R42±1% 200V 0.5W</v>
      </c>
    </row>
    <row r="2766" spans="1:16" x14ac:dyDescent="0.3">
      <c r="A2766" s="4" t="s">
        <v>4067</v>
      </c>
      <c r="B2766" s="3" t="s">
        <v>944</v>
      </c>
      <c r="C2766" s="40" t="s">
        <v>2155</v>
      </c>
      <c r="D2766" s="45" t="s">
        <v>1669</v>
      </c>
      <c r="E2766" s="3" t="s">
        <v>763</v>
      </c>
      <c r="F2766" s="3" t="s">
        <v>945</v>
      </c>
      <c r="G2766" s="4" t="str">
        <f t="shared" si="177"/>
        <v>RES1210 4R53±1%</v>
      </c>
      <c r="H2766" s="3" t="s">
        <v>23</v>
      </c>
      <c r="I2766" s="3" t="s">
        <v>24</v>
      </c>
      <c r="J2766" s="3" t="s">
        <v>25</v>
      </c>
      <c r="K2766" s="3" t="s">
        <v>946</v>
      </c>
      <c r="L2766" s="4" t="str">
        <f t="shared" si="178"/>
        <v>RC1210FR-074R53L</v>
      </c>
      <c r="M2766" s="3" t="s">
        <v>378</v>
      </c>
      <c r="N2766" t="s">
        <v>379</v>
      </c>
      <c r="O2766" t="str">
        <f t="shared" ref="O2766:O2829" ca="1" si="180">CONCATENATE(LEFT(CELL("имяфайла"), FIND("[",CELL("имяфайла"))-1),"DataSheet\GENERAL PURPOSE CHIP RESISTORS (Yageo).pdf")</f>
        <v>C:\Altium Libraries\Passives Library\DataSheet\GENERAL PURPOSE CHIP RESISTORS (Yageo).pdf</v>
      </c>
      <c r="P2766" s="5" t="str">
        <f t="shared" si="179"/>
        <v>GENERAL PURPOSE CHIP RESISTORS RES1210 4R53±1% 200V 0.5W</v>
      </c>
    </row>
    <row r="2767" spans="1:16" x14ac:dyDescent="0.3">
      <c r="A2767" s="4" t="s">
        <v>4068</v>
      </c>
      <c r="B2767" s="3" t="s">
        <v>944</v>
      </c>
      <c r="C2767" s="40" t="s">
        <v>2156</v>
      </c>
      <c r="D2767" s="45" t="s">
        <v>1669</v>
      </c>
      <c r="E2767" s="3" t="s">
        <v>763</v>
      </c>
      <c r="F2767" s="3" t="s">
        <v>945</v>
      </c>
      <c r="G2767" s="4" t="str">
        <f t="shared" ref="G2767:G2830" si="181">CONCATENATE(K2767," ",C2767,D2767)</f>
        <v>RES1210 4R64±1%</v>
      </c>
      <c r="H2767" s="3" t="s">
        <v>23</v>
      </c>
      <c r="I2767" s="3" t="s">
        <v>24</v>
      </c>
      <c r="J2767" s="3" t="s">
        <v>25</v>
      </c>
      <c r="K2767" s="3" t="s">
        <v>946</v>
      </c>
      <c r="L2767" s="4" t="str">
        <f t="shared" ref="L2767:L2830" si="182">CONCATENATE("RC1210FR-07",C2767,"L")</f>
        <v>RC1210FR-074R64L</v>
      </c>
      <c r="M2767" s="3" t="s">
        <v>378</v>
      </c>
      <c r="N2767" t="s">
        <v>379</v>
      </c>
      <c r="O2767" t="str">
        <f t="shared" ca="1" si="180"/>
        <v>C:\Altium Libraries\Passives Library\DataSheet\GENERAL PURPOSE CHIP RESISTORS (Yageo).pdf</v>
      </c>
      <c r="P2767" s="5" t="str">
        <f t="shared" ref="P2767:P2830" si="183">CONCATENATE(N2767," ",K2767," ",C2767,D2767," ",E2767," ",F2767)</f>
        <v>GENERAL PURPOSE CHIP RESISTORS RES1210 4R64±1% 200V 0.5W</v>
      </c>
    </row>
    <row r="2768" spans="1:16" x14ac:dyDescent="0.3">
      <c r="A2768" s="4" t="s">
        <v>4069</v>
      </c>
      <c r="B2768" s="3" t="s">
        <v>944</v>
      </c>
      <c r="C2768" s="40" t="s">
        <v>2157</v>
      </c>
      <c r="D2768" s="45" t="s">
        <v>1669</v>
      </c>
      <c r="E2768" s="3" t="s">
        <v>763</v>
      </c>
      <c r="F2768" s="3" t="s">
        <v>945</v>
      </c>
      <c r="G2768" s="4" t="str">
        <f t="shared" si="181"/>
        <v>RES1210 4R75±1%</v>
      </c>
      <c r="H2768" s="3" t="s">
        <v>23</v>
      </c>
      <c r="I2768" s="3" t="s">
        <v>24</v>
      </c>
      <c r="J2768" s="3" t="s">
        <v>25</v>
      </c>
      <c r="K2768" s="3" t="s">
        <v>946</v>
      </c>
      <c r="L2768" s="4" t="str">
        <f t="shared" si="182"/>
        <v>RC1210FR-074R75L</v>
      </c>
      <c r="M2768" s="3" t="s">
        <v>378</v>
      </c>
      <c r="N2768" t="s">
        <v>379</v>
      </c>
      <c r="O2768" t="str">
        <f t="shared" ca="1" si="180"/>
        <v>C:\Altium Libraries\Passives Library\DataSheet\GENERAL PURPOSE CHIP RESISTORS (Yageo).pdf</v>
      </c>
      <c r="P2768" s="5" t="str">
        <f t="shared" si="183"/>
        <v>GENERAL PURPOSE CHIP RESISTORS RES1210 4R75±1% 200V 0.5W</v>
      </c>
    </row>
    <row r="2769" spans="1:16" x14ac:dyDescent="0.3">
      <c r="A2769" s="4" t="s">
        <v>4070</v>
      </c>
      <c r="B2769" s="3" t="s">
        <v>944</v>
      </c>
      <c r="C2769" s="40" t="s">
        <v>2158</v>
      </c>
      <c r="D2769" s="45" t="s">
        <v>1669</v>
      </c>
      <c r="E2769" s="3" t="s">
        <v>763</v>
      </c>
      <c r="F2769" s="3" t="s">
        <v>945</v>
      </c>
      <c r="G2769" s="4" t="str">
        <f t="shared" si="181"/>
        <v>RES1210 4R87±1%</v>
      </c>
      <c r="H2769" s="3" t="s">
        <v>23</v>
      </c>
      <c r="I2769" s="3" t="s">
        <v>24</v>
      </c>
      <c r="J2769" s="3" t="s">
        <v>25</v>
      </c>
      <c r="K2769" s="3" t="s">
        <v>946</v>
      </c>
      <c r="L2769" s="4" t="str">
        <f t="shared" si="182"/>
        <v>RC1210FR-074R87L</v>
      </c>
      <c r="M2769" s="3" t="s">
        <v>378</v>
      </c>
      <c r="N2769" t="s">
        <v>379</v>
      </c>
      <c r="O2769" t="str">
        <f t="shared" ca="1" si="180"/>
        <v>C:\Altium Libraries\Passives Library\DataSheet\GENERAL PURPOSE CHIP RESISTORS (Yageo).pdf</v>
      </c>
      <c r="P2769" s="5" t="str">
        <f t="shared" si="183"/>
        <v>GENERAL PURPOSE CHIP RESISTORS RES1210 4R87±1% 200V 0.5W</v>
      </c>
    </row>
    <row r="2770" spans="1:16" x14ac:dyDescent="0.3">
      <c r="A2770" s="4" t="s">
        <v>4071</v>
      </c>
      <c r="B2770" s="3" t="s">
        <v>944</v>
      </c>
      <c r="C2770" s="40" t="s">
        <v>2159</v>
      </c>
      <c r="D2770" s="45" t="s">
        <v>1669</v>
      </c>
      <c r="E2770" s="3" t="s">
        <v>763</v>
      </c>
      <c r="F2770" s="3" t="s">
        <v>945</v>
      </c>
      <c r="G2770" s="4" t="str">
        <f t="shared" si="181"/>
        <v>RES1210 4R99±1%</v>
      </c>
      <c r="H2770" s="3" t="s">
        <v>23</v>
      </c>
      <c r="I2770" s="3" t="s">
        <v>24</v>
      </c>
      <c r="J2770" s="3" t="s">
        <v>25</v>
      </c>
      <c r="K2770" s="3" t="s">
        <v>946</v>
      </c>
      <c r="L2770" s="4" t="str">
        <f t="shared" si="182"/>
        <v>RC1210FR-074R99L</v>
      </c>
      <c r="M2770" s="3" t="s">
        <v>378</v>
      </c>
      <c r="N2770" t="s">
        <v>379</v>
      </c>
      <c r="O2770" t="str">
        <f t="shared" ca="1" si="180"/>
        <v>C:\Altium Libraries\Passives Library\DataSheet\GENERAL PURPOSE CHIP RESISTORS (Yageo).pdf</v>
      </c>
      <c r="P2770" s="5" t="str">
        <f t="shared" si="183"/>
        <v>GENERAL PURPOSE CHIP RESISTORS RES1210 4R99±1% 200V 0.5W</v>
      </c>
    </row>
    <row r="2771" spans="1:16" x14ac:dyDescent="0.3">
      <c r="A2771" s="4" t="s">
        <v>4072</v>
      </c>
      <c r="B2771" s="3" t="s">
        <v>944</v>
      </c>
      <c r="C2771" s="40" t="s">
        <v>2160</v>
      </c>
      <c r="D2771" s="45" t="s">
        <v>1669</v>
      </c>
      <c r="E2771" s="3" t="s">
        <v>763</v>
      </c>
      <c r="F2771" s="3" t="s">
        <v>945</v>
      </c>
      <c r="G2771" s="4" t="str">
        <f t="shared" si="181"/>
        <v>RES1210 5R11±1%</v>
      </c>
      <c r="H2771" s="3" t="s">
        <v>23</v>
      </c>
      <c r="I2771" s="3" t="s">
        <v>24</v>
      </c>
      <c r="J2771" s="3" t="s">
        <v>25</v>
      </c>
      <c r="K2771" s="3" t="s">
        <v>946</v>
      </c>
      <c r="L2771" s="4" t="str">
        <f t="shared" si="182"/>
        <v>RC1210FR-075R11L</v>
      </c>
      <c r="M2771" s="3" t="s">
        <v>378</v>
      </c>
      <c r="N2771" t="s">
        <v>379</v>
      </c>
      <c r="O2771" t="str">
        <f t="shared" ca="1" si="180"/>
        <v>C:\Altium Libraries\Passives Library\DataSheet\GENERAL PURPOSE CHIP RESISTORS (Yageo).pdf</v>
      </c>
      <c r="P2771" s="5" t="str">
        <f t="shared" si="183"/>
        <v>GENERAL PURPOSE CHIP RESISTORS RES1210 5R11±1% 200V 0.5W</v>
      </c>
    </row>
    <row r="2772" spans="1:16" x14ac:dyDescent="0.3">
      <c r="A2772" s="4" t="s">
        <v>4073</v>
      </c>
      <c r="B2772" s="3" t="s">
        <v>944</v>
      </c>
      <c r="C2772" s="40" t="s">
        <v>2161</v>
      </c>
      <c r="D2772" s="45" t="s">
        <v>1669</v>
      </c>
      <c r="E2772" s="3" t="s">
        <v>763</v>
      </c>
      <c r="F2772" s="3" t="s">
        <v>945</v>
      </c>
      <c r="G2772" s="4" t="str">
        <f t="shared" si="181"/>
        <v>RES1210 5R23±1%</v>
      </c>
      <c r="H2772" s="3" t="s">
        <v>23</v>
      </c>
      <c r="I2772" s="3" t="s">
        <v>24</v>
      </c>
      <c r="J2772" s="3" t="s">
        <v>25</v>
      </c>
      <c r="K2772" s="3" t="s">
        <v>946</v>
      </c>
      <c r="L2772" s="4" t="str">
        <f t="shared" si="182"/>
        <v>RC1210FR-075R23L</v>
      </c>
      <c r="M2772" s="3" t="s">
        <v>378</v>
      </c>
      <c r="N2772" t="s">
        <v>379</v>
      </c>
      <c r="O2772" t="str">
        <f t="shared" ca="1" si="180"/>
        <v>C:\Altium Libraries\Passives Library\DataSheet\GENERAL PURPOSE CHIP RESISTORS (Yageo).pdf</v>
      </c>
      <c r="P2772" s="5" t="str">
        <f t="shared" si="183"/>
        <v>GENERAL PURPOSE CHIP RESISTORS RES1210 5R23±1% 200V 0.5W</v>
      </c>
    </row>
    <row r="2773" spans="1:16" x14ac:dyDescent="0.3">
      <c r="A2773" s="4" t="s">
        <v>4074</v>
      </c>
      <c r="B2773" s="3" t="s">
        <v>944</v>
      </c>
      <c r="C2773" s="40" t="s">
        <v>2162</v>
      </c>
      <c r="D2773" s="45" t="s">
        <v>1669</v>
      </c>
      <c r="E2773" s="3" t="s">
        <v>763</v>
      </c>
      <c r="F2773" s="3" t="s">
        <v>945</v>
      </c>
      <c r="G2773" s="4" t="str">
        <f t="shared" si="181"/>
        <v>RES1210 5R36±1%</v>
      </c>
      <c r="H2773" s="3" t="s">
        <v>23</v>
      </c>
      <c r="I2773" s="3" t="s">
        <v>24</v>
      </c>
      <c r="J2773" s="3" t="s">
        <v>25</v>
      </c>
      <c r="K2773" s="3" t="s">
        <v>946</v>
      </c>
      <c r="L2773" s="4" t="str">
        <f t="shared" si="182"/>
        <v>RC1210FR-075R36L</v>
      </c>
      <c r="M2773" s="3" t="s">
        <v>378</v>
      </c>
      <c r="N2773" t="s">
        <v>379</v>
      </c>
      <c r="O2773" t="str">
        <f t="shared" ca="1" si="180"/>
        <v>C:\Altium Libraries\Passives Library\DataSheet\GENERAL PURPOSE CHIP RESISTORS (Yageo).pdf</v>
      </c>
      <c r="P2773" s="5" t="str">
        <f t="shared" si="183"/>
        <v>GENERAL PURPOSE CHIP RESISTORS RES1210 5R36±1% 200V 0.5W</v>
      </c>
    </row>
    <row r="2774" spans="1:16" x14ac:dyDescent="0.3">
      <c r="A2774" s="4" t="s">
        <v>4075</v>
      </c>
      <c r="B2774" s="3" t="s">
        <v>944</v>
      </c>
      <c r="C2774" s="40" t="s">
        <v>2163</v>
      </c>
      <c r="D2774" s="45" t="s">
        <v>1669</v>
      </c>
      <c r="E2774" s="3" t="s">
        <v>763</v>
      </c>
      <c r="F2774" s="3" t="s">
        <v>945</v>
      </c>
      <c r="G2774" s="4" t="str">
        <f t="shared" si="181"/>
        <v>RES1210 5R49±1%</v>
      </c>
      <c r="H2774" s="3" t="s">
        <v>23</v>
      </c>
      <c r="I2774" s="3" t="s">
        <v>24</v>
      </c>
      <c r="J2774" s="3" t="s">
        <v>25</v>
      </c>
      <c r="K2774" s="3" t="s">
        <v>946</v>
      </c>
      <c r="L2774" s="4" t="str">
        <f t="shared" si="182"/>
        <v>RC1210FR-075R49L</v>
      </c>
      <c r="M2774" s="3" t="s">
        <v>378</v>
      </c>
      <c r="N2774" t="s">
        <v>379</v>
      </c>
      <c r="O2774" t="str">
        <f t="shared" ca="1" si="180"/>
        <v>C:\Altium Libraries\Passives Library\DataSheet\GENERAL PURPOSE CHIP RESISTORS (Yageo).pdf</v>
      </c>
      <c r="P2774" s="5" t="str">
        <f t="shared" si="183"/>
        <v>GENERAL PURPOSE CHIP RESISTORS RES1210 5R49±1% 200V 0.5W</v>
      </c>
    </row>
    <row r="2775" spans="1:16" x14ac:dyDescent="0.3">
      <c r="A2775" s="4" t="s">
        <v>4076</v>
      </c>
      <c r="B2775" s="3" t="s">
        <v>944</v>
      </c>
      <c r="C2775" s="40" t="s">
        <v>2164</v>
      </c>
      <c r="D2775" s="45" t="s">
        <v>1669</v>
      </c>
      <c r="E2775" s="3" t="s">
        <v>763</v>
      </c>
      <c r="F2775" s="3" t="s">
        <v>945</v>
      </c>
      <c r="G2775" s="4" t="str">
        <f t="shared" si="181"/>
        <v>RES1210 5R62±1%</v>
      </c>
      <c r="H2775" s="3" t="s">
        <v>23</v>
      </c>
      <c r="I2775" s="3" t="s">
        <v>24</v>
      </c>
      <c r="J2775" s="3" t="s">
        <v>25</v>
      </c>
      <c r="K2775" s="3" t="s">
        <v>946</v>
      </c>
      <c r="L2775" s="4" t="str">
        <f t="shared" si="182"/>
        <v>RC1210FR-075R62L</v>
      </c>
      <c r="M2775" s="3" t="s">
        <v>378</v>
      </c>
      <c r="N2775" t="s">
        <v>379</v>
      </c>
      <c r="O2775" t="str">
        <f t="shared" ca="1" si="180"/>
        <v>C:\Altium Libraries\Passives Library\DataSheet\GENERAL PURPOSE CHIP RESISTORS (Yageo).pdf</v>
      </c>
      <c r="P2775" s="5" t="str">
        <f t="shared" si="183"/>
        <v>GENERAL PURPOSE CHIP RESISTORS RES1210 5R62±1% 200V 0.5W</v>
      </c>
    </row>
    <row r="2776" spans="1:16" x14ac:dyDescent="0.3">
      <c r="A2776" s="4" t="s">
        <v>4077</v>
      </c>
      <c r="B2776" s="3" t="s">
        <v>944</v>
      </c>
      <c r="C2776" s="40" t="s">
        <v>2165</v>
      </c>
      <c r="D2776" s="45" t="s">
        <v>1669</v>
      </c>
      <c r="E2776" s="3" t="s">
        <v>763</v>
      </c>
      <c r="F2776" s="3" t="s">
        <v>945</v>
      </c>
      <c r="G2776" s="4" t="str">
        <f t="shared" si="181"/>
        <v>RES1210 5R76±1%</v>
      </c>
      <c r="H2776" s="3" t="s">
        <v>23</v>
      </c>
      <c r="I2776" s="3" t="s">
        <v>24</v>
      </c>
      <c r="J2776" s="3" t="s">
        <v>25</v>
      </c>
      <c r="K2776" s="3" t="s">
        <v>946</v>
      </c>
      <c r="L2776" s="4" t="str">
        <f t="shared" si="182"/>
        <v>RC1210FR-075R76L</v>
      </c>
      <c r="M2776" s="3" t="s">
        <v>378</v>
      </c>
      <c r="N2776" t="s">
        <v>379</v>
      </c>
      <c r="O2776" t="str">
        <f t="shared" ca="1" si="180"/>
        <v>C:\Altium Libraries\Passives Library\DataSheet\GENERAL PURPOSE CHIP RESISTORS (Yageo).pdf</v>
      </c>
      <c r="P2776" s="5" t="str">
        <f t="shared" si="183"/>
        <v>GENERAL PURPOSE CHIP RESISTORS RES1210 5R76±1% 200V 0.5W</v>
      </c>
    </row>
    <row r="2777" spans="1:16" x14ac:dyDescent="0.3">
      <c r="A2777" s="4" t="s">
        <v>4078</v>
      </c>
      <c r="B2777" s="3" t="s">
        <v>944</v>
      </c>
      <c r="C2777" s="40" t="s">
        <v>2166</v>
      </c>
      <c r="D2777" s="45" t="s">
        <v>1669</v>
      </c>
      <c r="E2777" s="3" t="s">
        <v>763</v>
      </c>
      <c r="F2777" s="3" t="s">
        <v>945</v>
      </c>
      <c r="G2777" s="4" t="str">
        <f t="shared" si="181"/>
        <v>RES1210 5R9±1%</v>
      </c>
      <c r="H2777" s="3" t="s">
        <v>23</v>
      </c>
      <c r="I2777" s="3" t="s">
        <v>24</v>
      </c>
      <c r="J2777" s="3" t="s">
        <v>25</v>
      </c>
      <c r="K2777" s="3" t="s">
        <v>946</v>
      </c>
      <c r="L2777" s="4" t="str">
        <f t="shared" si="182"/>
        <v>RC1210FR-075R9L</v>
      </c>
      <c r="M2777" s="3" t="s">
        <v>378</v>
      </c>
      <c r="N2777" t="s">
        <v>379</v>
      </c>
      <c r="O2777" t="str">
        <f t="shared" ca="1" si="180"/>
        <v>C:\Altium Libraries\Passives Library\DataSheet\GENERAL PURPOSE CHIP RESISTORS (Yageo).pdf</v>
      </c>
      <c r="P2777" s="5" t="str">
        <f t="shared" si="183"/>
        <v>GENERAL PURPOSE CHIP RESISTORS RES1210 5R9±1% 200V 0.5W</v>
      </c>
    </row>
    <row r="2778" spans="1:16" x14ac:dyDescent="0.3">
      <c r="A2778" s="4" t="s">
        <v>4079</v>
      </c>
      <c r="B2778" s="3" t="s">
        <v>944</v>
      </c>
      <c r="C2778" s="40" t="s">
        <v>2167</v>
      </c>
      <c r="D2778" s="45" t="s">
        <v>1669</v>
      </c>
      <c r="E2778" s="3" t="s">
        <v>763</v>
      </c>
      <c r="F2778" s="3" t="s">
        <v>945</v>
      </c>
      <c r="G2778" s="4" t="str">
        <f t="shared" si="181"/>
        <v>RES1210 6R04±1%</v>
      </c>
      <c r="H2778" s="3" t="s">
        <v>23</v>
      </c>
      <c r="I2778" s="3" t="s">
        <v>24</v>
      </c>
      <c r="J2778" s="3" t="s">
        <v>25</v>
      </c>
      <c r="K2778" s="3" t="s">
        <v>946</v>
      </c>
      <c r="L2778" s="4" t="str">
        <f t="shared" si="182"/>
        <v>RC1210FR-076R04L</v>
      </c>
      <c r="M2778" s="3" t="s">
        <v>378</v>
      </c>
      <c r="N2778" t="s">
        <v>379</v>
      </c>
      <c r="O2778" t="str">
        <f t="shared" ca="1" si="180"/>
        <v>C:\Altium Libraries\Passives Library\DataSheet\GENERAL PURPOSE CHIP RESISTORS (Yageo).pdf</v>
      </c>
      <c r="P2778" s="5" t="str">
        <f t="shared" si="183"/>
        <v>GENERAL PURPOSE CHIP RESISTORS RES1210 6R04±1% 200V 0.5W</v>
      </c>
    </row>
    <row r="2779" spans="1:16" x14ac:dyDescent="0.3">
      <c r="A2779" s="4" t="s">
        <v>4080</v>
      </c>
      <c r="B2779" s="3" t="s">
        <v>944</v>
      </c>
      <c r="C2779" s="40" t="s">
        <v>2168</v>
      </c>
      <c r="D2779" s="45" t="s">
        <v>1669</v>
      </c>
      <c r="E2779" s="3" t="s">
        <v>763</v>
      </c>
      <c r="F2779" s="3" t="s">
        <v>945</v>
      </c>
      <c r="G2779" s="4" t="str">
        <f t="shared" si="181"/>
        <v>RES1210 6R19±1%</v>
      </c>
      <c r="H2779" s="3" t="s">
        <v>23</v>
      </c>
      <c r="I2779" s="3" t="s">
        <v>24</v>
      </c>
      <c r="J2779" s="3" t="s">
        <v>25</v>
      </c>
      <c r="K2779" s="3" t="s">
        <v>946</v>
      </c>
      <c r="L2779" s="4" t="str">
        <f t="shared" si="182"/>
        <v>RC1210FR-076R19L</v>
      </c>
      <c r="M2779" s="3" t="s">
        <v>378</v>
      </c>
      <c r="N2779" t="s">
        <v>379</v>
      </c>
      <c r="O2779" t="str">
        <f t="shared" ca="1" si="180"/>
        <v>C:\Altium Libraries\Passives Library\DataSheet\GENERAL PURPOSE CHIP RESISTORS (Yageo).pdf</v>
      </c>
      <c r="P2779" s="5" t="str">
        <f t="shared" si="183"/>
        <v>GENERAL PURPOSE CHIP RESISTORS RES1210 6R19±1% 200V 0.5W</v>
      </c>
    </row>
    <row r="2780" spans="1:16" x14ac:dyDescent="0.3">
      <c r="A2780" s="4" t="s">
        <v>4081</v>
      </c>
      <c r="B2780" s="3" t="s">
        <v>944</v>
      </c>
      <c r="C2780" s="40" t="s">
        <v>2169</v>
      </c>
      <c r="D2780" s="45" t="s">
        <v>1669</v>
      </c>
      <c r="E2780" s="3" t="s">
        <v>763</v>
      </c>
      <c r="F2780" s="3" t="s">
        <v>945</v>
      </c>
      <c r="G2780" s="4" t="str">
        <f t="shared" si="181"/>
        <v>RES1210 6R34±1%</v>
      </c>
      <c r="H2780" s="3" t="s">
        <v>23</v>
      </c>
      <c r="I2780" s="3" t="s">
        <v>24</v>
      </c>
      <c r="J2780" s="3" t="s">
        <v>25</v>
      </c>
      <c r="K2780" s="3" t="s">
        <v>946</v>
      </c>
      <c r="L2780" s="4" t="str">
        <f t="shared" si="182"/>
        <v>RC1210FR-076R34L</v>
      </c>
      <c r="M2780" s="3" t="s">
        <v>378</v>
      </c>
      <c r="N2780" t="s">
        <v>379</v>
      </c>
      <c r="O2780" t="str">
        <f t="shared" ca="1" si="180"/>
        <v>C:\Altium Libraries\Passives Library\DataSheet\GENERAL PURPOSE CHIP RESISTORS (Yageo).pdf</v>
      </c>
      <c r="P2780" s="5" t="str">
        <f t="shared" si="183"/>
        <v>GENERAL PURPOSE CHIP RESISTORS RES1210 6R34±1% 200V 0.5W</v>
      </c>
    </row>
    <row r="2781" spans="1:16" x14ac:dyDescent="0.3">
      <c r="A2781" s="4" t="s">
        <v>4082</v>
      </c>
      <c r="B2781" s="3" t="s">
        <v>944</v>
      </c>
      <c r="C2781" s="40" t="s">
        <v>2170</v>
      </c>
      <c r="D2781" s="45" t="s">
        <v>1669</v>
      </c>
      <c r="E2781" s="3" t="s">
        <v>763</v>
      </c>
      <c r="F2781" s="3" t="s">
        <v>945</v>
      </c>
      <c r="G2781" s="4" t="str">
        <f t="shared" si="181"/>
        <v>RES1210 6R49±1%</v>
      </c>
      <c r="H2781" s="3" t="s">
        <v>23</v>
      </c>
      <c r="I2781" s="3" t="s">
        <v>24</v>
      </c>
      <c r="J2781" s="3" t="s">
        <v>25</v>
      </c>
      <c r="K2781" s="3" t="s">
        <v>946</v>
      </c>
      <c r="L2781" s="4" t="str">
        <f t="shared" si="182"/>
        <v>RC1210FR-076R49L</v>
      </c>
      <c r="M2781" s="3" t="s">
        <v>378</v>
      </c>
      <c r="N2781" t="s">
        <v>379</v>
      </c>
      <c r="O2781" t="str">
        <f t="shared" ca="1" si="180"/>
        <v>C:\Altium Libraries\Passives Library\DataSheet\GENERAL PURPOSE CHIP RESISTORS (Yageo).pdf</v>
      </c>
      <c r="P2781" s="5" t="str">
        <f t="shared" si="183"/>
        <v>GENERAL PURPOSE CHIP RESISTORS RES1210 6R49±1% 200V 0.5W</v>
      </c>
    </row>
    <row r="2782" spans="1:16" x14ac:dyDescent="0.3">
      <c r="A2782" s="4" t="s">
        <v>4083</v>
      </c>
      <c r="B2782" s="3" t="s">
        <v>944</v>
      </c>
      <c r="C2782" s="40" t="s">
        <v>2171</v>
      </c>
      <c r="D2782" s="45" t="s">
        <v>1669</v>
      </c>
      <c r="E2782" s="3" t="s">
        <v>763</v>
      </c>
      <c r="F2782" s="3" t="s">
        <v>945</v>
      </c>
      <c r="G2782" s="4" t="str">
        <f t="shared" si="181"/>
        <v>RES1210 6R65±1%</v>
      </c>
      <c r="H2782" s="3" t="s">
        <v>23</v>
      </c>
      <c r="I2782" s="3" t="s">
        <v>24</v>
      </c>
      <c r="J2782" s="3" t="s">
        <v>25</v>
      </c>
      <c r="K2782" s="3" t="s">
        <v>946</v>
      </c>
      <c r="L2782" s="4" t="str">
        <f t="shared" si="182"/>
        <v>RC1210FR-076R65L</v>
      </c>
      <c r="M2782" s="3" t="s">
        <v>378</v>
      </c>
      <c r="N2782" t="s">
        <v>379</v>
      </c>
      <c r="O2782" t="str">
        <f t="shared" ca="1" si="180"/>
        <v>C:\Altium Libraries\Passives Library\DataSheet\GENERAL PURPOSE CHIP RESISTORS (Yageo).pdf</v>
      </c>
      <c r="P2782" s="5" t="str">
        <f t="shared" si="183"/>
        <v>GENERAL PURPOSE CHIP RESISTORS RES1210 6R65±1% 200V 0.5W</v>
      </c>
    </row>
    <row r="2783" spans="1:16" x14ac:dyDescent="0.3">
      <c r="A2783" s="4" t="s">
        <v>4084</v>
      </c>
      <c r="B2783" s="3" t="s">
        <v>944</v>
      </c>
      <c r="C2783" s="40" t="s">
        <v>2172</v>
      </c>
      <c r="D2783" s="45" t="s">
        <v>1669</v>
      </c>
      <c r="E2783" s="3" t="s">
        <v>763</v>
      </c>
      <c r="F2783" s="3" t="s">
        <v>945</v>
      </c>
      <c r="G2783" s="4" t="str">
        <f t="shared" si="181"/>
        <v>RES1210 6R81±1%</v>
      </c>
      <c r="H2783" s="3" t="s">
        <v>23</v>
      </c>
      <c r="I2783" s="3" t="s">
        <v>24</v>
      </c>
      <c r="J2783" s="3" t="s">
        <v>25</v>
      </c>
      <c r="K2783" s="3" t="s">
        <v>946</v>
      </c>
      <c r="L2783" s="4" t="str">
        <f t="shared" si="182"/>
        <v>RC1210FR-076R81L</v>
      </c>
      <c r="M2783" s="3" t="s">
        <v>378</v>
      </c>
      <c r="N2783" t="s">
        <v>379</v>
      </c>
      <c r="O2783" t="str">
        <f t="shared" ca="1" si="180"/>
        <v>C:\Altium Libraries\Passives Library\DataSheet\GENERAL PURPOSE CHIP RESISTORS (Yageo).pdf</v>
      </c>
      <c r="P2783" s="5" t="str">
        <f t="shared" si="183"/>
        <v>GENERAL PURPOSE CHIP RESISTORS RES1210 6R81±1% 200V 0.5W</v>
      </c>
    </row>
    <row r="2784" spans="1:16" x14ac:dyDescent="0.3">
      <c r="A2784" s="4" t="s">
        <v>4085</v>
      </c>
      <c r="B2784" s="3" t="s">
        <v>944</v>
      </c>
      <c r="C2784" s="40" t="s">
        <v>2173</v>
      </c>
      <c r="D2784" s="45" t="s">
        <v>1669</v>
      </c>
      <c r="E2784" s="3" t="s">
        <v>763</v>
      </c>
      <c r="F2784" s="3" t="s">
        <v>945</v>
      </c>
      <c r="G2784" s="4" t="str">
        <f t="shared" si="181"/>
        <v>RES1210 6R98±1%</v>
      </c>
      <c r="H2784" s="3" t="s">
        <v>23</v>
      </c>
      <c r="I2784" s="3" t="s">
        <v>24</v>
      </c>
      <c r="J2784" s="3" t="s">
        <v>25</v>
      </c>
      <c r="K2784" s="3" t="s">
        <v>946</v>
      </c>
      <c r="L2784" s="4" t="str">
        <f t="shared" si="182"/>
        <v>RC1210FR-076R98L</v>
      </c>
      <c r="M2784" s="3" t="s">
        <v>378</v>
      </c>
      <c r="N2784" t="s">
        <v>379</v>
      </c>
      <c r="O2784" t="str">
        <f t="shared" ca="1" si="180"/>
        <v>C:\Altium Libraries\Passives Library\DataSheet\GENERAL PURPOSE CHIP RESISTORS (Yageo).pdf</v>
      </c>
      <c r="P2784" s="5" t="str">
        <f t="shared" si="183"/>
        <v>GENERAL PURPOSE CHIP RESISTORS RES1210 6R98±1% 200V 0.5W</v>
      </c>
    </row>
    <row r="2785" spans="1:16" x14ac:dyDescent="0.3">
      <c r="A2785" s="4" t="s">
        <v>4086</v>
      </c>
      <c r="B2785" s="3" t="s">
        <v>944</v>
      </c>
      <c r="C2785" s="40" t="s">
        <v>2174</v>
      </c>
      <c r="D2785" s="45" t="s">
        <v>1669</v>
      </c>
      <c r="E2785" s="3" t="s">
        <v>763</v>
      </c>
      <c r="F2785" s="3" t="s">
        <v>945</v>
      </c>
      <c r="G2785" s="4" t="str">
        <f t="shared" si="181"/>
        <v>RES1210 7R15±1%</v>
      </c>
      <c r="H2785" s="3" t="s">
        <v>23</v>
      </c>
      <c r="I2785" s="3" t="s">
        <v>24</v>
      </c>
      <c r="J2785" s="3" t="s">
        <v>25</v>
      </c>
      <c r="K2785" s="3" t="s">
        <v>946</v>
      </c>
      <c r="L2785" s="4" t="str">
        <f t="shared" si="182"/>
        <v>RC1210FR-077R15L</v>
      </c>
      <c r="M2785" s="3" t="s">
        <v>378</v>
      </c>
      <c r="N2785" t="s">
        <v>379</v>
      </c>
      <c r="O2785" t="str">
        <f t="shared" ca="1" si="180"/>
        <v>C:\Altium Libraries\Passives Library\DataSheet\GENERAL PURPOSE CHIP RESISTORS (Yageo).pdf</v>
      </c>
      <c r="P2785" s="5" t="str">
        <f t="shared" si="183"/>
        <v>GENERAL PURPOSE CHIP RESISTORS RES1210 7R15±1% 200V 0.5W</v>
      </c>
    </row>
    <row r="2786" spans="1:16" x14ac:dyDescent="0.3">
      <c r="A2786" s="4" t="s">
        <v>4087</v>
      </c>
      <c r="B2786" s="3" t="s">
        <v>944</v>
      </c>
      <c r="C2786" s="40" t="s">
        <v>2175</v>
      </c>
      <c r="D2786" s="45" t="s">
        <v>1669</v>
      </c>
      <c r="E2786" s="3" t="s">
        <v>763</v>
      </c>
      <c r="F2786" s="3" t="s">
        <v>945</v>
      </c>
      <c r="G2786" s="4" t="str">
        <f t="shared" si="181"/>
        <v>RES1210 7R32±1%</v>
      </c>
      <c r="H2786" s="3" t="s">
        <v>23</v>
      </c>
      <c r="I2786" s="3" t="s">
        <v>24</v>
      </c>
      <c r="J2786" s="3" t="s">
        <v>25</v>
      </c>
      <c r="K2786" s="3" t="s">
        <v>946</v>
      </c>
      <c r="L2786" s="4" t="str">
        <f t="shared" si="182"/>
        <v>RC1210FR-077R32L</v>
      </c>
      <c r="M2786" s="3" t="s">
        <v>378</v>
      </c>
      <c r="N2786" t="s">
        <v>379</v>
      </c>
      <c r="O2786" t="str">
        <f t="shared" ca="1" si="180"/>
        <v>C:\Altium Libraries\Passives Library\DataSheet\GENERAL PURPOSE CHIP RESISTORS (Yageo).pdf</v>
      </c>
      <c r="P2786" s="5" t="str">
        <f t="shared" si="183"/>
        <v>GENERAL PURPOSE CHIP RESISTORS RES1210 7R32±1% 200V 0.5W</v>
      </c>
    </row>
    <row r="2787" spans="1:16" x14ac:dyDescent="0.3">
      <c r="A2787" s="4" t="s">
        <v>4088</v>
      </c>
      <c r="B2787" s="3" t="s">
        <v>944</v>
      </c>
      <c r="C2787" s="40" t="s">
        <v>71</v>
      </c>
      <c r="D2787" s="45" t="s">
        <v>1669</v>
      </c>
      <c r="E2787" s="3" t="s">
        <v>763</v>
      </c>
      <c r="F2787" s="3" t="s">
        <v>945</v>
      </c>
      <c r="G2787" s="4" t="str">
        <f t="shared" si="181"/>
        <v>RES1210 7R5±1%</v>
      </c>
      <c r="H2787" s="3" t="s">
        <v>23</v>
      </c>
      <c r="I2787" s="3" t="s">
        <v>24</v>
      </c>
      <c r="J2787" s="3" t="s">
        <v>25</v>
      </c>
      <c r="K2787" s="3" t="s">
        <v>946</v>
      </c>
      <c r="L2787" s="4" t="str">
        <f t="shared" si="182"/>
        <v>RC1210FR-077R5L</v>
      </c>
      <c r="M2787" s="3" t="s">
        <v>378</v>
      </c>
      <c r="N2787" t="s">
        <v>379</v>
      </c>
      <c r="O2787" t="str">
        <f t="shared" ca="1" si="180"/>
        <v>C:\Altium Libraries\Passives Library\DataSheet\GENERAL PURPOSE CHIP RESISTORS (Yageo).pdf</v>
      </c>
      <c r="P2787" s="5" t="str">
        <f t="shared" si="183"/>
        <v>GENERAL PURPOSE CHIP RESISTORS RES1210 7R5±1% 200V 0.5W</v>
      </c>
    </row>
    <row r="2788" spans="1:16" x14ac:dyDescent="0.3">
      <c r="A2788" s="4" t="s">
        <v>4089</v>
      </c>
      <c r="B2788" s="3" t="s">
        <v>944</v>
      </c>
      <c r="C2788" s="40" t="s">
        <v>2176</v>
      </c>
      <c r="D2788" s="45" t="s">
        <v>1669</v>
      </c>
      <c r="E2788" s="3" t="s">
        <v>763</v>
      </c>
      <c r="F2788" s="3" t="s">
        <v>945</v>
      </c>
      <c r="G2788" s="4" t="str">
        <f t="shared" si="181"/>
        <v>RES1210 7R68±1%</v>
      </c>
      <c r="H2788" s="3" t="s">
        <v>23</v>
      </c>
      <c r="I2788" s="3" t="s">
        <v>24</v>
      </c>
      <c r="J2788" s="3" t="s">
        <v>25</v>
      </c>
      <c r="K2788" s="3" t="s">
        <v>946</v>
      </c>
      <c r="L2788" s="4" t="str">
        <f t="shared" si="182"/>
        <v>RC1210FR-077R68L</v>
      </c>
      <c r="M2788" s="3" t="s">
        <v>378</v>
      </c>
      <c r="N2788" t="s">
        <v>379</v>
      </c>
      <c r="O2788" t="str">
        <f t="shared" ca="1" si="180"/>
        <v>C:\Altium Libraries\Passives Library\DataSheet\GENERAL PURPOSE CHIP RESISTORS (Yageo).pdf</v>
      </c>
      <c r="P2788" s="5" t="str">
        <f t="shared" si="183"/>
        <v>GENERAL PURPOSE CHIP RESISTORS RES1210 7R68±1% 200V 0.5W</v>
      </c>
    </row>
    <row r="2789" spans="1:16" x14ac:dyDescent="0.3">
      <c r="A2789" s="4" t="s">
        <v>4090</v>
      </c>
      <c r="B2789" s="3" t="s">
        <v>944</v>
      </c>
      <c r="C2789" s="40" t="s">
        <v>2177</v>
      </c>
      <c r="D2789" s="45" t="s">
        <v>1669</v>
      </c>
      <c r="E2789" s="3" t="s">
        <v>763</v>
      </c>
      <c r="F2789" s="3" t="s">
        <v>945</v>
      </c>
      <c r="G2789" s="4" t="str">
        <f t="shared" si="181"/>
        <v>RES1210 7R87±1%</v>
      </c>
      <c r="H2789" s="3" t="s">
        <v>23</v>
      </c>
      <c r="I2789" s="3" t="s">
        <v>24</v>
      </c>
      <c r="J2789" s="3" t="s">
        <v>25</v>
      </c>
      <c r="K2789" s="3" t="s">
        <v>946</v>
      </c>
      <c r="L2789" s="4" t="str">
        <f t="shared" si="182"/>
        <v>RC1210FR-077R87L</v>
      </c>
      <c r="M2789" s="3" t="s">
        <v>378</v>
      </c>
      <c r="N2789" t="s">
        <v>379</v>
      </c>
      <c r="O2789" t="str">
        <f t="shared" ca="1" si="180"/>
        <v>C:\Altium Libraries\Passives Library\DataSheet\GENERAL PURPOSE CHIP RESISTORS (Yageo).pdf</v>
      </c>
      <c r="P2789" s="5" t="str">
        <f t="shared" si="183"/>
        <v>GENERAL PURPOSE CHIP RESISTORS RES1210 7R87±1% 200V 0.5W</v>
      </c>
    </row>
    <row r="2790" spans="1:16" x14ac:dyDescent="0.3">
      <c r="A2790" s="4" t="s">
        <v>4091</v>
      </c>
      <c r="B2790" s="3" t="s">
        <v>944</v>
      </c>
      <c r="C2790" s="40" t="s">
        <v>2178</v>
      </c>
      <c r="D2790" s="45" t="s">
        <v>1669</v>
      </c>
      <c r="E2790" s="3" t="s">
        <v>763</v>
      </c>
      <c r="F2790" s="3" t="s">
        <v>945</v>
      </c>
      <c r="G2790" s="4" t="str">
        <f t="shared" si="181"/>
        <v>RES1210 8R06±1%</v>
      </c>
      <c r="H2790" s="3" t="s">
        <v>23</v>
      </c>
      <c r="I2790" s="3" t="s">
        <v>24</v>
      </c>
      <c r="J2790" s="3" t="s">
        <v>25</v>
      </c>
      <c r="K2790" s="3" t="s">
        <v>946</v>
      </c>
      <c r="L2790" s="4" t="str">
        <f t="shared" si="182"/>
        <v>RC1210FR-078R06L</v>
      </c>
      <c r="M2790" s="3" t="s">
        <v>378</v>
      </c>
      <c r="N2790" t="s">
        <v>379</v>
      </c>
      <c r="O2790" t="str">
        <f t="shared" ca="1" si="180"/>
        <v>C:\Altium Libraries\Passives Library\DataSheet\GENERAL PURPOSE CHIP RESISTORS (Yageo).pdf</v>
      </c>
      <c r="P2790" s="5" t="str">
        <f t="shared" si="183"/>
        <v>GENERAL PURPOSE CHIP RESISTORS RES1210 8R06±1% 200V 0.5W</v>
      </c>
    </row>
    <row r="2791" spans="1:16" x14ac:dyDescent="0.3">
      <c r="A2791" s="4" t="s">
        <v>4092</v>
      </c>
      <c r="B2791" s="3" t="s">
        <v>944</v>
      </c>
      <c r="C2791" s="40" t="s">
        <v>2179</v>
      </c>
      <c r="D2791" s="45" t="s">
        <v>1669</v>
      </c>
      <c r="E2791" s="3" t="s">
        <v>763</v>
      </c>
      <c r="F2791" s="3" t="s">
        <v>945</v>
      </c>
      <c r="G2791" s="4" t="str">
        <f t="shared" si="181"/>
        <v>RES1210 8R25±1%</v>
      </c>
      <c r="H2791" s="3" t="s">
        <v>23</v>
      </c>
      <c r="I2791" s="3" t="s">
        <v>24</v>
      </c>
      <c r="J2791" s="3" t="s">
        <v>25</v>
      </c>
      <c r="K2791" s="3" t="s">
        <v>946</v>
      </c>
      <c r="L2791" s="4" t="str">
        <f t="shared" si="182"/>
        <v>RC1210FR-078R25L</v>
      </c>
      <c r="M2791" s="3" t="s">
        <v>378</v>
      </c>
      <c r="N2791" t="s">
        <v>379</v>
      </c>
      <c r="O2791" t="str">
        <f t="shared" ca="1" si="180"/>
        <v>C:\Altium Libraries\Passives Library\DataSheet\GENERAL PURPOSE CHIP RESISTORS (Yageo).pdf</v>
      </c>
      <c r="P2791" s="5" t="str">
        <f t="shared" si="183"/>
        <v>GENERAL PURPOSE CHIP RESISTORS RES1210 8R25±1% 200V 0.5W</v>
      </c>
    </row>
    <row r="2792" spans="1:16" x14ac:dyDescent="0.3">
      <c r="A2792" s="4" t="s">
        <v>4093</v>
      </c>
      <c r="B2792" s="3" t="s">
        <v>944</v>
      </c>
      <c r="C2792" s="40" t="s">
        <v>2180</v>
      </c>
      <c r="D2792" s="45" t="s">
        <v>1669</v>
      </c>
      <c r="E2792" s="3" t="s">
        <v>763</v>
      </c>
      <c r="F2792" s="3" t="s">
        <v>945</v>
      </c>
      <c r="G2792" s="4" t="str">
        <f t="shared" si="181"/>
        <v>RES1210 8R45±1%</v>
      </c>
      <c r="H2792" s="3" t="s">
        <v>23</v>
      </c>
      <c r="I2792" s="3" t="s">
        <v>24</v>
      </c>
      <c r="J2792" s="3" t="s">
        <v>25</v>
      </c>
      <c r="K2792" s="3" t="s">
        <v>946</v>
      </c>
      <c r="L2792" s="4" t="str">
        <f t="shared" si="182"/>
        <v>RC1210FR-078R45L</v>
      </c>
      <c r="M2792" s="3" t="s">
        <v>378</v>
      </c>
      <c r="N2792" t="s">
        <v>379</v>
      </c>
      <c r="O2792" t="str">
        <f t="shared" ca="1" si="180"/>
        <v>C:\Altium Libraries\Passives Library\DataSheet\GENERAL PURPOSE CHIP RESISTORS (Yageo).pdf</v>
      </c>
      <c r="P2792" s="5" t="str">
        <f t="shared" si="183"/>
        <v>GENERAL PURPOSE CHIP RESISTORS RES1210 8R45±1% 200V 0.5W</v>
      </c>
    </row>
    <row r="2793" spans="1:16" x14ac:dyDescent="0.3">
      <c r="A2793" s="4" t="s">
        <v>4094</v>
      </c>
      <c r="B2793" s="3" t="s">
        <v>944</v>
      </c>
      <c r="C2793" s="40" t="s">
        <v>2181</v>
      </c>
      <c r="D2793" s="45" t="s">
        <v>1669</v>
      </c>
      <c r="E2793" s="3" t="s">
        <v>763</v>
      </c>
      <c r="F2793" s="3" t="s">
        <v>945</v>
      </c>
      <c r="G2793" s="4" t="str">
        <f t="shared" si="181"/>
        <v>RES1210 8R66±1%</v>
      </c>
      <c r="H2793" s="3" t="s">
        <v>23</v>
      </c>
      <c r="I2793" s="3" t="s">
        <v>24</v>
      </c>
      <c r="J2793" s="3" t="s">
        <v>25</v>
      </c>
      <c r="K2793" s="3" t="s">
        <v>946</v>
      </c>
      <c r="L2793" s="4" t="str">
        <f t="shared" si="182"/>
        <v>RC1210FR-078R66L</v>
      </c>
      <c r="M2793" s="3" t="s">
        <v>378</v>
      </c>
      <c r="N2793" t="s">
        <v>379</v>
      </c>
      <c r="O2793" t="str">
        <f t="shared" ca="1" si="180"/>
        <v>C:\Altium Libraries\Passives Library\DataSheet\GENERAL PURPOSE CHIP RESISTORS (Yageo).pdf</v>
      </c>
      <c r="P2793" s="5" t="str">
        <f t="shared" si="183"/>
        <v>GENERAL PURPOSE CHIP RESISTORS RES1210 8R66±1% 200V 0.5W</v>
      </c>
    </row>
    <row r="2794" spans="1:16" x14ac:dyDescent="0.3">
      <c r="A2794" s="4" t="s">
        <v>4095</v>
      </c>
      <c r="B2794" s="3" t="s">
        <v>944</v>
      </c>
      <c r="C2794" s="40" t="s">
        <v>2182</v>
      </c>
      <c r="D2794" s="45" t="s">
        <v>1669</v>
      </c>
      <c r="E2794" s="3" t="s">
        <v>763</v>
      </c>
      <c r="F2794" s="3" t="s">
        <v>945</v>
      </c>
      <c r="G2794" s="4" t="str">
        <f t="shared" si="181"/>
        <v>RES1210 8R87±1%</v>
      </c>
      <c r="H2794" s="3" t="s">
        <v>23</v>
      </c>
      <c r="I2794" s="3" t="s">
        <v>24</v>
      </c>
      <c r="J2794" s="3" t="s">
        <v>25</v>
      </c>
      <c r="K2794" s="3" t="s">
        <v>946</v>
      </c>
      <c r="L2794" s="4" t="str">
        <f t="shared" si="182"/>
        <v>RC1210FR-078R87L</v>
      </c>
      <c r="M2794" s="3" t="s">
        <v>378</v>
      </c>
      <c r="N2794" t="s">
        <v>379</v>
      </c>
      <c r="O2794" t="str">
        <f t="shared" ca="1" si="180"/>
        <v>C:\Altium Libraries\Passives Library\DataSheet\GENERAL PURPOSE CHIP RESISTORS (Yageo).pdf</v>
      </c>
      <c r="P2794" s="5" t="str">
        <f t="shared" si="183"/>
        <v>GENERAL PURPOSE CHIP RESISTORS RES1210 8R87±1% 200V 0.5W</v>
      </c>
    </row>
    <row r="2795" spans="1:16" x14ac:dyDescent="0.3">
      <c r="A2795" s="4" t="s">
        <v>4096</v>
      </c>
      <c r="B2795" s="3" t="s">
        <v>944</v>
      </c>
      <c r="C2795" s="40" t="s">
        <v>2183</v>
      </c>
      <c r="D2795" s="45" t="s">
        <v>1669</v>
      </c>
      <c r="E2795" s="3" t="s">
        <v>763</v>
      </c>
      <c r="F2795" s="3" t="s">
        <v>945</v>
      </c>
      <c r="G2795" s="4" t="str">
        <f t="shared" si="181"/>
        <v>RES1210 9R09±1%</v>
      </c>
      <c r="H2795" s="3" t="s">
        <v>23</v>
      </c>
      <c r="I2795" s="3" t="s">
        <v>24</v>
      </c>
      <c r="J2795" s="3" t="s">
        <v>25</v>
      </c>
      <c r="K2795" s="3" t="s">
        <v>946</v>
      </c>
      <c r="L2795" s="4" t="str">
        <f t="shared" si="182"/>
        <v>RC1210FR-079R09L</v>
      </c>
      <c r="M2795" s="3" t="s">
        <v>378</v>
      </c>
      <c r="N2795" t="s">
        <v>379</v>
      </c>
      <c r="O2795" t="str">
        <f t="shared" ca="1" si="180"/>
        <v>C:\Altium Libraries\Passives Library\DataSheet\GENERAL PURPOSE CHIP RESISTORS (Yageo).pdf</v>
      </c>
      <c r="P2795" s="5" t="str">
        <f t="shared" si="183"/>
        <v>GENERAL PURPOSE CHIP RESISTORS RES1210 9R09±1% 200V 0.5W</v>
      </c>
    </row>
    <row r="2796" spans="1:16" x14ac:dyDescent="0.3">
      <c r="A2796" s="4" t="s">
        <v>4097</v>
      </c>
      <c r="B2796" s="3" t="s">
        <v>944</v>
      </c>
      <c r="C2796" s="40" t="s">
        <v>2184</v>
      </c>
      <c r="D2796" s="45" t="s">
        <v>1669</v>
      </c>
      <c r="E2796" s="3" t="s">
        <v>763</v>
      </c>
      <c r="F2796" s="3" t="s">
        <v>945</v>
      </c>
      <c r="G2796" s="4" t="str">
        <f t="shared" si="181"/>
        <v>RES1210 9R31±1%</v>
      </c>
      <c r="H2796" s="3" t="s">
        <v>23</v>
      </c>
      <c r="I2796" s="3" t="s">
        <v>24</v>
      </c>
      <c r="J2796" s="3" t="s">
        <v>25</v>
      </c>
      <c r="K2796" s="3" t="s">
        <v>946</v>
      </c>
      <c r="L2796" s="4" t="str">
        <f t="shared" si="182"/>
        <v>RC1210FR-079R31L</v>
      </c>
      <c r="M2796" s="3" t="s">
        <v>378</v>
      </c>
      <c r="N2796" t="s">
        <v>379</v>
      </c>
      <c r="O2796" t="str">
        <f t="shared" ca="1" si="180"/>
        <v>C:\Altium Libraries\Passives Library\DataSheet\GENERAL PURPOSE CHIP RESISTORS (Yageo).pdf</v>
      </c>
      <c r="P2796" s="5" t="str">
        <f t="shared" si="183"/>
        <v>GENERAL PURPOSE CHIP RESISTORS RES1210 9R31±1% 200V 0.5W</v>
      </c>
    </row>
    <row r="2797" spans="1:16" x14ac:dyDescent="0.3">
      <c r="A2797" s="4" t="s">
        <v>4098</v>
      </c>
      <c r="B2797" s="3" t="s">
        <v>944</v>
      </c>
      <c r="C2797" s="40" t="s">
        <v>2185</v>
      </c>
      <c r="D2797" s="45" t="s">
        <v>1669</v>
      </c>
      <c r="E2797" s="3" t="s">
        <v>763</v>
      </c>
      <c r="F2797" s="3" t="s">
        <v>945</v>
      </c>
      <c r="G2797" s="4" t="str">
        <f t="shared" si="181"/>
        <v>RES1210 9R53±1%</v>
      </c>
      <c r="H2797" s="3" t="s">
        <v>23</v>
      </c>
      <c r="I2797" s="3" t="s">
        <v>24</v>
      </c>
      <c r="J2797" s="3" t="s">
        <v>25</v>
      </c>
      <c r="K2797" s="3" t="s">
        <v>946</v>
      </c>
      <c r="L2797" s="4" t="str">
        <f t="shared" si="182"/>
        <v>RC1210FR-079R53L</v>
      </c>
      <c r="M2797" s="3" t="s">
        <v>378</v>
      </c>
      <c r="N2797" t="s">
        <v>379</v>
      </c>
      <c r="O2797" t="str">
        <f t="shared" ca="1" si="180"/>
        <v>C:\Altium Libraries\Passives Library\DataSheet\GENERAL PURPOSE CHIP RESISTORS (Yageo).pdf</v>
      </c>
      <c r="P2797" s="5" t="str">
        <f t="shared" si="183"/>
        <v>GENERAL PURPOSE CHIP RESISTORS RES1210 9R53±1% 200V 0.5W</v>
      </c>
    </row>
    <row r="2798" spans="1:16" x14ac:dyDescent="0.3">
      <c r="A2798" s="4" t="s">
        <v>4099</v>
      </c>
      <c r="B2798" s="3" t="s">
        <v>944</v>
      </c>
      <c r="C2798" s="40" t="s">
        <v>2186</v>
      </c>
      <c r="D2798" s="45" t="s">
        <v>1669</v>
      </c>
      <c r="E2798" s="3" t="s">
        <v>763</v>
      </c>
      <c r="F2798" s="3" t="s">
        <v>945</v>
      </c>
      <c r="G2798" s="4" t="str">
        <f t="shared" si="181"/>
        <v>RES1210 9R76±1%</v>
      </c>
      <c r="H2798" s="3" t="s">
        <v>23</v>
      </c>
      <c r="I2798" s="3" t="s">
        <v>24</v>
      </c>
      <c r="J2798" s="3" t="s">
        <v>25</v>
      </c>
      <c r="K2798" s="3" t="s">
        <v>946</v>
      </c>
      <c r="L2798" s="4" t="str">
        <f t="shared" si="182"/>
        <v>RC1210FR-079R76L</v>
      </c>
      <c r="M2798" s="3" t="s">
        <v>378</v>
      </c>
      <c r="N2798" t="s">
        <v>379</v>
      </c>
      <c r="O2798" t="str">
        <f t="shared" ca="1" si="180"/>
        <v>C:\Altium Libraries\Passives Library\DataSheet\GENERAL PURPOSE CHIP RESISTORS (Yageo).pdf</v>
      </c>
      <c r="P2798" s="5" t="str">
        <f t="shared" si="183"/>
        <v>GENERAL PURPOSE CHIP RESISTORS RES1210 9R76±1% 200V 0.5W</v>
      </c>
    </row>
    <row r="2799" spans="1:16" x14ac:dyDescent="0.3">
      <c r="A2799" s="4" t="s">
        <v>4100</v>
      </c>
      <c r="B2799" s="3" t="s">
        <v>944</v>
      </c>
      <c r="C2799" s="3" t="s">
        <v>77</v>
      </c>
      <c r="D2799" s="45" t="s">
        <v>1669</v>
      </c>
      <c r="E2799" s="3" t="s">
        <v>763</v>
      </c>
      <c r="F2799" s="3" t="s">
        <v>945</v>
      </c>
      <c r="G2799" s="4" t="str">
        <f t="shared" si="181"/>
        <v>RES1210 10R±1%</v>
      </c>
      <c r="H2799" s="3" t="s">
        <v>23</v>
      </c>
      <c r="I2799" s="3" t="s">
        <v>24</v>
      </c>
      <c r="J2799" s="3" t="s">
        <v>25</v>
      </c>
      <c r="K2799" s="3" t="s">
        <v>946</v>
      </c>
      <c r="L2799" s="4" t="str">
        <f t="shared" si="182"/>
        <v>RC1210FR-0710RL</v>
      </c>
      <c r="M2799" s="3" t="s">
        <v>378</v>
      </c>
      <c r="N2799" t="s">
        <v>379</v>
      </c>
      <c r="O2799" t="str">
        <f t="shared" ca="1" si="180"/>
        <v>C:\Altium Libraries\Passives Library\DataSheet\GENERAL PURPOSE CHIP RESISTORS (Yageo).pdf</v>
      </c>
      <c r="P2799" s="5" t="str">
        <f t="shared" si="183"/>
        <v>GENERAL PURPOSE CHIP RESISTORS RES1210 10R±1% 200V 0.5W</v>
      </c>
    </row>
    <row r="2800" spans="1:16" x14ac:dyDescent="0.3">
      <c r="A2800" s="4" t="s">
        <v>4101</v>
      </c>
      <c r="B2800" s="3" t="s">
        <v>944</v>
      </c>
      <c r="C2800" s="3" t="s">
        <v>2187</v>
      </c>
      <c r="D2800" s="45" t="s">
        <v>1669</v>
      </c>
      <c r="E2800" s="3" t="s">
        <v>763</v>
      </c>
      <c r="F2800" s="3" t="s">
        <v>945</v>
      </c>
      <c r="G2800" s="4" t="str">
        <f t="shared" si="181"/>
        <v>RES1210 10R2±1%</v>
      </c>
      <c r="H2800" s="3" t="s">
        <v>23</v>
      </c>
      <c r="I2800" s="3" t="s">
        <v>24</v>
      </c>
      <c r="J2800" s="3" t="s">
        <v>25</v>
      </c>
      <c r="K2800" s="3" t="s">
        <v>946</v>
      </c>
      <c r="L2800" s="4" t="str">
        <f t="shared" si="182"/>
        <v>RC1210FR-0710R2L</v>
      </c>
      <c r="M2800" s="3" t="s">
        <v>378</v>
      </c>
      <c r="N2800" t="s">
        <v>379</v>
      </c>
      <c r="O2800" t="str">
        <f t="shared" ca="1" si="180"/>
        <v>C:\Altium Libraries\Passives Library\DataSheet\GENERAL PURPOSE CHIP RESISTORS (Yageo).pdf</v>
      </c>
      <c r="P2800" s="5" t="str">
        <f t="shared" si="183"/>
        <v>GENERAL PURPOSE CHIP RESISTORS RES1210 10R2±1% 200V 0.5W</v>
      </c>
    </row>
    <row r="2801" spans="1:16" x14ac:dyDescent="0.3">
      <c r="A2801" s="4" t="s">
        <v>4102</v>
      </c>
      <c r="B2801" s="3" t="s">
        <v>944</v>
      </c>
      <c r="C2801" s="3" t="s">
        <v>2188</v>
      </c>
      <c r="D2801" s="45" t="s">
        <v>1669</v>
      </c>
      <c r="E2801" s="3" t="s">
        <v>763</v>
      </c>
      <c r="F2801" s="3" t="s">
        <v>945</v>
      </c>
      <c r="G2801" s="4" t="str">
        <f t="shared" si="181"/>
        <v>RES1210 10R5±1%</v>
      </c>
      <c r="H2801" s="3" t="s">
        <v>23</v>
      </c>
      <c r="I2801" s="3" t="s">
        <v>24</v>
      </c>
      <c r="J2801" s="3" t="s">
        <v>25</v>
      </c>
      <c r="K2801" s="3" t="s">
        <v>946</v>
      </c>
      <c r="L2801" s="4" t="str">
        <f t="shared" si="182"/>
        <v>RC1210FR-0710R5L</v>
      </c>
      <c r="M2801" s="3" t="s">
        <v>378</v>
      </c>
      <c r="N2801" t="s">
        <v>379</v>
      </c>
      <c r="O2801" t="str">
        <f t="shared" ca="1" si="180"/>
        <v>C:\Altium Libraries\Passives Library\DataSheet\GENERAL PURPOSE CHIP RESISTORS (Yageo).pdf</v>
      </c>
      <c r="P2801" s="5" t="str">
        <f t="shared" si="183"/>
        <v>GENERAL PURPOSE CHIP RESISTORS RES1210 10R5±1% 200V 0.5W</v>
      </c>
    </row>
    <row r="2802" spans="1:16" x14ac:dyDescent="0.3">
      <c r="A2802" s="4" t="s">
        <v>4103</v>
      </c>
      <c r="B2802" s="3" t="s">
        <v>944</v>
      </c>
      <c r="C2802" s="3" t="s">
        <v>2189</v>
      </c>
      <c r="D2802" s="45" t="s">
        <v>1669</v>
      </c>
      <c r="E2802" s="3" t="s">
        <v>763</v>
      </c>
      <c r="F2802" s="3" t="s">
        <v>945</v>
      </c>
      <c r="G2802" s="4" t="str">
        <f t="shared" si="181"/>
        <v>RES1210 10R7±1%</v>
      </c>
      <c r="H2802" s="3" t="s">
        <v>23</v>
      </c>
      <c r="I2802" s="3" t="s">
        <v>24</v>
      </c>
      <c r="J2802" s="3" t="s">
        <v>25</v>
      </c>
      <c r="K2802" s="3" t="s">
        <v>946</v>
      </c>
      <c r="L2802" s="4" t="str">
        <f t="shared" si="182"/>
        <v>RC1210FR-0710R7L</v>
      </c>
      <c r="M2802" s="3" t="s">
        <v>378</v>
      </c>
      <c r="N2802" t="s">
        <v>379</v>
      </c>
      <c r="O2802" t="str">
        <f t="shared" ca="1" si="180"/>
        <v>C:\Altium Libraries\Passives Library\DataSheet\GENERAL PURPOSE CHIP RESISTORS (Yageo).pdf</v>
      </c>
      <c r="P2802" s="5" t="str">
        <f t="shared" si="183"/>
        <v>GENERAL PURPOSE CHIP RESISTORS RES1210 10R7±1% 200V 0.5W</v>
      </c>
    </row>
    <row r="2803" spans="1:16" x14ac:dyDescent="0.3">
      <c r="A2803" s="4" t="s">
        <v>4104</v>
      </c>
      <c r="B2803" s="3" t="s">
        <v>944</v>
      </c>
      <c r="C2803" s="3" t="s">
        <v>79</v>
      </c>
      <c r="D2803" s="45" t="s">
        <v>1669</v>
      </c>
      <c r="E2803" s="3" t="s">
        <v>763</v>
      </c>
      <c r="F2803" s="3" t="s">
        <v>945</v>
      </c>
      <c r="G2803" s="4" t="str">
        <f t="shared" si="181"/>
        <v>RES1210 11R±1%</v>
      </c>
      <c r="H2803" s="3" t="s">
        <v>23</v>
      </c>
      <c r="I2803" s="3" t="s">
        <v>24</v>
      </c>
      <c r="J2803" s="3" t="s">
        <v>25</v>
      </c>
      <c r="K2803" s="3" t="s">
        <v>946</v>
      </c>
      <c r="L2803" s="4" t="str">
        <f t="shared" si="182"/>
        <v>RC1210FR-0711RL</v>
      </c>
      <c r="M2803" s="3" t="s">
        <v>378</v>
      </c>
      <c r="N2803" t="s">
        <v>379</v>
      </c>
      <c r="O2803" t="str">
        <f t="shared" ca="1" si="180"/>
        <v>C:\Altium Libraries\Passives Library\DataSheet\GENERAL PURPOSE CHIP RESISTORS (Yageo).pdf</v>
      </c>
      <c r="P2803" s="5" t="str">
        <f t="shared" si="183"/>
        <v>GENERAL PURPOSE CHIP RESISTORS RES1210 11R±1% 200V 0.5W</v>
      </c>
    </row>
    <row r="2804" spans="1:16" x14ac:dyDescent="0.3">
      <c r="A2804" s="4" t="s">
        <v>4105</v>
      </c>
      <c r="B2804" s="3" t="s">
        <v>944</v>
      </c>
      <c r="C2804" s="3" t="s">
        <v>2190</v>
      </c>
      <c r="D2804" s="45" t="s">
        <v>1669</v>
      </c>
      <c r="E2804" s="3" t="s">
        <v>763</v>
      </c>
      <c r="F2804" s="3" t="s">
        <v>945</v>
      </c>
      <c r="G2804" s="4" t="str">
        <f t="shared" si="181"/>
        <v>RES1210 11R3±1%</v>
      </c>
      <c r="H2804" s="3" t="s">
        <v>23</v>
      </c>
      <c r="I2804" s="3" t="s">
        <v>24</v>
      </c>
      <c r="J2804" s="3" t="s">
        <v>25</v>
      </c>
      <c r="K2804" s="3" t="s">
        <v>946</v>
      </c>
      <c r="L2804" s="4" t="str">
        <f t="shared" si="182"/>
        <v>RC1210FR-0711R3L</v>
      </c>
      <c r="M2804" s="3" t="s">
        <v>378</v>
      </c>
      <c r="N2804" t="s">
        <v>379</v>
      </c>
      <c r="O2804" t="str">
        <f t="shared" ca="1" si="180"/>
        <v>C:\Altium Libraries\Passives Library\DataSheet\GENERAL PURPOSE CHIP RESISTORS (Yageo).pdf</v>
      </c>
      <c r="P2804" s="5" t="str">
        <f t="shared" si="183"/>
        <v>GENERAL PURPOSE CHIP RESISTORS RES1210 11R3±1% 200V 0.5W</v>
      </c>
    </row>
    <row r="2805" spans="1:16" x14ac:dyDescent="0.3">
      <c r="A2805" s="4" t="s">
        <v>4106</v>
      </c>
      <c r="B2805" s="3" t="s">
        <v>944</v>
      </c>
      <c r="C2805" s="3" t="s">
        <v>2191</v>
      </c>
      <c r="D2805" s="45" t="s">
        <v>1669</v>
      </c>
      <c r="E2805" s="3" t="s">
        <v>763</v>
      </c>
      <c r="F2805" s="3" t="s">
        <v>945</v>
      </c>
      <c r="G2805" s="4" t="str">
        <f t="shared" si="181"/>
        <v>RES1210 11R5±1%</v>
      </c>
      <c r="H2805" s="3" t="s">
        <v>23</v>
      </c>
      <c r="I2805" s="3" t="s">
        <v>24</v>
      </c>
      <c r="J2805" s="3" t="s">
        <v>25</v>
      </c>
      <c r="K2805" s="3" t="s">
        <v>946</v>
      </c>
      <c r="L2805" s="4" t="str">
        <f t="shared" si="182"/>
        <v>RC1210FR-0711R5L</v>
      </c>
      <c r="M2805" s="3" t="s">
        <v>378</v>
      </c>
      <c r="N2805" t="s">
        <v>379</v>
      </c>
      <c r="O2805" t="str">
        <f t="shared" ca="1" si="180"/>
        <v>C:\Altium Libraries\Passives Library\DataSheet\GENERAL PURPOSE CHIP RESISTORS (Yageo).pdf</v>
      </c>
      <c r="P2805" s="5" t="str">
        <f t="shared" si="183"/>
        <v>GENERAL PURPOSE CHIP RESISTORS RES1210 11R5±1% 200V 0.5W</v>
      </c>
    </row>
    <row r="2806" spans="1:16" x14ac:dyDescent="0.3">
      <c r="A2806" s="4" t="s">
        <v>4107</v>
      </c>
      <c r="B2806" s="3" t="s">
        <v>944</v>
      </c>
      <c r="C2806" s="3" t="s">
        <v>2192</v>
      </c>
      <c r="D2806" s="45" t="s">
        <v>1669</v>
      </c>
      <c r="E2806" s="3" t="s">
        <v>763</v>
      </c>
      <c r="F2806" s="3" t="s">
        <v>945</v>
      </c>
      <c r="G2806" s="4" t="str">
        <f t="shared" si="181"/>
        <v>RES1210 11R8±1%</v>
      </c>
      <c r="H2806" s="3" t="s">
        <v>23</v>
      </c>
      <c r="I2806" s="3" t="s">
        <v>24</v>
      </c>
      <c r="J2806" s="3" t="s">
        <v>25</v>
      </c>
      <c r="K2806" s="3" t="s">
        <v>946</v>
      </c>
      <c r="L2806" s="4" t="str">
        <f t="shared" si="182"/>
        <v>RC1210FR-0711R8L</v>
      </c>
      <c r="M2806" s="3" t="s">
        <v>378</v>
      </c>
      <c r="N2806" t="s">
        <v>379</v>
      </c>
      <c r="O2806" t="str">
        <f t="shared" ca="1" si="180"/>
        <v>C:\Altium Libraries\Passives Library\DataSheet\GENERAL PURPOSE CHIP RESISTORS (Yageo).pdf</v>
      </c>
      <c r="P2806" s="5" t="str">
        <f t="shared" si="183"/>
        <v>GENERAL PURPOSE CHIP RESISTORS RES1210 11R8±1% 200V 0.5W</v>
      </c>
    </row>
    <row r="2807" spans="1:16" x14ac:dyDescent="0.3">
      <c r="A2807" s="4" t="s">
        <v>4108</v>
      </c>
      <c r="B2807" s="3" t="s">
        <v>944</v>
      </c>
      <c r="C2807" s="3" t="s">
        <v>2193</v>
      </c>
      <c r="D2807" s="45" t="s">
        <v>1669</v>
      </c>
      <c r="E2807" s="3" t="s">
        <v>763</v>
      </c>
      <c r="F2807" s="3" t="s">
        <v>945</v>
      </c>
      <c r="G2807" s="4" t="str">
        <f t="shared" si="181"/>
        <v>RES1210 12R1±1%</v>
      </c>
      <c r="H2807" s="3" t="s">
        <v>23</v>
      </c>
      <c r="I2807" s="3" t="s">
        <v>24</v>
      </c>
      <c r="J2807" s="3" t="s">
        <v>25</v>
      </c>
      <c r="K2807" s="3" t="s">
        <v>946</v>
      </c>
      <c r="L2807" s="4" t="str">
        <f t="shared" si="182"/>
        <v>RC1210FR-0712R1L</v>
      </c>
      <c r="M2807" s="3" t="s">
        <v>378</v>
      </c>
      <c r="N2807" t="s">
        <v>379</v>
      </c>
      <c r="O2807" t="str">
        <f t="shared" ca="1" si="180"/>
        <v>C:\Altium Libraries\Passives Library\DataSheet\GENERAL PURPOSE CHIP RESISTORS (Yageo).pdf</v>
      </c>
      <c r="P2807" s="5" t="str">
        <f t="shared" si="183"/>
        <v>GENERAL PURPOSE CHIP RESISTORS RES1210 12R1±1% 200V 0.5W</v>
      </c>
    </row>
    <row r="2808" spans="1:16" x14ac:dyDescent="0.3">
      <c r="A2808" s="4" t="s">
        <v>4109</v>
      </c>
      <c r="B2808" s="3" t="s">
        <v>944</v>
      </c>
      <c r="C2808" s="3" t="s">
        <v>2194</v>
      </c>
      <c r="D2808" s="45" t="s">
        <v>1669</v>
      </c>
      <c r="E2808" s="3" t="s">
        <v>763</v>
      </c>
      <c r="F2808" s="3" t="s">
        <v>945</v>
      </c>
      <c r="G2808" s="4" t="str">
        <f t="shared" si="181"/>
        <v>RES1210 12R4±1%</v>
      </c>
      <c r="H2808" s="3" t="s">
        <v>23</v>
      </c>
      <c r="I2808" s="3" t="s">
        <v>24</v>
      </c>
      <c r="J2808" s="3" t="s">
        <v>25</v>
      </c>
      <c r="K2808" s="3" t="s">
        <v>946</v>
      </c>
      <c r="L2808" s="4" t="str">
        <f t="shared" si="182"/>
        <v>RC1210FR-0712R4L</v>
      </c>
      <c r="M2808" s="3" t="s">
        <v>378</v>
      </c>
      <c r="N2808" t="s">
        <v>379</v>
      </c>
      <c r="O2808" t="str">
        <f t="shared" ca="1" si="180"/>
        <v>C:\Altium Libraries\Passives Library\DataSheet\GENERAL PURPOSE CHIP RESISTORS (Yageo).pdf</v>
      </c>
      <c r="P2808" s="5" t="str">
        <f t="shared" si="183"/>
        <v>GENERAL PURPOSE CHIP RESISTORS RES1210 12R4±1% 200V 0.5W</v>
      </c>
    </row>
    <row r="2809" spans="1:16" x14ac:dyDescent="0.3">
      <c r="A2809" s="4" t="s">
        <v>4110</v>
      </c>
      <c r="B2809" s="3" t="s">
        <v>944</v>
      </c>
      <c r="C2809" s="3" t="s">
        <v>2195</v>
      </c>
      <c r="D2809" s="45" t="s">
        <v>1669</v>
      </c>
      <c r="E2809" s="3" t="s">
        <v>763</v>
      </c>
      <c r="F2809" s="3" t="s">
        <v>945</v>
      </c>
      <c r="G2809" s="4" t="str">
        <f t="shared" si="181"/>
        <v>RES1210 12R7±1%</v>
      </c>
      <c r="H2809" s="3" t="s">
        <v>23</v>
      </c>
      <c r="I2809" s="3" t="s">
        <v>24</v>
      </c>
      <c r="J2809" s="3" t="s">
        <v>25</v>
      </c>
      <c r="K2809" s="3" t="s">
        <v>946</v>
      </c>
      <c r="L2809" s="4" t="str">
        <f t="shared" si="182"/>
        <v>RC1210FR-0712R7L</v>
      </c>
      <c r="M2809" s="3" t="s">
        <v>378</v>
      </c>
      <c r="N2809" t="s">
        <v>379</v>
      </c>
      <c r="O2809" t="str">
        <f t="shared" ca="1" si="180"/>
        <v>C:\Altium Libraries\Passives Library\DataSheet\GENERAL PURPOSE CHIP RESISTORS (Yageo).pdf</v>
      </c>
      <c r="P2809" s="5" t="str">
        <f t="shared" si="183"/>
        <v>GENERAL PURPOSE CHIP RESISTORS RES1210 12R7±1% 200V 0.5W</v>
      </c>
    </row>
    <row r="2810" spans="1:16" x14ac:dyDescent="0.3">
      <c r="A2810" s="4" t="s">
        <v>4111</v>
      </c>
      <c r="B2810" s="3" t="s">
        <v>944</v>
      </c>
      <c r="C2810" s="3" t="s">
        <v>83</v>
      </c>
      <c r="D2810" s="45" t="s">
        <v>1669</v>
      </c>
      <c r="E2810" s="3" t="s">
        <v>763</v>
      </c>
      <c r="F2810" s="3" t="s">
        <v>945</v>
      </c>
      <c r="G2810" s="4" t="str">
        <f t="shared" si="181"/>
        <v>RES1210 13R±1%</v>
      </c>
      <c r="H2810" s="3" t="s">
        <v>23</v>
      </c>
      <c r="I2810" s="3" t="s">
        <v>24</v>
      </c>
      <c r="J2810" s="3" t="s">
        <v>25</v>
      </c>
      <c r="K2810" s="3" t="s">
        <v>946</v>
      </c>
      <c r="L2810" s="4" t="str">
        <f t="shared" si="182"/>
        <v>RC1210FR-0713RL</v>
      </c>
      <c r="M2810" s="3" t="s">
        <v>378</v>
      </c>
      <c r="N2810" t="s">
        <v>379</v>
      </c>
      <c r="O2810" t="str">
        <f t="shared" ca="1" si="180"/>
        <v>C:\Altium Libraries\Passives Library\DataSheet\GENERAL PURPOSE CHIP RESISTORS (Yageo).pdf</v>
      </c>
      <c r="P2810" s="5" t="str">
        <f t="shared" si="183"/>
        <v>GENERAL PURPOSE CHIP RESISTORS RES1210 13R±1% 200V 0.5W</v>
      </c>
    </row>
    <row r="2811" spans="1:16" x14ac:dyDescent="0.3">
      <c r="A2811" s="4" t="s">
        <v>4112</v>
      </c>
      <c r="B2811" s="3" t="s">
        <v>944</v>
      </c>
      <c r="C2811" s="3" t="s">
        <v>2196</v>
      </c>
      <c r="D2811" s="45" t="s">
        <v>1669</v>
      </c>
      <c r="E2811" s="3" t="s">
        <v>763</v>
      </c>
      <c r="F2811" s="3" t="s">
        <v>945</v>
      </c>
      <c r="G2811" s="4" t="str">
        <f t="shared" si="181"/>
        <v>RES1210 13R3±1%</v>
      </c>
      <c r="H2811" s="3" t="s">
        <v>23</v>
      </c>
      <c r="I2811" s="3" t="s">
        <v>24</v>
      </c>
      <c r="J2811" s="3" t="s">
        <v>25</v>
      </c>
      <c r="K2811" s="3" t="s">
        <v>946</v>
      </c>
      <c r="L2811" s="4" t="str">
        <f t="shared" si="182"/>
        <v>RC1210FR-0713R3L</v>
      </c>
      <c r="M2811" s="3" t="s">
        <v>378</v>
      </c>
      <c r="N2811" t="s">
        <v>379</v>
      </c>
      <c r="O2811" t="str">
        <f t="shared" ca="1" si="180"/>
        <v>C:\Altium Libraries\Passives Library\DataSheet\GENERAL PURPOSE CHIP RESISTORS (Yageo).pdf</v>
      </c>
      <c r="P2811" s="5" t="str">
        <f t="shared" si="183"/>
        <v>GENERAL PURPOSE CHIP RESISTORS RES1210 13R3±1% 200V 0.5W</v>
      </c>
    </row>
    <row r="2812" spans="1:16" x14ac:dyDescent="0.3">
      <c r="A2812" s="4" t="s">
        <v>4113</v>
      </c>
      <c r="B2812" s="3" t="s">
        <v>944</v>
      </c>
      <c r="C2812" s="3" t="s">
        <v>2197</v>
      </c>
      <c r="D2812" s="45" t="s">
        <v>1669</v>
      </c>
      <c r="E2812" s="3" t="s">
        <v>763</v>
      </c>
      <c r="F2812" s="3" t="s">
        <v>945</v>
      </c>
      <c r="G2812" s="4" t="str">
        <f t="shared" si="181"/>
        <v>RES1210 13R7±1%</v>
      </c>
      <c r="H2812" s="3" t="s">
        <v>23</v>
      </c>
      <c r="I2812" s="3" t="s">
        <v>24</v>
      </c>
      <c r="J2812" s="3" t="s">
        <v>25</v>
      </c>
      <c r="K2812" s="3" t="s">
        <v>946</v>
      </c>
      <c r="L2812" s="4" t="str">
        <f t="shared" si="182"/>
        <v>RC1210FR-0713R7L</v>
      </c>
      <c r="M2812" s="3" t="s">
        <v>378</v>
      </c>
      <c r="N2812" t="s">
        <v>379</v>
      </c>
      <c r="O2812" t="str">
        <f t="shared" ca="1" si="180"/>
        <v>C:\Altium Libraries\Passives Library\DataSheet\GENERAL PURPOSE CHIP RESISTORS (Yageo).pdf</v>
      </c>
      <c r="P2812" s="5" t="str">
        <f t="shared" si="183"/>
        <v>GENERAL PURPOSE CHIP RESISTORS RES1210 13R7±1% 200V 0.5W</v>
      </c>
    </row>
    <row r="2813" spans="1:16" x14ac:dyDescent="0.3">
      <c r="A2813" s="4" t="s">
        <v>4114</v>
      </c>
      <c r="B2813" s="3" t="s">
        <v>944</v>
      </c>
      <c r="C2813" s="3" t="s">
        <v>2198</v>
      </c>
      <c r="D2813" s="45" t="s">
        <v>1669</v>
      </c>
      <c r="E2813" s="3" t="s">
        <v>763</v>
      </c>
      <c r="F2813" s="3" t="s">
        <v>945</v>
      </c>
      <c r="G2813" s="4" t="str">
        <f t="shared" si="181"/>
        <v>RES1210 14R±1%</v>
      </c>
      <c r="H2813" s="3" t="s">
        <v>23</v>
      </c>
      <c r="I2813" s="3" t="s">
        <v>24</v>
      </c>
      <c r="J2813" s="3" t="s">
        <v>25</v>
      </c>
      <c r="K2813" s="3" t="s">
        <v>946</v>
      </c>
      <c r="L2813" s="4" t="str">
        <f t="shared" si="182"/>
        <v>RC1210FR-0714RL</v>
      </c>
      <c r="M2813" s="3" t="s">
        <v>378</v>
      </c>
      <c r="N2813" t="s">
        <v>379</v>
      </c>
      <c r="O2813" t="str">
        <f t="shared" ca="1" si="180"/>
        <v>C:\Altium Libraries\Passives Library\DataSheet\GENERAL PURPOSE CHIP RESISTORS (Yageo).pdf</v>
      </c>
      <c r="P2813" s="5" t="str">
        <f t="shared" si="183"/>
        <v>GENERAL PURPOSE CHIP RESISTORS RES1210 14R±1% 200V 0.5W</v>
      </c>
    </row>
    <row r="2814" spans="1:16" x14ac:dyDescent="0.3">
      <c r="A2814" s="4" t="s">
        <v>4115</v>
      </c>
      <c r="B2814" s="3" t="s">
        <v>944</v>
      </c>
      <c r="C2814" s="3" t="s">
        <v>2199</v>
      </c>
      <c r="D2814" s="45" t="s">
        <v>1669</v>
      </c>
      <c r="E2814" s="3" t="s">
        <v>763</v>
      </c>
      <c r="F2814" s="3" t="s">
        <v>945</v>
      </c>
      <c r="G2814" s="4" t="str">
        <f t="shared" si="181"/>
        <v>RES1210 14R3±1%</v>
      </c>
      <c r="H2814" s="3" t="s">
        <v>23</v>
      </c>
      <c r="I2814" s="3" t="s">
        <v>24</v>
      </c>
      <c r="J2814" s="3" t="s">
        <v>25</v>
      </c>
      <c r="K2814" s="3" t="s">
        <v>946</v>
      </c>
      <c r="L2814" s="4" t="str">
        <f t="shared" si="182"/>
        <v>RC1210FR-0714R3L</v>
      </c>
      <c r="M2814" s="3" t="s">
        <v>378</v>
      </c>
      <c r="N2814" t="s">
        <v>379</v>
      </c>
      <c r="O2814" t="str">
        <f t="shared" ca="1" si="180"/>
        <v>C:\Altium Libraries\Passives Library\DataSheet\GENERAL PURPOSE CHIP RESISTORS (Yageo).pdf</v>
      </c>
      <c r="P2814" s="5" t="str">
        <f t="shared" si="183"/>
        <v>GENERAL PURPOSE CHIP RESISTORS RES1210 14R3±1% 200V 0.5W</v>
      </c>
    </row>
    <row r="2815" spans="1:16" x14ac:dyDescent="0.3">
      <c r="A2815" s="4" t="s">
        <v>4116</v>
      </c>
      <c r="B2815" s="3" t="s">
        <v>944</v>
      </c>
      <c r="C2815" s="3" t="s">
        <v>2200</v>
      </c>
      <c r="D2815" s="45" t="s">
        <v>1669</v>
      </c>
      <c r="E2815" s="3" t="s">
        <v>763</v>
      </c>
      <c r="F2815" s="3" t="s">
        <v>945</v>
      </c>
      <c r="G2815" s="4" t="str">
        <f t="shared" si="181"/>
        <v>RES1210 14R7±1%</v>
      </c>
      <c r="H2815" s="3" t="s">
        <v>23</v>
      </c>
      <c r="I2815" s="3" t="s">
        <v>24</v>
      </c>
      <c r="J2815" s="3" t="s">
        <v>25</v>
      </c>
      <c r="K2815" s="3" t="s">
        <v>946</v>
      </c>
      <c r="L2815" s="4" t="str">
        <f t="shared" si="182"/>
        <v>RC1210FR-0714R7L</v>
      </c>
      <c r="M2815" s="3" t="s">
        <v>378</v>
      </c>
      <c r="N2815" t="s">
        <v>379</v>
      </c>
      <c r="O2815" t="str">
        <f t="shared" ca="1" si="180"/>
        <v>C:\Altium Libraries\Passives Library\DataSheet\GENERAL PURPOSE CHIP RESISTORS (Yageo).pdf</v>
      </c>
      <c r="P2815" s="5" t="str">
        <f t="shared" si="183"/>
        <v>GENERAL PURPOSE CHIP RESISTORS RES1210 14R7±1% 200V 0.5W</v>
      </c>
    </row>
    <row r="2816" spans="1:16" x14ac:dyDescent="0.3">
      <c r="A2816" s="4" t="s">
        <v>4117</v>
      </c>
      <c r="B2816" s="3" t="s">
        <v>944</v>
      </c>
      <c r="C2816" s="3" t="s">
        <v>85</v>
      </c>
      <c r="D2816" s="45" t="s">
        <v>1669</v>
      </c>
      <c r="E2816" s="3" t="s">
        <v>763</v>
      </c>
      <c r="F2816" s="3" t="s">
        <v>945</v>
      </c>
      <c r="G2816" s="4" t="str">
        <f t="shared" si="181"/>
        <v>RES1210 15R±1%</v>
      </c>
      <c r="H2816" s="3" t="s">
        <v>23</v>
      </c>
      <c r="I2816" s="3" t="s">
        <v>24</v>
      </c>
      <c r="J2816" s="3" t="s">
        <v>25</v>
      </c>
      <c r="K2816" s="3" t="s">
        <v>946</v>
      </c>
      <c r="L2816" s="4" t="str">
        <f t="shared" si="182"/>
        <v>RC1210FR-0715RL</v>
      </c>
      <c r="M2816" s="3" t="s">
        <v>378</v>
      </c>
      <c r="N2816" t="s">
        <v>379</v>
      </c>
      <c r="O2816" t="str">
        <f t="shared" ca="1" si="180"/>
        <v>C:\Altium Libraries\Passives Library\DataSheet\GENERAL PURPOSE CHIP RESISTORS (Yageo).pdf</v>
      </c>
      <c r="P2816" s="5" t="str">
        <f t="shared" si="183"/>
        <v>GENERAL PURPOSE CHIP RESISTORS RES1210 15R±1% 200V 0.5W</v>
      </c>
    </row>
    <row r="2817" spans="1:16" x14ac:dyDescent="0.3">
      <c r="A2817" s="4" t="s">
        <v>4118</v>
      </c>
      <c r="B2817" s="3" t="s">
        <v>944</v>
      </c>
      <c r="C2817" s="3" t="s">
        <v>2201</v>
      </c>
      <c r="D2817" s="45" t="s">
        <v>1669</v>
      </c>
      <c r="E2817" s="3" t="s">
        <v>763</v>
      </c>
      <c r="F2817" s="3" t="s">
        <v>945</v>
      </c>
      <c r="G2817" s="4" t="str">
        <f t="shared" si="181"/>
        <v>RES1210 15R4±1%</v>
      </c>
      <c r="H2817" s="3" t="s">
        <v>23</v>
      </c>
      <c r="I2817" s="3" t="s">
        <v>24</v>
      </c>
      <c r="J2817" s="3" t="s">
        <v>25</v>
      </c>
      <c r="K2817" s="3" t="s">
        <v>946</v>
      </c>
      <c r="L2817" s="4" t="str">
        <f t="shared" si="182"/>
        <v>RC1210FR-0715R4L</v>
      </c>
      <c r="M2817" s="3" t="s">
        <v>378</v>
      </c>
      <c r="N2817" t="s">
        <v>379</v>
      </c>
      <c r="O2817" t="str">
        <f t="shared" ca="1" si="180"/>
        <v>C:\Altium Libraries\Passives Library\DataSheet\GENERAL PURPOSE CHIP RESISTORS (Yageo).pdf</v>
      </c>
      <c r="P2817" s="5" t="str">
        <f t="shared" si="183"/>
        <v>GENERAL PURPOSE CHIP RESISTORS RES1210 15R4±1% 200V 0.5W</v>
      </c>
    </row>
    <row r="2818" spans="1:16" x14ac:dyDescent="0.3">
      <c r="A2818" s="4" t="s">
        <v>4119</v>
      </c>
      <c r="B2818" s="3" t="s">
        <v>944</v>
      </c>
      <c r="C2818" s="3" t="s">
        <v>2202</v>
      </c>
      <c r="D2818" s="45" t="s">
        <v>1669</v>
      </c>
      <c r="E2818" s="3" t="s">
        <v>763</v>
      </c>
      <c r="F2818" s="3" t="s">
        <v>945</v>
      </c>
      <c r="G2818" s="4" t="str">
        <f t="shared" si="181"/>
        <v>RES1210 15R8±1%</v>
      </c>
      <c r="H2818" s="3" t="s">
        <v>23</v>
      </c>
      <c r="I2818" s="3" t="s">
        <v>24</v>
      </c>
      <c r="J2818" s="3" t="s">
        <v>25</v>
      </c>
      <c r="K2818" s="3" t="s">
        <v>946</v>
      </c>
      <c r="L2818" s="4" t="str">
        <f t="shared" si="182"/>
        <v>RC1210FR-0715R8L</v>
      </c>
      <c r="M2818" s="3" t="s">
        <v>378</v>
      </c>
      <c r="N2818" t="s">
        <v>379</v>
      </c>
      <c r="O2818" t="str">
        <f t="shared" ca="1" si="180"/>
        <v>C:\Altium Libraries\Passives Library\DataSheet\GENERAL PURPOSE CHIP RESISTORS (Yageo).pdf</v>
      </c>
      <c r="P2818" s="5" t="str">
        <f t="shared" si="183"/>
        <v>GENERAL PURPOSE CHIP RESISTORS RES1210 15R8±1% 200V 0.5W</v>
      </c>
    </row>
    <row r="2819" spans="1:16" x14ac:dyDescent="0.3">
      <c r="A2819" s="4" t="s">
        <v>4120</v>
      </c>
      <c r="B2819" s="3" t="s">
        <v>944</v>
      </c>
      <c r="C2819" s="3" t="s">
        <v>2203</v>
      </c>
      <c r="D2819" s="45" t="s">
        <v>1669</v>
      </c>
      <c r="E2819" s="3" t="s">
        <v>763</v>
      </c>
      <c r="F2819" s="3" t="s">
        <v>945</v>
      </c>
      <c r="G2819" s="4" t="str">
        <f t="shared" si="181"/>
        <v>RES1210 16R2±1%</v>
      </c>
      <c r="H2819" s="3" t="s">
        <v>23</v>
      </c>
      <c r="I2819" s="3" t="s">
        <v>24</v>
      </c>
      <c r="J2819" s="3" t="s">
        <v>25</v>
      </c>
      <c r="K2819" s="3" t="s">
        <v>946</v>
      </c>
      <c r="L2819" s="4" t="str">
        <f t="shared" si="182"/>
        <v>RC1210FR-0716R2L</v>
      </c>
      <c r="M2819" s="3" t="s">
        <v>378</v>
      </c>
      <c r="N2819" t="s">
        <v>379</v>
      </c>
      <c r="O2819" t="str">
        <f t="shared" ca="1" si="180"/>
        <v>C:\Altium Libraries\Passives Library\DataSheet\GENERAL PURPOSE CHIP RESISTORS (Yageo).pdf</v>
      </c>
      <c r="P2819" s="5" t="str">
        <f t="shared" si="183"/>
        <v>GENERAL PURPOSE CHIP RESISTORS RES1210 16R2±1% 200V 0.5W</v>
      </c>
    </row>
    <row r="2820" spans="1:16" x14ac:dyDescent="0.3">
      <c r="A2820" s="4" t="s">
        <v>4121</v>
      </c>
      <c r="B2820" s="3" t="s">
        <v>944</v>
      </c>
      <c r="C2820" s="3" t="s">
        <v>2204</v>
      </c>
      <c r="D2820" s="45" t="s">
        <v>1669</v>
      </c>
      <c r="E2820" s="3" t="s">
        <v>763</v>
      </c>
      <c r="F2820" s="3" t="s">
        <v>945</v>
      </c>
      <c r="G2820" s="4" t="str">
        <f t="shared" si="181"/>
        <v>RES1210 16R5±1%</v>
      </c>
      <c r="H2820" s="3" t="s">
        <v>23</v>
      </c>
      <c r="I2820" s="3" t="s">
        <v>24</v>
      </c>
      <c r="J2820" s="3" t="s">
        <v>25</v>
      </c>
      <c r="K2820" s="3" t="s">
        <v>946</v>
      </c>
      <c r="L2820" s="4" t="str">
        <f t="shared" si="182"/>
        <v>RC1210FR-0716R5L</v>
      </c>
      <c r="M2820" s="3" t="s">
        <v>378</v>
      </c>
      <c r="N2820" t="s">
        <v>379</v>
      </c>
      <c r="O2820" t="str">
        <f t="shared" ca="1" si="180"/>
        <v>C:\Altium Libraries\Passives Library\DataSheet\GENERAL PURPOSE CHIP RESISTORS (Yageo).pdf</v>
      </c>
      <c r="P2820" s="5" t="str">
        <f t="shared" si="183"/>
        <v>GENERAL PURPOSE CHIP RESISTORS RES1210 16R5±1% 200V 0.5W</v>
      </c>
    </row>
    <row r="2821" spans="1:16" x14ac:dyDescent="0.3">
      <c r="A2821" s="4" t="s">
        <v>4122</v>
      </c>
      <c r="B2821" s="3" t="s">
        <v>944</v>
      </c>
      <c r="C2821" s="3" t="s">
        <v>2205</v>
      </c>
      <c r="D2821" s="45" t="s">
        <v>1669</v>
      </c>
      <c r="E2821" s="3" t="s">
        <v>763</v>
      </c>
      <c r="F2821" s="3" t="s">
        <v>945</v>
      </c>
      <c r="G2821" s="4" t="str">
        <f t="shared" si="181"/>
        <v>RES1210 16R9±1%</v>
      </c>
      <c r="H2821" s="3" t="s">
        <v>23</v>
      </c>
      <c r="I2821" s="3" t="s">
        <v>24</v>
      </c>
      <c r="J2821" s="3" t="s">
        <v>25</v>
      </c>
      <c r="K2821" s="3" t="s">
        <v>946</v>
      </c>
      <c r="L2821" s="4" t="str">
        <f t="shared" si="182"/>
        <v>RC1210FR-0716R9L</v>
      </c>
      <c r="M2821" s="3" t="s">
        <v>378</v>
      </c>
      <c r="N2821" t="s">
        <v>379</v>
      </c>
      <c r="O2821" t="str">
        <f t="shared" ca="1" si="180"/>
        <v>C:\Altium Libraries\Passives Library\DataSheet\GENERAL PURPOSE CHIP RESISTORS (Yageo).pdf</v>
      </c>
      <c r="P2821" s="5" t="str">
        <f t="shared" si="183"/>
        <v>GENERAL PURPOSE CHIP RESISTORS RES1210 16R9±1% 200V 0.5W</v>
      </c>
    </row>
    <row r="2822" spans="1:16" x14ac:dyDescent="0.3">
      <c r="A2822" s="4" t="s">
        <v>4123</v>
      </c>
      <c r="B2822" s="3" t="s">
        <v>944</v>
      </c>
      <c r="C2822" s="3" t="s">
        <v>2206</v>
      </c>
      <c r="D2822" s="45" t="s">
        <v>1669</v>
      </c>
      <c r="E2822" s="3" t="s">
        <v>763</v>
      </c>
      <c r="F2822" s="3" t="s">
        <v>945</v>
      </c>
      <c r="G2822" s="4" t="str">
        <f t="shared" si="181"/>
        <v>RES1210 17R4±1%</v>
      </c>
      <c r="H2822" s="3" t="s">
        <v>23</v>
      </c>
      <c r="I2822" s="3" t="s">
        <v>24</v>
      </c>
      <c r="J2822" s="3" t="s">
        <v>25</v>
      </c>
      <c r="K2822" s="3" t="s">
        <v>946</v>
      </c>
      <c r="L2822" s="4" t="str">
        <f t="shared" si="182"/>
        <v>RC1210FR-0717R4L</v>
      </c>
      <c r="M2822" s="3" t="s">
        <v>378</v>
      </c>
      <c r="N2822" t="s">
        <v>379</v>
      </c>
      <c r="O2822" t="str">
        <f t="shared" ca="1" si="180"/>
        <v>C:\Altium Libraries\Passives Library\DataSheet\GENERAL PURPOSE CHIP RESISTORS (Yageo).pdf</v>
      </c>
      <c r="P2822" s="5" t="str">
        <f t="shared" si="183"/>
        <v>GENERAL PURPOSE CHIP RESISTORS RES1210 17R4±1% 200V 0.5W</v>
      </c>
    </row>
    <row r="2823" spans="1:16" x14ac:dyDescent="0.3">
      <c r="A2823" s="4" t="s">
        <v>4124</v>
      </c>
      <c r="B2823" s="3" t="s">
        <v>944</v>
      </c>
      <c r="C2823" s="3" t="s">
        <v>2207</v>
      </c>
      <c r="D2823" s="45" t="s">
        <v>1669</v>
      </c>
      <c r="E2823" s="3" t="s">
        <v>763</v>
      </c>
      <c r="F2823" s="3" t="s">
        <v>945</v>
      </c>
      <c r="G2823" s="4" t="str">
        <f t="shared" si="181"/>
        <v>RES1210 17R8±1%</v>
      </c>
      <c r="H2823" s="3" t="s">
        <v>23</v>
      </c>
      <c r="I2823" s="3" t="s">
        <v>24</v>
      </c>
      <c r="J2823" s="3" t="s">
        <v>25</v>
      </c>
      <c r="K2823" s="3" t="s">
        <v>946</v>
      </c>
      <c r="L2823" s="4" t="str">
        <f t="shared" si="182"/>
        <v>RC1210FR-0717R8L</v>
      </c>
      <c r="M2823" s="3" t="s">
        <v>378</v>
      </c>
      <c r="N2823" t="s">
        <v>379</v>
      </c>
      <c r="O2823" t="str">
        <f t="shared" ca="1" si="180"/>
        <v>C:\Altium Libraries\Passives Library\DataSheet\GENERAL PURPOSE CHIP RESISTORS (Yageo).pdf</v>
      </c>
      <c r="P2823" s="5" t="str">
        <f t="shared" si="183"/>
        <v>GENERAL PURPOSE CHIP RESISTORS RES1210 17R8±1% 200V 0.5W</v>
      </c>
    </row>
    <row r="2824" spans="1:16" x14ac:dyDescent="0.3">
      <c r="A2824" s="4" t="s">
        <v>4125</v>
      </c>
      <c r="B2824" s="3" t="s">
        <v>944</v>
      </c>
      <c r="C2824" s="3" t="s">
        <v>2208</v>
      </c>
      <c r="D2824" s="45" t="s">
        <v>1669</v>
      </c>
      <c r="E2824" s="3" t="s">
        <v>763</v>
      </c>
      <c r="F2824" s="3" t="s">
        <v>945</v>
      </c>
      <c r="G2824" s="4" t="str">
        <f t="shared" si="181"/>
        <v>RES1210 18R2±1%</v>
      </c>
      <c r="H2824" s="3" t="s">
        <v>23</v>
      </c>
      <c r="I2824" s="3" t="s">
        <v>24</v>
      </c>
      <c r="J2824" s="3" t="s">
        <v>25</v>
      </c>
      <c r="K2824" s="3" t="s">
        <v>946</v>
      </c>
      <c r="L2824" s="4" t="str">
        <f t="shared" si="182"/>
        <v>RC1210FR-0718R2L</v>
      </c>
      <c r="M2824" s="3" t="s">
        <v>378</v>
      </c>
      <c r="N2824" t="s">
        <v>379</v>
      </c>
      <c r="O2824" t="str">
        <f t="shared" ca="1" si="180"/>
        <v>C:\Altium Libraries\Passives Library\DataSheet\GENERAL PURPOSE CHIP RESISTORS (Yageo).pdf</v>
      </c>
      <c r="P2824" s="5" t="str">
        <f t="shared" si="183"/>
        <v>GENERAL PURPOSE CHIP RESISTORS RES1210 18R2±1% 200V 0.5W</v>
      </c>
    </row>
    <row r="2825" spans="1:16" x14ac:dyDescent="0.3">
      <c r="A2825" s="4" t="s">
        <v>4126</v>
      </c>
      <c r="B2825" s="3" t="s">
        <v>944</v>
      </c>
      <c r="C2825" s="3" t="s">
        <v>2209</v>
      </c>
      <c r="D2825" s="45" t="s">
        <v>1669</v>
      </c>
      <c r="E2825" s="3" t="s">
        <v>763</v>
      </c>
      <c r="F2825" s="3" t="s">
        <v>945</v>
      </c>
      <c r="G2825" s="4" t="str">
        <f t="shared" si="181"/>
        <v>RES1210 18R7±1%</v>
      </c>
      <c r="H2825" s="3" t="s">
        <v>23</v>
      </c>
      <c r="I2825" s="3" t="s">
        <v>24</v>
      </c>
      <c r="J2825" s="3" t="s">
        <v>25</v>
      </c>
      <c r="K2825" s="3" t="s">
        <v>946</v>
      </c>
      <c r="L2825" s="4" t="str">
        <f t="shared" si="182"/>
        <v>RC1210FR-0718R7L</v>
      </c>
      <c r="M2825" s="3" t="s">
        <v>378</v>
      </c>
      <c r="N2825" t="s">
        <v>379</v>
      </c>
      <c r="O2825" t="str">
        <f t="shared" ca="1" si="180"/>
        <v>C:\Altium Libraries\Passives Library\DataSheet\GENERAL PURPOSE CHIP RESISTORS (Yageo).pdf</v>
      </c>
      <c r="P2825" s="5" t="str">
        <f t="shared" si="183"/>
        <v>GENERAL PURPOSE CHIP RESISTORS RES1210 18R7±1% 200V 0.5W</v>
      </c>
    </row>
    <row r="2826" spans="1:16" x14ac:dyDescent="0.3">
      <c r="A2826" s="4" t="s">
        <v>4127</v>
      </c>
      <c r="B2826" s="3" t="s">
        <v>944</v>
      </c>
      <c r="C2826" s="3" t="s">
        <v>2210</v>
      </c>
      <c r="D2826" s="45" t="s">
        <v>1669</v>
      </c>
      <c r="E2826" s="3" t="s">
        <v>763</v>
      </c>
      <c r="F2826" s="3" t="s">
        <v>945</v>
      </c>
      <c r="G2826" s="4" t="str">
        <f t="shared" si="181"/>
        <v>RES1210 19R1±1%</v>
      </c>
      <c r="H2826" s="3" t="s">
        <v>23</v>
      </c>
      <c r="I2826" s="3" t="s">
        <v>24</v>
      </c>
      <c r="J2826" s="3" t="s">
        <v>25</v>
      </c>
      <c r="K2826" s="3" t="s">
        <v>946</v>
      </c>
      <c r="L2826" s="4" t="str">
        <f t="shared" si="182"/>
        <v>RC1210FR-0719R1L</v>
      </c>
      <c r="M2826" s="3" t="s">
        <v>378</v>
      </c>
      <c r="N2826" t="s">
        <v>379</v>
      </c>
      <c r="O2826" t="str">
        <f t="shared" ca="1" si="180"/>
        <v>C:\Altium Libraries\Passives Library\DataSheet\GENERAL PURPOSE CHIP RESISTORS (Yageo).pdf</v>
      </c>
      <c r="P2826" s="5" t="str">
        <f t="shared" si="183"/>
        <v>GENERAL PURPOSE CHIP RESISTORS RES1210 19R1±1% 200V 0.5W</v>
      </c>
    </row>
    <row r="2827" spans="1:16" x14ac:dyDescent="0.3">
      <c r="A2827" s="4" t="s">
        <v>4128</v>
      </c>
      <c r="B2827" s="3" t="s">
        <v>944</v>
      </c>
      <c r="C2827" s="3" t="s">
        <v>2211</v>
      </c>
      <c r="D2827" s="45" t="s">
        <v>1669</v>
      </c>
      <c r="E2827" s="3" t="s">
        <v>763</v>
      </c>
      <c r="F2827" s="3" t="s">
        <v>945</v>
      </c>
      <c r="G2827" s="4" t="str">
        <f t="shared" si="181"/>
        <v>RES1210 19R6±1%</v>
      </c>
      <c r="H2827" s="3" t="s">
        <v>23</v>
      </c>
      <c r="I2827" s="3" t="s">
        <v>24</v>
      </c>
      <c r="J2827" s="3" t="s">
        <v>25</v>
      </c>
      <c r="K2827" s="3" t="s">
        <v>946</v>
      </c>
      <c r="L2827" s="4" t="str">
        <f t="shared" si="182"/>
        <v>RC1210FR-0719R6L</v>
      </c>
      <c r="M2827" s="3" t="s">
        <v>378</v>
      </c>
      <c r="N2827" t="s">
        <v>379</v>
      </c>
      <c r="O2827" t="str">
        <f t="shared" ca="1" si="180"/>
        <v>C:\Altium Libraries\Passives Library\DataSheet\GENERAL PURPOSE CHIP RESISTORS (Yageo).pdf</v>
      </c>
      <c r="P2827" s="5" t="str">
        <f t="shared" si="183"/>
        <v>GENERAL PURPOSE CHIP RESISTORS RES1210 19R6±1% 200V 0.5W</v>
      </c>
    </row>
    <row r="2828" spans="1:16" x14ac:dyDescent="0.3">
      <c r="A2828" s="4" t="s">
        <v>4129</v>
      </c>
      <c r="B2828" s="3" t="s">
        <v>944</v>
      </c>
      <c r="C2828" s="3" t="s">
        <v>91</v>
      </c>
      <c r="D2828" s="45" t="s">
        <v>1669</v>
      </c>
      <c r="E2828" s="3" t="s">
        <v>763</v>
      </c>
      <c r="F2828" s="3" t="s">
        <v>945</v>
      </c>
      <c r="G2828" s="4" t="str">
        <f t="shared" si="181"/>
        <v>RES1210 20R±1%</v>
      </c>
      <c r="H2828" s="3" t="s">
        <v>23</v>
      </c>
      <c r="I2828" s="3" t="s">
        <v>24</v>
      </c>
      <c r="J2828" s="3" t="s">
        <v>25</v>
      </c>
      <c r="K2828" s="3" t="s">
        <v>946</v>
      </c>
      <c r="L2828" s="4" t="str">
        <f t="shared" si="182"/>
        <v>RC1210FR-0720RL</v>
      </c>
      <c r="M2828" s="3" t="s">
        <v>378</v>
      </c>
      <c r="N2828" t="s">
        <v>379</v>
      </c>
      <c r="O2828" t="str">
        <f t="shared" ca="1" si="180"/>
        <v>C:\Altium Libraries\Passives Library\DataSheet\GENERAL PURPOSE CHIP RESISTORS (Yageo).pdf</v>
      </c>
      <c r="P2828" s="5" t="str">
        <f t="shared" si="183"/>
        <v>GENERAL PURPOSE CHIP RESISTORS RES1210 20R±1% 200V 0.5W</v>
      </c>
    </row>
    <row r="2829" spans="1:16" x14ac:dyDescent="0.3">
      <c r="A2829" s="4" t="s">
        <v>4130</v>
      </c>
      <c r="B2829" s="3" t="s">
        <v>944</v>
      </c>
      <c r="C2829" s="3" t="s">
        <v>2212</v>
      </c>
      <c r="D2829" s="45" t="s">
        <v>1669</v>
      </c>
      <c r="E2829" s="3" t="s">
        <v>763</v>
      </c>
      <c r="F2829" s="3" t="s">
        <v>945</v>
      </c>
      <c r="G2829" s="4" t="str">
        <f t="shared" si="181"/>
        <v>RES1210 20R5±1%</v>
      </c>
      <c r="H2829" s="3" t="s">
        <v>23</v>
      </c>
      <c r="I2829" s="3" t="s">
        <v>24</v>
      </c>
      <c r="J2829" s="3" t="s">
        <v>25</v>
      </c>
      <c r="K2829" s="3" t="s">
        <v>946</v>
      </c>
      <c r="L2829" s="4" t="str">
        <f t="shared" si="182"/>
        <v>RC1210FR-0720R5L</v>
      </c>
      <c r="M2829" s="3" t="s">
        <v>378</v>
      </c>
      <c r="N2829" t="s">
        <v>379</v>
      </c>
      <c r="O2829" t="str">
        <f t="shared" ca="1" si="180"/>
        <v>C:\Altium Libraries\Passives Library\DataSheet\GENERAL PURPOSE CHIP RESISTORS (Yageo).pdf</v>
      </c>
      <c r="P2829" s="5" t="str">
        <f t="shared" si="183"/>
        <v>GENERAL PURPOSE CHIP RESISTORS RES1210 20R5±1% 200V 0.5W</v>
      </c>
    </row>
    <row r="2830" spans="1:16" x14ac:dyDescent="0.3">
      <c r="A2830" s="4" t="s">
        <v>4131</v>
      </c>
      <c r="B2830" s="3" t="s">
        <v>944</v>
      </c>
      <c r="C2830" s="3" t="s">
        <v>2213</v>
      </c>
      <c r="D2830" s="45" t="s">
        <v>1669</v>
      </c>
      <c r="E2830" s="3" t="s">
        <v>763</v>
      </c>
      <c r="F2830" s="3" t="s">
        <v>945</v>
      </c>
      <c r="G2830" s="4" t="str">
        <f t="shared" si="181"/>
        <v>RES1210 21R±1%</v>
      </c>
      <c r="H2830" s="3" t="s">
        <v>23</v>
      </c>
      <c r="I2830" s="3" t="s">
        <v>24</v>
      </c>
      <c r="J2830" s="3" t="s">
        <v>25</v>
      </c>
      <c r="K2830" s="3" t="s">
        <v>946</v>
      </c>
      <c r="L2830" s="4" t="str">
        <f t="shared" si="182"/>
        <v>RC1210FR-0721RL</v>
      </c>
      <c r="M2830" s="3" t="s">
        <v>378</v>
      </c>
      <c r="N2830" t="s">
        <v>379</v>
      </c>
      <c r="O2830" t="str">
        <f t="shared" ref="O2830:O2893" ca="1" si="184">CONCATENATE(LEFT(CELL("имяфайла"), FIND("[",CELL("имяфайла"))-1),"DataSheet\GENERAL PURPOSE CHIP RESISTORS (Yageo).pdf")</f>
        <v>C:\Altium Libraries\Passives Library\DataSheet\GENERAL PURPOSE CHIP RESISTORS (Yageo).pdf</v>
      </c>
      <c r="P2830" s="5" t="str">
        <f t="shared" si="183"/>
        <v>GENERAL PURPOSE CHIP RESISTORS RES1210 21R±1% 200V 0.5W</v>
      </c>
    </row>
    <row r="2831" spans="1:16" x14ac:dyDescent="0.3">
      <c r="A2831" s="4" t="s">
        <v>4132</v>
      </c>
      <c r="B2831" s="3" t="s">
        <v>944</v>
      </c>
      <c r="C2831" s="3" t="s">
        <v>2214</v>
      </c>
      <c r="D2831" s="45" t="s">
        <v>1669</v>
      </c>
      <c r="E2831" s="3" t="s">
        <v>763</v>
      </c>
      <c r="F2831" s="3" t="s">
        <v>945</v>
      </c>
      <c r="G2831" s="4" t="str">
        <f t="shared" ref="G2831:G2894" si="185">CONCATENATE(K2831," ",C2831,D2831)</f>
        <v>RES1210 21R5±1%</v>
      </c>
      <c r="H2831" s="3" t="s">
        <v>23</v>
      </c>
      <c r="I2831" s="3" t="s">
        <v>24</v>
      </c>
      <c r="J2831" s="3" t="s">
        <v>25</v>
      </c>
      <c r="K2831" s="3" t="s">
        <v>946</v>
      </c>
      <c r="L2831" s="4" t="str">
        <f t="shared" ref="L2831:L2894" si="186">CONCATENATE("RC1210FR-07",C2831,"L")</f>
        <v>RC1210FR-0721R5L</v>
      </c>
      <c r="M2831" s="3" t="s">
        <v>378</v>
      </c>
      <c r="N2831" t="s">
        <v>379</v>
      </c>
      <c r="O2831" t="str">
        <f t="shared" ca="1" si="184"/>
        <v>C:\Altium Libraries\Passives Library\DataSheet\GENERAL PURPOSE CHIP RESISTORS (Yageo).pdf</v>
      </c>
      <c r="P2831" s="5" t="str">
        <f t="shared" ref="P2831:P2894" si="187">CONCATENATE(N2831," ",K2831," ",C2831,D2831," ",E2831," ",F2831)</f>
        <v>GENERAL PURPOSE CHIP RESISTORS RES1210 21R5±1% 200V 0.5W</v>
      </c>
    </row>
    <row r="2832" spans="1:16" x14ac:dyDescent="0.3">
      <c r="A2832" s="4" t="s">
        <v>4133</v>
      </c>
      <c r="B2832" s="3" t="s">
        <v>944</v>
      </c>
      <c r="C2832" s="3" t="s">
        <v>2215</v>
      </c>
      <c r="D2832" s="45" t="s">
        <v>1669</v>
      </c>
      <c r="E2832" s="3" t="s">
        <v>763</v>
      </c>
      <c r="F2832" s="3" t="s">
        <v>945</v>
      </c>
      <c r="G2832" s="4" t="str">
        <f t="shared" si="185"/>
        <v>RES1210 22R1±1%</v>
      </c>
      <c r="H2832" s="3" t="s">
        <v>23</v>
      </c>
      <c r="I2832" s="3" t="s">
        <v>24</v>
      </c>
      <c r="J2832" s="3" t="s">
        <v>25</v>
      </c>
      <c r="K2832" s="3" t="s">
        <v>946</v>
      </c>
      <c r="L2832" s="4" t="str">
        <f t="shared" si="186"/>
        <v>RC1210FR-0722R1L</v>
      </c>
      <c r="M2832" s="3" t="s">
        <v>378</v>
      </c>
      <c r="N2832" t="s">
        <v>379</v>
      </c>
      <c r="O2832" t="str">
        <f t="shared" ca="1" si="184"/>
        <v>C:\Altium Libraries\Passives Library\DataSheet\GENERAL PURPOSE CHIP RESISTORS (Yageo).pdf</v>
      </c>
      <c r="P2832" s="5" t="str">
        <f t="shared" si="187"/>
        <v>GENERAL PURPOSE CHIP RESISTORS RES1210 22R1±1% 200V 0.5W</v>
      </c>
    </row>
    <row r="2833" spans="1:16" x14ac:dyDescent="0.3">
      <c r="A2833" s="4" t="s">
        <v>4134</v>
      </c>
      <c r="B2833" s="3" t="s">
        <v>944</v>
      </c>
      <c r="C2833" s="3" t="s">
        <v>2216</v>
      </c>
      <c r="D2833" s="45" t="s">
        <v>1669</v>
      </c>
      <c r="E2833" s="3" t="s">
        <v>763</v>
      </c>
      <c r="F2833" s="3" t="s">
        <v>945</v>
      </c>
      <c r="G2833" s="4" t="str">
        <f t="shared" si="185"/>
        <v>RES1210 22R6±1%</v>
      </c>
      <c r="H2833" s="3" t="s">
        <v>23</v>
      </c>
      <c r="I2833" s="3" t="s">
        <v>24</v>
      </c>
      <c r="J2833" s="3" t="s">
        <v>25</v>
      </c>
      <c r="K2833" s="3" t="s">
        <v>946</v>
      </c>
      <c r="L2833" s="4" t="str">
        <f t="shared" si="186"/>
        <v>RC1210FR-0722R6L</v>
      </c>
      <c r="M2833" s="3" t="s">
        <v>378</v>
      </c>
      <c r="N2833" t="s">
        <v>379</v>
      </c>
      <c r="O2833" t="str">
        <f t="shared" ca="1" si="184"/>
        <v>C:\Altium Libraries\Passives Library\DataSheet\GENERAL PURPOSE CHIP RESISTORS (Yageo).pdf</v>
      </c>
      <c r="P2833" s="5" t="str">
        <f t="shared" si="187"/>
        <v>GENERAL PURPOSE CHIP RESISTORS RES1210 22R6±1% 200V 0.5W</v>
      </c>
    </row>
    <row r="2834" spans="1:16" x14ac:dyDescent="0.3">
      <c r="A2834" s="4" t="s">
        <v>4135</v>
      </c>
      <c r="B2834" s="3" t="s">
        <v>944</v>
      </c>
      <c r="C2834" s="3" t="s">
        <v>2217</v>
      </c>
      <c r="D2834" s="45" t="s">
        <v>1669</v>
      </c>
      <c r="E2834" s="3" t="s">
        <v>763</v>
      </c>
      <c r="F2834" s="3" t="s">
        <v>945</v>
      </c>
      <c r="G2834" s="4" t="str">
        <f t="shared" si="185"/>
        <v>RES1210 23R2±1%</v>
      </c>
      <c r="H2834" s="3" t="s">
        <v>23</v>
      </c>
      <c r="I2834" s="3" t="s">
        <v>24</v>
      </c>
      <c r="J2834" s="3" t="s">
        <v>25</v>
      </c>
      <c r="K2834" s="3" t="s">
        <v>946</v>
      </c>
      <c r="L2834" s="4" t="str">
        <f t="shared" si="186"/>
        <v>RC1210FR-0723R2L</v>
      </c>
      <c r="M2834" s="3" t="s">
        <v>378</v>
      </c>
      <c r="N2834" t="s">
        <v>379</v>
      </c>
      <c r="O2834" t="str">
        <f t="shared" ca="1" si="184"/>
        <v>C:\Altium Libraries\Passives Library\DataSheet\GENERAL PURPOSE CHIP RESISTORS (Yageo).pdf</v>
      </c>
      <c r="P2834" s="5" t="str">
        <f t="shared" si="187"/>
        <v>GENERAL PURPOSE CHIP RESISTORS RES1210 23R2±1% 200V 0.5W</v>
      </c>
    </row>
    <row r="2835" spans="1:16" x14ac:dyDescent="0.3">
      <c r="A2835" s="4" t="s">
        <v>4136</v>
      </c>
      <c r="B2835" s="3" t="s">
        <v>944</v>
      </c>
      <c r="C2835" s="3" t="s">
        <v>2218</v>
      </c>
      <c r="D2835" s="45" t="s">
        <v>1669</v>
      </c>
      <c r="E2835" s="3" t="s">
        <v>763</v>
      </c>
      <c r="F2835" s="3" t="s">
        <v>945</v>
      </c>
      <c r="G2835" s="4" t="str">
        <f t="shared" si="185"/>
        <v>RES1210 23R7±1%</v>
      </c>
      <c r="H2835" s="3" t="s">
        <v>23</v>
      </c>
      <c r="I2835" s="3" t="s">
        <v>24</v>
      </c>
      <c r="J2835" s="3" t="s">
        <v>25</v>
      </c>
      <c r="K2835" s="3" t="s">
        <v>946</v>
      </c>
      <c r="L2835" s="4" t="str">
        <f t="shared" si="186"/>
        <v>RC1210FR-0723R7L</v>
      </c>
      <c r="M2835" s="3" t="s">
        <v>378</v>
      </c>
      <c r="N2835" t="s">
        <v>379</v>
      </c>
      <c r="O2835" t="str">
        <f t="shared" ca="1" si="184"/>
        <v>C:\Altium Libraries\Passives Library\DataSheet\GENERAL PURPOSE CHIP RESISTORS (Yageo).pdf</v>
      </c>
      <c r="P2835" s="5" t="str">
        <f t="shared" si="187"/>
        <v>GENERAL PURPOSE CHIP RESISTORS RES1210 23R7±1% 200V 0.5W</v>
      </c>
    </row>
    <row r="2836" spans="1:16" x14ac:dyDescent="0.3">
      <c r="A2836" s="4" t="s">
        <v>4137</v>
      </c>
      <c r="B2836" s="3" t="s">
        <v>944</v>
      </c>
      <c r="C2836" s="3" t="s">
        <v>2219</v>
      </c>
      <c r="D2836" s="45" t="s">
        <v>1669</v>
      </c>
      <c r="E2836" s="3" t="s">
        <v>763</v>
      </c>
      <c r="F2836" s="3" t="s">
        <v>945</v>
      </c>
      <c r="G2836" s="4" t="str">
        <f t="shared" si="185"/>
        <v>RES1210 24R3±1%</v>
      </c>
      <c r="H2836" s="3" t="s">
        <v>23</v>
      </c>
      <c r="I2836" s="3" t="s">
        <v>24</v>
      </c>
      <c r="J2836" s="3" t="s">
        <v>25</v>
      </c>
      <c r="K2836" s="3" t="s">
        <v>946</v>
      </c>
      <c r="L2836" s="4" t="str">
        <f t="shared" si="186"/>
        <v>RC1210FR-0724R3L</v>
      </c>
      <c r="M2836" s="3" t="s">
        <v>378</v>
      </c>
      <c r="N2836" t="s">
        <v>379</v>
      </c>
      <c r="O2836" t="str">
        <f t="shared" ca="1" si="184"/>
        <v>C:\Altium Libraries\Passives Library\DataSheet\GENERAL PURPOSE CHIP RESISTORS (Yageo).pdf</v>
      </c>
      <c r="P2836" s="5" t="str">
        <f t="shared" si="187"/>
        <v>GENERAL PURPOSE CHIP RESISTORS RES1210 24R3±1% 200V 0.5W</v>
      </c>
    </row>
    <row r="2837" spans="1:16" x14ac:dyDescent="0.3">
      <c r="A2837" s="4" t="s">
        <v>4138</v>
      </c>
      <c r="B2837" s="3" t="s">
        <v>944</v>
      </c>
      <c r="C2837" s="3" t="s">
        <v>2220</v>
      </c>
      <c r="D2837" s="45" t="s">
        <v>1669</v>
      </c>
      <c r="E2837" s="3" t="s">
        <v>763</v>
      </c>
      <c r="F2837" s="3" t="s">
        <v>945</v>
      </c>
      <c r="G2837" s="4" t="str">
        <f t="shared" si="185"/>
        <v>RES1210 24R9±1%</v>
      </c>
      <c r="H2837" s="3" t="s">
        <v>23</v>
      </c>
      <c r="I2837" s="3" t="s">
        <v>24</v>
      </c>
      <c r="J2837" s="3" t="s">
        <v>25</v>
      </c>
      <c r="K2837" s="3" t="s">
        <v>946</v>
      </c>
      <c r="L2837" s="4" t="str">
        <f t="shared" si="186"/>
        <v>RC1210FR-0724R9L</v>
      </c>
      <c r="M2837" s="3" t="s">
        <v>378</v>
      </c>
      <c r="N2837" t="s">
        <v>379</v>
      </c>
      <c r="O2837" t="str">
        <f t="shared" ca="1" si="184"/>
        <v>C:\Altium Libraries\Passives Library\DataSheet\GENERAL PURPOSE CHIP RESISTORS (Yageo).pdf</v>
      </c>
      <c r="P2837" s="5" t="str">
        <f t="shared" si="187"/>
        <v>GENERAL PURPOSE CHIP RESISTORS RES1210 24R9±1% 200V 0.5W</v>
      </c>
    </row>
    <row r="2838" spans="1:16" x14ac:dyDescent="0.3">
      <c r="A2838" s="4" t="s">
        <v>4139</v>
      </c>
      <c r="B2838" s="3" t="s">
        <v>944</v>
      </c>
      <c r="C2838" s="3" t="s">
        <v>2221</v>
      </c>
      <c r="D2838" s="45" t="s">
        <v>1669</v>
      </c>
      <c r="E2838" s="3" t="s">
        <v>763</v>
      </c>
      <c r="F2838" s="3" t="s">
        <v>945</v>
      </c>
      <c r="G2838" s="4" t="str">
        <f t="shared" si="185"/>
        <v>RES1210 25R5±1%</v>
      </c>
      <c r="H2838" s="3" t="s">
        <v>23</v>
      </c>
      <c r="I2838" s="3" t="s">
        <v>24</v>
      </c>
      <c r="J2838" s="3" t="s">
        <v>25</v>
      </c>
      <c r="K2838" s="3" t="s">
        <v>946</v>
      </c>
      <c r="L2838" s="4" t="str">
        <f t="shared" si="186"/>
        <v>RC1210FR-0725R5L</v>
      </c>
      <c r="M2838" s="3" t="s">
        <v>378</v>
      </c>
      <c r="N2838" t="s">
        <v>379</v>
      </c>
      <c r="O2838" t="str">
        <f t="shared" ca="1" si="184"/>
        <v>C:\Altium Libraries\Passives Library\DataSheet\GENERAL PURPOSE CHIP RESISTORS (Yageo).pdf</v>
      </c>
      <c r="P2838" s="5" t="str">
        <f t="shared" si="187"/>
        <v>GENERAL PURPOSE CHIP RESISTORS RES1210 25R5±1% 200V 0.5W</v>
      </c>
    </row>
    <row r="2839" spans="1:16" x14ac:dyDescent="0.3">
      <c r="A2839" s="4" t="s">
        <v>4140</v>
      </c>
      <c r="B2839" s="3" t="s">
        <v>944</v>
      </c>
      <c r="C2839" s="3" t="s">
        <v>2222</v>
      </c>
      <c r="D2839" s="45" t="s">
        <v>1669</v>
      </c>
      <c r="E2839" s="3" t="s">
        <v>763</v>
      </c>
      <c r="F2839" s="3" t="s">
        <v>945</v>
      </c>
      <c r="G2839" s="4" t="str">
        <f t="shared" si="185"/>
        <v>RES1210 26R1±1%</v>
      </c>
      <c r="H2839" s="3" t="s">
        <v>23</v>
      </c>
      <c r="I2839" s="3" t="s">
        <v>24</v>
      </c>
      <c r="J2839" s="3" t="s">
        <v>25</v>
      </c>
      <c r="K2839" s="3" t="s">
        <v>946</v>
      </c>
      <c r="L2839" s="4" t="str">
        <f t="shared" si="186"/>
        <v>RC1210FR-0726R1L</v>
      </c>
      <c r="M2839" s="3" t="s">
        <v>378</v>
      </c>
      <c r="N2839" t="s">
        <v>379</v>
      </c>
      <c r="O2839" t="str">
        <f t="shared" ca="1" si="184"/>
        <v>C:\Altium Libraries\Passives Library\DataSheet\GENERAL PURPOSE CHIP RESISTORS (Yageo).pdf</v>
      </c>
      <c r="P2839" s="5" t="str">
        <f t="shared" si="187"/>
        <v>GENERAL PURPOSE CHIP RESISTORS RES1210 26R1±1% 200V 0.5W</v>
      </c>
    </row>
    <row r="2840" spans="1:16" x14ac:dyDescent="0.3">
      <c r="A2840" s="4" t="s">
        <v>4141</v>
      </c>
      <c r="B2840" s="3" t="s">
        <v>944</v>
      </c>
      <c r="C2840" s="3" t="s">
        <v>2223</v>
      </c>
      <c r="D2840" s="45" t="s">
        <v>1669</v>
      </c>
      <c r="E2840" s="3" t="s">
        <v>763</v>
      </c>
      <c r="F2840" s="3" t="s">
        <v>945</v>
      </c>
      <c r="G2840" s="4" t="str">
        <f t="shared" si="185"/>
        <v>RES1210 26R7±1%</v>
      </c>
      <c r="H2840" s="3" t="s">
        <v>23</v>
      </c>
      <c r="I2840" s="3" t="s">
        <v>24</v>
      </c>
      <c r="J2840" s="3" t="s">
        <v>25</v>
      </c>
      <c r="K2840" s="3" t="s">
        <v>946</v>
      </c>
      <c r="L2840" s="4" t="str">
        <f t="shared" si="186"/>
        <v>RC1210FR-0726R7L</v>
      </c>
      <c r="M2840" s="3" t="s">
        <v>378</v>
      </c>
      <c r="N2840" t="s">
        <v>379</v>
      </c>
      <c r="O2840" t="str">
        <f t="shared" ca="1" si="184"/>
        <v>C:\Altium Libraries\Passives Library\DataSheet\GENERAL PURPOSE CHIP RESISTORS (Yageo).pdf</v>
      </c>
      <c r="P2840" s="5" t="str">
        <f t="shared" si="187"/>
        <v>GENERAL PURPOSE CHIP RESISTORS RES1210 26R7±1% 200V 0.5W</v>
      </c>
    </row>
    <row r="2841" spans="1:16" x14ac:dyDescent="0.3">
      <c r="A2841" s="4" t="s">
        <v>4142</v>
      </c>
      <c r="B2841" s="3" t="s">
        <v>944</v>
      </c>
      <c r="C2841" s="3" t="s">
        <v>2224</v>
      </c>
      <c r="D2841" s="45" t="s">
        <v>1669</v>
      </c>
      <c r="E2841" s="3" t="s">
        <v>763</v>
      </c>
      <c r="F2841" s="3" t="s">
        <v>945</v>
      </c>
      <c r="G2841" s="4" t="str">
        <f t="shared" si="185"/>
        <v>RES1210 27R4±1%</v>
      </c>
      <c r="H2841" s="3" t="s">
        <v>23</v>
      </c>
      <c r="I2841" s="3" t="s">
        <v>24</v>
      </c>
      <c r="J2841" s="3" t="s">
        <v>25</v>
      </c>
      <c r="K2841" s="3" t="s">
        <v>946</v>
      </c>
      <c r="L2841" s="4" t="str">
        <f t="shared" si="186"/>
        <v>RC1210FR-0727R4L</v>
      </c>
      <c r="M2841" s="3" t="s">
        <v>378</v>
      </c>
      <c r="N2841" t="s">
        <v>379</v>
      </c>
      <c r="O2841" t="str">
        <f t="shared" ca="1" si="184"/>
        <v>C:\Altium Libraries\Passives Library\DataSheet\GENERAL PURPOSE CHIP RESISTORS (Yageo).pdf</v>
      </c>
      <c r="P2841" s="5" t="str">
        <f t="shared" si="187"/>
        <v>GENERAL PURPOSE CHIP RESISTORS RES1210 27R4±1% 200V 0.5W</v>
      </c>
    </row>
    <row r="2842" spans="1:16" x14ac:dyDescent="0.3">
      <c r="A2842" s="4" t="s">
        <v>4143</v>
      </c>
      <c r="B2842" s="3" t="s">
        <v>944</v>
      </c>
      <c r="C2842" s="3" t="s">
        <v>2225</v>
      </c>
      <c r="D2842" s="45" t="s">
        <v>1669</v>
      </c>
      <c r="E2842" s="3" t="s">
        <v>763</v>
      </c>
      <c r="F2842" s="3" t="s">
        <v>945</v>
      </c>
      <c r="G2842" s="4" t="str">
        <f t="shared" si="185"/>
        <v>RES1210 28R±1%</v>
      </c>
      <c r="H2842" s="3" t="s">
        <v>23</v>
      </c>
      <c r="I2842" s="3" t="s">
        <v>24</v>
      </c>
      <c r="J2842" s="3" t="s">
        <v>25</v>
      </c>
      <c r="K2842" s="3" t="s">
        <v>946</v>
      </c>
      <c r="L2842" s="4" t="str">
        <f t="shared" si="186"/>
        <v>RC1210FR-0728RL</v>
      </c>
      <c r="M2842" s="3" t="s">
        <v>378</v>
      </c>
      <c r="N2842" t="s">
        <v>379</v>
      </c>
      <c r="O2842" t="str">
        <f t="shared" ca="1" si="184"/>
        <v>C:\Altium Libraries\Passives Library\DataSheet\GENERAL PURPOSE CHIP RESISTORS (Yageo).pdf</v>
      </c>
      <c r="P2842" s="5" t="str">
        <f t="shared" si="187"/>
        <v>GENERAL PURPOSE CHIP RESISTORS RES1210 28R±1% 200V 0.5W</v>
      </c>
    </row>
    <row r="2843" spans="1:16" x14ac:dyDescent="0.3">
      <c r="A2843" s="4" t="s">
        <v>4144</v>
      </c>
      <c r="B2843" s="3" t="s">
        <v>944</v>
      </c>
      <c r="C2843" s="3" t="s">
        <v>2226</v>
      </c>
      <c r="D2843" s="45" t="s">
        <v>1669</v>
      </c>
      <c r="E2843" s="3" t="s">
        <v>763</v>
      </c>
      <c r="F2843" s="3" t="s">
        <v>945</v>
      </c>
      <c r="G2843" s="4" t="str">
        <f t="shared" si="185"/>
        <v>RES1210 28R7±1%</v>
      </c>
      <c r="H2843" s="3" t="s">
        <v>23</v>
      </c>
      <c r="I2843" s="3" t="s">
        <v>24</v>
      </c>
      <c r="J2843" s="3" t="s">
        <v>25</v>
      </c>
      <c r="K2843" s="3" t="s">
        <v>946</v>
      </c>
      <c r="L2843" s="4" t="str">
        <f t="shared" si="186"/>
        <v>RC1210FR-0728R7L</v>
      </c>
      <c r="M2843" s="3" t="s">
        <v>378</v>
      </c>
      <c r="N2843" t="s">
        <v>379</v>
      </c>
      <c r="O2843" t="str">
        <f t="shared" ca="1" si="184"/>
        <v>C:\Altium Libraries\Passives Library\DataSheet\GENERAL PURPOSE CHIP RESISTORS (Yageo).pdf</v>
      </c>
      <c r="P2843" s="5" t="str">
        <f t="shared" si="187"/>
        <v>GENERAL PURPOSE CHIP RESISTORS RES1210 28R7±1% 200V 0.5W</v>
      </c>
    </row>
    <row r="2844" spans="1:16" x14ac:dyDescent="0.3">
      <c r="A2844" s="4" t="s">
        <v>4145</v>
      </c>
      <c r="B2844" s="3" t="s">
        <v>944</v>
      </c>
      <c r="C2844" s="3" t="s">
        <v>2227</v>
      </c>
      <c r="D2844" s="45" t="s">
        <v>1669</v>
      </c>
      <c r="E2844" s="3" t="s">
        <v>763</v>
      </c>
      <c r="F2844" s="3" t="s">
        <v>945</v>
      </c>
      <c r="G2844" s="4" t="str">
        <f t="shared" si="185"/>
        <v>RES1210 29R4±1%</v>
      </c>
      <c r="H2844" s="3" t="s">
        <v>23</v>
      </c>
      <c r="I2844" s="3" t="s">
        <v>24</v>
      </c>
      <c r="J2844" s="3" t="s">
        <v>25</v>
      </c>
      <c r="K2844" s="3" t="s">
        <v>946</v>
      </c>
      <c r="L2844" s="4" t="str">
        <f t="shared" si="186"/>
        <v>RC1210FR-0729R4L</v>
      </c>
      <c r="M2844" s="3" t="s">
        <v>378</v>
      </c>
      <c r="N2844" t="s">
        <v>379</v>
      </c>
      <c r="O2844" t="str">
        <f t="shared" ca="1" si="184"/>
        <v>C:\Altium Libraries\Passives Library\DataSheet\GENERAL PURPOSE CHIP RESISTORS (Yageo).pdf</v>
      </c>
      <c r="P2844" s="5" t="str">
        <f t="shared" si="187"/>
        <v>GENERAL PURPOSE CHIP RESISTORS RES1210 29R4±1% 200V 0.5W</v>
      </c>
    </row>
    <row r="2845" spans="1:16" x14ac:dyDescent="0.3">
      <c r="A2845" s="4" t="s">
        <v>4146</v>
      </c>
      <c r="B2845" s="3" t="s">
        <v>944</v>
      </c>
      <c r="C2845" s="3" t="s">
        <v>2228</v>
      </c>
      <c r="D2845" s="45" t="s">
        <v>1669</v>
      </c>
      <c r="E2845" s="3" t="s">
        <v>763</v>
      </c>
      <c r="F2845" s="3" t="s">
        <v>945</v>
      </c>
      <c r="G2845" s="4" t="str">
        <f t="shared" si="185"/>
        <v>RES1210 30R1±1%</v>
      </c>
      <c r="H2845" s="3" t="s">
        <v>23</v>
      </c>
      <c r="I2845" s="3" t="s">
        <v>24</v>
      </c>
      <c r="J2845" s="3" t="s">
        <v>25</v>
      </c>
      <c r="K2845" s="3" t="s">
        <v>946</v>
      </c>
      <c r="L2845" s="4" t="str">
        <f t="shared" si="186"/>
        <v>RC1210FR-0730R1L</v>
      </c>
      <c r="M2845" s="3" t="s">
        <v>378</v>
      </c>
      <c r="N2845" t="s">
        <v>379</v>
      </c>
      <c r="O2845" t="str">
        <f t="shared" ca="1" si="184"/>
        <v>C:\Altium Libraries\Passives Library\DataSheet\GENERAL PURPOSE CHIP RESISTORS (Yageo).pdf</v>
      </c>
      <c r="P2845" s="5" t="str">
        <f t="shared" si="187"/>
        <v>GENERAL PURPOSE CHIP RESISTORS RES1210 30R1±1% 200V 0.5W</v>
      </c>
    </row>
    <row r="2846" spans="1:16" x14ac:dyDescent="0.3">
      <c r="A2846" s="4" t="s">
        <v>4147</v>
      </c>
      <c r="B2846" s="3" t="s">
        <v>944</v>
      </c>
      <c r="C2846" s="3" t="s">
        <v>2229</v>
      </c>
      <c r="D2846" s="45" t="s">
        <v>1669</v>
      </c>
      <c r="E2846" s="3" t="s">
        <v>763</v>
      </c>
      <c r="F2846" s="3" t="s">
        <v>945</v>
      </c>
      <c r="G2846" s="4" t="str">
        <f t="shared" si="185"/>
        <v>RES1210 30R9±1%</v>
      </c>
      <c r="H2846" s="3" t="s">
        <v>23</v>
      </c>
      <c r="I2846" s="3" t="s">
        <v>24</v>
      </c>
      <c r="J2846" s="3" t="s">
        <v>25</v>
      </c>
      <c r="K2846" s="3" t="s">
        <v>946</v>
      </c>
      <c r="L2846" s="4" t="str">
        <f t="shared" si="186"/>
        <v>RC1210FR-0730R9L</v>
      </c>
      <c r="M2846" s="3" t="s">
        <v>378</v>
      </c>
      <c r="N2846" t="s">
        <v>379</v>
      </c>
      <c r="O2846" t="str">
        <f t="shared" ca="1" si="184"/>
        <v>C:\Altium Libraries\Passives Library\DataSheet\GENERAL PURPOSE CHIP RESISTORS (Yageo).pdf</v>
      </c>
      <c r="P2846" s="5" t="str">
        <f t="shared" si="187"/>
        <v>GENERAL PURPOSE CHIP RESISTORS RES1210 30R9±1% 200V 0.5W</v>
      </c>
    </row>
    <row r="2847" spans="1:16" x14ac:dyDescent="0.3">
      <c r="A2847" s="4" t="s">
        <v>4148</v>
      </c>
      <c r="B2847" s="3" t="s">
        <v>944</v>
      </c>
      <c r="C2847" s="3" t="s">
        <v>2230</v>
      </c>
      <c r="D2847" s="45" t="s">
        <v>1669</v>
      </c>
      <c r="E2847" s="3" t="s">
        <v>763</v>
      </c>
      <c r="F2847" s="3" t="s">
        <v>945</v>
      </c>
      <c r="G2847" s="4" t="str">
        <f t="shared" si="185"/>
        <v>RES1210 31R6±1%</v>
      </c>
      <c r="H2847" s="3" t="s">
        <v>23</v>
      </c>
      <c r="I2847" s="3" t="s">
        <v>24</v>
      </c>
      <c r="J2847" s="3" t="s">
        <v>25</v>
      </c>
      <c r="K2847" s="3" t="s">
        <v>946</v>
      </c>
      <c r="L2847" s="4" t="str">
        <f t="shared" si="186"/>
        <v>RC1210FR-0731R6L</v>
      </c>
      <c r="M2847" s="3" t="s">
        <v>378</v>
      </c>
      <c r="N2847" t="s">
        <v>379</v>
      </c>
      <c r="O2847" t="str">
        <f t="shared" ca="1" si="184"/>
        <v>C:\Altium Libraries\Passives Library\DataSheet\GENERAL PURPOSE CHIP RESISTORS (Yageo).pdf</v>
      </c>
      <c r="P2847" s="5" t="str">
        <f t="shared" si="187"/>
        <v>GENERAL PURPOSE CHIP RESISTORS RES1210 31R6±1% 200V 0.5W</v>
      </c>
    </row>
    <row r="2848" spans="1:16" x14ac:dyDescent="0.3">
      <c r="A2848" s="4" t="s">
        <v>4149</v>
      </c>
      <c r="B2848" s="3" t="s">
        <v>944</v>
      </c>
      <c r="C2848" s="3" t="s">
        <v>2231</v>
      </c>
      <c r="D2848" s="45" t="s">
        <v>1669</v>
      </c>
      <c r="E2848" s="3" t="s">
        <v>763</v>
      </c>
      <c r="F2848" s="3" t="s">
        <v>945</v>
      </c>
      <c r="G2848" s="4" t="str">
        <f t="shared" si="185"/>
        <v>RES1210 32R4±1%</v>
      </c>
      <c r="H2848" s="3" t="s">
        <v>23</v>
      </c>
      <c r="I2848" s="3" t="s">
        <v>24</v>
      </c>
      <c r="J2848" s="3" t="s">
        <v>25</v>
      </c>
      <c r="K2848" s="3" t="s">
        <v>946</v>
      </c>
      <c r="L2848" s="4" t="str">
        <f t="shared" si="186"/>
        <v>RC1210FR-0732R4L</v>
      </c>
      <c r="M2848" s="3" t="s">
        <v>378</v>
      </c>
      <c r="N2848" t="s">
        <v>379</v>
      </c>
      <c r="O2848" t="str">
        <f t="shared" ca="1" si="184"/>
        <v>C:\Altium Libraries\Passives Library\DataSheet\GENERAL PURPOSE CHIP RESISTORS (Yageo).pdf</v>
      </c>
      <c r="P2848" s="5" t="str">
        <f t="shared" si="187"/>
        <v>GENERAL PURPOSE CHIP RESISTORS RES1210 32R4±1% 200V 0.5W</v>
      </c>
    </row>
    <row r="2849" spans="1:16" x14ac:dyDescent="0.3">
      <c r="A2849" s="4" t="s">
        <v>4150</v>
      </c>
      <c r="B2849" s="3" t="s">
        <v>944</v>
      </c>
      <c r="C2849" s="3" t="s">
        <v>2232</v>
      </c>
      <c r="D2849" s="45" t="s">
        <v>1669</v>
      </c>
      <c r="E2849" s="3" t="s">
        <v>763</v>
      </c>
      <c r="F2849" s="3" t="s">
        <v>945</v>
      </c>
      <c r="G2849" s="4" t="str">
        <f t="shared" si="185"/>
        <v>RES1210 33R2±1%</v>
      </c>
      <c r="H2849" s="3" t="s">
        <v>23</v>
      </c>
      <c r="I2849" s="3" t="s">
        <v>24</v>
      </c>
      <c r="J2849" s="3" t="s">
        <v>25</v>
      </c>
      <c r="K2849" s="3" t="s">
        <v>946</v>
      </c>
      <c r="L2849" s="4" t="str">
        <f t="shared" si="186"/>
        <v>RC1210FR-0733R2L</v>
      </c>
      <c r="M2849" s="3" t="s">
        <v>378</v>
      </c>
      <c r="N2849" t="s">
        <v>379</v>
      </c>
      <c r="O2849" t="str">
        <f t="shared" ca="1" si="184"/>
        <v>C:\Altium Libraries\Passives Library\DataSheet\GENERAL PURPOSE CHIP RESISTORS (Yageo).pdf</v>
      </c>
      <c r="P2849" s="5" t="str">
        <f t="shared" si="187"/>
        <v>GENERAL PURPOSE CHIP RESISTORS RES1210 33R2±1% 200V 0.5W</v>
      </c>
    </row>
    <row r="2850" spans="1:16" x14ac:dyDescent="0.3">
      <c r="A2850" s="4" t="s">
        <v>4151</v>
      </c>
      <c r="B2850" s="3" t="s">
        <v>944</v>
      </c>
      <c r="C2850" s="3" t="s">
        <v>2233</v>
      </c>
      <c r="D2850" s="45" t="s">
        <v>1669</v>
      </c>
      <c r="E2850" s="3" t="s">
        <v>763</v>
      </c>
      <c r="F2850" s="3" t="s">
        <v>945</v>
      </c>
      <c r="G2850" s="4" t="str">
        <f t="shared" si="185"/>
        <v>RES1210 34R±1%</v>
      </c>
      <c r="H2850" s="3" t="s">
        <v>23</v>
      </c>
      <c r="I2850" s="3" t="s">
        <v>24</v>
      </c>
      <c r="J2850" s="3" t="s">
        <v>25</v>
      </c>
      <c r="K2850" s="3" t="s">
        <v>946</v>
      </c>
      <c r="L2850" s="4" t="str">
        <f t="shared" si="186"/>
        <v>RC1210FR-0734RL</v>
      </c>
      <c r="M2850" s="3" t="s">
        <v>378</v>
      </c>
      <c r="N2850" t="s">
        <v>379</v>
      </c>
      <c r="O2850" t="str">
        <f t="shared" ca="1" si="184"/>
        <v>C:\Altium Libraries\Passives Library\DataSheet\GENERAL PURPOSE CHIP RESISTORS (Yageo).pdf</v>
      </c>
      <c r="P2850" s="5" t="str">
        <f t="shared" si="187"/>
        <v>GENERAL PURPOSE CHIP RESISTORS RES1210 34R±1% 200V 0.5W</v>
      </c>
    </row>
    <row r="2851" spans="1:16" x14ac:dyDescent="0.3">
      <c r="A2851" s="4" t="s">
        <v>4152</v>
      </c>
      <c r="B2851" s="3" t="s">
        <v>944</v>
      </c>
      <c r="C2851" s="3" t="s">
        <v>2234</v>
      </c>
      <c r="D2851" s="45" t="s">
        <v>1669</v>
      </c>
      <c r="E2851" s="3" t="s">
        <v>763</v>
      </c>
      <c r="F2851" s="3" t="s">
        <v>945</v>
      </c>
      <c r="G2851" s="4" t="str">
        <f t="shared" si="185"/>
        <v>RES1210 34R8±1%</v>
      </c>
      <c r="H2851" s="3" t="s">
        <v>23</v>
      </c>
      <c r="I2851" s="3" t="s">
        <v>24</v>
      </c>
      <c r="J2851" s="3" t="s">
        <v>25</v>
      </c>
      <c r="K2851" s="3" t="s">
        <v>946</v>
      </c>
      <c r="L2851" s="4" t="str">
        <f t="shared" si="186"/>
        <v>RC1210FR-0734R8L</v>
      </c>
      <c r="M2851" s="3" t="s">
        <v>378</v>
      </c>
      <c r="N2851" t="s">
        <v>379</v>
      </c>
      <c r="O2851" t="str">
        <f t="shared" ca="1" si="184"/>
        <v>C:\Altium Libraries\Passives Library\DataSheet\GENERAL PURPOSE CHIP RESISTORS (Yageo).pdf</v>
      </c>
      <c r="P2851" s="5" t="str">
        <f t="shared" si="187"/>
        <v>GENERAL PURPOSE CHIP RESISTORS RES1210 34R8±1% 200V 0.5W</v>
      </c>
    </row>
    <row r="2852" spans="1:16" x14ac:dyDescent="0.3">
      <c r="A2852" s="4" t="s">
        <v>4153</v>
      </c>
      <c r="B2852" s="3" t="s">
        <v>944</v>
      </c>
      <c r="C2852" s="3" t="s">
        <v>2235</v>
      </c>
      <c r="D2852" s="45" t="s">
        <v>1669</v>
      </c>
      <c r="E2852" s="3" t="s">
        <v>763</v>
      </c>
      <c r="F2852" s="3" t="s">
        <v>945</v>
      </c>
      <c r="G2852" s="4" t="str">
        <f t="shared" si="185"/>
        <v>RES1210 35R7±1%</v>
      </c>
      <c r="H2852" s="3" t="s">
        <v>23</v>
      </c>
      <c r="I2852" s="3" t="s">
        <v>24</v>
      </c>
      <c r="J2852" s="3" t="s">
        <v>25</v>
      </c>
      <c r="K2852" s="3" t="s">
        <v>946</v>
      </c>
      <c r="L2852" s="4" t="str">
        <f t="shared" si="186"/>
        <v>RC1210FR-0735R7L</v>
      </c>
      <c r="M2852" s="3" t="s">
        <v>378</v>
      </c>
      <c r="N2852" t="s">
        <v>379</v>
      </c>
      <c r="O2852" t="str">
        <f t="shared" ca="1" si="184"/>
        <v>C:\Altium Libraries\Passives Library\DataSheet\GENERAL PURPOSE CHIP RESISTORS (Yageo).pdf</v>
      </c>
      <c r="P2852" s="5" t="str">
        <f t="shared" si="187"/>
        <v>GENERAL PURPOSE CHIP RESISTORS RES1210 35R7±1% 200V 0.5W</v>
      </c>
    </row>
    <row r="2853" spans="1:16" x14ac:dyDescent="0.3">
      <c r="A2853" s="4" t="s">
        <v>4154</v>
      </c>
      <c r="B2853" s="3" t="s">
        <v>944</v>
      </c>
      <c r="C2853" s="3" t="s">
        <v>2236</v>
      </c>
      <c r="D2853" s="45" t="s">
        <v>1669</v>
      </c>
      <c r="E2853" s="3" t="s">
        <v>763</v>
      </c>
      <c r="F2853" s="3" t="s">
        <v>945</v>
      </c>
      <c r="G2853" s="4" t="str">
        <f t="shared" si="185"/>
        <v>RES1210 36R5±1%</v>
      </c>
      <c r="H2853" s="3" t="s">
        <v>23</v>
      </c>
      <c r="I2853" s="3" t="s">
        <v>24</v>
      </c>
      <c r="J2853" s="3" t="s">
        <v>25</v>
      </c>
      <c r="K2853" s="3" t="s">
        <v>946</v>
      </c>
      <c r="L2853" s="4" t="str">
        <f t="shared" si="186"/>
        <v>RC1210FR-0736R5L</v>
      </c>
      <c r="M2853" s="3" t="s">
        <v>378</v>
      </c>
      <c r="N2853" t="s">
        <v>379</v>
      </c>
      <c r="O2853" t="str">
        <f t="shared" ca="1" si="184"/>
        <v>C:\Altium Libraries\Passives Library\DataSheet\GENERAL PURPOSE CHIP RESISTORS (Yageo).pdf</v>
      </c>
      <c r="P2853" s="5" t="str">
        <f t="shared" si="187"/>
        <v>GENERAL PURPOSE CHIP RESISTORS RES1210 36R5±1% 200V 0.5W</v>
      </c>
    </row>
    <row r="2854" spans="1:16" x14ac:dyDescent="0.3">
      <c r="A2854" s="4" t="s">
        <v>4155</v>
      </c>
      <c r="B2854" s="3" t="s">
        <v>944</v>
      </c>
      <c r="C2854" s="3" t="s">
        <v>2237</v>
      </c>
      <c r="D2854" s="45" t="s">
        <v>1669</v>
      </c>
      <c r="E2854" s="3" t="s">
        <v>763</v>
      </c>
      <c r="F2854" s="3" t="s">
        <v>945</v>
      </c>
      <c r="G2854" s="4" t="str">
        <f t="shared" si="185"/>
        <v>RES1210 37R4±1%</v>
      </c>
      <c r="H2854" s="3" t="s">
        <v>23</v>
      </c>
      <c r="I2854" s="3" t="s">
        <v>24</v>
      </c>
      <c r="J2854" s="3" t="s">
        <v>25</v>
      </c>
      <c r="K2854" s="3" t="s">
        <v>946</v>
      </c>
      <c r="L2854" s="4" t="str">
        <f t="shared" si="186"/>
        <v>RC1210FR-0737R4L</v>
      </c>
      <c r="M2854" s="3" t="s">
        <v>378</v>
      </c>
      <c r="N2854" t="s">
        <v>379</v>
      </c>
      <c r="O2854" t="str">
        <f t="shared" ca="1" si="184"/>
        <v>C:\Altium Libraries\Passives Library\DataSheet\GENERAL PURPOSE CHIP RESISTORS (Yageo).pdf</v>
      </c>
      <c r="P2854" s="5" t="str">
        <f t="shared" si="187"/>
        <v>GENERAL PURPOSE CHIP RESISTORS RES1210 37R4±1% 200V 0.5W</v>
      </c>
    </row>
    <row r="2855" spans="1:16" x14ac:dyDescent="0.3">
      <c r="A2855" s="4" t="s">
        <v>4156</v>
      </c>
      <c r="B2855" s="3" t="s">
        <v>944</v>
      </c>
      <c r="C2855" s="3" t="s">
        <v>2238</v>
      </c>
      <c r="D2855" s="45" t="s">
        <v>1669</v>
      </c>
      <c r="E2855" s="3" t="s">
        <v>763</v>
      </c>
      <c r="F2855" s="3" t="s">
        <v>945</v>
      </c>
      <c r="G2855" s="4" t="str">
        <f t="shared" si="185"/>
        <v>RES1210 38R3±1%</v>
      </c>
      <c r="H2855" s="3" t="s">
        <v>23</v>
      </c>
      <c r="I2855" s="3" t="s">
        <v>24</v>
      </c>
      <c r="J2855" s="3" t="s">
        <v>25</v>
      </c>
      <c r="K2855" s="3" t="s">
        <v>946</v>
      </c>
      <c r="L2855" s="4" t="str">
        <f t="shared" si="186"/>
        <v>RC1210FR-0738R3L</v>
      </c>
      <c r="M2855" s="3" t="s">
        <v>378</v>
      </c>
      <c r="N2855" t="s">
        <v>379</v>
      </c>
      <c r="O2855" t="str">
        <f t="shared" ca="1" si="184"/>
        <v>C:\Altium Libraries\Passives Library\DataSheet\GENERAL PURPOSE CHIP RESISTORS (Yageo).pdf</v>
      </c>
      <c r="P2855" s="5" t="str">
        <f t="shared" si="187"/>
        <v>GENERAL PURPOSE CHIP RESISTORS RES1210 38R3±1% 200V 0.5W</v>
      </c>
    </row>
    <row r="2856" spans="1:16" x14ac:dyDescent="0.3">
      <c r="A2856" s="4" t="s">
        <v>4157</v>
      </c>
      <c r="B2856" s="3" t="s">
        <v>944</v>
      </c>
      <c r="C2856" s="3" t="s">
        <v>2239</v>
      </c>
      <c r="D2856" s="45" t="s">
        <v>1669</v>
      </c>
      <c r="E2856" s="3" t="s">
        <v>763</v>
      </c>
      <c r="F2856" s="3" t="s">
        <v>945</v>
      </c>
      <c r="G2856" s="4" t="str">
        <f t="shared" si="185"/>
        <v>RES1210 39R2±1%</v>
      </c>
      <c r="H2856" s="3" t="s">
        <v>23</v>
      </c>
      <c r="I2856" s="3" t="s">
        <v>24</v>
      </c>
      <c r="J2856" s="3" t="s">
        <v>25</v>
      </c>
      <c r="K2856" s="3" t="s">
        <v>946</v>
      </c>
      <c r="L2856" s="4" t="str">
        <f t="shared" si="186"/>
        <v>RC1210FR-0739R2L</v>
      </c>
      <c r="M2856" s="3" t="s">
        <v>378</v>
      </c>
      <c r="N2856" t="s">
        <v>379</v>
      </c>
      <c r="O2856" t="str">
        <f t="shared" ca="1" si="184"/>
        <v>C:\Altium Libraries\Passives Library\DataSheet\GENERAL PURPOSE CHIP RESISTORS (Yageo).pdf</v>
      </c>
      <c r="P2856" s="5" t="str">
        <f t="shared" si="187"/>
        <v>GENERAL PURPOSE CHIP RESISTORS RES1210 39R2±1% 200V 0.5W</v>
      </c>
    </row>
    <row r="2857" spans="1:16" x14ac:dyDescent="0.3">
      <c r="A2857" s="4" t="s">
        <v>4158</v>
      </c>
      <c r="B2857" s="3" t="s">
        <v>944</v>
      </c>
      <c r="C2857" s="3" t="s">
        <v>2240</v>
      </c>
      <c r="D2857" s="45" t="s">
        <v>1669</v>
      </c>
      <c r="E2857" s="3" t="s">
        <v>763</v>
      </c>
      <c r="F2857" s="3" t="s">
        <v>945</v>
      </c>
      <c r="G2857" s="4" t="str">
        <f t="shared" si="185"/>
        <v>RES1210 40R2±1%</v>
      </c>
      <c r="H2857" s="3" t="s">
        <v>23</v>
      </c>
      <c r="I2857" s="3" t="s">
        <v>24</v>
      </c>
      <c r="J2857" s="3" t="s">
        <v>25</v>
      </c>
      <c r="K2857" s="3" t="s">
        <v>946</v>
      </c>
      <c r="L2857" s="4" t="str">
        <f t="shared" si="186"/>
        <v>RC1210FR-0740R2L</v>
      </c>
      <c r="M2857" s="3" t="s">
        <v>378</v>
      </c>
      <c r="N2857" t="s">
        <v>379</v>
      </c>
      <c r="O2857" t="str">
        <f t="shared" ca="1" si="184"/>
        <v>C:\Altium Libraries\Passives Library\DataSheet\GENERAL PURPOSE CHIP RESISTORS (Yageo).pdf</v>
      </c>
      <c r="P2857" s="5" t="str">
        <f t="shared" si="187"/>
        <v>GENERAL PURPOSE CHIP RESISTORS RES1210 40R2±1% 200V 0.5W</v>
      </c>
    </row>
    <row r="2858" spans="1:16" x14ac:dyDescent="0.3">
      <c r="A2858" s="4" t="s">
        <v>4159</v>
      </c>
      <c r="B2858" s="3" t="s">
        <v>944</v>
      </c>
      <c r="C2858" s="3" t="s">
        <v>2241</v>
      </c>
      <c r="D2858" s="45" t="s">
        <v>1669</v>
      </c>
      <c r="E2858" s="3" t="s">
        <v>763</v>
      </c>
      <c r="F2858" s="3" t="s">
        <v>945</v>
      </c>
      <c r="G2858" s="4" t="str">
        <f t="shared" si="185"/>
        <v>RES1210 41R2±1%</v>
      </c>
      <c r="H2858" s="3" t="s">
        <v>23</v>
      </c>
      <c r="I2858" s="3" t="s">
        <v>24</v>
      </c>
      <c r="J2858" s="3" t="s">
        <v>25</v>
      </c>
      <c r="K2858" s="3" t="s">
        <v>946</v>
      </c>
      <c r="L2858" s="4" t="str">
        <f t="shared" si="186"/>
        <v>RC1210FR-0741R2L</v>
      </c>
      <c r="M2858" s="3" t="s">
        <v>378</v>
      </c>
      <c r="N2858" t="s">
        <v>379</v>
      </c>
      <c r="O2858" t="str">
        <f t="shared" ca="1" si="184"/>
        <v>C:\Altium Libraries\Passives Library\DataSheet\GENERAL PURPOSE CHIP RESISTORS (Yageo).pdf</v>
      </c>
      <c r="P2858" s="5" t="str">
        <f t="shared" si="187"/>
        <v>GENERAL PURPOSE CHIP RESISTORS RES1210 41R2±1% 200V 0.5W</v>
      </c>
    </row>
    <row r="2859" spans="1:16" x14ac:dyDescent="0.3">
      <c r="A2859" s="4" t="s">
        <v>4160</v>
      </c>
      <c r="B2859" s="3" t="s">
        <v>944</v>
      </c>
      <c r="C2859" s="3" t="s">
        <v>2242</v>
      </c>
      <c r="D2859" s="45" t="s">
        <v>1669</v>
      </c>
      <c r="E2859" s="3" t="s">
        <v>763</v>
      </c>
      <c r="F2859" s="3" t="s">
        <v>945</v>
      </c>
      <c r="G2859" s="4" t="str">
        <f t="shared" si="185"/>
        <v>RES1210 42R2±1%</v>
      </c>
      <c r="H2859" s="3" t="s">
        <v>23</v>
      </c>
      <c r="I2859" s="3" t="s">
        <v>24</v>
      </c>
      <c r="J2859" s="3" t="s">
        <v>25</v>
      </c>
      <c r="K2859" s="3" t="s">
        <v>946</v>
      </c>
      <c r="L2859" s="4" t="str">
        <f t="shared" si="186"/>
        <v>RC1210FR-0742R2L</v>
      </c>
      <c r="M2859" s="3" t="s">
        <v>378</v>
      </c>
      <c r="N2859" t="s">
        <v>379</v>
      </c>
      <c r="O2859" t="str">
        <f t="shared" ca="1" si="184"/>
        <v>C:\Altium Libraries\Passives Library\DataSheet\GENERAL PURPOSE CHIP RESISTORS (Yageo).pdf</v>
      </c>
      <c r="P2859" s="5" t="str">
        <f t="shared" si="187"/>
        <v>GENERAL PURPOSE CHIP RESISTORS RES1210 42R2±1% 200V 0.5W</v>
      </c>
    </row>
    <row r="2860" spans="1:16" x14ac:dyDescent="0.3">
      <c r="A2860" s="4" t="s">
        <v>4161</v>
      </c>
      <c r="B2860" s="3" t="s">
        <v>944</v>
      </c>
      <c r="C2860" s="3" t="s">
        <v>2243</v>
      </c>
      <c r="D2860" s="45" t="s">
        <v>1669</v>
      </c>
      <c r="E2860" s="3" t="s">
        <v>763</v>
      </c>
      <c r="F2860" s="3" t="s">
        <v>945</v>
      </c>
      <c r="G2860" s="4" t="str">
        <f t="shared" si="185"/>
        <v>RES1210 43R2±1%</v>
      </c>
      <c r="H2860" s="3" t="s">
        <v>23</v>
      </c>
      <c r="I2860" s="3" t="s">
        <v>24</v>
      </c>
      <c r="J2860" s="3" t="s">
        <v>25</v>
      </c>
      <c r="K2860" s="3" t="s">
        <v>946</v>
      </c>
      <c r="L2860" s="4" t="str">
        <f t="shared" si="186"/>
        <v>RC1210FR-0743R2L</v>
      </c>
      <c r="M2860" s="3" t="s">
        <v>378</v>
      </c>
      <c r="N2860" t="s">
        <v>379</v>
      </c>
      <c r="O2860" t="str">
        <f t="shared" ca="1" si="184"/>
        <v>C:\Altium Libraries\Passives Library\DataSheet\GENERAL PURPOSE CHIP RESISTORS (Yageo).pdf</v>
      </c>
      <c r="P2860" s="5" t="str">
        <f t="shared" si="187"/>
        <v>GENERAL PURPOSE CHIP RESISTORS RES1210 43R2±1% 200V 0.5W</v>
      </c>
    </row>
    <row r="2861" spans="1:16" x14ac:dyDescent="0.3">
      <c r="A2861" s="4" t="s">
        <v>4162</v>
      </c>
      <c r="B2861" s="3" t="s">
        <v>944</v>
      </c>
      <c r="C2861" s="3" t="s">
        <v>2244</v>
      </c>
      <c r="D2861" s="45" t="s">
        <v>1669</v>
      </c>
      <c r="E2861" s="3" t="s">
        <v>763</v>
      </c>
      <c r="F2861" s="3" t="s">
        <v>945</v>
      </c>
      <c r="G2861" s="4" t="str">
        <f t="shared" si="185"/>
        <v>RES1210 44R2±1%</v>
      </c>
      <c r="H2861" s="3" t="s">
        <v>23</v>
      </c>
      <c r="I2861" s="3" t="s">
        <v>24</v>
      </c>
      <c r="J2861" s="3" t="s">
        <v>25</v>
      </c>
      <c r="K2861" s="3" t="s">
        <v>946</v>
      </c>
      <c r="L2861" s="4" t="str">
        <f t="shared" si="186"/>
        <v>RC1210FR-0744R2L</v>
      </c>
      <c r="M2861" s="3" t="s">
        <v>378</v>
      </c>
      <c r="N2861" t="s">
        <v>379</v>
      </c>
      <c r="O2861" t="str">
        <f t="shared" ca="1" si="184"/>
        <v>C:\Altium Libraries\Passives Library\DataSheet\GENERAL PURPOSE CHIP RESISTORS (Yageo).pdf</v>
      </c>
      <c r="P2861" s="5" t="str">
        <f t="shared" si="187"/>
        <v>GENERAL PURPOSE CHIP RESISTORS RES1210 44R2±1% 200V 0.5W</v>
      </c>
    </row>
    <row r="2862" spans="1:16" x14ac:dyDescent="0.3">
      <c r="A2862" s="4" t="s">
        <v>4163</v>
      </c>
      <c r="B2862" s="3" t="s">
        <v>944</v>
      </c>
      <c r="C2862" s="3" t="s">
        <v>2245</v>
      </c>
      <c r="D2862" s="45" t="s">
        <v>1669</v>
      </c>
      <c r="E2862" s="3" t="s">
        <v>763</v>
      </c>
      <c r="F2862" s="3" t="s">
        <v>945</v>
      </c>
      <c r="G2862" s="4" t="str">
        <f t="shared" si="185"/>
        <v>RES1210 45R3±1%</v>
      </c>
      <c r="H2862" s="3" t="s">
        <v>23</v>
      </c>
      <c r="I2862" s="3" t="s">
        <v>24</v>
      </c>
      <c r="J2862" s="3" t="s">
        <v>25</v>
      </c>
      <c r="K2862" s="3" t="s">
        <v>946</v>
      </c>
      <c r="L2862" s="4" t="str">
        <f t="shared" si="186"/>
        <v>RC1210FR-0745R3L</v>
      </c>
      <c r="M2862" s="3" t="s">
        <v>378</v>
      </c>
      <c r="N2862" t="s">
        <v>379</v>
      </c>
      <c r="O2862" t="str">
        <f t="shared" ca="1" si="184"/>
        <v>C:\Altium Libraries\Passives Library\DataSheet\GENERAL PURPOSE CHIP RESISTORS (Yageo).pdf</v>
      </c>
      <c r="P2862" s="5" t="str">
        <f t="shared" si="187"/>
        <v>GENERAL PURPOSE CHIP RESISTORS RES1210 45R3±1% 200V 0.5W</v>
      </c>
    </row>
    <row r="2863" spans="1:16" x14ac:dyDescent="0.3">
      <c r="A2863" s="4" t="s">
        <v>4164</v>
      </c>
      <c r="B2863" s="3" t="s">
        <v>944</v>
      </c>
      <c r="C2863" s="3" t="s">
        <v>2246</v>
      </c>
      <c r="D2863" s="45" t="s">
        <v>1669</v>
      </c>
      <c r="E2863" s="3" t="s">
        <v>763</v>
      </c>
      <c r="F2863" s="3" t="s">
        <v>945</v>
      </c>
      <c r="G2863" s="4" t="str">
        <f t="shared" si="185"/>
        <v>RES1210 46R4±1%</v>
      </c>
      <c r="H2863" s="3" t="s">
        <v>23</v>
      </c>
      <c r="I2863" s="3" t="s">
        <v>24</v>
      </c>
      <c r="J2863" s="3" t="s">
        <v>25</v>
      </c>
      <c r="K2863" s="3" t="s">
        <v>946</v>
      </c>
      <c r="L2863" s="4" t="str">
        <f t="shared" si="186"/>
        <v>RC1210FR-0746R4L</v>
      </c>
      <c r="M2863" s="3" t="s">
        <v>378</v>
      </c>
      <c r="N2863" t="s">
        <v>379</v>
      </c>
      <c r="O2863" t="str">
        <f t="shared" ca="1" si="184"/>
        <v>C:\Altium Libraries\Passives Library\DataSheet\GENERAL PURPOSE CHIP RESISTORS (Yageo).pdf</v>
      </c>
      <c r="P2863" s="5" t="str">
        <f t="shared" si="187"/>
        <v>GENERAL PURPOSE CHIP RESISTORS RES1210 46R4±1% 200V 0.5W</v>
      </c>
    </row>
    <row r="2864" spans="1:16" x14ac:dyDescent="0.3">
      <c r="A2864" s="4" t="s">
        <v>4165</v>
      </c>
      <c r="B2864" s="3" t="s">
        <v>944</v>
      </c>
      <c r="C2864" s="3" t="s">
        <v>2247</v>
      </c>
      <c r="D2864" s="45" t="s">
        <v>1669</v>
      </c>
      <c r="E2864" s="3" t="s">
        <v>763</v>
      </c>
      <c r="F2864" s="3" t="s">
        <v>945</v>
      </c>
      <c r="G2864" s="4" t="str">
        <f t="shared" si="185"/>
        <v>RES1210 47R5±1%</v>
      </c>
      <c r="H2864" s="3" t="s">
        <v>23</v>
      </c>
      <c r="I2864" s="3" t="s">
        <v>24</v>
      </c>
      <c r="J2864" s="3" t="s">
        <v>25</v>
      </c>
      <c r="K2864" s="3" t="s">
        <v>946</v>
      </c>
      <c r="L2864" s="4" t="str">
        <f t="shared" si="186"/>
        <v>RC1210FR-0747R5L</v>
      </c>
      <c r="M2864" s="3" t="s">
        <v>378</v>
      </c>
      <c r="N2864" t="s">
        <v>379</v>
      </c>
      <c r="O2864" t="str">
        <f t="shared" ca="1" si="184"/>
        <v>C:\Altium Libraries\Passives Library\DataSheet\GENERAL PURPOSE CHIP RESISTORS (Yageo).pdf</v>
      </c>
      <c r="P2864" s="5" t="str">
        <f t="shared" si="187"/>
        <v>GENERAL PURPOSE CHIP RESISTORS RES1210 47R5±1% 200V 0.5W</v>
      </c>
    </row>
    <row r="2865" spans="1:16" x14ac:dyDescent="0.3">
      <c r="A2865" s="4" t="s">
        <v>4166</v>
      </c>
      <c r="B2865" s="3" t="s">
        <v>944</v>
      </c>
      <c r="C2865" s="3" t="s">
        <v>2248</v>
      </c>
      <c r="D2865" s="45" t="s">
        <v>1669</v>
      </c>
      <c r="E2865" s="3" t="s">
        <v>763</v>
      </c>
      <c r="F2865" s="3" t="s">
        <v>945</v>
      </c>
      <c r="G2865" s="4" t="str">
        <f t="shared" si="185"/>
        <v>RES1210 48R7±1%</v>
      </c>
      <c r="H2865" s="3" t="s">
        <v>23</v>
      </c>
      <c r="I2865" s="3" t="s">
        <v>24</v>
      </c>
      <c r="J2865" s="3" t="s">
        <v>25</v>
      </c>
      <c r="K2865" s="3" t="s">
        <v>946</v>
      </c>
      <c r="L2865" s="4" t="str">
        <f t="shared" si="186"/>
        <v>RC1210FR-0748R7L</v>
      </c>
      <c r="M2865" s="3" t="s">
        <v>378</v>
      </c>
      <c r="N2865" t="s">
        <v>379</v>
      </c>
      <c r="O2865" t="str">
        <f t="shared" ca="1" si="184"/>
        <v>C:\Altium Libraries\Passives Library\DataSheet\GENERAL PURPOSE CHIP RESISTORS (Yageo).pdf</v>
      </c>
      <c r="P2865" s="5" t="str">
        <f t="shared" si="187"/>
        <v>GENERAL PURPOSE CHIP RESISTORS RES1210 48R7±1% 200V 0.5W</v>
      </c>
    </row>
    <row r="2866" spans="1:16" x14ac:dyDescent="0.3">
      <c r="A2866" s="4" t="s">
        <v>4167</v>
      </c>
      <c r="B2866" s="3" t="s">
        <v>944</v>
      </c>
      <c r="C2866" s="3" t="s">
        <v>2249</v>
      </c>
      <c r="D2866" s="45" t="s">
        <v>1669</v>
      </c>
      <c r="E2866" s="3" t="s">
        <v>763</v>
      </c>
      <c r="F2866" s="3" t="s">
        <v>945</v>
      </c>
      <c r="G2866" s="4" t="str">
        <f t="shared" si="185"/>
        <v>RES1210 49R9±1%</v>
      </c>
      <c r="H2866" s="3" t="s">
        <v>23</v>
      </c>
      <c r="I2866" s="3" t="s">
        <v>24</v>
      </c>
      <c r="J2866" s="3" t="s">
        <v>25</v>
      </c>
      <c r="K2866" s="3" t="s">
        <v>946</v>
      </c>
      <c r="L2866" s="4" t="str">
        <f t="shared" si="186"/>
        <v>RC1210FR-0749R9L</v>
      </c>
      <c r="M2866" s="3" t="s">
        <v>378</v>
      </c>
      <c r="N2866" t="s">
        <v>379</v>
      </c>
      <c r="O2866" t="str">
        <f t="shared" ca="1" si="184"/>
        <v>C:\Altium Libraries\Passives Library\DataSheet\GENERAL PURPOSE CHIP RESISTORS (Yageo).pdf</v>
      </c>
      <c r="P2866" s="5" t="str">
        <f t="shared" si="187"/>
        <v>GENERAL PURPOSE CHIP RESISTORS RES1210 49R9±1% 200V 0.5W</v>
      </c>
    </row>
    <row r="2867" spans="1:16" x14ac:dyDescent="0.3">
      <c r="A2867" s="4" t="s">
        <v>4168</v>
      </c>
      <c r="B2867" s="3" t="s">
        <v>944</v>
      </c>
      <c r="C2867" s="3" t="s">
        <v>2250</v>
      </c>
      <c r="D2867" s="45" t="s">
        <v>1669</v>
      </c>
      <c r="E2867" s="3" t="s">
        <v>763</v>
      </c>
      <c r="F2867" s="3" t="s">
        <v>945</v>
      </c>
      <c r="G2867" s="4" t="str">
        <f t="shared" si="185"/>
        <v>RES1210 51R1±1%</v>
      </c>
      <c r="H2867" s="3" t="s">
        <v>23</v>
      </c>
      <c r="I2867" s="3" t="s">
        <v>24</v>
      </c>
      <c r="J2867" s="3" t="s">
        <v>25</v>
      </c>
      <c r="K2867" s="3" t="s">
        <v>946</v>
      </c>
      <c r="L2867" s="4" t="str">
        <f t="shared" si="186"/>
        <v>RC1210FR-0751R1L</v>
      </c>
      <c r="M2867" s="3" t="s">
        <v>378</v>
      </c>
      <c r="N2867" t="s">
        <v>379</v>
      </c>
      <c r="O2867" t="str">
        <f t="shared" ca="1" si="184"/>
        <v>C:\Altium Libraries\Passives Library\DataSheet\GENERAL PURPOSE CHIP RESISTORS (Yageo).pdf</v>
      </c>
      <c r="P2867" s="5" t="str">
        <f t="shared" si="187"/>
        <v>GENERAL PURPOSE CHIP RESISTORS RES1210 51R1±1% 200V 0.5W</v>
      </c>
    </row>
    <row r="2868" spans="1:16" x14ac:dyDescent="0.3">
      <c r="A2868" s="4" t="s">
        <v>4169</v>
      </c>
      <c r="B2868" s="3" t="s">
        <v>944</v>
      </c>
      <c r="C2868" s="3" t="s">
        <v>2251</v>
      </c>
      <c r="D2868" s="45" t="s">
        <v>1669</v>
      </c>
      <c r="E2868" s="3" t="s">
        <v>763</v>
      </c>
      <c r="F2868" s="3" t="s">
        <v>945</v>
      </c>
      <c r="G2868" s="4" t="str">
        <f t="shared" si="185"/>
        <v>RES1210 52R3±1%</v>
      </c>
      <c r="H2868" s="3" t="s">
        <v>23</v>
      </c>
      <c r="I2868" s="3" t="s">
        <v>24</v>
      </c>
      <c r="J2868" s="3" t="s">
        <v>25</v>
      </c>
      <c r="K2868" s="3" t="s">
        <v>946</v>
      </c>
      <c r="L2868" s="4" t="str">
        <f t="shared" si="186"/>
        <v>RC1210FR-0752R3L</v>
      </c>
      <c r="M2868" s="3" t="s">
        <v>378</v>
      </c>
      <c r="N2868" t="s">
        <v>379</v>
      </c>
      <c r="O2868" t="str">
        <f t="shared" ca="1" si="184"/>
        <v>C:\Altium Libraries\Passives Library\DataSheet\GENERAL PURPOSE CHIP RESISTORS (Yageo).pdf</v>
      </c>
      <c r="P2868" s="5" t="str">
        <f t="shared" si="187"/>
        <v>GENERAL PURPOSE CHIP RESISTORS RES1210 52R3±1% 200V 0.5W</v>
      </c>
    </row>
    <row r="2869" spans="1:16" x14ac:dyDescent="0.3">
      <c r="A2869" s="4" t="s">
        <v>4170</v>
      </c>
      <c r="B2869" s="3" t="s">
        <v>944</v>
      </c>
      <c r="C2869" s="3" t="s">
        <v>2252</v>
      </c>
      <c r="D2869" s="45" t="s">
        <v>1669</v>
      </c>
      <c r="E2869" s="3" t="s">
        <v>763</v>
      </c>
      <c r="F2869" s="3" t="s">
        <v>945</v>
      </c>
      <c r="G2869" s="4" t="str">
        <f t="shared" si="185"/>
        <v>RES1210 53R6±1%</v>
      </c>
      <c r="H2869" s="3" t="s">
        <v>23</v>
      </c>
      <c r="I2869" s="3" t="s">
        <v>24</v>
      </c>
      <c r="J2869" s="3" t="s">
        <v>25</v>
      </c>
      <c r="K2869" s="3" t="s">
        <v>946</v>
      </c>
      <c r="L2869" s="4" t="str">
        <f t="shared" si="186"/>
        <v>RC1210FR-0753R6L</v>
      </c>
      <c r="M2869" s="3" t="s">
        <v>378</v>
      </c>
      <c r="N2869" t="s">
        <v>379</v>
      </c>
      <c r="O2869" t="str">
        <f t="shared" ca="1" si="184"/>
        <v>C:\Altium Libraries\Passives Library\DataSheet\GENERAL PURPOSE CHIP RESISTORS (Yageo).pdf</v>
      </c>
      <c r="P2869" s="5" t="str">
        <f t="shared" si="187"/>
        <v>GENERAL PURPOSE CHIP RESISTORS RES1210 53R6±1% 200V 0.5W</v>
      </c>
    </row>
    <row r="2870" spans="1:16" x14ac:dyDescent="0.3">
      <c r="A2870" s="4" t="s">
        <v>4171</v>
      </c>
      <c r="B2870" s="3" t="s">
        <v>944</v>
      </c>
      <c r="C2870" s="3" t="s">
        <v>2253</v>
      </c>
      <c r="D2870" s="45" t="s">
        <v>1669</v>
      </c>
      <c r="E2870" s="3" t="s">
        <v>763</v>
      </c>
      <c r="F2870" s="3" t="s">
        <v>945</v>
      </c>
      <c r="G2870" s="4" t="str">
        <f t="shared" si="185"/>
        <v>RES1210 54R9±1%</v>
      </c>
      <c r="H2870" s="3" t="s">
        <v>23</v>
      </c>
      <c r="I2870" s="3" t="s">
        <v>24</v>
      </c>
      <c r="J2870" s="3" t="s">
        <v>25</v>
      </c>
      <c r="K2870" s="3" t="s">
        <v>946</v>
      </c>
      <c r="L2870" s="4" t="str">
        <f t="shared" si="186"/>
        <v>RC1210FR-0754R9L</v>
      </c>
      <c r="M2870" s="3" t="s">
        <v>378</v>
      </c>
      <c r="N2870" t="s">
        <v>379</v>
      </c>
      <c r="O2870" t="str">
        <f t="shared" ca="1" si="184"/>
        <v>C:\Altium Libraries\Passives Library\DataSheet\GENERAL PURPOSE CHIP RESISTORS (Yageo).pdf</v>
      </c>
      <c r="P2870" s="5" t="str">
        <f t="shared" si="187"/>
        <v>GENERAL PURPOSE CHIP RESISTORS RES1210 54R9±1% 200V 0.5W</v>
      </c>
    </row>
    <row r="2871" spans="1:16" x14ac:dyDescent="0.3">
      <c r="A2871" s="4" t="s">
        <v>4172</v>
      </c>
      <c r="B2871" s="3" t="s">
        <v>944</v>
      </c>
      <c r="C2871" s="3" t="s">
        <v>2254</v>
      </c>
      <c r="D2871" s="45" t="s">
        <v>1669</v>
      </c>
      <c r="E2871" s="3" t="s">
        <v>763</v>
      </c>
      <c r="F2871" s="3" t="s">
        <v>945</v>
      </c>
      <c r="G2871" s="4" t="str">
        <f t="shared" si="185"/>
        <v>RES1210 56R2±1%</v>
      </c>
      <c r="H2871" s="3" t="s">
        <v>23</v>
      </c>
      <c r="I2871" s="3" t="s">
        <v>24</v>
      </c>
      <c r="J2871" s="3" t="s">
        <v>25</v>
      </c>
      <c r="K2871" s="3" t="s">
        <v>946</v>
      </c>
      <c r="L2871" s="4" t="str">
        <f t="shared" si="186"/>
        <v>RC1210FR-0756R2L</v>
      </c>
      <c r="M2871" s="3" t="s">
        <v>378</v>
      </c>
      <c r="N2871" t="s">
        <v>379</v>
      </c>
      <c r="O2871" t="str">
        <f t="shared" ca="1" si="184"/>
        <v>C:\Altium Libraries\Passives Library\DataSheet\GENERAL PURPOSE CHIP RESISTORS (Yageo).pdf</v>
      </c>
      <c r="P2871" s="5" t="str">
        <f t="shared" si="187"/>
        <v>GENERAL PURPOSE CHIP RESISTORS RES1210 56R2±1% 200V 0.5W</v>
      </c>
    </row>
    <row r="2872" spans="1:16" x14ac:dyDescent="0.3">
      <c r="A2872" s="4" t="s">
        <v>4173</v>
      </c>
      <c r="B2872" s="3" t="s">
        <v>944</v>
      </c>
      <c r="C2872" s="4" t="s">
        <v>2255</v>
      </c>
      <c r="D2872" s="45" t="s">
        <v>1669</v>
      </c>
      <c r="E2872" s="3" t="s">
        <v>763</v>
      </c>
      <c r="F2872" s="3" t="s">
        <v>945</v>
      </c>
      <c r="G2872" s="4" t="str">
        <f t="shared" si="185"/>
        <v>RES1210 57R6±1%</v>
      </c>
      <c r="H2872" s="3" t="s">
        <v>23</v>
      </c>
      <c r="I2872" s="3" t="s">
        <v>24</v>
      </c>
      <c r="J2872" s="3" t="s">
        <v>25</v>
      </c>
      <c r="K2872" s="3" t="s">
        <v>946</v>
      </c>
      <c r="L2872" s="4" t="str">
        <f t="shared" si="186"/>
        <v>RC1210FR-0757R6L</v>
      </c>
      <c r="M2872" s="3" t="s">
        <v>378</v>
      </c>
      <c r="N2872" t="s">
        <v>379</v>
      </c>
      <c r="O2872" t="str">
        <f t="shared" ca="1" si="184"/>
        <v>C:\Altium Libraries\Passives Library\DataSheet\GENERAL PURPOSE CHIP RESISTORS (Yageo).pdf</v>
      </c>
      <c r="P2872" s="5" t="str">
        <f t="shared" si="187"/>
        <v>GENERAL PURPOSE CHIP RESISTORS RES1210 57R6±1% 200V 0.5W</v>
      </c>
    </row>
    <row r="2873" spans="1:16" x14ac:dyDescent="0.3">
      <c r="A2873" s="4" t="s">
        <v>4174</v>
      </c>
      <c r="B2873" s="3" t="s">
        <v>944</v>
      </c>
      <c r="C2873" s="4" t="s">
        <v>2256</v>
      </c>
      <c r="D2873" s="45" t="s">
        <v>1669</v>
      </c>
      <c r="E2873" s="3" t="s">
        <v>763</v>
      </c>
      <c r="F2873" s="3" t="s">
        <v>945</v>
      </c>
      <c r="G2873" s="4" t="str">
        <f t="shared" si="185"/>
        <v>RES1210 59R±1%</v>
      </c>
      <c r="H2873" s="3" t="s">
        <v>23</v>
      </c>
      <c r="I2873" s="3" t="s">
        <v>24</v>
      </c>
      <c r="J2873" s="3" t="s">
        <v>25</v>
      </c>
      <c r="K2873" s="3" t="s">
        <v>946</v>
      </c>
      <c r="L2873" s="4" t="str">
        <f t="shared" si="186"/>
        <v>RC1210FR-0759RL</v>
      </c>
      <c r="M2873" s="3" t="s">
        <v>378</v>
      </c>
      <c r="N2873" t="s">
        <v>379</v>
      </c>
      <c r="O2873" t="str">
        <f t="shared" ca="1" si="184"/>
        <v>C:\Altium Libraries\Passives Library\DataSheet\GENERAL PURPOSE CHIP RESISTORS (Yageo).pdf</v>
      </c>
      <c r="P2873" s="5" t="str">
        <f t="shared" si="187"/>
        <v>GENERAL PURPOSE CHIP RESISTORS RES1210 59R±1% 200V 0.5W</v>
      </c>
    </row>
    <row r="2874" spans="1:16" x14ac:dyDescent="0.3">
      <c r="A2874" s="4" t="s">
        <v>4175</v>
      </c>
      <c r="B2874" s="3" t="s">
        <v>944</v>
      </c>
      <c r="C2874" s="4" t="s">
        <v>2257</v>
      </c>
      <c r="D2874" s="45" t="s">
        <v>1669</v>
      </c>
      <c r="E2874" s="3" t="s">
        <v>763</v>
      </c>
      <c r="F2874" s="3" t="s">
        <v>945</v>
      </c>
      <c r="G2874" s="4" t="str">
        <f t="shared" si="185"/>
        <v>RES1210 60R4±1%</v>
      </c>
      <c r="H2874" s="3" t="s">
        <v>23</v>
      </c>
      <c r="I2874" s="3" t="s">
        <v>24</v>
      </c>
      <c r="J2874" s="3" t="s">
        <v>25</v>
      </c>
      <c r="K2874" s="3" t="s">
        <v>946</v>
      </c>
      <c r="L2874" s="4" t="str">
        <f t="shared" si="186"/>
        <v>RC1210FR-0760R4L</v>
      </c>
      <c r="M2874" s="3" t="s">
        <v>378</v>
      </c>
      <c r="N2874" t="s">
        <v>379</v>
      </c>
      <c r="O2874" t="str">
        <f t="shared" ca="1" si="184"/>
        <v>C:\Altium Libraries\Passives Library\DataSheet\GENERAL PURPOSE CHIP RESISTORS (Yageo).pdf</v>
      </c>
      <c r="P2874" s="5" t="str">
        <f t="shared" si="187"/>
        <v>GENERAL PURPOSE CHIP RESISTORS RES1210 60R4±1% 200V 0.5W</v>
      </c>
    </row>
    <row r="2875" spans="1:16" x14ac:dyDescent="0.3">
      <c r="A2875" s="4" t="s">
        <v>4176</v>
      </c>
      <c r="B2875" s="3" t="s">
        <v>944</v>
      </c>
      <c r="C2875" s="4" t="s">
        <v>2258</v>
      </c>
      <c r="D2875" s="45" t="s">
        <v>1669</v>
      </c>
      <c r="E2875" s="3" t="s">
        <v>763</v>
      </c>
      <c r="F2875" s="3" t="s">
        <v>945</v>
      </c>
      <c r="G2875" s="4" t="str">
        <f t="shared" si="185"/>
        <v>RES1210 61R9±1%</v>
      </c>
      <c r="H2875" s="3" t="s">
        <v>23</v>
      </c>
      <c r="I2875" s="3" t="s">
        <v>24</v>
      </c>
      <c r="J2875" s="3" t="s">
        <v>25</v>
      </c>
      <c r="K2875" s="3" t="s">
        <v>946</v>
      </c>
      <c r="L2875" s="4" t="str">
        <f t="shared" si="186"/>
        <v>RC1210FR-0761R9L</v>
      </c>
      <c r="M2875" s="3" t="s">
        <v>378</v>
      </c>
      <c r="N2875" t="s">
        <v>379</v>
      </c>
      <c r="O2875" t="str">
        <f t="shared" ca="1" si="184"/>
        <v>C:\Altium Libraries\Passives Library\DataSheet\GENERAL PURPOSE CHIP RESISTORS (Yageo).pdf</v>
      </c>
      <c r="P2875" s="5" t="str">
        <f t="shared" si="187"/>
        <v>GENERAL PURPOSE CHIP RESISTORS RES1210 61R9±1% 200V 0.5W</v>
      </c>
    </row>
    <row r="2876" spans="1:16" x14ac:dyDescent="0.3">
      <c r="A2876" s="4" t="s">
        <v>4177</v>
      </c>
      <c r="B2876" s="3" t="s">
        <v>944</v>
      </c>
      <c r="C2876" s="4" t="s">
        <v>2259</v>
      </c>
      <c r="D2876" s="45" t="s">
        <v>1669</v>
      </c>
      <c r="E2876" s="3" t="s">
        <v>763</v>
      </c>
      <c r="F2876" s="3" t="s">
        <v>945</v>
      </c>
      <c r="G2876" s="4" t="str">
        <f t="shared" si="185"/>
        <v>RES1210 63R4±1%</v>
      </c>
      <c r="H2876" s="3" t="s">
        <v>23</v>
      </c>
      <c r="I2876" s="3" t="s">
        <v>24</v>
      </c>
      <c r="J2876" s="3" t="s">
        <v>25</v>
      </c>
      <c r="K2876" s="3" t="s">
        <v>946</v>
      </c>
      <c r="L2876" s="4" t="str">
        <f t="shared" si="186"/>
        <v>RC1210FR-0763R4L</v>
      </c>
      <c r="M2876" s="3" t="s">
        <v>378</v>
      </c>
      <c r="N2876" t="s">
        <v>379</v>
      </c>
      <c r="O2876" t="str">
        <f t="shared" ca="1" si="184"/>
        <v>C:\Altium Libraries\Passives Library\DataSheet\GENERAL PURPOSE CHIP RESISTORS (Yageo).pdf</v>
      </c>
      <c r="P2876" s="5" t="str">
        <f t="shared" si="187"/>
        <v>GENERAL PURPOSE CHIP RESISTORS RES1210 63R4±1% 200V 0.5W</v>
      </c>
    </row>
    <row r="2877" spans="1:16" x14ac:dyDescent="0.3">
      <c r="A2877" s="4" t="s">
        <v>4178</v>
      </c>
      <c r="B2877" s="3" t="s">
        <v>944</v>
      </c>
      <c r="C2877" s="4" t="s">
        <v>2260</v>
      </c>
      <c r="D2877" s="45" t="s">
        <v>1669</v>
      </c>
      <c r="E2877" s="3" t="s">
        <v>763</v>
      </c>
      <c r="F2877" s="3" t="s">
        <v>945</v>
      </c>
      <c r="G2877" s="4" t="str">
        <f t="shared" si="185"/>
        <v>RES1210 64R9±1%</v>
      </c>
      <c r="H2877" s="3" t="s">
        <v>23</v>
      </c>
      <c r="I2877" s="3" t="s">
        <v>24</v>
      </c>
      <c r="J2877" s="3" t="s">
        <v>25</v>
      </c>
      <c r="K2877" s="3" t="s">
        <v>946</v>
      </c>
      <c r="L2877" s="4" t="str">
        <f t="shared" si="186"/>
        <v>RC1210FR-0764R9L</v>
      </c>
      <c r="M2877" s="3" t="s">
        <v>378</v>
      </c>
      <c r="N2877" t="s">
        <v>379</v>
      </c>
      <c r="O2877" t="str">
        <f t="shared" ca="1" si="184"/>
        <v>C:\Altium Libraries\Passives Library\DataSheet\GENERAL PURPOSE CHIP RESISTORS (Yageo).pdf</v>
      </c>
      <c r="P2877" s="5" t="str">
        <f t="shared" si="187"/>
        <v>GENERAL PURPOSE CHIP RESISTORS RES1210 64R9±1% 200V 0.5W</v>
      </c>
    </row>
    <row r="2878" spans="1:16" x14ac:dyDescent="0.3">
      <c r="A2878" s="4" t="s">
        <v>4179</v>
      </c>
      <c r="B2878" s="3" t="s">
        <v>944</v>
      </c>
      <c r="C2878" s="4" t="s">
        <v>2261</v>
      </c>
      <c r="D2878" s="45" t="s">
        <v>1669</v>
      </c>
      <c r="E2878" s="3" t="s">
        <v>763</v>
      </c>
      <c r="F2878" s="3" t="s">
        <v>945</v>
      </c>
      <c r="G2878" s="4" t="str">
        <f t="shared" si="185"/>
        <v>RES1210 66R5±1%</v>
      </c>
      <c r="H2878" s="3" t="s">
        <v>23</v>
      </c>
      <c r="I2878" s="3" t="s">
        <v>24</v>
      </c>
      <c r="J2878" s="3" t="s">
        <v>25</v>
      </c>
      <c r="K2878" s="3" t="s">
        <v>946</v>
      </c>
      <c r="L2878" s="4" t="str">
        <f t="shared" si="186"/>
        <v>RC1210FR-0766R5L</v>
      </c>
      <c r="M2878" s="3" t="s">
        <v>378</v>
      </c>
      <c r="N2878" t="s">
        <v>379</v>
      </c>
      <c r="O2878" t="str">
        <f t="shared" ca="1" si="184"/>
        <v>C:\Altium Libraries\Passives Library\DataSheet\GENERAL PURPOSE CHIP RESISTORS (Yageo).pdf</v>
      </c>
      <c r="P2878" s="5" t="str">
        <f t="shared" si="187"/>
        <v>GENERAL PURPOSE CHIP RESISTORS RES1210 66R5±1% 200V 0.5W</v>
      </c>
    </row>
    <row r="2879" spans="1:16" x14ac:dyDescent="0.3">
      <c r="A2879" s="4" t="s">
        <v>4180</v>
      </c>
      <c r="B2879" s="3" t="s">
        <v>944</v>
      </c>
      <c r="C2879" s="4" t="s">
        <v>2262</v>
      </c>
      <c r="D2879" s="45" t="s">
        <v>1669</v>
      </c>
      <c r="E2879" s="3" t="s">
        <v>763</v>
      </c>
      <c r="F2879" s="3" t="s">
        <v>945</v>
      </c>
      <c r="G2879" s="4" t="str">
        <f t="shared" si="185"/>
        <v>RES1210 68R1±1%</v>
      </c>
      <c r="H2879" s="3" t="s">
        <v>23</v>
      </c>
      <c r="I2879" s="3" t="s">
        <v>24</v>
      </c>
      <c r="J2879" s="3" t="s">
        <v>25</v>
      </c>
      <c r="K2879" s="3" t="s">
        <v>946</v>
      </c>
      <c r="L2879" s="4" t="str">
        <f t="shared" si="186"/>
        <v>RC1210FR-0768R1L</v>
      </c>
      <c r="M2879" s="3" t="s">
        <v>378</v>
      </c>
      <c r="N2879" t="s">
        <v>379</v>
      </c>
      <c r="O2879" t="str">
        <f t="shared" ca="1" si="184"/>
        <v>C:\Altium Libraries\Passives Library\DataSheet\GENERAL PURPOSE CHIP RESISTORS (Yageo).pdf</v>
      </c>
      <c r="P2879" s="5" t="str">
        <f t="shared" si="187"/>
        <v>GENERAL PURPOSE CHIP RESISTORS RES1210 68R1±1% 200V 0.5W</v>
      </c>
    </row>
    <row r="2880" spans="1:16" x14ac:dyDescent="0.3">
      <c r="A2880" s="4" t="s">
        <v>4181</v>
      </c>
      <c r="B2880" s="3" t="s">
        <v>944</v>
      </c>
      <c r="C2880" s="4" t="s">
        <v>2263</v>
      </c>
      <c r="D2880" s="45" t="s">
        <v>1669</v>
      </c>
      <c r="E2880" s="3" t="s">
        <v>763</v>
      </c>
      <c r="F2880" s="3" t="s">
        <v>945</v>
      </c>
      <c r="G2880" s="4" t="str">
        <f t="shared" si="185"/>
        <v>RES1210 69R8±1%</v>
      </c>
      <c r="H2880" s="3" t="s">
        <v>23</v>
      </c>
      <c r="I2880" s="3" t="s">
        <v>24</v>
      </c>
      <c r="J2880" s="3" t="s">
        <v>25</v>
      </c>
      <c r="K2880" s="3" t="s">
        <v>946</v>
      </c>
      <c r="L2880" s="4" t="str">
        <f t="shared" si="186"/>
        <v>RC1210FR-0769R8L</v>
      </c>
      <c r="M2880" s="3" t="s">
        <v>378</v>
      </c>
      <c r="N2880" t="s">
        <v>379</v>
      </c>
      <c r="O2880" t="str">
        <f t="shared" ca="1" si="184"/>
        <v>C:\Altium Libraries\Passives Library\DataSheet\GENERAL PURPOSE CHIP RESISTORS (Yageo).pdf</v>
      </c>
      <c r="P2880" s="5" t="str">
        <f t="shared" si="187"/>
        <v>GENERAL PURPOSE CHIP RESISTORS RES1210 69R8±1% 200V 0.5W</v>
      </c>
    </row>
    <row r="2881" spans="1:16" x14ac:dyDescent="0.3">
      <c r="A2881" s="4" t="s">
        <v>4182</v>
      </c>
      <c r="B2881" s="3" t="s">
        <v>944</v>
      </c>
      <c r="C2881" s="4" t="s">
        <v>2264</v>
      </c>
      <c r="D2881" s="45" t="s">
        <v>1669</v>
      </c>
      <c r="E2881" s="3" t="s">
        <v>763</v>
      </c>
      <c r="F2881" s="3" t="s">
        <v>945</v>
      </c>
      <c r="G2881" s="4" t="str">
        <f t="shared" si="185"/>
        <v>RES1210 71R5±1%</v>
      </c>
      <c r="H2881" s="3" t="s">
        <v>23</v>
      </c>
      <c r="I2881" s="3" t="s">
        <v>24</v>
      </c>
      <c r="J2881" s="3" t="s">
        <v>25</v>
      </c>
      <c r="K2881" s="3" t="s">
        <v>946</v>
      </c>
      <c r="L2881" s="4" t="str">
        <f t="shared" si="186"/>
        <v>RC1210FR-0771R5L</v>
      </c>
      <c r="M2881" s="3" t="s">
        <v>378</v>
      </c>
      <c r="N2881" t="s">
        <v>379</v>
      </c>
      <c r="O2881" t="str">
        <f t="shared" ca="1" si="184"/>
        <v>C:\Altium Libraries\Passives Library\DataSheet\GENERAL PURPOSE CHIP RESISTORS (Yageo).pdf</v>
      </c>
      <c r="P2881" s="5" t="str">
        <f t="shared" si="187"/>
        <v>GENERAL PURPOSE CHIP RESISTORS RES1210 71R5±1% 200V 0.5W</v>
      </c>
    </row>
    <row r="2882" spans="1:16" x14ac:dyDescent="0.3">
      <c r="A2882" s="4" t="s">
        <v>4183</v>
      </c>
      <c r="B2882" s="3" t="s">
        <v>944</v>
      </c>
      <c r="C2882" s="4" t="s">
        <v>2265</v>
      </c>
      <c r="D2882" s="45" t="s">
        <v>1669</v>
      </c>
      <c r="E2882" s="3" t="s">
        <v>763</v>
      </c>
      <c r="F2882" s="3" t="s">
        <v>945</v>
      </c>
      <c r="G2882" s="4" t="str">
        <f t="shared" si="185"/>
        <v>RES1210 73R2±1%</v>
      </c>
      <c r="H2882" s="3" t="s">
        <v>23</v>
      </c>
      <c r="I2882" s="3" t="s">
        <v>24</v>
      </c>
      <c r="J2882" s="3" t="s">
        <v>25</v>
      </c>
      <c r="K2882" s="3" t="s">
        <v>946</v>
      </c>
      <c r="L2882" s="4" t="str">
        <f t="shared" si="186"/>
        <v>RC1210FR-0773R2L</v>
      </c>
      <c r="M2882" s="3" t="s">
        <v>378</v>
      </c>
      <c r="N2882" t="s">
        <v>379</v>
      </c>
      <c r="O2882" t="str">
        <f t="shared" ca="1" si="184"/>
        <v>C:\Altium Libraries\Passives Library\DataSheet\GENERAL PURPOSE CHIP RESISTORS (Yageo).pdf</v>
      </c>
      <c r="P2882" s="5" t="str">
        <f t="shared" si="187"/>
        <v>GENERAL PURPOSE CHIP RESISTORS RES1210 73R2±1% 200V 0.5W</v>
      </c>
    </row>
    <row r="2883" spans="1:16" x14ac:dyDescent="0.3">
      <c r="A2883" s="4" t="s">
        <v>4184</v>
      </c>
      <c r="B2883" s="3" t="s">
        <v>944</v>
      </c>
      <c r="C2883" s="4" t="s">
        <v>119</v>
      </c>
      <c r="D2883" s="45" t="s">
        <v>1669</v>
      </c>
      <c r="E2883" s="3" t="s">
        <v>763</v>
      </c>
      <c r="F2883" s="3" t="s">
        <v>945</v>
      </c>
      <c r="G2883" s="4" t="str">
        <f t="shared" si="185"/>
        <v>RES1210 75R±1%</v>
      </c>
      <c r="H2883" s="3" t="s">
        <v>23</v>
      </c>
      <c r="I2883" s="3" t="s">
        <v>24</v>
      </c>
      <c r="J2883" s="3" t="s">
        <v>25</v>
      </c>
      <c r="K2883" s="3" t="s">
        <v>946</v>
      </c>
      <c r="L2883" s="4" t="str">
        <f t="shared" si="186"/>
        <v>RC1210FR-0775RL</v>
      </c>
      <c r="M2883" s="3" t="s">
        <v>378</v>
      </c>
      <c r="N2883" t="s">
        <v>379</v>
      </c>
      <c r="O2883" t="str">
        <f t="shared" ca="1" si="184"/>
        <v>C:\Altium Libraries\Passives Library\DataSheet\GENERAL PURPOSE CHIP RESISTORS (Yageo).pdf</v>
      </c>
      <c r="P2883" s="5" t="str">
        <f t="shared" si="187"/>
        <v>GENERAL PURPOSE CHIP RESISTORS RES1210 75R±1% 200V 0.5W</v>
      </c>
    </row>
    <row r="2884" spans="1:16" x14ac:dyDescent="0.3">
      <c r="A2884" s="4" t="s">
        <v>4185</v>
      </c>
      <c r="B2884" s="3" t="s">
        <v>944</v>
      </c>
      <c r="C2884" s="4" t="s">
        <v>2266</v>
      </c>
      <c r="D2884" s="45" t="s">
        <v>1669</v>
      </c>
      <c r="E2884" s="3" t="s">
        <v>763</v>
      </c>
      <c r="F2884" s="3" t="s">
        <v>945</v>
      </c>
      <c r="G2884" s="4" t="str">
        <f t="shared" si="185"/>
        <v>RES1210 76R8±1%</v>
      </c>
      <c r="H2884" s="3" t="s">
        <v>23</v>
      </c>
      <c r="I2884" s="3" t="s">
        <v>24</v>
      </c>
      <c r="J2884" s="3" t="s">
        <v>25</v>
      </c>
      <c r="K2884" s="3" t="s">
        <v>946</v>
      </c>
      <c r="L2884" s="4" t="str">
        <f t="shared" si="186"/>
        <v>RC1210FR-0776R8L</v>
      </c>
      <c r="M2884" s="3" t="s">
        <v>378</v>
      </c>
      <c r="N2884" t="s">
        <v>379</v>
      </c>
      <c r="O2884" t="str">
        <f t="shared" ca="1" si="184"/>
        <v>C:\Altium Libraries\Passives Library\DataSheet\GENERAL PURPOSE CHIP RESISTORS (Yageo).pdf</v>
      </c>
      <c r="P2884" s="5" t="str">
        <f t="shared" si="187"/>
        <v>GENERAL PURPOSE CHIP RESISTORS RES1210 76R8±1% 200V 0.5W</v>
      </c>
    </row>
    <row r="2885" spans="1:16" x14ac:dyDescent="0.3">
      <c r="A2885" s="4" t="s">
        <v>4186</v>
      </c>
      <c r="B2885" s="3" t="s">
        <v>944</v>
      </c>
      <c r="C2885" s="4" t="s">
        <v>2267</v>
      </c>
      <c r="D2885" s="45" t="s">
        <v>1669</v>
      </c>
      <c r="E2885" s="3" t="s">
        <v>763</v>
      </c>
      <c r="F2885" s="3" t="s">
        <v>945</v>
      </c>
      <c r="G2885" s="4" t="str">
        <f t="shared" si="185"/>
        <v>RES1210 78R7±1%</v>
      </c>
      <c r="H2885" s="3" t="s">
        <v>23</v>
      </c>
      <c r="I2885" s="3" t="s">
        <v>24</v>
      </c>
      <c r="J2885" s="3" t="s">
        <v>25</v>
      </c>
      <c r="K2885" s="3" t="s">
        <v>946</v>
      </c>
      <c r="L2885" s="4" t="str">
        <f t="shared" si="186"/>
        <v>RC1210FR-0778R7L</v>
      </c>
      <c r="M2885" s="3" t="s">
        <v>378</v>
      </c>
      <c r="N2885" t="s">
        <v>379</v>
      </c>
      <c r="O2885" t="str">
        <f t="shared" ca="1" si="184"/>
        <v>C:\Altium Libraries\Passives Library\DataSheet\GENERAL PURPOSE CHIP RESISTORS (Yageo).pdf</v>
      </c>
      <c r="P2885" s="5" t="str">
        <f t="shared" si="187"/>
        <v>GENERAL PURPOSE CHIP RESISTORS RES1210 78R7±1% 200V 0.5W</v>
      </c>
    </row>
    <row r="2886" spans="1:16" x14ac:dyDescent="0.3">
      <c r="A2886" s="4" t="s">
        <v>4187</v>
      </c>
      <c r="B2886" s="3" t="s">
        <v>944</v>
      </c>
      <c r="C2886" s="4" t="s">
        <v>2268</v>
      </c>
      <c r="D2886" s="45" t="s">
        <v>1669</v>
      </c>
      <c r="E2886" s="3" t="s">
        <v>763</v>
      </c>
      <c r="F2886" s="3" t="s">
        <v>945</v>
      </c>
      <c r="G2886" s="4" t="str">
        <f t="shared" si="185"/>
        <v>RES1210 80R6±1%</v>
      </c>
      <c r="H2886" s="3" t="s">
        <v>23</v>
      </c>
      <c r="I2886" s="3" t="s">
        <v>24</v>
      </c>
      <c r="J2886" s="3" t="s">
        <v>25</v>
      </c>
      <c r="K2886" s="3" t="s">
        <v>946</v>
      </c>
      <c r="L2886" s="4" t="str">
        <f t="shared" si="186"/>
        <v>RC1210FR-0780R6L</v>
      </c>
      <c r="M2886" s="3" t="s">
        <v>378</v>
      </c>
      <c r="N2886" t="s">
        <v>379</v>
      </c>
      <c r="O2886" t="str">
        <f t="shared" ca="1" si="184"/>
        <v>C:\Altium Libraries\Passives Library\DataSheet\GENERAL PURPOSE CHIP RESISTORS (Yageo).pdf</v>
      </c>
      <c r="P2886" s="5" t="str">
        <f t="shared" si="187"/>
        <v>GENERAL PURPOSE CHIP RESISTORS RES1210 80R6±1% 200V 0.5W</v>
      </c>
    </row>
    <row r="2887" spans="1:16" x14ac:dyDescent="0.3">
      <c r="A2887" s="4" t="s">
        <v>4188</v>
      </c>
      <c r="B2887" s="3" t="s">
        <v>944</v>
      </c>
      <c r="C2887" s="4" t="s">
        <v>2269</v>
      </c>
      <c r="D2887" s="45" t="s">
        <v>1669</v>
      </c>
      <c r="E2887" s="3" t="s">
        <v>763</v>
      </c>
      <c r="F2887" s="3" t="s">
        <v>945</v>
      </c>
      <c r="G2887" s="4" t="str">
        <f t="shared" si="185"/>
        <v>RES1210 82R5±1%</v>
      </c>
      <c r="H2887" s="3" t="s">
        <v>23</v>
      </c>
      <c r="I2887" s="3" t="s">
        <v>24</v>
      </c>
      <c r="J2887" s="3" t="s">
        <v>25</v>
      </c>
      <c r="K2887" s="3" t="s">
        <v>946</v>
      </c>
      <c r="L2887" s="4" t="str">
        <f t="shared" si="186"/>
        <v>RC1210FR-0782R5L</v>
      </c>
      <c r="M2887" s="3" t="s">
        <v>378</v>
      </c>
      <c r="N2887" t="s">
        <v>379</v>
      </c>
      <c r="O2887" t="str">
        <f t="shared" ca="1" si="184"/>
        <v>C:\Altium Libraries\Passives Library\DataSheet\GENERAL PURPOSE CHIP RESISTORS (Yageo).pdf</v>
      </c>
      <c r="P2887" s="5" t="str">
        <f t="shared" si="187"/>
        <v>GENERAL PURPOSE CHIP RESISTORS RES1210 82R5±1% 200V 0.5W</v>
      </c>
    </row>
    <row r="2888" spans="1:16" x14ac:dyDescent="0.3">
      <c r="A2888" s="4" t="s">
        <v>4189</v>
      </c>
      <c r="B2888" s="3" t="s">
        <v>944</v>
      </c>
      <c r="C2888" s="4" t="s">
        <v>2270</v>
      </c>
      <c r="D2888" s="45" t="s">
        <v>1669</v>
      </c>
      <c r="E2888" s="3" t="s">
        <v>763</v>
      </c>
      <c r="F2888" s="3" t="s">
        <v>945</v>
      </c>
      <c r="G2888" s="4" t="str">
        <f t="shared" si="185"/>
        <v>RES1210 84R5±1%</v>
      </c>
      <c r="H2888" s="3" t="s">
        <v>23</v>
      </c>
      <c r="I2888" s="3" t="s">
        <v>24</v>
      </c>
      <c r="J2888" s="3" t="s">
        <v>25</v>
      </c>
      <c r="K2888" s="3" t="s">
        <v>946</v>
      </c>
      <c r="L2888" s="4" t="str">
        <f t="shared" si="186"/>
        <v>RC1210FR-0784R5L</v>
      </c>
      <c r="M2888" s="3" t="s">
        <v>378</v>
      </c>
      <c r="N2888" t="s">
        <v>379</v>
      </c>
      <c r="O2888" t="str">
        <f t="shared" ca="1" si="184"/>
        <v>C:\Altium Libraries\Passives Library\DataSheet\GENERAL PURPOSE CHIP RESISTORS (Yageo).pdf</v>
      </c>
      <c r="P2888" s="5" t="str">
        <f t="shared" si="187"/>
        <v>GENERAL PURPOSE CHIP RESISTORS RES1210 84R5±1% 200V 0.5W</v>
      </c>
    </row>
    <row r="2889" spans="1:16" x14ac:dyDescent="0.3">
      <c r="A2889" s="4" t="s">
        <v>4190</v>
      </c>
      <c r="B2889" s="3" t="s">
        <v>944</v>
      </c>
      <c r="C2889" s="4" t="s">
        <v>2271</v>
      </c>
      <c r="D2889" s="45" t="s">
        <v>1669</v>
      </c>
      <c r="E2889" s="3" t="s">
        <v>763</v>
      </c>
      <c r="F2889" s="3" t="s">
        <v>945</v>
      </c>
      <c r="G2889" s="4" t="str">
        <f t="shared" si="185"/>
        <v>RES1210 86R6±1%</v>
      </c>
      <c r="H2889" s="3" t="s">
        <v>23</v>
      </c>
      <c r="I2889" s="3" t="s">
        <v>24</v>
      </c>
      <c r="J2889" s="3" t="s">
        <v>25</v>
      </c>
      <c r="K2889" s="3" t="s">
        <v>946</v>
      </c>
      <c r="L2889" s="4" t="str">
        <f t="shared" si="186"/>
        <v>RC1210FR-0786R6L</v>
      </c>
      <c r="M2889" s="3" t="s">
        <v>378</v>
      </c>
      <c r="N2889" t="s">
        <v>379</v>
      </c>
      <c r="O2889" t="str">
        <f t="shared" ca="1" si="184"/>
        <v>C:\Altium Libraries\Passives Library\DataSheet\GENERAL PURPOSE CHIP RESISTORS (Yageo).pdf</v>
      </c>
      <c r="P2889" s="5" t="str">
        <f t="shared" si="187"/>
        <v>GENERAL PURPOSE CHIP RESISTORS RES1210 86R6±1% 200V 0.5W</v>
      </c>
    </row>
    <row r="2890" spans="1:16" x14ac:dyDescent="0.3">
      <c r="A2890" s="4" t="s">
        <v>4191</v>
      </c>
      <c r="B2890" s="3" t="s">
        <v>944</v>
      </c>
      <c r="C2890" s="4" t="s">
        <v>2272</v>
      </c>
      <c r="D2890" s="45" t="s">
        <v>1669</v>
      </c>
      <c r="E2890" s="3" t="s">
        <v>763</v>
      </c>
      <c r="F2890" s="3" t="s">
        <v>945</v>
      </c>
      <c r="G2890" s="4" t="str">
        <f t="shared" si="185"/>
        <v>RES1210 88R7±1%</v>
      </c>
      <c r="H2890" s="3" t="s">
        <v>23</v>
      </c>
      <c r="I2890" s="3" t="s">
        <v>24</v>
      </c>
      <c r="J2890" s="3" t="s">
        <v>25</v>
      </c>
      <c r="K2890" s="3" t="s">
        <v>946</v>
      </c>
      <c r="L2890" s="4" t="str">
        <f t="shared" si="186"/>
        <v>RC1210FR-0788R7L</v>
      </c>
      <c r="M2890" s="3" t="s">
        <v>378</v>
      </c>
      <c r="N2890" t="s">
        <v>379</v>
      </c>
      <c r="O2890" t="str">
        <f t="shared" ca="1" si="184"/>
        <v>C:\Altium Libraries\Passives Library\DataSheet\GENERAL PURPOSE CHIP RESISTORS (Yageo).pdf</v>
      </c>
      <c r="P2890" s="5" t="str">
        <f t="shared" si="187"/>
        <v>GENERAL PURPOSE CHIP RESISTORS RES1210 88R7±1% 200V 0.5W</v>
      </c>
    </row>
    <row r="2891" spans="1:16" x14ac:dyDescent="0.3">
      <c r="A2891" s="4" t="s">
        <v>4192</v>
      </c>
      <c r="B2891" s="3" t="s">
        <v>944</v>
      </c>
      <c r="C2891" s="4" t="s">
        <v>2273</v>
      </c>
      <c r="D2891" s="45" t="s">
        <v>1669</v>
      </c>
      <c r="E2891" s="3" t="s">
        <v>763</v>
      </c>
      <c r="F2891" s="3" t="s">
        <v>945</v>
      </c>
      <c r="G2891" s="4" t="str">
        <f t="shared" si="185"/>
        <v>RES1210 90R9±1%</v>
      </c>
      <c r="H2891" s="3" t="s">
        <v>23</v>
      </c>
      <c r="I2891" s="3" t="s">
        <v>24</v>
      </c>
      <c r="J2891" s="3" t="s">
        <v>25</v>
      </c>
      <c r="K2891" s="3" t="s">
        <v>946</v>
      </c>
      <c r="L2891" s="4" t="str">
        <f t="shared" si="186"/>
        <v>RC1210FR-0790R9L</v>
      </c>
      <c r="M2891" s="3" t="s">
        <v>378</v>
      </c>
      <c r="N2891" t="s">
        <v>379</v>
      </c>
      <c r="O2891" t="str">
        <f t="shared" ca="1" si="184"/>
        <v>C:\Altium Libraries\Passives Library\DataSheet\GENERAL PURPOSE CHIP RESISTORS (Yageo).pdf</v>
      </c>
      <c r="P2891" s="5" t="str">
        <f t="shared" si="187"/>
        <v>GENERAL PURPOSE CHIP RESISTORS RES1210 90R9±1% 200V 0.5W</v>
      </c>
    </row>
    <row r="2892" spans="1:16" x14ac:dyDescent="0.3">
      <c r="A2892" s="4" t="s">
        <v>4193</v>
      </c>
      <c r="B2892" s="3" t="s">
        <v>944</v>
      </c>
      <c r="C2892" s="4" t="s">
        <v>2274</v>
      </c>
      <c r="D2892" s="45" t="s">
        <v>1669</v>
      </c>
      <c r="E2892" s="3" t="s">
        <v>763</v>
      </c>
      <c r="F2892" s="3" t="s">
        <v>945</v>
      </c>
      <c r="G2892" s="4" t="str">
        <f t="shared" si="185"/>
        <v>RES1210 93R1±1%</v>
      </c>
      <c r="H2892" s="3" t="s">
        <v>23</v>
      </c>
      <c r="I2892" s="3" t="s">
        <v>24</v>
      </c>
      <c r="J2892" s="3" t="s">
        <v>25</v>
      </c>
      <c r="K2892" s="3" t="s">
        <v>946</v>
      </c>
      <c r="L2892" s="4" t="str">
        <f t="shared" si="186"/>
        <v>RC1210FR-0793R1L</v>
      </c>
      <c r="M2892" s="3" t="s">
        <v>378</v>
      </c>
      <c r="N2892" t="s">
        <v>379</v>
      </c>
      <c r="O2892" t="str">
        <f t="shared" ca="1" si="184"/>
        <v>C:\Altium Libraries\Passives Library\DataSheet\GENERAL PURPOSE CHIP RESISTORS (Yageo).pdf</v>
      </c>
      <c r="P2892" s="5" t="str">
        <f t="shared" si="187"/>
        <v>GENERAL PURPOSE CHIP RESISTORS RES1210 93R1±1% 200V 0.5W</v>
      </c>
    </row>
    <row r="2893" spans="1:16" x14ac:dyDescent="0.3">
      <c r="A2893" s="4" t="s">
        <v>4194</v>
      </c>
      <c r="B2893" s="3" t="s">
        <v>944</v>
      </c>
      <c r="C2893" s="4" t="s">
        <v>2275</v>
      </c>
      <c r="D2893" s="45" t="s">
        <v>1669</v>
      </c>
      <c r="E2893" s="3" t="s">
        <v>763</v>
      </c>
      <c r="F2893" s="3" t="s">
        <v>945</v>
      </c>
      <c r="G2893" s="4" t="str">
        <f t="shared" si="185"/>
        <v>RES1210 95R3±1%</v>
      </c>
      <c r="H2893" s="3" t="s">
        <v>23</v>
      </c>
      <c r="I2893" s="3" t="s">
        <v>24</v>
      </c>
      <c r="J2893" s="3" t="s">
        <v>25</v>
      </c>
      <c r="K2893" s="3" t="s">
        <v>946</v>
      </c>
      <c r="L2893" s="4" t="str">
        <f t="shared" si="186"/>
        <v>RC1210FR-0795R3L</v>
      </c>
      <c r="M2893" s="3" t="s">
        <v>378</v>
      </c>
      <c r="N2893" t="s">
        <v>379</v>
      </c>
      <c r="O2893" t="str">
        <f t="shared" ca="1" si="184"/>
        <v>C:\Altium Libraries\Passives Library\DataSheet\GENERAL PURPOSE CHIP RESISTORS (Yageo).pdf</v>
      </c>
      <c r="P2893" s="5" t="str">
        <f t="shared" si="187"/>
        <v>GENERAL PURPOSE CHIP RESISTORS RES1210 95R3±1% 200V 0.5W</v>
      </c>
    </row>
    <row r="2894" spans="1:16" x14ac:dyDescent="0.3">
      <c r="A2894" s="4" t="s">
        <v>4195</v>
      </c>
      <c r="B2894" s="3" t="s">
        <v>944</v>
      </c>
      <c r="C2894" s="4" t="s">
        <v>2276</v>
      </c>
      <c r="D2894" s="45" t="s">
        <v>1669</v>
      </c>
      <c r="E2894" s="3" t="s">
        <v>763</v>
      </c>
      <c r="F2894" s="3" t="s">
        <v>945</v>
      </c>
      <c r="G2894" s="4" t="str">
        <f t="shared" si="185"/>
        <v>RES1210 97R6±1%</v>
      </c>
      <c r="H2894" s="3" t="s">
        <v>23</v>
      </c>
      <c r="I2894" s="3" t="s">
        <v>24</v>
      </c>
      <c r="J2894" s="3" t="s">
        <v>25</v>
      </c>
      <c r="K2894" s="3" t="s">
        <v>946</v>
      </c>
      <c r="L2894" s="4" t="str">
        <f t="shared" si="186"/>
        <v>RC1210FR-0797R6L</v>
      </c>
      <c r="M2894" s="3" t="s">
        <v>378</v>
      </c>
      <c r="N2894" t="s">
        <v>379</v>
      </c>
      <c r="O2894" t="str">
        <f t="shared" ref="O2894:O2957" ca="1" si="188">CONCATENATE(LEFT(CELL("имяфайла"), FIND("[",CELL("имяфайла"))-1),"DataSheet\GENERAL PURPOSE CHIP RESISTORS (Yageo).pdf")</f>
        <v>C:\Altium Libraries\Passives Library\DataSheet\GENERAL PURPOSE CHIP RESISTORS (Yageo).pdf</v>
      </c>
      <c r="P2894" s="5" t="str">
        <f t="shared" si="187"/>
        <v>GENERAL PURPOSE CHIP RESISTORS RES1210 97R6±1% 200V 0.5W</v>
      </c>
    </row>
    <row r="2895" spans="1:16" x14ac:dyDescent="0.3">
      <c r="A2895" s="4" t="s">
        <v>4196</v>
      </c>
      <c r="B2895" s="3" t="s">
        <v>944</v>
      </c>
      <c r="C2895" s="4" t="s">
        <v>125</v>
      </c>
      <c r="D2895" s="45" t="s">
        <v>1669</v>
      </c>
      <c r="E2895" s="3" t="s">
        <v>763</v>
      </c>
      <c r="F2895" s="3" t="s">
        <v>945</v>
      </c>
      <c r="G2895" s="4" t="str">
        <f t="shared" ref="G2895:G2958" si="189">CONCATENATE(K2895," ",C2895,D2895)</f>
        <v>RES1210 100R±1%</v>
      </c>
      <c r="H2895" s="3" t="s">
        <v>23</v>
      </c>
      <c r="I2895" s="3" t="s">
        <v>24</v>
      </c>
      <c r="J2895" s="3" t="s">
        <v>25</v>
      </c>
      <c r="K2895" s="3" t="s">
        <v>946</v>
      </c>
      <c r="L2895" s="4" t="str">
        <f t="shared" ref="L2895:L2958" si="190">CONCATENATE("RC1210FR-07",C2895,"L")</f>
        <v>RC1210FR-07100RL</v>
      </c>
      <c r="M2895" s="3" t="s">
        <v>378</v>
      </c>
      <c r="N2895" t="s">
        <v>379</v>
      </c>
      <c r="O2895" t="str">
        <f t="shared" ca="1" si="188"/>
        <v>C:\Altium Libraries\Passives Library\DataSheet\GENERAL PURPOSE CHIP RESISTORS (Yageo).pdf</v>
      </c>
      <c r="P2895" s="5" t="str">
        <f t="shared" ref="P2895:P2958" si="191">CONCATENATE(N2895," ",K2895," ",C2895,D2895," ",E2895," ",F2895)</f>
        <v>GENERAL PURPOSE CHIP RESISTORS RES1210 100R±1% 200V 0.5W</v>
      </c>
    </row>
    <row r="2896" spans="1:16" x14ac:dyDescent="0.3">
      <c r="A2896" s="4" t="s">
        <v>4197</v>
      </c>
      <c r="B2896" s="3" t="s">
        <v>944</v>
      </c>
      <c r="C2896" s="4" t="s">
        <v>2277</v>
      </c>
      <c r="D2896" s="45" t="s">
        <v>1669</v>
      </c>
      <c r="E2896" s="3" t="s">
        <v>763</v>
      </c>
      <c r="F2896" s="3" t="s">
        <v>945</v>
      </c>
      <c r="G2896" s="4" t="str">
        <f t="shared" si="189"/>
        <v>RES1210 102R±1%</v>
      </c>
      <c r="H2896" s="3" t="s">
        <v>23</v>
      </c>
      <c r="I2896" s="3" t="s">
        <v>24</v>
      </c>
      <c r="J2896" s="3" t="s">
        <v>25</v>
      </c>
      <c r="K2896" s="3" t="s">
        <v>946</v>
      </c>
      <c r="L2896" s="4" t="str">
        <f t="shared" si="190"/>
        <v>RC1210FR-07102RL</v>
      </c>
      <c r="M2896" s="3" t="s">
        <v>378</v>
      </c>
      <c r="N2896" t="s">
        <v>379</v>
      </c>
      <c r="O2896" t="str">
        <f t="shared" ca="1" si="188"/>
        <v>C:\Altium Libraries\Passives Library\DataSheet\GENERAL PURPOSE CHIP RESISTORS (Yageo).pdf</v>
      </c>
      <c r="P2896" s="5" t="str">
        <f t="shared" si="191"/>
        <v>GENERAL PURPOSE CHIP RESISTORS RES1210 102R±1% 200V 0.5W</v>
      </c>
    </row>
    <row r="2897" spans="1:16" x14ac:dyDescent="0.3">
      <c r="A2897" s="4" t="s">
        <v>4198</v>
      </c>
      <c r="B2897" s="3" t="s">
        <v>944</v>
      </c>
      <c r="C2897" s="4" t="s">
        <v>2278</v>
      </c>
      <c r="D2897" s="45" t="s">
        <v>1669</v>
      </c>
      <c r="E2897" s="3" t="s">
        <v>763</v>
      </c>
      <c r="F2897" s="3" t="s">
        <v>945</v>
      </c>
      <c r="G2897" s="4" t="str">
        <f t="shared" si="189"/>
        <v>RES1210 105R±1%</v>
      </c>
      <c r="H2897" s="3" t="s">
        <v>23</v>
      </c>
      <c r="I2897" s="3" t="s">
        <v>24</v>
      </c>
      <c r="J2897" s="3" t="s">
        <v>25</v>
      </c>
      <c r="K2897" s="3" t="s">
        <v>946</v>
      </c>
      <c r="L2897" s="4" t="str">
        <f t="shared" si="190"/>
        <v>RC1210FR-07105RL</v>
      </c>
      <c r="M2897" s="3" t="s">
        <v>378</v>
      </c>
      <c r="N2897" t="s">
        <v>379</v>
      </c>
      <c r="O2897" t="str">
        <f t="shared" ca="1" si="188"/>
        <v>C:\Altium Libraries\Passives Library\DataSheet\GENERAL PURPOSE CHIP RESISTORS (Yageo).pdf</v>
      </c>
      <c r="P2897" s="5" t="str">
        <f t="shared" si="191"/>
        <v>GENERAL PURPOSE CHIP RESISTORS RES1210 105R±1% 200V 0.5W</v>
      </c>
    </row>
    <row r="2898" spans="1:16" x14ac:dyDescent="0.3">
      <c r="A2898" s="4" t="s">
        <v>4199</v>
      </c>
      <c r="B2898" s="3" t="s">
        <v>944</v>
      </c>
      <c r="C2898" s="4" t="s">
        <v>2279</v>
      </c>
      <c r="D2898" s="45" t="s">
        <v>1669</v>
      </c>
      <c r="E2898" s="3" t="s">
        <v>763</v>
      </c>
      <c r="F2898" s="3" t="s">
        <v>945</v>
      </c>
      <c r="G2898" s="4" t="str">
        <f t="shared" si="189"/>
        <v>RES1210 107R±1%</v>
      </c>
      <c r="H2898" s="3" t="s">
        <v>23</v>
      </c>
      <c r="I2898" s="3" t="s">
        <v>24</v>
      </c>
      <c r="J2898" s="3" t="s">
        <v>25</v>
      </c>
      <c r="K2898" s="3" t="s">
        <v>946</v>
      </c>
      <c r="L2898" s="4" t="str">
        <f t="shared" si="190"/>
        <v>RC1210FR-07107RL</v>
      </c>
      <c r="M2898" s="3" t="s">
        <v>378</v>
      </c>
      <c r="N2898" t="s">
        <v>379</v>
      </c>
      <c r="O2898" t="str">
        <f t="shared" ca="1" si="188"/>
        <v>C:\Altium Libraries\Passives Library\DataSheet\GENERAL PURPOSE CHIP RESISTORS (Yageo).pdf</v>
      </c>
      <c r="P2898" s="5" t="str">
        <f t="shared" si="191"/>
        <v>GENERAL PURPOSE CHIP RESISTORS RES1210 107R±1% 200V 0.5W</v>
      </c>
    </row>
    <row r="2899" spans="1:16" x14ac:dyDescent="0.3">
      <c r="A2899" s="4" t="s">
        <v>4200</v>
      </c>
      <c r="B2899" s="3" t="s">
        <v>944</v>
      </c>
      <c r="C2899" s="4" t="s">
        <v>127</v>
      </c>
      <c r="D2899" s="45" t="s">
        <v>1669</v>
      </c>
      <c r="E2899" s="3" t="s">
        <v>763</v>
      </c>
      <c r="F2899" s="3" t="s">
        <v>945</v>
      </c>
      <c r="G2899" s="4" t="str">
        <f t="shared" si="189"/>
        <v>RES1210 110R±1%</v>
      </c>
      <c r="H2899" s="3" t="s">
        <v>23</v>
      </c>
      <c r="I2899" s="3" t="s">
        <v>24</v>
      </c>
      <c r="J2899" s="3" t="s">
        <v>25</v>
      </c>
      <c r="K2899" s="3" t="s">
        <v>946</v>
      </c>
      <c r="L2899" s="4" t="str">
        <f t="shared" si="190"/>
        <v>RC1210FR-07110RL</v>
      </c>
      <c r="M2899" s="3" t="s">
        <v>378</v>
      </c>
      <c r="N2899" t="s">
        <v>379</v>
      </c>
      <c r="O2899" t="str">
        <f t="shared" ca="1" si="188"/>
        <v>C:\Altium Libraries\Passives Library\DataSheet\GENERAL PURPOSE CHIP RESISTORS (Yageo).pdf</v>
      </c>
      <c r="P2899" s="5" t="str">
        <f t="shared" si="191"/>
        <v>GENERAL PURPOSE CHIP RESISTORS RES1210 110R±1% 200V 0.5W</v>
      </c>
    </row>
    <row r="2900" spans="1:16" x14ac:dyDescent="0.3">
      <c r="A2900" s="4" t="s">
        <v>4201</v>
      </c>
      <c r="B2900" s="3" t="s">
        <v>944</v>
      </c>
      <c r="C2900" s="4" t="s">
        <v>2280</v>
      </c>
      <c r="D2900" s="45" t="s">
        <v>1669</v>
      </c>
      <c r="E2900" s="3" t="s">
        <v>763</v>
      </c>
      <c r="F2900" s="3" t="s">
        <v>945</v>
      </c>
      <c r="G2900" s="4" t="str">
        <f t="shared" si="189"/>
        <v>RES1210 113R±1%</v>
      </c>
      <c r="H2900" s="3" t="s">
        <v>23</v>
      </c>
      <c r="I2900" s="3" t="s">
        <v>24</v>
      </c>
      <c r="J2900" s="3" t="s">
        <v>25</v>
      </c>
      <c r="K2900" s="3" t="s">
        <v>946</v>
      </c>
      <c r="L2900" s="4" t="str">
        <f t="shared" si="190"/>
        <v>RC1210FR-07113RL</v>
      </c>
      <c r="M2900" s="3" t="s">
        <v>378</v>
      </c>
      <c r="N2900" t="s">
        <v>379</v>
      </c>
      <c r="O2900" t="str">
        <f t="shared" ca="1" si="188"/>
        <v>C:\Altium Libraries\Passives Library\DataSheet\GENERAL PURPOSE CHIP RESISTORS (Yageo).pdf</v>
      </c>
      <c r="P2900" s="5" t="str">
        <f t="shared" si="191"/>
        <v>GENERAL PURPOSE CHIP RESISTORS RES1210 113R±1% 200V 0.5W</v>
      </c>
    </row>
    <row r="2901" spans="1:16" x14ac:dyDescent="0.3">
      <c r="A2901" s="4" t="s">
        <v>4202</v>
      </c>
      <c r="B2901" s="3" t="s">
        <v>944</v>
      </c>
      <c r="C2901" s="4" t="s">
        <v>2281</v>
      </c>
      <c r="D2901" s="45" t="s">
        <v>1669</v>
      </c>
      <c r="E2901" s="3" t="s">
        <v>763</v>
      </c>
      <c r="F2901" s="3" t="s">
        <v>945</v>
      </c>
      <c r="G2901" s="4" t="str">
        <f t="shared" si="189"/>
        <v>RES1210 115R±1%</v>
      </c>
      <c r="H2901" s="3" t="s">
        <v>23</v>
      </c>
      <c r="I2901" s="3" t="s">
        <v>24</v>
      </c>
      <c r="J2901" s="3" t="s">
        <v>25</v>
      </c>
      <c r="K2901" s="3" t="s">
        <v>946</v>
      </c>
      <c r="L2901" s="4" t="str">
        <f t="shared" si="190"/>
        <v>RC1210FR-07115RL</v>
      </c>
      <c r="M2901" s="3" t="s">
        <v>378</v>
      </c>
      <c r="N2901" t="s">
        <v>379</v>
      </c>
      <c r="O2901" t="str">
        <f t="shared" ca="1" si="188"/>
        <v>C:\Altium Libraries\Passives Library\DataSheet\GENERAL PURPOSE CHIP RESISTORS (Yageo).pdf</v>
      </c>
      <c r="P2901" s="5" t="str">
        <f t="shared" si="191"/>
        <v>GENERAL PURPOSE CHIP RESISTORS RES1210 115R±1% 200V 0.5W</v>
      </c>
    </row>
    <row r="2902" spans="1:16" x14ac:dyDescent="0.3">
      <c r="A2902" s="4" t="s">
        <v>4203</v>
      </c>
      <c r="B2902" s="3" t="s">
        <v>944</v>
      </c>
      <c r="C2902" s="4" t="s">
        <v>2282</v>
      </c>
      <c r="D2902" s="45" t="s">
        <v>1669</v>
      </c>
      <c r="E2902" s="3" t="s">
        <v>763</v>
      </c>
      <c r="F2902" s="3" t="s">
        <v>945</v>
      </c>
      <c r="G2902" s="4" t="str">
        <f t="shared" si="189"/>
        <v>RES1210 118R±1%</v>
      </c>
      <c r="H2902" s="3" t="s">
        <v>23</v>
      </c>
      <c r="I2902" s="3" t="s">
        <v>24</v>
      </c>
      <c r="J2902" s="3" t="s">
        <v>25</v>
      </c>
      <c r="K2902" s="3" t="s">
        <v>946</v>
      </c>
      <c r="L2902" s="4" t="str">
        <f t="shared" si="190"/>
        <v>RC1210FR-07118RL</v>
      </c>
      <c r="M2902" s="3" t="s">
        <v>378</v>
      </c>
      <c r="N2902" t="s">
        <v>379</v>
      </c>
      <c r="O2902" t="str">
        <f t="shared" ca="1" si="188"/>
        <v>C:\Altium Libraries\Passives Library\DataSheet\GENERAL PURPOSE CHIP RESISTORS (Yageo).pdf</v>
      </c>
      <c r="P2902" s="5" t="str">
        <f t="shared" si="191"/>
        <v>GENERAL PURPOSE CHIP RESISTORS RES1210 118R±1% 200V 0.5W</v>
      </c>
    </row>
    <row r="2903" spans="1:16" x14ac:dyDescent="0.3">
      <c r="A2903" s="4" t="s">
        <v>4204</v>
      </c>
      <c r="B2903" s="3" t="s">
        <v>944</v>
      </c>
      <c r="C2903" s="4" t="s">
        <v>2283</v>
      </c>
      <c r="D2903" s="45" t="s">
        <v>1669</v>
      </c>
      <c r="E2903" s="3" t="s">
        <v>763</v>
      </c>
      <c r="F2903" s="3" t="s">
        <v>945</v>
      </c>
      <c r="G2903" s="4" t="str">
        <f t="shared" si="189"/>
        <v>RES1210 121R±1%</v>
      </c>
      <c r="H2903" s="3" t="s">
        <v>23</v>
      </c>
      <c r="I2903" s="3" t="s">
        <v>24</v>
      </c>
      <c r="J2903" s="3" t="s">
        <v>25</v>
      </c>
      <c r="K2903" s="3" t="s">
        <v>946</v>
      </c>
      <c r="L2903" s="4" t="str">
        <f t="shared" si="190"/>
        <v>RC1210FR-07121RL</v>
      </c>
      <c r="M2903" s="3" t="s">
        <v>378</v>
      </c>
      <c r="N2903" t="s">
        <v>379</v>
      </c>
      <c r="O2903" t="str">
        <f t="shared" ca="1" si="188"/>
        <v>C:\Altium Libraries\Passives Library\DataSheet\GENERAL PURPOSE CHIP RESISTORS (Yageo).pdf</v>
      </c>
      <c r="P2903" s="5" t="str">
        <f t="shared" si="191"/>
        <v>GENERAL PURPOSE CHIP RESISTORS RES1210 121R±1% 200V 0.5W</v>
      </c>
    </row>
    <row r="2904" spans="1:16" x14ac:dyDescent="0.3">
      <c r="A2904" s="4" t="s">
        <v>4205</v>
      </c>
      <c r="B2904" s="3" t="s">
        <v>944</v>
      </c>
      <c r="C2904" s="4" t="s">
        <v>2284</v>
      </c>
      <c r="D2904" s="45" t="s">
        <v>1669</v>
      </c>
      <c r="E2904" s="3" t="s">
        <v>763</v>
      </c>
      <c r="F2904" s="3" t="s">
        <v>945</v>
      </c>
      <c r="G2904" s="4" t="str">
        <f t="shared" si="189"/>
        <v>RES1210 124R±1%</v>
      </c>
      <c r="H2904" s="3" t="s">
        <v>23</v>
      </c>
      <c r="I2904" s="3" t="s">
        <v>24</v>
      </c>
      <c r="J2904" s="3" t="s">
        <v>25</v>
      </c>
      <c r="K2904" s="3" t="s">
        <v>946</v>
      </c>
      <c r="L2904" s="4" t="str">
        <f t="shared" si="190"/>
        <v>RC1210FR-07124RL</v>
      </c>
      <c r="M2904" s="3" t="s">
        <v>378</v>
      </c>
      <c r="N2904" t="s">
        <v>379</v>
      </c>
      <c r="O2904" t="str">
        <f t="shared" ca="1" si="188"/>
        <v>C:\Altium Libraries\Passives Library\DataSheet\GENERAL PURPOSE CHIP RESISTORS (Yageo).pdf</v>
      </c>
      <c r="P2904" s="5" t="str">
        <f t="shared" si="191"/>
        <v>GENERAL PURPOSE CHIP RESISTORS RES1210 124R±1% 200V 0.5W</v>
      </c>
    </row>
    <row r="2905" spans="1:16" x14ac:dyDescent="0.3">
      <c r="A2905" s="4" t="s">
        <v>4206</v>
      </c>
      <c r="B2905" s="3" t="s">
        <v>944</v>
      </c>
      <c r="C2905" s="4" t="s">
        <v>2285</v>
      </c>
      <c r="D2905" s="45" t="s">
        <v>1669</v>
      </c>
      <c r="E2905" s="3" t="s">
        <v>763</v>
      </c>
      <c r="F2905" s="3" t="s">
        <v>945</v>
      </c>
      <c r="G2905" s="4" t="str">
        <f t="shared" si="189"/>
        <v>RES1210 127R±1%</v>
      </c>
      <c r="H2905" s="3" t="s">
        <v>23</v>
      </c>
      <c r="I2905" s="3" t="s">
        <v>24</v>
      </c>
      <c r="J2905" s="3" t="s">
        <v>25</v>
      </c>
      <c r="K2905" s="3" t="s">
        <v>946</v>
      </c>
      <c r="L2905" s="4" t="str">
        <f t="shared" si="190"/>
        <v>RC1210FR-07127RL</v>
      </c>
      <c r="M2905" s="3" t="s">
        <v>378</v>
      </c>
      <c r="N2905" t="s">
        <v>379</v>
      </c>
      <c r="O2905" t="str">
        <f t="shared" ca="1" si="188"/>
        <v>C:\Altium Libraries\Passives Library\DataSheet\GENERAL PURPOSE CHIP RESISTORS (Yageo).pdf</v>
      </c>
      <c r="P2905" s="5" t="str">
        <f t="shared" si="191"/>
        <v>GENERAL PURPOSE CHIP RESISTORS RES1210 127R±1% 200V 0.5W</v>
      </c>
    </row>
    <row r="2906" spans="1:16" x14ac:dyDescent="0.3">
      <c r="A2906" s="4" t="s">
        <v>4207</v>
      </c>
      <c r="B2906" s="3" t="s">
        <v>944</v>
      </c>
      <c r="C2906" s="4" t="s">
        <v>131</v>
      </c>
      <c r="D2906" s="45" t="s">
        <v>1669</v>
      </c>
      <c r="E2906" s="3" t="s">
        <v>763</v>
      </c>
      <c r="F2906" s="3" t="s">
        <v>945</v>
      </c>
      <c r="G2906" s="4" t="str">
        <f t="shared" si="189"/>
        <v>RES1210 130R±1%</v>
      </c>
      <c r="H2906" s="3" t="s">
        <v>23</v>
      </c>
      <c r="I2906" s="3" t="s">
        <v>24</v>
      </c>
      <c r="J2906" s="3" t="s">
        <v>25</v>
      </c>
      <c r="K2906" s="3" t="s">
        <v>946</v>
      </c>
      <c r="L2906" s="4" t="str">
        <f t="shared" si="190"/>
        <v>RC1210FR-07130RL</v>
      </c>
      <c r="M2906" s="3" t="s">
        <v>378</v>
      </c>
      <c r="N2906" t="s">
        <v>379</v>
      </c>
      <c r="O2906" t="str">
        <f t="shared" ca="1" si="188"/>
        <v>C:\Altium Libraries\Passives Library\DataSheet\GENERAL PURPOSE CHIP RESISTORS (Yageo).pdf</v>
      </c>
      <c r="P2906" s="5" t="str">
        <f t="shared" si="191"/>
        <v>GENERAL PURPOSE CHIP RESISTORS RES1210 130R±1% 200V 0.5W</v>
      </c>
    </row>
    <row r="2907" spans="1:16" x14ac:dyDescent="0.3">
      <c r="A2907" s="4" t="s">
        <v>4208</v>
      </c>
      <c r="B2907" s="3" t="s">
        <v>944</v>
      </c>
      <c r="C2907" s="4" t="s">
        <v>2286</v>
      </c>
      <c r="D2907" s="45" t="s">
        <v>1669</v>
      </c>
      <c r="E2907" s="3" t="s">
        <v>763</v>
      </c>
      <c r="F2907" s="3" t="s">
        <v>945</v>
      </c>
      <c r="G2907" s="4" t="str">
        <f t="shared" si="189"/>
        <v>RES1210 133R±1%</v>
      </c>
      <c r="H2907" s="3" t="s">
        <v>23</v>
      </c>
      <c r="I2907" s="3" t="s">
        <v>24</v>
      </c>
      <c r="J2907" s="3" t="s">
        <v>25</v>
      </c>
      <c r="K2907" s="3" t="s">
        <v>946</v>
      </c>
      <c r="L2907" s="4" t="str">
        <f t="shared" si="190"/>
        <v>RC1210FR-07133RL</v>
      </c>
      <c r="M2907" s="3" t="s">
        <v>378</v>
      </c>
      <c r="N2907" t="s">
        <v>379</v>
      </c>
      <c r="O2907" t="str">
        <f t="shared" ca="1" si="188"/>
        <v>C:\Altium Libraries\Passives Library\DataSheet\GENERAL PURPOSE CHIP RESISTORS (Yageo).pdf</v>
      </c>
      <c r="P2907" s="5" t="str">
        <f t="shared" si="191"/>
        <v>GENERAL PURPOSE CHIP RESISTORS RES1210 133R±1% 200V 0.5W</v>
      </c>
    </row>
    <row r="2908" spans="1:16" x14ac:dyDescent="0.3">
      <c r="A2908" s="4" t="s">
        <v>4209</v>
      </c>
      <c r="B2908" s="3" t="s">
        <v>944</v>
      </c>
      <c r="C2908" s="4" t="s">
        <v>2287</v>
      </c>
      <c r="D2908" s="45" t="s">
        <v>1669</v>
      </c>
      <c r="E2908" s="3" t="s">
        <v>763</v>
      </c>
      <c r="F2908" s="3" t="s">
        <v>945</v>
      </c>
      <c r="G2908" s="4" t="str">
        <f t="shared" si="189"/>
        <v>RES1210 137R±1%</v>
      </c>
      <c r="H2908" s="3" t="s">
        <v>23</v>
      </c>
      <c r="I2908" s="3" t="s">
        <v>24</v>
      </c>
      <c r="J2908" s="3" t="s">
        <v>25</v>
      </c>
      <c r="K2908" s="3" t="s">
        <v>946</v>
      </c>
      <c r="L2908" s="4" t="str">
        <f t="shared" si="190"/>
        <v>RC1210FR-07137RL</v>
      </c>
      <c r="M2908" s="3" t="s">
        <v>378</v>
      </c>
      <c r="N2908" t="s">
        <v>379</v>
      </c>
      <c r="O2908" t="str">
        <f t="shared" ca="1" si="188"/>
        <v>C:\Altium Libraries\Passives Library\DataSheet\GENERAL PURPOSE CHIP RESISTORS (Yageo).pdf</v>
      </c>
      <c r="P2908" s="5" t="str">
        <f t="shared" si="191"/>
        <v>GENERAL PURPOSE CHIP RESISTORS RES1210 137R±1% 200V 0.5W</v>
      </c>
    </row>
    <row r="2909" spans="1:16" x14ac:dyDescent="0.3">
      <c r="A2909" s="4" t="s">
        <v>4210</v>
      </c>
      <c r="B2909" s="3" t="s">
        <v>944</v>
      </c>
      <c r="C2909" s="4" t="s">
        <v>2288</v>
      </c>
      <c r="D2909" s="45" t="s">
        <v>1669</v>
      </c>
      <c r="E2909" s="3" t="s">
        <v>763</v>
      </c>
      <c r="F2909" s="3" t="s">
        <v>945</v>
      </c>
      <c r="G2909" s="4" t="str">
        <f t="shared" si="189"/>
        <v>RES1210 140R±1%</v>
      </c>
      <c r="H2909" s="3" t="s">
        <v>23</v>
      </c>
      <c r="I2909" s="3" t="s">
        <v>24</v>
      </c>
      <c r="J2909" s="3" t="s">
        <v>25</v>
      </c>
      <c r="K2909" s="3" t="s">
        <v>946</v>
      </c>
      <c r="L2909" s="4" t="str">
        <f t="shared" si="190"/>
        <v>RC1210FR-07140RL</v>
      </c>
      <c r="M2909" s="3" t="s">
        <v>378</v>
      </c>
      <c r="N2909" t="s">
        <v>379</v>
      </c>
      <c r="O2909" t="str">
        <f t="shared" ca="1" si="188"/>
        <v>C:\Altium Libraries\Passives Library\DataSheet\GENERAL PURPOSE CHIP RESISTORS (Yageo).pdf</v>
      </c>
      <c r="P2909" s="5" t="str">
        <f t="shared" si="191"/>
        <v>GENERAL PURPOSE CHIP RESISTORS RES1210 140R±1% 200V 0.5W</v>
      </c>
    </row>
    <row r="2910" spans="1:16" x14ac:dyDescent="0.3">
      <c r="A2910" s="4" t="s">
        <v>4211</v>
      </c>
      <c r="B2910" s="3" t="s">
        <v>944</v>
      </c>
      <c r="C2910" s="4" t="s">
        <v>2289</v>
      </c>
      <c r="D2910" s="45" t="s">
        <v>1669</v>
      </c>
      <c r="E2910" s="3" t="s">
        <v>763</v>
      </c>
      <c r="F2910" s="3" t="s">
        <v>945</v>
      </c>
      <c r="G2910" s="4" t="str">
        <f t="shared" si="189"/>
        <v>RES1210 143R±1%</v>
      </c>
      <c r="H2910" s="3" t="s">
        <v>23</v>
      </c>
      <c r="I2910" s="3" t="s">
        <v>24</v>
      </c>
      <c r="J2910" s="3" t="s">
        <v>25</v>
      </c>
      <c r="K2910" s="3" t="s">
        <v>946</v>
      </c>
      <c r="L2910" s="4" t="str">
        <f t="shared" si="190"/>
        <v>RC1210FR-07143RL</v>
      </c>
      <c r="M2910" s="3" t="s">
        <v>378</v>
      </c>
      <c r="N2910" t="s">
        <v>379</v>
      </c>
      <c r="O2910" t="str">
        <f t="shared" ca="1" si="188"/>
        <v>C:\Altium Libraries\Passives Library\DataSheet\GENERAL PURPOSE CHIP RESISTORS (Yageo).pdf</v>
      </c>
      <c r="P2910" s="5" t="str">
        <f t="shared" si="191"/>
        <v>GENERAL PURPOSE CHIP RESISTORS RES1210 143R±1% 200V 0.5W</v>
      </c>
    </row>
    <row r="2911" spans="1:16" x14ac:dyDescent="0.3">
      <c r="A2911" s="4" t="s">
        <v>4212</v>
      </c>
      <c r="B2911" s="3" t="s">
        <v>944</v>
      </c>
      <c r="C2911" s="4" t="s">
        <v>2290</v>
      </c>
      <c r="D2911" s="45" t="s">
        <v>1669</v>
      </c>
      <c r="E2911" s="3" t="s">
        <v>763</v>
      </c>
      <c r="F2911" s="3" t="s">
        <v>945</v>
      </c>
      <c r="G2911" s="4" t="str">
        <f t="shared" si="189"/>
        <v>RES1210 147R±1%</v>
      </c>
      <c r="H2911" s="3" t="s">
        <v>23</v>
      </c>
      <c r="I2911" s="3" t="s">
        <v>24</v>
      </c>
      <c r="J2911" s="3" t="s">
        <v>25</v>
      </c>
      <c r="K2911" s="3" t="s">
        <v>946</v>
      </c>
      <c r="L2911" s="4" t="str">
        <f t="shared" si="190"/>
        <v>RC1210FR-07147RL</v>
      </c>
      <c r="M2911" s="3" t="s">
        <v>378</v>
      </c>
      <c r="N2911" t="s">
        <v>379</v>
      </c>
      <c r="O2911" t="str">
        <f t="shared" ca="1" si="188"/>
        <v>C:\Altium Libraries\Passives Library\DataSheet\GENERAL PURPOSE CHIP RESISTORS (Yageo).pdf</v>
      </c>
      <c r="P2911" s="5" t="str">
        <f t="shared" si="191"/>
        <v>GENERAL PURPOSE CHIP RESISTORS RES1210 147R±1% 200V 0.5W</v>
      </c>
    </row>
    <row r="2912" spans="1:16" x14ac:dyDescent="0.3">
      <c r="A2912" s="4" t="s">
        <v>4213</v>
      </c>
      <c r="B2912" s="3" t="s">
        <v>944</v>
      </c>
      <c r="C2912" s="4" t="s">
        <v>133</v>
      </c>
      <c r="D2912" s="45" t="s">
        <v>1669</v>
      </c>
      <c r="E2912" s="3" t="s">
        <v>763</v>
      </c>
      <c r="F2912" s="3" t="s">
        <v>945</v>
      </c>
      <c r="G2912" s="4" t="str">
        <f t="shared" si="189"/>
        <v>RES1210 150R±1%</v>
      </c>
      <c r="H2912" s="3" t="s">
        <v>23</v>
      </c>
      <c r="I2912" s="3" t="s">
        <v>24</v>
      </c>
      <c r="J2912" s="3" t="s">
        <v>25</v>
      </c>
      <c r="K2912" s="3" t="s">
        <v>946</v>
      </c>
      <c r="L2912" s="4" t="str">
        <f t="shared" si="190"/>
        <v>RC1210FR-07150RL</v>
      </c>
      <c r="M2912" s="3" t="s">
        <v>378</v>
      </c>
      <c r="N2912" t="s">
        <v>379</v>
      </c>
      <c r="O2912" t="str">
        <f t="shared" ca="1" si="188"/>
        <v>C:\Altium Libraries\Passives Library\DataSheet\GENERAL PURPOSE CHIP RESISTORS (Yageo).pdf</v>
      </c>
      <c r="P2912" s="5" t="str">
        <f t="shared" si="191"/>
        <v>GENERAL PURPOSE CHIP RESISTORS RES1210 150R±1% 200V 0.5W</v>
      </c>
    </row>
    <row r="2913" spans="1:16" x14ac:dyDescent="0.3">
      <c r="A2913" s="4" t="s">
        <v>4214</v>
      </c>
      <c r="B2913" s="3" t="s">
        <v>944</v>
      </c>
      <c r="C2913" s="4" t="s">
        <v>2291</v>
      </c>
      <c r="D2913" s="45" t="s">
        <v>1669</v>
      </c>
      <c r="E2913" s="3" t="s">
        <v>763</v>
      </c>
      <c r="F2913" s="3" t="s">
        <v>945</v>
      </c>
      <c r="G2913" s="4" t="str">
        <f t="shared" si="189"/>
        <v>RES1210 154R±1%</v>
      </c>
      <c r="H2913" s="3" t="s">
        <v>23</v>
      </c>
      <c r="I2913" s="3" t="s">
        <v>24</v>
      </c>
      <c r="J2913" s="3" t="s">
        <v>25</v>
      </c>
      <c r="K2913" s="3" t="s">
        <v>946</v>
      </c>
      <c r="L2913" s="4" t="str">
        <f t="shared" si="190"/>
        <v>RC1210FR-07154RL</v>
      </c>
      <c r="M2913" s="3" t="s">
        <v>378</v>
      </c>
      <c r="N2913" t="s">
        <v>379</v>
      </c>
      <c r="O2913" t="str">
        <f t="shared" ca="1" si="188"/>
        <v>C:\Altium Libraries\Passives Library\DataSheet\GENERAL PURPOSE CHIP RESISTORS (Yageo).pdf</v>
      </c>
      <c r="P2913" s="5" t="str">
        <f t="shared" si="191"/>
        <v>GENERAL PURPOSE CHIP RESISTORS RES1210 154R±1% 200V 0.5W</v>
      </c>
    </row>
    <row r="2914" spans="1:16" x14ac:dyDescent="0.3">
      <c r="A2914" s="4" t="s">
        <v>4215</v>
      </c>
      <c r="B2914" s="3" t="s">
        <v>944</v>
      </c>
      <c r="C2914" s="4" t="s">
        <v>2292</v>
      </c>
      <c r="D2914" s="45" t="s">
        <v>1669</v>
      </c>
      <c r="E2914" s="3" t="s">
        <v>763</v>
      </c>
      <c r="F2914" s="3" t="s">
        <v>945</v>
      </c>
      <c r="G2914" s="4" t="str">
        <f t="shared" si="189"/>
        <v>RES1210 158R±1%</v>
      </c>
      <c r="H2914" s="3" t="s">
        <v>23</v>
      </c>
      <c r="I2914" s="3" t="s">
        <v>24</v>
      </c>
      <c r="J2914" s="3" t="s">
        <v>25</v>
      </c>
      <c r="K2914" s="3" t="s">
        <v>946</v>
      </c>
      <c r="L2914" s="4" t="str">
        <f t="shared" si="190"/>
        <v>RC1210FR-07158RL</v>
      </c>
      <c r="M2914" s="3" t="s">
        <v>378</v>
      </c>
      <c r="N2914" t="s">
        <v>379</v>
      </c>
      <c r="O2914" t="str">
        <f t="shared" ca="1" si="188"/>
        <v>C:\Altium Libraries\Passives Library\DataSheet\GENERAL PURPOSE CHIP RESISTORS (Yageo).pdf</v>
      </c>
      <c r="P2914" s="5" t="str">
        <f t="shared" si="191"/>
        <v>GENERAL PURPOSE CHIP RESISTORS RES1210 158R±1% 200V 0.5W</v>
      </c>
    </row>
    <row r="2915" spans="1:16" x14ac:dyDescent="0.3">
      <c r="A2915" s="4" t="s">
        <v>4216</v>
      </c>
      <c r="B2915" s="3" t="s">
        <v>944</v>
      </c>
      <c r="C2915" s="4" t="s">
        <v>2293</v>
      </c>
      <c r="D2915" s="45" t="s">
        <v>1669</v>
      </c>
      <c r="E2915" s="3" t="s">
        <v>763</v>
      </c>
      <c r="F2915" s="3" t="s">
        <v>945</v>
      </c>
      <c r="G2915" s="4" t="str">
        <f t="shared" si="189"/>
        <v>RES1210 162R±1%</v>
      </c>
      <c r="H2915" s="3" t="s">
        <v>23</v>
      </c>
      <c r="I2915" s="3" t="s">
        <v>24</v>
      </c>
      <c r="J2915" s="3" t="s">
        <v>25</v>
      </c>
      <c r="K2915" s="3" t="s">
        <v>946</v>
      </c>
      <c r="L2915" s="4" t="str">
        <f t="shared" si="190"/>
        <v>RC1210FR-07162RL</v>
      </c>
      <c r="M2915" s="3" t="s">
        <v>378</v>
      </c>
      <c r="N2915" t="s">
        <v>379</v>
      </c>
      <c r="O2915" t="str">
        <f t="shared" ca="1" si="188"/>
        <v>C:\Altium Libraries\Passives Library\DataSheet\GENERAL PURPOSE CHIP RESISTORS (Yageo).pdf</v>
      </c>
      <c r="P2915" s="5" t="str">
        <f t="shared" si="191"/>
        <v>GENERAL PURPOSE CHIP RESISTORS RES1210 162R±1% 200V 0.5W</v>
      </c>
    </row>
    <row r="2916" spans="1:16" x14ac:dyDescent="0.3">
      <c r="A2916" s="4" t="s">
        <v>4217</v>
      </c>
      <c r="B2916" s="3" t="s">
        <v>944</v>
      </c>
      <c r="C2916" s="4" t="s">
        <v>2294</v>
      </c>
      <c r="D2916" s="45" t="s">
        <v>1669</v>
      </c>
      <c r="E2916" s="3" t="s">
        <v>763</v>
      </c>
      <c r="F2916" s="3" t="s">
        <v>945</v>
      </c>
      <c r="G2916" s="4" t="str">
        <f t="shared" si="189"/>
        <v>RES1210 165R±1%</v>
      </c>
      <c r="H2916" s="3" t="s">
        <v>23</v>
      </c>
      <c r="I2916" s="3" t="s">
        <v>24</v>
      </c>
      <c r="J2916" s="3" t="s">
        <v>25</v>
      </c>
      <c r="K2916" s="3" t="s">
        <v>946</v>
      </c>
      <c r="L2916" s="4" t="str">
        <f t="shared" si="190"/>
        <v>RC1210FR-07165RL</v>
      </c>
      <c r="M2916" s="3" t="s">
        <v>378</v>
      </c>
      <c r="N2916" t="s">
        <v>379</v>
      </c>
      <c r="O2916" t="str">
        <f t="shared" ca="1" si="188"/>
        <v>C:\Altium Libraries\Passives Library\DataSheet\GENERAL PURPOSE CHIP RESISTORS (Yageo).pdf</v>
      </c>
      <c r="P2916" s="5" t="str">
        <f t="shared" si="191"/>
        <v>GENERAL PURPOSE CHIP RESISTORS RES1210 165R±1% 200V 0.5W</v>
      </c>
    </row>
    <row r="2917" spans="1:16" x14ac:dyDescent="0.3">
      <c r="A2917" s="4" t="s">
        <v>4218</v>
      </c>
      <c r="B2917" s="3" t="s">
        <v>944</v>
      </c>
      <c r="C2917" s="4" t="s">
        <v>2295</v>
      </c>
      <c r="D2917" s="45" t="s">
        <v>1669</v>
      </c>
      <c r="E2917" s="3" t="s">
        <v>763</v>
      </c>
      <c r="F2917" s="3" t="s">
        <v>945</v>
      </c>
      <c r="G2917" s="4" t="str">
        <f t="shared" si="189"/>
        <v>RES1210 169R±1%</v>
      </c>
      <c r="H2917" s="3" t="s">
        <v>23</v>
      </c>
      <c r="I2917" s="3" t="s">
        <v>24</v>
      </c>
      <c r="J2917" s="3" t="s">
        <v>25</v>
      </c>
      <c r="K2917" s="3" t="s">
        <v>946</v>
      </c>
      <c r="L2917" s="4" t="str">
        <f t="shared" si="190"/>
        <v>RC1210FR-07169RL</v>
      </c>
      <c r="M2917" s="3" t="s">
        <v>378</v>
      </c>
      <c r="N2917" t="s">
        <v>379</v>
      </c>
      <c r="O2917" t="str">
        <f t="shared" ca="1" si="188"/>
        <v>C:\Altium Libraries\Passives Library\DataSheet\GENERAL PURPOSE CHIP RESISTORS (Yageo).pdf</v>
      </c>
      <c r="P2917" s="5" t="str">
        <f t="shared" si="191"/>
        <v>GENERAL PURPOSE CHIP RESISTORS RES1210 169R±1% 200V 0.5W</v>
      </c>
    </row>
    <row r="2918" spans="1:16" x14ac:dyDescent="0.3">
      <c r="A2918" s="4" t="s">
        <v>4219</v>
      </c>
      <c r="B2918" s="3" t="s">
        <v>944</v>
      </c>
      <c r="C2918" s="4" t="s">
        <v>2296</v>
      </c>
      <c r="D2918" s="45" t="s">
        <v>1669</v>
      </c>
      <c r="E2918" s="3" t="s">
        <v>763</v>
      </c>
      <c r="F2918" s="3" t="s">
        <v>945</v>
      </c>
      <c r="G2918" s="4" t="str">
        <f t="shared" si="189"/>
        <v>RES1210 174R±1%</v>
      </c>
      <c r="H2918" s="3" t="s">
        <v>23</v>
      </c>
      <c r="I2918" s="3" t="s">
        <v>24</v>
      </c>
      <c r="J2918" s="3" t="s">
        <v>25</v>
      </c>
      <c r="K2918" s="3" t="s">
        <v>946</v>
      </c>
      <c r="L2918" s="4" t="str">
        <f t="shared" si="190"/>
        <v>RC1210FR-07174RL</v>
      </c>
      <c r="M2918" s="3" t="s">
        <v>378</v>
      </c>
      <c r="N2918" t="s">
        <v>379</v>
      </c>
      <c r="O2918" t="str">
        <f t="shared" ca="1" si="188"/>
        <v>C:\Altium Libraries\Passives Library\DataSheet\GENERAL PURPOSE CHIP RESISTORS (Yageo).pdf</v>
      </c>
      <c r="P2918" s="5" t="str">
        <f t="shared" si="191"/>
        <v>GENERAL PURPOSE CHIP RESISTORS RES1210 174R±1% 200V 0.5W</v>
      </c>
    </row>
    <row r="2919" spans="1:16" x14ac:dyDescent="0.3">
      <c r="A2919" s="4" t="s">
        <v>4220</v>
      </c>
      <c r="B2919" s="3" t="s">
        <v>944</v>
      </c>
      <c r="C2919" s="4" t="s">
        <v>2297</v>
      </c>
      <c r="D2919" s="45" t="s">
        <v>1669</v>
      </c>
      <c r="E2919" s="3" t="s">
        <v>763</v>
      </c>
      <c r="F2919" s="3" t="s">
        <v>945</v>
      </c>
      <c r="G2919" s="4" t="str">
        <f t="shared" si="189"/>
        <v>RES1210 178R±1%</v>
      </c>
      <c r="H2919" s="3" t="s">
        <v>23</v>
      </c>
      <c r="I2919" s="3" t="s">
        <v>24</v>
      </c>
      <c r="J2919" s="3" t="s">
        <v>25</v>
      </c>
      <c r="K2919" s="3" t="s">
        <v>946</v>
      </c>
      <c r="L2919" s="4" t="str">
        <f t="shared" si="190"/>
        <v>RC1210FR-07178RL</v>
      </c>
      <c r="M2919" s="3" t="s">
        <v>378</v>
      </c>
      <c r="N2919" t="s">
        <v>379</v>
      </c>
      <c r="O2919" t="str">
        <f t="shared" ca="1" si="188"/>
        <v>C:\Altium Libraries\Passives Library\DataSheet\GENERAL PURPOSE CHIP RESISTORS (Yageo).pdf</v>
      </c>
      <c r="P2919" s="5" t="str">
        <f t="shared" si="191"/>
        <v>GENERAL PURPOSE CHIP RESISTORS RES1210 178R±1% 200V 0.5W</v>
      </c>
    </row>
    <row r="2920" spans="1:16" x14ac:dyDescent="0.3">
      <c r="A2920" s="4" t="s">
        <v>4221</v>
      </c>
      <c r="B2920" s="3" t="s">
        <v>944</v>
      </c>
      <c r="C2920" s="4" t="s">
        <v>2298</v>
      </c>
      <c r="D2920" s="45" t="s">
        <v>1669</v>
      </c>
      <c r="E2920" s="3" t="s">
        <v>763</v>
      </c>
      <c r="F2920" s="3" t="s">
        <v>945</v>
      </c>
      <c r="G2920" s="4" t="str">
        <f t="shared" si="189"/>
        <v>RES1210 182R±1%</v>
      </c>
      <c r="H2920" s="3" t="s">
        <v>23</v>
      </c>
      <c r="I2920" s="3" t="s">
        <v>24</v>
      </c>
      <c r="J2920" s="3" t="s">
        <v>25</v>
      </c>
      <c r="K2920" s="3" t="s">
        <v>946</v>
      </c>
      <c r="L2920" s="4" t="str">
        <f t="shared" si="190"/>
        <v>RC1210FR-07182RL</v>
      </c>
      <c r="M2920" s="3" t="s">
        <v>378</v>
      </c>
      <c r="N2920" t="s">
        <v>379</v>
      </c>
      <c r="O2920" t="str">
        <f t="shared" ca="1" si="188"/>
        <v>C:\Altium Libraries\Passives Library\DataSheet\GENERAL PURPOSE CHIP RESISTORS (Yageo).pdf</v>
      </c>
      <c r="P2920" s="5" t="str">
        <f t="shared" si="191"/>
        <v>GENERAL PURPOSE CHIP RESISTORS RES1210 182R±1% 200V 0.5W</v>
      </c>
    </row>
    <row r="2921" spans="1:16" x14ac:dyDescent="0.3">
      <c r="A2921" s="4" t="s">
        <v>4222</v>
      </c>
      <c r="B2921" s="3" t="s">
        <v>944</v>
      </c>
      <c r="C2921" s="4" t="s">
        <v>2299</v>
      </c>
      <c r="D2921" s="45" t="s">
        <v>1669</v>
      </c>
      <c r="E2921" s="3" t="s">
        <v>763</v>
      </c>
      <c r="F2921" s="3" t="s">
        <v>945</v>
      </c>
      <c r="G2921" s="4" t="str">
        <f t="shared" si="189"/>
        <v>RES1210 187R±1%</v>
      </c>
      <c r="H2921" s="3" t="s">
        <v>23</v>
      </c>
      <c r="I2921" s="3" t="s">
        <v>24</v>
      </c>
      <c r="J2921" s="3" t="s">
        <v>25</v>
      </c>
      <c r="K2921" s="3" t="s">
        <v>946</v>
      </c>
      <c r="L2921" s="4" t="str">
        <f t="shared" si="190"/>
        <v>RC1210FR-07187RL</v>
      </c>
      <c r="M2921" s="3" t="s">
        <v>378</v>
      </c>
      <c r="N2921" t="s">
        <v>379</v>
      </c>
      <c r="O2921" t="str">
        <f t="shared" ca="1" si="188"/>
        <v>C:\Altium Libraries\Passives Library\DataSheet\GENERAL PURPOSE CHIP RESISTORS (Yageo).pdf</v>
      </c>
      <c r="P2921" s="5" t="str">
        <f t="shared" si="191"/>
        <v>GENERAL PURPOSE CHIP RESISTORS RES1210 187R±1% 200V 0.5W</v>
      </c>
    </row>
    <row r="2922" spans="1:16" x14ac:dyDescent="0.3">
      <c r="A2922" s="4" t="s">
        <v>4223</v>
      </c>
      <c r="B2922" s="3" t="s">
        <v>944</v>
      </c>
      <c r="C2922" s="4" t="s">
        <v>2300</v>
      </c>
      <c r="D2922" s="45" t="s">
        <v>1669</v>
      </c>
      <c r="E2922" s="3" t="s">
        <v>763</v>
      </c>
      <c r="F2922" s="3" t="s">
        <v>945</v>
      </c>
      <c r="G2922" s="4" t="str">
        <f t="shared" si="189"/>
        <v>RES1210 191R±1%</v>
      </c>
      <c r="H2922" s="3" t="s">
        <v>23</v>
      </c>
      <c r="I2922" s="3" t="s">
        <v>24</v>
      </c>
      <c r="J2922" s="3" t="s">
        <v>25</v>
      </c>
      <c r="K2922" s="3" t="s">
        <v>946</v>
      </c>
      <c r="L2922" s="4" t="str">
        <f t="shared" si="190"/>
        <v>RC1210FR-07191RL</v>
      </c>
      <c r="M2922" s="3" t="s">
        <v>378</v>
      </c>
      <c r="N2922" t="s">
        <v>379</v>
      </c>
      <c r="O2922" t="str">
        <f t="shared" ca="1" si="188"/>
        <v>C:\Altium Libraries\Passives Library\DataSheet\GENERAL PURPOSE CHIP RESISTORS (Yageo).pdf</v>
      </c>
      <c r="P2922" s="5" t="str">
        <f t="shared" si="191"/>
        <v>GENERAL PURPOSE CHIP RESISTORS RES1210 191R±1% 200V 0.5W</v>
      </c>
    </row>
    <row r="2923" spans="1:16" x14ac:dyDescent="0.3">
      <c r="A2923" s="4" t="s">
        <v>4224</v>
      </c>
      <c r="B2923" s="3" t="s">
        <v>944</v>
      </c>
      <c r="C2923" s="4" t="s">
        <v>2301</v>
      </c>
      <c r="D2923" s="45" t="s">
        <v>1669</v>
      </c>
      <c r="E2923" s="3" t="s">
        <v>763</v>
      </c>
      <c r="F2923" s="3" t="s">
        <v>945</v>
      </c>
      <c r="G2923" s="4" t="str">
        <f t="shared" si="189"/>
        <v>RES1210 196R±1%</v>
      </c>
      <c r="H2923" s="3" t="s">
        <v>23</v>
      </c>
      <c r="I2923" s="3" t="s">
        <v>24</v>
      </c>
      <c r="J2923" s="3" t="s">
        <v>25</v>
      </c>
      <c r="K2923" s="3" t="s">
        <v>946</v>
      </c>
      <c r="L2923" s="4" t="str">
        <f t="shared" si="190"/>
        <v>RC1210FR-07196RL</v>
      </c>
      <c r="M2923" s="3" t="s">
        <v>378</v>
      </c>
      <c r="N2923" t="s">
        <v>379</v>
      </c>
      <c r="O2923" t="str">
        <f t="shared" ca="1" si="188"/>
        <v>C:\Altium Libraries\Passives Library\DataSheet\GENERAL PURPOSE CHIP RESISTORS (Yageo).pdf</v>
      </c>
      <c r="P2923" s="5" t="str">
        <f t="shared" si="191"/>
        <v>GENERAL PURPOSE CHIP RESISTORS RES1210 196R±1% 200V 0.5W</v>
      </c>
    </row>
    <row r="2924" spans="1:16" x14ac:dyDescent="0.3">
      <c r="A2924" s="4" t="s">
        <v>4225</v>
      </c>
      <c r="B2924" s="3" t="s">
        <v>944</v>
      </c>
      <c r="C2924" s="4" t="s">
        <v>139</v>
      </c>
      <c r="D2924" s="45" t="s">
        <v>1669</v>
      </c>
      <c r="E2924" s="3" t="s">
        <v>763</v>
      </c>
      <c r="F2924" s="3" t="s">
        <v>945</v>
      </c>
      <c r="G2924" s="4" t="str">
        <f t="shared" si="189"/>
        <v>RES1210 200R±1%</v>
      </c>
      <c r="H2924" s="3" t="s">
        <v>23</v>
      </c>
      <c r="I2924" s="3" t="s">
        <v>24</v>
      </c>
      <c r="J2924" s="3" t="s">
        <v>25</v>
      </c>
      <c r="K2924" s="3" t="s">
        <v>946</v>
      </c>
      <c r="L2924" s="4" t="str">
        <f t="shared" si="190"/>
        <v>RC1210FR-07200RL</v>
      </c>
      <c r="M2924" s="3" t="s">
        <v>378</v>
      </c>
      <c r="N2924" t="s">
        <v>379</v>
      </c>
      <c r="O2924" t="str">
        <f t="shared" ca="1" si="188"/>
        <v>C:\Altium Libraries\Passives Library\DataSheet\GENERAL PURPOSE CHIP RESISTORS (Yageo).pdf</v>
      </c>
      <c r="P2924" s="5" t="str">
        <f t="shared" si="191"/>
        <v>GENERAL PURPOSE CHIP RESISTORS RES1210 200R±1% 200V 0.5W</v>
      </c>
    </row>
    <row r="2925" spans="1:16" x14ac:dyDescent="0.3">
      <c r="A2925" s="4" t="s">
        <v>4226</v>
      </c>
      <c r="B2925" s="3" t="s">
        <v>944</v>
      </c>
      <c r="C2925" s="4" t="s">
        <v>2302</v>
      </c>
      <c r="D2925" s="45" t="s">
        <v>1669</v>
      </c>
      <c r="E2925" s="3" t="s">
        <v>763</v>
      </c>
      <c r="F2925" s="3" t="s">
        <v>945</v>
      </c>
      <c r="G2925" s="4" t="str">
        <f t="shared" si="189"/>
        <v>RES1210 205R±1%</v>
      </c>
      <c r="H2925" s="3" t="s">
        <v>23</v>
      </c>
      <c r="I2925" s="3" t="s">
        <v>24</v>
      </c>
      <c r="J2925" s="3" t="s">
        <v>25</v>
      </c>
      <c r="K2925" s="3" t="s">
        <v>946</v>
      </c>
      <c r="L2925" s="4" t="str">
        <f t="shared" si="190"/>
        <v>RC1210FR-07205RL</v>
      </c>
      <c r="M2925" s="3" t="s">
        <v>378</v>
      </c>
      <c r="N2925" t="s">
        <v>379</v>
      </c>
      <c r="O2925" t="str">
        <f t="shared" ca="1" si="188"/>
        <v>C:\Altium Libraries\Passives Library\DataSheet\GENERAL PURPOSE CHIP RESISTORS (Yageo).pdf</v>
      </c>
      <c r="P2925" s="5" t="str">
        <f t="shared" si="191"/>
        <v>GENERAL PURPOSE CHIP RESISTORS RES1210 205R±1% 200V 0.5W</v>
      </c>
    </row>
    <row r="2926" spans="1:16" x14ac:dyDescent="0.3">
      <c r="A2926" s="4" t="s">
        <v>4227</v>
      </c>
      <c r="B2926" s="3" t="s">
        <v>944</v>
      </c>
      <c r="C2926" s="4" t="s">
        <v>2303</v>
      </c>
      <c r="D2926" s="45" t="s">
        <v>1669</v>
      </c>
      <c r="E2926" s="3" t="s">
        <v>763</v>
      </c>
      <c r="F2926" s="3" t="s">
        <v>945</v>
      </c>
      <c r="G2926" s="4" t="str">
        <f t="shared" si="189"/>
        <v>RES1210 210R±1%</v>
      </c>
      <c r="H2926" s="3" t="s">
        <v>23</v>
      </c>
      <c r="I2926" s="3" t="s">
        <v>24</v>
      </c>
      <c r="J2926" s="3" t="s">
        <v>25</v>
      </c>
      <c r="K2926" s="3" t="s">
        <v>946</v>
      </c>
      <c r="L2926" s="4" t="str">
        <f t="shared" si="190"/>
        <v>RC1210FR-07210RL</v>
      </c>
      <c r="M2926" s="3" t="s">
        <v>378</v>
      </c>
      <c r="N2926" t="s">
        <v>379</v>
      </c>
      <c r="O2926" t="str">
        <f t="shared" ca="1" si="188"/>
        <v>C:\Altium Libraries\Passives Library\DataSheet\GENERAL PURPOSE CHIP RESISTORS (Yageo).pdf</v>
      </c>
      <c r="P2926" s="5" t="str">
        <f t="shared" si="191"/>
        <v>GENERAL PURPOSE CHIP RESISTORS RES1210 210R±1% 200V 0.5W</v>
      </c>
    </row>
    <row r="2927" spans="1:16" x14ac:dyDescent="0.3">
      <c r="A2927" s="4" t="s">
        <v>4228</v>
      </c>
      <c r="B2927" s="3" t="s">
        <v>944</v>
      </c>
      <c r="C2927" s="4" t="s">
        <v>2304</v>
      </c>
      <c r="D2927" s="45" t="s">
        <v>1669</v>
      </c>
      <c r="E2927" s="3" t="s">
        <v>763</v>
      </c>
      <c r="F2927" s="3" t="s">
        <v>945</v>
      </c>
      <c r="G2927" s="4" t="str">
        <f t="shared" si="189"/>
        <v>RES1210 215R±1%</v>
      </c>
      <c r="H2927" s="3" t="s">
        <v>23</v>
      </c>
      <c r="I2927" s="3" t="s">
        <v>24</v>
      </c>
      <c r="J2927" s="3" t="s">
        <v>25</v>
      </c>
      <c r="K2927" s="3" t="s">
        <v>946</v>
      </c>
      <c r="L2927" s="4" t="str">
        <f t="shared" si="190"/>
        <v>RC1210FR-07215RL</v>
      </c>
      <c r="M2927" s="3" t="s">
        <v>378</v>
      </c>
      <c r="N2927" t="s">
        <v>379</v>
      </c>
      <c r="O2927" t="str">
        <f t="shared" ca="1" si="188"/>
        <v>C:\Altium Libraries\Passives Library\DataSheet\GENERAL PURPOSE CHIP RESISTORS (Yageo).pdf</v>
      </c>
      <c r="P2927" s="5" t="str">
        <f t="shared" si="191"/>
        <v>GENERAL PURPOSE CHIP RESISTORS RES1210 215R±1% 200V 0.5W</v>
      </c>
    </row>
    <row r="2928" spans="1:16" x14ac:dyDescent="0.3">
      <c r="A2928" s="4" t="s">
        <v>4229</v>
      </c>
      <c r="B2928" s="3" t="s">
        <v>944</v>
      </c>
      <c r="C2928" s="4" t="s">
        <v>2305</v>
      </c>
      <c r="D2928" s="45" t="s">
        <v>1669</v>
      </c>
      <c r="E2928" s="3" t="s">
        <v>763</v>
      </c>
      <c r="F2928" s="3" t="s">
        <v>945</v>
      </c>
      <c r="G2928" s="4" t="str">
        <f t="shared" si="189"/>
        <v>RES1210 221R±1%</v>
      </c>
      <c r="H2928" s="3" t="s">
        <v>23</v>
      </c>
      <c r="I2928" s="3" t="s">
        <v>24</v>
      </c>
      <c r="J2928" s="3" t="s">
        <v>25</v>
      </c>
      <c r="K2928" s="3" t="s">
        <v>946</v>
      </c>
      <c r="L2928" s="4" t="str">
        <f t="shared" si="190"/>
        <v>RC1210FR-07221RL</v>
      </c>
      <c r="M2928" s="3" t="s">
        <v>378</v>
      </c>
      <c r="N2928" t="s">
        <v>379</v>
      </c>
      <c r="O2928" t="str">
        <f t="shared" ca="1" si="188"/>
        <v>C:\Altium Libraries\Passives Library\DataSheet\GENERAL PURPOSE CHIP RESISTORS (Yageo).pdf</v>
      </c>
      <c r="P2928" s="5" t="str">
        <f t="shared" si="191"/>
        <v>GENERAL PURPOSE CHIP RESISTORS RES1210 221R±1% 200V 0.5W</v>
      </c>
    </row>
    <row r="2929" spans="1:16" x14ac:dyDescent="0.3">
      <c r="A2929" s="4" t="s">
        <v>4230</v>
      </c>
      <c r="B2929" s="3" t="s">
        <v>944</v>
      </c>
      <c r="C2929" s="4" t="s">
        <v>2306</v>
      </c>
      <c r="D2929" s="45" t="s">
        <v>1669</v>
      </c>
      <c r="E2929" s="3" t="s">
        <v>763</v>
      </c>
      <c r="F2929" s="3" t="s">
        <v>945</v>
      </c>
      <c r="G2929" s="4" t="str">
        <f t="shared" si="189"/>
        <v>RES1210 226R±1%</v>
      </c>
      <c r="H2929" s="3" t="s">
        <v>23</v>
      </c>
      <c r="I2929" s="3" t="s">
        <v>24</v>
      </c>
      <c r="J2929" s="3" t="s">
        <v>25</v>
      </c>
      <c r="K2929" s="3" t="s">
        <v>946</v>
      </c>
      <c r="L2929" s="4" t="str">
        <f t="shared" si="190"/>
        <v>RC1210FR-07226RL</v>
      </c>
      <c r="M2929" s="3" t="s">
        <v>378</v>
      </c>
      <c r="N2929" t="s">
        <v>379</v>
      </c>
      <c r="O2929" t="str">
        <f t="shared" ca="1" si="188"/>
        <v>C:\Altium Libraries\Passives Library\DataSheet\GENERAL PURPOSE CHIP RESISTORS (Yageo).pdf</v>
      </c>
      <c r="P2929" s="5" t="str">
        <f t="shared" si="191"/>
        <v>GENERAL PURPOSE CHIP RESISTORS RES1210 226R±1% 200V 0.5W</v>
      </c>
    </row>
    <row r="2930" spans="1:16" x14ac:dyDescent="0.3">
      <c r="A2930" s="4" t="s">
        <v>4231</v>
      </c>
      <c r="B2930" s="3" t="s">
        <v>944</v>
      </c>
      <c r="C2930" s="4" t="s">
        <v>2307</v>
      </c>
      <c r="D2930" s="45" t="s">
        <v>1669</v>
      </c>
      <c r="E2930" s="3" t="s">
        <v>763</v>
      </c>
      <c r="F2930" s="3" t="s">
        <v>945</v>
      </c>
      <c r="G2930" s="4" t="str">
        <f t="shared" si="189"/>
        <v>RES1210 232R±1%</v>
      </c>
      <c r="H2930" s="3" t="s">
        <v>23</v>
      </c>
      <c r="I2930" s="3" t="s">
        <v>24</v>
      </c>
      <c r="J2930" s="3" t="s">
        <v>25</v>
      </c>
      <c r="K2930" s="3" t="s">
        <v>946</v>
      </c>
      <c r="L2930" s="4" t="str">
        <f t="shared" si="190"/>
        <v>RC1210FR-07232RL</v>
      </c>
      <c r="M2930" s="3" t="s">
        <v>378</v>
      </c>
      <c r="N2930" t="s">
        <v>379</v>
      </c>
      <c r="O2930" t="str">
        <f t="shared" ca="1" si="188"/>
        <v>C:\Altium Libraries\Passives Library\DataSheet\GENERAL PURPOSE CHIP RESISTORS (Yageo).pdf</v>
      </c>
      <c r="P2930" s="5" t="str">
        <f t="shared" si="191"/>
        <v>GENERAL PURPOSE CHIP RESISTORS RES1210 232R±1% 200V 0.5W</v>
      </c>
    </row>
    <row r="2931" spans="1:16" x14ac:dyDescent="0.3">
      <c r="A2931" s="4" t="s">
        <v>4232</v>
      </c>
      <c r="B2931" s="3" t="s">
        <v>944</v>
      </c>
      <c r="C2931" s="4" t="s">
        <v>2308</v>
      </c>
      <c r="D2931" s="45" t="s">
        <v>1669</v>
      </c>
      <c r="E2931" s="3" t="s">
        <v>763</v>
      </c>
      <c r="F2931" s="3" t="s">
        <v>945</v>
      </c>
      <c r="G2931" s="4" t="str">
        <f t="shared" si="189"/>
        <v>RES1210 237R±1%</v>
      </c>
      <c r="H2931" s="3" t="s">
        <v>23</v>
      </c>
      <c r="I2931" s="3" t="s">
        <v>24</v>
      </c>
      <c r="J2931" s="3" t="s">
        <v>25</v>
      </c>
      <c r="K2931" s="3" t="s">
        <v>946</v>
      </c>
      <c r="L2931" s="4" t="str">
        <f t="shared" si="190"/>
        <v>RC1210FR-07237RL</v>
      </c>
      <c r="M2931" s="3" t="s">
        <v>378</v>
      </c>
      <c r="N2931" t="s">
        <v>379</v>
      </c>
      <c r="O2931" t="str">
        <f t="shared" ca="1" si="188"/>
        <v>C:\Altium Libraries\Passives Library\DataSheet\GENERAL PURPOSE CHIP RESISTORS (Yageo).pdf</v>
      </c>
      <c r="P2931" s="5" t="str">
        <f t="shared" si="191"/>
        <v>GENERAL PURPOSE CHIP RESISTORS RES1210 237R±1% 200V 0.5W</v>
      </c>
    </row>
    <row r="2932" spans="1:16" x14ac:dyDescent="0.3">
      <c r="A2932" s="4" t="s">
        <v>4233</v>
      </c>
      <c r="B2932" s="3" t="s">
        <v>944</v>
      </c>
      <c r="C2932" s="4" t="s">
        <v>2309</v>
      </c>
      <c r="D2932" s="45" t="s">
        <v>1669</v>
      </c>
      <c r="E2932" s="3" t="s">
        <v>763</v>
      </c>
      <c r="F2932" s="3" t="s">
        <v>945</v>
      </c>
      <c r="G2932" s="4" t="str">
        <f t="shared" si="189"/>
        <v>RES1210 243R±1%</v>
      </c>
      <c r="H2932" s="3" t="s">
        <v>23</v>
      </c>
      <c r="I2932" s="3" t="s">
        <v>24</v>
      </c>
      <c r="J2932" s="3" t="s">
        <v>25</v>
      </c>
      <c r="K2932" s="3" t="s">
        <v>946</v>
      </c>
      <c r="L2932" s="4" t="str">
        <f t="shared" si="190"/>
        <v>RC1210FR-07243RL</v>
      </c>
      <c r="M2932" s="3" t="s">
        <v>378</v>
      </c>
      <c r="N2932" t="s">
        <v>379</v>
      </c>
      <c r="O2932" t="str">
        <f t="shared" ca="1" si="188"/>
        <v>C:\Altium Libraries\Passives Library\DataSheet\GENERAL PURPOSE CHIP RESISTORS (Yageo).pdf</v>
      </c>
      <c r="P2932" s="5" t="str">
        <f t="shared" si="191"/>
        <v>GENERAL PURPOSE CHIP RESISTORS RES1210 243R±1% 200V 0.5W</v>
      </c>
    </row>
    <row r="2933" spans="1:16" x14ac:dyDescent="0.3">
      <c r="A2933" s="4" t="s">
        <v>4234</v>
      </c>
      <c r="B2933" s="3" t="s">
        <v>944</v>
      </c>
      <c r="C2933" s="4" t="s">
        <v>2310</v>
      </c>
      <c r="D2933" s="45" t="s">
        <v>1669</v>
      </c>
      <c r="E2933" s="3" t="s">
        <v>763</v>
      </c>
      <c r="F2933" s="3" t="s">
        <v>945</v>
      </c>
      <c r="G2933" s="4" t="str">
        <f t="shared" si="189"/>
        <v>RES1210 249R±1%</v>
      </c>
      <c r="H2933" s="3" t="s">
        <v>23</v>
      </c>
      <c r="I2933" s="3" t="s">
        <v>24</v>
      </c>
      <c r="J2933" s="3" t="s">
        <v>25</v>
      </c>
      <c r="K2933" s="3" t="s">
        <v>946</v>
      </c>
      <c r="L2933" s="4" t="str">
        <f t="shared" si="190"/>
        <v>RC1210FR-07249RL</v>
      </c>
      <c r="M2933" s="3" t="s">
        <v>378</v>
      </c>
      <c r="N2933" t="s">
        <v>379</v>
      </c>
      <c r="O2933" t="str">
        <f t="shared" ca="1" si="188"/>
        <v>C:\Altium Libraries\Passives Library\DataSheet\GENERAL PURPOSE CHIP RESISTORS (Yageo).pdf</v>
      </c>
      <c r="P2933" s="5" t="str">
        <f t="shared" si="191"/>
        <v>GENERAL PURPOSE CHIP RESISTORS RES1210 249R±1% 200V 0.5W</v>
      </c>
    </row>
    <row r="2934" spans="1:16" x14ac:dyDescent="0.3">
      <c r="A2934" s="4" t="s">
        <v>4235</v>
      </c>
      <c r="B2934" s="3" t="s">
        <v>944</v>
      </c>
      <c r="C2934" s="4" t="s">
        <v>2311</v>
      </c>
      <c r="D2934" s="45" t="s">
        <v>1669</v>
      </c>
      <c r="E2934" s="3" t="s">
        <v>763</v>
      </c>
      <c r="F2934" s="3" t="s">
        <v>945</v>
      </c>
      <c r="G2934" s="4" t="str">
        <f t="shared" si="189"/>
        <v>RES1210 255R±1%</v>
      </c>
      <c r="H2934" s="3" t="s">
        <v>23</v>
      </c>
      <c r="I2934" s="3" t="s">
        <v>24</v>
      </c>
      <c r="J2934" s="3" t="s">
        <v>25</v>
      </c>
      <c r="K2934" s="3" t="s">
        <v>946</v>
      </c>
      <c r="L2934" s="4" t="str">
        <f t="shared" si="190"/>
        <v>RC1210FR-07255RL</v>
      </c>
      <c r="M2934" s="3" t="s">
        <v>378</v>
      </c>
      <c r="N2934" t="s">
        <v>379</v>
      </c>
      <c r="O2934" t="str">
        <f t="shared" ca="1" si="188"/>
        <v>C:\Altium Libraries\Passives Library\DataSheet\GENERAL PURPOSE CHIP RESISTORS (Yageo).pdf</v>
      </c>
      <c r="P2934" s="5" t="str">
        <f t="shared" si="191"/>
        <v>GENERAL PURPOSE CHIP RESISTORS RES1210 255R±1% 200V 0.5W</v>
      </c>
    </row>
    <row r="2935" spans="1:16" x14ac:dyDescent="0.3">
      <c r="A2935" s="4" t="s">
        <v>4236</v>
      </c>
      <c r="B2935" s="3" t="s">
        <v>944</v>
      </c>
      <c r="C2935" s="4" t="s">
        <v>2312</v>
      </c>
      <c r="D2935" s="45" t="s">
        <v>1669</v>
      </c>
      <c r="E2935" s="3" t="s">
        <v>763</v>
      </c>
      <c r="F2935" s="3" t="s">
        <v>945</v>
      </c>
      <c r="G2935" s="4" t="str">
        <f t="shared" si="189"/>
        <v>RES1210 261R±1%</v>
      </c>
      <c r="H2935" s="3" t="s">
        <v>23</v>
      </c>
      <c r="I2935" s="3" t="s">
        <v>24</v>
      </c>
      <c r="J2935" s="3" t="s">
        <v>25</v>
      </c>
      <c r="K2935" s="3" t="s">
        <v>946</v>
      </c>
      <c r="L2935" s="4" t="str">
        <f t="shared" si="190"/>
        <v>RC1210FR-07261RL</v>
      </c>
      <c r="M2935" s="3" t="s">
        <v>378</v>
      </c>
      <c r="N2935" t="s">
        <v>379</v>
      </c>
      <c r="O2935" t="str">
        <f t="shared" ca="1" si="188"/>
        <v>C:\Altium Libraries\Passives Library\DataSheet\GENERAL PURPOSE CHIP RESISTORS (Yageo).pdf</v>
      </c>
      <c r="P2935" s="5" t="str">
        <f t="shared" si="191"/>
        <v>GENERAL PURPOSE CHIP RESISTORS RES1210 261R±1% 200V 0.5W</v>
      </c>
    </row>
    <row r="2936" spans="1:16" x14ac:dyDescent="0.3">
      <c r="A2936" s="4" t="s">
        <v>4237</v>
      </c>
      <c r="B2936" s="3" t="s">
        <v>944</v>
      </c>
      <c r="C2936" s="4" t="s">
        <v>2313</v>
      </c>
      <c r="D2936" s="45" t="s">
        <v>1669</v>
      </c>
      <c r="E2936" s="3" t="s">
        <v>763</v>
      </c>
      <c r="F2936" s="3" t="s">
        <v>945</v>
      </c>
      <c r="G2936" s="4" t="str">
        <f t="shared" si="189"/>
        <v>RES1210 267R±1%</v>
      </c>
      <c r="H2936" s="3" t="s">
        <v>23</v>
      </c>
      <c r="I2936" s="3" t="s">
        <v>24</v>
      </c>
      <c r="J2936" s="3" t="s">
        <v>25</v>
      </c>
      <c r="K2936" s="3" t="s">
        <v>946</v>
      </c>
      <c r="L2936" s="4" t="str">
        <f t="shared" si="190"/>
        <v>RC1210FR-07267RL</v>
      </c>
      <c r="M2936" s="3" t="s">
        <v>378</v>
      </c>
      <c r="N2936" t="s">
        <v>379</v>
      </c>
      <c r="O2936" t="str">
        <f t="shared" ca="1" si="188"/>
        <v>C:\Altium Libraries\Passives Library\DataSheet\GENERAL PURPOSE CHIP RESISTORS (Yageo).pdf</v>
      </c>
      <c r="P2936" s="5" t="str">
        <f t="shared" si="191"/>
        <v>GENERAL PURPOSE CHIP RESISTORS RES1210 267R±1% 200V 0.5W</v>
      </c>
    </row>
    <row r="2937" spans="1:16" x14ac:dyDescent="0.3">
      <c r="A2937" s="4" t="s">
        <v>4238</v>
      </c>
      <c r="B2937" s="3" t="s">
        <v>944</v>
      </c>
      <c r="C2937" s="4" t="s">
        <v>2314</v>
      </c>
      <c r="D2937" s="45" t="s">
        <v>1669</v>
      </c>
      <c r="E2937" s="3" t="s">
        <v>763</v>
      </c>
      <c r="F2937" s="3" t="s">
        <v>945</v>
      </c>
      <c r="G2937" s="4" t="str">
        <f t="shared" si="189"/>
        <v>RES1210 274R±1%</v>
      </c>
      <c r="H2937" s="3" t="s">
        <v>23</v>
      </c>
      <c r="I2937" s="3" t="s">
        <v>24</v>
      </c>
      <c r="J2937" s="3" t="s">
        <v>25</v>
      </c>
      <c r="K2937" s="3" t="s">
        <v>946</v>
      </c>
      <c r="L2937" s="4" t="str">
        <f t="shared" si="190"/>
        <v>RC1210FR-07274RL</v>
      </c>
      <c r="M2937" s="3" t="s">
        <v>378</v>
      </c>
      <c r="N2937" t="s">
        <v>379</v>
      </c>
      <c r="O2937" t="str">
        <f t="shared" ca="1" si="188"/>
        <v>C:\Altium Libraries\Passives Library\DataSheet\GENERAL PURPOSE CHIP RESISTORS (Yageo).pdf</v>
      </c>
      <c r="P2937" s="5" t="str">
        <f t="shared" si="191"/>
        <v>GENERAL PURPOSE CHIP RESISTORS RES1210 274R±1% 200V 0.5W</v>
      </c>
    </row>
    <row r="2938" spans="1:16" x14ac:dyDescent="0.3">
      <c r="A2938" s="4" t="s">
        <v>4239</v>
      </c>
      <c r="B2938" s="3" t="s">
        <v>944</v>
      </c>
      <c r="C2938" s="4" t="s">
        <v>2315</v>
      </c>
      <c r="D2938" s="45" t="s">
        <v>1669</v>
      </c>
      <c r="E2938" s="3" t="s">
        <v>763</v>
      </c>
      <c r="F2938" s="3" t="s">
        <v>945</v>
      </c>
      <c r="G2938" s="4" t="str">
        <f t="shared" si="189"/>
        <v>RES1210 280R±1%</v>
      </c>
      <c r="H2938" s="3" t="s">
        <v>23</v>
      </c>
      <c r="I2938" s="3" t="s">
        <v>24</v>
      </c>
      <c r="J2938" s="3" t="s">
        <v>25</v>
      </c>
      <c r="K2938" s="3" t="s">
        <v>946</v>
      </c>
      <c r="L2938" s="4" t="str">
        <f t="shared" si="190"/>
        <v>RC1210FR-07280RL</v>
      </c>
      <c r="M2938" s="3" t="s">
        <v>378</v>
      </c>
      <c r="N2938" t="s">
        <v>379</v>
      </c>
      <c r="O2938" t="str">
        <f t="shared" ca="1" si="188"/>
        <v>C:\Altium Libraries\Passives Library\DataSheet\GENERAL PURPOSE CHIP RESISTORS (Yageo).pdf</v>
      </c>
      <c r="P2938" s="5" t="str">
        <f t="shared" si="191"/>
        <v>GENERAL PURPOSE CHIP RESISTORS RES1210 280R±1% 200V 0.5W</v>
      </c>
    </row>
    <row r="2939" spans="1:16" x14ac:dyDescent="0.3">
      <c r="A2939" s="4" t="s">
        <v>4240</v>
      </c>
      <c r="B2939" s="3" t="s">
        <v>944</v>
      </c>
      <c r="C2939" s="4" t="s">
        <v>2316</v>
      </c>
      <c r="D2939" s="45" t="s">
        <v>1669</v>
      </c>
      <c r="E2939" s="3" t="s">
        <v>763</v>
      </c>
      <c r="F2939" s="3" t="s">
        <v>945</v>
      </c>
      <c r="G2939" s="4" t="str">
        <f t="shared" si="189"/>
        <v>RES1210 287R±1%</v>
      </c>
      <c r="H2939" s="3" t="s">
        <v>23</v>
      </c>
      <c r="I2939" s="3" t="s">
        <v>24</v>
      </c>
      <c r="J2939" s="3" t="s">
        <v>25</v>
      </c>
      <c r="K2939" s="3" t="s">
        <v>946</v>
      </c>
      <c r="L2939" s="4" t="str">
        <f t="shared" si="190"/>
        <v>RC1210FR-07287RL</v>
      </c>
      <c r="M2939" s="3" t="s">
        <v>378</v>
      </c>
      <c r="N2939" t="s">
        <v>379</v>
      </c>
      <c r="O2939" t="str">
        <f t="shared" ca="1" si="188"/>
        <v>C:\Altium Libraries\Passives Library\DataSheet\GENERAL PURPOSE CHIP RESISTORS (Yageo).pdf</v>
      </c>
      <c r="P2939" s="5" t="str">
        <f t="shared" si="191"/>
        <v>GENERAL PURPOSE CHIP RESISTORS RES1210 287R±1% 200V 0.5W</v>
      </c>
    </row>
    <row r="2940" spans="1:16" x14ac:dyDescent="0.3">
      <c r="A2940" s="4" t="s">
        <v>4241</v>
      </c>
      <c r="B2940" s="3" t="s">
        <v>944</v>
      </c>
      <c r="C2940" s="4" t="s">
        <v>2317</v>
      </c>
      <c r="D2940" s="45" t="s">
        <v>1669</v>
      </c>
      <c r="E2940" s="3" t="s">
        <v>763</v>
      </c>
      <c r="F2940" s="3" t="s">
        <v>945</v>
      </c>
      <c r="G2940" s="4" t="str">
        <f t="shared" si="189"/>
        <v>RES1210 294R±1%</v>
      </c>
      <c r="H2940" s="3" t="s">
        <v>23</v>
      </c>
      <c r="I2940" s="3" t="s">
        <v>24</v>
      </c>
      <c r="J2940" s="3" t="s">
        <v>25</v>
      </c>
      <c r="K2940" s="3" t="s">
        <v>946</v>
      </c>
      <c r="L2940" s="4" t="str">
        <f t="shared" si="190"/>
        <v>RC1210FR-07294RL</v>
      </c>
      <c r="M2940" s="3" t="s">
        <v>378</v>
      </c>
      <c r="N2940" t="s">
        <v>379</v>
      </c>
      <c r="O2940" t="str">
        <f t="shared" ca="1" si="188"/>
        <v>C:\Altium Libraries\Passives Library\DataSheet\GENERAL PURPOSE CHIP RESISTORS (Yageo).pdf</v>
      </c>
      <c r="P2940" s="5" t="str">
        <f t="shared" si="191"/>
        <v>GENERAL PURPOSE CHIP RESISTORS RES1210 294R±1% 200V 0.5W</v>
      </c>
    </row>
    <row r="2941" spans="1:16" x14ac:dyDescent="0.3">
      <c r="A2941" s="4" t="s">
        <v>4242</v>
      </c>
      <c r="B2941" s="3" t="s">
        <v>944</v>
      </c>
      <c r="C2941" s="4" t="s">
        <v>2318</v>
      </c>
      <c r="D2941" s="45" t="s">
        <v>1669</v>
      </c>
      <c r="E2941" s="3" t="s">
        <v>763</v>
      </c>
      <c r="F2941" s="3" t="s">
        <v>945</v>
      </c>
      <c r="G2941" s="4" t="str">
        <f t="shared" si="189"/>
        <v>RES1210 301R±1%</v>
      </c>
      <c r="H2941" s="3" t="s">
        <v>23</v>
      </c>
      <c r="I2941" s="3" t="s">
        <v>24</v>
      </c>
      <c r="J2941" s="3" t="s">
        <v>25</v>
      </c>
      <c r="K2941" s="3" t="s">
        <v>946</v>
      </c>
      <c r="L2941" s="4" t="str">
        <f t="shared" si="190"/>
        <v>RC1210FR-07301RL</v>
      </c>
      <c r="M2941" s="3" t="s">
        <v>378</v>
      </c>
      <c r="N2941" t="s">
        <v>379</v>
      </c>
      <c r="O2941" t="str">
        <f t="shared" ca="1" si="188"/>
        <v>C:\Altium Libraries\Passives Library\DataSheet\GENERAL PURPOSE CHIP RESISTORS (Yageo).pdf</v>
      </c>
      <c r="P2941" s="5" t="str">
        <f t="shared" si="191"/>
        <v>GENERAL PURPOSE CHIP RESISTORS RES1210 301R±1% 200V 0.5W</v>
      </c>
    </row>
    <row r="2942" spans="1:16" x14ac:dyDescent="0.3">
      <c r="A2942" s="4" t="s">
        <v>4243</v>
      </c>
      <c r="B2942" s="3" t="s">
        <v>944</v>
      </c>
      <c r="C2942" s="4" t="s">
        <v>2319</v>
      </c>
      <c r="D2942" s="45" t="s">
        <v>1669</v>
      </c>
      <c r="E2942" s="3" t="s">
        <v>763</v>
      </c>
      <c r="F2942" s="3" t="s">
        <v>945</v>
      </c>
      <c r="G2942" s="4" t="str">
        <f t="shared" si="189"/>
        <v>RES1210 309R±1%</v>
      </c>
      <c r="H2942" s="3" t="s">
        <v>23</v>
      </c>
      <c r="I2942" s="3" t="s">
        <v>24</v>
      </c>
      <c r="J2942" s="3" t="s">
        <v>25</v>
      </c>
      <c r="K2942" s="3" t="s">
        <v>946</v>
      </c>
      <c r="L2942" s="4" t="str">
        <f t="shared" si="190"/>
        <v>RC1210FR-07309RL</v>
      </c>
      <c r="M2942" s="3" t="s">
        <v>378</v>
      </c>
      <c r="N2942" t="s">
        <v>379</v>
      </c>
      <c r="O2942" t="str">
        <f t="shared" ca="1" si="188"/>
        <v>C:\Altium Libraries\Passives Library\DataSheet\GENERAL PURPOSE CHIP RESISTORS (Yageo).pdf</v>
      </c>
      <c r="P2942" s="5" t="str">
        <f t="shared" si="191"/>
        <v>GENERAL PURPOSE CHIP RESISTORS RES1210 309R±1% 200V 0.5W</v>
      </c>
    </row>
    <row r="2943" spans="1:16" x14ac:dyDescent="0.3">
      <c r="A2943" s="4" t="s">
        <v>4244</v>
      </c>
      <c r="B2943" s="3" t="s">
        <v>944</v>
      </c>
      <c r="C2943" s="4" t="s">
        <v>2320</v>
      </c>
      <c r="D2943" s="45" t="s">
        <v>1669</v>
      </c>
      <c r="E2943" s="3" t="s">
        <v>763</v>
      </c>
      <c r="F2943" s="3" t="s">
        <v>945</v>
      </c>
      <c r="G2943" s="4" t="str">
        <f t="shared" si="189"/>
        <v>RES1210 316R±1%</v>
      </c>
      <c r="H2943" s="3" t="s">
        <v>23</v>
      </c>
      <c r="I2943" s="3" t="s">
        <v>24</v>
      </c>
      <c r="J2943" s="3" t="s">
        <v>25</v>
      </c>
      <c r="K2943" s="3" t="s">
        <v>946</v>
      </c>
      <c r="L2943" s="4" t="str">
        <f t="shared" si="190"/>
        <v>RC1210FR-07316RL</v>
      </c>
      <c r="M2943" s="3" t="s">
        <v>378</v>
      </c>
      <c r="N2943" t="s">
        <v>379</v>
      </c>
      <c r="O2943" t="str">
        <f t="shared" ca="1" si="188"/>
        <v>C:\Altium Libraries\Passives Library\DataSheet\GENERAL PURPOSE CHIP RESISTORS (Yageo).pdf</v>
      </c>
      <c r="P2943" s="5" t="str">
        <f t="shared" si="191"/>
        <v>GENERAL PURPOSE CHIP RESISTORS RES1210 316R±1% 200V 0.5W</v>
      </c>
    </row>
    <row r="2944" spans="1:16" x14ac:dyDescent="0.3">
      <c r="A2944" s="4" t="s">
        <v>4245</v>
      </c>
      <c r="B2944" s="3" t="s">
        <v>944</v>
      </c>
      <c r="C2944" s="4" t="s">
        <v>2321</v>
      </c>
      <c r="D2944" s="45" t="s">
        <v>1669</v>
      </c>
      <c r="E2944" s="3" t="s">
        <v>763</v>
      </c>
      <c r="F2944" s="3" t="s">
        <v>945</v>
      </c>
      <c r="G2944" s="4" t="str">
        <f t="shared" si="189"/>
        <v>RES1210 324R±1%</v>
      </c>
      <c r="H2944" s="3" t="s">
        <v>23</v>
      </c>
      <c r="I2944" s="3" t="s">
        <v>24</v>
      </c>
      <c r="J2944" s="3" t="s">
        <v>25</v>
      </c>
      <c r="K2944" s="3" t="s">
        <v>946</v>
      </c>
      <c r="L2944" s="4" t="str">
        <f t="shared" si="190"/>
        <v>RC1210FR-07324RL</v>
      </c>
      <c r="M2944" s="3" t="s">
        <v>378</v>
      </c>
      <c r="N2944" t="s">
        <v>379</v>
      </c>
      <c r="O2944" t="str">
        <f t="shared" ca="1" si="188"/>
        <v>C:\Altium Libraries\Passives Library\DataSheet\GENERAL PURPOSE CHIP RESISTORS (Yageo).pdf</v>
      </c>
      <c r="P2944" s="5" t="str">
        <f t="shared" si="191"/>
        <v>GENERAL PURPOSE CHIP RESISTORS RES1210 324R±1% 200V 0.5W</v>
      </c>
    </row>
    <row r="2945" spans="1:16" x14ac:dyDescent="0.3">
      <c r="A2945" s="4" t="s">
        <v>4246</v>
      </c>
      <c r="B2945" s="3" t="s">
        <v>944</v>
      </c>
      <c r="C2945" s="4" t="s">
        <v>2322</v>
      </c>
      <c r="D2945" s="45" t="s">
        <v>1669</v>
      </c>
      <c r="E2945" s="3" t="s">
        <v>763</v>
      </c>
      <c r="F2945" s="3" t="s">
        <v>945</v>
      </c>
      <c r="G2945" s="4" t="str">
        <f t="shared" si="189"/>
        <v>RES1210 332R±1%</v>
      </c>
      <c r="H2945" s="3" t="s">
        <v>23</v>
      </c>
      <c r="I2945" s="3" t="s">
        <v>24</v>
      </c>
      <c r="J2945" s="3" t="s">
        <v>25</v>
      </c>
      <c r="K2945" s="3" t="s">
        <v>946</v>
      </c>
      <c r="L2945" s="4" t="str">
        <f t="shared" si="190"/>
        <v>RC1210FR-07332RL</v>
      </c>
      <c r="M2945" s="3" t="s">
        <v>378</v>
      </c>
      <c r="N2945" t="s">
        <v>379</v>
      </c>
      <c r="O2945" t="str">
        <f t="shared" ca="1" si="188"/>
        <v>C:\Altium Libraries\Passives Library\DataSheet\GENERAL PURPOSE CHIP RESISTORS (Yageo).pdf</v>
      </c>
      <c r="P2945" s="5" t="str">
        <f t="shared" si="191"/>
        <v>GENERAL PURPOSE CHIP RESISTORS RES1210 332R±1% 200V 0.5W</v>
      </c>
    </row>
    <row r="2946" spans="1:16" x14ac:dyDescent="0.3">
      <c r="A2946" s="4" t="s">
        <v>4247</v>
      </c>
      <c r="B2946" s="3" t="s">
        <v>944</v>
      </c>
      <c r="C2946" s="4" t="s">
        <v>2323</v>
      </c>
      <c r="D2946" s="45" t="s">
        <v>1669</v>
      </c>
      <c r="E2946" s="3" t="s">
        <v>763</v>
      </c>
      <c r="F2946" s="3" t="s">
        <v>945</v>
      </c>
      <c r="G2946" s="4" t="str">
        <f t="shared" si="189"/>
        <v>RES1210 340R±1%</v>
      </c>
      <c r="H2946" s="3" t="s">
        <v>23</v>
      </c>
      <c r="I2946" s="3" t="s">
        <v>24</v>
      </c>
      <c r="J2946" s="3" t="s">
        <v>25</v>
      </c>
      <c r="K2946" s="3" t="s">
        <v>946</v>
      </c>
      <c r="L2946" s="4" t="str">
        <f t="shared" si="190"/>
        <v>RC1210FR-07340RL</v>
      </c>
      <c r="M2946" s="3" t="s">
        <v>378</v>
      </c>
      <c r="N2946" t="s">
        <v>379</v>
      </c>
      <c r="O2946" t="str">
        <f t="shared" ca="1" si="188"/>
        <v>C:\Altium Libraries\Passives Library\DataSheet\GENERAL PURPOSE CHIP RESISTORS (Yageo).pdf</v>
      </c>
      <c r="P2946" s="5" t="str">
        <f t="shared" si="191"/>
        <v>GENERAL PURPOSE CHIP RESISTORS RES1210 340R±1% 200V 0.5W</v>
      </c>
    </row>
    <row r="2947" spans="1:16" x14ac:dyDescent="0.3">
      <c r="A2947" s="4" t="s">
        <v>4248</v>
      </c>
      <c r="B2947" s="3" t="s">
        <v>944</v>
      </c>
      <c r="C2947" s="4" t="s">
        <v>2324</v>
      </c>
      <c r="D2947" s="45" t="s">
        <v>1669</v>
      </c>
      <c r="E2947" s="3" t="s">
        <v>763</v>
      </c>
      <c r="F2947" s="3" t="s">
        <v>945</v>
      </c>
      <c r="G2947" s="4" t="str">
        <f t="shared" si="189"/>
        <v>RES1210 348R±1%</v>
      </c>
      <c r="H2947" s="3" t="s">
        <v>23</v>
      </c>
      <c r="I2947" s="3" t="s">
        <v>24</v>
      </c>
      <c r="J2947" s="3" t="s">
        <v>25</v>
      </c>
      <c r="K2947" s="3" t="s">
        <v>946</v>
      </c>
      <c r="L2947" s="4" t="str">
        <f t="shared" si="190"/>
        <v>RC1210FR-07348RL</v>
      </c>
      <c r="M2947" s="3" t="s">
        <v>378</v>
      </c>
      <c r="N2947" t="s">
        <v>379</v>
      </c>
      <c r="O2947" t="str">
        <f t="shared" ca="1" si="188"/>
        <v>C:\Altium Libraries\Passives Library\DataSheet\GENERAL PURPOSE CHIP RESISTORS (Yageo).pdf</v>
      </c>
      <c r="P2947" s="5" t="str">
        <f t="shared" si="191"/>
        <v>GENERAL PURPOSE CHIP RESISTORS RES1210 348R±1% 200V 0.5W</v>
      </c>
    </row>
    <row r="2948" spans="1:16" x14ac:dyDescent="0.3">
      <c r="A2948" s="4" t="s">
        <v>4249</v>
      </c>
      <c r="B2948" s="3" t="s">
        <v>944</v>
      </c>
      <c r="C2948" s="4" t="s">
        <v>2325</v>
      </c>
      <c r="D2948" s="45" t="s">
        <v>1669</v>
      </c>
      <c r="E2948" s="3" t="s">
        <v>763</v>
      </c>
      <c r="F2948" s="3" t="s">
        <v>945</v>
      </c>
      <c r="G2948" s="4" t="str">
        <f t="shared" si="189"/>
        <v>RES1210 357R±1%</v>
      </c>
      <c r="H2948" s="3" t="s">
        <v>23</v>
      </c>
      <c r="I2948" s="3" t="s">
        <v>24</v>
      </c>
      <c r="J2948" s="3" t="s">
        <v>25</v>
      </c>
      <c r="K2948" s="3" t="s">
        <v>946</v>
      </c>
      <c r="L2948" s="4" t="str">
        <f t="shared" si="190"/>
        <v>RC1210FR-07357RL</v>
      </c>
      <c r="M2948" s="3" t="s">
        <v>378</v>
      </c>
      <c r="N2948" t="s">
        <v>379</v>
      </c>
      <c r="O2948" t="str">
        <f t="shared" ca="1" si="188"/>
        <v>C:\Altium Libraries\Passives Library\DataSheet\GENERAL PURPOSE CHIP RESISTORS (Yageo).pdf</v>
      </c>
      <c r="P2948" s="5" t="str">
        <f t="shared" si="191"/>
        <v>GENERAL PURPOSE CHIP RESISTORS RES1210 357R±1% 200V 0.5W</v>
      </c>
    </row>
    <row r="2949" spans="1:16" x14ac:dyDescent="0.3">
      <c r="A2949" s="4" t="s">
        <v>4250</v>
      </c>
      <c r="B2949" s="3" t="s">
        <v>944</v>
      </c>
      <c r="C2949" s="4" t="s">
        <v>2326</v>
      </c>
      <c r="D2949" s="45" t="s">
        <v>1669</v>
      </c>
      <c r="E2949" s="3" t="s">
        <v>763</v>
      </c>
      <c r="F2949" s="3" t="s">
        <v>945</v>
      </c>
      <c r="G2949" s="4" t="str">
        <f t="shared" si="189"/>
        <v>RES1210 365R±1%</v>
      </c>
      <c r="H2949" s="3" t="s">
        <v>23</v>
      </c>
      <c r="I2949" s="3" t="s">
        <v>24</v>
      </c>
      <c r="J2949" s="3" t="s">
        <v>25</v>
      </c>
      <c r="K2949" s="3" t="s">
        <v>946</v>
      </c>
      <c r="L2949" s="4" t="str">
        <f t="shared" si="190"/>
        <v>RC1210FR-07365RL</v>
      </c>
      <c r="M2949" s="3" t="s">
        <v>378</v>
      </c>
      <c r="N2949" t="s">
        <v>379</v>
      </c>
      <c r="O2949" t="str">
        <f t="shared" ca="1" si="188"/>
        <v>C:\Altium Libraries\Passives Library\DataSheet\GENERAL PURPOSE CHIP RESISTORS (Yageo).pdf</v>
      </c>
      <c r="P2949" s="5" t="str">
        <f t="shared" si="191"/>
        <v>GENERAL PURPOSE CHIP RESISTORS RES1210 365R±1% 200V 0.5W</v>
      </c>
    </row>
    <row r="2950" spans="1:16" x14ac:dyDescent="0.3">
      <c r="A2950" s="4" t="s">
        <v>4251</v>
      </c>
      <c r="B2950" s="3" t="s">
        <v>944</v>
      </c>
      <c r="C2950" s="4" t="s">
        <v>2327</v>
      </c>
      <c r="D2950" s="45" t="s">
        <v>1669</v>
      </c>
      <c r="E2950" s="3" t="s">
        <v>763</v>
      </c>
      <c r="F2950" s="3" t="s">
        <v>945</v>
      </c>
      <c r="G2950" s="4" t="str">
        <f t="shared" si="189"/>
        <v>RES1210 374R±1%</v>
      </c>
      <c r="H2950" s="3" t="s">
        <v>23</v>
      </c>
      <c r="I2950" s="3" t="s">
        <v>24</v>
      </c>
      <c r="J2950" s="3" t="s">
        <v>25</v>
      </c>
      <c r="K2950" s="3" t="s">
        <v>946</v>
      </c>
      <c r="L2950" s="4" t="str">
        <f t="shared" si="190"/>
        <v>RC1210FR-07374RL</v>
      </c>
      <c r="M2950" s="3" t="s">
        <v>378</v>
      </c>
      <c r="N2950" t="s">
        <v>379</v>
      </c>
      <c r="O2950" t="str">
        <f t="shared" ca="1" si="188"/>
        <v>C:\Altium Libraries\Passives Library\DataSheet\GENERAL PURPOSE CHIP RESISTORS (Yageo).pdf</v>
      </c>
      <c r="P2950" s="5" t="str">
        <f t="shared" si="191"/>
        <v>GENERAL PURPOSE CHIP RESISTORS RES1210 374R±1% 200V 0.5W</v>
      </c>
    </row>
    <row r="2951" spans="1:16" x14ac:dyDescent="0.3">
      <c r="A2951" s="4" t="s">
        <v>4252</v>
      </c>
      <c r="B2951" s="3" t="s">
        <v>944</v>
      </c>
      <c r="C2951" s="4" t="s">
        <v>2328</v>
      </c>
      <c r="D2951" s="45" t="s">
        <v>1669</v>
      </c>
      <c r="E2951" s="3" t="s">
        <v>763</v>
      </c>
      <c r="F2951" s="3" t="s">
        <v>945</v>
      </c>
      <c r="G2951" s="4" t="str">
        <f t="shared" si="189"/>
        <v>RES1210 383R±1%</v>
      </c>
      <c r="H2951" s="3" t="s">
        <v>23</v>
      </c>
      <c r="I2951" s="3" t="s">
        <v>24</v>
      </c>
      <c r="J2951" s="3" t="s">
        <v>25</v>
      </c>
      <c r="K2951" s="3" t="s">
        <v>946</v>
      </c>
      <c r="L2951" s="4" t="str">
        <f t="shared" si="190"/>
        <v>RC1210FR-07383RL</v>
      </c>
      <c r="M2951" s="3" t="s">
        <v>378</v>
      </c>
      <c r="N2951" t="s">
        <v>379</v>
      </c>
      <c r="O2951" t="str">
        <f t="shared" ca="1" si="188"/>
        <v>C:\Altium Libraries\Passives Library\DataSheet\GENERAL PURPOSE CHIP RESISTORS (Yageo).pdf</v>
      </c>
      <c r="P2951" s="5" t="str">
        <f t="shared" si="191"/>
        <v>GENERAL PURPOSE CHIP RESISTORS RES1210 383R±1% 200V 0.5W</v>
      </c>
    </row>
    <row r="2952" spans="1:16" x14ac:dyDescent="0.3">
      <c r="A2952" s="4" t="s">
        <v>4253</v>
      </c>
      <c r="B2952" s="3" t="s">
        <v>944</v>
      </c>
      <c r="C2952" s="4" t="s">
        <v>2329</v>
      </c>
      <c r="D2952" s="45" t="s">
        <v>1669</v>
      </c>
      <c r="E2952" s="3" t="s">
        <v>763</v>
      </c>
      <c r="F2952" s="3" t="s">
        <v>945</v>
      </c>
      <c r="G2952" s="4" t="str">
        <f t="shared" si="189"/>
        <v>RES1210 392R±1%</v>
      </c>
      <c r="H2952" s="3" t="s">
        <v>23</v>
      </c>
      <c r="I2952" s="3" t="s">
        <v>24</v>
      </c>
      <c r="J2952" s="3" t="s">
        <v>25</v>
      </c>
      <c r="K2952" s="3" t="s">
        <v>946</v>
      </c>
      <c r="L2952" s="4" t="str">
        <f t="shared" si="190"/>
        <v>RC1210FR-07392RL</v>
      </c>
      <c r="M2952" s="3" t="s">
        <v>378</v>
      </c>
      <c r="N2952" t="s">
        <v>379</v>
      </c>
      <c r="O2952" t="str">
        <f t="shared" ca="1" si="188"/>
        <v>C:\Altium Libraries\Passives Library\DataSheet\GENERAL PURPOSE CHIP RESISTORS (Yageo).pdf</v>
      </c>
      <c r="P2952" s="5" t="str">
        <f t="shared" si="191"/>
        <v>GENERAL PURPOSE CHIP RESISTORS RES1210 392R±1% 200V 0.5W</v>
      </c>
    </row>
    <row r="2953" spans="1:16" x14ac:dyDescent="0.3">
      <c r="A2953" s="4" t="s">
        <v>4254</v>
      </c>
      <c r="B2953" s="3" t="s">
        <v>944</v>
      </c>
      <c r="C2953" s="4" t="s">
        <v>2330</v>
      </c>
      <c r="D2953" s="45" t="s">
        <v>1669</v>
      </c>
      <c r="E2953" s="3" t="s">
        <v>763</v>
      </c>
      <c r="F2953" s="3" t="s">
        <v>945</v>
      </c>
      <c r="G2953" s="4" t="str">
        <f t="shared" si="189"/>
        <v>RES1210 402R±1%</v>
      </c>
      <c r="H2953" s="3" t="s">
        <v>23</v>
      </c>
      <c r="I2953" s="3" t="s">
        <v>24</v>
      </c>
      <c r="J2953" s="3" t="s">
        <v>25</v>
      </c>
      <c r="K2953" s="3" t="s">
        <v>946</v>
      </c>
      <c r="L2953" s="4" t="str">
        <f t="shared" si="190"/>
        <v>RC1210FR-07402RL</v>
      </c>
      <c r="M2953" s="3" t="s">
        <v>378</v>
      </c>
      <c r="N2953" t="s">
        <v>379</v>
      </c>
      <c r="O2953" t="str">
        <f t="shared" ca="1" si="188"/>
        <v>C:\Altium Libraries\Passives Library\DataSheet\GENERAL PURPOSE CHIP RESISTORS (Yageo).pdf</v>
      </c>
      <c r="P2953" s="5" t="str">
        <f t="shared" si="191"/>
        <v>GENERAL PURPOSE CHIP RESISTORS RES1210 402R±1% 200V 0.5W</v>
      </c>
    </row>
    <row r="2954" spans="1:16" x14ac:dyDescent="0.3">
      <c r="A2954" s="4" t="s">
        <v>4255</v>
      </c>
      <c r="B2954" s="3" t="s">
        <v>944</v>
      </c>
      <c r="C2954" s="4" t="s">
        <v>2331</v>
      </c>
      <c r="D2954" s="45" t="s">
        <v>1669</v>
      </c>
      <c r="E2954" s="3" t="s">
        <v>763</v>
      </c>
      <c r="F2954" s="3" t="s">
        <v>945</v>
      </c>
      <c r="G2954" s="4" t="str">
        <f t="shared" si="189"/>
        <v>RES1210 412R±1%</v>
      </c>
      <c r="H2954" s="3" t="s">
        <v>23</v>
      </c>
      <c r="I2954" s="3" t="s">
        <v>24</v>
      </c>
      <c r="J2954" s="3" t="s">
        <v>25</v>
      </c>
      <c r="K2954" s="3" t="s">
        <v>946</v>
      </c>
      <c r="L2954" s="4" t="str">
        <f t="shared" si="190"/>
        <v>RC1210FR-07412RL</v>
      </c>
      <c r="M2954" s="3" t="s">
        <v>378</v>
      </c>
      <c r="N2954" t="s">
        <v>379</v>
      </c>
      <c r="O2954" t="str">
        <f t="shared" ca="1" si="188"/>
        <v>C:\Altium Libraries\Passives Library\DataSheet\GENERAL PURPOSE CHIP RESISTORS (Yageo).pdf</v>
      </c>
      <c r="P2954" s="5" t="str">
        <f t="shared" si="191"/>
        <v>GENERAL PURPOSE CHIP RESISTORS RES1210 412R±1% 200V 0.5W</v>
      </c>
    </row>
    <row r="2955" spans="1:16" x14ac:dyDescent="0.3">
      <c r="A2955" s="4" t="s">
        <v>4256</v>
      </c>
      <c r="B2955" s="3" t="s">
        <v>944</v>
      </c>
      <c r="C2955" s="4" t="s">
        <v>2332</v>
      </c>
      <c r="D2955" s="45" t="s">
        <v>1669</v>
      </c>
      <c r="E2955" s="3" t="s">
        <v>763</v>
      </c>
      <c r="F2955" s="3" t="s">
        <v>945</v>
      </c>
      <c r="G2955" s="4" t="str">
        <f t="shared" si="189"/>
        <v>RES1210 422R±1%</v>
      </c>
      <c r="H2955" s="3" t="s">
        <v>23</v>
      </c>
      <c r="I2955" s="3" t="s">
        <v>24</v>
      </c>
      <c r="J2955" s="3" t="s">
        <v>25</v>
      </c>
      <c r="K2955" s="3" t="s">
        <v>946</v>
      </c>
      <c r="L2955" s="4" t="str">
        <f t="shared" si="190"/>
        <v>RC1210FR-07422RL</v>
      </c>
      <c r="M2955" s="3" t="s">
        <v>378</v>
      </c>
      <c r="N2955" t="s">
        <v>379</v>
      </c>
      <c r="O2955" t="str">
        <f t="shared" ca="1" si="188"/>
        <v>C:\Altium Libraries\Passives Library\DataSheet\GENERAL PURPOSE CHIP RESISTORS (Yageo).pdf</v>
      </c>
      <c r="P2955" s="5" t="str">
        <f t="shared" si="191"/>
        <v>GENERAL PURPOSE CHIP RESISTORS RES1210 422R±1% 200V 0.5W</v>
      </c>
    </row>
    <row r="2956" spans="1:16" x14ac:dyDescent="0.3">
      <c r="A2956" s="4" t="s">
        <v>4257</v>
      </c>
      <c r="B2956" s="3" t="s">
        <v>944</v>
      </c>
      <c r="C2956" s="4" t="s">
        <v>2333</v>
      </c>
      <c r="D2956" s="45" t="s">
        <v>1669</v>
      </c>
      <c r="E2956" s="3" t="s">
        <v>763</v>
      </c>
      <c r="F2956" s="3" t="s">
        <v>945</v>
      </c>
      <c r="G2956" s="4" t="str">
        <f t="shared" si="189"/>
        <v>RES1210 432R±1%</v>
      </c>
      <c r="H2956" s="3" t="s">
        <v>23</v>
      </c>
      <c r="I2956" s="3" t="s">
        <v>24</v>
      </c>
      <c r="J2956" s="3" t="s">
        <v>25</v>
      </c>
      <c r="K2956" s="3" t="s">
        <v>946</v>
      </c>
      <c r="L2956" s="4" t="str">
        <f t="shared" si="190"/>
        <v>RC1210FR-07432RL</v>
      </c>
      <c r="M2956" s="3" t="s">
        <v>378</v>
      </c>
      <c r="N2956" t="s">
        <v>379</v>
      </c>
      <c r="O2956" t="str">
        <f t="shared" ca="1" si="188"/>
        <v>C:\Altium Libraries\Passives Library\DataSheet\GENERAL PURPOSE CHIP RESISTORS (Yageo).pdf</v>
      </c>
      <c r="P2956" s="5" t="str">
        <f t="shared" si="191"/>
        <v>GENERAL PURPOSE CHIP RESISTORS RES1210 432R±1% 200V 0.5W</v>
      </c>
    </row>
    <row r="2957" spans="1:16" x14ac:dyDescent="0.3">
      <c r="A2957" s="4" t="s">
        <v>4258</v>
      </c>
      <c r="B2957" s="3" t="s">
        <v>944</v>
      </c>
      <c r="C2957" s="4" t="s">
        <v>2334</v>
      </c>
      <c r="D2957" s="45" t="s">
        <v>1669</v>
      </c>
      <c r="E2957" s="3" t="s">
        <v>763</v>
      </c>
      <c r="F2957" s="3" t="s">
        <v>945</v>
      </c>
      <c r="G2957" s="4" t="str">
        <f t="shared" si="189"/>
        <v>RES1210 442R±1%</v>
      </c>
      <c r="H2957" s="3" t="s">
        <v>23</v>
      </c>
      <c r="I2957" s="3" t="s">
        <v>24</v>
      </c>
      <c r="J2957" s="3" t="s">
        <v>25</v>
      </c>
      <c r="K2957" s="3" t="s">
        <v>946</v>
      </c>
      <c r="L2957" s="4" t="str">
        <f t="shared" si="190"/>
        <v>RC1210FR-07442RL</v>
      </c>
      <c r="M2957" s="3" t="s">
        <v>378</v>
      </c>
      <c r="N2957" t="s">
        <v>379</v>
      </c>
      <c r="O2957" t="str">
        <f t="shared" ca="1" si="188"/>
        <v>C:\Altium Libraries\Passives Library\DataSheet\GENERAL PURPOSE CHIP RESISTORS (Yageo).pdf</v>
      </c>
      <c r="P2957" s="5" t="str">
        <f t="shared" si="191"/>
        <v>GENERAL PURPOSE CHIP RESISTORS RES1210 442R±1% 200V 0.5W</v>
      </c>
    </row>
    <row r="2958" spans="1:16" x14ac:dyDescent="0.3">
      <c r="A2958" s="4" t="s">
        <v>4259</v>
      </c>
      <c r="B2958" s="3" t="s">
        <v>944</v>
      </c>
      <c r="C2958" s="4" t="s">
        <v>2335</v>
      </c>
      <c r="D2958" s="45" t="s">
        <v>1669</v>
      </c>
      <c r="E2958" s="3" t="s">
        <v>763</v>
      </c>
      <c r="F2958" s="3" t="s">
        <v>945</v>
      </c>
      <c r="G2958" s="4" t="str">
        <f t="shared" si="189"/>
        <v>RES1210 453R±1%</v>
      </c>
      <c r="H2958" s="3" t="s">
        <v>23</v>
      </c>
      <c r="I2958" s="3" t="s">
        <v>24</v>
      </c>
      <c r="J2958" s="3" t="s">
        <v>25</v>
      </c>
      <c r="K2958" s="3" t="s">
        <v>946</v>
      </c>
      <c r="L2958" s="4" t="str">
        <f t="shared" si="190"/>
        <v>RC1210FR-07453RL</v>
      </c>
      <c r="M2958" s="3" t="s">
        <v>378</v>
      </c>
      <c r="N2958" t="s">
        <v>379</v>
      </c>
      <c r="O2958" t="str">
        <f t="shared" ref="O2958:O3021" ca="1" si="192">CONCATENATE(LEFT(CELL("имяфайла"), FIND("[",CELL("имяфайла"))-1),"DataSheet\GENERAL PURPOSE CHIP RESISTORS (Yageo).pdf")</f>
        <v>C:\Altium Libraries\Passives Library\DataSheet\GENERAL PURPOSE CHIP RESISTORS (Yageo).pdf</v>
      </c>
      <c r="P2958" s="5" t="str">
        <f t="shared" si="191"/>
        <v>GENERAL PURPOSE CHIP RESISTORS RES1210 453R±1% 200V 0.5W</v>
      </c>
    </row>
    <row r="2959" spans="1:16" x14ac:dyDescent="0.3">
      <c r="A2959" s="4" t="s">
        <v>4260</v>
      </c>
      <c r="B2959" s="3" t="s">
        <v>944</v>
      </c>
      <c r="C2959" s="4" t="s">
        <v>2336</v>
      </c>
      <c r="D2959" s="45" t="s">
        <v>1669</v>
      </c>
      <c r="E2959" s="3" t="s">
        <v>763</v>
      </c>
      <c r="F2959" s="3" t="s">
        <v>945</v>
      </c>
      <c r="G2959" s="4" t="str">
        <f t="shared" ref="G2959:G3022" si="193">CONCATENATE(K2959," ",C2959,D2959)</f>
        <v>RES1210 464R±1%</v>
      </c>
      <c r="H2959" s="3" t="s">
        <v>23</v>
      </c>
      <c r="I2959" s="3" t="s">
        <v>24</v>
      </c>
      <c r="J2959" s="3" t="s">
        <v>25</v>
      </c>
      <c r="K2959" s="3" t="s">
        <v>946</v>
      </c>
      <c r="L2959" s="4" t="str">
        <f t="shared" ref="L2959:L3022" si="194">CONCATENATE("RC1210FR-07",C2959,"L")</f>
        <v>RC1210FR-07464RL</v>
      </c>
      <c r="M2959" s="3" t="s">
        <v>378</v>
      </c>
      <c r="N2959" t="s">
        <v>379</v>
      </c>
      <c r="O2959" t="str">
        <f t="shared" ca="1" si="192"/>
        <v>C:\Altium Libraries\Passives Library\DataSheet\GENERAL PURPOSE CHIP RESISTORS (Yageo).pdf</v>
      </c>
      <c r="P2959" s="5" t="str">
        <f t="shared" ref="P2959:P3022" si="195">CONCATENATE(N2959," ",K2959," ",C2959,D2959," ",E2959," ",F2959)</f>
        <v>GENERAL PURPOSE CHIP RESISTORS RES1210 464R±1% 200V 0.5W</v>
      </c>
    </row>
    <row r="2960" spans="1:16" x14ac:dyDescent="0.3">
      <c r="A2960" s="4" t="s">
        <v>4261</v>
      </c>
      <c r="B2960" s="3" t="s">
        <v>944</v>
      </c>
      <c r="C2960" s="4" t="s">
        <v>2337</v>
      </c>
      <c r="D2960" s="45" t="s">
        <v>1669</v>
      </c>
      <c r="E2960" s="3" t="s">
        <v>763</v>
      </c>
      <c r="F2960" s="3" t="s">
        <v>945</v>
      </c>
      <c r="G2960" s="4" t="str">
        <f t="shared" si="193"/>
        <v>RES1210 475R±1%</v>
      </c>
      <c r="H2960" s="3" t="s">
        <v>23</v>
      </c>
      <c r="I2960" s="3" t="s">
        <v>24</v>
      </c>
      <c r="J2960" s="3" t="s">
        <v>25</v>
      </c>
      <c r="K2960" s="3" t="s">
        <v>946</v>
      </c>
      <c r="L2960" s="4" t="str">
        <f t="shared" si="194"/>
        <v>RC1210FR-07475RL</v>
      </c>
      <c r="M2960" s="3" t="s">
        <v>378</v>
      </c>
      <c r="N2960" t="s">
        <v>379</v>
      </c>
      <c r="O2960" t="str">
        <f t="shared" ca="1" si="192"/>
        <v>C:\Altium Libraries\Passives Library\DataSheet\GENERAL PURPOSE CHIP RESISTORS (Yageo).pdf</v>
      </c>
      <c r="P2960" s="5" t="str">
        <f t="shared" si="195"/>
        <v>GENERAL PURPOSE CHIP RESISTORS RES1210 475R±1% 200V 0.5W</v>
      </c>
    </row>
    <row r="2961" spans="1:16" x14ac:dyDescent="0.3">
      <c r="A2961" s="4" t="s">
        <v>4262</v>
      </c>
      <c r="B2961" s="3" t="s">
        <v>944</v>
      </c>
      <c r="C2961" s="4" t="s">
        <v>2338</v>
      </c>
      <c r="D2961" s="45" t="s">
        <v>1669</v>
      </c>
      <c r="E2961" s="3" t="s">
        <v>763</v>
      </c>
      <c r="F2961" s="3" t="s">
        <v>945</v>
      </c>
      <c r="G2961" s="4" t="str">
        <f t="shared" si="193"/>
        <v>RES1210 487R±1%</v>
      </c>
      <c r="H2961" s="3" t="s">
        <v>23</v>
      </c>
      <c r="I2961" s="3" t="s">
        <v>24</v>
      </c>
      <c r="J2961" s="3" t="s">
        <v>25</v>
      </c>
      <c r="K2961" s="3" t="s">
        <v>946</v>
      </c>
      <c r="L2961" s="4" t="str">
        <f t="shared" si="194"/>
        <v>RC1210FR-07487RL</v>
      </c>
      <c r="M2961" s="3" t="s">
        <v>378</v>
      </c>
      <c r="N2961" t="s">
        <v>379</v>
      </c>
      <c r="O2961" t="str">
        <f t="shared" ca="1" si="192"/>
        <v>C:\Altium Libraries\Passives Library\DataSheet\GENERAL PURPOSE CHIP RESISTORS (Yageo).pdf</v>
      </c>
      <c r="P2961" s="5" t="str">
        <f t="shared" si="195"/>
        <v>GENERAL PURPOSE CHIP RESISTORS RES1210 487R±1% 200V 0.5W</v>
      </c>
    </row>
    <row r="2962" spans="1:16" x14ac:dyDescent="0.3">
      <c r="A2962" s="4" t="s">
        <v>4263</v>
      </c>
      <c r="B2962" s="3" t="s">
        <v>944</v>
      </c>
      <c r="C2962" s="4" t="s">
        <v>2339</v>
      </c>
      <c r="D2962" s="45" t="s">
        <v>1669</v>
      </c>
      <c r="E2962" s="3" t="s">
        <v>763</v>
      </c>
      <c r="F2962" s="3" t="s">
        <v>945</v>
      </c>
      <c r="G2962" s="4" t="str">
        <f t="shared" si="193"/>
        <v>RES1210 499R±1%</v>
      </c>
      <c r="H2962" s="3" t="s">
        <v>23</v>
      </c>
      <c r="I2962" s="3" t="s">
        <v>24</v>
      </c>
      <c r="J2962" s="3" t="s">
        <v>25</v>
      </c>
      <c r="K2962" s="3" t="s">
        <v>946</v>
      </c>
      <c r="L2962" s="4" t="str">
        <f t="shared" si="194"/>
        <v>RC1210FR-07499RL</v>
      </c>
      <c r="M2962" s="3" t="s">
        <v>378</v>
      </c>
      <c r="N2962" t="s">
        <v>379</v>
      </c>
      <c r="O2962" t="str">
        <f t="shared" ca="1" si="192"/>
        <v>C:\Altium Libraries\Passives Library\DataSheet\GENERAL PURPOSE CHIP RESISTORS (Yageo).pdf</v>
      </c>
      <c r="P2962" s="5" t="str">
        <f t="shared" si="195"/>
        <v>GENERAL PURPOSE CHIP RESISTORS RES1210 499R±1% 200V 0.5W</v>
      </c>
    </row>
    <row r="2963" spans="1:16" x14ac:dyDescent="0.3">
      <c r="A2963" s="4" t="s">
        <v>4264</v>
      </c>
      <c r="B2963" s="3" t="s">
        <v>944</v>
      </c>
      <c r="C2963" s="4" t="s">
        <v>2340</v>
      </c>
      <c r="D2963" s="45" t="s">
        <v>1669</v>
      </c>
      <c r="E2963" s="3" t="s">
        <v>763</v>
      </c>
      <c r="F2963" s="3" t="s">
        <v>945</v>
      </c>
      <c r="G2963" s="4" t="str">
        <f t="shared" si="193"/>
        <v>RES1210 511R±1%</v>
      </c>
      <c r="H2963" s="3" t="s">
        <v>23</v>
      </c>
      <c r="I2963" s="3" t="s">
        <v>24</v>
      </c>
      <c r="J2963" s="3" t="s">
        <v>25</v>
      </c>
      <c r="K2963" s="3" t="s">
        <v>946</v>
      </c>
      <c r="L2963" s="4" t="str">
        <f t="shared" si="194"/>
        <v>RC1210FR-07511RL</v>
      </c>
      <c r="M2963" s="3" t="s">
        <v>378</v>
      </c>
      <c r="N2963" t="s">
        <v>379</v>
      </c>
      <c r="O2963" t="str">
        <f t="shared" ca="1" si="192"/>
        <v>C:\Altium Libraries\Passives Library\DataSheet\GENERAL PURPOSE CHIP RESISTORS (Yageo).pdf</v>
      </c>
      <c r="P2963" s="5" t="str">
        <f t="shared" si="195"/>
        <v>GENERAL PURPOSE CHIP RESISTORS RES1210 511R±1% 200V 0.5W</v>
      </c>
    </row>
    <row r="2964" spans="1:16" x14ac:dyDescent="0.3">
      <c r="A2964" s="4" t="s">
        <v>4265</v>
      </c>
      <c r="B2964" s="3" t="s">
        <v>944</v>
      </c>
      <c r="C2964" s="4" t="s">
        <v>2341</v>
      </c>
      <c r="D2964" s="45" t="s">
        <v>1669</v>
      </c>
      <c r="E2964" s="3" t="s">
        <v>763</v>
      </c>
      <c r="F2964" s="3" t="s">
        <v>945</v>
      </c>
      <c r="G2964" s="4" t="str">
        <f t="shared" si="193"/>
        <v>RES1210 523R±1%</v>
      </c>
      <c r="H2964" s="3" t="s">
        <v>23</v>
      </c>
      <c r="I2964" s="3" t="s">
        <v>24</v>
      </c>
      <c r="J2964" s="3" t="s">
        <v>25</v>
      </c>
      <c r="K2964" s="3" t="s">
        <v>946</v>
      </c>
      <c r="L2964" s="4" t="str">
        <f t="shared" si="194"/>
        <v>RC1210FR-07523RL</v>
      </c>
      <c r="M2964" s="3" t="s">
        <v>378</v>
      </c>
      <c r="N2964" t="s">
        <v>379</v>
      </c>
      <c r="O2964" t="str">
        <f t="shared" ca="1" si="192"/>
        <v>C:\Altium Libraries\Passives Library\DataSheet\GENERAL PURPOSE CHIP RESISTORS (Yageo).pdf</v>
      </c>
      <c r="P2964" s="5" t="str">
        <f t="shared" si="195"/>
        <v>GENERAL PURPOSE CHIP RESISTORS RES1210 523R±1% 200V 0.5W</v>
      </c>
    </row>
    <row r="2965" spans="1:16" x14ac:dyDescent="0.3">
      <c r="A2965" s="4" t="s">
        <v>4266</v>
      </c>
      <c r="B2965" s="3" t="s">
        <v>944</v>
      </c>
      <c r="C2965" s="4" t="s">
        <v>2342</v>
      </c>
      <c r="D2965" s="45" t="s">
        <v>1669</v>
      </c>
      <c r="E2965" s="3" t="s">
        <v>763</v>
      </c>
      <c r="F2965" s="3" t="s">
        <v>945</v>
      </c>
      <c r="G2965" s="4" t="str">
        <f t="shared" si="193"/>
        <v>RES1210 536R±1%</v>
      </c>
      <c r="H2965" s="3" t="s">
        <v>23</v>
      </c>
      <c r="I2965" s="3" t="s">
        <v>24</v>
      </c>
      <c r="J2965" s="3" t="s">
        <v>25</v>
      </c>
      <c r="K2965" s="3" t="s">
        <v>946</v>
      </c>
      <c r="L2965" s="4" t="str">
        <f t="shared" si="194"/>
        <v>RC1210FR-07536RL</v>
      </c>
      <c r="M2965" s="3" t="s">
        <v>378</v>
      </c>
      <c r="N2965" t="s">
        <v>379</v>
      </c>
      <c r="O2965" t="str">
        <f t="shared" ca="1" si="192"/>
        <v>C:\Altium Libraries\Passives Library\DataSheet\GENERAL PURPOSE CHIP RESISTORS (Yageo).pdf</v>
      </c>
      <c r="P2965" s="5" t="str">
        <f t="shared" si="195"/>
        <v>GENERAL PURPOSE CHIP RESISTORS RES1210 536R±1% 200V 0.5W</v>
      </c>
    </row>
    <row r="2966" spans="1:16" x14ac:dyDescent="0.3">
      <c r="A2966" s="4" t="s">
        <v>4267</v>
      </c>
      <c r="B2966" s="3" t="s">
        <v>944</v>
      </c>
      <c r="C2966" s="4" t="s">
        <v>2343</v>
      </c>
      <c r="D2966" s="45" t="s">
        <v>1669</v>
      </c>
      <c r="E2966" s="3" t="s">
        <v>763</v>
      </c>
      <c r="F2966" s="3" t="s">
        <v>945</v>
      </c>
      <c r="G2966" s="4" t="str">
        <f t="shared" si="193"/>
        <v>RES1210 549R±1%</v>
      </c>
      <c r="H2966" s="3" t="s">
        <v>23</v>
      </c>
      <c r="I2966" s="3" t="s">
        <v>24</v>
      </c>
      <c r="J2966" s="3" t="s">
        <v>25</v>
      </c>
      <c r="K2966" s="3" t="s">
        <v>946</v>
      </c>
      <c r="L2966" s="4" t="str">
        <f t="shared" si="194"/>
        <v>RC1210FR-07549RL</v>
      </c>
      <c r="M2966" s="3" t="s">
        <v>378</v>
      </c>
      <c r="N2966" t="s">
        <v>379</v>
      </c>
      <c r="O2966" t="str">
        <f t="shared" ca="1" si="192"/>
        <v>C:\Altium Libraries\Passives Library\DataSheet\GENERAL PURPOSE CHIP RESISTORS (Yageo).pdf</v>
      </c>
      <c r="P2966" s="5" t="str">
        <f t="shared" si="195"/>
        <v>GENERAL PURPOSE CHIP RESISTORS RES1210 549R±1% 200V 0.5W</v>
      </c>
    </row>
    <row r="2967" spans="1:16" x14ac:dyDescent="0.3">
      <c r="A2967" s="4" t="s">
        <v>4268</v>
      </c>
      <c r="B2967" s="3" t="s">
        <v>944</v>
      </c>
      <c r="C2967" s="4" t="s">
        <v>2344</v>
      </c>
      <c r="D2967" s="45" t="s">
        <v>1669</v>
      </c>
      <c r="E2967" s="3" t="s">
        <v>763</v>
      </c>
      <c r="F2967" s="3" t="s">
        <v>945</v>
      </c>
      <c r="G2967" s="4" t="str">
        <f t="shared" si="193"/>
        <v>RES1210 562R±1%</v>
      </c>
      <c r="H2967" s="3" t="s">
        <v>23</v>
      </c>
      <c r="I2967" s="3" t="s">
        <v>24</v>
      </c>
      <c r="J2967" s="3" t="s">
        <v>25</v>
      </c>
      <c r="K2967" s="3" t="s">
        <v>946</v>
      </c>
      <c r="L2967" s="4" t="str">
        <f t="shared" si="194"/>
        <v>RC1210FR-07562RL</v>
      </c>
      <c r="M2967" s="3" t="s">
        <v>378</v>
      </c>
      <c r="N2967" t="s">
        <v>379</v>
      </c>
      <c r="O2967" t="str">
        <f t="shared" ca="1" si="192"/>
        <v>C:\Altium Libraries\Passives Library\DataSheet\GENERAL PURPOSE CHIP RESISTORS (Yageo).pdf</v>
      </c>
      <c r="P2967" s="5" t="str">
        <f t="shared" si="195"/>
        <v>GENERAL PURPOSE CHIP RESISTORS RES1210 562R±1% 200V 0.5W</v>
      </c>
    </row>
    <row r="2968" spans="1:16" x14ac:dyDescent="0.3">
      <c r="A2968" s="4" t="s">
        <v>4269</v>
      </c>
      <c r="B2968" s="3" t="s">
        <v>944</v>
      </c>
      <c r="C2968" s="4" t="s">
        <v>2345</v>
      </c>
      <c r="D2968" s="45" t="s">
        <v>1669</v>
      </c>
      <c r="E2968" s="3" t="s">
        <v>763</v>
      </c>
      <c r="F2968" s="3" t="s">
        <v>945</v>
      </c>
      <c r="G2968" s="4" t="str">
        <f t="shared" si="193"/>
        <v>RES1210 576R±1%</v>
      </c>
      <c r="H2968" s="3" t="s">
        <v>23</v>
      </c>
      <c r="I2968" s="3" t="s">
        <v>24</v>
      </c>
      <c r="J2968" s="3" t="s">
        <v>25</v>
      </c>
      <c r="K2968" s="3" t="s">
        <v>946</v>
      </c>
      <c r="L2968" s="4" t="str">
        <f t="shared" si="194"/>
        <v>RC1210FR-07576RL</v>
      </c>
      <c r="M2968" s="3" t="s">
        <v>378</v>
      </c>
      <c r="N2968" t="s">
        <v>379</v>
      </c>
      <c r="O2968" t="str">
        <f t="shared" ca="1" si="192"/>
        <v>C:\Altium Libraries\Passives Library\DataSheet\GENERAL PURPOSE CHIP RESISTORS (Yageo).pdf</v>
      </c>
      <c r="P2968" s="5" t="str">
        <f t="shared" si="195"/>
        <v>GENERAL PURPOSE CHIP RESISTORS RES1210 576R±1% 200V 0.5W</v>
      </c>
    </row>
    <row r="2969" spans="1:16" x14ac:dyDescent="0.3">
      <c r="A2969" s="4" t="s">
        <v>4270</v>
      </c>
      <c r="B2969" s="3" t="s">
        <v>944</v>
      </c>
      <c r="C2969" s="4" t="s">
        <v>2346</v>
      </c>
      <c r="D2969" s="45" t="s">
        <v>1669</v>
      </c>
      <c r="E2969" s="3" t="s">
        <v>763</v>
      </c>
      <c r="F2969" s="3" t="s">
        <v>945</v>
      </c>
      <c r="G2969" s="4" t="str">
        <f t="shared" si="193"/>
        <v>RES1210 590R±1%</v>
      </c>
      <c r="H2969" s="3" t="s">
        <v>23</v>
      </c>
      <c r="I2969" s="3" t="s">
        <v>24</v>
      </c>
      <c r="J2969" s="3" t="s">
        <v>25</v>
      </c>
      <c r="K2969" s="3" t="s">
        <v>946</v>
      </c>
      <c r="L2969" s="4" t="str">
        <f t="shared" si="194"/>
        <v>RC1210FR-07590RL</v>
      </c>
      <c r="M2969" s="3" t="s">
        <v>378</v>
      </c>
      <c r="N2969" t="s">
        <v>379</v>
      </c>
      <c r="O2969" t="str">
        <f t="shared" ca="1" si="192"/>
        <v>C:\Altium Libraries\Passives Library\DataSheet\GENERAL PURPOSE CHIP RESISTORS (Yageo).pdf</v>
      </c>
      <c r="P2969" s="5" t="str">
        <f t="shared" si="195"/>
        <v>GENERAL PURPOSE CHIP RESISTORS RES1210 590R±1% 200V 0.5W</v>
      </c>
    </row>
    <row r="2970" spans="1:16" x14ac:dyDescent="0.3">
      <c r="A2970" s="4" t="s">
        <v>4271</v>
      </c>
      <c r="B2970" s="3" t="s">
        <v>944</v>
      </c>
      <c r="C2970" s="4" t="s">
        <v>2347</v>
      </c>
      <c r="D2970" s="45" t="s">
        <v>1669</v>
      </c>
      <c r="E2970" s="3" t="s">
        <v>763</v>
      </c>
      <c r="F2970" s="3" t="s">
        <v>945</v>
      </c>
      <c r="G2970" s="4" t="str">
        <f t="shared" si="193"/>
        <v>RES1210 604R±1%</v>
      </c>
      <c r="H2970" s="3" t="s">
        <v>23</v>
      </c>
      <c r="I2970" s="3" t="s">
        <v>24</v>
      </c>
      <c r="J2970" s="3" t="s">
        <v>25</v>
      </c>
      <c r="K2970" s="3" t="s">
        <v>946</v>
      </c>
      <c r="L2970" s="4" t="str">
        <f t="shared" si="194"/>
        <v>RC1210FR-07604RL</v>
      </c>
      <c r="M2970" s="3" t="s">
        <v>378</v>
      </c>
      <c r="N2970" t="s">
        <v>379</v>
      </c>
      <c r="O2970" t="str">
        <f t="shared" ca="1" si="192"/>
        <v>C:\Altium Libraries\Passives Library\DataSheet\GENERAL PURPOSE CHIP RESISTORS (Yageo).pdf</v>
      </c>
      <c r="P2970" s="5" t="str">
        <f t="shared" si="195"/>
        <v>GENERAL PURPOSE CHIP RESISTORS RES1210 604R±1% 200V 0.5W</v>
      </c>
    </row>
    <row r="2971" spans="1:16" x14ac:dyDescent="0.3">
      <c r="A2971" s="4" t="s">
        <v>4272</v>
      </c>
      <c r="B2971" s="3" t="s">
        <v>944</v>
      </c>
      <c r="C2971" s="4" t="s">
        <v>2348</v>
      </c>
      <c r="D2971" s="45" t="s">
        <v>1669</v>
      </c>
      <c r="E2971" s="3" t="s">
        <v>763</v>
      </c>
      <c r="F2971" s="3" t="s">
        <v>945</v>
      </c>
      <c r="G2971" s="4" t="str">
        <f t="shared" si="193"/>
        <v>RES1210 619R±1%</v>
      </c>
      <c r="H2971" s="3" t="s">
        <v>23</v>
      </c>
      <c r="I2971" s="3" t="s">
        <v>24</v>
      </c>
      <c r="J2971" s="3" t="s">
        <v>25</v>
      </c>
      <c r="K2971" s="3" t="s">
        <v>946</v>
      </c>
      <c r="L2971" s="4" t="str">
        <f t="shared" si="194"/>
        <v>RC1210FR-07619RL</v>
      </c>
      <c r="M2971" s="3" t="s">
        <v>378</v>
      </c>
      <c r="N2971" t="s">
        <v>379</v>
      </c>
      <c r="O2971" t="str">
        <f t="shared" ca="1" si="192"/>
        <v>C:\Altium Libraries\Passives Library\DataSheet\GENERAL PURPOSE CHIP RESISTORS (Yageo).pdf</v>
      </c>
      <c r="P2971" s="5" t="str">
        <f t="shared" si="195"/>
        <v>GENERAL PURPOSE CHIP RESISTORS RES1210 619R±1% 200V 0.5W</v>
      </c>
    </row>
    <row r="2972" spans="1:16" x14ac:dyDescent="0.3">
      <c r="A2972" s="4" t="s">
        <v>4273</v>
      </c>
      <c r="B2972" s="3" t="s">
        <v>944</v>
      </c>
      <c r="C2972" s="4" t="s">
        <v>2349</v>
      </c>
      <c r="D2972" s="45" t="s">
        <v>1669</v>
      </c>
      <c r="E2972" s="3" t="s">
        <v>763</v>
      </c>
      <c r="F2972" s="3" t="s">
        <v>945</v>
      </c>
      <c r="G2972" s="4" t="str">
        <f t="shared" si="193"/>
        <v>RES1210 634R±1%</v>
      </c>
      <c r="H2972" s="3" t="s">
        <v>23</v>
      </c>
      <c r="I2972" s="3" t="s">
        <v>24</v>
      </c>
      <c r="J2972" s="3" t="s">
        <v>25</v>
      </c>
      <c r="K2972" s="3" t="s">
        <v>946</v>
      </c>
      <c r="L2972" s="4" t="str">
        <f t="shared" si="194"/>
        <v>RC1210FR-07634RL</v>
      </c>
      <c r="M2972" s="3" t="s">
        <v>378</v>
      </c>
      <c r="N2972" t="s">
        <v>379</v>
      </c>
      <c r="O2972" t="str">
        <f t="shared" ca="1" si="192"/>
        <v>C:\Altium Libraries\Passives Library\DataSheet\GENERAL PURPOSE CHIP RESISTORS (Yageo).pdf</v>
      </c>
      <c r="P2972" s="5" t="str">
        <f t="shared" si="195"/>
        <v>GENERAL PURPOSE CHIP RESISTORS RES1210 634R±1% 200V 0.5W</v>
      </c>
    </row>
    <row r="2973" spans="1:16" x14ac:dyDescent="0.3">
      <c r="A2973" s="4" t="s">
        <v>4274</v>
      </c>
      <c r="B2973" s="3" t="s">
        <v>944</v>
      </c>
      <c r="C2973" s="4" t="s">
        <v>2350</v>
      </c>
      <c r="D2973" s="45" t="s">
        <v>1669</v>
      </c>
      <c r="E2973" s="3" t="s">
        <v>763</v>
      </c>
      <c r="F2973" s="3" t="s">
        <v>945</v>
      </c>
      <c r="G2973" s="4" t="str">
        <f t="shared" si="193"/>
        <v>RES1210 649R±1%</v>
      </c>
      <c r="H2973" s="3" t="s">
        <v>23</v>
      </c>
      <c r="I2973" s="3" t="s">
        <v>24</v>
      </c>
      <c r="J2973" s="3" t="s">
        <v>25</v>
      </c>
      <c r="K2973" s="3" t="s">
        <v>946</v>
      </c>
      <c r="L2973" s="4" t="str">
        <f t="shared" si="194"/>
        <v>RC1210FR-07649RL</v>
      </c>
      <c r="M2973" s="3" t="s">
        <v>378</v>
      </c>
      <c r="N2973" t="s">
        <v>379</v>
      </c>
      <c r="O2973" t="str">
        <f t="shared" ca="1" si="192"/>
        <v>C:\Altium Libraries\Passives Library\DataSheet\GENERAL PURPOSE CHIP RESISTORS (Yageo).pdf</v>
      </c>
      <c r="P2973" s="5" t="str">
        <f t="shared" si="195"/>
        <v>GENERAL PURPOSE CHIP RESISTORS RES1210 649R±1% 200V 0.5W</v>
      </c>
    </row>
    <row r="2974" spans="1:16" x14ac:dyDescent="0.3">
      <c r="A2974" s="4" t="s">
        <v>4275</v>
      </c>
      <c r="B2974" s="3" t="s">
        <v>944</v>
      </c>
      <c r="C2974" s="4" t="s">
        <v>2351</v>
      </c>
      <c r="D2974" s="45" t="s">
        <v>1669</v>
      </c>
      <c r="E2974" s="3" t="s">
        <v>763</v>
      </c>
      <c r="F2974" s="3" t="s">
        <v>945</v>
      </c>
      <c r="G2974" s="4" t="str">
        <f t="shared" si="193"/>
        <v>RES1210 665R±1%</v>
      </c>
      <c r="H2974" s="3" t="s">
        <v>23</v>
      </c>
      <c r="I2974" s="3" t="s">
        <v>24</v>
      </c>
      <c r="J2974" s="3" t="s">
        <v>25</v>
      </c>
      <c r="K2974" s="3" t="s">
        <v>946</v>
      </c>
      <c r="L2974" s="4" t="str">
        <f t="shared" si="194"/>
        <v>RC1210FR-07665RL</v>
      </c>
      <c r="M2974" s="3" t="s">
        <v>378</v>
      </c>
      <c r="N2974" t="s">
        <v>379</v>
      </c>
      <c r="O2974" t="str">
        <f t="shared" ca="1" si="192"/>
        <v>C:\Altium Libraries\Passives Library\DataSheet\GENERAL PURPOSE CHIP RESISTORS (Yageo).pdf</v>
      </c>
      <c r="P2974" s="5" t="str">
        <f t="shared" si="195"/>
        <v>GENERAL PURPOSE CHIP RESISTORS RES1210 665R±1% 200V 0.5W</v>
      </c>
    </row>
    <row r="2975" spans="1:16" x14ac:dyDescent="0.3">
      <c r="A2975" s="4" t="s">
        <v>4276</v>
      </c>
      <c r="B2975" s="3" t="s">
        <v>944</v>
      </c>
      <c r="C2975" s="4" t="s">
        <v>2352</v>
      </c>
      <c r="D2975" s="45" t="s">
        <v>1669</v>
      </c>
      <c r="E2975" s="3" t="s">
        <v>763</v>
      </c>
      <c r="F2975" s="3" t="s">
        <v>945</v>
      </c>
      <c r="G2975" s="4" t="str">
        <f t="shared" si="193"/>
        <v>RES1210 681R±1%</v>
      </c>
      <c r="H2975" s="3" t="s">
        <v>23</v>
      </c>
      <c r="I2975" s="3" t="s">
        <v>24</v>
      </c>
      <c r="J2975" s="3" t="s">
        <v>25</v>
      </c>
      <c r="K2975" s="3" t="s">
        <v>946</v>
      </c>
      <c r="L2975" s="4" t="str">
        <f t="shared" si="194"/>
        <v>RC1210FR-07681RL</v>
      </c>
      <c r="M2975" s="3" t="s">
        <v>378</v>
      </c>
      <c r="N2975" t="s">
        <v>379</v>
      </c>
      <c r="O2975" t="str">
        <f t="shared" ca="1" si="192"/>
        <v>C:\Altium Libraries\Passives Library\DataSheet\GENERAL PURPOSE CHIP RESISTORS (Yageo).pdf</v>
      </c>
      <c r="P2975" s="5" t="str">
        <f t="shared" si="195"/>
        <v>GENERAL PURPOSE CHIP RESISTORS RES1210 681R±1% 200V 0.5W</v>
      </c>
    </row>
    <row r="2976" spans="1:16" x14ac:dyDescent="0.3">
      <c r="A2976" s="4" t="s">
        <v>4277</v>
      </c>
      <c r="B2976" s="3" t="s">
        <v>944</v>
      </c>
      <c r="C2976" s="4" t="s">
        <v>2353</v>
      </c>
      <c r="D2976" s="45" t="s">
        <v>1669</v>
      </c>
      <c r="E2976" s="3" t="s">
        <v>763</v>
      </c>
      <c r="F2976" s="3" t="s">
        <v>945</v>
      </c>
      <c r="G2976" s="4" t="str">
        <f t="shared" si="193"/>
        <v>RES1210 698R±1%</v>
      </c>
      <c r="H2976" s="3" t="s">
        <v>23</v>
      </c>
      <c r="I2976" s="3" t="s">
        <v>24</v>
      </c>
      <c r="J2976" s="3" t="s">
        <v>25</v>
      </c>
      <c r="K2976" s="3" t="s">
        <v>946</v>
      </c>
      <c r="L2976" s="4" t="str">
        <f t="shared" si="194"/>
        <v>RC1210FR-07698RL</v>
      </c>
      <c r="M2976" s="3" t="s">
        <v>378</v>
      </c>
      <c r="N2976" t="s">
        <v>379</v>
      </c>
      <c r="O2976" t="str">
        <f t="shared" ca="1" si="192"/>
        <v>C:\Altium Libraries\Passives Library\DataSheet\GENERAL PURPOSE CHIP RESISTORS (Yageo).pdf</v>
      </c>
      <c r="P2976" s="5" t="str">
        <f t="shared" si="195"/>
        <v>GENERAL PURPOSE CHIP RESISTORS RES1210 698R±1% 200V 0.5W</v>
      </c>
    </row>
    <row r="2977" spans="1:16" x14ac:dyDescent="0.3">
      <c r="A2977" s="4" t="s">
        <v>4278</v>
      </c>
      <c r="B2977" s="3" t="s">
        <v>944</v>
      </c>
      <c r="C2977" s="4" t="s">
        <v>2354</v>
      </c>
      <c r="D2977" s="45" t="s">
        <v>1669</v>
      </c>
      <c r="E2977" s="3" t="s">
        <v>763</v>
      </c>
      <c r="F2977" s="3" t="s">
        <v>945</v>
      </c>
      <c r="G2977" s="4" t="str">
        <f t="shared" si="193"/>
        <v>RES1210 715R±1%</v>
      </c>
      <c r="H2977" s="3" t="s">
        <v>23</v>
      </c>
      <c r="I2977" s="3" t="s">
        <v>24</v>
      </c>
      <c r="J2977" s="3" t="s">
        <v>25</v>
      </c>
      <c r="K2977" s="3" t="s">
        <v>946</v>
      </c>
      <c r="L2977" s="4" t="str">
        <f t="shared" si="194"/>
        <v>RC1210FR-07715RL</v>
      </c>
      <c r="M2977" s="3" t="s">
        <v>378</v>
      </c>
      <c r="N2977" t="s">
        <v>379</v>
      </c>
      <c r="O2977" t="str">
        <f t="shared" ca="1" si="192"/>
        <v>C:\Altium Libraries\Passives Library\DataSheet\GENERAL PURPOSE CHIP RESISTORS (Yageo).pdf</v>
      </c>
      <c r="P2977" s="5" t="str">
        <f t="shared" si="195"/>
        <v>GENERAL PURPOSE CHIP RESISTORS RES1210 715R±1% 200V 0.5W</v>
      </c>
    </row>
    <row r="2978" spans="1:16" x14ac:dyDescent="0.3">
      <c r="A2978" s="4" t="s">
        <v>4279</v>
      </c>
      <c r="B2978" s="3" t="s">
        <v>944</v>
      </c>
      <c r="C2978" s="4" t="s">
        <v>2355</v>
      </c>
      <c r="D2978" s="45" t="s">
        <v>1669</v>
      </c>
      <c r="E2978" s="3" t="s">
        <v>763</v>
      </c>
      <c r="F2978" s="3" t="s">
        <v>945</v>
      </c>
      <c r="G2978" s="4" t="str">
        <f t="shared" si="193"/>
        <v>RES1210 732R±1%</v>
      </c>
      <c r="H2978" s="3" t="s">
        <v>23</v>
      </c>
      <c r="I2978" s="3" t="s">
        <v>24</v>
      </c>
      <c r="J2978" s="3" t="s">
        <v>25</v>
      </c>
      <c r="K2978" s="3" t="s">
        <v>946</v>
      </c>
      <c r="L2978" s="4" t="str">
        <f t="shared" si="194"/>
        <v>RC1210FR-07732RL</v>
      </c>
      <c r="M2978" s="3" t="s">
        <v>378</v>
      </c>
      <c r="N2978" t="s">
        <v>379</v>
      </c>
      <c r="O2978" t="str">
        <f t="shared" ca="1" si="192"/>
        <v>C:\Altium Libraries\Passives Library\DataSheet\GENERAL PURPOSE CHIP RESISTORS (Yageo).pdf</v>
      </c>
      <c r="P2978" s="5" t="str">
        <f t="shared" si="195"/>
        <v>GENERAL PURPOSE CHIP RESISTORS RES1210 732R±1% 200V 0.5W</v>
      </c>
    </row>
    <row r="2979" spans="1:16" x14ac:dyDescent="0.3">
      <c r="A2979" s="4" t="s">
        <v>4280</v>
      </c>
      <c r="B2979" s="3" t="s">
        <v>944</v>
      </c>
      <c r="C2979" s="4" t="s">
        <v>167</v>
      </c>
      <c r="D2979" s="45" t="s">
        <v>1669</v>
      </c>
      <c r="E2979" s="3" t="s">
        <v>763</v>
      </c>
      <c r="F2979" s="3" t="s">
        <v>945</v>
      </c>
      <c r="G2979" s="4" t="str">
        <f t="shared" si="193"/>
        <v>RES1210 750R±1%</v>
      </c>
      <c r="H2979" s="3" t="s">
        <v>23</v>
      </c>
      <c r="I2979" s="3" t="s">
        <v>24</v>
      </c>
      <c r="J2979" s="3" t="s">
        <v>25</v>
      </c>
      <c r="K2979" s="3" t="s">
        <v>946</v>
      </c>
      <c r="L2979" s="4" t="str">
        <f t="shared" si="194"/>
        <v>RC1210FR-07750RL</v>
      </c>
      <c r="M2979" s="3" t="s">
        <v>378</v>
      </c>
      <c r="N2979" t="s">
        <v>379</v>
      </c>
      <c r="O2979" t="str">
        <f t="shared" ca="1" si="192"/>
        <v>C:\Altium Libraries\Passives Library\DataSheet\GENERAL PURPOSE CHIP RESISTORS (Yageo).pdf</v>
      </c>
      <c r="P2979" s="5" t="str">
        <f t="shared" si="195"/>
        <v>GENERAL PURPOSE CHIP RESISTORS RES1210 750R±1% 200V 0.5W</v>
      </c>
    </row>
    <row r="2980" spans="1:16" x14ac:dyDescent="0.3">
      <c r="A2980" s="4" t="s">
        <v>4281</v>
      </c>
      <c r="B2980" s="3" t="s">
        <v>944</v>
      </c>
      <c r="C2980" s="4" t="s">
        <v>2356</v>
      </c>
      <c r="D2980" s="45" t="s">
        <v>1669</v>
      </c>
      <c r="E2980" s="3" t="s">
        <v>763</v>
      </c>
      <c r="F2980" s="3" t="s">
        <v>945</v>
      </c>
      <c r="G2980" s="4" t="str">
        <f t="shared" si="193"/>
        <v>RES1210 768R±1%</v>
      </c>
      <c r="H2980" s="3" t="s">
        <v>23</v>
      </c>
      <c r="I2980" s="3" t="s">
        <v>24</v>
      </c>
      <c r="J2980" s="3" t="s">
        <v>25</v>
      </c>
      <c r="K2980" s="3" t="s">
        <v>946</v>
      </c>
      <c r="L2980" s="4" t="str">
        <f t="shared" si="194"/>
        <v>RC1210FR-07768RL</v>
      </c>
      <c r="M2980" s="3" t="s">
        <v>378</v>
      </c>
      <c r="N2980" t="s">
        <v>379</v>
      </c>
      <c r="O2980" t="str">
        <f t="shared" ca="1" si="192"/>
        <v>C:\Altium Libraries\Passives Library\DataSheet\GENERAL PURPOSE CHIP RESISTORS (Yageo).pdf</v>
      </c>
      <c r="P2980" s="5" t="str">
        <f t="shared" si="195"/>
        <v>GENERAL PURPOSE CHIP RESISTORS RES1210 768R±1% 200V 0.5W</v>
      </c>
    </row>
    <row r="2981" spans="1:16" x14ac:dyDescent="0.3">
      <c r="A2981" s="4" t="s">
        <v>4282</v>
      </c>
      <c r="B2981" s="3" t="s">
        <v>944</v>
      </c>
      <c r="C2981" s="4" t="s">
        <v>2357</v>
      </c>
      <c r="D2981" s="45" t="s">
        <v>1669</v>
      </c>
      <c r="E2981" s="3" t="s">
        <v>763</v>
      </c>
      <c r="F2981" s="3" t="s">
        <v>945</v>
      </c>
      <c r="G2981" s="4" t="str">
        <f t="shared" si="193"/>
        <v>RES1210 787R±1%</v>
      </c>
      <c r="H2981" s="3" t="s">
        <v>23</v>
      </c>
      <c r="I2981" s="3" t="s">
        <v>24</v>
      </c>
      <c r="J2981" s="3" t="s">
        <v>25</v>
      </c>
      <c r="K2981" s="3" t="s">
        <v>946</v>
      </c>
      <c r="L2981" s="4" t="str">
        <f t="shared" si="194"/>
        <v>RC1210FR-07787RL</v>
      </c>
      <c r="M2981" s="3" t="s">
        <v>378</v>
      </c>
      <c r="N2981" t="s">
        <v>379</v>
      </c>
      <c r="O2981" t="str">
        <f t="shared" ca="1" si="192"/>
        <v>C:\Altium Libraries\Passives Library\DataSheet\GENERAL PURPOSE CHIP RESISTORS (Yageo).pdf</v>
      </c>
      <c r="P2981" s="5" t="str">
        <f t="shared" si="195"/>
        <v>GENERAL PURPOSE CHIP RESISTORS RES1210 787R±1% 200V 0.5W</v>
      </c>
    </row>
    <row r="2982" spans="1:16" x14ac:dyDescent="0.3">
      <c r="A2982" s="4" t="s">
        <v>4283</v>
      </c>
      <c r="B2982" s="3" t="s">
        <v>944</v>
      </c>
      <c r="C2982" s="4" t="s">
        <v>2358</v>
      </c>
      <c r="D2982" s="45" t="s">
        <v>1669</v>
      </c>
      <c r="E2982" s="3" t="s">
        <v>763</v>
      </c>
      <c r="F2982" s="3" t="s">
        <v>945</v>
      </c>
      <c r="G2982" s="4" t="str">
        <f t="shared" si="193"/>
        <v>RES1210 806R±1%</v>
      </c>
      <c r="H2982" s="3" t="s">
        <v>23</v>
      </c>
      <c r="I2982" s="3" t="s">
        <v>24</v>
      </c>
      <c r="J2982" s="3" t="s">
        <v>25</v>
      </c>
      <c r="K2982" s="3" t="s">
        <v>946</v>
      </c>
      <c r="L2982" s="4" t="str">
        <f t="shared" si="194"/>
        <v>RC1210FR-07806RL</v>
      </c>
      <c r="M2982" s="3" t="s">
        <v>378</v>
      </c>
      <c r="N2982" t="s">
        <v>379</v>
      </c>
      <c r="O2982" t="str">
        <f t="shared" ca="1" si="192"/>
        <v>C:\Altium Libraries\Passives Library\DataSheet\GENERAL PURPOSE CHIP RESISTORS (Yageo).pdf</v>
      </c>
      <c r="P2982" s="5" t="str">
        <f t="shared" si="195"/>
        <v>GENERAL PURPOSE CHIP RESISTORS RES1210 806R±1% 200V 0.5W</v>
      </c>
    </row>
    <row r="2983" spans="1:16" x14ac:dyDescent="0.3">
      <c r="A2983" s="4" t="s">
        <v>4284</v>
      </c>
      <c r="B2983" s="3" t="s">
        <v>944</v>
      </c>
      <c r="C2983" s="4" t="s">
        <v>2359</v>
      </c>
      <c r="D2983" s="45" t="s">
        <v>1669</v>
      </c>
      <c r="E2983" s="3" t="s">
        <v>763</v>
      </c>
      <c r="F2983" s="3" t="s">
        <v>945</v>
      </c>
      <c r="G2983" s="4" t="str">
        <f t="shared" si="193"/>
        <v>RES1210 825R±1%</v>
      </c>
      <c r="H2983" s="3" t="s">
        <v>23</v>
      </c>
      <c r="I2983" s="3" t="s">
        <v>24</v>
      </c>
      <c r="J2983" s="3" t="s">
        <v>25</v>
      </c>
      <c r="K2983" s="3" t="s">
        <v>946</v>
      </c>
      <c r="L2983" s="4" t="str">
        <f t="shared" si="194"/>
        <v>RC1210FR-07825RL</v>
      </c>
      <c r="M2983" s="3" t="s">
        <v>378</v>
      </c>
      <c r="N2983" t="s">
        <v>379</v>
      </c>
      <c r="O2983" t="str">
        <f t="shared" ca="1" si="192"/>
        <v>C:\Altium Libraries\Passives Library\DataSheet\GENERAL PURPOSE CHIP RESISTORS (Yageo).pdf</v>
      </c>
      <c r="P2983" s="5" t="str">
        <f t="shared" si="195"/>
        <v>GENERAL PURPOSE CHIP RESISTORS RES1210 825R±1% 200V 0.5W</v>
      </c>
    </row>
    <row r="2984" spans="1:16" x14ac:dyDescent="0.3">
      <c r="A2984" s="4" t="s">
        <v>4285</v>
      </c>
      <c r="B2984" s="3" t="s">
        <v>944</v>
      </c>
      <c r="C2984" s="4" t="s">
        <v>2360</v>
      </c>
      <c r="D2984" s="45" t="s">
        <v>1669</v>
      </c>
      <c r="E2984" s="3" t="s">
        <v>763</v>
      </c>
      <c r="F2984" s="3" t="s">
        <v>945</v>
      </c>
      <c r="G2984" s="4" t="str">
        <f t="shared" si="193"/>
        <v>RES1210 845R±1%</v>
      </c>
      <c r="H2984" s="3" t="s">
        <v>23</v>
      </c>
      <c r="I2984" s="3" t="s">
        <v>24</v>
      </c>
      <c r="J2984" s="3" t="s">
        <v>25</v>
      </c>
      <c r="K2984" s="3" t="s">
        <v>946</v>
      </c>
      <c r="L2984" s="4" t="str">
        <f t="shared" si="194"/>
        <v>RC1210FR-07845RL</v>
      </c>
      <c r="M2984" s="3" t="s">
        <v>378</v>
      </c>
      <c r="N2984" t="s">
        <v>379</v>
      </c>
      <c r="O2984" t="str">
        <f t="shared" ca="1" si="192"/>
        <v>C:\Altium Libraries\Passives Library\DataSheet\GENERAL PURPOSE CHIP RESISTORS (Yageo).pdf</v>
      </c>
      <c r="P2984" s="5" t="str">
        <f t="shared" si="195"/>
        <v>GENERAL PURPOSE CHIP RESISTORS RES1210 845R±1% 200V 0.5W</v>
      </c>
    </row>
    <row r="2985" spans="1:16" x14ac:dyDescent="0.3">
      <c r="A2985" s="4" t="s">
        <v>4286</v>
      </c>
      <c r="B2985" s="3" t="s">
        <v>944</v>
      </c>
      <c r="C2985" s="4" t="s">
        <v>2361</v>
      </c>
      <c r="D2985" s="45" t="s">
        <v>1669</v>
      </c>
      <c r="E2985" s="3" t="s">
        <v>763</v>
      </c>
      <c r="F2985" s="3" t="s">
        <v>945</v>
      </c>
      <c r="G2985" s="4" t="str">
        <f t="shared" si="193"/>
        <v>RES1210 866R±1%</v>
      </c>
      <c r="H2985" s="3" t="s">
        <v>23</v>
      </c>
      <c r="I2985" s="3" t="s">
        <v>24</v>
      </c>
      <c r="J2985" s="3" t="s">
        <v>25</v>
      </c>
      <c r="K2985" s="3" t="s">
        <v>946</v>
      </c>
      <c r="L2985" s="4" t="str">
        <f t="shared" si="194"/>
        <v>RC1210FR-07866RL</v>
      </c>
      <c r="M2985" s="3" t="s">
        <v>378</v>
      </c>
      <c r="N2985" t="s">
        <v>379</v>
      </c>
      <c r="O2985" t="str">
        <f t="shared" ca="1" si="192"/>
        <v>C:\Altium Libraries\Passives Library\DataSheet\GENERAL PURPOSE CHIP RESISTORS (Yageo).pdf</v>
      </c>
      <c r="P2985" s="5" t="str">
        <f t="shared" si="195"/>
        <v>GENERAL PURPOSE CHIP RESISTORS RES1210 866R±1% 200V 0.5W</v>
      </c>
    </row>
    <row r="2986" spans="1:16" x14ac:dyDescent="0.3">
      <c r="A2986" s="4" t="s">
        <v>4287</v>
      </c>
      <c r="B2986" s="3" t="s">
        <v>944</v>
      </c>
      <c r="C2986" s="4" t="s">
        <v>2362</v>
      </c>
      <c r="D2986" s="45" t="s">
        <v>1669</v>
      </c>
      <c r="E2986" s="3" t="s">
        <v>763</v>
      </c>
      <c r="F2986" s="3" t="s">
        <v>945</v>
      </c>
      <c r="G2986" s="4" t="str">
        <f t="shared" si="193"/>
        <v>RES1210 887R±1%</v>
      </c>
      <c r="H2986" s="3" t="s">
        <v>23</v>
      </c>
      <c r="I2986" s="3" t="s">
        <v>24</v>
      </c>
      <c r="J2986" s="3" t="s">
        <v>25</v>
      </c>
      <c r="K2986" s="3" t="s">
        <v>946</v>
      </c>
      <c r="L2986" s="4" t="str">
        <f t="shared" si="194"/>
        <v>RC1210FR-07887RL</v>
      </c>
      <c r="M2986" s="3" t="s">
        <v>378</v>
      </c>
      <c r="N2986" t="s">
        <v>379</v>
      </c>
      <c r="O2986" t="str">
        <f t="shared" ca="1" si="192"/>
        <v>C:\Altium Libraries\Passives Library\DataSheet\GENERAL PURPOSE CHIP RESISTORS (Yageo).pdf</v>
      </c>
      <c r="P2986" s="5" t="str">
        <f t="shared" si="195"/>
        <v>GENERAL PURPOSE CHIP RESISTORS RES1210 887R±1% 200V 0.5W</v>
      </c>
    </row>
    <row r="2987" spans="1:16" x14ac:dyDescent="0.3">
      <c r="A2987" s="4" t="s">
        <v>4288</v>
      </c>
      <c r="B2987" s="3" t="s">
        <v>944</v>
      </c>
      <c r="C2987" s="4" t="s">
        <v>2363</v>
      </c>
      <c r="D2987" s="45" t="s">
        <v>1669</v>
      </c>
      <c r="E2987" s="3" t="s">
        <v>763</v>
      </c>
      <c r="F2987" s="3" t="s">
        <v>945</v>
      </c>
      <c r="G2987" s="4" t="str">
        <f t="shared" si="193"/>
        <v>RES1210 909R±1%</v>
      </c>
      <c r="H2987" s="3" t="s">
        <v>23</v>
      </c>
      <c r="I2987" s="3" t="s">
        <v>24</v>
      </c>
      <c r="J2987" s="3" t="s">
        <v>25</v>
      </c>
      <c r="K2987" s="3" t="s">
        <v>946</v>
      </c>
      <c r="L2987" s="4" t="str">
        <f t="shared" si="194"/>
        <v>RC1210FR-07909RL</v>
      </c>
      <c r="M2987" s="3" t="s">
        <v>378</v>
      </c>
      <c r="N2987" t="s">
        <v>379</v>
      </c>
      <c r="O2987" t="str">
        <f t="shared" ca="1" si="192"/>
        <v>C:\Altium Libraries\Passives Library\DataSheet\GENERAL PURPOSE CHIP RESISTORS (Yageo).pdf</v>
      </c>
      <c r="P2987" s="5" t="str">
        <f t="shared" si="195"/>
        <v>GENERAL PURPOSE CHIP RESISTORS RES1210 909R±1% 200V 0.5W</v>
      </c>
    </row>
    <row r="2988" spans="1:16" x14ac:dyDescent="0.3">
      <c r="A2988" s="4" t="s">
        <v>4289</v>
      </c>
      <c r="B2988" s="3" t="s">
        <v>944</v>
      </c>
      <c r="C2988" s="4" t="s">
        <v>2364</v>
      </c>
      <c r="D2988" s="45" t="s">
        <v>1669</v>
      </c>
      <c r="E2988" s="3" t="s">
        <v>763</v>
      </c>
      <c r="F2988" s="3" t="s">
        <v>945</v>
      </c>
      <c r="G2988" s="4" t="str">
        <f t="shared" si="193"/>
        <v>RES1210 931R±1%</v>
      </c>
      <c r="H2988" s="3" t="s">
        <v>23</v>
      </c>
      <c r="I2988" s="3" t="s">
        <v>24</v>
      </c>
      <c r="J2988" s="3" t="s">
        <v>25</v>
      </c>
      <c r="K2988" s="3" t="s">
        <v>946</v>
      </c>
      <c r="L2988" s="4" t="str">
        <f t="shared" si="194"/>
        <v>RC1210FR-07931RL</v>
      </c>
      <c r="M2988" s="3" t="s">
        <v>378</v>
      </c>
      <c r="N2988" t="s">
        <v>379</v>
      </c>
      <c r="O2988" t="str">
        <f t="shared" ca="1" si="192"/>
        <v>C:\Altium Libraries\Passives Library\DataSheet\GENERAL PURPOSE CHIP RESISTORS (Yageo).pdf</v>
      </c>
      <c r="P2988" s="5" t="str">
        <f t="shared" si="195"/>
        <v>GENERAL PURPOSE CHIP RESISTORS RES1210 931R±1% 200V 0.5W</v>
      </c>
    </row>
    <row r="2989" spans="1:16" x14ac:dyDescent="0.3">
      <c r="A2989" s="4" t="s">
        <v>4290</v>
      </c>
      <c r="B2989" s="3" t="s">
        <v>944</v>
      </c>
      <c r="C2989" s="4" t="s">
        <v>2365</v>
      </c>
      <c r="D2989" s="45" t="s">
        <v>1669</v>
      </c>
      <c r="E2989" s="3" t="s">
        <v>763</v>
      </c>
      <c r="F2989" s="3" t="s">
        <v>945</v>
      </c>
      <c r="G2989" s="4" t="str">
        <f t="shared" si="193"/>
        <v>RES1210 953R±1%</v>
      </c>
      <c r="H2989" s="3" t="s">
        <v>23</v>
      </c>
      <c r="I2989" s="3" t="s">
        <v>24</v>
      </c>
      <c r="J2989" s="3" t="s">
        <v>25</v>
      </c>
      <c r="K2989" s="3" t="s">
        <v>946</v>
      </c>
      <c r="L2989" s="4" t="str">
        <f t="shared" si="194"/>
        <v>RC1210FR-07953RL</v>
      </c>
      <c r="M2989" s="3" t="s">
        <v>378</v>
      </c>
      <c r="N2989" t="s">
        <v>379</v>
      </c>
      <c r="O2989" t="str">
        <f t="shared" ca="1" si="192"/>
        <v>C:\Altium Libraries\Passives Library\DataSheet\GENERAL PURPOSE CHIP RESISTORS (Yageo).pdf</v>
      </c>
      <c r="P2989" s="5" t="str">
        <f t="shared" si="195"/>
        <v>GENERAL PURPOSE CHIP RESISTORS RES1210 953R±1% 200V 0.5W</v>
      </c>
    </row>
    <row r="2990" spans="1:16" x14ac:dyDescent="0.3">
      <c r="A2990" s="4" t="s">
        <v>4291</v>
      </c>
      <c r="B2990" s="3" t="s">
        <v>944</v>
      </c>
      <c r="C2990" s="4" t="s">
        <v>2366</v>
      </c>
      <c r="D2990" s="45" t="s">
        <v>1669</v>
      </c>
      <c r="E2990" s="3" t="s">
        <v>763</v>
      </c>
      <c r="F2990" s="3" t="s">
        <v>945</v>
      </c>
      <c r="G2990" s="4" t="str">
        <f t="shared" si="193"/>
        <v>RES1210 976R±1%</v>
      </c>
      <c r="H2990" s="3" t="s">
        <v>23</v>
      </c>
      <c r="I2990" s="3" t="s">
        <v>24</v>
      </c>
      <c r="J2990" s="3" t="s">
        <v>25</v>
      </c>
      <c r="K2990" s="3" t="s">
        <v>946</v>
      </c>
      <c r="L2990" s="4" t="str">
        <f t="shared" si="194"/>
        <v>RC1210FR-07976RL</v>
      </c>
      <c r="M2990" s="3" t="s">
        <v>378</v>
      </c>
      <c r="N2990" t="s">
        <v>379</v>
      </c>
      <c r="O2990" t="str">
        <f t="shared" ca="1" si="192"/>
        <v>C:\Altium Libraries\Passives Library\DataSheet\GENERAL PURPOSE CHIP RESISTORS (Yageo).pdf</v>
      </c>
      <c r="P2990" s="5" t="str">
        <f t="shared" si="195"/>
        <v>GENERAL PURPOSE CHIP RESISTORS RES1210 976R±1% 200V 0.5W</v>
      </c>
    </row>
    <row r="2991" spans="1:16" x14ac:dyDescent="0.3">
      <c r="A2991" s="4" t="s">
        <v>4292</v>
      </c>
      <c r="B2991" s="3" t="s">
        <v>944</v>
      </c>
      <c r="C2991" s="4" t="s">
        <v>2367</v>
      </c>
      <c r="D2991" s="45" t="s">
        <v>1669</v>
      </c>
      <c r="E2991" s="3" t="s">
        <v>763</v>
      </c>
      <c r="F2991" s="3" t="s">
        <v>945</v>
      </c>
      <c r="G2991" s="4" t="str">
        <f t="shared" si="193"/>
        <v>RES1210 1K±1%</v>
      </c>
      <c r="H2991" s="3" t="s">
        <v>23</v>
      </c>
      <c r="I2991" s="3" t="s">
        <v>24</v>
      </c>
      <c r="J2991" s="3" t="s">
        <v>25</v>
      </c>
      <c r="K2991" s="3" t="s">
        <v>946</v>
      </c>
      <c r="L2991" s="4" t="str">
        <f t="shared" si="194"/>
        <v>RC1210FR-071KL</v>
      </c>
      <c r="M2991" s="3" t="s">
        <v>378</v>
      </c>
      <c r="N2991" t="s">
        <v>379</v>
      </c>
      <c r="O2991" t="str">
        <f t="shared" ca="1" si="192"/>
        <v>C:\Altium Libraries\Passives Library\DataSheet\GENERAL PURPOSE CHIP RESISTORS (Yageo).pdf</v>
      </c>
      <c r="P2991" s="5" t="str">
        <f t="shared" si="195"/>
        <v>GENERAL PURPOSE CHIP RESISTORS RES1210 1K±1% 200V 0.5W</v>
      </c>
    </row>
    <row r="2992" spans="1:16" x14ac:dyDescent="0.3">
      <c r="A2992" s="4" t="s">
        <v>4293</v>
      </c>
      <c r="B2992" s="3" t="s">
        <v>944</v>
      </c>
      <c r="C2992" s="4" t="s">
        <v>2368</v>
      </c>
      <c r="D2992" s="45" t="s">
        <v>1669</v>
      </c>
      <c r="E2992" s="3" t="s">
        <v>763</v>
      </c>
      <c r="F2992" s="3" t="s">
        <v>945</v>
      </c>
      <c r="G2992" s="4" t="str">
        <f t="shared" si="193"/>
        <v>RES1210 1K02±1%</v>
      </c>
      <c r="H2992" s="3" t="s">
        <v>23</v>
      </c>
      <c r="I2992" s="3" t="s">
        <v>24</v>
      </c>
      <c r="J2992" s="3" t="s">
        <v>25</v>
      </c>
      <c r="K2992" s="3" t="s">
        <v>946</v>
      </c>
      <c r="L2992" s="4" t="str">
        <f t="shared" si="194"/>
        <v>RC1210FR-071K02L</v>
      </c>
      <c r="M2992" s="3" t="s">
        <v>378</v>
      </c>
      <c r="N2992" t="s">
        <v>379</v>
      </c>
      <c r="O2992" t="str">
        <f t="shared" ca="1" si="192"/>
        <v>C:\Altium Libraries\Passives Library\DataSheet\GENERAL PURPOSE CHIP RESISTORS (Yageo).pdf</v>
      </c>
      <c r="P2992" s="5" t="str">
        <f t="shared" si="195"/>
        <v>GENERAL PURPOSE CHIP RESISTORS RES1210 1K02±1% 200V 0.5W</v>
      </c>
    </row>
    <row r="2993" spans="1:16" x14ac:dyDescent="0.3">
      <c r="A2993" s="4" t="s">
        <v>4294</v>
      </c>
      <c r="B2993" s="3" t="s">
        <v>944</v>
      </c>
      <c r="C2993" s="4" t="s">
        <v>2369</v>
      </c>
      <c r="D2993" s="45" t="s">
        <v>1669</v>
      </c>
      <c r="E2993" s="3" t="s">
        <v>763</v>
      </c>
      <c r="F2993" s="3" t="s">
        <v>945</v>
      </c>
      <c r="G2993" s="4" t="str">
        <f t="shared" si="193"/>
        <v>RES1210 1K05±1%</v>
      </c>
      <c r="H2993" s="3" t="s">
        <v>23</v>
      </c>
      <c r="I2993" s="3" t="s">
        <v>24</v>
      </c>
      <c r="J2993" s="3" t="s">
        <v>25</v>
      </c>
      <c r="K2993" s="3" t="s">
        <v>946</v>
      </c>
      <c r="L2993" s="4" t="str">
        <f t="shared" si="194"/>
        <v>RC1210FR-071K05L</v>
      </c>
      <c r="M2993" s="3" t="s">
        <v>378</v>
      </c>
      <c r="N2993" t="s">
        <v>379</v>
      </c>
      <c r="O2993" t="str">
        <f t="shared" ca="1" si="192"/>
        <v>C:\Altium Libraries\Passives Library\DataSheet\GENERAL PURPOSE CHIP RESISTORS (Yageo).pdf</v>
      </c>
      <c r="P2993" s="5" t="str">
        <f t="shared" si="195"/>
        <v>GENERAL PURPOSE CHIP RESISTORS RES1210 1K05±1% 200V 0.5W</v>
      </c>
    </row>
    <row r="2994" spans="1:16" x14ac:dyDescent="0.3">
      <c r="A2994" s="4" t="s">
        <v>4295</v>
      </c>
      <c r="B2994" s="3" t="s">
        <v>944</v>
      </c>
      <c r="C2994" s="4" t="s">
        <v>2370</v>
      </c>
      <c r="D2994" s="45" t="s">
        <v>1669</v>
      </c>
      <c r="E2994" s="3" t="s">
        <v>763</v>
      </c>
      <c r="F2994" s="3" t="s">
        <v>945</v>
      </c>
      <c r="G2994" s="4" t="str">
        <f t="shared" si="193"/>
        <v>RES1210 1K07±1%</v>
      </c>
      <c r="H2994" s="3" t="s">
        <v>23</v>
      </c>
      <c r="I2994" s="3" t="s">
        <v>24</v>
      </c>
      <c r="J2994" s="3" t="s">
        <v>25</v>
      </c>
      <c r="K2994" s="3" t="s">
        <v>946</v>
      </c>
      <c r="L2994" s="4" t="str">
        <f t="shared" si="194"/>
        <v>RC1210FR-071K07L</v>
      </c>
      <c r="M2994" s="3" t="s">
        <v>378</v>
      </c>
      <c r="N2994" t="s">
        <v>379</v>
      </c>
      <c r="O2994" t="str">
        <f t="shared" ca="1" si="192"/>
        <v>C:\Altium Libraries\Passives Library\DataSheet\GENERAL PURPOSE CHIP RESISTORS (Yageo).pdf</v>
      </c>
      <c r="P2994" s="5" t="str">
        <f t="shared" si="195"/>
        <v>GENERAL PURPOSE CHIP RESISTORS RES1210 1K07±1% 200V 0.5W</v>
      </c>
    </row>
    <row r="2995" spans="1:16" x14ac:dyDescent="0.3">
      <c r="A2995" s="4" t="s">
        <v>4296</v>
      </c>
      <c r="B2995" s="3" t="s">
        <v>944</v>
      </c>
      <c r="C2995" s="4" t="s">
        <v>176</v>
      </c>
      <c r="D2995" s="45" t="s">
        <v>1669</v>
      </c>
      <c r="E2995" s="3" t="s">
        <v>763</v>
      </c>
      <c r="F2995" s="3" t="s">
        <v>945</v>
      </c>
      <c r="G2995" s="4" t="str">
        <f t="shared" si="193"/>
        <v>RES1210 1K1±1%</v>
      </c>
      <c r="H2995" s="3" t="s">
        <v>23</v>
      </c>
      <c r="I2995" s="3" t="s">
        <v>24</v>
      </c>
      <c r="J2995" s="3" t="s">
        <v>25</v>
      </c>
      <c r="K2995" s="3" t="s">
        <v>946</v>
      </c>
      <c r="L2995" s="4" t="str">
        <f t="shared" si="194"/>
        <v>RC1210FR-071K1L</v>
      </c>
      <c r="M2995" s="3" t="s">
        <v>378</v>
      </c>
      <c r="N2995" t="s">
        <v>379</v>
      </c>
      <c r="O2995" t="str">
        <f t="shared" ca="1" si="192"/>
        <v>C:\Altium Libraries\Passives Library\DataSheet\GENERAL PURPOSE CHIP RESISTORS (Yageo).pdf</v>
      </c>
      <c r="P2995" s="5" t="str">
        <f t="shared" si="195"/>
        <v>GENERAL PURPOSE CHIP RESISTORS RES1210 1K1±1% 200V 0.5W</v>
      </c>
    </row>
    <row r="2996" spans="1:16" x14ac:dyDescent="0.3">
      <c r="A2996" s="4" t="s">
        <v>4297</v>
      </c>
      <c r="B2996" s="3" t="s">
        <v>944</v>
      </c>
      <c r="C2996" s="4" t="s">
        <v>2371</v>
      </c>
      <c r="D2996" s="45" t="s">
        <v>1669</v>
      </c>
      <c r="E2996" s="3" t="s">
        <v>763</v>
      </c>
      <c r="F2996" s="3" t="s">
        <v>945</v>
      </c>
      <c r="G2996" s="4" t="str">
        <f t="shared" si="193"/>
        <v>RES1210 1K13±1%</v>
      </c>
      <c r="H2996" s="3" t="s">
        <v>23</v>
      </c>
      <c r="I2996" s="3" t="s">
        <v>24</v>
      </c>
      <c r="J2996" s="3" t="s">
        <v>25</v>
      </c>
      <c r="K2996" s="3" t="s">
        <v>946</v>
      </c>
      <c r="L2996" s="4" t="str">
        <f t="shared" si="194"/>
        <v>RC1210FR-071K13L</v>
      </c>
      <c r="M2996" s="3" t="s">
        <v>378</v>
      </c>
      <c r="N2996" t="s">
        <v>379</v>
      </c>
      <c r="O2996" t="str">
        <f t="shared" ca="1" si="192"/>
        <v>C:\Altium Libraries\Passives Library\DataSheet\GENERAL PURPOSE CHIP RESISTORS (Yageo).pdf</v>
      </c>
      <c r="P2996" s="5" t="str">
        <f t="shared" si="195"/>
        <v>GENERAL PURPOSE CHIP RESISTORS RES1210 1K13±1% 200V 0.5W</v>
      </c>
    </row>
    <row r="2997" spans="1:16" x14ac:dyDescent="0.3">
      <c r="A2997" s="4" t="s">
        <v>4298</v>
      </c>
      <c r="B2997" s="3" t="s">
        <v>944</v>
      </c>
      <c r="C2997" s="4" t="s">
        <v>2372</v>
      </c>
      <c r="D2997" s="45" t="s">
        <v>1669</v>
      </c>
      <c r="E2997" s="3" t="s">
        <v>763</v>
      </c>
      <c r="F2997" s="3" t="s">
        <v>945</v>
      </c>
      <c r="G2997" s="4" t="str">
        <f t="shared" si="193"/>
        <v>RES1210 1K15±1%</v>
      </c>
      <c r="H2997" s="3" t="s">
        <v>23</v>
      </c>
      <c r="I2997" s="3" t="s">
        <v>24</v>
      </c>
      <c r="J2997" s="3" t="s">
        <v>25</v>
      </c>
      <c r="K2997" s="3" t="s">
        <v>946</v>
      </c>
      <c r="L2997" s="4" t="str">
        <f t="shared" si="194"/>
        <v>RC1210FR-071K15L</v>
      </c>
      <c r="M2997" s="3" t="s">
        <v>378</v>
      </c>
      <c r="N2997" t="s">
        <v>379</v>
      </c>
      <c r="O2997" t="str">
        <f t="shared" ca="1" si="192"/>
        <v>C:\Altium Libraries\Passives Library\DataSheet\GENERAL PURPOSE CHIP RESISTORS (Yageo).pdf</v>
      </c>
      <c r="P2997" s="5" t="str">
        <f t="shared" si="195"/>
        <v>GENERAL PURPOSE CHIP RESISTORS RES1210 1K15±1% 200V 0.5W</v>
      </c>
    </row>
    <row r="2998" spans="1:16" x14ac:dyDescent="0.3">
      <c r="A2998" s="4" t="s">
        <v>4299</v>
      </c>
      <c r="B2998" s="3" t="s">
        <v>944</v>
      </c>
      <c r="C2998" s="4" t="s">
        <v>2373</v>
      </c>
      <c r="D2998" s="45" t="s">
        <v>1669</v>
      </c>
      <c r="E2998" s="3" t="s">
        <v>763</v>
      </c>
      <c r="F2998" s="3" t="s">
        <v>945</v>
      </c>
      <c r="G2998" s="4" t="str">
        <f t="shared" si="193"/>
        <v>RES1210 1K18±1%</v>
      </c>
      <c r="H2998" s="3" t="s">
        <v>23</v>
      </c>
      <c r="I2998" s="3" t="s">
        <v>24</v>
      </c>
      <c r="J2998" s="3" t="s">
        <v>25</v>
      </c>
      <c r="K2998" s="3" t="s">
        <v>946</v>
      </c>
      <c r="L2998" s="4" t="str">
        <f t="shared" si="194"/>
        <v>RC1210FR-071K18L</v>
      </c>
      <c r="M2998" s="3" t="s">
        <v>378</v>
      </c>
      <c r="N2998" t="s">
        <v>379</v>
      </c>
      <c r="O2998" t="str">
        <f t="shared" ca="1" si="192"/>
        <v>C:\Altium Libraries\Passives Library\DataSheet\GENERAL PURPOSE CHIP RESISTORS (Yageo).pdf</v>
      </c>
      <c r="P2998" s="5" t="str">
        <f t="shared" si="195"/>
        <v>GENERAL PURPOSE CHIP RESISTORS RES1210 1K18±1% 200V 0.5W</v>
      </c>
    </row>
    <row r="2999" spans="1:16" x14ac:dyDescent="0.3">
      <c r="A2999" s="4" t="s">
        <v>4300</v>
      </c>
      <c r="B2999" s="3" t="s">
        <v>944</v>
      </c>
      <c r="C2999" s="4" t="s">
        <v>2374</v>
      </c>
      <c r="D2999" s="45" t="s">
        <v>1669</v>
      </c>
      <c r="E2999" s="3" t="s">
        <v>763</v>
      </c>
      <c r="F2999" s="3" t="s">
        <v>945</v>
      </c>
      <c r="G2999" s="4" t="str">
        <f t="shared" si="193"/>
        <v>RES1210 1K21±1%</v>
      </c>
      <c r="H2999" s="3" t="s">
        <v>23</v>
      </c>
      <c r="I2999" s="3" t="s">
        <v>24</v>
      </c>
      <c r="J2999" s="3" t="s">
        <v>25</v>
      </c>
      <c r="K2999" s="3" t="s">
        <v>946</v>
      </c>
      <c r="L2999" s="4" t="str">
        <f t="shared" si="194"/>
        <v>RC1210FR-071K21L</v>
      </c>
      <c r="M2999" s="3" t="s">
        <v>378</v>
      </c>
      <c r="N2999" t="s">
        <v>379</v>
      </c>
      <c r="O2999" t="str">
        <f t="shared" ca="1" si="192"/>
        <v>C:\Altium Libraries\Passives Library\DataSheet\GENERAL PURPOSE CHIP RESISTORS (Yageo).pdf</v>
      </c>
      <c r="P2999" s="5" t="str">
        <f t="shared" si="195"/>
        <v>GENERAL PURPOSE CHIP RESISTORS RES1210 1K21±1% 200V 0.5W</v>
      </c>
    </row>
    <row r="3000" spans="1:16" x14ac:dyDescent="0.3">
      <c r="A3000" s="4" t="s">
        <v>4301</v>
      </c>
      <c r="B3000" s="3" t="s">
        <v>944</v>
      </c>
      <c r="C3000" s="4" t="s">
        <v>2375</v>
      </c>
      <c r="D3000" s="45" t="s">
        <v>1669</v>
      </c>
      <c r="E3000" s="3" t="s">
        <v>763</v>
      </c>
      <c r="F3000" s="3" t="s">
        <v>945</v>
      </c>
      <c r="G3000" s="4" t="str">
        <f t="shared" si="193"/>
        <v>RES1210 1K24±1%</v>
      </c>
      <c r="H3000" s="3" t="s">
        <v>23</v>
      </c>
      <c r="I3000" s="3" t="s">
        <v>24</v>
      </c>
      <c r="J3000" s="3" t="s">
        <v>25</v>
      </c>
      <c r="K3000" s="3" t="s">
        <v>946</v>
      </c>
      <c r="L3000" s="4" t="str">
        <f t="shared" si="194"/>
        <v>RC1210FR-071K24L</v>
      </c>
      <c r="M3000" s="3" t="s">
        <v>378</v>
      </c>
      <c r="N3000" t="s">
        <v>379</v>
      </c>
      <c r="O3000" t="str">
        <f t="shared" ca="1" si="192"/>
        <v>C:\Altium Libraries\Passives Library\DataSheet\GENERAL PURPOSE CHIP RESISTORS (Yageo).pdf</v>
      </c>
      <c r="P3000" s="5" t="str">
        <f t="shared" si="195"/>
        <v>GENERAL PURPOSE CHIP RESISTORS RES1210 1K24±1% 200V 0.5W</v>
      </c>
    </row>
    <row r="3001" spans="1:16" x14ac:dyDescent="0.3">
      <c r="A3001" s="4" t="s">
        <v>4302</v>
      </c>
      <c r="B3001" s="3" t="s">
        <v>944</v>
      </c>
      <c r="C3001" s="4" t="s">
        <v>2376</v>
      </c>
      <c r="D3001" s="45" t="s">
        <v>1669</v>
      </c>
      <c r="E3001" s="3" t="s">
        <v>763</v>
      </c>
      <c r="F3001" s="3" t="s">
        <v>945</v>
      </c>
      <c r="G3001" s="4" t="str">
        <f t="shared" si="193"/>
        <v>RES1210 1K27±1%</v>
      </c>
      <c r="H3001" s="3" t="s">
        <v>23</v>
      </c>
      <c r="I3001" s="3" t="s">
        <v>24</v>
      </c>
      <c r="J3001" s="3" t="s">
        <v>25</v>
      </c>
      <c r="K3001" s="3" t="s">
        <v>946</v>
      </c>
      <c r="L3001" s="4" t="str">
        <f t="shared" si="194"/>
        <v>RC1210FR-071K27L</v>
      </c>
      <c r="M3001" s="3" t="s">
        <v>378</v>
      </c>
      <c r="N3001" t="s">
        <v>379</v>
      </c>
      <c r="O3001" t="str">
        <f t="shared" ca="1" si="192"/>
        <v>C:\Altium Libraries\Passives Library\DataSheet\GENERAL PURPOSE CHIP RESISTORS (Yageo).pdf</v>
      </c>
      <c r="P3001" s="5" t="str">
        <f t="shared" si="195"/>
        <v>GENERAL PURPOSE CHIP RESISTORS RES1210 1K27±1% 200V 0.5W</v>
      </c>
    </row>
    <row r="3002" spans="1:16" x14ac:dyDescent="0.3">
      <c r="A3002" s="4" t="s">
        <v>4303</v>
      </c>
      <c r="B3002" s="3" t="s">
        <v>944</v>
      </c>
      <c r="C3002" s="4" t="s">
        <v>180</v>
      </c>
      <c r="D3002" s="45" t="s">
        <v>1669</v>
      </c>
      <c r="E3002" s="3" t="s">
        <v>763</v>
      </c>
      <c r="F3002" s="3" t="s">
        <v>945</v>
      </c>
      <c r="G3002" s="4" t="str">
        <f t="shared" si="193"/>
        <v>RES1210 1K3±1%</v>
      </c>
      <c r="H3002" s="3" t="s">
        <v>23</v>
      </c>
      <c r="I3002" s="3" t="s">
        <v>24</v>
      </c>
      <c r="J3002" s="3" t="s">
        <v>25</v>
      </c>
      <c r="K3002" s="3" t="s">
        <v>946</v>
      </c>
      <c r="L3002" s="4" t="str">
        <f t="shared" si="194"/>
        <v>RC1210FR-071K3L</v>
      </c>
      <c r="M3002" s="3" t="s">
        <v>378</v>
      </c>
      <c r="N3002" t="s">
        <v>379</v>
      </c>
      <c r="O3002" t="str">
        <f t="shared" ca="1" si="192"/>
        <v>C:\Altium Libraries\Passives Library\DataSheet\GENERAL PURPOSE CHIP RESISTORS (Yageo).pdf</v>
      </c>
      <c r="P3002" s="5" t="str">
        <f t="shared" si="195"/>
        <v>GENERAL PURPOSE CHIP RESISTORS RES1210 1K3±1% 200V 0.5W</v>
      </c>
    </row>
    <row r="3003" spans="1:16" x14ac:dyDescent="0.3">
      <c r="A3003" s="4" t="s">
        <v>4304</v>
      </c>
      <c r="B3003" s="3" t="s">
        <v>944</v>
      </c>
      <c r="C3003" s="4" t="s">
        <v>2377</v>
      </c>
      <c r="D3003" s="45" t="s">
        <v>1669</v>
      </c>
      <c r="E3003" s="3" t="s">
        <v>763</v>
      </c>
      <c r="F3003" s="3" t="s">
        <v>945</v>
      </c>
      <c r="G3003" s="4" t="str">
        <f t="shared" si="193"/>
        <v>RES1210 1K33±1%</v>
      </c>
      <c r="H3003" s="3" t="s">
        <v>23</v>
      </c>
      <c r="I3003" s="3" t="s">
        <v>24</v>
      </c>
      <c r="J3003" s="3" t="s">
        <v>25</v>
      </c>
      <c r="K3003" s="3" t="s">
        <v>946</v>
      </c>
      <c r="L3003" s="4" t="str">
        <f t="shared" si="194"/>
        <v>RC1210FR-071K33L</v>
      </c>
      <c r="M3003" s="3" t="s">
        <v>378</v>
      </c>
      <c r="N3003" t="s">
        <v>379</v>
      </c>
      <c r="O3003" t="str">
        <f t="shared" ca="1" si="192"/>
        <v>C:\Altium Libraries\Passives Library\DataSheet\GENERAL PURPOSE CHIP RESISTORS (Yageo).pdf</v>
      </c>
      <c r="P3003" s="5" t="str">
        <f t="shared" si="195"/>
        <v>GENERAL PURPOSE CHIP RESISTORS RES1210 1K33±1% 200V 0.5W</v>
      </c>
    </row>
    <row r="3004" spans="1:16" x14ac:dyDescent="0.3">
      <c r="A3004" s="4" t="s">
        <v>4305</v>
      </c>
      <c r="B3004" s="3" t="s">
        <v>944</v>
      </c>
      <c r="C3004" s="4" t="s">
        <v>2378</v>
      </c>
      <c r="D3004" s="45" t="s">
        <v>1669</v>
      </c>
      <c r="E3004" s="3" t="s">
        <v>763</v>
      </c>
      <c r="F3004" s="3" t="s">
        <v>945</v>
      </c>
      <c r="G3004" s="4" t="str">
        <f t="shared" si="193"/>
        <v>RES1210 1K37±1%</v>
      </c>
      <c r="H3004" s="3" t="s">
        <v>23</v>
      </c>
      <c r="I3004" s="3" t="s">
        <v>24</v>
      </c>
      <c r="J3004" s="3" t="s">
        <v>25</v>
      </c>
      <c r="K3004" s="3" t="s">
        <v>946</v>
      </c>
      <c r="L3004" s="4" t="str">
        <f t="shared" si="194"/>
        <v>RC1210FR-071K37L</v>
      </c>
      <c r="M3004" s="3" t="s">
        <v>378</v>
      </c>
      <c r="N3004" t="s">
        <v>379</v>
      </c>
      <c r="O3004" t="str">
        <f t="shared" ca="1" si="192"/>
        <v>C:\Altium Libraries\Passives Library\DataSheet\GENERAL PURPOSE CHIP RESISTORS (Yageo).pdf</v>
      </c>
      <c r="P3004" s="5" t="str">
        <f t="shared" si="195"/>
        <v>GENERAL PURPOSE CHIP RESISTORS RES1210 1K37±1% 200V 0.5W</v>
      </c>
    </row>
    <row r="3005" spans="1:16" x14ac:dyDescent="0.3">
      <c r="A3005" s="4" t="s">
        <v>4306</v>
      </c>
      <c r="B3005" s="3" t="s">
        <v>944</v>
      </c>
      <c r="C3005" s="4" t="s">
        <v>2379</v>
      </c>
      <c r="D3005" s="45" t="s">
        <v>1669</v>
      </c>
      <c r="E3005" s="3" t="s">
        <v>763</v>
      </c>
      <c r="F3005" s="3" t="s">
        <v>945</v>
      </c>
      <c r="G3005" s="4" t="str">
        <f t="shared" si="193"/>
        <v>RES1210 1K4±1%</v>
      </c>
      <c r="H3005" s="3" t="s">
        <v>23</v>
      </c>
      <c r="I3005" s="3" t="s">
        <v>24</v>
      </c>
      <c r="J3005" s="3" t="s">
        <v>25</v>
      </c>
      <c r="K3005" s="3" t="s">
        <v>946</v>
      </c>
      <c r="L3005" s="4" t="str">
        <f t="shared" si="194"/>
        <v>RC1210FR-071K4L</v>
      </c>
      <c r="M3005" s="3" t="s">
        <v>378</v>
      </c>
      <c r="N3005" t="s">
        <v>379</v>
      </c>
      <c r="O3005" t="str">
        <f t="shared" ca="1" si="192"/>
        <v>C:\Altium Libraries\Passives Library\DataSheet\GENERAL PURPOSE CHIP RESISTORS (Yageo).pdf</v>
      </c>
      <c r="P3005" s="5" t="str">
        <f t="shared" si="195"/>
        <v>GENERAL PURPOSE CHIP RESISTORS RES1210 1K4±1% 200V 0.5W</v>
      </c>
    </row>
    <row r="3006" spans="1:16" x14ac:dyDescent="0.3">
      <c r="A3006" s="4" t="s">
        <v>4307</v>
      </c>
      <c r="B3006" s="3" t="s">
        <v>944</v>
      </c>
      <c r="C3006" s="4" t="s">
        <v>2380</v>
      </c>
      <c r="D3006" s="45" t="s">
        <v>1669</v>
      </c>
      <c r="E3006" s="3" t="s">
        <v>763</v>
      </c>
      <c r="F3006" s="3" t="s">
        <v>945</v>
      </c>
      <c r="G3006" s="4" t="str">
        <f t="shared" si="193"/>
        <v>RES1210 1K43±1%</v>
      </c>
      <c r="H3006" s="3" t="s">
        <v>23</v>
      </c>
      <c r="I3006" s="3" t="s">
        <v>24</v>
      </c>
      <c r="J3006" s="3" t="s">
        <v>25</v>
      </c>
      <c r="K3006" s="3" t="s">
        <v>946</v>
      </c>
      <c r="L3006" s="4" t="str">
        <f t="shared" si="194"/>
        <v>RC1210FR-071K43L</v>
      </c>
      <c r="M3006" s="3" t="s">
        <v>378</v>
      </c>
      <c r="N3006" t="s">
        <v>379</v>
      </c>
      <c r="O3006" t="str">
        <f t="shared" ca="1" si="192"/>
        <v>C:\Altium Libraries\Passives Library\DataSheet\GENERAL PURPOSE CHIP RESISTORS (Yageo).pdf</v>
      </c>
      <c r="P3006" s="5" t="str">
        <f t="shared" si="195"/>
        <v>GENERAL PURPOSE CHIP RESISTORS RES1210 1K43±1% 200V 0.5W</v>
      </c>
    </row>
    <row r="3007" spans="1:16" x14ac:dyDescent="0.3">
      <c r="A3007" s="4" t="s">
        <v>4308</v>
      </c>
      <c r="B3007" s="3" t="s">
        <v>944</v>
      </c>
      <c r="C3007" s="4" t="s">
        <v>2381</v>
      </c>
      <c r="D3007" s="45" t="s">
        <v>1669</v>
      </c>
      <c r="E3007" s="3" t="s">
        <v>763</v>
      </c>
      <c r="F3007" s="3" t="s">
        <v>945</v>
      </c>
      <c r="G3007" s="4" t="str">
        <f t="shared" si="193"/>
        <v>RES1210 1K47±1%</v>
      </c>
      <c r="H3007" s="3" t="s">
        <v>23</v>
      </c>
      <c r="I3007" s="3" t="s">
        <v>24</v>
      </c>
      <c r="J3007" s="3" t="s">
        <v>25</v>
      </c>
      <c r="K3007" s="3" t="s">
        <v>946</v>
      </c>
      <c r="L3007" s="4" t="str">
        <f t="shared" si="194"/>
        <v>RC1210FR-071K47L</v>
      </c>
      <c r="M3007" s="3" t="s">
        <v>378</v>
      </c>
      <c r="N3007" t="s">
        <v>379</v>
      </c>
      <c r="O3007" t="str">
        <f t="shared" ca="1" si="192"/>
        <v>C:\Altium Libraries\Passives Library\DataSheet\GENERAL PURPOSE CHIP RESISTORS (Yageo).pdf</v>
      </c>
      <c r="P3007" s="5" t="str">
        <f t="shared" si="195"/>
        <v>GENERAL PURPOSE CHIP RESISTORS RES1210 1K47±1% 200V 0.5W</v>
      </c>
    </row>
    <row r="3008" spans="1:16" x14ac:dyDescent="0.3">
      <c r="A3008" s="4" t="s">
        <v>4309</v>
      </c>
      <c r="B3008" s="3" t="s">
        <v>944</v>
      </c>
      <c r="C3008" s="4" t="s">
        <v>182</v>
      </c>
      <c r="D3008" s="45" t="s">
        <v>1669</v>
      </c>
      <c r="E3008" s="3" t="s">
        <v>763</v>
      </c>
      <c r="F3008" s="3" t="s">
        <v>945</v>
      </c>
      <c r="G3008" s="4" t="str">
        <f t="shared" si="193"/>
        <v>RES1210 1K5±1%</v>
      </c>
      <c r="H3008" s="3" t="s">
        <v>23</v>
      </c>
      <c r="I3008" s="3" t="s">
        <v>24</v>
      </c>
      <c r="J3008" s="3" t="s">
        <v>25</v>
      </c>
      <c r="K3008" s="3" t="s">
        <v>946</v>
      </c>
      <c r="L3008" s="4" t="str">
        <f t="shared" si="194"/>
        <v>RC1210FR-071K5L</v>
      </c>
      <c r="M3008" s="3" t="s">
        <v>378</v>
      </c>
      <c r="N3008" t="s">
        <v>379</v>
      </c>
      <c r="O3008" t="str">
        <f t="shared" ca="1" si="192"/>
        <v>C:\Altium Libraries\Passives Library\DataSheet\GENERAL PURPOSE CHIP RESISTORS (Yageo).pdf</v>
      </c>
      <c r="P3008" s="5" t="str">
        <f t="shared" si="195"/>
        <v>GENERAL PURPOSE CHIP RESISTORS RES1210 1K5±1% 200V 0.5W</v>
      </c>
    </row>
    <row r="3009" spans="1:16" x14ac:dyDescent="0.3">
      <c r="A3009" s="4" t="s">
        <v>4310</v>
      </c>
      <c r="B3009" s="3" t="s">
        <v>944</v>
      </c>
      <c r="C3009" s="4" t="s">
        <v>2382</v>
      </c>
      <c r="D3009" s="45" t="s">
        <v>1669</v>
      </c>
      <c r="E3009" s="3" t="s">
        <v>763</v>
      </c>
      <c r="F3009" s="3" t="s">
        <v>945</v>
      </c>
      <c r="G3009" s="4" t="str">
        <f t="shared" si="193"/>
        <v>RES1210 1K54±1%</v>
      </c>
      <c r="H3009" s="3" t="s">
        <v>23</v>
      </c>
      <c r="I3009" s="3" t="s">
        <v>24</v>
      </c>
      <c r="J3009" s="3" t="s">
        <v>25</v>
      </c>
      <c r="K3009" s="3" t="s">
        <v>946</v>
      </c>
      <c r="L3009" s="4" t="str">
        <f t="shared" si="194"/>
        <v>RC1210FR-071K54L</v>
      </c>
      <c r="M3009" s="3" t="s">
        <v>378</v>
      </c>
      <c r="N3009" t="s">
        <v>379</v>
      </c>
      <c r="O3009" t="str">
        <f t="shared" ca="1" si="192"/>
        <v>C:\Altium Libraries\Passives Library\DataSheet\GENERAL PURPOSE CHIP RESISTORS (Yageo).pdf</v>
      </c>
      <c r="P3009" s="5" t="str">
        <f t="shared" si="195"/>
        <v>GENERAL PURPOSE CHIP RESISTORS RES1210 1K54±1% 200V 0.5W</v>
      </c>
    </row>
    <row r="3010" spans="1:16" x14ac:dyDescent="0.3">
      <c r="A3010" s="4" t="s">
        <v>4311</v>
      </c>
      <c r="B3010" s="3" t="s">
        <v>944</v>
      </c>
      <c r="C3010" s="4" t="s">
        <v>2383</v>
      </c>
      <c r="D3010" s="45" t="s">
        <v>1669</v>
      </c>
      <c r="E3010" s="3" t="s">
        <v>763</v>
      </c>
      <c r="F3010" s="3" t="s">
        <v>945</v>
      </c>
      <c r="G3010" s="4" t="str">
        <f t="shared" si="193"/>
        <v>RES1210 1K58±1%</v>
      </c>
      <c r="H3010" s="3" t="s">
        <v>23</v>
      </c>
      <c r="I3010" s="3" t="s">
        <v>24</v>
      </c>
      <c r="J3010" s="3" t="s">
        <v>25</v>
      </c>
      <c r="K3010" s="3" t="s">
        <v>946</v>
      </c>
      <c r="L3010" s="4" t="str">
        <f t="shared" si="194"/>
        <v>RC1210FR-071K58L</v>
      </c>
      <c r="M3010" s="3" t="s">
        <v>378</v>
      </c>
      <c r="N3010" t="s">
        <v>379</v>
      </c>
      <c r="O3010" t="str">
        <f t="shared" ca="1" si="192"/>
        <v>C:\Altium Libraries\Passives Library\DataSheet\GENERAL PURPOSE CHIP RESISTORS (Yageo).pdf</v>
      </c>
      <c r="P3010" s="5" t="str">
        <f t="shared" si="195"/>
        <v>GENERAL PURPOSE CHIP RESISTORS RES1210 1K58±1% 200V 0.5W</v>
      </c>
    </row>
    <row r="3011" spans="1:16" x14ac:dyDescent="0.3">
      <c r="A3011" s="4" t="s">
        <v>4312</v>
      </c>
      <c r="B3011" s="3" t="s">
        <v>944</v>
      </c>
      <c r="C3011" s="4" t="s">
        <v>2384</v>
      </c>
      <c r="D3011" s="45" t="s">
        <v>1669</v>
      </c>
      <c r="E3011" s="3" t="s">
        <v>763</v>
      </c>
      <c r="F3011" s="3" t="s">
        <v>945</v>
      </c>
      <c r="G3011" s="4" t="str">
        <f t="shared" si="193"/>
        <v>RES1210 1K62±1%</v>
      </c>
      <c r="H3011" s="3" t="s">
        <v>23</v>
      </c>
      <c r="I3011" s="3" t="s">
        <v>24</v>
      </c>
      <c r="J3011" s="3" t="s">
        <v>25</v>
      </c>
      <c r="K3011" s="3" t="s">
        <v>946</v>
      </c>
      <c r="L3011" s="4" t="str">
        <f t="shared" si="194"/>
        <v>RC1210FR-071K62L</v>
      </c>
      <c r="M3011" s="3" t="s">
        <v>378</v>
      </c>
      <c r="N3011" t="s">
        <v>379</v>
      </c>
      <c r="O3011" t="str">
        <f t="shared" ca="1" si="192"/>
        <v>C:\Altium Libraries\Passives Library\DataSheet\GENERAL PURPOSE CHIP RESISTORS (Yageo).pdf</v>
      </c>
      <c r="P3011" s="5" t="str">
        <f t="shared" si="195"/>
        <v>GENERAL PURPOSE CHIP RESISTORS RES1210 1K62±1% 200V 0.5W</v>
      </c>
    </row>
    <row r="3012" spans="1:16" x14ac:dyDescent="0.3">
      <c r="A3012" s="4" t="s">
        <v>4313</v>
      </c>
      <c r="B3012" s="3" t="s">
        <v>944</v>
      </c>
      <c r="C3012" s="4" t="s">
        <v>2385</v>
      </c>
      <c r="D3012" s="45" t="s">
        <v>1669</v>
      </c>
      <c r="E3012" s="3" t="s">
        <v>763</v>
      </c>
      <c r="F3012" s="3" t="s">
        <v>945</v>
      </c>
      <c r="G3012" s="4" t="str">
        <f t="shared" si="193"/>
        <v>RES1210 1K65±1%</v>
      </c>
      <c r="H3012" s="3" t="s">
        <v>23</v>
      </c>
      <c r="I3012" s="3" t="s">
        <v>24</v>
      </c>
      <c r="J3012" s="3" t="s">
        <v>25</v>
      </c>
      <c r="K3012" s="3" t="s">
        <v>946</v>
      </c>
      <c r="L3012" s="4" t="str">
        <f t="shared" si="194"/>
        <v>RC1210FR-071K65L</v>
      </c>
      <c r="M3012" s="3" t="s">
        <v>378</v>
      </c>
      <c r="N3012" t="s">
        <v>379</v>
      </c>
      <c r="O3012" t="str">
        <f t="shared" ca="1" si="192"/>
        <v>C:\Altium Libraries\Passives Library\DataSheet\GENERAL PURPOSE CHIP RESISTORS (Yageo).pdf</v>
      </c>
      <c r="P3012" s="5" t="str">
        <f t="shared" si="195"/>
        <v>GENERAL PURPOSE CHIP RESISTORS RES1210 1K65±1% 200V 0.5W</v>
      </c>
    </row>
    <row r="3013" spans="1:16" x14ac:dyDescent="0.3">
      <c r="A3013" s="4" t="s">
        <v>4314</v>
      </c>
      <c r="B3013" s="3" t="s">
        <v>944</v>
      </c>
      <c r="C3013" s="4" t="s">
        <v>2386</v>
      </c>
      <c r="D3013" s="45" t="s">
        <v>1669</v>
      </c>
      <c r="E3013" s="3" t="s">
        <v>763</v>
      </c>
      <c r="F3013" s="3" t="s">
        <v>945</v>
      </c>
      <c r="G3013" s="4" t="str">
        <f t="shared" si="193"/>
        <v>RES1210 1K69±1%</v>
      </c>
      <c r="H3013" s="3" t="s">
        <v>23</v>
      </c>
      <c r="I3013" s="3" t="s">
        <v>24</v>
      </c>
      <c r="J3013" s="3" t="s">
        <v>25</v>
      </c>
      <c r="K3013" s="3" t="s">
        <v>946</v>
      </c>
      <c r="L3013" s="4" t="str">
        <f t="shared" si="194"/>
        <v>RC1210FR-071K69L</v>
      </c>
      <c r="M3013" s="3" t="s">
        <v>378</v>
      </c>
      <c r="N3013" t="s">
        <v>379</v>
      </c>
      <c r="O3013" t="str">
        <f t="shared" ca="1" si="192"/>
        <v>C:\Altium Libraries\Passives Library\DataSheet\GENERAL PURPOSE CHIP RESISTORS (Yageo).pdf</v>
      </c>
      <c r="P3013" s="5" t="str">
        <f t="shared" si="195"/>
        <v>GENERAL PURPOSE CHIP RESISTORS RES1210 1K69±1% 200V 0.5W</v>
      </c>
    </row>
    <row r="3014" spans="1:16" x14ac:dyDescent="0.3">
      <c r="A3014" s="4" t="s">
        <v>4315</v>
      </c>
      <c r="B3014" s="3" t="s">
        <v>944</v>
      </c>
      <c r="C3014" s="4" t="s">
        <v>2387</v>
      </c>
      <c r="D3014" s="45" t="s">
        <v>1669</v>
      </c>
      <c r="E3014" s="3" t="s">
        <v>763</v>
      </c>
      <c r="F3014" s="3" t="s">
        <v>945</v>
      </c>
      <c r="G3014" s="4" t="str">
        <f t="shared" si="193"/>
        <v>RES1210 1K74±1%</v>
      </c>
      <c r="H3014" s="3" t="s">
        <v>23</v>
      </c>
      <c r="I3014" s="3" t="s">
        <v>24</v>
      </c>
      <c r="J3014" s="3" t="s">
        <v>25</v>
      </c>
      <c r="K3014" s="3" t="s">
        <v>946</v>
      </c>
      <c r="L3014" s="4" t="str">
        <f t="shared" si="194"/>
        <v>RC1210FR-071K74L</v>
      </c>
      <c r="M3014" s="3" t="s">
        <v>378</v>
      </c>
      <c r="N3014" t="s">
        <v>379</v>
      </c>
      <c r="O3014" t="str">
        <f t="shared" ca="1" si="192"/>
        <v>C:\Altium Libraries\Passives Library\DataSheet\GENERAL PURPOSE CHIP RESISTORS (Yageo).pdf</v>
      </c>
      <c r="P3014" s="5" t="str">
        <f t="shared" si="195"/>
        <v>GENERAL PURPOSE CHIP RESISTORS RES1210 1K74±1% 200V 0.5W</v>
      </c>
    </row>
    <row r="3015" spans="1:16" x14ac:dyDescent="0.3">
      <c r="A3015" s="4" t="s">
        <v>4316</v>
      </c>
      <c r="B3015" s="3" t="s">
        <v>944</v>
      </c>
      <c r="C3015" s="4" t="s">
        <v>2388</v>
      </c>
      <c r="D3015" s="45" t="s">
        <v>1669</v>
      </c>
      <c r="E3015" s="3" t="s">
        <v>763</v>
      </c>
      <c r="F3015" s="3" t="s">
        <v>945</v>
      </c>
      <c r="G3015" s="4" t="str">
        <f t="shared" si="193"/>
        <v>RES1210 1K78±1%</v>
      </c>
      <c r="H3015" s="3" t="s">
        <v>23</v>
      </c>
      <c r="I3015" s="3" t="s">
        <v>24</v>
      </c>
      <c r="J3015" s="3" t="s">
        <v>25</v>
      </c>
      <c r="K3015" s="3" t="s">
        <v>946</v>
      </c>
      <c r="L3015" s="4" t="str">
        <f t="shared" si="194"/>
        <v>RC1210FR-071K78L</v>
      </c>
      <c r="M3015" s="3" t="s">
        <v>378</v>
      </c>
      <c r="N3015" t="s">
        <v>379</v>
      </c>
      <c r="O3015" t="str">
        <f t="shared" ca="1" si="192"/>
        <v>C:\Altium Libraries\Passives Library\DataSheet\GENERAL PURPOSE CHIP RESISTORS (Yageo).pdf</v>
      </c>
      <c r="P3015" s="5" t="str">
        <f t="shared" si="195"/>
        <v>GENERAL PURPOSE CHIP RESISTORS RES1210 1K78±1% 200V 0.5W</v>
      </c>
    </row>
    <row r="3016" spans="1:16" x14ac:dyDescent="0.3">
      <c r="A3016" s="4" t="s">
        <v>4317</v>
      </c>
      <c r="B3016" s="3" t="s">
        <v>944</v>
      </c>
      <c r="C3016" s="4" t="s">
        <v>2389</v>
      </c>
      <c r="D3016" s="45" t="s">
        <v>1669</v>
      </c>
      <c r="E3016" s="3" t="s">
        <v>763</v>
      </c>
      <c r="F3016" s="3" t="s">
        <v>945</v>
      </c>
      <c r="G3016" s="4" t="str">
        <f t="shared" si="193"/>
        <v>RES1210 1K82±1%</v>
      </c>
      <c r="H3016" s="3" t="s">
        <v>23</v>
      </c>
      <c r="I3016" s="3" t="s">
        <v>24</v>
      </c>
      <c r="J3016" s="3" t="s">
        <v>25</v>
      </c>
      <c r="K3016" s="3" t="s">
        <v>946</v>
      </c>
      <c r="L3016" s="4" t="str">
        <f t="shared" si="194"/>
        <v>RC1210FR-071K82L</v>
      </c>
      <c r="M3016" s="3" t="s">
        <v>378</v>
      </c>
      <c r="N3016" t="s">
        <v>379</v>
      </c>
      <c r="O3016" t="str">
        <f t="shared" ca="1" si="192"/>
        <v>C:\Altium Libraries\Passives Library\DataSheet\GENERAL PURPOSE CHIP RESISTORS (Yageo).pdf</v>
      </c>
      <c r="P3016" s="5" t="str">
        <f t="shared" si="195"/>
        <v>GENERAL PURPOSE CHIP RESISTORS RES1210 1K82±1% 200V 0.5W</v>
      </c>
    </row>
    <row r="3017" spans="1:16" x14ac:dyDescent="0.3">
      <c r="A3017" s="4" t="s">
        <v>4318</v>
      </c>
      <c r="B3017" s="3" t="s">
        <v>944</v>
      </c>
      <c r="C3017" s="4" t="s">
        <v>2390</v>
      </c>
      <c r="D3017" s="45" t="s">
        <v>1669</v>
      </c>
      <c r="E3017" s="3" t="s">
        <v>763</v>
      </c>
      <c r="F3017" s="3" t="s">
        <v>945</v>
      </c>
      <c r="G3017" s="4" t="str">
        <f t="shared" si="193"/>
        <v>RES1210 1K87±1%</v>
      </c>
      <c r="H3017" s="3" t="s">
        <v>23</v>
      </c>
      <c r="I3017" s="3" t="s">
        <v>24</v>
      </c>
      <c r="J3017" s="3" t="s">
        <v>25</v>
      </c>
      <c r="K3017" s="3" t="s">
        <v>946</v>
      </c>
      <c r="L3017" s="4" t="str">
        <f t="shared" si="194"/>
        <v>RC1210FR-071K87L</v>
      </c>
      <c r="M3017" s="3" t="s">
        <v>378</v>
      </c>
      <c r="N3017" t="s">
        <v>379</v>
      </c>
      <c r="O3017" t="str">
        <f t="shared" ca="1" si="192"/>
        <v>C:\Altium Libraries\Passives Library\DataSheet\GENERAL PURPOSE CHIP RESISTORS (Yageo).pdf</v>
      </c>
      <c r="P3017" s="5" t="str">
        <f t="shared" si="195"/>
        <v>GENERAL PURPOSE CHIP RESISTORS RES1210 1K87±1% 200V 0.5W</v>
      </c>
    </row>
    <row r="3018" spans="1:16" x14ac:dyDescent="0.3">
      <c r="A3018" s="4" t="s">
        <v>4319</v>
      </c>
      <c r="B3018" s="3" t="s">
        <v>944</v>
      </c>
      <c r="C3018" s="4" t="s">
        <v>2391</v>
      </c>
      <c r="D3018" s="45" t="s">
        <v>1669</v>
      </c>
      <c r="E3018" s="3" t="s">
        <v>763</v>
      </c>
      <c r="F3018" s="3" t="s">
        <v>945</v>
      </c>
      <c r="G3018" s="4" t="str">
        <f t="shared" si="193"/>
        <v>RES1210 1K91±1%</v>
      </c>
      <c r="H3018" s="3" t="s">
        <v>23</v>
      </c>
      <c r="I3018" s="3" t="s">
        <v>24</v>
      </c>
      <c r="J3018" s="3" t="s">
        <v>25</v>
      </c>
      <c r="K3018" s="3" t="s">
        <v>946</v>
      </c>
      <c r="L3018" s="4" t="str">
        <f t="shared" si="194"/>
        <v>RC1210FR-071K91L</v>
      </c>
      <c r="M3018" s="3" t="s">
        <v>378</v>
      </c>
      <c r="N3018" t="s">
        <v>379</v>
      </c>
      <c r="O3018" t="str">
        <f t="shared" ca="1" si="192"/>
        <v>C:\Altium Libraries\Passives Library\DataSheet\GENERAL PURPOSE CHIP RESISTORS (Yageo).pdf</v>
      </c>
      <c r="P3018" s="5" t="str">
        <f t="shared" si="195"/>
        <v>GENERAL PURPOSE CHIP RESISTORS RES1210 1K91±1% 200V 0.5W</v>
      </c>
    </row>
    <row r="3019" spans="1:16" x14ac:dyDescent="0.3">
      <c r="A3019" s="4" t="s">
        <v>4320</v>
      </c>
      <c r="B3019" s="3" t="s">
        <v>944</v>
      </c>
      <c r="C3019" s="4" t="s">
        <v>2392</v>
      </c>
      <c r="D3019" s="45" t="s">
        <v>1669</v>
      </c>
      <c r="E3019" s="3" t="s">
        <v>763</v>
      </c>
      <c r="F3019" s="3" t="s">
        <v>945</v>
      </c>
      <c r="G3019" s="4" t="str">
        <f t="shared" si="193"/>
        <v>RES1210 1K96±1%</v>
      </c>
      <c r="H3019" s="3" t="s">
        <v>23</v>
      </c>
      <c r="I3019" s="3" t="s">
        <v>24</v>
      </c>
      <c r="J3019" s="3" t="s">
        <v>25</v>
      </c>
      <c r="K3019" s="3" t="s">
        <v>946</v>
      </c>
      <c r="L3019" s="4" t="str">
        <f t="shared" si="194"/>
        <v>RC1210FR-071K96L</v>
      </c>
      <c r="M3019" s="3" t="s">
        <v>378</v>
      </c>
      <c r="N3019" t="s">
        <v>379</v>
      </c>
      <c r="O3019" t="str">
        <f t="shared" ca="1" si="192"/>
        <v>C:\Altium Libraries\Passives Library\DataSheet\GENERAL PURPOSE CHIP RESISTORS (Yageo).pdf</v>
      </c>
      <c r="P3019" s="5" t="str">
        <f t="shared" si="195"/>
        <v>GENERAL PURPOSE CHIP RESISTORS RES1210 1K96±1% 200V 0.5W</v>
      </c>
    </row>
    <row r="3020" spans="1:16" x14ac:dyDescent="0.3">
      <c r="A3020" s="4" t="s">
        <v>4321</v>
      </c>
      <c r="B3020" s="3" t="s">
        <v>944</v>
      </c>
      <c r="C3020" s="4" t="s">
        <v>2393</v>
      </c>
      <c r="D3020" s="45" t="s">
        <v>1669</v>
      </c>
      <c r="E3020" s="3" t="s">
        <v>763</v>
      </c>
      <c r="F3020" s="3" t="s">
        <v>945</v>
      </c>
      <c r="G3020" s="4" t="str">
        <f t="shared" si="193"/>
        <v>RES1210 2K±1%</v>
      </c>
      <c r="H3020" s="3" t="s">
        <v>23</v>
      </c>
      <c r="I3020" s="3" t="s">
        <v>24</v>
      </c>
      <c r="J3020" s="3" t="s">
        <v>25</v>
      </c>
      <c r="K3020" s="3" t="s">
        <v>946</v>
      </c>
      <c r="L3020" s="4" t="str">
        <f t="shared" si="194"/>
        <v>RC1210FR-072KL</v>
      </c>
      <c r="M3020" s="3" t="s">
        <v>378</v>
      </c>
      <c r="N3020" t="s">
        <v>379</v>
      </c>
      <c r="O3020" t="str">
        <f t="shared" ca="1" si="192"/>
        <v>C:\Altium Libraries\Passives Library\DataSheet\GENERAL PURPOSE CHIP RESISTORS (Yageo).pdf</v>
      </c>
      <c r="P3020" s="5" t="str">
        <f t="shared" si="195"/>
        <v>GENERAL PURPOSE CHIP RESISTORS RES1210 2K±1% 200V 0.5W</v>
      </c>
    </row>
    <row r="3021" spans="1:16" x14ac:dyDescent="0.3">
      <c r="A3021" s="4" t="s">
        <v>4322</v>
      </c>
      <c r="B3021" s="3" t="s">
        <v>944</v>
      </c>
      <c r="C3021" s="4" t="s">
        <v>2394</v>
      </c>
      <c r="D3021" s="45" t="s">
        <v>1669</v>
      </c>
      <c r="E3021" s="3" t="s">
        <v>763</v>
      </c>
      <c r="F3021" s="3" t="s">
        <v>945</v>
      </c>
      <c r="G3021" s="4" t="str">
        <f t="shared" si="193"/>
        <v>RES1210 2K05±1%</v>
      </c>
      <c r="H3021" s="3" t="s">
        <v>23</v>
      </c>
      <c r="I3021" s="3" t="s">
        <v>24</v>
      </c>
      <c r="J3021" s="3" t="s">
        <v>25</v>
      </c>
      <c r="K3021" s="3" t="s">
        <v>946</v>
      </c>
      <c r="L3021" s="4" t="str">
        <f t="shared" si="194"/>
        <v>RC1210FR-072K05L</v>
      </c>
      <c r="M3021" s="3" t="s">
        <v>378</v>
      </c>
      <c r="N3021" t="s">
        <v>379</v>
      </c>
      <c r="O3021" t="str">
        <f t="shared" ca="1" si="192"/>
        <v>C:\Altium Libraries\Passives Library\DataSheet\GENERAL PURPOSE CHIP RESISTORS (Yageo).pdf</v>
      </c>
      <c r="P3021" s="5" t="str">
        <f t="shared" si="195"/>
        <v>GENERAL PURPOSE CHIP RESISTORS RES1210 2K05±1% 200V 0.5W</v>
      </c>
    </row>
    <row r="3022" spans="1:16" x14ac:dyDescent="0.3">
      <c r="A3022" s="4" t="s">
        <v>4323</v>
      </c>
      <c r="B3022" s="3" t="s">
        <v>944</v>
      </c>
      <c r="C3022" s="4" t="s">
        <v>2395</v>
      </c>
      <c r="D3022" s="45" t="s">
        <v>1669</v>
      </c>
      <c r="E3022" s="3" t="s">
        <v>763</v>
      </c>
      <c r="F3022" s="3" t="s">
        <v>945</v>
      </c>
      <c r="G3022" s="4" t="str">
        <f t="shared" si="193"/>
        <v>RES1210 2K1±1%</v>
      </c>
      <c r="H3022" s="3" t="s">
        <v>23</v>
      </c>
      <c r="I3022" s="3" t="s">
        <v>24</v>
      </c>
      <c r="J3022" s="3" t="s">
        <v>25</v>
      </c>
      <c r="K3022" s="3" t="s">
        <v>946</v>
      </c>
      <c r="L3022" s="4" t="str">
        <f t="shared" si="194"/>
        <v>RC1210FR-072K1L</v>
      </c>
      <c r="M3022" s="3" t="s">
        <v>378</v>
      </c>
      <c r="N3022" t="s">
        <v>379</v>
      </c>
      <c r="O3022" t="str">
        <f t="shared" ref="O3022:O3085" ca="1" si="196">CONCATENATE(LEFT(CELL("имяфайла"), FIND("[",CELL("имяфайла"))-1),"DataSheet\GENERAL PURPOSE CHIP RESISTORS (Yageo).pdf")</f>
        <v>C:\Altium Libraries\Passives Library\DataSheet\GENERAL PURPOSE CHIP RESISTORS (Yageo).pdf</v>
      </c>
      <c r="P3022" s="5" t="str">
        <f t="shared" si="195"/>
        <v>GENERAL PURPOSE CHIP RESISTORS RES1210 2K1±1% 200V 0.5W</v>
      </c>
    </row>
    <row r="3023" spans="1:16" x14ac:dyDescent="0.3">
      <c r="A3023" s="4" t="s">
        <v>4324</v>
      </c>
      <c r="B3023" s="3" t="s">
        <v>944</v>
      </c>
      <c r="C3023" s="4" t="s">
        <v>2396</v>
      </c>
      <c r="D3023" s="45" t="s">
        <v>1669</v>
      </c>
      <c r="E3023" s="3" t="s">
        <v>763</v>
      </c>
      <c r="F3023" s="3" t="s">
        <v>945</v>
      </c>
      <c r="G3023" s="4" t="str">
        <f t="shared" ref="G3023:G3086" si="197">CONCATENATE(K3023," ",C3023,D3023)</f>
        <v>RES1210 2K15±1%</v>
      </c>
      <c r="H3023" s="3" t="s">
        <v>23</v>
      </c>
      <c r="I3023" s="3" t="s">
        <v>24</v>
      </c>
      <c r="J3023" s="3" t="s">
        <v>25</v>
      </c>
      <c r="K3023" s="3" t="s">
        <v>946</v>
      </c>
      <c r="L3023" s="4" t="str">
        <f t="shared" ref="L3023:L3086" si="198">CONCATENATE("RC1210FR-07",C3023,"L")</f>
        <v>RC1210FR-072K15L</v>
      </c>
      <c r="M3023" s="3" t="s">
        <v>378</v>
      </c>
      <c r="N3023" t="s">
        <v>379</v>
      </c>
      <c r="O3023" t="str">
        <f t="shared" ca="1" si="196"/>
        <v>C:\Altium Libraries\Passives Library\DataSheet\GENERAL PURPOSE CHIP RESISTORS (Yageo).pdf</v>
      </c>
      <c r="P3023" s="5" t="str">
        <f t="shared" ref="P3023:P3086" si="199">CONCATENATE(N3023," ",K3023," ",C3023,D3023," ",E3023," ",F3023)</f>
        <v>GENERAL PURPOSE CHIP RESISTORS RES1210 2K15±1% 200V 0.5W</v>
      </c>
    </row>
    <row r="3024" spans="1:16" x14ac:dyDescent="0.3">
      <c r="A3024" s="4" t="s">
        <v>4325</v>
      </c>
      <c r="B3024" s="3" t="s">
        <v>944</v>
      </c>
      <c r="C3024" s="4" t="s">
        <v>2397</v>
      </c>
      <c r="D3024" s="45" t="s">
        <v>1669</v>
      </c>
      <c r="E3024" s="3" t="s">
        <v>763</v>
      </c>
      <c r="F3024" s="3" t="s">
        <v>945</v>
      </c>
      <c r="G3024" s="4" t="str">
        <f t="shared" si="197"/>
        <v>RES1210 2K21±1%</v>
      </c>
      <c r="H3024" s="3" t="s">
        <v>23</v>
      </c>
      <c r="I3024" s="3" t="s">
        <v>24</v>
      </c>
      <c r="J3024" s="3" t="s">
        <v>25</v>
      </c>
      <c r="K3024" s="3" t="s">
        <v>946</v>
      </c>
      <c r="L3024" s="4" t="str">
        <f t="shared" si="198"/>
        <v>RC1210FR-072K21L</v>
      </c>
      <c r="M3024" s="3" t="s">
        <v>378</v>
      </c>
      <c r="N3024" t="s">
        <v>379</v>
      </c>
      <c r="O3024" t="str">
        <f t="shared" ca="1" si="196"/>
        <v>C:\Altium Libraries\Passives Library\DataSheet\GENERAL PURPOSE CHIP RESISTORS (Yageo).pdf</v>
      </c>
      <c r="P3024" s="5" t="str">
        <f t="shared" si="199"/>
        <v>GENERAL PURPOSE CHIP RESISTORS RES1210 2K21±1% 200V 0.5W</v>
      </c>
    </row>
    <row r="3025" spans="1:16" x14ac:dyDescent="0.3">
      <c r="A3025" s="4" t="s">
        <v>4326</v>
      </c>
      <c r="B3025" s="3" t="s">
        <v>944</v>
      </c>
      <c r="C3025" s="4" t="s">
        <v>2398</v>
      </c>
      <c r="D3025" s="45" t="s">
        <v>1669</v>
      </c>
      <c r="E3025" s="3" t="s">
        <v>763</v>
      </c>
      <c r="F3025" s="3" t="s">
        <v>945</v>
      </c>
      <c r="G3025" s="4" t="str">
        <f t="shared" si="197"/>
        <v>RES1210 2K26±1%</v>
      </c>
      <c r="H3025" s="3" t="s">
        <v>23</v>
      </c>
      <c r="I3025" s="3" t="s">
        <v>24</v>
      </c>
      <c r="J3025" s="3" t="s">
        <v>25</v>
      </c>
      <c r="K3025" s="3" t="s">
        <v>946</v>
      </c>
      <c r="L3025" s="4" t="str">
        <f t="shared" si="198"/>
        <v>RC1210FR-072K26L</v>
      </c>
      <c r="M3025" s="3" t="s">
        <v>378</v>
      </c>
      <c r="N3025" t="s">
        <v>379</v>
      </c>
      <c r="O3025" t="str">
        <f t="shared" ca="1" si="196"/>
        <v>C:\Altium Libraries\Passives Library\DataSheet\GENERAL PURPOSE CHIP RESISTORS (Yageo).pdf</v>
      </c>
      <c r="P3025" s="5" t="str">
        <f t="shared" si="199"/>
        <v>GENERAL PURPOSE CHIP RESISTORS RES1210 2K26±1% 200V 0.5W</v>
      </c>
    </row>
    <row r="3026" spans="1:16" x14ac:dyDescent="0.3">
      <c r="A3026" s="4" t="s">
        <v>4327</v>
      </c>
      <c r="B3026" s="3" t="s">
        <v>944</v>
      </c>
      <c r="C3026" s="4" t="s">
        <v>2399</v>
      </c>
      <c r="D3026" s="45" t="s">
        <v>1669</v>
      </c>
      <c r="E3026" s="3" t="s">
        <v>763</v>
      </c>
      <c r="F3026" s="3" t="s">
        <v>945</v>
      </c>
      <c r="G3026" s="4" t="str">
        <f t="shared" si="197"/>
        <v>RES1210 2K32±1%</v>
      </c>
      <c r="H3026" s="3" t="s">
        <v>23</v>
      </c>
      <c r="I3026" s="3" t="s">
        <v>24</v>
      </c>
      <c r="J3026" s="3" t="s">
        <v>25</v>
      </c>
      <c r="K3026" s="3" t="s">
        <v>946</v>
      </c>
      <c r="L3026" s="4" t="str">
        <f t="shared" si="198"/>
        <v>RC1210FR-072K32L</v>
      </c>
      <c r="M3026" s="3" t="s">
        <v>378</v>
      </c>
      <c r="N3026" t="s">
        <v>379</v>
      </c>
      <c r="O3026" t="str">
        <f t="shared" ca="1" si="196"/>
        <v>C:\Altium Libraries\Passives Library\DataSheet\GENERAL PURPOSE CHIP RESISTORS (Yageo).pdf</v>
      </c>
      <c r="P3026" s="5" t="str">
        <f t="shared" si="199"/>
        <v>GENERAL PURPOSE CHIP RESISTORS RES1210 2K32±1% 200V 0.5W</v>
      </c>
    </row>
    <row r="3027" spans="1:16" x14ac:dyDescent="0.3">
      <c r="A3027" s="4" t="s">
        <v>4328</v>
      </c>
      <c r="B3027" s="3" t="s">
        <v>944</v>
      </c>
      <c r="C3027" s="4" t="s">
        <v>2400</v>
      </c>
      <c r="D3027" s="45" t="s">
        <v>1669</v>
      </c>
      <c r="E3027" s="3" t="s">
        <v>763</v>
      </c>
      <c r="F3027" s="3" t="s">
        <v>945</v>
      </c>
      <c r="G3027" s="4" t="str">
        <f t="shared" si="197"/>
        <v>RES1210 2K37±1%</v>
      </c>
      <c r="H3027" s="3" t="s">
        <v>23</v>
      </c>
      <c r="I3027" s="3" t="s">
        <v>24</v>
      </c>
      <c r="J3027" s="3" t="s">
        <v>25</v>
      </c>
      <c r="K3027" s="3" t="s">
        <v>946</v>
      </c>
      <c r="L3027" s="4" t="str">
        <f t="shared" si="198"/>
        <v>RC1210FR-072K37L</v>
      </c>
      <c r="M3027" s="3" t="s">
        <v>378</v>
      </c>
      <c r="N3027" t="s">
        <v>379</v>
      </c>
      <c r="O3027" t="str">
        <f t="shared" ca="1" si="196"/>
        <v>C:\Altium Libraries\Passives Library\DataSheet\GENERAL PURPOSE CHIP RESISTORS (Yageo).pdf</v>
      </c>
      <c r="P3027" s="5" t="str">
        <f t="shared" si="199"/>
        <v>GENERAL PURPOSE CHIP RESISTORS RES1210 2K37±1% 200V 0.5W</v>
      </c>
    </row>
    <row r="3028" spans="1:16" x14ac:dyDescent="0.3">
      <c r="A3028" s="4" t="s">
        <v>4329</v>
      </c>
      <c r="B3028" s="3" t="s">
        <v>944</v>
      </c>
      <c r="C3028" s="4" t="s">
        <v>2401</v>
      </c>
      <c r="D3028" s="45" t="s">
        <v>1669</v>
      </c>
      <c r="E3028" s="3" t="s">
        <v>763</v>
      </c>
      <c r="F3028" s="3" t="s">
        <v>945</v>
      </c>
      <c r="G3028" s="4" t="str">
        <f t="shared" si="197"/>
        <v>RES1210 2K43±1%</v>
      </c>
      <c r="H3028" s="3" t="s">
        <v>23</v>
      </c>
      <c r="I3028" s="3" t="s">
        <v>24</v>
      </c>
      <c r="J3028" s="3" t="s">
        <v>25</v>
      </c>
      <c r="K3028" s="3" t="s">
        <v>946</v>
      </c>
      <c r="L3028" s="4" t="str">
        <f t="shared" si="198"/>
        <v>RC1210FR-072K43L</v>
      </c>
      <c r="M3028" s="3" t="s">
        <v>378</v>
      </c>
      <c r="N3028" t="s">
        <v>379</v>
      </c>
      <c r="O3028" t="str">
        <f t="shared" ca="1" si="196"/>
        <v>C:\Altium Libraries\Passives Library\DataSheet\GENERAL PURPOSE CHIP RESISTORS (Yageo).pdf</v>
      </c>
      <c r="P3028" s="5" t="str">
        <f t="shared" si="199"/>
        <v>GENERAL PURPOSE CHIP RESISTORS RES1210 2K43±1% 200V 0.5W</v>
      </c>
    </row>
    <row r="3029" spans="1:16" x14ac:dyDescent="0.3">
      <c r="A3029" s="4" t="s">
        <v>4330</v>
      </c>
      <c r="B3029" s="3" t="s">
        <v>944</v>
      </c>
      <c r="C3029" s="4" t="s">
        <v>2402</v>
      </c>
      <c r="D3029" s="45" t="s">
        <v>1669</v>
      </c>
      <c r="E3029" s="3" t="s">
        <v>763</v>
      </c>
      <c r="F3029" s="3" t="s">
        <v>945</v>
      </c>
      <c r="G3029" s="4" t="str">
        <f t="shared" si="197"/>
        <v>RES1210 2K49±1%</v>
      </c>
      <c r="H3029" s="3" t="s">
        <v>23</v>
      </c>
      <c r="I3029" s="3" t="s">
        <v>24</v>
      </c>
      <c r="J3029" s="3" t="s">
        <v>25</v>
      </c>
      <c r="K3029" s="3" t="s">
        <v>946</v>
      </c>
      <c r="L3029" s="4" t="str">
        <f t="shared" si="198"/>
        <v>RC1210FR-072K49L</v>
      </c>
      <c r="M3029" s="3" t="s">
        <v>378</v>
      </c>
      <c r="N3029" t="s">
        <v>379</v>
      </c>
      <c r="O3029" t="str">
        <f t="shared" ca="1" si="196"/>
        <v>C:\Altium Libraries\Passives Library\DataSheet\GENERAL PURPOSE CHIP RESISTORS (Yageo).pdf</v>
      </c>
      <c r="P3029" s="5" t="str">
        <f t="shared" si="199"/>
        <v>GENERAL PURPOSE CHIP RESISTORS RES1210 2K49±1% 200V 0.5W</v>
      </c>
    </row>
    <row r="3030" spans="1:16" x14ac:dyDescent="0.3">
      <c r="A3030" s="4" t="s">
        <v>4331</v>
      </c>
      <c r="B3030" s="3" t="s">
        <v>944</v>
      </c>
      <c r="C3030" s="4" t="s">
        <v>2403</v>
      </c>
      <c r="D3030" s="45" t="s">
        <v>1669</v>
      </c>
      <c r="E3030" s="3" t="s">
        <v>763</v>
      </c>
      <c r="F3030" s="3" t="s">
        <v>945</v>
      </c>
      <c r="G3030" s="4" t="str">
        <f t="shared" si="197"/>
        <v>RES1210 2K55±1%</v>
      </c>
      <c r="H3030" s="3" t="s">
        <v>23</v>
      </c>
      <c r="I3030" s="3" t="s">
        <v>24</v>
      </c>
      <c r="J3030" s="3" t="s">
        <v>25</v>
      </c>
      <c r="K3030" s="3" t="s">
        <v>946</v>
      </c>
      <c r="L3030" s="4" t="str">
        <f t="shared" si="198"/>
        <v>RC1210FR-072K55L</v>
      </c>
      <c r="M3030" s="3" t="s">
        <v>378</v>
      </c>
      <c r="N3030" t="s">
        <v>379</v>
      </c>
      <c r="O3030" t="str">
        <f t="shared" ca="1" si="196"/>
        <v>C:\Altium Libraries\Passives Library\DataSheet\GENERAL PURPOSE CHIP RESISTORS (Yageo).pdf</v>
      </c>
      <c r="P3030" s="5" t="str">
        <f t="shared" si="199"/>
        <v>GENERAL PURPOSE CHIP RESISTORS RES1210 2K55±1% 200V 0.5W</v>
      </c>
    </row>
    <row r="3031" spans="1:16" x14ac:dyDescent="0.3">
      <c r="A3031" s="4" t="s">
        <v>4332</v>
      </c>
      <c r="B3031" s="3" t="s">
        <v>944</v>
      </c>
      <c r="C3031" s="4" t="s">
        <v>2404</v>
      </c>
      <c r="D3031" s="45" t="s">
        <v>1669</v>
      </c>
      <c r="E3031" s="3" t="s">
        <v>763</v>
      </c>
      <c r="F3031" s="3" t="s">
        <v>945</v>
      </c>
      <c r="G3031" s="4" t="str">
        <f t="shared" si="197"/>
        <v>RES1210 2K61±1%</v>
      </c>
      <c r="H3031" s="3" t="s">
        <v>23</v>
      </c>
      <c r="I3031" s="3" t="s">
        <v>24</v>
      </c>
      <c r="J3031" s="3" t="s">
        <v>25</v>
      </c>
      <c r="K3031" s="3" t="s">
        <v>946</v>
      </c>
      <c r="L3031" s="4" t="str">
        <f t="shared" si="198"/>
        <v>RC1210FR-072K61L</v>
      </c>
      <c r="M3031" s="3" t="s">
        <v>378</v>
      </c>
      <c r="N3031" t="s">
        <v>379</v>
      </c>
      <c r="O3031" t="str">
        <f t="shared" ca="1" si="196"/>
        <v>C:\Altium Libraries\Passives Library\DataSheet\GENERAL PURPOSE CHIP RESISTORS (Yageo).pdf</v>
      </c>
      <c r="P3031" s="5" t="str">
        <f t="shared" si="199"/>
        <v>GENERAL PURPOSE CHIP RESISTORS RES1210 2K61±1% 200V 0.5W</v>
      </c>
    </row>
    <row r="3032" spans="1:16" x14ac:dyDescent="0.3">
      <c r="A3032" s="4" t="s">
        <v>4333</v>
      </c>
      <c r="B3032" s="3" t="s">
        <v>944</v>
      </c>
      <c r="C3032" s="4" t="s">
        <v>2405</v>
      </c>
      <c r="D3032" s="45" t="s">
        <v>1669</v>
      </c>
      <c r="E3032" s="3" t="s">
        <v>763</v>
      </c>
      <c r="F3032" s="3" t="s">
        <v>945</v>
      </c>
      <c r="G3032" s="4" t="str">
        <f t="shared" si="197"/>
        <v>RES1210 2K67±1%</v>
      </c>
      <c r="H3032" s="3" t="s">
        <v>23</v>
      </c>
      <c r="I3032" s="3" t="s">
        <v>24</v>
      </c>
      <c r="J3032" s="3" t="s">
        <v>25</v>
      </c>
      <c r="K3032" s="3" t="s">
        <v>946</v>
      </c>
      <c r="L3032" s="4" t="str">
        <f t="shared" si="198"/>
        <v>RC1210FR-072K67L</v>
      </c>
      <c r="M3032" s="3" t="s">
        <v>378</v>
      </c>
      <c r="N3032" t="s">
        <v>379</v>
      </c>
      <c r="O3032" t="str">
        <f t="shared" ca="1" si="196"/>
        <v>C:\Altium Libraries\Passives Library\DataSheet\GENERAL PURPOSE CHIP RESISTORS (Yageo).pdf</v>
      </c>
      <c r="P3032" s="5" t="str">
        <f t="shared" si="199"/>
        <v>GENERAL PURPOSE CHIP RESISTORS RES1210 2K67±1% 200V 0.5W</v>
      </c>
    </row>
    <row r="3033" spans="1:16" x14ac:dyDescent="0.3">
      <c r="A3033" s="4" t="s">
        <v>4334</v>
      </c>
      <c r="B3033" s="3" t="s">
        <v>944</v>
      </c>
      <c r="C3033" s="4" t="s">
        <v>2406</v>
      </c>
      <c r="D3033" s="45" t="s">
        <v>1669</v>
      </c>
      <c r="E3033" s="3" t="s">
        <v>763</v>
      </c>
      <c r="F3033" s="3" t="s">
        <v>945</v>
      </c>
      <c r="G3033" s="4" t="str">
        <f t="shared" si="197"/>
        <v>RES1210 2K74±1%</v>
      </c>
      <c r="H3033" s="3" t="s">
        <v>23</v>
      </c>
      <c r="I3033" s="3" t="s">
        <v>24</v>
      </c>
      <c r="J3033" s="3" t="s">
        <v>25</v>
      </c>
      <c r="K3033" s="3" t="s">
        <v>946</v>
      </c>
      <c r="L3033" s="4" t="str">
        <f t="shared" si="198"/>
        <v>RC1210FR-072K74L</v>
      </c>
      <c r="M3033" s="3" t="s">
        <v>378</v>
      </c>
      <c r="N3033" t="s">
        <v>379</v>
      </c>
      <c r="O3033" t="str">
        <f t="shared" ca="1" si="196"/>
        <v>C:\Altium Libraries\Passives Library\DataSheet\GENERAL PURPOSE CHIP RESISTORS (Yageo).pdf</v>
      </c>
      <c r="P3033" s="5" t="str">
        <f t="shared" si="199"/>
        <v>GENERAL PURPOSE CHIP RESISTORS RES1210 2K74±1% 200V 0.5W</v>
      </c>
    </row>
    <row r="3034" spans="1:16" x14ac:dyDescent="0.3">
      <c r="A3034" s="4" t="s">
        <v>4335</v>
      </c>
      <c r="B3034" s="3" t="s">
        <v>944</v>
      </c>
      <c r="C3034" s="4" t="s">
        <v>2407</v>
      </c>
      <c r="D3034" s="45" t="s">
        <v>1669</v>
      </c>
      <c r="E3034" s="3" t="s">
        <v>763</v>
      </c>
      <c r="F3034" s="3" t="s">
        <v>945</v>
      </c>
      <c r="G3034" s="4" t="str">
        <f t="shared" si="197"/>
        <v>RES1210 2K8±1%</v>
      </c>
      <c r="H3034" s="3" t="s">
        <v>23</v>
      </c>
      <c r="I3034" s="3" t="s">
        <v>24</v>
      </c>
      <c r="J3034" s="3" t="s">
        <v>25</v>
      </c>
      <c r="K3034" s="3" t="s">
        <v>946</v>
      </c>
      <c r="L3034" s="4" t="str">
        <f t="shared" si="198"/>
        <v>RC1210FR-072K8L</v>
      </c>
      <c r="M3034" s="3" t="s">
        <v>378</v>
      </c>
      <c r="N3034" t="s">
        <v>379</v>
      </c>
      <c r="O3034" t="str">
        <f t="shared" ca="1" si="196"/>
        <v>C:\Altium Libraries\Passives Library\DataSheet\GENERAL PURPOSE CHIP RESISTORS (Yageo).pdf</v>
      </c>
      <c r="P3034" s="5" t="str">
        <f t="shared" si="199"/>
        <v>GENERAL PURPOSE CHIP RESISTORS RES1210 2K8±1% 200V 0.5W</v>
      </c>
    </row>
    <row r="3035" spans="1:16" x14ac:dyDescent="0.3">
      <c r="A3035" s="4" t="s">
        <v>4336</v>
      </c>
      <c r="B3035" s="3" t="s">
        <v>944</v>
      </c>
      <c r="C3035" s="4" t="s">
        <v>2408</v>
      </c>
      <c r="D3035" s="45" t="s">
        <v>1669</v>
      </c>
      <c r="E3035" s="3" t="s">
        <v>763</v>
      </c>
      <c r="F3035" s="3" t="s">
        <v>945</v>
      </c>
      <c r="G3035" s="4" t="str">
        <f t="shared" si="197"/>
        <v>RES1210 2K87±1%</v>
      </c>
      <c r="H3035" s="3" t="s">
        <v>23</v>
      </c>
      <c r="I3035" s="3" t="s">
        <v>24</v>
      </c>
      <c r="J3035" s="3" t="s">
        <v>25</v>
      </c>
      <c r="K3035" s="3" t="s">
        <v>946</v>
      </c>
      <c r="L3035" s="4" t="str">
        <f t="shared" si="198"/>
        <v>RC1210FR-072K87L</v>
      </c>
      <c r="M3035" s="3" t="s">
        <v>378</v>
      </c>
      <c r="N3035" t="s">
        <v>379</v>
      </c>
      <c r="O3035" t="str">
        <f t="shared" ca="1" si="196"/>
        <v>C:\Altium Libraries\Passives Library\DataSheet\GENERAL PURPOSE CHIP RESISTORS (Yageo).pdf</v>
      </c>
      <c r="P3035" s="5" t="str">
        <f t="shared" si="199"/>
        <v>GENERAL PURPOSE CHIP RESISTORS RES1210 2K87±1% 200V 0.5W</v>
      </c>
    </row>
    <row r="3036" spans="1:16" x14ac:dyDescent="0.3">
      <c r="A3036" s="4" t="s">
        <v>4337</v>
      </c>
      <c r="B3036" s="3" t="s">
        <v>944</v>
      </c>
      <c r="C3036" s="4" t="s">
        <v>2409</v>
      </c>
      <c r="D3036" s="45" t="s">
        <v>1669</v>
      </c>
      <c r="E3036" s="3" t="s">
        <v>763</v>
      </c>
      <c r="F3036" s="3" t="s">
        <v>945</v>
      </c>
      <c r="G3036" s="4" t="str">
        <f t="shared" si="197"/>
        <v>RES1210 2K94±1%</v>
      </c>
      <c r="H3036" s="3" t="s">
        <v>23</v>
      </c>
      <c r="I3036" s="3" t="s">
        <v>24</v>
      </c>
      <c r="J3036" s="3" t="s">
        <v>25</v>
      </c>
      <c r="K3036" s="3" t="s">
        <v>946</v>
      </c>
      <c r="L3036" s="4" t="str">
        <f t="shared" si="198"/>
        <v>RC1210FR-072K94L</v>
      </c>
      <c r="M3036" s="3" t="s">
        <v>378</v>
      </c>
      <c r="N3036" t="s">
        <v>379</v>
      </c>
      <c r="O3036" t="str">
        <f t="shared" ca="1" si="196"/>
        <v>C:\Altium Libraries\Passives Library\DataSheet\GENERAL PURPOSE CHIP RESISTORS (Yageo).pdf</v>
      </c>
      <c r="P3036" s="5" t="str">
        <f t="shared" si="199"/>
        <v>GENERAL PURPOSE CHIP RESISTORS RES1210 2K94±1% 200V 0.5W</v>
      </c>
    </row>
    <row r="3037" spans="1:16" x14ac:dyDescent="0.3">
      <c r="A3037" s="4" t="s">
        <v>4338</v>
      </c>
      <c r="B3037" s="3" t="s">
        <v>944</v>
      </c>
      <c r="C3037" s="4" t="s">
        <v>2410</v>
      </c>
      <c r="D3037" s="45" t="s">
        <v>1669</v>
      </c>
      <c r="E3037" s="3" t="s">
        <v>763</v>
      </c>
      <c r="F3037" s="3" t="s">
        <v>945</v>
      </c>
      <c r="G3037" s="4" t="str">
        <f t="shared" si="197"/>
        <v>RES1210 3K01±1%</v>
      </c>
      <c r="H3037" s="3" t="s">
        <v>23</v>
      </c>
      <c r="I3037" s="3" t="s">
        <v>24</v>
      </c>
      <c r="J3037" s="3" t="s">
        <v>25</v>
      </c>
      <c r="K3037" s="3" t="s">
        <v>946</v>
      </c>
      <c r="L3037" s="4" t="str">
        <f t="shared" si="198"/>
        <v>RC1210FR-073K01L</v>
      </c>
      <c r="M3037" s="3" t="s">
        <v>378</v>
      </c>
      <c r="N3037" t="s">
        <v>379</v>
      </c>
      <c r="O3037" t="str">
        <f t="shared" ca="1" si="196"/>
        <v>C:\Altium Libraries\Passives Library\DataSheet\GENERAL PURPOSE CHIP RESISTORS (Yageo).pdf</v>
      </c>
      <c r="P3037" s="5" t="str">
        <f t="shared" si="199"/>
        <v>GENERAL PURPOSE CHIP RESISTORS RES1210 3K01±1% 200V 0.5W</v>
      </c>
    </row>
    <row r="3038" spans="1:16" x14ac:dyDescent="0.3">
      <c r="A3038" s="4" t="s">
        <v>4339</v>
      </c>
      <c r="B3038" s="3" t="s">
        <v>944</v>
      </c>
      <c r="C3038" s="4" t="s">
        <v>2411</v>
      </c>
      <c r="D3038" s="45" t="s">
        <v>1669</v>
      </c>
      <c r="E3038" s="3" t="s">
        <v>763</v>
      </c>
      <c r="F3038" s="3" t="s">
        <v>945</v>
      </c>
      <c r="G3038" s="4" t="str">
        <f t="shared" si="197"/>
        <v>RES1210 3K09±1%</v>
      </c>
      <c r="H3038" s="3" t="s">
        <v>23</v>
      </c>
      <c r="I3038" s="3" t="s">
        <v>24</v>
      </c>
      <c r="J3038" s="3" t="s">
        <v>25</v>
      </c>
      <c r="K3038" s="3" t="s">
        <v>946</v>
      </c>
      <c r="L3038" s="4" t="str">
        <f t="shared" si="198"/>
        <v>RC1210FR-073K09L</v>
      </c>
      <c r="M3038" s="3" t="s">
        <v>378</v>
      </c>
      <c r="N3038" t="s">
        <v>379</v>
      </c>
      <c r="O3038" t="str">
        <f t="shared" ca="1" si="196"/>
        <v>C:\Altium Libraries\Passives Library\DataSheet\GENERAL PURPOSE CHIP RESISTORS (Yageo).pdf</v>
      </c>
      <c r="P3038" s="5" t="str">
        <f t="shared" si="199"/>
        <v>GENERAL PURPOSE CHIP RESISTORS RES1210 3K09±1% 200V 0.5W</v>
      </c>
    </row>
    <row r="3039" spans="1:16" x14ac:dyDescent="0.3">
      <c r="A3039" s="4" t="s">
        <v>4340</v>
      </c>
      <c r="B3039" s="3" t="s">
        <v>944</v>
      </c>
      <c r="C3039" s="4" t="s">
        <v>2412</v>
      </c>
      <c r="D3039" s="45" t="s">
        <v>1669</v>
      </c>
      <c r="E3039" s="3" t="s">
        <v>763</v>
      </c>
      <c r="F3039" s="3" t="s">
        <v>945</v>
      </c>
      <c r="G3039" s="4" t="str">
        <f t="shared" si="197"/>
        <v>RES1210 3K16±1%</v>
      </c>
      <c r="H3039" s="3" t="s">
        <v>23</v>
      </c>
      <c r="I3039" s="3" t="s">
        <v>24</v>
      </c>
      <c r="J3039" s="3" t="s">
        <v>25</v>
      </c>
      <c r="K3039" s="3" t="s">
        <v>946</v>
      </c>
      <c r="L3039" s="4" t="str">
        <f t="shared" si="198"/>
        <v>RC1210FR-073K16L</v>
      </c>
      <c r="M3039" s="3" t="s">
        <v>378</v>
      </c>
      <c r="N3039" t="s">
        <v>379</v>
      </c>
      <c r="O3039" t="str">
        <f t="shared" ca="1" si="196"/>
        <v>C:\Altium Libraries\Passives Library\DataSheet\GENERAL PURPOSE CHIP RESISTORS (Yageo).pdf</v>
      </c>
      <c r="P3039" s="5" t="str">
        <f t="shared" si="199"/>
        <v>GENERAL PURPOSE CHIP RESISTORS RES1210 3K16±1% 200V 0.5W</v>
      </c>
    </row>
    <row r="3040" spans="1:16" x14ac:dyDescent="0.3">
      <c r="A3040" s="4" t="s">
        <v>4341</v>
      </c>
      <c r="B3040" s="3" t="s">
        <v>944</v>
      </c>
      <c r="C3040" s="4" t="s">
        <v>2413</v>
      </c>
      <c r="D3040" s="45" t="s">
        <v>1669</v>
      </c>
      <c r="E3040" s="3" t="s">
        <v>763</v>
      </c>
      <c r="F3040" s="3" t="s">
        <v>945</v>
      </c>
      <c r="G3040" s="4" t="str">
        <f t="shared" si="197"/>
        <v>RES1210 3K24±1%</v>
      </c>
      <c r="H3040" s="3" t="s">
        <v>23</v>
      </c>
      <c r="I3040" s="3" t="s">
        <v>24</v>
      </c>
      <c r="J3040" s="3" t="s">
        <v>25</v>
      </c>
      <c r="K3040" s="3" t="s">
        <v>946</v>
      </c>
      <c r="L3040" s="4" t="str">
        <f t="shared" si="198"/>
        <v>RC1210FR-073K24L</v>
      </c>
      <c r="M3040" s="3" t="s">
        <v>378</v>
      </c>
      <c r="N3040" t="s">
        <v>379</v>
      </c>
      <c r="O3040" t="str">
        <f t="shared" ca="1" si="196"/>
        <v>C:\Altium Libraries\Passives Library\DataSheet\GENERAL PURPOSE CHIP RESISTORS (Yageo).pdf</v>
      </c>
      <c r="P3040" s="5" t="str">
        <f t="shared" si="199"/>
        <v>GENERAL PURPOSE CHIP RESISTORS RES1210 3K24±1% 200V 0.5W</v>
      </c>
    </row>
    <row r="3041" spans="1:16" x14ac:dyDescent="0.3">
      <c r="A3041" s="4" t="s">
        <v>4342</v>
      </c>
      <c r="B3041" s="3" t="s">
        <v>944</v>
      </c>
      <c r="C3041" s="4" t="s">
        <v>2414</v>
      </c>
      <c r="D3041" s="45" t="s">
        <v>1669</v>
      </c>
      <c r="E3041" s="3" t="s">
        <v>763</v>
      </c>
      <c r="F3041" s="3" t="s">
        <v>945</v>
      </c>
      <c r="G3041" s="4" t="str">
        <f t="shared" si="197"/>
        <v>RES1210 3K32±1%</v>
      </c>
      <c r="H3041" s="3" t="s">
        <v>23</v>
      </c>
      <c r="I3041" s="3" t="s">
        <v>24</v>
      </c>
      <c r="J3041" s="3" t="s">
        <v>25</v>
      </c>
      <c r="K3041" s="3" t="s">
        <v>946</v>
      </c>
      <c r="L3041" s="4" t="str">
        <f t="shared" si="198"/>
        <v>RC1210FR-073K32L</v>
      </c>
      <c r="M3041" s="3" t="s">
        <v>378</v>
      </c>
      <c r="N3041" t="s">
        <v>379</v>
      </c>
      <c r="O3041" t="str">
        <f t="shared" ca="1" si="196"/>
        <v>C:\Altium Libraries\Passives Library\DataSheet\GENERAL PURPOSE CHIP RESISTORS (Yageo).pdf</v>
      </c>
      <c r="P3041" s="5" t="str">
        <f t="shared" si="199"/>
        <v>GENERAL PURPOSE CHIP RESISTORS RES1210 3K32±1% 200V 0.5W</v>
      </c>
    </row>
    <row r="3042" spans="1:16" x14ac:dyDescent="0.3">
      <c r="A3042" s="4" t="s">
        <v>4343</v>
      </c>
      <c r="B3042" s="3" t="s">
        <v>944</v>
      </c>
      <c r="C3042" s="4" t="s">
        <v>2415</v>
      </c>
      <c r="D3042" s="45" t="s">
        <v>1669</v>
      </c>
      <c r="E3042" s="3" t="s">
        <v>763</v>
      </c>
      <c r="F3042" s="3" t="s">
        <v>945</v>
      </c>
      <c r="G3042" s="4" t="str">
        <f t="shared" si="197"/>
        <v>RES1210 3K4±1%</v>
      </c>
      <c r="H3042" s="3" t="s">
        <v>23</v>
      </c>
      <c r="I3042" s="3" t="s">
        <v>24</v>
      </c>
      <c r="J3042" s="3" t="s">
        <v>25</v>
      </c>
      <c r="K3042" s="3" t="s">
        <v>946</v>
      </c>
      <c r="L3042" s="4" t="str">
        <f t="shared" si="198"/>
        <v>RC1210FR-073K4L</v>
      </c>
      <c r="M3042" s="3" t="s">
        <v>378</v>
      </c>
      <c r="N3042" t="s">
        <v>379</v>
      </c>
      <c r="O3042" t="str">
        <f t="shared" ca="1" si="196"/>
        <v>C:\Altium Libraries\Passives Library\DataSheet\GENERAL PURPOSE CHIP RESISTORS (Yageo).pdf</v>
      </c>
      <c r="P3042" s="5" t="str">
        <f t="shared" si="199"/>
        <v>GENERAL PURPOSE CHIP RESISTORS RES1210 3K4±1% 200V 0.5W</v>
      </c>
    </row>
    <row r="3043" spans="1:16" x14ac:dyDescent="0.3">
      <c r="A3043" s="4" t="s">
        <v>4344</v>
      </c>
      <c r="B3043" s="3" t="s">
        <v>944</v>
      </c>
      <c r="C3043" s="4" t="s">
        <v>2416</v>
      </c>
      <c r="D3043" s="45" t="s">
        <v>1669</v>
      </c>
      <c r="E3043" s="3" t="s">
        <v>763</v>
      </c>
      <c r="F3043" s="3" t="s">
        <v>945</v>
      </c>
      <c r="G3043" s="4" t="str">
        <f t="shared" si="197"/>
        <v>RES1210 3K48±1%</v>
      </c>
      <c r="H3043" s="3" t="s">
        <v>23</v>
      </c>
      <c r="I3043" s="3" t="s">
        <v>24</v>
      </c>
      <c r="J3043" s="3" t="s">
        <v>25</v>
      </c>
      <c r="K3043" s="3" t="s">
        <v>946</v>
      </c>
      <c r="L3043" s="4" t="str">
        <f t="shared" si="198"/>
        <v>RC1210FR-073K48L</v>
      </c>
      <c r="M3043" s="3" t="s">
        <v>378</v>
      </c>
      <c r="N3043" t="s">
        <v>379</v>
      </c>
      <c r="O3043" t="str">
        <f t="shared" ca="1" si="196"/>
        <v>C:\Altium Libraries\Passives Library\DataSheet\GENERAL PURPOSE CHIP RESISTORS (Yageo).pdf</v>
      </c>
      <c r="P3043" s="5" t="str">
        <f t="shared" si="199"/>
        <v>GENERAL PURPOSE CHIP RESISTORS RES1210 3K48±1% 200V 0.5W</v>
      </c>
    </row>
    <row r="3044" spans="1:16" x14ac:dyDescent="0.3">
      <c r="A3044" s="4" t="s">
        <v>4345</v>
      </c>
      <c r="B3044" s="3" t="s">
        <v>944</v>
      </c>
      <c r="C3044" s="4" t="s">
        <v>2417</v>
      </c>
      <c r="D3044" s="45" t="s">
        <v>1669</v>
      </c>
      <c r="E3044" s="3" t="s">
        <v>763</v>
      </c>
      <c r="F3044" s="3" t="s">
        <v>945</v>
      </c>
      <c r="G3044" s="4" t="str">
        <f t="shared" si="197"/>
        <v>RES1210 3K57±1%</v>
      </c>
      <c r="H3044" s="3" t="s">
        <v>23</v>
      </c>
      <c r="I3044" s="3" t="s">
        <v>24</v>
      </c>
      <c r="J3044" s="3" t="s">
        <v>25</v>
      </c>
      <c r="K3044" s="3" t="s">
        <v>946</v>
      </c>
      <c r="L3044" s="4" t="str">
        <f t="shared" si="198"/>
        <v>RC1210FR-073K57L</v>
      </c>
      <c r="M3044" s="3" t="s">
        <v>378</v>
      </c>
      <c r="N3044" t="s">
        <v>379</v>
      </c>
      <c r="O3044" t="str">
        <f t="shared" ca="1" si="196"/>
        <v>C:\Altium Libraries\Passives Library\DataSheet\GENERAL PURPOSE CHIP RESISTORS (Yageo).pdf</v>
      </c>
      <c r="P3044" s="5" t="str">
        <f t="shared" si="199"/>
        <v>GENERAL PURPOSE CHIP RESISTORS RES1210 3K57±1% 200V 0.5W</v>
      </c>
    </row>
    <row r="3045" spans="1:16" x14ac:dyDescent="0.3">
      <c r="A3045" s="4" t="s">
        <v>4346</v>
      </c>
      <c r="B3045" s="3" t="s">
        <v>944</v>
      </c>
      <c r="C3045" s="4" t="s">
        <v>2418</v>
      </c>
      <c r="D3045" s="45" t="s">
        <v>1669</v>
      </c>
      <c r="E3045" s="3" t="s">
        <v>763</v>
      </c>
      <c r="F3045" s="3" t="s">
        <v>945</v>
      </c>
      <c r="G3045" s="4" t="str">
        <f t="shared" si="197"/>
        <v>RES1210 3K65±1%</v>
      </c>
      <c r="H3045" s="3" t="s">
        <v>23</v>
      </c>
      <c r="I3045" s="3" t="s">
        <v>24</v>
      </c>
      <c r="J3045" s="3" t="s">
        <v>25</v>
      </c>
      <c r="K3045" s="3" t="s">
        <v>946</v>
      </c>
      <c r="L3045" s="4" t="str">
        <f t="shared" si="198"/>
        <v>RC1210FR-073K65L</v>
      </c>
      <c r="M3045" s="3" t="s">
        <v>378</v>
      </c>
      <c r="N3045" t="s">
        <v>379</v>
      </c>
      <c r="O3045" t="str">
        <f t="shared" ca="1" si="196"/>
        <v>C:\Altium Libraries\Passives Library\DataSheet\GENERAL PURPOSE CHIP RESISTORS (Yageo).pdf</v>
      </c>
      <c r="P3045" s="5" t="str">
        <f t="shared" si="199"/>
        <v>GENERAL PURPOSE CHIP RESISTORS RES1210 3K65±1% 200V 0.5W</v>
      </c>
    </row>
    <row r="3046" spans="1:16" x14ac:dyDescent="0.3">
      <c r="A3046" s="4" t="s">
        <v>4347</v>
      </c>
      <c r="B3046" s="3" t="s">
        <v>944</v>
      </c>
      <c r="C3046" s="4" t="s">
        <v>2419</v>
      </c>
      <c r="D3046" s="45" t="s">
        <v>1669</v>
      </c>
      <c r="E3046" s="3" t="s">
        <v>763</v>
      </c>
      <c r="F3046" s="3" t="s">
        <v>945</v>
      </c>
      <c r="G3046" s="4" t="str">
        <f t="shared" si="197"/>
        <v>RES1210 3K74±1%</v>
      </c>
      <c r="H3046" s="3" t="s">
        <v>23</v>
      </c>
      <c r="I3046" s="3" t="s">
        <v>24</v>
      </c>
      <c r="J3046" s="3" t="s">
        <v>25</v>
      </c>
      <c r="K3046" s="3" t="s">
        <v>946</v>
      </c>
      <c r="L3046" s="4" t="str">
        <f t="shared" si="198"/>
        <v>RC1210FR-073K74L</v>
      </c>
      <c r="M3046" s="3" t="s">
        <v>378</v>
      </c>
      <c r="N3046" t="s">
        <v>379</v>
      </c>
      <c r="O3046" t="str">
        <f t="shared" ca="1" si="196"/>
        <v>C:\Altium Libraries\Passives Library\DataSheet\GENERAL PURPOSE CHIP RESISTORS (Yageo).pdf</v>
      </c>
      <c r="P3046" s="5" t="str">
        <f t="shared" si="199"/>
        <v>GENERAL PURPOSE CHIP RESISTORS RES1210 3K74±1% 200V 0.5W</v>
      </c>
    </row>
    <row r="3047" spans="1:16" x14ac:dyDescent="0.3">
      <c r="A3047" s="4" t="s">
        <v>4348</v>
      </c>
      <c r="B3047" s="3" t="s">
        <v>944</v>
      </c>
      <c r="C3047" s="4" t="s">
        <v>2420</v>
      </c>
      <c r="D3047" s="45" t="s">
        <v>1669</v>
      </c>
      <c r="E3047" s="3" t="s">
        <v>763</v>
      </c>
      <c r="F3047" s="3" t="s">
        <v>945</v>
      </c>
      <c r="G3047" s="4" t="str">
        <f t="shared" si="197"/>
        <v>RES1210 3K83±1%</v>
      </c>
      <c r="H3047" s="3" t="s">
        <v>23</v>
      </c>
      <c r="I3047" s="3" t="s">
        <v>24</v>
      </c>
      <c r="J3047" s="3" t="s">
        <v>25</v>
      </c>
      <c r="K3047" s="3" t="s">
        <v>946</v>
      </c>
      <c r="L3047" s="4" t="str">
        <f t="shared" si="198"/>
        <v>RC1210FR-073K83L</v>
      </c>
      <c r="M3047" s="3" t="s">
        <v>378</v>
      </c>
      <c r="N3047" t="s">
        <v>379</v>
      </c>
      <c r="O3047" t="str">
        <f t="shared" ca="1" si="196"/>
        <v>C:\Altium Libraries\Passives Library\DataSheet\GENERAL PURPOSE CHIP RESISTORS (Yageo).pdf</v>
      </c>
      <c r="P3047" s="5" t="str">
        <f t="shared" si="199"/>
        <v>GENERAL PURPOSE CHIP RESISTORS RES1210 3K83±1% 200V 0.5W</v>
      </c>
    </row>
    <row r="3048" spans="1:16" x14ac:dyDescent="0.3">
      <c r="A3048" s="4" t="s">
        <v>4349</v>
      </c>
      <c r="B3048" s="3" t="s">
        <v>944</v>
      </c>
      <c r="C3048" s="4" t="s">
        <v>2421</v>
      </c>
      <c r="D3048" s="45" t="s">
        <v>1669</v>
      </c>
      <c r="E3048" s="3" t="s">
        <v>763</v>
      </c>
      <c r="F3048" s="3" t="s">
        <v>945</v>
      </c>
      <c r="G3048" s="4" t="str">
        <f t="shared" si="197"/>
        <v>RES1210 3K92±1%</v>
      </c>
      <c r="H3048" s="3" t="s">
        <v>23</v>
      </c>
      <c r="I3048" s="3" t="s">
        <v>24</v>
      </c>
      <c r="J3048" s="3" t="s">
        <v>25</v>
      </c>
      <c r="K3048" s="3" t="s">
        <v>946</v>
      </c>
      <c r="L3048" s="4" t="str">
        <f t="shared" si="198"/>
        <v>RC1210FR-073K92L</v>
      </c>
      <c r="M3048" s="3" t="s">
        <v>378</v>
      </c>
      <c r="N3048" t="s">
        <v>379</v>
      </c>
      <c r="O3048" t="str">
        <f t="shared" ca="1" si="196"/>
        <v>C:\Altium Libraries\Passives Library\DataSheet\GENERAL PURPOSE CHIP RESISTORS (Yageo).pdf</v>
      </c>
      <c r="P3048" s="5" t="str">
        <f t="shared" si="199"/>
        <v>GENERAL PURPOSE CHIP RESISTORS RES1210 3K92±1% 200V 0.5W</v>
      </c>
    </row>
    <row r="3049" spans="1:16" x14ac:dyDescent="0.3">
      <c r="A3049" s="4" t="s">
        <v>4350</v>
      </c>
      <c r="B3049" s="3" t="s">
        <v>944</v>
      </c>
      <c r="C3049" s="4" t="s">
        <v>2422</v>
      </c>
      <c r="D3049" s="45" t="s">
        <v>1669</v>
      </c>
      <c r="E3049" s="3" t="s">
        <v>763</v>
      </c>
      <c r="F3049" s="3" t="s">
        <v>945</v>
      </c>
      <c r="G3049" s="4" t="str">
        <f t="shared" si="197"/>
        <v>RES1210 4K02±1%</v>
      </c>
      <c r="H3049" s="3" t="s">
        <v>23</v>
      </c>
      <c r="I3049" s="3" t="s">
        <v>24</v>
      </c>
      <c r="J3049" s="3" t="s">
        <v>25</v>
      </c>
      <c r="K3049" s="3" t="s">
        <v>946</v>
      </c>
      <c r="L3049" s="4" t="str">
        <f t="shared" si="198"/>
        <v>RC1210FR-074K02L</v>
      </c>
      <c r="M3049" s="3" t="s">
        <v>378</v>
      </c>
      <c r="N3049" t="s">
        <v>379</v>
      </c>
      <c r="O3049" t="str">
        <f t="shared" ca="1" si="196"/>
        <v>C:\Altium Libraries\Passives Library\DataSheet\GENERAL PURPOSE CHIP RESISTORS (Yageo).pdf</v>
      </c>
      <c r="P3049" s="5" t="str">
        <f t="shared" si="199"/>
        <v>GENERAL PURPOSE CHIP RESISTORS RES1210 4K02±1% 200V 0.5W</v>
      </c>
    </row>
    <row r="3050" spans="1:16" x14ac:dyDescent="0.3">
      <c r="A3050" s="4" t="s">
        <v>4351</v>
      </c>
      <c r="B3050" s="3" t="s">
        <v>944</v>
      </c>
      <c r="C3050" s="4" t="s">
        <v>2423</v>
      </c>
      <c r="D3050" s="45" t="s">
        <v>1669</v>
      </c>
      <c r="E3050" s="3" t="s">
        <v>763</v>
      </c>
      <c r="F3050" s="3" t="s">
        <v>945</v>
      </c>
      <c r="G3050" s="4" t="str">
        <f t="shared" si="197"/>
        <v>RES1210 4K12±1%</v>
      </c>
      <c r="H3050" s="3" t="s">
        <v>23</v>
      </c>
      <c r="I3050" s="3" t="s">
        <v>24</v>
      </c>
      <c r="J3050" s="3" t="s">
        <v>25</v>
      </c>
      <c r="K3050" s="3" t="s">
        <v>946</v>
      </c>
      <c r="L3050" s="4" t="str">
        <f t="shared" si="198"/>
        <v>RC1210FR-074K12L</v>
      </c>
      <c r="M3050" s="3" t="s">
        <v>378</v>
      </c>
      <c r="N3050" t="s">
        <v>379</v>
      </c>
      <c r="O3050" t="str">
        <f t="shared" ca="1" si="196"/>
        <v>C:\Altium Libraries\Passives Library\DataSheet\GENERAL PURPOSE CHIP RESISTORS (Yageo).pdf</v>
      </c>
      <c r="P3050" s="5" t="str">
        <f t="shared" si="199"/>
        <v>GENERAL PURPOSE CHIP RESISTORS RES1210 4K12±1% 200V 0.5W</v>
      </c>
    </row>
    <row r="3051" spans="1:16" x14ac:dyDescent="0.3">
      <c r="A3051" s="4" t="s">
        <v>4352</v>
      </c>
      <c r="B3051" s="3" t="s">
        <v>944</v>
      </c>
      <c r="C3051" s="4" t="s">
        <v>2424</v>
      </c>
      <c r="D3051" s="45" t="s">
        <v>1669</v>
      </c>
      <c r="E3051" s="3" t="s">
        <v>763</v>
      </c>
      <c r="F3051" s="3" t="s">
        <v>945</v>
      </c>
      <c r="G3051" s="4" t="str">
        <f t="shared" si="197"/>
        <v>RES1210 4K22±1%</v>
      </c>
      <c r="H3051" s="3" t="s">
        <v>23</v>
      </c>
      <c r="I3051" s="3" t="s">
        <v>24</v>
      </c>
      <c r="J3051" s="3" t="s">
        <v>25</v>
      </c>
      <c r="K3051" s="3" t="s">
        <v>946</v>
      </c>
      <c r="L3051" s="4" t="str">
        <f t="shared" si="198"/>
        <v>RC1210FR-074K22L</v>
      </c>
      <c r="M3051" s="3" t="s">
        <v>378</v>
      </c>
      <c r="N3051" t="s">
        <v>379</v>
      </c>
      <c r="O3051" t="str">
        <f t="shared" ca="1" si="196"/>
        <v>C:\Altium Libraries\Passives Library\DataSheet\GENERAL PURPOSE CHIP RESISTORS (Yageo).pdf</v>
      </c>
      <c r="P3051" s="5" t="str">
        <f t="shared" si="199"/>
        <v>GENERAL PURPOSE CHIP RESISTORS RES1210 4K22±1% 200V 0.5W</v>
      </c>
    </row>
    <row r="3052" spans="1:16" x14ac:dyDescent="0.3">
      <c r="A3052" s="4" t="s">
        <v>4353</v>
      </c>
      <c r="B3052" s="3" t="s">
        <v>944</v>
      </c>
      <c r="C3052" s="4" t="s">
        <v>2425</v>
      </c>
      <c r="D3052" s="45" t="s">
        <v>1669</v>
      </c>
      <c r="E3052" s="3" t="s">
        <v>763</v>
      </c>
      <c r="F3052" s="3" t="s">
        <v>945</v>
      </c>
      <c r="G3052" s="4" t="str">
        <f t="shared" si="197"/>
        <v>RES1210 4K32±1%</v>
      </c>
      <c r="H3052" s="3" t="s">
        <v>23</v>
      </c>
      <c r="I3052" s="3" t="s">
        <v>24</v>
      </c>
      <c r="J3052" s="3" t="s">
        <v>25</v>
      </c>
      <c r="K3052" s="3" t="s">
        <v>946</v>
      </c>
      <c r="L3052" s="4" t="str">
        <f t="shared" si="198"/>
        <v>RC1210FR-074K32L</v>
      </c>
      <c r="M3052" s="3" t="s">
        <v>378</v>
      </c>
      <c r="N3052" t="s">
        <v>379</v>
      </c>
      <c r="O3052" t="str">
        <f t="shared" ca="1" si="196"/>
        <v>C:\Altium Libraries\Passives Library\DataSheet\GENERAL PURPOSE CHIP RESISTORS (Yageo).pdf</v>
      </c>
      <c r="P3052" s="5" t="str">
        <f t="shared" si="199"/>
        <v>GENERAL PURPOSE CHIP RESISTORS RES1210 4K32±1% 200V 0.5W</v>
      </c>
    </row>
    <row r="3053" spans="1:16" x14ac:dyDescent="0.3">
      <c r="A3053" s="4" t="s">
        <v>4354</v>
      </c>
      <c r="B3053" s="3" t="s">
        <v>944</v>
      </c>
      <c r="C3053" s="4" t="s">
        <v>2426</v>
      </c>
      <c r="D3053" s="45" t="s">
        <v>1669</v>
      </c>
      <c r="E3053" s="3" t="s">
        <v>763</v>
      </c>
      <c r="F3053" s="3" t="s">
        <v>945</v>
      </c>
      <c r="G3053" s="4" t="str">
        <f t="shared" si="197"/>
        <v>RES1210 4K42±1%</v>
      </c>
      <c r="H3053" s="3" t="s">
        <v>23</v>
      </c>
      <c r="I3053" s="3" t="s">
        <v>24</v>
      </c>
      <c r="J3053" s="3" t="s">
        <v>25</v>
      </c>
      <c r="K3053" s="3" t="s">
        <v>946</v>
      </c>
      <c r="L3053" s="4" t="str">
        <f t="shared" si="198"/>
        <v>RC1210FR-074K42L</v>
      </c>
      <c r="M3053" s="3" t="s">
        <v>378</v>
      </c>
      <c r="N3053" t="s">
        <v>379</v>
      </c>
      <c r="O3053" t="str">
        <f t="shared" ca="1" si="196"/>
        <v>C:\Altium Libraries\Passives Library\DataSheet\GENERAL PURPOSE CHIP RESISTORS (Yageo).pdf</v>
      </c>
      <c r="P3053" s="5" t="str">
        <f t="shared" si="199"/>
        <v>GENERAL PURPOSE CHIP RESISTORS RES1210 4K42±1% 200V 0.5W</v>
      </c>
    </row>
    <row r="3054" spans="1:16" x14ac:dyDescent="0.3">
      <c r="A3054" s="4" t="s">
        <v>4355</v>
      </c>
      <c r="B3054" s="3" t="s">
        <v>944</v>
      </c>
      <c r="C3054" s="4" t="s">
        <v>2427</v>
      </c>
      <c r="D3054" s="45" t="s">
        <v>1669</v>
      </c>
      <c r="E3054" s="3" t="s">
        <v>763</v>
      </c>
      <c r="F3054" s="3" t="s">
        <v>945</v>
      </c>
      <c r="G3054" s="4" t="str">
        <f t="shared" si="197"/>
        <v>RES1210 4K53±1%</v>
      </c>
      <c r="H3054" s="3" t="s">
        <v>23</v>
      </c>
      <c r="I3054" s="3" t="s">
        <v>24</v>
      </c>
      <c r="J3054" s="3" t="s">
        <v>25</v>
      </c>
      <c r="K3054" s="3" t="s">
        <v>946</v>
      </c>
      <c r="L3054" s="4" t="str">
        <f t="shared" si="198"/>
        <v>RC1210FR-074K53L</v>
      </c>
      <c r="M3054" s="3" t="s">
        <v>378</v>
      </c>
      <c r="N3054" t="s">
        <v>379</v>
      </c>
      <c r="O3054" t="str">
        <f t="shared" ca="1" si="196"/>
        <v>C:\Altium Libraries\Passives Library\DataSheet\GENERAL PURPOSE CHIP RESISTORS (Yageo).pdf</v>
      </c>
      <c r="P3054" s="5" t="str">
        <f t="shared" si="199"/>
        <v>GENERAL PURPOSE CHIP RESISTORS RES1210 4K53±1% 200V 0.5W</v>
      </c>
    </row>
    <row r="3055" spans="1:16" x14ac:dyDescent="0.3">
      <c r="A3055" s="4" t="s">
        <v>4356</v>
      </c>
      <c r="B3055" s="3" t="s">
        <v>944</v>
      </c>
      <c r="C3055" s="4" t="s">
        <v>2428</v>
      </c>
      <c r="D3055" s="45" t="s">
        <v>1669</v>
      </c>
      <c r="E3055" s="3" t="s">
        <v>763</v>
      </c>
      <c r="F3055" s="3" t="s">
        <v>945</v>
      </c>
      <c r="G3055" s="4" t="str">
        <f t="shared" si="197"/>
        <v>RES1210 4K64±1%</v>
      </c>
      <c r="H3055" s="3" t="s">
        <v>23</v>
      </c>
      <c r="I3055" s="3" t="s">
        <v>24</v>
      </c>
      <c r="J3055" s="3" t="s">
        <v>25</v>
      </c>
      <c r="K3055" s="3" t="s">
        <v>946</v>
      </c>
      <c r="L3055" s="4" t="str">
        <f t="shared" si="198"/>
        <v>RC1210FR-074K64L</v>
      </c>
      <c r="M3055" s="3" t="s">
        <v>378</v>
      </c>
      <c r="N3055" t="s">
        <v>379</v>
      </c>
      <c r="O3055" t="str">
        <f t="shared" ca="1" si="196"/>
        <v>C:\Altium Libraries\Passives Library\DataSheet\GENERAL PURPOSE CHIP RESISTORS (Yageo).pdf</v>
      </c>
      <c r="P3055" s="5" t="str">
        <f t="shared" si="199"/>
        <v>GENERAL PURPOSE CHIP RESISTORS RES1210 4K64±1% 200V 0.5W</v>
      </c>
    </row>
    <row r="3056" spans="1:16" x14ac:dyDescent="0.3">
      <c r="A3056" s="4" t="s">
        <v>4357</v>
      </c>
      <c r="B3056" s="3" t="s">
        <v>944</v>
      </c>
      <c r="C3056" s="4" t="s">
        <v>2429</v>
      </c>
      <c r="D3056" s="45" t="s">
        <v>1669</v>
      </c>
      <c r="E3056" s="3" t="s">
        <v>763</v>
      </c>
      <c r="F3056" s="3" t="s">
        <v>945</v>
      </c>
      <c r="G3056" s="4" t="str">
        <f t="shared" si="197"/>
        <v>RES1210 4K75±1%</v>
      </c>
      <c r="H3056" s="3" t="s">
        <v>23</v>
      </c>
      <c r="I3056" s="3" t="s">
        <v>24</v>
      </c>
      <c r="J3056" s="3" t="s">
        <v>25</v>
      </c>
      <c r="K3056" s="3" t="s">
        <v>946</v>
      </c>
      <c r="L3056" s="4" t="str">
        <f t="shared" si="198"/>
        <v>RC1210FR-074K75L</v>
      </c>
      <c r="M3056" s="3" t="s">
        <v>378</v>
      </c>
      <c r="N3056" t="s">
        <v>379</v>
      </c>
      <c r="O3056" t="str">
        <f t="shared" ca="1" si="196"/>
        <v>C:\Altium Libraries\Passives Library\DataSheet\GENERAL PURPOSE CHIP RESISTORS (Yageo).pdf</v>
      </c>
      <c r="P3056" s="5" t="str">
        <f t="shared" si="199"/>
        <v>GENERAL PURPOSE CHIP RESISTORS RES1210 4K75±1% 200V 0.5W</v>
      </c>
    </row>
    <row r="3057" spans="1:16" x14ac:dyDescent="0.3">
      <c r="A3057" s="4" t="s">
        <v>4358</v>
      </c>
      <c r="B3057" s="3" t="s">
        <v>944</v>
      </c>
      <c r="C3057" s="4" t="s">
        <v>2430</v>
      </c>
      <c r="D3057" s="45" t="s">
        <v>1669</v>
      </c>
      <c r="E3057" s="3" t="s">
        <v>763</v>
      </c>
      <c r="F3057" s="3" t="s">
        <v>945</v>
      </c>
      <c r="G3057" s="4" t="str">
        <f t="shared" si="197"/>
        <v>RES1210 4K87±1%</v>
      </c>
      <c r="H3057" s="3" t="s">
        <v>23</v>
      </c>
      <c r="I3057" s="3" t="s">
        <v>24</v>
      </c>
      <c r="J3057" s="3" t="s">
        <v>25</v>
      </c>
      <c r="K3057" s="3" t="s">
        <v>946</v>
      </c>
      <c r="L3057" s="4" t="str">
        <f t="shared" si="198"/>
        <v>RC1210FR-074K87L</v>
      </c>
      <c r="M3057" s="3" t="s">
        <v>378</v>
      </c>
      <c r="N3057" t="s">
        <v>379</v>
      </c>
      <c r="O3057" t="str">
        <f t="shared" ca="1" si="196"/>
        <v>C:\Altium Libraries\Passives Library\DataSheet\GENERAL PURPOSE CHIP RESISTORS (Yageo).pdf</v>
      </c>
      <c r="P3057" s="5" t="str">
        <f t="shared" si="199"/>
        <v>GENERAL PURPOSE CHIP RESISTORS RES1210 4K87±1% 200V 0.5W</v>
      </c>
    </row>
    <row r="3058" spans="1:16" x14ac:dyDescent="0.3">
      <c r="A3058" s="4" t="s">
        <v>4359</v>
      </c>
      <c r="B3058" s="3" t="s">
        <v>944</v>
      </c>
      <c r="C3058" s="4" t="s">
        <v>2431</v>
      </c>
      <c r="D3058" s="45" t="s">
        <v>1669</v>
      </c>
      <c r="E3058" s="3" t="s">
        <v>763</v>
      </c>
      <c r="F3058" s="3" t="s">
        <v>945</v>
      </c>
      <c r="G3058" s="4" t="str">
        <f t="shared" si="197"/>
        <v>RES1210 4K99±1%</v>
      </c>
      <c r="H3058" s="3" t="s">
        <v>23</v>
      </c>
      <c r="I3058" s="3" t="s">
        <v>24</v>
      </c>
      <c r="J3058" s="3" t="s">
        <v>25</v>
      </c>
      <c r="K3058" s="3" t="s">
        <v>946</v>
      </c>
      <c r="L3058" s="4" t="str">
        <f t="shared" si="198"/>
        <v>RC1210FR-074K99L</v>
      </c>
      <c r="M3058" s="3" t="s">
        <v>378</v>
      </c>
      <c r="N3058" t="s">
        <v>379</v>
      </c>
      <c r="O3058" t="str">
        <f t="shared" ca="1" si="196"/>
        <v>C:\Altium Libraries\Passives Library\DataSheet\GENERAL PURPOSE CHIP RESISTORS (Yageo).pdf</v>
      </c>
      <c r="P3058" s="5" t="str">
        <f t="shared" si="199"/>
        <v>GENERAL PURPOSE CHIP RESISTORS RES1210 4K99±1% 200V 0.5W</v>
      </c>
    </row>
    <row r="3059" spans="1:16" x14ac:dyDescent="0.3">
      <c r="A3059" s="4" t="s">
        <v>4360</v>
      </c>
      <c r="B3059" s="3" t="s">
        <v>944</v>
      </c>
      <c r="C3059" s="4" t="s">
        <v>2432</v>
      </c>
      <c r="D3059" s="45" t="s">
        <v>1669</v>
      </c>
      <c r="E3059" s="3" t="s">
        <v>763</v>
      </c>
      <c r="F3059" s="3" t="s">
        <v>945</v>
      </c>
      <c r="G3059" s="4" t="str">
        <f t="shared" si="197"/>
        <v>RES1210 5K11±1%</v>
      </c>
      <c r="H3059" s="3" t="s">
        <v>23</v>
      </c>
      <c r="I3059" s="3" t="s">
        <v>24</v>
      </c>
      <c r="J3059" s="3" t="s">
        <v>25</v>
      </c>
      <c r="K3059" s="3" t="s">
        <v>946</v>
      </c>
      <c r="L3059" s="4" t="str">
        <f t="shared" si="198"/>
        <v>RC1210FR-075K11L</v>
      </c>
      <c r="M3059" s="3" t="s">
        <v>378</v>
      </c>
      <c r="N3059" t="s">
        <v>379</v>
      </c>
      <c r="O3059" t="str">
        <f t="shared" ca="1" si="196"/>
        <v>C:\Altium Libraries\Passives Library\DataSheet\GENERAL PURPOSE CHIP RESISTORS (Yageo).pdf</v>
      </c>
      <c r="P3059" s="5" t="str">
        <f t="shared" si="199"/>
        <v>GENERAL PURPOSE CHIP RESISTORS RES1210 5K11±1% 200V 0.5W</v>
      </c>
    </row>
    <row r="3060" spans="1:16" x14ac:dyDescent="0.3">
      <c r="A3060" s="4" t="s">
        <v>4361</v>
      </c>
      <c r="B3060" s="3" t="s">
        <v>944</v>
      </c>
      <c r="C3060" s="4" t="s">
        <v>2433</v>
      </c>
      <c r="D3060" s="45" t="s">
        <v>1669</v>
      </c>
      <c r="E3060" s="3" t="s">
        <v>763</v>
      </c>
      <c r="F3060" s="3" t="s">
        <v>945</v>
      </c>
      <c r="G3060" s="4" t="str">
        <f t="shared" si="197"/>
        <v>RES1210 5K23±1%</v>
      </c>
      <c r="H3060" s="3" t="s">
        <v>23</v>
      </c>
      <c r="I3060" s="3" t="s">
        <v>24</v>
      </c>
      <c r="J3060" s="3" t="s">
        <v>25</v>
      </c>
      <c r="K3060" s="3" t="s">
        <v>946</v>
      </c>
      <c r="L3060" s="4" t="str">
        <f t="shared" si="198"/>
        <v>RC1210FR-075K23L</v>
      </c>
      <c r="M3060" s="3" t="s">
        <v>378</v>
      </c>
      <c r="N3060" t="s">
        <v>379</v>
      </c>
      <c r="O3060" t="str">
        <f t="shared" ca="1" si="196"/>
        <v>C:\Altium Libraries\Passives Library\DataSheet\GENERAL PURPOSE CHIP RESISTORS (Yageo).pdf</v>
      </c>
      <c r="P3060" s="5" t="str">
        <f t="shared" si="199"/>
        <v>GENERAL PURPOSE CHIP RESISTORS RES1210 5K23±1% 200V 0.5W</v>
      </c>
    </row>
    <row r="3061" spans="1:16" x14ac:dyDescent="0.3">
      <c r="A3061" s="4" t="s">
        <v>4362</v>
      </c>
      <c r="B3061" s="3" t="s">
        <v>944</v>
      </c>
      <c r="C3061" s="4" t="s">
        <v>2434</v>
      </c>
      <c r="D3061" s="45" t="s">
        <v>1669</v>
      </c>
      <c r="E3061" s="3" t="s">
        <v>763</v>
      </c>
      <c r="F3061" s="3" t="s">
        <v>945</v>
      </c>
      <c r="G3061" s="4" t="str">
        <f t="shared" si="197"/>
        <v>RES1210 5K36±1%</v>
      </c>
      <c r="H3061" s="3" t="s">
        <v>23</v>
      </c>
      <c r="I3061" s="3" t="s">
        <v>24</v>
      </c>
      <c r="J3061" s="3" t="s">
        <v>25</v>
      </c>
      <c r="K3061" s="3" t="s">
        <v>946</v>
      </c>
      <c r="L3061" s="4" t="str">
        <f t="shared" si="198"/>
        <v>RC1210FR-075K36L</v>
      </c>
      <c r="M3061" s="3" t="s">
        <v>378</v>
      </c>
      <c r="N3061" t="s">
        <v>379</v>
      </c>
      <c r="O3061" t="str">
        <f t="shared" ca="1" si="196"/>
        <v>C:\Altium Libraries\Passives Library\DataSheet\GENERAL PURPOSE CHIP RESISTORS (Yageo).pdf</v>
      </c>
      <c r="P3061" s="5" t="str">
        <f t="shared" si="199"/>
        <v>GENERAL PURPOSE CHIP RESISTORS RES1210 5K36±1% 200V 0.5W</v>
      </c>
    </row>
    <row r="3062" spans="1:16" x14ac:dyDescent="0.3">
      <c r="A3062" s="4" t="s">
        <v>4363</v>
      </c>
      <c r="B3062" s="3" t="s">
        <v>944</v>
      </c>
      <c r="C3062" s="4" t="s">
        <v>2435</v>
      </c>
      <c r="D3062" s="45" t="s">
        <v>1669</v>
      </c>
      <c r="E3062" s="3" t="s">
        <v>763</v>
      </c>
      <c r="F3062" s="3" t="s">
        <v>945</v>
      </c>
      <c r="G3062" s="4" t="str">
        <f t="shared" si="197"/>
        <v>RES1210 5K49±1%</v>
      </c>
      <c r="H3062" s="3" t="s">
        <v>23</v>
      </c>
      <c r="I3062" s="3" t="s">
        <v>24</v>
      </c>
      <c r="J3062" s="3" t="s">
        <v>25</v>
      </c>
      <c r="K3062" s="3" t="s">
        <v>946</v>
      </c>
      <c r="L3062" s="4" t="str">
        <f t="shared" si="198"/>
        <v>RC1210FR-075K49L</v>
      </c>
      <c r="M3062" s="3" t="s">
        <v>378</v>
      </c>
      <c r="N3062" t="s">
        <v>379</v>
      </c>
      <c r="O3062" t="str">
        <f t="shared" ca="1" si="196"/>
        <v>C:\Altium Libraries\Passives Library\DataSheet\GENERAL PURPOSE CHIP RESISTORS (Yageo).pdf</v>
      </c>
      <c r="P3062" s="5" t="str">
        <f t="shared" si="199"/>
        <v>GENERAL PURPOSE CHIP RESISTORS RES1210 5K49±1% 200V 0.5W</v>
      </c>
    </row>
    <row r="3063" spans="1:16" x14ac:dyDescent="0.3">
      <c r="A3063" s="4" t="s">
        <v>4364</v>
      </c>
      <c r="B3063" s="3" t="s">
        <v>944</v>
      </c>
      <c r="C3063" s="4" t="s">
        <v>2436</v>
      </c>
      <c r="D3063" s="45" t="s">
        <v>1669</v>
      </c>
      <c r="E3063" s="3" t="s">
        <v>763</v>
      </c>
      <c r="F3063" s="3" t="s">
        <v>945</v>
      </c>
      <c r="G3063" s="4" t="str">
        <f t="shared" si="197"/>
        <v>RES1210 5K62±1%</v>
      </c>
      <c r="H3063" s="3" t="s">
        <v>23</v>
      </c>
      <c r="I3063" s="3" t="s">
        <v>24</v>
      </c>
      <c r="J3063" s="3" t="s">
        <v>25</v>
      </c>
      <c r="K3063" s="3" t="s">
        <v>946</v>
      </c>
      <c r="L3063" s="4" t="str">
        <f t="shared" si="198"/>
        <v>RC1210FR-075K62L</v>
      </c>
      <c r="M3063" s="3" t="s">
        <v>378</v>
      </c>
      <c r="N3063" t="s">
        <v>379</v>
      </c>
      <c r="O3063" t="str">
        <f t="shared" ca="1" si="196"/>
        <v>C:\Altium Libraries\Passives Library\DataSheet\GENERAL PURPOSE CHIP RESISTORS (Yageo).pdf</v>
      </c>
      <c r="P3063" s="5" t="str">
        <f t="shared" si="199"/>
        <v>GENERAL PURPOSE CHIP RESISTORS RES1210 5K62±1% 200V 0.5W</v>
      </c>
    </row>
    <row r="3064" spans="1:16" x14ac:dyDescent="0.3">
      <c r="A3064" s="4" t="s">
        <v>4365</v>
      </c>
      <c r="B3064" s="3" t="s">
        <v>944</v>
      </c>
      <c r="C3064" s="4" t="s">
        <v>2437</v>
      </c>
      <c r="D3064" s="45" t="s">
        <v>1669</v>
      </c>
      <c r="E3064" s="3" t="s">
        <v>763</v>
      </c>
      <c r="F3064" s="3" t="s">
        <v>945</v>
      </c>
      <c r="G3064" s="4" t="str">
        <f t="shared" si="197"/>
        <v>RES1210 5K76±1%</v>
      </c>
      <c r="H3064" s="3" t="s">
        <v>23</v>
      </c>
      <c r="I3064" s="3" t="s">
        <v>24</v>
      </c>
      <c r="J3064" s="3" t="s">
        <v>25</v>
      </c>
      <c r="K3064" s="3" t="s">
        <v>946</v>
      </c>
      <c r="L3064" s="4" t="str">
        <f t="shared" si="198"/>
        <v>RC1210FR-075K76L</v>
      </c>
      <c r="M3064" s="3" t="s">
        <v>378</v>
      </c>
      <c r="N3064" t="s">
        <v>379</v>
      </c>
      <c r="O3064" t="str">
        <f t="shared" ca="1" si="196"/>
        <v>C:\Altium Libraries\Passives Library\DataSheet\GENERAL PURPOSE CHIP RESISTORS (Yageo).pdf</v>
      </c>
      <c r="P3064" s="5" t="str">
        <f t="shared" si="199"/>
        <v>GENERAL PURPOSE CHIP RESISTORS RES1210 5K76±1% 200V 0.5W</v>
      </c>
    </row>
    <row r="3065" spans="1:16" x14ac:dyDescent="0.3">
      <c r="A3065" s="4" t="s">
        <v>4366</v>
      </c>
      <c r="B3065" s="3" t="s">
        <v>944</v>
      </c>
      <c r="C3065" s="4" t="s">
        <v>2438</v>
      </c>
      <c r="D3065" s="45" t="s">
        <v>1669</v>
      </c>
      <c r="E3065" s="3" t="s">
        <v>763</v>
      </c>
      <c r="F3065" s="3" t="s">
        <v>945</v>
      </c>
      <c r="G3065" s="4" t="str">
        <f t="shared" si="197"/>
        <v>RES1210 5K9±1%</v>
      </c>
      <c r="H3065" s="3" t="s">
        <v>23</v>
      </c>
      <c r="I3065" s="3" t="s">
        <v>24</v>
      </c>
      <c r="J3065" s="3" t="s">
        <v>25</v>
      </c>
      <c r="K3065" s="3" t="s">
        <v>946</v>
      </c>
      <c r="L3065" s="4" t="str">
        <f t="shared" si="198"/>
        <v>RC1210FR-075K9L</v>
      </c>
      <c r="M3065" s="3" t="s">
        <v>378</v>
      </c>
      <c r="N3065" t="s">
        <v>379</v>
      </c>
      <c r="O3065" t="str">
        <f t="shared" ca="1" si="196"/>
        <v>C:\Altium Libraries\Passives Library\DataSheet\GENERAL PURPOSE CHIP RESISTORS (Yageo).pdf</v>
      </c>
      <c r="P3065" s="5" t="str">
        <f t="shared" si="199"/>
        <v>GENERAL PURPOSE CHIP RESISTORS RES1210 5K9±1% 200V 0.5W</v>
      </c>
    </row>
    <row r="3066" spans="1:16" x14ac:dyDescent="0.3">
      <c r="A3066" s="4" t="s">
        <v>4367</v>
      </c>
      <c r="B3066" s="3" t="s">
        <v>944</v>
      </c>
      <c r="C3066" s="4" t="s">
        <v>2439</v>
      </c>
      <c r="D3066" s="45" t="s">
        <v>1669</v>
      </c>
      <c r="E3066" s="3" t="s">
        <v>763</v>
      </c>
      <c r="F3066" s="3" t="s">
        <v>945</v>
      </c>
      <c r="G3066" s="4" t="str">
        <f t="shared" si="197"/>
        <v>RES1210 6K04±1%</v>
      </c>
      <c r="H3066" s="3" t="s">
        <v>23</v>
      </c>
      <c r="I3066" s="3" t="s">
        <v>24</v>
      </c>
      <c r="J3066" s="3" t="s">
        <v>25</v>
      </c>
      <c r="K3066" s="3" t="s">
        <v>946</v>
      </c>
      <c r="L3066" s="4" t="str">
        <f t="shared" si="198"/>
        <v>RC1210FR-076K04L</v>
      </c>
      <c r="M3066" s="3" t="s">
        <v>378</v>
      </c>
      <c r="N3066" t="s">
        <v>379</v>
      </c>
      <c r="O3066" t="str">
        <f t="shared" ca="1" si="196"/>
        <v>C:\Altium Libraries\Passives Library\DataSheet\GENERAL PURPOSE CHIP RESISTORS (Yageo).pdf</v>
      </c>
      <c r="P3066" s="5" t="str">
        <f t="shared" si="199"/>
        <v>GENERAL PURPOSE CHIP RESISTORS RES1210 6K04±1% 200V 0.5W</v>
      </c>
    </row>
    <row r="3067" spans="1:16" x14ac:dyDescent="0.3">
      <c r="A3067" s="4" t="s">
        <v>4368</v>
      </c>
      <c r="B3067" s="3" t="s">
        <v>944</v>
      </c>
      <c r="C3067" s="4" t="s">
        <v>2440</v>
      </c>
      <c r="D3067" s="45" t="s">
        <v>1669</v>
      </c>
      <c r="E3067" s="3" t="s">
        <v>763</v>
      </c>
      <c r="F3067" s="3" t="s">
        <v>945</v>
      </c>
      <c r="G3067" s="4" t="str">
        <f t="shared" si="197"/>
        <v>RES1210 6K19±1%</v>
      </c>
      <c r="H3067" s="3" t="s">
        <v>23</v>
      </c>
      <c r="I3067" s="3" t="s">
        <v>24</v>
      </c>
      <c r="J3067" s="3" t="s">
        <v>25</v>
      </c>
      <c r="K3067" s="3" t="s">
        <v>946</v>
      </c>
      <c r="L3067" s="4" t="str">
        <f t="shared" si="198"/>
        <v>RC1210FR-076K19L</v>
      </c>
      <c r="M3067" s="3" t="s">
        <v>378</v>
      </c>
      <c r="N3067" t="s">
        <v>379</v>
      </c>
      <c r="O3067" t="str">
        <f t="shared" ca="1" si="196"/>
        <v>C:\Altium Libraries\Passives Library\DataSheet\GENERAL PURPOSE CHIP RESISTORS (Yageo).pdf</v>
      </c>
      <c r="P3067" s="5" t="str">
        <f t="shared" si="199"/>
        <v>GENERAL PURPOSE CHIP RESISTORS RES1210 6K19±1% 200V 0.5W</v>
      </c>
    </row>
    <row r="3068" spans="1:16" x14ac:dyDescent="0.3">
      <c r="A3068" s="4" t="s">
        <v>4369</v>
      </c>
      <c r="B3068" s="3" t="s">
        <v>944</v>
      </c>
      <c r="C3068" s="4" t="s">
        <v>2441</v>
      </c>
      <c r="D3068" s="45" t="s">
        <v>1669</v>
      </c>
      <c r="E3068" s="3" t="s">
        <v>763</v>
      </c>
      <c r="F3068" s="3" t="s">
        <v>945</v>
      </c>
      <c r="G3068" s="4" t="str">
        <f t="shared" si="197"/>
        <v>RES1210 6K34±1%</v>
      </c>
      <c r="H3068" s="3" t="s">
        <v>23</v>
      </c>
      <c r="I3068" s="3" t="s">
        <v>24</v>
      </c>
      <c r="J3068" s="3" t="s">
        <v>25</v>
      </c>
      <c r="K3068" s="3" t="s">
        <v>946</v>
      </c>
      <c r="L3068" s="4" t="str">
        <f t="shared" si="198"/>
        <v>RC1210FR-076K34L</v>
      </c>
      <c r="M3068" s="3" t="s">
        <v>378</v>
      </c>
      <c r="N3068" t="s">
        <v>379</v>
      </c>
      <c r="O3068" t="str">
        <f t="shared" ca="1" si="196"/>
        <v>C:\Altium Libraries\Passives Library\DataSheet\GENERAL PURPOSE CHIP RESISTORS (Yageo).pdf</v>
      </c>
      <c r="P3068" s="5" t="str">
        <f t="shared" si="199"/>
        <v>GENERAL PURPOSE CHIP RESISTORS RES1210 6K34±1% 200V 0.5W</v>
      </c>
    </row>
    <row r="3069" spans="1:16" x14ac:dyDescent="0.3">
      <c r="A3069" s="4" t="s">
        <v>4370</v>
      </c>
      <c r="B3069" s="3" t="s">
        <v>944</v>
      </c>
      <c r="C3069" s="4" t="s">
        <v>2442</v>
      </c>
      <c r="D3069" s="45" t="s">
        <v>1669</v>
      </c>
      <c r="E3069" s="3" t="s">
        <v>763</v>
      </c>
      <c r="F3069" s="3" t="s">
        <v>945</v>
      </c>
      <c r="G3069" s="4" t="str">
        <f t="shared" si="197"/>
        <v>RES1210 6K49±1%</v>
      </c>
      <c r="H3069" s="3" t="s">
        <v>23</v>
      </c>
      <c r="I3069" s="3" t="s">
        <v>24</v>
      </c>
      <c r="J3069" s="3" t="s">
        <v>25</v>
      </c>
      <c r="K3069" s="3" t="s">
        <v>946</v>
      </c>
      <c r="L3069" s="4" t="str">
        <f t="shared" si="198"/>
        <v>RC1210FR-076K49L</v>
      </c>
      <c r="M3069" s="3" t="s">
        <v>378</v>
      </c>
      <c r="N3069" t="s">
        <v>379</v>
      </c>
      <c r="O3069" t="str">
        <f t="shared" ca="1" si="196"/>
        <v>C:\Altium Libraries\Passives Library\DataSheet\GENERAL PURPOSE CHIP RESISTORS (Yageo).pdf</v>
      </c>
      <c r="P3069" s="5" t="str">
        <f t="shared" si="199"/>
        <v>GENERAL PURPOSE CHIP RESISTORS RES1210 6K49±1% 200V 0.5W</v>
      </c>
    </row>
    <row r="3070" spans="1:16" x14ac:dyDescent="0.3">
      <c r="A3070" s="4" t="s">
        <v>4371</v>
      </c>
      <c r="B3070" s="3" t="s">
        <v>944</v>
      </c>
      <c r="C3070" s="4" t="s">
        <v>2443</v>
      </c>
      <c r="D3070" s="45" t="s">
        <v>1669</v>
      </c>
      <c r="E3070" s="3" t="s">
        <v>763</v>
      </c>
      <c r="F3070" s="3" t="s">
        <v>945</v>
      </c>
      <c r="G3070" s="4" t="str">
        <f t="shared" si="197"/>
        <v>RES1210 6K65±1%</v>
      </c>
      <c r="H3070" s="3" t="s">
        <v>23</v>
      </c>
      <c r="I3070" s="3" t="s">
        <v>24</v>
      </c>
      <c r="J3070" s="3" t="s">
        <v>25</v>
      </c>
      <c r="K3070" s="3" t="s">
        <v>946</v>
      </c>
      <c r="L3070" s="4" t="str">
        <f t="shared" si="198"/>
        <v>RC1210FR-076K65L</v>
      </c>
      <c r="M3070" s="3" t="s">
        <v>378</v>
      </c>
      <c r="N3070" t="s">
        <v>379</v>
      </c>
      <c r="O3070" t="str">
        <f t="shared" ca="1" si="196"/>
        <v>C:\Altium Libraries\Passives Library\DataSheet\GENERAL PURPOSE CHIP RESISTORS (Yageo).pdf</v>
      </c>
      <c r="P3070" s="5" t="str">
        <f t="shared" si="199"/>
        <v>GENERAL PURPOSE CHIP RESISTORS RES1210 6K65±1% 200V 0.5W</v>
      </c>
    </row>
    <row r="3071" spans="1:16" x14ac:dyDescent="0.3">
      <c r="A3071" s="4" t="s">
        <v>4372</v>
      </c>
      <c r="B3071" s="3" t="s">
        <v>944</v>
      </c>
      <c r="C3071" s="4" t="s">
        <v>2444</v>
      </c>
      <c r="D3071" s="45" t="s">
        <v>1669</v>
      </c>
      <c r="E3071" s="3" t="s">
        <v>763</v>
      </c>
      <c r="F3071" s="3" t="s">
        <v>945</v>
      </c>
      <c r="G3071" s="4" t="str">
        <f t="shared" si="197"/>
        <v>RES1210 6K81±1%</v>
      </c>
      <c r="H3071" s="3" t="s">
        <v>23</v>
      </c>
      <c r="I3071" s="3" t="s">
        <v>24</v>
      </c>
      <c r="J3071" s="3" t="s">
        <v>25</v>
      </c>
      <c r="K3071" s="3" t="s">
        <v>946</v>
      </c>
      <c r="L3071" s="4" t="str">
        <f t="shared" si="198"/>
        <v>RC1210FR-076K81L</v>
      </c>
      <c r="M3071" s="3" t="s">
        <v>378</v>
      </c>
      <c r="N3071" t="s">
        <v>379</v>
      </c>
      <c r="O3071" t="str">
        <f t="shared" ca="1" si="196"/>
        <v>C:\Altium Libraries\Passives Library\DataSheet\GENERAL PURPOSE CHIP RESISTORS (Yageo).pdf</v>
      </c>
      <c r="P3071" s="5" t="str">
        <f t="shared" si="199"/>
        <v>GENERAL PURPOSE CHIP RESISTORS RES1210 6K81±1% 200V 0.5W</v>
      </c>
    </row>
    <row r="3072" spans="1:16" x14ac:dyDescent="0.3">
      <c r="A3072" s="4" t="s">
        <v>4373</v>
      </c>
      <c r="B3072" s="3" t="s">
        <v>944</v>
      </c>
      <c r="C3072" s="4" t="s">
        <v>2445</v>
      </c>
      <c r="D3072" s="45" t="s">
        <v>1669</v>
      </c>
      <c r="E3072" s="3" t="s">
        <v>763</v>
      </c>
      <c r="F3072" s="3" t="s">
        <v>945</v>
      </c>
      <c r="G3072" s="4" t="str">
        <f t="shared" si="197"/>
        <v>RES1210 6K98±1%</v>
      </c>
      <c r="H3072" s="3" t="s">
        <v>23</v>
      </c>
      <c r="I3072" s="3" t="s">
        <v>24</v>
      </c>
      <c r="J3072" s="3" t="s">
        <v>25</v>
      </c>
      <c r="K3072" s="3" t="s">
        <v>946</v>
      </c>
      <c r="L3072" s="4" t="str">
        <f t="shared" si="198"/>
        <v>RC1210FR-076K98L</v>
      </c>
      <c r="M3072" s="3" t="s">
        <v>378</v>
      </c>
      <c r="N3072" t="s">
        <v>379</v>
      </c>
      <c r="O3072" t="str">
        <f t="shared" ca="1" si="196"/>
        <v>C:\Altium Libraries\Passives Library\DataSheet\GENERAL PURPOSE CHIP RESISTORS (Yageo).pdf</v>
      </c>
      <c r="P3072" s="5" t="str">
        <f t="shared" si="199"/>
        <v>GENERAL PURPOSE CHIP RESISTORS RES1210 6K98±1% 200V 0.5W</v>
      </c>
    </row>
    <row r="3073" spans="1:16" x14ac:dyDescent="0.3">
      <c r="A3073" s="4" t="s">
        <v>4374</v>
      </c>
      <c r="B3073" s="3" t="s">
        <v>944</v>
      </c>
      <c r="C3073" s="4" t="s">
        <v>2446</v>
      </c>
      <c r="D3073" s="45" t="s">
        <v>1669</v>
      </c>
      <c r="E3073" s="3" t="s">
        <v>763</v>
      </c>
      <c r="F3073" s="3" t="s">
        <v>945</v>
      </c>
      <c r="G3073" s="4" t="str">
        <f t="shared" si="197"/>
        <v>RES1210 7K15±1%</v>
      </c>
      <c r="H3073" s="3" t="s">
        <v>23</v>
      </c>
      <c r="I3073" s="3" t="s">
        <v>24</v>
      </c>
      <c r="J3073" s="3" t="s">
        <v>25</v>
      </c>
      <c r="K3073" s="3" t="s">
        <v>946</v>
      </c>
      <c r="L3073" s="4" t="str">
        <f t="shared" si="198"/>
        <v>RC1210FR-077K15L</v>
      </c>
      <c r="M3073" s="3" t="s">
        <v>378</v>
      </c>
      <c r="N3073" t="s">
        <v>379</v>
      </c>
      <c r="O3073" t="str">
        <f t="shared" ca="1" si="196"/>
        <v>C:\Altium Libraries\Passives Library\DataSheet\GENERAL PURPOSE CHIP RESISTORS (Yageo).pdf</v>
      </c>
      <c r="P3073" s="5" t="str">
        <f t="shared" si="199"/>
        <v>GENERAL PURPOSE CHIP RESISTORS RES1210 7K15±1% 200V 0.5W</v>
      </c>
    </row>
    <row r="3074" spans="1:16" x14ac:dyDescent="0.3">
      <c r="A3074" s="4" t="s">
        <v>4375</v>
      </c>
      <c r="B3074" s="3" t="s">
        <v>944</v>
      </c>
      <c r="C3074" s="4" t="s">
        <v>2447</v>
      </c>
      <c r="D3074" s="45" t="s">
        <v>1669</v>
      </c>
      <c r="E3074" s="3" t="s">
        <v>763</v>
      </c>
      <c r="F3074" s="3" t="s">
        <v>945</v>
      </c>
      <c r="G3074" s="4" t="str">
        <f t="shared" si="197"/>
        <v>RES1210 7K32±1%</v>
      </c>
      <c r="H3074" s="3" t="s">
        <v>23</v>
      </c>
      <c r="I3074" s="3" t="s">
        <v>24</v>
      </c>
      <c r="J3074" s="3" t="s">
        <v>25</v>
      </c>
      <c r="K3074" s="3" t="s">
        <v>946</v>
      </c>
      <c r="L3074" s="4" t="str">
        <f t="shared" si="198"/>
        <v>RC1210FR-077K32L</v>
      </c>
      <c r="M3074" s="3" t="s">
        <v>378</v>
      </c>
      <c r="N3074" t="s">
        <v>379</v>
      </c>
      <c r="O3074" t="str">
        <f t="shared" ca="1" si="196"/>
        <v>C:\Altium Libraries\Passives Library\DataSheet\GENERAL PURPOSE CHIP RESISTORS (Yageo).pdf</v>
      </c>
      <c r="P3074" s="5" t="str">
        <f t="shared" si="199"/>
        <v>GENERAL PURPOSE CHIP RESISTORS RES1210 7K32±1% 200V 0.5W</v>
      </c>
    </row>
    <row r="3075" spans="1:16" x14ac:dyDescent="0.3">
      <c r="A3075" s="4" t="s">
        <v>4376</v>
      </c>
      <c r="B3075" s="3" t="s">
        <v>944</v>
      </c>
      <c r="C3075" s="4" t="s">
        <v>218</v>
      </c>
      <c r="D3075" s="45" t="s">
        <v>1669</v>
      </c>
      <c r="E3075" s="3" t="s">
        <v>763</v>
      </c>
      <c r="F3075" s="3" t="s">
        <v>945</v>
      </c>
      <c r="G3075" s="4" t="str">
        <f t="shared" si="197"/>
        <v>RES1210 7K5±1%</v>
      </c>
      <c r="H3075" s="3" t="s">
        <v>23</v>
      </c>
      <c r="I3075" s="3" t="s">
        <v>24</v>
      </c>
      <c r="J3075" s="3" t="s">
        <v>25</v>
      </c>
      <c r="K3075" s="3" t="s">
        <v>946</v>
      </c>
      <c r="L3075" s="4" t="str">
        <f t="shared" si="198"/>
        <v>RC1210FR-077K5L</v>
      </c>
      <c r="M3075" s="3" t="s">
        <v>378</v>
      </c>
      <c r="N3075" t="s">
        <v>379</v>
      </c>
      <c r="O3075" t="str">
        <f t="shared" ca="1" si="196"/>
        <v>C:\Altium Libraries\Passives Library\DataSheet\GENERAL PURPOSE CHIP RESISTORS (Yageo).pdf</v>
      </c>
      <c r="P3075" s="5" t="str">
        <f t="shared" si="199"/>
        <v>GENERAL PURPOSE CHIP RESISTORS RES1210 7K5±1% 200V 0.5W</v>
      </c>
    </row>
    <row r="3076" spans="1:16" x14ac:dyDescent="0.3">
      <c r="A3076" s="4" t="s">
        <v>4377</v>
      </c>
      <c r="B3076" s="3" t="s">
        <v>944</v>
      </c>
      <c r="C3076" s="4" t="s">
        <v>2448</v>
      </c>
      <c r="D3076" s="45" t="s">
        <v>1669</v>
      </c>
      <c r="E3076" s="3" t="s">
        <v>763</v>
      </c>
      <c r="F3076" s="3" t="s">
        <v>945</v>
      </c>
      <c r="G3076" s="4" t="str">
        <f t="shared" si="197"/>
        <v>RES1210 7K68±1%</v>
      </c>
      <c r="H3076" s="3" t="s">
        <v>23</v>
      </c>
      <c r="I3076" s="3" t="s">
        <v>24</v>
      </c>
      <c r="J3076" s="3" t="s">
        <v>25</v>
      </c>
      <c r="K3076" s="3" t="s">
        <v>946</v>
      </c>
      <c r="L3076" s="4" t="str">
        <f t="shared" si="198"/>
        <v>RC1210FR-077K68L</v>
      </c>
      <c r="M3076" s="3" t="s">
        <v>378</v>
      </c>
      <c r="N3076" t="s">
        <v>379</v>
      </c>
      <c r="O3076" t="str">
        <f t="shared" ca="1" si="196"/>
        <v>C:\Altium Libraries\Passives Library\DataSheet\GENERAL PURPOSE CHIP RESISTORS (Yageo).pdf</v>
      </c>
      <c r="P3076" s="5" t="str">
        <f t="shared" si="199"/>
        <v>GENERAL PURPOSE CHIP RESISTORS RES1210 7K68±1% 200V 0.5W</v>
      </c>
    </row>
    <row r="3077" spans="1:16" x14ac:dyDescent="0.3">
      <c r="A3077" s="4" t="s">
        <v>4378</v>
      </c>
      <c r="B3077" s="3" t="s">
        <v>944</v>
      </c>
      <c r="C3077" s="4" t="s">
        <v>2449</v>
      </c>
      <c r="D3077" s="45" t="s">
        <v>1669</v>
      </c>
      <c r="E3077" s="3" t="s">
        <v>763</v>
      </c>
      <c r="F3077" s="3" t="s">
        <v>945</v>
      </c>
      <c r="G3077" s="4" t="str">
        <f t="shared" si="197"/>
        <v>RES1210 7K87±1%</v>
      </c>
      <c r="H3077" s="3" t="s">
        <v>23</v>
      </c>
      <c r="I3077" s="3" t="s">
        <v>24</v>
      </c>
      <c r="J3077" s="3" t="s">
        <v>25</v>
      </c>
      <c r="K3077" s="3" t="s">
        <v>946</v>
      </c>
      <c r="L3077" s="4" t="str">
        <f t="shared" si="198"/>
        <v>RC1210FR-077K87L</v>
      </c>
      <c r="M3077" s="3" t="s">
        <v>378</v>
      </c>
      <c r="N3077" t="s">
        <v>379</v>
      </c>
      <c r="O3077" t="str">
        <f t="shared" ca="1" si="196"/>
        <v>C:\Altium Libraries\Passives Library\DataSheet\GENERAL PURPOSE CHIP RESISTORS (Yageo).pdf</v>
      </c>
      <c r="P3077" s="5" t="str">
        <f t="shared" si="199"/>
        <v>GENERAL PURPOSE CHIP RESISTORS RES1210 7K87±1% 200V 0.5W</v>
      </c>
    </row>
    <row r="3078" spans="1:16" x14ac:dyDescent="0.3">
      <c r="A3078" s="4" t="s">
        <v>4379</v>
      </c>
      <c r="B3078" s="3" t="s">
        <v>944</v>
      </c>
      <c r="C3078" s="4" t="s">
        <v>2450</v>
      </c>
      <c r="D3078" s="45" t="s">
        <v>1669</v>
      </c>
      <c r="E3078" s="3" t="s">
        <v>763</v>
      </c>
      <c r="F3078" s="3" t="s">
        <v>945</v>
      </c>
      <c r="G3078" s="4" t="str">
        <f t="shared" si="197"/>
        <v>RES1210 8K06±1%</v>
      </c>
      <c r="H3078" s="3" t="s">
        <v>23</v>
      </c>
      <c r="I3078" s="3" t="s">
        <v>24</v>
      </c>
      <c r="J3078" s="3" t="s">
        <v>25</v>
      </c>
      <c r="K3078" s="3" t="s">
        <v>946</v>
      </c>
      <c r="L3078" s="4" t="str">
        <f t="shared" si="198"/>
        <v>RC1210FR-078K06L</v>
      </c>
      <c r="M3078" s="3" t="s">
        <v>378</v>
      </c>
      <c r="N3078" t="s">
        <v>379</v>
      </c>
      <c r="O3078" t="str">
        <f t="shared" ca="1" si="196"/>
        <v>C:\Altium Libraries\Passives Library\DataSheet\GENERAL PURPOSE CHIP RESISTORS (Yageo).pdf</v>
      </c>
      <c r="P3078" s="5" t="str">
        <f t="shared" si="199"/>
        <v>GENERAL PURPOSE CHIP RESISTORS RES1210 8K06±1% 200V 0.5W</v>
      </c>
    </row>
    <row r="3079" spans="1:16" x14ac:dyDescent="0.3">
      <c r="A3079" s="4" t="s">
        <v>4380</v>
      </c>
      <c r="B3079" s="3" t="s">
        <v>944</v>
      </c>
      <c r="C3079" s="4" t="s">
        <v>2451</v>
      </c>
      <c r="D3079" s="45" t="s">
        <v>1669</v>
      </c>
      <c r="E3079" s="3" t="s">
        <v>763</v>
      </c>
      <c r="F3079" s="3" t="s">
        <v>945</v>
      </c>
      <c r="G3079" s="4" t="str">
        <f t="shared" si="197"/>
        <v>RES1210 8K25±1%</v>
      </c>
      <c r="H3079" s="3" t="s">
        <v>23</v>
      </c>
      <c r="I3079" s="3" t="s">
        <v>24</v>
      </c>
      <c r="J3079" s="3" t="s">
        <v>25</v>
      </c>
      <c r="K3079" s="3" t="s">
        <v>946</v>
      </c>
      <c r="L3079" s="4" t="str">
        <f t="shared" si="198"/>
        <v>RC1210FR-078K25L</v>
      </c>
      <c r="M3079" s="3" t="s">
        <v>378</v>
      </c>
      <c r="N3079" t="s">
        <v>379</v>
      </c>
      <c r="O3079" t="str">
        <f t="shared" ca="1" si="196"/>
        <v>C:\Altium Libraries\Passives Library\DataSheet\GENERAL PURPOSE CHIP RESISTORS (Yageo).pdf</v>
      </c>
      <c r="P3079" s="5" t="str">
        <f t="shared" si="199"/>
        <v>GENERAL PURPOSE CHIP RESISTORS RES1210 8K25±1% 200V 0.5W</v>
      </c>
    </row>
    <row r="3080" spans="1:16" x14ac:dyDescent="0.3">
      <c r="A3080" s="4" t="s">
        <v>4381</v>
      </c>
      <c r="B3080" s="3" t="s">
        <v>944</v>
      </c>
      <c r="C3080" s="4" t="s">
        <v>2452</v>
      </c>
      <c r="D3080" s="45" t="s">
        <v>1669</v>
      </c>
      <c r="E3080" s="3" t="s">
        <v>763</v>
      </c>
      <c r="F3080" s="3" t="s">
        <v>945</v>
      </c>
      <c r="G3080" s="4" t="str">
        <f t="shared" si="197"/>
        <v>RES1210 8K45±1%</v>
      </c>
      <c r="H3080" s="3" t="s">
        <v>23</v>
      </c>
      <c r="I3080" s="3" t="s">
        <v>24</v>
      </c>
      <c r="J3080" s="3" t="s">
        <v>25</v>
      </c>
      <c r="K3080" s="3" t="s">
        <v>946</v>
      </c>
      <c r="L3080" s="4" t="str">
        <f t="shared" si="198"/>
        <v>RC1210FR-078K45L</v>
      </c>
      <c r="M3080" s="3" t="s">
        <v>378</v>
      </c>
      <c r="N3080" t="s">
        <v>379</v>
      </c>
      <c r="O3080" t="str">
        <f t="shared" ca="1" si="196"/>
        <v>C:\Altium Libraries\Passives Library\DataSheet\GENERAL PURPOSE CHIP RESISTORS (Yageo).pdf</v>
      </c>
      <c r="P3080" s="5" t="str">
        <f t="shared" si="199"/>
        <v>GENERAL PURPOSE CHIP RESISTORS RES1210 8K45±1% 200V 0.5W</v>
      </c>
    </row>
    <row r="3081" spans="1:16" x14ac:dyDescent="0.3">
      <c r="A3081" s="4" t="s">
        <v>4382</v>
      </c>
      <c r="B3081" s="3" t="s">
        <v>944</v>
      </c>
      <c r="C3081" s="4" t="s">
        <v>2453</v>
      </c>
      <c r="D3081" s="45" t="s">
        <v>1669</v>
      </c>
      <c r="E3081" s="3" t="s">
        <v>763</v>
      </c>
      <c r="F3081" s="3" t="s">
        <v>945</v>
      </c>
      <c r="G3081" s="4" t="str">
        <f t="shared" si="197"/>
        <v>RES1210 8K66±1%</v>
      </c>
      <c r="H3081" s="3" t="s">
        <v>23</v>
      </c>
      <c r="I3081" s="3" t="s">
        <v>24</v>
      </c>
      <c r="J3081" s="3" t="s">
        <v>25</v>
      </c>
      <c r="K3081" s="3" t="s">
        <v>946</v>
      </c>
      <c r="L3081" s="4" t="str">
        <f t="shared" si="198"/>
        <v>RC1210FR-078K66L</v>
      </c>
      <c r="M3081" s="3" t="s">
        <v>378</v>
      </c>
      <c r="N3081" t="s">
        <v>379</v>
      </c>
      <c r="O3081" t="str">
        <f t="shared" ca="1" si="196"/>
        <v>C:\Altium Libraries\Passives Library\DataSheet\GENERAL PURPOSE CHIP RESISTORS (Yageo).pdf</v>
      </c>
      <c r="P3081" s="5" t="str">
        <f t="shared" si="199"/>
        <v>GENERAL PURPOSE CHIP RESISTORS RES1210 8K66±1% 200V 0.5W</v>
      </c>
    </row>
    <row r="3082" spans="1:16" x14ac:dyDescent="0.3">
      <c r="A3082" s="4" t="s">
        <v>4383</v>
      </c>
      <c r="B3082" s="3" t="s">
        <v>944</v>
      </c>
      <c r="C3082" s="4" t="s">
        <v>2454</v>
      </c>
      <c r="D3082" s="45" t="s">
        <v>1669</v>
      </c>
      <c r="E3082" s="3" t="s">
        <v>763</v>
      </c>
      <c r="F3082" s="3" t="s">
        <v>945</v>
      </c>
      <c r="G3082" s="4" t="str">
        <f t="shared" si="197"/>
        <v>RES1210 8K87±1%</v>
      </c>
      <c r="H3082" s="3" t="s">
        <v>23</v>
      </c>
      <c r="I3082" s="3" t="s">
        <v>24</v>
      </c>
      <c r="J3082" s="3" t="s">
        <v>25</v>
      </c>
      <c r="K3082" s="3" t="s">
        <v>946</v>
      </c>
      <c r="L3082" s="4" t="str">
        <f t="shared" si="198"/>
        <v>RC1210FR-078K87L</v>
      </c>
      <c r="M3082" s="3" t="s">
        <v>378</v>
      </c>
      <c r="N3082" t="s">
        <v>379</v>
      </c>
      <c r="O3082" t="str">
        <f t="shared" ca="1" si="196"/>
        <v>C:\Altium Libraries\Passives Library\DataSheet\GENERAL PURPOSE CHIP RESISTORS (Yageo).pdf</v>
      </c>
      <c r="P3082" s="5" t="str">
        <f t="shared" si="199"/>
        <v>GENERAL PURPOSE CHIP RESISTORS RES1210 8K87±1% 200V 0.5W</v>
      </c>
    </row>
    <row r="3083" spans="1:16" x14ac:dyDescent="0.3">
      <c r="A3083" s="4" t="s">
        <v>4384</v>
      </c>
      <c r="B3083" s="3" t="s">
        <v>944</v>
      </c>
      <c r="C3083" s="4" t="s">
        <v>2455</v>
      </c>
      <c r="D3083" s="45" t="s">
        <v>1669</v>
      </c>
      <c r="E3083" s="3" t="s">
        <v>763</v>
      </c>
      <c r="F3083" s="3" t="s">
        <v>945</v>
      </c>
      <c r="G3083" s="4" t="str">
        <f t="shared" si="197"/>
        <v>RES1210 9K09±1%</v>
      </c>
      <c r="H3083" s="3" t="s">
        <v>23</v>
      </c>
      <c r="I3083" s="3" t="s">
        <v>24</v>
      </c>
      <c r="J3083" s="3" t="s">
        <v>25</v>
      </c>
      <c r="K3083" s="3" t="s">
        <v>946</v>
      </c>
      <c r="L3083" s="4" t="str">
        <f t="shared" si="198"/>
        <v>RC1210FR-079K09L</v>
      </c>
      <c r="M3083" s="3" t="s">
        <v>378</v>
      </c>
      <c r="N3083" t="s">
        <v>379</v>
      </c>
      <c r="O3083" t="str">
        <f t="shared" ca="1" si="196"/>
        <v>C:\Altium Libraries\Passives Library\DataSheet\GENERAL PURPOSE CHIP RESISTORS (Yageo).pdf</v>
      </c>
      <c r="P3083" s="5" t="str">
        <f t="shared" si="199"/>
        <v>GENERAL PURPOSE CHIP RESISTORS RES1210 9K09±1% 200V 0.5W</v>
      </c>
    </row>
    <row r="3084" spans="1:16" x14ac:dyDescent="0.3">
      <c r="A3084" s="4" t="s">
        <v>4385</v>
      </c>
      <c r="B3084" s="3" t="s">
        <v>944</v>
      </c>
      <c r="C3084" s="4" t="s">
        <v>2456</v>
      </c>
      <c r="D3084" s="45" t="s">
        <v>1669</v>
      </c>
      <c r="E3084" s="3" t="s">
        <v>763</v>
      </c>
      <c r="F3084" s="3" t="s">
        <v>945</v>
      </c>
      <c r="G3084" s="4" t="str">
        <f t="shared" si="197"/>
        <v>RES1210 9K31±1%</v>
      </c>
      <c r="H3084" s="3" t="s">
        <v>23</v>
      </c>
      <c r="I3084" s="3" t="s">
        <v>24</v>
      </c>
      <c r="J3084" s="3" t="s">
        <v>25</v>
      </c>
      <c r="K3084" s="3" t="s">
        <v>946</v>
      </c>
      <c r="L3084" s="4" t="str">
        <f t="shared" si="198"/>
        <v>RC1210FR-079K31L</v>
      </c>
      <c r="M3084" s="3" t="s">
        <v>378</v>
      </c>
      <c r="N3084" t="s">
        <v>379</v>
      </c>
      <c r="O3084" t="str">
        <f t="shared" ca="1" si="196"/>
        <v>C:\Altium Libraries\Passives Library\DataSheet\GENERAL PURPOSE CHIP RESISTORS (Yageo).pdf</v>
      </c>
      <c r="P3084" s="5" t="str">
        <f t="shared" si="199"/>
        <v>GENERAL PURPOSE CHIP RESISTORS RES1210 9K31±1% 200V 0.5W</v>
      </c>
    </row>
    <row r="3085" spans="1:16" x14ac:dyDescent="0.3">
      <c r="A3085" s="4" t="s">
        <v>4386</v>
      </c>
      <c r="B3085" s="3" t="s">
        <v>944</v>
      </c>
      <c r="C3085" s="4" t="s">
        <v>2457</v>
      </c>
      <c r="D3085" s="45" t="s">
        <v>1669</v>
      </c>
      <c r="E3085" s="3" t="s">
        <v>763</v>
      </c>
      <c r="F3085" s="3" t="s">
        <v>945</v>
      </c>
      <c r="G3085" s="4" t="str">
        <f t="shared" si="197"/>
        <v>RES1210 9K53±1%</v>
      </c>
      <c r="H3085" s="3" t="s">
        <v>23</v>
      </c>
      <c r="I3085" s="3" t="s">
        <v>24</v>
      </c>
      <c r="J3085" s="3" t="s">
        <v>25</v>
      </c>
      <c r="K3085" s="3" t="s">
        <v>946</v>
      </c>
      <c r="L3085" s="4" t="str">
        <f t="shared" si="198"/>
        <v>RC1210FR-079K53L</v>
      </c>
      <c r="M3085" s="3" t="s">
        <v>378</v>
      </c>
      <c r="N3085" t="s">
        <v>379</v>
      </c>
      <c r="O3085" t="str">
        <f t="shared" ca="1" si="196"/>
        <v>C:\Altium Libraries\Passives Library\DataSheet\GENERAL PURPOSE CHIP RESISTORS (Yageo).pdf</v>
      </c>
      <c r="P3085" s="5" t="str">
        <f t="shared" si="199"/>
        <v>GENERAL PURPOSE CHIP RESISTORS RES1210 9K53±1% 200V 0.5W</v>
      </c>
    </row>
    <row r="3086" spans="1:16" x14ac:dyDescent="0.3">
      <c r="A3086" s="4" t="s">
        <v>4387</v>
      </c>
      <c r="B3086" s="3" t="s">
        <v>944</v>
      </c>
      <c r="C3086" s="4" t="s">
        <v>2458</v>
      </c>
      <c r="D3086" s="45" t="s">
        <v>1669</v>
      </c>
      <c r="E3086" s="3" t="s">
        <v>763</v>
      </c>
      <c r="F3086" s="3" t="s">
        <v>945</v>
      </c>
      <c r="G3086" s="4" t="str">
        <f t="shared" si="197"/>
        <v>RES1210 9K76±1%</v>
      </c>
      <c r="H3086" s="3" t="s">
        <v>23</v>
      </c>
      <c r="I3086" s="3" t="s">
        <v>24</v>
      </c>
      <c r="J3086" s="3" t="s">
        <v>25</v>
      </c>
      <c r="K3086" s="3" t="s">
        <v>946</v>
      </c>
      <c r="L3086" s="4" t="str">
        <f t="shared" si="198"/>
        <v>RC1210FR-079K76L</v>
      </c>
      <c r="M3086" s="3" t="s">
        <v>378</v>
      </c>
      <c r="N3086" t="s">
        <v>379</v>
      </c>
      <c r="O3086" t="str">
        <f t="shared" ref="O3086:O3149" ca="1" si="200">CONCATENATE(LEFT(CELL("имяфайла"), FIND("[",CELL("имяфайла"))-1),"DataSheet\GENERAL PURPOSE CHIP RESISTORS (Yageo).pdf")</f>
        <v>C:\Altium Libraries\Passives Library\DataSheet\GENERAL PURPOSE CHIP RESISTORS (Yageo).pdf</v>
      </c>
      <c r="P3086" s="5" t="str">
        <f t="shared" si="199"/>
        <v>GENERAL PURPOSE CHIP RESISTORS RES1210 9K76±1% 200V 0.5W</v>
      </c>
    </row>
    <row r="3087" spans="1:16" x14ac:dyDescent="0.3">
      <c r="A3087" s="4" t="s">
        <v>4388</v>
      </c>
      <c r="B3087" s="3" t="s">
        <v>944</v>
      </c>
      <c r="C3087" s="4" t="s">
        <v>224</v>
      </c>
      <c r="D3087" s="45" t="s">
        <v>1669</v>
      </c>
      <c r="E3087" s="3" t="s">
        <v>763</v>
      </c>
      <c r="F3087" s="3" t="s">
        <v>945</v>
      </c>
      <c r="G3087" s="4" t="str">
        <f t="shared" ref="G3087:G3150" si="201">CONCATENATE(K3087," ",C3087,D3087)</f>
        <v>RES1210 10K±1%</v>
      </c>
      <c r="H3087" s="3" t="s">
        <v>23</v>
      </c>
      <c r="I3087" s="3" t="s">
        <v>24</v>
      </c>
      <c r="J3087" s="3" t="s">
        <v>25</v>
      </c>
      <c r="K3087" s="3" t="s">
        <v>946</v>
      </c>
      <c r="L3087" s="4" t="str">
        <f t="shared" ref="L3087:L3150" si="202">CONCATENATE("RC1210FR-07",C3087,"L")</f>
        <v>RC1210FR-0710KL</v>
      </c>
      <c r="M3087" s="3" t="s">
        <v>378</v>
      </c>
      <c r="N3087" t="s">
        <v>379</v>
      </c>
      <c r="O3087" t="str">
        <f t="shared" ca="1" si="200"/>
        <v>C:\Altium Libraries\Passives Library\DataSheet\GENERAL PURPOSE CHIP RESISTORS (Yageo).pdf</v>
      </c>
      <c r="P3087" s="5" t="str">
        <f t="shared" ref="P3087:P3150" si="203">CONCATENATE(N3087," ",K3087," ",C3087,D3087," ",E3087," ",F3087)</f>
        <v>GENERAL PURPOSE CHIP RESISTORS RES1210 10K±1% 200V 0.5W</v>
      </c>
    </row>
    <row r="3088" spans="1:16" x14ac:dyDescent="0.3">
      <c r="A3088" s="4" t="s">
        <v>4389</v>
      </c>
      <c r="B3088" s="3" t="s">
        <v>944</v>
      </c>
      <c r="C3088" s="4" t="s">
        <v>2459</v>
      </c>
      <c r="D3088" s="45" t="s">
        <v>1669</v>
      </c>
      <c r="E3088" s="3" t="s">
        <v>763</v>
      </c>
      <c r="F3088" s="3" t="s">
        <v>945</v>
      </c>
      <c r="G3088" s="4" t="str">
        <f t="shared" si="201"/>
        <v>RES1210 10K2±1%</v>
      </c>
      <c r="H3088" s="3" t="s">
        <v>23</v>
      </c>
      <c r="I3088" s="3" t="s">
        <v>24</v>
      </c>
      <c r="J3088" s="3" t="s">
        <v>25</v>
      </c>
      <c r="K3088" s="3" t="s">
        <v>946</v>
      </c>
      <c r="L3088" s="4" t="str">
        <f t="shared" si="202"/>
        <v>RC1210FR-0710K2L</v>
      </c>
      <c r="M3088" s="3" t="s">
        <v>378</v>
      </c>
      <c r="N3088" t="s">
        <v>379</v>
      </c>
      <c r="O3088" t="str">
        <f t="shared" ca="1" si="200"/>
        <v>C:\Altium Libraries\Passives Library\DataSheet\GENERAL PURPOSE CHIP RESISTORS (Yageo).pdf</v>
      </c>
      <c r="P3088" s="5" t="str">
        <f t="shared" si="203"/>
        <v>GENERAL PURPOSE CHIP RESISTORS RES1210 10K2±1% 200V 0.5W</v>
      </c>
    </row>
    <row r="3089" spans="1:16" x14ac:dyDescent="0.3">
      <c r="A3089" s="4" t="s">
        <v>4390</v>
      </c>
      <c r="B3089" s="3" t="s">
        <v>944</v>
      </c>
      <c r="C3089" s="4" t="s">
        <v>2460</v>
      </c>
      <c r="D3089" s="45" t="s">
        <v>1669</v>
      </c>
      <c r="E3089" s="3" t="s">
        <v>763</v>
      </c>
      <c r="F3089" s="3" t="s">
        <v>945</v>
      </c>
      <c r="G3089" s="4" t="str">
        <f t="shared" si="201"/>
        <v>RES1210 10K5±1%</v>
      </c>
      <c r="H3089" s="3" t="s">
        <v>23</v>
      </c>
      <c r="I3089" s="3" t="s">
        <v>24</v>
      </c>
      <c r="J3089" s="3" t="s">
        <v>25</v>
      </c>
      <c r="K3089" s="3" t="s">
        <v>946</v>
      </c>
      <c r="L3089" s="4" t="str">
        <f t="shared" si="202"/>
        <v>RC1210FR-0710K5L</v>
      </c>
      <c r="M3089" s="3" t="s">
        <v>378</v>
      </c>
      <c r="N3089" t="s">
        <v>379</v>
      </c>
      <c r="O3089" t="str">
        <f t="shared" ca="1" si="200"/>
        <v>C:\Altium Libraries\Passives Library\DataSheet\GENERAL PURPOSE CHIP RESISTORS (Yageo).pdf</v>
      </c>
      <c r="P3089" s="5" t="str">
        <f t="shared" si="203"/>
        <v>GENERAL PURPOSE CHIP RESISTORS RES1210 10K5±1% 200V 0.5W</v>
      </c>
    </row>
    <row r="3090" spans="1:16" x14ac:dyDescent="0.3">
      <c r="A3090" s="4" t="s">
        <v>4391</v>
      </c>
      <c r="B3090" s="3" t="s">
        <v>944</v>
      </c>
      <c r="C3090" s="4" t="s">
        <v>2461</v>
      </c>
      <c r="D3090" s="45" t="s">
        <v>1669</v>
      </c>
      <c r="E3090" s="3" t="s">
        <v>763</v>
      </c>
      <c r="F3090" s="3" t="s">
        <v>945</v>
      </c>
      <c r="G3090" s="4" t="str">
        <f t="shared" si="201"/>
        <v>RES1210 10K7±1%</v>
      </c>
      <c r="H3090" s="3" t="s">
        <v>23</v>
      </c>
      <c r="I3090" s="3" t="s">
        <v>24</v>
      </c>
      <c r="J3090" s="3" t="s">
        <v>25</v>
      </c>
      <c r="K3090" s="3" t="s">
        <v>946</v>
      </c>
      <c r="L3090" s="4" t="str">
        <f t="shared" si="202"/>
        <v>RC1210FR-0710K7L</v>
      </c>
      <c r="M3090" s="3" t="s">
        <v>378</v>
      </c>
      <c r="N3090" t="s">
        <v>379</v>
      </c>
      <c r="O3090" t="str">
        <f t="shared" ca="1" si="200"/>
        <v>C:\Altium Libraries\Passives Library\DataSheet\GENERAL PURPOSE CHIP RESISTORS (Yageo).pdf</v>
      </c>
      <c r="P3090" s="5" t="str">
        <f t="shared" si="203"/>
        <v>GENERAL PURPOSE CHIP RESISTORS RES1210 10K7±1% 200V 0.5W</v>
      </c>
    </row>
    <row r="3091" spans="1:16" x14ac:dyDescent="0.3">
      <c r="A3091" s="4" t="s">
        <v>4392</v>
      </c>
      <c r="B3091" s="3" t="s">
        <v>944</v>
      </c>
      <c r="C3091" s="4" t="s">
        <v>226</v>
      </c>
      <c r="D3091" s="45" t="s">
        <v>1669</v>
      </c>
      <c r="E3091" s="3" t="s">
        <v>763</v>
      </c>
      <c r="F3091" s="3" t="s">
        <v>945</v>
      </c>
      <c r="G3091" s="4" t="str">
        <f t="shared" si="201"/>
        <v>RES1210 11K±1%</v>
      </c>
      <c r="H3091" s="3" t="s">
        <v>23</v>
      </c>
      <c r="I3091" s="3" t="s">
        <v>24</v>
      </c>
      <c r="J3091" s="3" t="s">
        <v>25</v>
      </c>
      <c r="K3091" s="3" t="s">
        <v>946</v>
      </c>
      <c r="L3091" s="4" t="str">
        <f t="shared" si="202"/>
        <v>RC1210FR-0711KL</v>
      </c>
      <c r="M3091" s="3" t="s">
        <v>378</v>
      </c>
      <c r="N3091" t="s">
        <v>379</v>
      </c>
      <c r="O3091" t="str">
        <f t="shared" ca="1" si="200"/>
        <v>C:\Altium Libraries\Passives Library\DataSheet\GENERAL PURPOSE CHIP RESISTORS (Yageo).pdf</v>
      </c>
      <c r="P3091" s="5" t="str">
        <f t="shared" si="203"/>
        <v>GENERAL PURPOSE CHIP RESISTORS RES1210 11K±1% 200V 0.5W</v>
      </c>
    </row>
    <row r="3092" spans="1:16" x14ac:dyDescent="0.3">
      <c r="A3092" s="4" t="s">
        <v>4393</v>
      </c>
      <c r="B3092" s="3" t="s">
        <v>944</v>
      </c>
      <c r="C3092" s="4" t="s">
        <v>2462</v>
      </c>
      <c r="D3092" s="45" t="s">
        <v>1669</v>
      </c>
      <c r="E3092" s="3" t="s">
        <v>763</v>
      </c>
      <c r="F3092" s="3" t="s">
        <v>945</v>
      </c>
      <c r="G3092" s="4" t="str">
        <f t="shared" si="201"/>
        <v>RES1210 11K3±1%</v>
      </c>
      <c r="H3092" s="3" t="s">
        <v>23</v>
      </c>
      <c r="I3092" s="3" t="s">
        <v>24</v>
      </c>
      <c r="J3092" s="3" t="s">
        <v>25</v>
      </c>
      <c r="K3092" s="3" t="s">
        <v>946</v>
      </c>
      <c r="L3092" s="4" t="str">
        <f t="shared" si="202"/>
        <v>RC1210FR-0711K3L</v>
      </c>
      <c r="M3092" s="3" t="s">
        <v>378</v>
      </c>
      <c r="N3092" t="s">
        <v>379</v>
      </c>
      <c r="O3092" t="str">
        <f t="shared" ca="1" si="200"/>
        <v>C:\Altium Libraries\Passives Library\DataSheet\GENERAL PURPOSE CHIP RESISTORS (Yageo).pdf</v>
      </c>
      <c r="P3092" s="5" t="str">
        <f t="shared" si="203"/>
        <v>GENERAL PURPOSE CHIP RESISTORS RES1210 11K3±1% 200V 0.5W</v>
      </c>
    </row>
    <row r="3093" spans="1:16" x14ac:dyDescent="0.3">
      <c r="A3093" s="4" t="s">
        <v>4394</v>
      </c>
      <c r="B3093" s="3" t="s">
        <v>944</v>
      </c>
      <c r="C3093" s="4" t="s">
        <v>2463</v>
      </c>
      <c r="D3093" s="45" t="s">
        <v>1669</v>
      </c>
      <c r="E3093" s="3" t="s">
        <v>763</v>
      </c>
      <c r="F3093" s="3" t="s">
        <v>945</v>
      </c>
      <c r="G3093" s="4" t="str">
        <f t="shared" si="201"/>
        <v>RES1210 11K5±1%</v>
      </c>
      <c r="H3093" s="3" t="s">
        <v>23</v>
      </c>
      <c r="I3093" s="3" t="s">
        <v>24</v>
      </c>
      <c r="J3093" s="3" t="s">
        <v>25</v>
      </c>
      <c r="K3093" s="3" t="s">
        <v>946</v>
      </c>
      <c r="L3093" s="4" t="str">
        <f t="shared" si="202"/>
        <v>RC1210FR-0711K5L</v>
      </c>
      <c r="M3093" s="3" t="s">
        <v>378</v>
      </c>
      <c r="N3093" t="s">
        <v>379</v>
      </c>
      <c r="O3093" t="str">
        <f t="shared" ca="1" si="200"/>
        <v>C:\Altium Libraries\Passives Library\DataSheet\GENERAL PURPOSE CHIP RESISTORS (Yageo).pdf</v>
      </c>
      <c r="P3093" s="5" t="str">
        <f t="shared" si="203"/>
        <v>GENERAL PURPOSE CHIP RESISTORS RES1210 11K5±1% 200V 0.5W</v>
      </c>
    </row>
    <row r="3094" spans="1:16" x14ac:dyDescent="0.3">
      <c r="A3094" s="4" t="s">
        <v>4395</v>
      </c>
      <c r="B3094" s="3" t="s">
        <v>944</v>
      </c>
      <c r="C3094" s="4" t="s">
        <v>2464</v>
      </c>
      <c r="D3094" s="45" t="s">
        <v>1669</v>
      </c>
      <c r="E3094" s="3" t="s">
        <v>763</v>
      </c>
      <c r="F3094" s="3" t="s">
        <v>945</v>
      </c>
      <c r="G3094" s="4" t="str">
        <f t="shared" si="201"/>
        <v>RES1210 11K8±1%</v>
      </c>
      <c r="H3094" s="3" t="s">
        <v>23</v>
      </c>
      <c r="I3094" s="3" t="s">
        <v>24</v>
      </c>
      <c r="J3094" s="3" t="s">
        <v>25</v>
      </c>
      <c r="K3094" s="3" t="s">
        <v>946</v>
      </c>
      <c r="L3094" s="4" t="str">
        <f t="shared" si="202"/>
        <v>RC1210FR-0711K8L</v>
      </c>
      <c r="M3094" s="3" t="s">
        <v>378</v>
      </c>
      <c r="N3094" t="s">
        <v>379</v>
      </c>
      <c r="O3094" t="str">
        <f t="shared" ca="1" si="200"/>
        <v>C:\Altium Libraries\Passives Library\DataSheet\GENERAL PURPOSE CHIP RESISTORS (Yageo).pdf</v>
      </c>
      <c r="P3094" s="5" t="str">
        <f t="shared" si="203"/>
        <v>GENERAL PURPOSE CHIP RESISTORS RES1210 11K8±1% 200V 0.5W</v>
      </c>
    </row>
    <row r="3095" spans="1:16" x14ac:dyDescent="0.3">
      <c r="A3095" s="4" t="s">
        <v>4396</v>
      </c>
      <c r="B3095" s="3" t="s">
        <v>944</v>
      </c>
      <c r="C3095" s="4" t="s">
        <v>2465</v>
      </c>
      <c r="D3095" s="45" t="s">
        <v>1669</v>
      </c>
      <c r="E3095" s="3" t="s">
        <v>763</v>
      </c>
      <c r="F3095" s="3" t="s">
        <v>945</v>
      </c>
      <c r="G3095" s="4" t="str">
        <f t="shared" si="201"/>
        <v>RES1210 12K1±1%</v>
      </c>
      <c r="H3095" s="3" t="s">
        <v>23</v>
      </c>
      <c r="I3095" s="3" t="s">
        <v>24</v>
      </c>
      <c r="J3095" s="3" t="s">
        <v>25</v>
      </c>
      <c r="K3095" s="3" t="s">
        <v>946</v>
      </c>
      <c r="L3095" s="4" t="str">
        <f t="shared" si="202"/>
        <v>RC1210FR-0712K1L</v>
      </c>
      <c r="M3095" s="3" t="s">
        <v>378</v>
      </c>
      <c r="N3095" t="s">
        <v>379</v>
      </c>
      <c r="O3095" t="str">
        <f t="shared" ca="1" si="200"/>
        <v>C:\Altium Libraries\Passives Library\DataSheet\GENERAL PURPOSE CHIP RESISTORS (Yageo).pdf</v>
      </c>
      <c r="P3095" s="5" t="str">
        <f t="shared" si="203"/>
        <v>GENERAL PURPOSE CHIP RESISTORS RES1210 12K1±1% 200V 0.5W</v>
      </c>
    </row>
    <row r="3096" spans="1:16" x14ac:dyDescent="0.3">
      <c r="A3096" s="4" t="s">
        <v>4397</v>
      </c>
      <c r="B3096" s="3" t="s">
        <v>944</v>
      </c>
      <c r="C3096" s="4" t="s">
        <v>2466</v>
      </c>
      <c r="D3096" s="45" t="s">
        <v>1669</v>
      </c>
      <c r="E3096" s="3" t="s">
        <v>763</v>
      </c>
      <c r="F3096" s="3" t="s">
        <v>945</v>
      </c>
      <c r="G3096" s="4" t="str">
        <f t="shared" si="201"/>
        <v>RES1210 12K4±1%</v>
      </c>
      <c r="H3096" s="3" t="s">
        <v>23</v>
      </c>
      <c r="I3096" s="3" t="s">
        <v>24</v>
      </c>
      <c r="J3096" s="3" t="s">
        <v>25</v>
      </c>
      <c r="K3096" s="3" t="s">
        <v>946</v>
      </c>
      <c r="L3096" s="4" t="str">
        <f t="shared" si="202"/>
        <v>RC1210FR-0712K4L</v>
      </c>
      <c r="M3096" s="3" t="s">
        <v>378</v>
      </c>
      <c r="N3096" t="s">
        <v>379</v>
      </c>
      <c r="O3096" t="str">
        <f t="shared" ca="1" si="200"/>
        <v>C:\Altium Libraries\Passives Library\DataSheet\GENERAL PURPOSE CHIP RESISTORS (Yageo).pdf</v>
      </c>
      <c r="P3096" s="5" t="str">
        <f t="shared" si="203"/>
        <v>GENERAL PURPOSE CHIP RESISTORS RES1210 12K4±1% 200V 0.5W</v>
      </c>
    </row>
    <row r="3097" spans="1:16" x14ac:dyDescent="0.3">
      <c r="A3097" s="4" t="s">
        <v>4398</v>
      </c>
      <c r="B3097" s="3" t="s">
        <v>944</v>
      </c>
      <c r="C3097" s="4" t="s">
        <v>2467</v>
      </c>
      <c r="D3097" s="45" t="s">
        <v>1669</v>
      </c>
      <c r="E3097" s="3" t="s">
        <v>763</v>
      </c>
      <c r="F3097" s="3" t="s">
        <v>945</v>
      </c>
      <c r="G3097" s="4" t="str">
        <f t="shared" si="201"/>
        <v>RES1210 12K7±1%</v>
      </c>
      <c r="H3097" s="3" t="s">
        <v>23</v>
      </c>
      <c r="I3097" s="3" t="s">
        <v>24</v>
      </c>
      <c r="J3097" s="3" t="s">
        <v>25</v>
      </c>
      <c r="K3097" s="3" t="s">
        <v>946</v>
      </c>
      <c r="L3097" s="4" t="str">
        <f t="shared" si="202"/>
        <v>RC1210FR-0712K7L</v>
      </c>
      <c r="M3097" s="3" t="s">
        <v>378</v>
      </c>
      <c r="N3097" t="s">
        <v>379</v>
      </c>
      <c r="O3097" t="str">
        <f t="shared" ca="1" si="200"/>
        <v>C:\Altium Libraries\Passives Library\DataSheet\GENERAL PURPOSE CHIP RESISTORS (Yageo).pdf</v>
      </c>
      <c r="P3097" s="5" t="str">
        <f t="shared" si="203"/>
        <v>GENERAL PURPOSE CHIP RESISTORS RES1210 12K7±1% 200V 0.5W</v>
      </c>
    </row>
    <row r="3098" spans="1:16" x14ac:dyDescent="0.3">
      <c r="A3098" s="4" t="s">
        <v>4399</v>
      </c>
      <c r="B3098" s="3" t="s">
        <v>944</v>
      </c>
      <c r="C3098" s="4" t="s">
        <v>230</v>
      </c>
      <c r="D3098" s="45" t="s">
        <v>1669</v>
      </c>
      <c r="E3098" s="3" t="s">
        <v>763</v>
      </c>
      <c r="F3098" s="3" t="s">
        <v>945</v>
      </c>
      <c r="G3098" s="4" t="str">
        <f t="shared" si="201"/>
        <v>RES1210 13K±1%</v>
      </c>
      <c r="H3098" s="3" t="s">
        <v>23</v>
      </c>
      <c r="I3098" s="3" t="s">
        <v>24</v>
      </c>
      <c r="J3098" s="3" t="s">
        <v>25</v>
      </c>
      <c r="K3098" s="3" t="s">
        <v>946</v>
      </c>
      <c r="L3098" s="4" t="str">
        <f t="shared" si="202"/>
        <v>RC1210FR-0713KL</v>
      </c>
      <c r="M3098" s="3" t="s">
        <v>378</v>
      </c>
      <c r="N3098" t="s">
        <v>379</v>
      </c>
      <c r="O3098" t="str">
        <f t="shared" ca="1" si="200"/>
        <v>C:\Altium Libraries\Passives Library\DataSheet\GENERAL PURPOSE CHIP RESISTORS (Yageo).pdf</v>
      </c>
      <c r="P3098" s="5" t="str">
        <f t="shared" si="203"/>
        <v>GENERAL PURPOSE CHIP RESISTORS RES1210 13K±1% 200V 0.5W</v>
      </c>
    </row>
    <row r="3099" spans="1:16" x14ac:dyDescent="0.3">
      <c r="A3099" s="4" t="s">
        <v>4400</v>
      </c>
      <c r="B3099" s="3" t="s">
        <v>944</v>
      </c>
      <c r="C3099" s="4" t="s">
        <v>2468</v>
      </c>
      <c r="D3099" s="45" t="s">
        <v>1669</v>
      </c>
      <c r="E3099" s="3" t="s">
        <v>763</v>
      </c>
      <c r="F3099" s="3" t="s">
        <v>945</v>
      </c>
      <c r="G3099" s="4" t="str">
        <f t="shared" si="201"/>
        <v>RES1210 13K3±1%</v>
      </c>
      <c r="H3099" s="3" t="s">
        <v>23</v>
      </c>
      <c r="I3099" s="3" t="s">
        <v>24</v>
      </c>
      <c r="J3099" s="3" t="s">
        <v>25</v>
      </c>
      <c r="K3099" s="3" t="s">
        <v>946</v>
      </c>
      <c r="L3099" s="4" t="str">
        <f t="shared" si="202"/>
        <v>RC1210FR-0713K3L</v>
      </c>
      <c r="M3099" s="3" t="s">
        <v>378</v>
      </c>
      <c r="N3099" t="s">
        <v>379</v>
      </c>
      <c r="O3099" t="str">
        <f t="shared" ca="1" si="200"/>
        <v>C:\Altium Libraries\Passives Library\DataSheet\GENERAL PURPOSE CHIP RESISTORS (Yageo).pdf</v>
      </c>
      <c r="P3099" s="5" t="str">
        <f t="shared" si="203"/>
        <v>GENERAL PURPOSE CHIP RESISTORS RES1210 13K3±1% 200V 0.5W</v>
      </c>
    </row>
    <row r="3100" spans="1:16" x14ac:dyDescent="0.3">
      <c r="A3100" s="4" t="s">
        <v>4401</v>
      </c>
      <c r="B3100" s="3" t="s">
        <v>944</v>
      </c>
      <c r="C3100" s="4" t="s">
        <v>2469</v>
      </c>
      <c r="D3100" s="45" t="s">
        <v>1669</v>
      </c>
      <c r="E3100" s="3" t="s">
        <v>763</v>
      </c>
      <c r="F3100" s="3" t="s">
        <v>945</v>
      </c>
      <c r="G3100" s="4" t="str">
        <f t="shared" si="201"/>
        <v>RES1210 13K7±1%</v>
      </c>
      <c r="H3100" s="3" t="s">
        <v>23</v>
      </c>
      <c r="I3100" s="3" t="s">
        <v>24</v>
      </c>
      <c r="J3100" s="3" t="s">
        <v>25</v>
      </c>
      <c r="K3100" s="3" t="s">
        <v>946</v>
      </c>
      <c r="L3100" s="4" t="str">
        <f t="shared" si="202"/>
        <v>RC1210FR-0713K7L</v>
      </c>
      <c r="M3100" s="3" t="s">
        <v>378</v>
      </c>
      <c r="N3100" t="s">
        <v>379</v>
      </c>
      <c r="O3100" t="str">
        <f t="shared" ca="1" si="200"/>
        <v>C:\Altium Libraries\Passives Library\DataSheet\GENERAL PURPOSE CHIP RESISTORS (Yageo).pdf</v>
      </c>
      <c r="P3100" s="5" t="str">
        <f t="shared" si="203"/>
        <v>GENERAL PURPOSE CHIP RESISTORS RES1210 13K7±1% 200V 0.5W</v>
      </c>
    </row>
    <row r="3101" spans="1:16" x14ac:dyDescent="0.3">
      <c r="A3101" s="4" t="s">
        <v>4402</v>
      </c>
      <c r="B3101" s="3" t="s">
        <v>944</v>
      </c>
      <c r="C3101" s="4" t="s">
        <v>2470</v>
      </c>
      <c r="D3101" s="45" t="s">
        <v>1669</v>
      </c>
      <c r="E3101" s="3" t="s">
        <v>763</v>
      </c>
      <c r="F3101" s="3" t="s">
        <v>945</v>
      </c>
      <c r="G3101" s="4" t="str">
        <f t="shared" si="201"/>
        <v>RES1210 14K±1%</v>
      </c>
      <c r="H3101" s="3" t="s">
        <v>23</v>
      </c>
      <c r="I3101" s="3" t="s">
        <v>24</v>
      </c>
      <c r="J3101" s="3" t="s">
        <v>25</v>
      </c>
      <c r="K3101" s="3" t="s">
        <v>946</v>
      </c>
      <c r="L3101" s="4" t="str">
        <f t="shared" si="202"/>
        <v>RC1210FR-0714KL</v>
      </c>
      <c r="M3101" s="3" t="s">
        <v>378</v>
      </c>
      <c r="N3101" t="s">
        <v>379</v>
      </c>
      <c r="O3101" t="str">
        <f t="shared" ca="1" si="200"/>
        <v>C:\Altium Libraries\Passives Library\DataSheet\GENERAL PURPOSE CHIP RESISTORS (Yageo).pdf</v>
      </c>
      <c r="P3101" s="5" t="str">
        <f t="shared" si="203"/>
        <v>GENERAL PURPOSE CHIP RESISTORS RES1210 14K±1% 200V 0.5W</v>
      </c>
    </row>
    <row r="3102" spans="1:16" x14ac:dyDescent="0.3">
      <c r="A3102" s="4" t="s">
        <v>4403</v>
      </c>
      <c r="B3102" s="3" t="s">
        <v>944</v>
      </c>
      <c r="C3102" s="4" t="s">
        <v>2471</v>
      </c>
      <c r="D3102" s="45" t="s">
        <v>1669</v>
      </c>
      <c r="E3102" s="3" t="s">
        <v>763</v>
      </c>
      <c r="F3102" s="3" t="s">
        <v>945</v>
      </c>
      <c r="G3102" s="4" t="str">
        <f t="shared" si="201"/>
        <v>RES1210 14K3±1%</v>
      </c>
      <c r="H3102" s="3" t="s">
        <v>23</v>
      </c>
      <c r="I3102" s="3" t="s">
        <v>24</v>
      </c>
      <c r="J3102" s="3" t="s">
        <v>25</v>
      </c>
      <c r="K3102" s="3" t="s">
        <v>946</v>
      </c>
      <c r="L3102" s="4" t="str">
        <f t="shared" si="202"/>
        <v>RC1210FR-0714K3L</v>
      </c>
      <c r="M3102" s="3" t="s">
        <v>378</v>
      </c>
      <c r="N3102" t="s">
        <v>379</v>
      </c>
      <c r="O3102" t="str">
        <f t="shared" ca="1" si="200"/>
        <v>C:\Altium Libraries\Passives Library\DataSheet\GENERAL PURPOSE CHIP RESISTORS (Yageo).pdf</v>
      </c>
      <c r="P3102" s="5" t="str">
        <f t="shared" si="203"/>
        <v>GENERAL PURPOSE CHIP RESISTORS RES1210 14K3±1% 200V 0.5W</v>
      </c>
    </row>
    <row r="3103" spans="1:16" x14ac:dyDescent="0.3">
      <c r="A3103" s="4" t="s">
        <v>4404</v>
      </c>
      <c r="B3103" s="3" t="s">
        <v>944</v>
      </c>
      <c r="C3103" s="4" t="s">
        <v>2472</v>
      </c>
      <c r="D3103" s="45" t="s">
        <v>1669</v>
      </c>
      <c r="E3103" s="3" t="s">
        <v>763</v>
      </c>
      <c r="F3103" s="3" t="s">
        <v>945</v>
      </c>
      <c r="G3103" s="4" t="str">
        <f t="shared" si="201"/>
        <v>RES1210 14K7±1%</v>
      </c>
      <c r="H3103" s="3" t="s">
        <v>23</v>
      </c>
      <c r="I3103" s="3" t="s">
        <v>24</v>
      </c>
      <c r="J3103" s="3" t="s">
        <v>25</v>
      </c>
      <c r="K3103" s="3" t="s">
        <v>946</v>
      </c>
      <c r="L3103" s="4" t="str">
        <f t="shared" si="202"/>
        <v>RC1210FR-0714K7L</v>
      </c>
      <c r="M3103" s="3" t="s">
        <v>378</v>
      </c>
      <c r="N3103" t="s">
        <v>379</v>
      </c>
      <c r="O3103" t="str">
        <f t="shared" ca="1" si="200"/>
        <v>C:\Altium Libraries\Passives Library\DataSheet\GENERAL PURPOSE CHIP RESISTORS (Yageo).pdf</v>
      </c>
      <c r="P3103" s="5" t="str">
        <f t="shared" si="203"/>
        <v>GENERAL PURPOSE CHIP RESISTORS RES1210 14K7±1% 200V 0.5W</v>
      </c>
    </row>
    <row r="3104" spans="1:16" x14ac:dyDescent="0.3">
      <c r="A3104" s="4" t="s">
        <v>4405</v>
      </c>
      <c r="B3104" s="3" t="s">
        <v>944</v>
      </c>
      <c r="C3104" s="4" t="s">
        <v>232</v>
      </c>
      <c r="D3104" s="45" t="s">
        <v>1669</v>
      </c>
      <c r="E3104" s="3" t="s">
        <v>763</v>
      </c>
      <c r="F3104" s="3" t="s">
        <v>945</v>
      </c>
      <c r="G3104" s="4" t="str">
        <f t="shared" si="201"/>
        <v>RES1210 15K±1%</v>
      </c>
      <c r="H3104" s="3" t="s">
        <v>23</v>
      </c>
      <c r="I3104" s="3" t="s">
        <v>24</v>
      </c>
      <c r="J3104" s="3" t="s">
        <v>25</v>
      </c>
      <c r="K3104" s="3" t="s">
        <v>946</v>
      </c>
      <c r="L3104" s="4" t="str">
        <f t="shared" si="202"/>
        <v>RC1210FR-0715KL</v>
      </c>
      <c r="M3104" s="3" t="s">
        <v>378</v>
      </c>
      <c r="N3104" t="s">
        <v>379</v>
      </c>
      <c r="O3104" t="str">
        <f t="shared" ca="1" si="200"/>
        <v>C:\Altium Libraries\Passives Library\DataSheet\GENERAL PURPOSE CHIP RESISTORS (Yageo).pdf</v>
      </c>
      <c r="P3104" s="5" t="str">
        <f t="shared" si="203"/>
        <v>GENERAL PURPOSE CHIP RESISTORS RES1210 15K±1% 200V 0.5W</v>
      </c>
    </row>
    <row r="3105" spans="1:16" x14ac:dyDescent="0.3">
      <c r="A3105" s="4" t="s">
        <v>4406</v>
      </c>
      <c r="B3105" s="3" t="s">
        <v>944</v>
      </c>
      <c r="C3105" s="4" t="s">
        <v>2473</v>
      </c>
      <c r="D3105" s="45" t="s">
        <v>1669</v>
      </c>
      <c r="E3105" s="3" t="s">
        <v>763</v>
      </c>
      <c r="F3105" s="3" t="s">
        <v>945</v>
      </c>
      <c r="G3105" s="4" t="str">
        <f t="shared" si="201"/>
        <v>RES1210 15K4±1%</v>
      </c>
      <c r="H3105" s="3" t="s">
        <v>23</v>
      </c>
      <c r="I3105" s="3" t="s">
        <v>24</v>
      </c>
      <c r="J3105" s="3" t="s">
        <v>25</v>
      </c>
      <c r="K3105" s="3" t="s">
        <v>946</v>
      </c>
      <c r="L3105" s="4" t="str">
        <f t="shared" si="202"/>
        <v>RC1210FR-0715K4L</v>
      </c>
      <c r="M3105" s="3" t="s">
        <v>378</v>
      </c>
      <c r="N3105" t="s">
        <v>379</v>
      </c>
      <c r="O3105" t="str">
        <f t="shared" ca="1" si="200"/>
        <v>C:\Altium Libraries\Passives Library\DataSheet\GENERAL PURPOSE CHIP RESISTORS (Yageo).pdf</v>
      </c>
      <c r="P3105" s="5" t="str">
        <f t="shared" si="203"/>
        <v>GENERAL PURPOSE CHIP RESISTORS RES1210 15K4±1% 200V 0.5W</v>
      </c>
    </row>
    <row r="3106" spans="1:16" x14ac:dyDescent="0.3">
      <c r="A3106" s="4" t="s">
        <v>4407</v>
      </c>
      <c r="B3106" s="3" t="s">
        <v>944</v>
      </c>
      <c r="C3106" s="4" t="s">
        <v>2474</v>
      </c>
      <c r="D3106" s="45" t="s">
        <v>1669</v>
      </c>
      <c r="E3106" s="3" t="s">
        <v>763</v>
      </c>
      <c r="F3106" s="3" t="s">
        <v>945</v>
      </c>
      <c r="G3106" s="4" t="str">
        <f t="shared" si="201"/>
        <v>RES1210 15K8±1%</v>
      </c>
      <c r="H3106" s="3" t="s">
        <v>23</v>
      </c>
      <c r="I3106" s="3" t="s">
        <v>24</v>
      </c>
      <c r="J3106" s="3" t="s">
        <v>25</v>
      </c>
      <c r="K3106" s="3" t="s">
        <v>946</v>
      </c>
      <c r="L3106" s="4" t="str">
        <f t="shared" si="202"/>
        <v>RC1210FR-0715K8L</v>
      </c>
      <c r="M3106" s="3" t="s">
        <v>378</v>
      </c>
      <c r="N3106" t="s">
        <v>379</v>
      </c>
      <c r="O3106" t="str">
        <f t="shared" ca="1" si="200"/>
        <v>C:\Altium Libraries\Passives Library\DataSheet\GENERAL PURPOSE CHIP RESISTORS (Yageo).pdf</v>
      </c>
      <c r="P3106" s="5" t="str">
        <f t="shared" si="203"/>
        <v>GENERAL PURPOSE CHIP RESISTORS RES1210 15K8±1% 200V 0.5W</v>
      </c>
    </row>
    <row r="3107" spans="1:16" x14ac:dyDescent="0.3">
      <c r="A3107" s="4" t="s">
        <v>4408</v>
      </c>
      <c r="B3107" s="3" t="s">
        <v>944</v>
      </c>
      <c r="C3107" s="4" t="s">
        <v>2475</v>
      </c>
      <c r="D3107" s="45" t="s">
        <v>1669</v>
      </c>
      <c r="E3107" s="3" t="s">
        <v>763</v>
      </c>
      <c r="F3107" s="3" t="s">
        <v>945</v>
      </c>
      <c r="G3107" s="4" t="str">
        <f t="shared" si="201"/>
        <v>RES1210 16K2±1%</v>
      </c>
      <c r="H3107" s="3" t="s">
        <v>23</v>
      </c>
      <c r="I3107" s="3" t="s">
        <v>24</v>
      </c>
      <c r="J3107" s="3" t="s">
        <v>25</v>
      </c>
      <c r="K3107" s="3" t="s">
        <v>946</v>
      </c>
      <c r="L3107" s="4" t="str">
        <f t="shared" si="202"/>
        <v>RC1210FR-0716K2L</v>
      </c>
      <c r="M3107" s="3" t="s">
        <v>378</v>
      </c>
      <c r="N3107" t="s">
        <v>379</v>
      </c>
      <c r="O3107" t="str">
        <f t="shared" ca="1" si="200"/>
        <v>C:\Altium Libraries\Passives Library\DataSheet\GENERAL PURPOSE CHIP RESISTORS (Yageo).pdf</v>
      </c>
      <c r="P3107" s="5" t="str">
        <f t="shared" si="203"/>
        <v>GENERAL PURPOSE CHIP RESISTORS RES1210 16K2±1% 200V 0.5W</v>
      </c>
    </row>
    <row r="3108" spans="1:16" x14ac:dyDescent="0.3">
      <c r="A3108" s="4" t="s">
        <v>4409</v>
      </c>
      <c r="B3108" s="3" t="s">
        <v>944</v>
      </c>
      <c r="C3108" s="4" t="s">
        <v>2476</v>
      </c>
      <c r="D3108" s="45" t="s">
        <v>1669</v>
      </c>
      <c r="E3108" s="3" t="s">
        <v>763</v>
      </c>
      <c r="F3108" s="3" t="s">
        <v>945</v>
      </c>
      <c r="G3108" s="4" t="str">
        <f t="shared" si="201"/>
        <v>RES1210 16K5±1%</v>
      </c>
      <c r="H3108" s="3" t="s">
        <v>23</v>
      </c>
      <c r="I3108" s="3" t="s">
        <v>24</v>
      </c>
      <c r="J3108" s="3" t="s">
        <v>25</v>
      </c>
      <c r="K3108" s="3" t="s">
        <v>946</v>
      </c>
      <c r="L3108" s="4" t="str">
        <f t="shared" si="202"/>
        <v>RC1210FR-0716K5L</v>
      </c>
      <c r="M3108" s="3" t="s">
        <v>378</v>
      </c>
      <c r="N3108" t="s">
        <v>379</v>
      </c>
      <c r="O3108" t="str">
        <f t="shared" ca="1" si="200"/>
        <v>C:\Altium Libraries\Passives Library\DataSheet\GENERAL PURPOSE CHIP RESISTORS (Yageo).pdf</v>
      </c>
      <c r="P3108" s="5" t="str">
        <f t="shared" si="203"/>
        <v>GENERAL PURPOSE CHIP RESISTORS RES1210 16K5±1% 200V 0.5W</v>
      </c>
    </row>
    <row r="3109" spans="1:16" x14ac:dyDescent="0.3">
      <c r="A3109" s="4" t="s">
        <v>4410</v>
      </c>
      <c r="B3109" s="3" t="s">
        <v>944</v>
      </c>
      <c r="C3109" s="4" t="s">
        <v>2477</v>
      </c>
      <c r="D3109" s="45" t="s">
        <v>1669</v>
      </c>
      <c r="E3109" s="3" t="s">
        <v>763</v>
      </c>
      <c r="F3109" s="3" t="s">
        <v>945</v>
      </c>
      <c r="G3109" s="4" t="str">
        <f t="shared" si="201"/>
        <v>RES1210 16K9±1%</v>
      </c>
      <c r="H3109" s="3" t="s">
        <v>23</v>
      </c>
      <c r="I3109" s="3" t="s">
        <v>24</v>
      </c>
      <c r="J3109" s="3" t="s">
        <v>25</v>
      </c>
      <c r="K3109" s="3" t="s">
        <v>946</v>
      </c>
      <c r="L3109" s="4" t="str">
        <f t="shared" si="202"/>
        <v>RC1210FR-0716K9L</v>
      </c>
      <c r="M3109" s="3" t="s">
        <v>378</v>
      </c>
      <c r="N3109" t="s">
        <v>379</v>
      </c>
      <c r="O3109" t="str">
        <f t="shared" ca="1" si="200"/>
        <v>C:\Altium Libraries\Passives Library\DataSheet\GENERAL PURPOSE CHIP RESISTORS (Yageo).pdf</v>
      </c>
      <c r="P3109" s="5" t="str">
        <f t="shared" si="203"/>
        <v>GENERAL PURPOSE CHIP RESISTORS RES1210 16K9±1% 200V 0.5W</v>
      </c>
    </row>
    <row r="3110" spans="1:16" x14ac:dyDescent="0.3">
      <c r="A3110" s="4" t="s">
        <v>4411</v>
      </c>
      <c r="B3110" s="3" t="s">
        <v>944</v>
      </c>
      <c r="C3110" s="4" t="s">
        <v>2478</v>
      </c>
      <c r="D3110" s="45" t="s">
        <v>1669</v>
      </c>
      <c r="E3110" s="3" t="s">
        <v>763</v>
      </c>
      <c r="F3110" s="3" t="s">
        <v>945</v>
      </c>
      <c r="G3110" s="4" t="str">
        <f t="shared" si="201"/>
        <v>RES1210 17K4±1%</v>
      </c>
      <c r="H3110" s="3" t="s">
        <v>23</v>
      </c>
      <c r="I3110" s="3" t="s">
        <v>24</v>
      </c>
      <c r="J3110" s="3" t="s">
        <v>25</v>
      </c>
      <c r="K3110" s="3" t="s">
        <v>946</v>
      </c>
      <c r="L3110" s="4" t="str">
        <f t="shared" si="202"/>
        <v>RC1210FR-0717K4L</v>
      </c>
      <c r="M3110" s="3" t="s">
        <v>378</v>
      </c>
      <c r="N3110" t="s">
        <v>379</v>
      </c>
      <c r="O3110" t="str">
        <f t="shared" ca="1" si="200"/>
        <v>C:\Altium Libraries\Passives Library\DataSheet\GENERAL PURPOSE CHIP RESISTORS (Yageo).pdf</v>
      </c>
      <c r="P3110" s="5" t="str">
        <f t="shared" si="203"/>
        <v>GENERAL PURPOSE CHIP RESISTORS RES1210 17K4±1% 200V 0.5W</v>
      </c>
    </row>
    <row r="3111" spans="1:16" x14ac:dyDescent="0.3">
      <c r="A3111" s="4" t="s">
        <v>4412</v>
      </c>
      <c r="B3111" s="3" t="s">
        <v>944</v>
      </c>
      <c r="C3111" s="4" t="s">
        <v>2479</v>
      </c>
      <c r="D3111" s="45" t="s">
        <v>1669</v>
      </c>
      <c r="E3111" s="3" t="s">
        <v>763</v>
      </c>
      <c r="F3111" s="3" t="s">
        <v>945</v>
      </c>
      <c r="G3111" s="4" t="str">
        <f t="shared" si="201"/>
        <v>RES1210 17K8±1%</v>
      </c>
      <c r="H3111" s="3" t="s">
        <v>23</v>
      </c>
      <c r="I3111" s="3" t="s">
        <v>24</v>
      </c>
      <c r="J3111" s="3" t="s">
        <v>25</v>
      </c>
      <c r="K3111" s="3" t="s">
        <v>946</v>
      </c>
      <c r="L3111" s="4" t="str">
        <f t="shared" si="202"/>
        <v>RC1210FR-0717K8L</v>
      </c>
      <c r="M3111" s="3" t="s">
        <v>378</v>
      </c>
      <c r="N3111" t="s">
        <v>379</v>
      </c>
      <c r="O3111" t="str">
        <f t="shared" ca="1" si="200"/>
        <v>C:\Altium Libraries\Passives Library\DataSheet\GENERAL PURPOSE CHIP RESISTORS (Yageo).pdf</v>
      </c>
      <c r="P3111" s="5" t="str">
        <f t="shared" si="203"/>
        <v>GENERAL PURPOSE CHIP RESISTORS RES1210 17K8±1% 200V 0.5W</v>
      </c>
    </row>
    <row r="3112" spans="1:16" x14ac:dyDescent="0.3">
      <c r="A3112" s="4" t="s">
        <v>4413</v>
      </c>
      <c r="B3112" s="3" t="s">
        <v>944</v>
      </c>
      <c r="C3112" s="4" t="s">
        <v>2480</v>
      </c>
      <c r="D3112" s="45" t="s">
        <v>1669</v>
      </c>
      <c r="E3112" s="3" t="s">
        <v>763</v>
      </c>
      <c r="F3112" s="3" t="s">
        <v>945</v>
      </c>
      <c r="G3112" s="4" t="str">
        <f t="shared" si="201"/>
        <v>RES1210 18K2±1%</v>
      </c>
      <c r="H3112" s="3" t="s">
        <v>23</v>
      </c>
      <c r="I3112" s="3" t="s">
        <v>24</v>
      </c>
      <c r="J3112" s="3" t="s">
        <v>25</v>
      </c>
      <c r="K3112" s="3" t="s">
        <v>946</v>
      </c>
      <c r="L3112" s="4" t="str">
        <f t="shared" si="202"/>
        <v>RC1210FR-0718K2L</v>
      </c>
      <c r="M3112" s="3" t="s">
        <v>378</v>
      </c>
      <c r="N3112" t="s">
        <v>379</v>
      </c>
      <c r="O3112" t="str">
        <f t="shared" ca="1" si="200"/>
        <v>C:\Altium Libraries\Passives Library\DataSheet\GENERAL PURPOSE CHIP RESISTORS (Yageo).pdf</v>
      </c>
      <c r="P3112" s="5" t="str">
        <f t="shared" si="203"/>
        <v>GENERAL PURPOSE CHIP RESISTORS RES1210 18K2±1% 200V 0.5W</v>
      </c>
    </row>
    <row r="3113" spans="1:16" x14ac:dyDescent="0.3">
      <c r="A3113" s="4" t="s">
        <v>4414</v>
      </c>
      <c r="B3113" s="3" t="s">
        <v>944</v>
      </c>
      <c r="C3113" s="4" t="s">
        <v>2481</v>
      </c>
      <c r="D3113" s="45" t="s">
        <v>1669</v>
      </c>
      <c r="E3113" s="3" t="s">
        <v>763</v>
      </c>
      <c r="F3113" s="3" t="s">
        <v>945</v>
      </c>
      <c r="G3113" s="4" t="str">
        <f t="shared" si="201"/>
        <v>RES1210 18K7±1%</v>
      </c>
      <c r="H3113" s="3" t="s">
        <v>23</v>
      </c>
      <c r="I3113" s="3" t="s">
        <v>24</v>
      </c>
      <c r="J3113" s="3" t="s">
        <v>25</v>
      </c>
      <c r="K3113" s="3" t="s">
        <v>946</v>
      </c>
      <c r="L3113" s="4" t="str">
        <f t="shared" si="202"/>
        <v>RC1210FR-0718K7L</v>
      </c>
      <c r="M3113" s="3" t="s">
        <v>378</v>
      </c>
      <c r="N3113" t="s">
        <v>379</v>
      </c>
      <c r="O3113" t="str">
        <f t="shared" ca="1" si="200"/>
        <v>C:\Altium Libraries\Passives Library\DataSheet\GENERAL PURPOSE CHIP RESISTORS (Yageo).pdf</v>
      </c>
      <c r="P3113" s="5" t="str">
        <f t="shared" si="203"/>
        <v>GENERAL PURPOSE CHIP RESISTORS RES1210 18K7±1% 200V 0.5W</v>
      </c>
    </row>
    <row r="3114" spans="1:16" x14ac:dyDescent="0.3">
      <c r="A3114" s="4" t="s">
        <v>4415</v>
      </c>
      <c r="B3114" s="3" t="s">
        <v>944</v>
      </c>
      <c r="C3114" s="4" t="s">
        <v>2482</v>
      </c>
      <c r="D3114" s="45" t="s">
        <v>1669</v>
      </c>
      <c r="E3114" s="3" t="s">
        <v>763</v>
      </c>
      <c r="F3114" s="3" t="s">
        <v>945</v>
      </c>
      <c r="G3114" s="4" t="str">
        <f t="shared" si="201"/>
        <v>RES1210 19K1±1%</v>
      </c>
      <c r="H3114" s="3" t="s">
        <v>23</v>
      </c>
      <c r="I3114" s="3" t="s">
        <v>24</v>
      </c>
      <c r="J3114" s="3" t="s">
        <v>25</v>
      </c>
      <c r="K3114" s="3" t="s">
        <v>946</v>
      </c>
      <c r="L3114" s="4" t="str">
        <f t="shared" si="202"/>
        <v>RC1210FR-0719K1L</v>
      </c>
      <c r="M3114" s="3" t="s">
        <v>378</v>
      </c>
      <c r="N3114" t="s">
        <v>379</v>
      </c>
      <c r="O3114" t="str">
        <f t="shared" ca="1" si="200"/>
        <v>C:\Altium Libraries\Passives Library\DataSheet\GENERAL PURPOSE CHIP RESISTORS (Yageo).pdf</v>
      </c>
      <c r="P3114" s="5" t="str">
        <f t="shared" si="203"/>
        <v>GENERAL PURPOSE CHIP RESISTORS RES1210 19K1±1% 200V 0.5W</v>
      </c>
    </row>
    <row r="3115" spans="1:16" x14ac:dyDescent="0.3">
      <c r="A3115" s="4" t="s">
        <v>4416</v>
      </c>
      <c r="B3115" s="3" t="s">
        <v>944</v>
      </c>
      <c r="C3115" s="4" t="s">
        <v>2483</v>
      </c>
      <c r="D3115" s="45" t="s">
        <v>1669</v>
      </c>
      <c r="E3115" s="3" t="s">
        <v>763</v>
      </c>
      <c r="F3115" s="3" t="s">
        <v>945</v>
      </c>
      <c r="G3115" s="4" t="str">
        <f t="shared" si="201"/>
        <v>RES1210 19K6±1%</v>
      </c>
      <c r="H3115" s="3" t="s">
        <v>23</v>
      </c>
      <c r="I3115" s="3" t="s">
        <v>24</v>
      </c>
      <c r="J3115" s="3" t="s">
        <v>25</v>
      </c>
      <c r="K3115" s="3" t="s">
        <v>946</v>
      </c>
      <c r="L3115" s="4" t="str">
        <f t="shared" si="202"/>
        <v>RC1210FR-0719K6L</v>
      </c>
      <c r="M3115" s="3" t="s">
        <v>378</v>
      </c>
      <c r="N3115" t="s">
        <v>379</v>
      </c>
      <c r="O3115" t="str">
        <f t="shared" ca="1" si="200"/>
        <v>C:\Altium Libraries\Passives Library\DataSheet\GENERAL PURPOSE CHIP RESISTORS (Yageo).pdf</v>
      </c>
      <c r="P3115" s="5" t="str">
        <f t="shared" si="203"/>
        <v>GENERAL PURPOSE CHIP RESISTORS RES1210 19K6±1% 200V 0.5W</v>
      </c>
    </row>
    <row r="3116" spans="1:16" x14ac:dyDescent="0.3">
      <c r="A3116" s="4" t="s">
        <v>4417</v>
      </c>
      <c r="B3116" s="3" t="s">
        <v>944</v>
      </c>
      <c r="C3116" s="4" t="s">
        <v>238</v>
      </c>
      <c r="D3116" s="45" t="s">
        <v>1669</v>
      </c>
      <c r="E3116" s="3" t="s">
        <v>763</v>
      </c>
      <c r="F3116" s="3" t="s">
        <v>945</v>
      </c>
      <c r="G3116" s="4" t="str">
        <f t="shared" si="201"/>
        <v>RES1210 20K±1%</v>
      </c>
      <c r="H3116" s="3" t="s">
        <v>23</v>
      </c>
      <c r="I3116" s="3" t="s">
        <v>24</v>
      </c>
      <c r="J3116" s="3" t="s">
        <v>25</v>
      </c>
      <c r="K3116" s="3" t="s">
        <v>946</v>
      </c>
      <c r="L3116" s="4" t="str">
        <f t="shared" si="202"/>
        <v>RC1210FR-0720KL</v>
      </c>
      <c r="M3116" s="3" t="s">
        <v>378</v>
      </c>
      <c r="N3116" t="s">
        <v>379</v>
      </c>
      <c r="O3116" t="str">
        <f t="shared" ca="1" si="200"/>
        <v>C:\Altium Libraries\Passives Library\DataSheet\GENERAL PURPOSE CHIP RESISTORS (Yageo).pdf</v>
      </c>
      <c r="P3116" s="5" t="str">
        <f t="shared" si="203"/>
        <v>GENERAL PURPOSE CHIP RESISTORS RES1210 20K±1% 200V 0.5W</v>
      </c>
    </row>
    <row r="3117" spans="1:16" x14ac:dyDescent="0.3">
      <c r="A3117" s="4" t="s">
        <v>4418</v>
      </c>
      <c r="B3117" s="3" t="s">
        <v>944</v>
      </c>
      <c r="C3117" s="4" t="s">
        <v>2484</v>
      </c>
      <c r="D3117" s="45" t="s">
        <v>1669</v>
      </c>
      <c r="E3117" s="3" t="s">
        <v>763</v>
      </c>
      <c r="F3117" s="3" t="s">
        <v>945</v>
      </c>
      <c r="G3117" s="4" t="str">
        <f t="shared" si="201"/>
        <v>RES1210 20K5±1%</v>
      </c>
      <c r="H3117" s="3" t="s">
        <v>23</v>
      </c>
      <c r="I3117" s="3" t="s">
        <v>24</v>
      </c>
      <c r="J3117" s="3" t="s">
        <v>25</v>
      </c>
      <c r="K3117" s="3" t="s">
        <v>946</v>
      </c>
      <c r="L3117" s="4" t="str">
        <f t="shared" si="202"/>
        <v>RC1210FR-0720K5L</v>
      </c>
      <c r="M3117" s="3" t="s">
        <v>378</v>
      </c>
      <c r="N3117" t="s">
        <v>379</v>
      </c>
      <c r="O3117" t="str">
        <f t="shared" ca="1" si="200"/>
        <v>C:\Altium Libraries\Passives Library\DataSheet\GENERAL PURPOSE CHIP RESISTORS (Yageo).pdf</v>
      </c>
      <c r="P3117" s="5" t="str">
        <f t="shared" si="203"/>
        <v>GENERAL PURPOSE CHIP RESISTORS RES1210 20K5±1% 200V 0.5W</v>
      </c>
    </row>
    <row r="3118" spans="1:16" x14ac:dyDescent="0.3">
      <c r="A3118" s="4" t="s">
        <v>4419</v>
      </c>
      <c r="B3118" s="3" t="s">
        <v>944</v>
      </c>
      <c r="C3118" s="4" t="s">
        <v>2485</v>
      </c>
      <c r="D3118" s="45" t="s">
        <v>1669</v>
      </c>
      <c r="E3118" s="3" t="s">
        <v>763</v>
      </c>
      <c r="F3118" s="3" t="s">
        <v>945</v>
      </c>
      <c r="G3118" s="4" t="str">
        <f t="shared" si="201"/>
        <v>RES1210 21K±1%</v>
      </c>
      <c r="H3118" s="3" t="s">
        <v>23</v>
      </c>
      <c r="I3118" s="3" t="s">
        <v>24</v>
      </c>
      <c r="J3118" s="3" t="s">
        <v>25</v>
      </c>
      <c r="K3118" s="3" t="s">
        <v>946</v>
      </c>
      <c r="L3118" s="4" t="str">
        <f t="shared" si="202"/>
        <v>RC1210FR-0721KL</v>
      </c>
      <c r="M3118" s="3" t="s">
        <v>378</v>
      </c>
      <c r="N3118" t="s">
        <v>379</v>
      </c>
      <c r="O3118" t="str">
        <f t="shared" ca="1" si="200"/>
        <v>C:\Altium Libraries\Passives Library\DataSheet\GENERAL PURPOSE CHIP RESISTORS (Yageo).pdf</v>
      </c>
      <c r="P3118" s="5" t="str">
        <f t="shared" si="203"/>
        <v>GENERAL PURPOSE CHIP RESISTORS RES1210 21K±1% 200V 0.5W</v>
      </c>
    </row>
    <row r="3119" spans="1:16" x14ac:dyDescent="0.3">
      <c r="A3119" s="4" t="s">
        <v>4420</v>
      </c>
      <c r="B3119" s="3" t="s">
        <v>944</v>
      </c>
      <c r="C3119" s="4" t="s">
        <v>2486</v>
      </c>
      <c r="D3119" s="45" t="s">
        <v>1669</v>
      </c>
      <c r="E3119" s="3" t="s">
        <v>763</v>
      </c>
      <c r="F3119" s="3" t="s">
        <v>945</v>
      </c>
      <c r="G3119" s="4" t="str">
        <f t="shared" si="201"/>
        <v>RES1210 21K5±1%</v>
      </c>
      <c r="H3119" s="3" t="s">
        <v>23</v>
      </c>
      <c r="I3119" s="3" t="s">
        <v>24</v>
      </c>
      <c r="J3119" s="3" t="s">
        <v>25</v>
      </c>
      <c r="K3119" s="3" t="s">
        <v>946</v>
      </c>
      <c r="L3119" s="4" t="str">
        <f t="shared" si="202"/>
        <v>RC1210FR-0721K5L</v>
      </c>
      <c r="M3119" s="3" t="s">
        <v>378</v>
      </c>
      <c r="N3119" t="s">
        <v>379</v>
      </c>
      <c r="O3119" t="str">
        <f t="shared" ca="1" si="200"/>
        <v>C:\Altium Libraries\Passives Library\DataSheet\GENERAL PURPOSE CHIP RESISTORS (Yageo).pdf</v>
      </c>
      <c r="P3119" s="5" t="str">
        <f t="shared" si="203"/>
        <v>GENERAL PURPOSE CHIP RESISTORS RES1210 21K5±1% 200V 0.5W</v>
      </c>
    </row>
    <row r="3120" spans="1:16" x14ac:dyDescent="0.3">
      <c r="A3120" s="4" t="s">
        <v>4421</v>
      </c>
      <c r="B3120" s="3" t="s">
        <v>944</v>
      </c>
      <c r="C3120" s="4" t="s">
        <v>2487</v>
      </c>
      <c r="D3120" s="45" t="s">
        <v>1669</v>
      </c>
      <c r="E3120" s="3" t="s">
        <v>763</v>
      </c>
      <c r="F3120" s="3" t="s">
        <v>945</v>
      </c>
      <c r="G3120" s="4" t="str">
        <f t="shared" si="201"/>
        <v>RES1210 22K1±1%</v>
      </c>
      <c r="H3120" s="3" t="s">
        <v>23</v>
      </c>
      <c r="I3120" s="3" t="s">
        <v>24</v>
      </c>
      <c r="J3120" s="3" t="s">
        <v>25</v>
      </c>
      <c r="K3120" s="3" t="s">
        <v>946</v>
      </c>
      <c r="L3120" s="4" t="str">
        <f t="shared" si="202"/>
        <v>RC1210FR-0722K1L</v>
      </c>
      <c r="M3120" s="3" t="s">
        <v>378</v>
      </c>
      <c r="N3120" t="s">
        <v>379</v>
      </c>
      <c r="O3120" t="str">
        <f t="shared" ca="1" si="200"/>
        <v>C:\Altium Libraries\Passives Library\DataSheet\GENERAL PURPOSE CHIP RESISTORS (Yageo).pdf</v>
      </c>
      <c r="P3120" s="5" t="str">
        <f t="shared" si="203"/>
        <v>GENERAL PURPOSE CHIP RESISTORS RES1210 22K1±1% 200V 0.5W</v>
      </c>
    </row>
    <row r="3121" spans="1:16" x14ac:dyDescent="0.3">
      <c r="A3121" s="4" t="s">
        <v>4422</v>
      </c>
      <c r="B3121" s="3" t="s">
        <v>944</v>
      </c>
      <c r="C3121" s="4" t="s">
        <v>2488</v>
      </c>
      <c r="D3121" s="45" t="s">
        <v>1669</v>
      </c>
      <c r="E3121" s="3" t="s">
        <v>763</v>
      </c>
      <c r="F3121" s="3" t="s">
        <v>945</v>
      </c>
      <c r="G3121" s="4" t="str">
        <f t="shared" si="201"/>
        <v>RES1210 22K6±1%</v>
      </c>
      <c r="H3121" s="3" t="s">
        <v>23</v>
      </c>
      <c r="I3121" s="3" t="s">
        <v>24</v>
      </c>
      <c r="J3121" s="3" t="s">
        <v>25</v>
      </c>
      <c r="K3121" s="3" t="s">
        <v>946</v>
      </c>
      <c r="L3121" s="4" t="str">
        <f t="shared" si="202"/>
        <v>RC1210FR-0722K6L</v>
      </c>
      <c r="M3121" s="3" t="s">
        <v>378</v>
      </c>
      <c r="N3121" t="s">
        <v>379</v>
      </c>
      <c r="O3121" t="str">
        <f t="shared" ca="1" si="200"/>
        <v>C:\Altium Libraries\Passives Library\DataSheet\GENERAL PURPOSE CHIP RESISTORS (Yageo).pdf</v>
      </c>
      <c r="P3121" s="5" t="str">
        <f t="shared" si="203"/>
        <v>GENERAL PURPOSE CHIP RESISTORS RES1210 22K6±1% 200V 0.5W</v>
      </c>
    </row>
    <row r="3122" spans="1:16" x14ac:dyDescent="0.3">
      <c r="A3122" s="4" t="s">
        <v>4423</v>
      </c>
      <c r="B3122" s="3" t="s">
        <v>944</v>
      </c>
      <c r="C3122" s="4" t="s">
        <v>2489</v>
      </c>
      <c r="D3122" s="45" t="s">
        <v>1669</v>
      </c>
      <c r="E3122" s="3" t="s">
        <v>763</v>
      </c>
      <c r="F3122" s="3" t="s">
        <v>945</v>
      </c>
      <c r="G3122" s="4" t="str">
        <f t="shared" si="201"/>
        <v>RES1210 23K2±1%</v>
      </c>
      <c r="H3122" s="3" t="s">
        <v>23</v>
      </c>
      <c r="I3122" s="3" t="s">
        <v>24</v>
      </c>
      <c r="J3122" s="3" t="s">
        <v>25</v>
      </c>
      <c r="K3122" s="3" t="s">
        <v>946</v>
      </c>
      <c r="L3122" s="4" t="str">
        <f t="shared" si="202"/>
        <v>RC1210FR-0723K2L</v>
      </c>
      <c r="M3122" s="3" t="s">
        <v>378</v>
      </c>
      <c r="N3122" t="s">
        <v>379</v>
      </c>
      <c r="O3122" t="str">
        <f t="shared" ca="1" si="200"/>
        <v>C:\Altium Libraries\Passives Library\DataSheet\GENERAL PURPOSE CHIP RESISTORS (Yageo).pdf</v>
      </c>
      <c r="P3122" s="5" t="str">
        <f t="shared" si="203"/>
        <v>GENERAL PURPOSE CHIP RESISTORS RES1210 23K2±1% 200V 0.5W</v>
      </c>
    </row>
    <row r="3123" spans="1:16" x14ac:dyDescent="0.3">
      <c r="A3123" s="4" t="s">
        <v>4424</v>
      </c>
      <c r="B3123" s="3" t="s">
        <v>944</v>
      </c>
      <c r="C3123" s="4" t="s">
        <v>2490</v>
      </c>
      <c r="D3123" s="45" t="s">
        <v>1669</v>
      </c>
      <c r="E3123" s="3" t="s">
        <v>763</v>
      </c>
      <c r="F3123" s="3" t="s">
        <v>945</v>
      </c>
      <c r="G3123" s="4" t="str">
        <f t="shared" si="201"/>
        <v>RES1210 23K7±1%</v>
      </c>
      <c r="H3123" s="3" t="s">
        <v>23</v>
      </c>
      <c r="I3123" s="3" t="s">
        <v>24</v>
      </c>
      <c r="J3123" s="3" t="s">
        <v>25</v>
      </c>
      <c r="K3123" s="3" t="s">
        <v>946</v>
      </c>
      <c r="L3123" s="4" t="str">
        <f t="shared" si="202"/>
        <v>RC1210FR-0723K7L</v>
      </c>
      <c r="M3123" s="3" t="s">
        <v>378</v>
      </c>
      <c r="N3123" t="s">
        <v>379</v>
      </c>
      <c r="O3123" t="str">
        <f t="shared" ca="1" si="200"/>
        <v>C:\Altium Libraries\Passives Library\DataSheet\GENERAL PURPOSE CHIP RESISTORS (Yageo).pdf</v>
      </c>
      <c r="P3123" s="5" t="str">
        <f t="shared" si="203"/>
        <v>GENERAL PURPOSE CHIP RESISTORS RES1210 23K7±1% 200V 0.5W</v>
      </c>
    </row>
    <row r="3124" spans="1:16" x14ac:dyDescent="0.3">
      <c r="A3124" s="4" t="s">
        <v>4425</v>
      </c>
      <c r="B3124" s="3" t="s">
        <v>944</v>
      </c>
      <c r="C3124" s="4" t="s">
        <v>2491</v>
      </c>
      <c r="D3124" s="45" t="s">
        <v>1669</v>
      </c>
      <c r="E3124" s="3" t="s">
        <v>763</v>
      </c>
      <c r="F3124" s="3" t="s">
        <v>945</v>
      </c>
      <c r="G3124" s="4" t="str">
        <f t="shared" si="201"/>
        <v>RES1210 24K3±1%</v>
      </c>
      <c r="H3124" s="3" t="s">
        <v>23</v>
      </c>
      <c r="I3124" s="3" t="s">
        <v>24</v>
      </c>
      <c r="J3124" s="3" t="s">
        <v>25</v>
      </c>
      <c r="K3124" s="3" t="s">
        <v>946</v>
      </c>
      <c r="L3124" s="4" t="str">
        <f t="shared" si="202"/>
        <v>RC1210FR-0724K3L</v>
      </c>
      <c r="M3124" s="3" t="s">
        <v>378</v>
      </c>
      <c r="N3124" t="s">
        <v>379</v>
      </c>
      <c r="O3124" t="str">
        <f t="shared" ca="1" si="200"/>
        <v>C:\Altium Libraries\Passives Library\DataSheet\GENERAL PURPOSE CHIP RESISTORS (Yageo).pdf</v>
      </c>
      <c r="P3124" s="5" t="str">
        <f t="shared" si="203"/>
        <v>GENERAL PURPOSE CHIP RESISTORS RES1210 24K3±1% 200V 0.5W</v>
      </c>
    </row>
    <row r="3125" spans="1:16" x14ac:dyDescent="0.3">
      <c r="A3125" s="4" t="s">
        <v>4426</v>
      </c>
      <c r="B3125" s="3" t="s">
        <v>944</v>
      </c>
      <c r="C3125" s="4" t="s">
        <v>2492</v>
      </c>
      <c r="D3125" s="45" t="s">
        <v>1669</v>
      </c>
      <c r="E3125" s="3" t="s">
        <v>763</v>
      </c>
      <c r="F3125" s="3" t="s">
        <v>945</v>
      </c>
      <c r="G3125" s="4" t="str">
        <f t="shared" si="201"/>
        <v>RES1210 24K9±1%</v>
      </c>
      <c r="H3125" s="3" t="s">
        <v>23</v>
      </c>
      <c r="I3125" s="3" t="s">
        <v>24</v>
      </c>
      <c r="J3125" s="3" t="s">
        <v>25</v>
      </c>
      <c r="K3125" s="3" t="s">
        <v>946</v>
      </c>
      <c r="L3125" s="4" t="str">
        <f t="shared" si="202"/>
        <v>RC1210FR-0724K9L</v>
      </c>
      <c r="M3125" s="3" t="s">
        <v>378</v>
      </c>
      <c r="N3125" t="s">
        <v>379</v>
      </c>
      <c r="O3125" t="str">
        <f t="shared" ca="1" si="200"/>
        <v>C:\Altium Libraries\Passives Library\DataSheet\GENERAL PURPOSE CHIP RESISTORS (Yageo).pdf</v>
      </c>
      <c r="P3125" s="5" t="str">
        <f t="shared" si="203"/>
        <v>GENERAL PURPOSE CHIP RESISTORS RES1210 24K9±1% 200V 0.5W</v>
      </c>
    </row>
    <row r="3126" spans="1:16" x14ac:dyDescent="0.3">
      <c r="A3126" s="4" t="s">
        <v>4427</v>
      </c>
      <c r="B3126" s="3" t="s">
        <v>944</v>
      </c>
      <c r="C3126" s="4" t="s">
        <v>2493</v>
      </c>
      <c r="D3126" s="45" t="s">
        <v>1669</v>
      </c>
      <c r="E3126" s="3" t="s">
        <v>763</v>
      </c>
      <c r="F3126" s="3" t="s">
        <v>945</v>
      </c>
      <c r="G3126" s="4" t="str">
        <f t="shared" si="201"/>
        <v>RES1210 25K5±1%</v>
      </c>
      <c r="H3126" s="3" t="s">
        <v>23</v>
      </c>
      <c r="I3126" s="3" t="s">
        <v>24</v>
      </c>
      <c r="J3126" s="3" t="s">
        <v>25</v>
      </c>
      <c r="K3126" s="3" t="s">
        <v>946</v>
      </c>
      <c r="L3126" s="4" t="str">
        <f t="shared" si="202"/>
        <v>RC1210FR-0725K5L</v>
      </c>
      <c r="M3126" s="3" t="s">
        <v>378</v>
      </c>
      <c r="N3126" t="s">
        <v>379</v>
      </c>
      <c r="O3126" t="str">
        <f t="shared" ca="1" si="200"/>
        <v>C:\Altium Libraries\Passives Library\DataSheet\GENERAL PURPOSE CHIP RESISTORS (Yageo).pdf</v>
      </c>
      <c r="P3126" s="5" t="str">
        <f t="shared" si="203"/>
        <v>GENERAL PURPOSE CHIP RESISTORS RES1210 25K5±1% 200V 0.5W</v>
      </c>
    </row>
    <row r="3127" spans="1:16" x14ac:dyDescent="0.3">
      <c r="A3127" s="4" t="s">
        <v>4428</v>
      </c>
      <c r="B3127" s="3" t="s">
        <v>944</v>
      </c>
      <c r="C3127" s="4" t="s">
        <v>2494</v>
      </c>
      <c r="D3127" s="45" t="s">
        <v>1669</v>
      </c>
      <c r="E3127" s="3" t="s">
        <v>763</v>
      </c>
      <c r="F3127" s="3" t="s">
        <v>945</v>
      </c>
      <c r="G3127" s="4" t="str">
        <f t="shared" si="201"/>
        <v>RES1210 26K1±1%</v>
      </c>
      <c r="H3127" s="3" t="s">
        <v>23</v>
      </c>
      <c r="I3127" s="3" t="s">
        <v>24</v>
      </c>
      <c r="J3127" s="3" t="s">
        <v>25</v>
      </c>
      <c r="K3127" s="3" t="s">
        <v>946</v>
      </c>
      <c r="L3127" s="4" t="str">
        <f t="shared" si="202"/>
        <v>RC1210FR-0726K1L</v>
      </c>
      <c r="M3127" s="3" t="s">
        <v>378</v>
      </c>
      <c r="N3127" t="s">
        <v>379</v>
      </c>
      <c r="O3127" t="str">
        <f t="shared" ca="1" si="200"/>
        <v>C:\Altium Libraries\Passives Library\DataSheet\GENERAL PURPOSE CHIP RESISTORS (Yageo).pdf</v>
      </c>
      <c r="P3127" s="5" t="str">
        <f t="shared" si="203"/>
        <v>GENERAL PURPOSE CHIP RESISTORS RES1210 26K1±1% 200V 0.5W</v>
      </c>
    </row>
    <row r="3128" spans="1:16" x14ac:dyDescent="0.3">
      <c r="A3128" s="4" t="s">
        <v>4429</v>
      </c>
      <c r="B3128" s="3" t="s">
        <v>944</v>
      </c>
      <c r="C3128" s="4" t="s">
        <v>2495</v>
      </c>
      <c r="D3128" s="45" t="s">
        <v>1669</v>
      </c>
      <c r="E3128" s="3" t="s">
        <v>763</v>
      </c>
      <c r="F3128" s="3" t="s">
        <v>945</v>
      </c>
      <c r="G3128" s="4" t="str">
        <f t="shared" si="201"/>
        <v>RES1210 26K7±1%</v>
      </c>
      <c r="H3128" s="3" t="s">
        <v>23</v>
      </c>
      <c r="I3128" s="3" t="s">
        <v>24</v>
      </c>
      <c r="J3128" s="3" t="s">
        <v>25</v>
      </c>
      <c r="K3128" s="3" t="s">
        <v>946</v>
      </c>
      <c r="L3128" s="4" t="str">
        <f t="shared" si="202"/>
        <v>RC1210FR-0726K7L</v>
      </c>
      <c r="M3128" s="3" t="s">
        <v>378</v>
      </c>
      <c r="N3128" t="s">
        <v>379</v>
      </c>
      <c r="O3128" t="str">
        <f t="shared" ca="1" si="200"/>
        <v>C:\Altium Libraries\Passives Library\DataSheet\GENERAL PURPOSE CHIP RESISTORS (Yageo).pdf</v>
      </c>
      <c r="P3128" s="5" t="str">
        <f t="shared" si="203"/>
        <v>GENERAL PURPOSE CHIP RESISTORS RES1210 26K7±1% 200V 0.5W</v>
      </c>
    </row>
    <row r="3129" spans="1:16" x14ac:dyDescent="0.3">
      <c r="A3129" s="4" t="s">
        <v>4430</v>
      </c>
      <c r="B3129" s="3" t="s">
        <v>944</v>
      </c>
      <c r="C3129" s="4" t="s">
        <v>2496</v>
      </c>
      <c r="D3129" s="45" t="s">
        <v>1669</v>
      </c>
      <c r="E3129" s="3" t="s">
        <v>763</v>
      </c>
      <c r="F3129" s="3" t="s">
        <v>945</v>
      </c>
      <c r="G3129" s="4" t="str">
        <f t="shared" si="201"/>
        <v>RES1210 27K4±1%</v>
      </c>
      <c r="H3129" s="3" t="s">
        <v>23</v>
      </c>
      <c r="I3129" s="3" t="s">
        <v>24</v>
      </c>
      <c r="J3129" s="3" t="s">
        <v>25</v>
      </c>
      <c r="K3129" s="3" t="s">
        <v>946</v>
      </c>
      <c r="L3129" s="4" t="str">
        <f t="shared" si="202"/>
        <v>RC1210FR-0727K4L</v>
      </c>
      <c r="M3129" s="3" t="s">
        <v>378</v>
      </c>
      <c r="N3129" t="s">
        <v>379</v>
      </c>
      <c r="O3129" t="str">
        <f t="shared" ca="1" si="200"/>
        <v>C:\Altium Libraries\Passives Library\DataSheet\GENERAL PURPOSE CHIP RESISTORS (Yageo).pdf</v>
      </c>
      <c r="P3129" s="5" t="str">
        <f t="shared" si="203"/>
        <v>GENERAL PURPOSE CHIP RESISTORS RES1210 27K4±1% 200V 0.5W</v>
      </c>
    </row>
    <row r="3130" spans="1:16" x14ac:dyDescent="0.3">
      <c r="A3130" s="4" t="s">
        <v>4431</v>
      </c>
      <c r="B3130" s="3" t="s">
        <v>944</v>
      </c>
      <c r="C3130" s="4" t="s">
        <v>2497</v>
      </c>
      <c r="D3130" s="45" t="s">
        <v>1669</v>
      </c>
      <c r="E3130" s="3" t="s">
        <v>763</v>
      </c>
      <c r="F3130" s="3" t="s">
        <v>945</v>
      </c>
      <c r="G3130" s="4" t="str">
        <f t="shared" si="201"/>
        <v>RES1210 28K±1%</v>
      </c>
      <c r="H3130" s="3" t="s">
        <v>23</v>
      </c>
      <c r="I3130" s="3" t="s">
        <v>24</v>
      </c>
      <c r="J3130" s="3" t="s">
        <v>25</v>
      </c>
      <c r="K3130" s="3" t="s">
        <v>946</v>
      </c>
      <c r="L3130" s="4" t="str">
        <f t="shared" si="202"/>
        <v>RC1210FR-0728KL</v>
      </c>
      <c r="M3130" s="3" t="s">
        <v>378</v>
      </c>
      <c r="N3130" t="s">
        <v>379</v>
      </c>
      <c r="O3130" t="str">
        <f t="shared" ca="1" si="200"/>
        <v>C:\Altium Libraries\Passives Library\DataSheet\GENERAL PURPOSE CHIP RESISTORS (Yageo).pdf</v>
      </c>
      <c r="P3130" s="5" t="str">
        <f t="shared" si="203"/>
        <v>GENERAL PURPOSE CHIP RESISTORS RES1210 28K±1% 200V 0.5W</v>
      </c>
    </row>
    <row r="3131" spans="1:16" x14ac:dyDescent="0.3">
      <c r="A3131" s="4" t="s">
        <v>4432</v>
      </c>
      <c r="B3131" s="3" t="s">
        <v>944</v>
      </c>
      <c r="C3131" s="4" t="s">
        <v>2498</v>
      </c>
      <c r="D3131" s="45" t="s">
        <v>1669</v>
      </c>
      <c r="E3131" s="3" t="s">
        <v>763</v>
      </c>
      <c r="F3131" s="3" t="s">
        <v>945</v>
      </c>
      <c r="G3131" s="4" t="str">
        <f t="shared" si="201"/>
        <v>RES1210 28K7±1%</v>
      </c>
      <c r="H3131" s="3" t="s">
        <v>23</v>
      </c>
      <c r="I3131" s="3" t="s">
        <v>24</v>
      </c>
      <c r="J3131" s="3" t="s">
        <v>25</v>
      </c>
      <c r="K3131" s="3" t="s">
        <v>946</v>
      </c>
      <c r="L3131" s="4" t="str">
        <f t="shared" si="202"/>
        <v>RC1210FR-0728K7L</v>
      </c>
      <c r="M3131" s="3" t="s">
        <v>378</v>
      </c>
      <c r="N3131" t="s">
        <v>379</v>
      </c>
      <c r="O3131" t="str">
        <f t="shared" ca="1" si="200"/>
        <v>C:\Altium Libraries\Passives Library\DataSheet\GENERAL PURPOSE CHIP RESISTORS (Yageo).pdf</v>
      </c>
      <c r="P3131" s="5" t="str">
        <f t="shared" si="203"/>
        <v>GENERAL PURPOSE CHIP RESISTORS RES1210 28K7±1% 200V 0.5W</v>
      </c>
    </row>
    <row r="3132" spans="1:16" x14ac:dyDescent="0.3">
      <c r="A3132" s="4" t="s">
        <v>4433</v>
      </c>
      <c r="B3132" s="3" t="s">
        <v>944</v>
      </c>
      <c r="C3132" s="4" t="s">
        <v>2499</v>
      </c>
      <c r="D3132" s="45" t="s">
        <v>1669</v>
      </c>
      <c r="E3132" s="3" t="s">
        <v>763</v>
      </c>
      <c r="F3132" s="3" t="s">
        <v>945</v>
      </c>
      <c r="G3132" s="4" t="str">
        <f t="shared" si="201"/>
        <v>RES1210 29K4±1%</v>
      </c>
      <c r="H3132" s="3" t="s">
        <v>23</v>
      </c>
      <c r="I3132" s="3" t="s">
        <v>24</v>
      </c>
      <c r="J3132" s="3" t="s">
        <v>25</v>
      </c>
      <c r="K3132" s="3" t="s">
        <v>946</v>
      </c>
      <c r="L3132" s="4" t="str">
        <f t="shared" si="202"/>
        <v>RC1210FR-0729K4L</v>
      </c>
      <c r="M3132" s="3" t="s">
        <v>378</v>
      </c>
      <c r="N3132" t="s">
        <v>379</v>
      </c>
      <c r="O3132" t="str">
        <f t="shared" ca="1" si="200"/>
        <v>C:\Altium Libraries\Passives Library\DataSheet\GENERAL PURPOSE CHIP RESISTORS (Yageo).pdf</v>
      </c>
      <c r="P3132" s="5" t="str">
        <f t="shared" si="203"/>
        <v>GENERAL PURPOSE CHIP RESISTORS RES1210 29K4±1% 200V 0.5W</v>
      </c>
    </row>
    <row r="3133" spans="1:16" x14ac:dyDescent="0.3">
      <c r="A3133" s="4" t="s">
        <v>4434</v>
      </c>
      <c r="B3133" s="3" t="s">
        <v>944</v>
      </c>
      <c r="C3133" s="4" t="s">
        <v>2500</v>
      </c>
      <c r="D3133" s="45" t="s">
        <v>1669</v>
      </c>
      <c r="E3133" s="3" t="s">
        <v>763</v>
      </c>
      <c r="F3133" s="3" t="s">
        <v>945</v>
      </c>
      <c r="G3133" s="4" t="str">
        <f t="shared" si="201"/>
        <v>RES1210 30K1±1%</v>
      </c>
      <c r="H3133" s="3" t="s">
        <v>23</v>
      </c>
      <c r="I3133" s="3" t="s">
        <v>24</v>
      </c>
      <c r="J3133" s="3" t="s">
        <v>25</v>
      </c>
      <c r="K3133" s="3" t="s">
        <v>946</v>
      </c>
      <c r="L3133" s="4" t="str">
        <f t="shared" si="202"/>
        <v>RC1210FR-0730K1L</v>
      </c>
      <c r="M3133" s="3" t="s">
        <v>378</v>
      </c>
      <c r="N3133" t="s">
        <v>379</v>
      </c>
      <c r="O3133" t="str">
        <f t="shared" ca="1" si="200"/>
        <v>C:\Altium Libraries\Passives Library\DataSheet\GENERAL PURPOSE CHIP RESISTORS (Yageo).pdf</v>
      </c>
      <c r="P3133" s="5" t="str">
        <f t="shared" si="203"/>
        <v>GENERAL PURPOSE CHIP RESISTORS RES1210 30K1±1% 200V 0.5W</v>
      </c>
    </row>
    <row r="3134" spans="1:16" x14ac:dyDescent="0.3">
      <c r="A3134" s="4" t="s">
        <v>4435</v>
      </c>
      <c r="B3134" s="3" t="s">
        <v>944</v>
      </c>
      <c r="C3134" s="4" t="s">
        <v>2501</v>
      </c>
      <c r="D3134" s="45" t="s">
        <v>1669</v>
      </c>
      <c r="E3134" s="3" t="s">
        <v>763</v>
      </c>
      <c r="F3134" s="3" t="s">
        <v>945</v>
      </c>
      <c r="G3134" s="4" t="str">
        <f t="shared" si="201"/>
        <v>RES1210 30K9±1%</v>
      </c>
      <c r="H3134" s="3" t="s">
        <v>23</v>
      </c>
      <c r="I3134" s="3" t="s">
        <v>24</v>
      </c>
      <c r="J3134" s="3" t="s">
        <v>25</v>
      </c>
      <c r="K3134" s="3" t="s">
        <v>946</v>
      </c>
      <c r="L3134" s="4" t="str">
        <f t="shared" si="202"/>
        <v>RC1210FR-0730K9L</v>
      </c>
      <c r="M3134" s="3" t="s">
        <v>378</v>
      </c>
      <c r="N3134" t="s">
        <v>379</v>
      </c>
      <c r="O3134" t="str">
        <f t="shared" ca="1" si="200"/>
        <v>C:\Altium Libraries\Passives Library\DataSheet\GENERAL PURPOSE CHIP RESISTORS (Yageo).pdf</v>
      </c>
      <c r="P3134" s="5" t="str">
        <f t="shared" si="203"/>
        <v>GENERAL PURPOSE CHIP RESISTORS RES1210 30K9±1% 200V 0.5W</v>
      </c>
    </row>
    <row r="3135" spans="1:16" x14ac:dyDescent="0.3">
      <c r="A3135" s="4" t="s">
        <v>4436</v>
      </c>
      <c r="B3135" s="3" t="s">
        <v>944</v>
      </c>
      <c r="C3135" s="4" t="s">
        <v>2502</v>
      </c>
      <c r="D3135" s="45" t="s">
        <v>1669</v>
      </c>
      <c r="E3135" s="3" t="s">
        <v>763</v>
      </c>
      <c r="F3135" s="3" t="s">
        <v>945</v>
      </c>
      <c r="G3135" s="4" t="str">
        <f t="shared" si="201"/>
        <v>RES1210 31K6±1%</v>
      </c>
      <c r="H3135" s="3" t="s">
        <v>23</v>
      </c>
      <c r="I3135" s="3" t="s">
        <v>24</v>
      </c>
      <c r="J3135" s="3" t="s">
        <v>25</v>
      </c>
      <c r="K3135" s="3" t="s">
        <v>946</v>
      </c>
      <c r="L3135" s="4" t="str">
        <f t="shared" si="202"/>
        <v>RC1210FR-0731K6L</v>
      </c>
      <c r="M3135" s="3" t="s">
        <v>378</v>
      </c>
      <c r="N3135" t="s">
        <v>379</v>
      </c>
      <c r="O3135" t="str">
        <f t="shared" ca="1" si="200"/>
        <v>C:\Altium Libraries\Passives Library\DataSheet\GENERAL PURPOSE CHIP RESISTORS (Yageo).pdf</v>
      </c>
      <c r="P3135" s="5" t="str">
        <f t="shared" si="203"/>
        <v>GENERAL PURPOSE CHIP RESISTORS RES1210 31K6±1% 200V 0.5W</v>
      </c>
    </row>
    <row r="3136" spans="1:16" x14ac:dyDescent="0.3">
      <c r="A3136" s="4" t="s">
        <v>4437</v>
      </c>
      <c r="B3136" s="3" t="s">
        <v>944</v>
      </c>
      <c r="C3136" s="4" t="s">
        <v>2503</v>
      </c>
      <c r="D3136" s="45" t="s">
        <v>1669</v>
      </c>
      <c r="E3136" s="3" t="s">
        <v>763</v>
      </c>
      <c r="F3136" s="3" t="s">
        <v>945</v>
      </c>
      <c r="G3136" s="4" t="str">
        <f t="shared" si="201"/>
        <v>RES1210 32K4±1%</v>
      </c>
      <c r="H3136" s="3" t="s">
        <v>23</v>
      </c>
      <c r="I3136" s="3" t="s">
        <v>24</v>
      </c>
      <c r="J3136" s="3" t="s">
        <v>25</v>
      </c>
      <c r="K3136" s="3" t="s">
        <v>946</v>
      </c>
      <c r="L3136" s="4" t="str">
        <f t="shared" si="202"/>
        <v>RC1210FR-0732K4L</v>
      </c>
      <c r="M3136" s="3" t="s">
        <v>378</v>
      </c>
      <c r="N3136" t="s">
        <v>379</v>
      </c>
      <c r="O3136" t="str">
        <f t="shared" ca="1" si="200"/>
        <v>C:\Altium Libraries\Passives Library\DataSheet\GENERAL PURPOSE CHIP RESISTORS (Yageo).pdf</v>
      </c>
      <c r="P3136" s="5" t="str">
        <f t="shared" si="203"/>
        <v>GENERAL PURPOSE CHIP RESISTORS RES1210 32K4±1% 200V 0.5W</v>
      </c>
    </row>
    <row r="3137" spans="1:16" x14ac:dyDescent="0.3">
      <c r="A3137" s="4" t="s">
        <v>4438</v>
      </c>
      <c r="B3137" s="3" t="s">
        <v>944</v>
      </c>
      <c r="C3137" s="4" t="s">
        <v>2504</v>
      </c>
      <c r="D3137" s="45" t="s">
        <v>1669</v>
      </c>
      <c r="E3137" s="3" t="s">
        <v>763</v>
      </c>
      <c r="F3137" s="3" t="s">
        <v>945</v>
      </c>
      <c r="G3137" s="4" t="str">
        <f t="shared" si="201"/>
        <v>RES1210 33K2±1%</v>
      </c>
      <c r="H3137" s="3" t="s">
        <v>23</v>
      </c>
      <c r="I3137" s="3" t="s">
        <v>24</v>
      </c>
      <c r="J3137" s="3" t="s">
        <v>25</v>
      </c>
      <c r="K3137" s="3" t="s">
        <v>946</v>
      </c>
      <c r="L3137" s="4" t="str">
        <f t="shared" si="202"/>
        <v>RC1210FR-0733K2L</v>
      </c>
      <c r="M3137" s="3" t="s">
        <v>378</v>
      </c>
      <c r="N3137" t="s">
        <v>379</v>
      </c>
      <c r="O3137" t="str">
        <f t="shared" ca="1" si="200"/>
        <v>C:\Altium Libraries\Passives Library\DataSheet\GENERAL PURPOSE CHIP RESISTORS (Yageo).pdf</v>
      </c>
      <c r="P3137" s="5" t="str">
        <f t="shared" si="203"/>
        <v>GENERAL PURPOSE CHIP RESISTORS RES1210 33K2±1% 200V 0.5W</v>
      </c>
    </row>
    <row r="3138" spans="1:16" x14ac:dyDescent="0.3">
      <c r="A3138" s="4" t="s">
        <v>4439</v>
      </c>
      <c r="B3138" s="3" t="s">
        <v>944</v>
      </c>
      <c r="C3138" s="4" t="s">
        <v>2505</v>
      </c>
      <c r="D3138" s="45" t="s">
        <v>1669</v>
      </c>
      <c r="E3138" s="3" t="s">
        <v>763</v>
      </c>
      <c r="F3138" s="3" t="s">
        <v>945</v>
      </c>
      <c r="G3138" s="4" t="str">
        <f t="shared" si="201"/>
        <v>RES1210 34K±1%</v>
      </c>
      <c r="H3138" s="3" t="s">
        <v>23</v>
      </c>
      <c r="I3138" s="3" t="s">
        <v>24</v>
      </c>
      <c r="J3138" s="3" t="s">
        <v>25</v>
      </c>
      <c r="K3138" s="3" t="s">
        <v>946</v>
      </c>
      <c r="L3138" s="4" t="str">
        <f t="shared" si="202"/>
        <v>RC1210FR-0734KL</v>
      </c>
      <c r="M3138" s="3" t="s">
        <v>378</v>
      </c>
      <c r="N3138" t="s">
        <v>379</v>
      </c>
      <c r="O3138" t="str">
        <f t="shared" ca="1" si="200"/>
        <v>C:\Altium Libraries\Passives Library\DataSheet\GENERAL PURPOSE CHIP RESISTORS (Yageo).pdf</v>
      </c>
      <c r="P3138" s="5" t="str">
        <f t="shared" si="203"/>
        <v>GENERAL PURPOSE CHIP RESISTORS RES1210 34K±1% 200V 0.5W</v>
      </c>
    </row>
    <row r="3139" spans="1:16" x14ac:dyDescent="0.3">
      <c r="A3139" s="4" t="s">
        <v>4440</v>
      </c>
      <c r="B3139" s="3" t="s">
        <v>944</v>
      </c>
      <c r="C3139" s="4" t="s">
        <v>2506</v>
      </c>
      <c r="D3139" s="45" t="s">
        <v>1669</v>
      </c>
      <c r="E3139" s="3" t="s">
        <v>763</v>
      </c>
      <c r="F3139" s="3" t="s">
        <v>945</v>
      </c>
      <c r="G3139" s="4" t="str">
        <f t="shared" si="201"/>
        <v>RES1210 34K8±1%</v>
      </c>
      <c r="H3139" s="3" t="s">
        <v>23</v>
      </c>
      <c r="I3139" s="3" t="s">
        <v>24</v>
      </c>
      <c r="J3139" s="3" t="s">
        <v>25</v>
      </c>
      <c r="K3139" s="3" t="s">
        <v>946</v>
      </c>
      <c r="L3139" s="4" t="str">
        <f t="shared" si="202"/>
        <v>RC1210FR-0734K8L</v>
      </c>
      <c r="M3139" s="3" t="s">
        <v>378</v>
      </c>
      <c r="N3139" t="s">
        <v>379</v>
      </c>
      <c r="O3139" t="str">
        <f t="shared" ca="1" si="200"/>
        <v>C:\Altium Libraries\Passives Library\DataSheet\GENERAL PURPOSE CHIP RESISTORS (Yageo).pdf</v>
      </c>
      <c r="P3139" s="5" t="str">
        <f t="shared" si="203"/>
        <v>GENERAL PURPOSE CHIP RESISTORS RES1210 34K8±1% 200V 0.5W</v>
      </c>
    </row>
    <row r="3140" spans="1:16" x14ac:dyDescent="0.3">
      <c r="A3140" s="4" t="s">
        <v>4441</v>
      </c>
      <c r="B3140" s="3" t="s">
        <v>944</v>
      </c>
      <c r="C3140" s="4" t="s">
        <v>2507</v>
      </c>
      <c r="D3140" s="45" t="s">
        <v>1669</v>
      </c>
      <c r="E3140" s="3" t="s">
        <v>763</v>
      </c>
      <c r="F3140" s="3" t="s">
        <v>945</v>
      </c>
      <c r="G3140" s="4" t="str">
        <f t="shared" si="201"/>
        <v>RES1210 35K7±1%</v>
      </c>
      <c r="H3140" s="3" t="s">
        <v>23</v>
      </c>
      <c r="I3140" s="3" t="s">
        <v>24</v>
      </c>
      <c r="J3140" s="3" t="s">
        <v>25</v>
      </c>
      <c r="K3140" s="3" t="s">
        <v>946</v>
      </c>
      <c r="L3140" s="4" t="str">
        <f t="shared" si="202"/>
        <v>RC1210FR-0735K7L</v>
      </c>
      <c r="M3140" s="3" t="s">
        <v>378</v>
      </c>
      <c r="N3140" t="s">
        <v>379</v>
      </c>
      <c r="O3140" t="str">
        <f t="shared" ca="1" si="200"/>
        <v>C:\Altium Libraries\Passives Library\DataSheet\GENERAL PURPOSE CHIP RESISTORS (Yageo).pdf</v>
      </c>
      <c r="P3140" s="5" t="str">
        <f t="shared" si="203"/>
        <v>GENERAL PURPOSE CHIP RESISTORS RES1210 35K7±1% 200V 0.5W</v>
      </c>
    </row>
    <row r="3141" spans="1:16" x14ac:dyDescent="0.3">
      <c r="A3141" s="4" t="s">
        <v>4442</v>
      </c>
      <c r="B3141" s="3" t="s">
        <v>944</v>
      </c>
      <c r="C3141" s="4" t="s">
        <v>2508</v>
      </c>
      <c r="D3141" s="45" t="s">
        <v>1669</v>
      </c>
      <c r="E3141" s="3" t="s">
        <v>763</v>
      </c>
      <c r="F3141" s="3" t="s">
        <v>945</v>
      </c>
      <c r="G3141" s="4" t="str">
        <f t="shared" si="201"/>
        <v>RES1210 36K5±1%</v>
      </c>
      <c r="H3141" s="3" t="s">
        <v>23</v>
      </c>
      <c r="I3141" s="3" t="s">
        <v>24</v>
      </c>
      <c r="J3141" s="3" t="s">
        <v>25</v>
      </c>
      <c r="K3141" s="3" t="s">
        <v>946</v>
      </c>
      <c r="L3141" s="4" t="str">
        <f t="shared" si="202"/>
        <v>RC1210FR-0736K5L</v>
      </c>
      <c r="M3141" s="3" t="s">
        <v>378</v>
      </c>
      <c r="N3141" t="s">
        <v>379</v>
      </c>
      <c r="O3141" t="str">
        <f t="shared" ca="1" si="200"/>
        <v>C:\Altium Libraries\Passives Library\DataSheet\GENERAL PURPOSE CHIP RESISTORS (Yageo).pdf</v>
      </c>
      <c r="P3141" s="5" t="str">
        <f t="shared" si="203"/>
        <v>GENERAL PURPOSE CHIP RESISTORS RES1210 36K5±1% 200V 0.5W</v>
      </c>
    </row>
    <row r="3142" spans="1:16" x14ac:dyDescent="0.3">
      <c r="A3142" s="4" t="s">
        <v>4443</v>
      </c>
      <c r="B3142" s="3" t="s">
        <v>944</v>
      </c>
      <c r="C3142" s="4" t="s">
        <v>2509</v>
      </c>
      <c r="D3142" s="45" t="s">
        <v>1669</v>
      </c>
      <c r="E3142" s="3" t="s">
        <v>763</v>
      </c>
      <c r="F3142" s="3" t="s">
        <v>945</v>
      </c>
      <c r="G3142" s="4" t="str">
        <f t="shared" si="201"/>
        <v>RES1210 37K4±1%</v>
      </c>
      <c r="H3142" s="3" t="s">
        <v>23</v>
      </c>
      <c r="I3142" s="3" t="s">
        <v>24</v>
      </c>
      <c r="J3142" s="3" t="s">
        <v>25</v>
      </c>
      <c r="K3142" s="3" t="s">
        <v>946</v>
      </c>
      <c r="L3142" s="4" t="str">
        <f t="shared" si="202"/>
        <v>RC1210FR-0737K4L</v>
      </c>
      <c r="M3142" s="3" t="s">
        <v>378</v>
      </c>
      <c r="N3142" t="s">
        <v>379</v>
      </c>
      <c r="O3142" t="str">
        <f t="shared" ca="1" si="200"/>
        <v>C:\Altium Libraries\Passives Library\DataSheet\GENERAL PURPOSE CHIP RESISTORS (Yageo).pdf</v>
      </c>
      <c r="P3142" s="5" t="str">
        <f t="shared" si="203"/>
        <v>GENERAL PURPOSE CHIP RESISTORS RES1210 37K4±1% 200V 0.5W</v>
      </c>
    </row>
    <row r="3143" spans="1:16" x14ac:dyDescent="0.3">
      <c r="A3143" s="4" t="s">
        <v>4444</v>
      </c>
      <c r="B3143" s="3" t="s">
        <v>944</v>
      </c>
      <c r="C3143" s="4" t="s">
        <v>2510</v>
      </c>
      <c r="D3143" s="45" t="s">
        <v>1669</v>
      </c>
      <c r="E3143" s="3" t="s">
        <v>763</v>
      </c>
      <c r="F3143" s="3" t="s">
        <v>945</v>
      </c>
      <c r="G3143" s="4" t="str">
        <f t="shared" si="201"/>
        <v>RES1210 38K3±1%</v>
      </c>
      <c r="H3143" s="3" t="s">
        <v>23</v>
      </c>
      <c r="I3143" s="3" t="s">
        <v>24</v>
      </c>
      <c r="J3143" s="3" t="s">
        <v>25</v>
      </c>
      <c r="K3143" s="3" t="s">
        <v>946</v>
      </c>
      <c r="L3143" s="4" t="str">
        <f t="shared" si="202"/>
        <v>RC1210FR-0738K3L</v>
      </c>
      <c r="M3143" s="3" t="s">
        <v>378</v>
      </c>
      <c r="N3143" t="s">
        <v>379</v>
      </c>
      <c r="O3143" t="str">
        <f t="shared" ca="1" si="200"/>
        <v>C:\Altium Libraries\Passives Library\DataSheet\GENERAL PURPOSE CHIP RESISTORS (Yageo).pdf</v>
      </c>
      <c r="P3143" s="5" t="str">
        <f t="shared" si="203"/>
        <v>GENERAL PURPOSE CHIP RESISTORS RES1210 38K3±1% 200V 0.5W</v>
      </c>
    </row>
    <row r="3144" spans="1:16" x14ac:dyDescent="0.3">
      <c r="A3144" s="4" t="s">
        <v>4445</v>
      </c>
      <c r="B3144" s="3" t="s">
        <v>944</v>
      </c>
      <c r="C3144" s="4" t="s">
        <v>2511</v>
      </c>
      <c r="D3144" s="45" t="s">
        <v>1669</v>
      </c>
      <c r="E3144" s="3" t="s">
        <v>763</v>
      </c>
      <c r="F3144" s="3" t="s">
        <v>945</v>
      </c>
      <c r="G3144" s="4" t="str">
        <f t="shared" si="201"/>
        <v>RES1210 39K2±1%</v>
      </c>
      <c r="H3144" s="3" t="s">
        <v>23</v>
      </c>
      <c r="I3144" s="3" t="s">
        <v>24</v>
      </c>
      <c r="J3144" s="3" t="s">
        <v>25</v>
      </c>
      <c r="K3144" s="3" t="s">
        <v>946</v>
      </c>
      <c r="L3144" s="4" t="str">
        <f t="shared" si="202"/>
        <v>RC1210FR-0739K2L</v>
      </c>
      <c r="M3144" s="3" t="s">
        <v>378</v>
      </c>
      <c r="N3144" t="s">
        <v>379</v>
      </c>
      <c r="O3144" t="str">
        <f t="shared" ca="1" si="200"/>
        <v>C:\Altium Libraries\Passives Library\DataSheet\GENERAL PURPOSE CHIP RESISTORS (Yageo).pdf</v>
      </c>
      <c r="P3144" s="5" t="str">
        <f t="shared" si="203"/>
        <v>GENERAL PURPOSE CHIP RESISTORS RES1210 39K2±1% 200V 0.5W</v>
      </c>
    </row>
    <row r="3145" spans="1:16" x14ac:dyDescent="0.3">
      <c r="A3145" s="4" t="s">
        <v>4446</v>
      </c>
      <c r="B3145" s="3" t="s">
        <v>944</v>
      </c>
      <c r="C3145" s="4" t="s">
        <v>2512</v>
      </c>
      <c r="D3145" s="45" t="s">
        <v>1669</v>
      </c>
      <c r="E3145" s="3" t="s">
        <v>763</v>
      </c>
      <c r="F3145" s="3" t="s">
        <v>945</v>
      </c>
      <c r="G3145" s="4" t="str">
        <f t="shared" si="201"/>
        <v>RES1210 40K2±1%</v>
      </c>
      <c r="H3145" s="3" t="s">
        <v>23</v>
      </c>
      <c r="I3145" s="3" t="s">
        <v>24</v>
      </c>
      <c r="J3145" s="3" t="s">
        <v>25</v>
      </c>
      <c r="K3145" s="3" t="s">
        <v>946</v>
      </c>
      <c r="L3145" s="4" t="str">
        <f t="shared" si="202"/>
        <v>RC1210FR-0740K2L</v>
      </c>
      <c r="M3145" s="3" t="s">
        <v>378</v>
      </c>
      <c r="N3145" t="s">
        <v>379</v>
      </c>
      <c r="O3145" t="str">
        <f t="shared" ca="1" si="200"/>
        <v>C:\Altium Libraries\Passives Library\DataSheet\GENERAL PURPOSE CHIP RESISTORS (Yageo).pdf</v>
      </c>
      <c r="P3145" s="5" t="str">
        <f t="shared" si="203"/>
        <v>GENERAL PURPOSE CHIP RESISTORS RES1210 40K2±1% 200V 0.5W</v>
      </c>
    </row>
    <row r="3146" spans="1:16" x14ac:dyDescent="0.3">
      <c r="A3146" s="4" t="s">
        <v>4447</v>
      </c>
      <c r="B3146" s="3" t="s">
        <v>944</v>
      </c>
      <c r="C3146" s="4" t="s">
        <v>2513</v>
      </c>
      <c r="D3146" s="45" t="s">
        <v>1669</v>
      </c>
      <c r="E3146" s="3" t="s">
        <v>763</v>
      </c>
      <c r="F3146" s="3" t="s">
        <v>945</v>
      </c>
      <c r="G3146" s="4" t="str">
        <f t="shared" si="201"/>
        <v>RES1210 41K2±1%</v>
      </c>
      <c r="H3146" s="3" t="s">
        <v>23</v>
      </c>
      <c r="I3146" s="3" t="s">
        <v>24</v>
      </c>
      <c r="J3146" s="3" t="s">
        <v>25</v>
      </c>
      <c r="K3146" s="3" t="s">
        <v>946</v>
      </c>
      <c r="L3146" s="4" t="str">
        <f t="shared" si="202"/>
        <v>RC1210FR-0741K2L</v>
      </c>
      <c r="M3146" s="3" t="s">
        <v>378</v>
      </c>
      <c r="N3146" t="s">
        <v>379</v>
      </c>
      <c r="O3146" t="str">
        <f t="shared" ca="1" si="200"/>
        <v>C:\Altium Libraries\Passives Library\DataSheet\GENERAL PURPOSE CHIP RESISTORS (Yageo).pdf</v>
      </c>
      <c r="P3146" s="5" t="str">
        <f t="shared" si="203"/>
        <v>GENERAL PURPOSE CHIP RESISTORS RES1210 41K2±1% 200V 0.5W</v>
      </c>
    </row>
    <row r="3147" spans="1:16" x14ac:dyDescent="0.3">
      <c r="A3147" s="4" t="s">
        <v>4448</v>
      </c>
      <c r="B3147" s="3" t="s">
        <v>944</v>
      </c>
      <c r="C3147" s="4" t="s">
        <v>2514</v>
      </c>
      <c r="D3147" s="45" t="s">
        <v>1669</v>
      </c>
      <c r="E3147" s="3" t="s">
        <v>763</v>
      </c>
      <c r="F3147" s="3" t="s">
        <v>945</v>
      </c>
      <c r="G3147" s="4" t="str">
        <f t="shared" si="201"/>
        <v>RES1210 42K2±1%</v>
      </c>
      <c r="H3147" s="3" t="s">
        <v>23</v>
      </c>
      <c r="I3147" s="3" t="s">
        <v>24</v>
      </c>
      <c r="J3147" s="3" t="s">
        <v>25</v>
      </c>
      <c r="K3147" s="3" t="s">
        <v>946</v>
      </c>
      <c r="L3147" s="4" t="str">
        <f t="shared" si="202"/>
        <v>RC1210FR-0742K2L</v>
      </c>
      <c r="M3147" s="3" t="s">
        <v>378</v>
      </c>
      <c r="N3147" t="s">
        <v>379</v>
      </c>
      <c r="O3147" t="str">
        <f t="shared" ca="1" si="200"/>
        <v>C:\Altium Libraries\Passives Library\DataSheet\GENERAL PURPOSE CHIP RESISTORS (Yageo).pdf</v>
      </c>
      <c r="P3147" s="5" t="str">
        <f t="shared" si="203"/>
        <v>GENERAL PURPOSE CHIP RESISTORS RES1210 42K2±1% 200V 0.5W</v>
      </c>
    </row>
    <row r="3148" spans="1:16" x14ac:dyDescent="0.3">
      <c r="A3148" s="4" t="s">
        <v>4449</v>
      </c>
      <c r="B3148" s="3" t="s">
        <v>944</v>
      </c>
      <c r="C3148" s="4" t="s">
        <v>2515</v>
      </c>
      <c r="D3148" s="45" t="s">
        <v>1669</v>
      </c>
      <c r="E3148" s="3" t="s">
        <v>763</v>
      </c>
      <c r="F3148" s="3" t="s">
        <v>945</v>
      </c>
      <c r="G3148" s="4" t="str">
        <f t="shared" si="201"/>
        <v>RES1210 43K2±1%</v>
      </c>
      <c r="H3148" s="3" t="s">
        <v>23</v>
      </c>
      <c r="I3148" s="3" t="s">
        <v>24</v>
      </c>
      <c r="J3148" s="3" t="s">
        <v>25</v>
      </c>
      <c r="K3148" s="3" t="s">
        <v>946</v>
      </c>
      <c r="L3148" s="4" t="str">
        <f t="shared" si="202"/>
        <v>RC1210FR-0743K2L</v>
      </c>
      <c r="M3148" s="3" t="s">
        <v>378</v>
      </c>
      <c r="N3148" t="s">
        <v>379</v>
      </c>
      <c r="O3148" t="str">
        <f t="shared" ca="1" si="200"/>
        <v>C:\Altium Libraries\Passives Library\DataSheet\GENERAL PURPOSE CHIP RESISTORS (Yageo).pdf</v>
      </c>
      <c r="P3148" s="5" t="str">
        <f t="shared" si="203"/>
        <v>GENERAL PURPOSE CHIP RESISTORS RES1210 43K2±1% 200V 0.5W</v>
      </c>
    </row>
    <row r="3149" spans="1:16" x14ac:dyDescent="0.3">
      <c r="A3149" s="4" t="s">
        <v>4450</v>
      </c>
      <c r="B3149" s="3" t="s">
        <v>944</v>
      </c>
      <c r="C3149" s="4" t="s">
        <v>2516</v>
      </c>
      <c r="D3149" s="45" t="s">
        <v>1669</v>
      </c>
      <c r="E3149" s="3" t="s">
        <v>763</v>
      </c>
      <c r="F3149" s="3" t="s">
        <v>945</v>
      </c>
      <c r="G3149" s="4" t="str">
        <f t="shared" si="201"/>
        <v>RES1210 44K2±1%</v>
      </c>
      <c r="H3149" s="3" t="s">
        <v>23</v>
      </c>
      <c r="I3149" s="3" t="s">
        <v>24</v>
      </c>
      <c r="J3149" s="3" t="s">
        <v>25</v>
      </c>
      <c r="K3149" s="3" t="s">
        <v>946</v>
      </c>
      <c r="L3149" s="4" t="str">
        <f t="shared" si="202"/>
        <v>RC1210FR-0744K2L</v>
      </c>
      <c r="M3149" s="3" t="s">
        <v>378</v>
      </c>
      <c r="N3149" t="s">
        <v>379</v>
      </c>
      <c r="O3149" t="str">
        <f t="shared" ca="1" si="200"/>
        <v>C:\Altium Libraries\Passives Library\DataSheet\GENERAL PURPOSE CHIP RESISTORS (Yageo).pdf</v>
      </c>
      <c r="P3149" s="5" t="str">
        <f t="shared" si="203"/>
        <v>GENERAL PURPOSE CHIP RESISTORS RES1210 44K2±1% 200V 0.5W</v>
      </c>
    </row>
    <row r="3150" spans="1:16" x14ac:dyDescent="0.3">
      <c r="A3150" s="4" t="s">
        <v>4451</v>
      </c>
      <c r="B3150" s="3" t="s">
        <v>944</v>
      </c>
      <c r="C3150" s="4" t="s">
        <v>2517</v>
      </c>
      <c r="D3150" s="45" t="s">
        <v>1669</v>
      </c>
      <c r="E3150" s="3" t="s">
        <v>763</v>
      </c>
      <c r="F3150" s="3" t="s">
        <v>945</v>
      </c>
      <c r="G3150" s="4" t="str">
        <f t="shared" si="201"/>
        <v>RES1210 45K3±1%</v>
      </c>
      <c r="H3150" s="3" t="s">
        <v>23</v>
      </c>
      <c r="I3150" s="3" t="s">
        <v>24</v>
      </c>
      <c r="J3150" s="3" t="s">
        <v>25</v>
      </c>
      <c r="K3150" s="3" t="s">
        <v>946</v>
      </c>
      <c r="L3150" s="4" t="str">
        <f t="shared" si="202"/>
        <v>RC1210FR-0745K3L</v>
      </c>
      <c r="M3150" s="3" t="s">
        <v>378</v>
      </c>
      <c r="N3150" t="s">
        <v>379</v>
      </c>
      <c r="O3150" t="str">
        <f t="shared" ref="O3150:O3213" ca="1" si="204">CONCATENATE(LEFT(CELL("имяфайла"), FIND("[",CELL("имяфайла"))-1),"DataSheet\GENERAL PURPOSE CHIP RESISTORS (Yageo).pdf")</f>
        <v>C:\Altium Libraries\Passives Library\DataSheet\GENERAL PURPOSE CHIP RESISTORS (Yageo).pdf</v>
      </c>
      <c r="P3150" s="5" t="str">
        <f t="shared" si="203"/>
        <v>GENERAL PURPOSE CHIP RESISTORS RES1210 45K3±1% 200V 0.5W</v>
      </c>
    </row>
    <row r="3151" spans="1:16" x14ac:dyDescent="0.3">
      <c r="A3151" s="4" t="s">
        <v>4452</v>
      </c>
      <c r="B3151" s="3" t="s">
        <v>944</v>
      </c>
      <c r="C3151" s="4" t="s">
        <v>2518</v>
      </c>
      <c r="D3151" s="45" t="s">
        <v>1669</v>
      </c>
      <c r="E3151" s="3" t="s">
        <v>763</v>
      </c>
      <c r="F3151" s="3" t="s">
        <v>945</v>
      </c>
      <c r="G3151" s="4" t="str">
        <f t="shared" ref="G3151:G3214" si="205">CONCATENATE(K3151," ",C3151,D3151)</f>
        <v>RES1210 46K4±1%</v>
      </c>
      <c r="H3151" s="3" t="s">
        <v>23</v>
      </c>
      <c r="I3151" s="3" t="s">
        <v>24</v>
      </c>
      <c r="J3151" s="3" t="s">
        <v>25</v>
      </c>
      <c r="K3151" s="3" t="s">
        <v>946</v>
      </c>
      <c r="L3151" s="4" t="str">
        <f t="shared" ref="L3151:L3214" si="206">CONCATENATE("RC1210FR-07",C3151,"L")</f>
        <v>RC1210FR-0746K4L</v>
      </c>
      <c r="M3151" s="3" t="s">
        <v>378</v>
      </c>
      <c r="N3151" t="s">
        <v>379</v>
      </c>
      <c r="O3151" t="str">
        <f t="shared" ca="1" si="204"/>
        <v>C:\Altium Libraries\Passives Library\DataSheet\GENERAL PURPOSE CHIP RESISTORS (Yageo).pdf</v>
      </c>
      <c r="P3151" s="5" t="str">
        <f t="shared" ref="P3151:P3214" si="207">CONCATENATE(N3151," ",K3151," ",C3151,D3151," ",E3151," ",F3151)</f>
        <v>GENERAL PURPOSE CHIP RESISTORS RES1210 46K4±1% 200V 0.5W</v>
      </c>
    </row>
    <row r="3152" spans="1:16" x14ac:dyDescent="0.3">
      <c r="A3152" s="4" t="s">
        <v>4453</v>
      </c>
      <c r="B3152" s="3" t="s">
        <v>944</v>
      </c>
      <c r="C3152" s="4" t="s">
        <v>2519</v>
      </c>
      <c r="D3152" s="45" t="s">
        <v>1669</v>
      </c>
      <c r="E3152" s="3" t="s">
        <v>763</v>
      </c>
      <c r="F3152" s="3" t="s">
        <v>945</v>
      </c>
      <c r="G3152" s="4" t="str">
        <f t="shared" si="205"/>
        <v>RES1210 47K5±1%</v>
      </c>
      <c r="H3152" s="3" t="s">
        <v>23</v>
      </c>
      <c r="I3152" s="3" t="s">
        <v>24</v>
      </c>
      <c r="J3152" s="3" t="s">
        <v>25</v>
      </c>
      <c r="K3152" s="3" t="s">
        <v>946</v>
      </c>
      <c r="L3152" s="4" t="str">
        <f t="shared" si="206"/>
        <v>RC1210FR-0747K5L</v>
      </c>
      <c r="M3152" s="3" t="s">
        <v>378</v>
      </c>
      <c r="N3152" t="s">
        <v>379</v>
      </c>
      <c r="O3152" t="str">
        <f t="shared" ca="1" si="204"/>
        <v>C:\Altium Libraries\Passives Library\DataSheet\GENERAL PURPOSE CHIP RESISTORS (Yageo).pdf</v>
      </c>
      <c r="P3152" s="5" t="str">
        <f t="shared" si="207"/>
        <v>GENERAL PURPOSE CHIP RESISTORS RES1210 47K5±1% 200V 0.5W</v>
      </c>
    </row>
    <row r="3153" spans="1:16" x14ac:dyDescent="0.3">
      <c r="A3153" s="4" t="s">
        <v>4454</v>
      </c>
      <c r="B3153" s="3" t="s">
        <v>944</v>
      </c>
      <c r="C3153" s="4" t="s">
        <v>2520</v>
      </c>
      <c r="D3153" s="45" t="s">
        <v>1669</v>
      </c>
      <c r="E3153" s="3" t="s">
        <v>763</v>
      </c>
      <c r="F3153" s="3" t="s">
        <v>945</v>
      </c>
      <c r="G3153" s="4" t="str">
        <f t="shared" si="205"/>
        <v>RES1210 48K7±1%</v>
      </c>
      <c r="H3153" s="3" t="s">
        <v>23</v>
      </c>
      <c r="I3153" s="3" t="s">
        <v>24</v>
      </c>
      <c r="J3153" s="3" t="s">
        <v>25</v>
      </c>
      <c r="K3153" s="3" t="s">
        <v>946</v>
      </c>
      <c r="L3153" s="4" t="str">
        <f t="shared" si="206"/>
        <v>RC1210FR-0748K7L</v>
      </c>
      <c r="M3153" s="3" t="s">
        <v>378</v>
      </c>
      <c r="N3153" t="s">
        <v>379</v>
      </c>
      <c r="O3153" t="str">
        <f t="shared" ca="1" si="204"/>
        <v>C:\Altium Libraries\Passives Library\DataSheet\GENERAL PURPOSE CHIP RESISTORS (Yageo).pdf</v>
      </c>
      <c r="P3153" s="5" t="str">
        <f t="shared" si="207"/>
        <v>GENERAL PURPOSE CHIP RESISTORS RES1210 48K7±1% 200V 0.5W</v>
      </c>
    </row>
    <row r="3154" spans="1:16" x14ac:dyDescent="0.3">
      <c r="A3154" s="4" t="s">
        <v>4455</v>
      </c>
      <c r="B3154" s="3" t="s">
        <v>944</v>
      </c>
      <c r="C3154" s="4" t="s">
        <v>2521</v>
      </c>
      <c r="D3154" s="45" t="s">
        <v>1669</v>
      </c>
      <c r="E3154" s="3" t="s">
        <v>763</v>
      </c>
      <c r="F3154" s="3" t="s">
        <v>945</v>
      </c>
      <c r="G3154" s="4" t="str">
        <f t="shared" si="205"/>
        <v>RES1210 49K9±1%</v>
      </c>
      <c r="H3154" s="3" t="s">
        <v>23</v>
      </c>
      <c r="I3154" s="3" t="s">
        <v>24</v>
      </c>
      <c r="J3154" s="3" t="s">
        <v>25</v>
      </c>
      <c r="K3154" s="3" t="s">
        <v>946</v>
      </c>
      <c r="L3154" s="4" t="str">
        <f t="shared" si="206"/>
        <v>RC1210FR-0749K9L</v>
      </c>
      <c r="M3154" s="3" t="s">
        <v>378</v>
      </c>
      <c r="N3154" t="s">
        <v>379</v>
      </c>
      <c r="O3154" t="str">
        <f t="shared" ca="1" si="204"/>
        <v>C:\Altium Libraries\Passives Library\DataSheet\GENERAL PURPOSE CHIP RESISTORS (Yageo).pdf</v>
      </c>
      <c r="P3154" s="5" t="str">
        <f t="shared" si="207"/>
        <v>GENERAL PURPOSE CHIP RESISTORS RES1210 49K9±1% 200V 0.5W</v>
      </c>
    </row>
    <row r="3155" spans="1:16" x14ac:dyDescent="0.3">
      <c r="A3155" s="4" t="s">
        <v>4456</v>
      </c>
      <c r="B3155" s="3" t="s">
        <v>944</v>
      </c>
      <c r="C3155" s="4" t="s">
        <v>2522</v>
      </c>
      <c r="D3155" s="45" t="s">
        <v>1669</v>
      </c>
      <c r="E3155" s="3" t="s">
        <v>763</v>
      </c>
      <c r="F3155" s="3" t="s">
        <v>945</v>
      </c>
      <c r="G3155" s="4" t="str">
        <f t="shared" si="205"/>
        <v>RES1210 51K1±1%</v>
      </c>
      <c r="H3155" s="3" t="s">
        <v>23</v>
      </c>
      <c r="I3155" s="3" t="s">
        <v>24</v>
      </c>
      <c r="J3155" s="3" t="s">
        <v>25</v>
      </c>
      <c r="K3155" s="3" t="s">
        <v>946</v>
      </c>
      <c r="L3155" s="4" t="str">
        <f t="shared" si="206"/>
        <v>RC1210FR-0751K1L</v>
      </c>
      <c r="M3155" s="3" t="s">
        <v>378</v>
      </c>
      <c r="N3155" t="s">
        <v>379</v>
      </c>
      <c r="O3155" t="str">
        <f t="shared" ca="1" si="204"/>
        <v>C:\Altium Libraries\Passives Library\DataSheet\GENERAL PURPOSE CHIP RESISTORS (Yageo).pdf</v>
      </c>
      <c r="P3155" s="5" t="str">
        <f t="shared" si="207"/>
        <v>GENERAL PURPOSE CHIP RESISTORS RES1210 51K1±1% 200V 0.5W</v>
      </c>
    </row>
    <row r="3156" spans="1:16" x14ac:dyDescent="0.3">
      <c r="A3156" s="4" t="s">
        <v>4457</v>
      </c>
      <c r="B3156" s="3" t="s">
        <v>944</v>
      </c>
      <c r="C3156" s="4" t="s">
        <v>2523</v>
      </c>
      <c r="D3156" s="45" t="s">
        <v>1669</v>
      </c>
      <c r="E3156" s="3" t="s">
        <v>763</v>
      </c>
      <c r="F3156" s="3" t="s">
        <v>945</v>
      </c>
      <c r="G3156" s="4" t="str">
        <f t="shared" si="205"/>
        <v>RES1210 52K3±1%</v>
      </c>
      <c r="H3156" s="3" t="s">
        <v>23</v>
      </c>
      <c r="I3156" s="3" t="s">
        <v>24</v>
      </c>
      <c r="J3156" s="3" t="s">
        <v>25</v>
      </c>
      <c r="K3156" s="3" t="s">
        <v>946</v>
      </c>
      <c r="L3156" s="4" t="str">
        <f t="shared" si="206"/>
        <v>RC1210FR-0752K3L</v>
      </c>
      <c r="M3156" s="3" t="s">
        <v>378</v>
      </c>
      <c r="N3156" t="s">
        <v>379</v>
      </c>
      <c r="O3156" t="str">
        <f t="shared" ca="1" si="204"/>
        <v>C:\Altium Libraries\Passives Library\DataSheet\GENERAL PURPOSE CHIP RESISTORS (Yageo).pdf</v>
      </c>
      <c r="P3156" s="5" t="str">
        <f t="shared" si="207"/>
        <v>GENERAL PURPOSE CHIP RESISTORS RES1210 52K3±1% 200V 0.5W</v>
      </c>
    </row>
    <row r="3157" spans="1:16" x14ac:dyDescent="0.3">
      <c r="A3157" s="4" t="s">
        <v>4458</v>
      </c>
      <c r="B3157" s="3" t="s">
        <v>944</v>
      </c>
      <c r="C3157" s="4" t="s">
        <v>2524</v>
      </c>
      <c r="D3157" s="45" t="s">
        <v>1669</v>
      </c>
      <c r="E3157" s="3" t="s">
        <v>763</v>
      </c>
      <c r="F3157" s="3" t="s">
        <v>945</v>
      </c>
      <c r="G3157" s="4" t="str">
        <f t="shared" si="205"/>
        <v>RES1210 53K6±1%</v>
      </c>
      <c r="H3157" s="3" t="s">
        <v>23</v>
      </c>
      <c r="I3157" s="3" t="s">
        <v>24</v>
      </c>
      <c r="J3157" s="3" t="s">
        <v>25</v>
      </c>
      <c r="K3157" s="3" t="s">
        <v>946</v>
      </c>
      <c r="L3157" s="4" t="str">
        <f t="shared" si="206"/>
        <v>RC1210FR-0753K6L</v>
      </c>
      <c r="M3157" s="3" t="s">
        <v>378</v>
      </c>
      <c r="N3157" t="s">
        <v>379</v>
      </c>
      <c r="O3157" t="str">
        <f t="shared" ca="1" si="204"/>
        <v>C:\Altium Libraries\Passives Library\DataSheet\GENERAL PURPOSE CHIP RESISTORS (Yageo).pdf</v>
      </c>
      <c r="P3157" s="5" t="str">
        <f t="shared" si="207"/>
        <v>GENERAL PURPOSE CHIP RESISTORS RES1210 53K6±1% 200V 0.5W</v>
      </c>
    </row>
    <row r="3158" spans="1:16" x14ac:dyDescent="0.3">
      <c r="A3158" s="4" t="s">
        <v>4459</v>
      </c>
      <c r="B3158" s="3" t="s">
        <v>944</v>
      </c>
      <c r="C3158" s="4" t="s">
        <v>2525</v>
      </c>
      <c r="D3158" s="45" t="s">
        <v>1669</v>
      </c>
      <c r="E3158" s="3" t="s">
        <v>763</v>
      </c>
      <c r="F3158" s="3" t="s">
        <v>945</v>
      </c>
      <c r="G3158" s="4" t="str">
        <f t="shared" si="205"/>
        <v>RES1210 54K9±1%</v>
      </c>
      <c r="H3158" s="3" t="s">
        <v>23</v>
      </c>
      <c r="I3158" s="3" t="s">
        <v>24</v>
      </c>
      <c r="J3158" s="3" t="s">
        <v>25</v>
      </c>
      <c r="K3158" s="3" t="s">
        <v>946</v>
      </c>
      <c r="L3158" s="4" t="str">
        <f t="shared" si="206"/>
        <v>RC1210FR-0754K9L</v>
      </c>
      <c r="M3158" s="3" t="s">
        <v>378</v>
      </c>
      <c r="N3158" t="s">
        <v>379</v>
      </c>
      <c r="O3158" t="str">
        <f t="shared" ca="1" si="204"/>
        <v>C:\Altium Libraries\Passives Library\DataSheet\GENERAL PURPOSE CHIP RESISTORS (Yageo).pdf</v>
      </c>
      <c r="P3158" s="5" t="str">
        <f t="shared" si="207"/>
        <v>GENERAL PURPOSE CHIP RESISTORS RES1210 54K9±1% 200V 0.5W</v>
      </c>
    </row>
    <row r="3159" spans="1:16" x14ac:dyDescent="0.3">
      <c r="A3159" s="4" t="s">
        <v>4460</v>
      </c>
      <c r="B3159" s="3" t="s">
        <v>944</v>
      </c>
      <c r="C3159" s="4" t="s">
        <v>2526</v>
      </c>
      <c r="D3159" s="45" t="s">
        <v>1669</v>
      </c>
      <c r="E3159" s="3" t="s">
        <v>763</v>
      </c>
      <c r="F3159" s="3" t="s">
        <v>945</v>
      </c>
      <c r="G3159" s="4" t="str">
        <f t="shared" si="205"/>
        <v>RES1210 56K2±1%</v>
      </c>
      <c r="H3159" s="3" t="s">
        <v>23</v>
      </c>
      <c r="I3159" s="3" t="s">
        <v>24</v>
      </c>
      <c r="J3159" s="3" t="s">
        <v>25</v>
      </c>
      <c r="K3159" s="3" t="s">
        <v>946</v>
      </c>
      <c r="L3159" s="4" t="str">
        <f t="shared" si="206"/>
        <v>RC1210FR-0756K2L</v>
      </c>
      <c r="M3159" s="3" t="s">
        <v>378</v>
      </c>
      <c r="N3159" t="s">
        <v>379</v>
      </c>
      <c r="O3159" t="str">
        <f t="shared" ca="1" si="204"/>
        <v>C:\Altium Libraries\Passives Library\DataSheet\GENERAL PURPOSE CHIP RESISTORS (Yageo).pdf</v>
      </c>
      <c r="P3159" s="5" t="str">
        <f t="shared" si="207"/>
        <v>GENERAL PURPOSE CHIP RESISTORS RES1210 56K2±1% 200V 0.5W</v>
      </c>
    </row>
    <row r="3160" spans="1:16" x14ac:dyDescent="0.3">
      <c r="A3160" s="4" t="s">
        <v>4461</v>
      </c>
      <c r="B3160" s="3" t="s">
        <v>944</v>
      </c>
      <c r="C3160" s="4" t="s">
        <v>2527</v>
      </c>
      <c r="D3160" s="45" t="s">
        <v>1669</v>
      </c>
      <c r="E3160" s="3" t="s">
        <v>763</v>
      </c>
      <c r="F3160" s="3" t="s">
        <v>945</v>
      </c>
      <c r="G3160" s="4" t="str">
        <f t="shared" si="205"/>
        <v>RES1210 57K6±1%</v>
      </c>
      <c r="H3160" s="3" t="s">
        <v>23</v>
      </c>
      <c r="I3160" s="3" t="s">
        <v>24</v>
      </c>
      <c r="J3160" s="3" t="s">
        <v>25</v>
      </c>
      <c r="K3160" s="3" t="s">
        <v>946</v>
      </c>
      <c r="L3160" s="4" t="str">
        <f t="shared" si="206"/>
        <v>RC1210FR-0757K6L</v>
      </c>
      <c r="M3160" s="3" t="s">
        <v>378</v>
      </c>
      <c r="N3160" t="s">
        <v>379</v>
      </c>
      <c r="O3160" t="str">
        <f t="shared" ca="1" si="204"/>
        <v>C:\Altium Libraries\Passives Library\DataSheet\GENERAL PURPOSE CHIP RESISTORS (Yageo).pdf</v>
      </c>
      <c r="P3160" s="5" t="str">
        <f t="shared" si="207"/>
        <v>GENERAL PURPOSE CHIP RESISTORS RES1210 57K6±1% 200V 0.5W</v>
      </c>
    </row>
    <row r="3161" spans="1:16" x14ac:dyDescent="0.3">
      <c r="A3161" s="4" t="s">
        <v>4462</v>
      </c>
      <c r="B3161" s="3" t="s">
        <v>944</v>
      </c>
      <c r="C3161" s="4" t="s">
        <v>2528</v>
      </c>
      <c r="D3161" s="45" t="s">
        <v>1669</v>
      </c>
      <c r="E3161" s="3" t="s">
        <v>763</v>
      </c>
      <c r="F3161" s="3" t="s">
        <v>945</v>
      </c>
      <c r="G3161" s="4" t="str">
        <f t="shared" si="205"/>
        <v>RES1210 59K±1%</v>
      </c>
      <c r="H3161" s="3" t="s">
        <v>23</v>
      </c>
      <c r="I3161" s="3" t="s">
        <v>24</v>
      </c>
      <c r="J3161" s="3" t="s">
        <v>25</v>
      </c>
      <c r="K3161" s="3" t="s">
        <v>946</v>
      </c>
      <c r="L3161" s="4" t="str">
        <f t="shared" si="206"/>
        <v>RC1210FR-0759KL</v>
      </c>
      <c r="M3161" s="3" t="s">
        <v>378</v>
      </c>
      <c r="N3161" t="s">
        <v>379</v>
      </c>
      <c r="O3161" t="str">
        <f t="shared" ca="1" si="204"/>
        <v>C:\Altium Libraries\Passives Library\DataSheet\GENERAL PURPOSE CHIP RESISTORS (Yageo).pdf</v>
      </c>
      <c r="P3161" s="5" t="str">
        <f t="shared" si="207"/>
        <v>GENERAL PURPOSE CHIP RESISTORS RES1210 59K±1% 200V 0.5W</v>
      </c>
    </row>
    <row r="3162" spans="1:16" x14ac:dyDescent="0.3">
      <c r="A3162" s="4" t="s">
        <v>4463</v>
      </c>
      <c r="B3162" s="3" t="s">
        <v>944</v>
      </c>
      <c r="C3162" s="4" t="s">
        <v>2529</v>
      </c>
      <c r="D3162" s="45" t="s">
        <v>1669</v>
      </c>
      <c r="E3162" s="3" t="s">
        <v>763</v>
      </c>
      <c r="F3162" s="3" t="s">
        <v>945</v>
      </c>
      <c r="G3162" s="4" t="str">
        <f t="shared" si="205"/>
        <v>RES1210 60K4±1%</v>
      </c>
      <c r="H3162" s="3" t="s">
        <v>23</v>
      </c>
      <c r="I3162" s="3" t="s">
        <v>24</v>
      </c>
      <c r="J3162" s="3" t="s">
        <v>25</v>
      </c>
      <c r="K3162" s="3" t="s">
        <v>946</v>
      </c>
      <c r="L3162" s="4" t="str">
        <f t="shared" si="206"/>
        <v>RC1210FR-0760K4L</v>
      </c>
      <c r="M3162" s="3" t="s">
        <v>378</v>
      </c>
      <c r="N3162" t="s">
        <v>379</v>
      </c>
      <c r="O3162" t="str">
        <f t="shared" ca="1" si="204"/>
        <v>C:\Altium Libraries\Passives Library\DataSheet\GENERAL PURPOSE CHIP RESISTORS (Yageo).pdf</v>
      </c>
      <c r="P3162" s="5" t="str">
        <f t="shared" si="207"/>
        <v>GENERAL PURPOSE CHIP RESISTORS RES1210 60K4±1% 200V 0.5W</v>
      </c>
    </row>
    <row r="3163" spans="1:16" x14ac:dyDescent="0.3">
      <c r="A3163" s="4" t="s">
        <v>4464</v>
      </c>
      <c r="B3163" s="3" t="s">
        <v>944</v>
      </c>
      <c r="C3163" s="4" t="s">
        <v>2530</v>
      </c>
      <c r="D3163" s="45" t="s">
        <v>1669</v>
      </c>
      <c r="E3163" s="3" t="s">
        <v>763</v>
      </c>
      <c r="F3163" s="3" t="s">
        <v>945</v>
      </c>
      <c r="G3163" s="4" t="str">
        <f t="shared" si="205"/>
        <v>RES1210 61K9±1%</v>
      </c>
      <c r="H3163" s="3" t="s">
        <v>23</v>
      </c>
      <c r="I3163" s="3" t="s">
        <v>24</v>
      </c>
      <c r="J3163" s="3" t="s">
        <v>25</v>
      </c>
      <c r="K3163" s="3" t="s">
        <v>946</v>
      </c>
      <c r="L3163" s="4" t="str">
        <f t="shared" si="206"/>
        <v>RC1210FR-0761K9L</v>
      </c>
      <c r="M3163" s="3" t="s">
        <v>378</v>
      </c>
      <c r="N3163" t="s">
        <v>379</v>
      </c>
      <c r="O3163" t="str">
        <f t="shared" ca="1" si="204"/>
        <v>C:\Altium Libraries\Passives Library\DataSheet\GENERAL PURPOSE CHIP RESISTORS (Yageo).pdf</v>
      </c>
      <c r="P3163" s="5" t="str">
        <f t="shared" si="207"/>
        <v>GENERAL PURPOSE CHIP RESISTORS RES1210 61K9±1% 200V 0.5W</v>
      </c>
    </row>
    <row r="3164" spans="1:16" x14ac:dyDescent="0.3">
      <c r="A3164" s="4" t="s">
        <v>4465</v>
      </c>
      <c r="B3164" s="3" t="s">
        <v>944</v>
      </c>
      <c r="C3164" s="4" t="s">
        <v>2531</v>
      </c>
      <c r="D3164" s="45" t="s">
        <v>1669</v>
      </c>
      <c r="E3164" s="3" t="s">
        <v>763</v>
      </c>
      <c r="F3164" s="3" t="s">
        <v>945</v>
      </c>
      <c r="G3164" s="4" t="str">
        <f t="shared" si="205"/>
        <v>RES1210 63K4±1%</v>
      </c>
      <c r="H3164" s="3" t="s">
        <v>23</v>
      </c>
      <c r="I3164" s="3" t="s">
        <v>24</v>
      </c>
      <c r="J3164" s="3" t="s">
        <v>25</v>
      </c>
      <c r="K3164" s="3" t="s">
        <v>946</v>
      </c>
      <c r="L3164" s="4" t="str">
        <f t="shared" si="206"/>
        <v>RC1210FR-0763K4L</v>
      </c>
      <c r="M3164" s="3" t="s">
        <v>378</v>
      </c>
      <c r="N3164" t="s">
        <v>379</v>
      </c>
      <c r="O3164" t="str">
        <f t="shared" ca="1" si="204"/>
        <v>C:\Altium Libraries\Passives Library\DataSheet\GENERAL PURPOSE CHIP RESISTORS (Yageo).pdf</v>
      </c>
      <c r="P3164" s="5" t="str">
        <f t="shared" si="207"/>
        <v>GENERAL PURPOSE CHIP RESISTORS RES1210 63K4±1% 200V 0.5W</v>
      </c>
    </row>
    <row r="3165" spans="1:16" x14ac:dyDescent="0.3">
      <c r="A3165" s="4" t="s">
        <v>4466</v>
      </c>
      <c r="B3165" s="3" t="s">
        <v>944</v>
      </c>
      <c r="C3165" s="4" t="s">
        <v>2532</v>
      </c>
      <c r="D3165" s="45" t="s">
        <v>1669</v>
      </c>
      <c r="E3165" s="3" t="s">
        <v>763</v>
      </c>
      <c r="F3165" s="3" t="s">
        <v>945</v>
      </c>
      <c r="G3165" s="4" t="str">
        <f t="shared" si="205"/>
        <v>RES1210 64K9±1%</v>
      </c>
      <c r="H3165" s="3" t="s">
        <v>23</v>
      </c>
      <c r="I3165" s="3" t="s">
        <v>24</v>
      </c>
      <c r="J3165" s="3" t="s">
        <v>25</v>
      </c>
      <c r="K3165" s="3" t="s">
        <v>946</v>
      </c>
      <c r="L3165" s="4" t="str">
        <f t="shared" si="206"/>
        <v>RC1210FR-0764K9L</v>
      </c>
      <c r="M3165" s="3" t="s">
        <v>378</v>
      </c>
      <c r="N3165" t="s">
        <v>379</v>
      </c>
      <c r="O3165" t="str">
        <f t="shared" ca="1" si="204"/>
        <v>C:\Altium Libraries\Passives Library\DataSheet\GENERAL PURPOSE CHIP RESISTORS (Yageo).pdf</v>
      </c>
      <c r="P3165" s="5" t="str">
        <f t="shared" si="207"/>
        <v>GENERAL PURPOSE CHIP RESISTORS RES1210 64K9±1% 200V 0.5W</v>
      </c>
    </row>
    <row r="3166" spans="1:16" x14ac:dyDescent="0.3">
      <c r="A3166" s="4" t="s">
        <v>4467</v>
      </c>
      <c r="B3166" s="3" t="s">
        <v>944</v>
      </c>
      <c r="C3166" s="4" t="s">
        <v>2533</v>
      </c>
      <c r="D3166" s="45" t="s">
        <v>1669</v>
      </c>
      <c r="E3166" s="3" t="s">
        <v>763</v>
      </c>
      <c r="F3166" s="3" t="s">
        <v>945</v>
      </c>
      <c r="G3166" s="4" t="str">
        <f t="shared" si="205"/>
        <v>RES1210 66K5±1%</v>
      </c>
      <c r="H3166" s="3" t="s">
        <v>23</v>
      </c>
      <c r="I3166" s="3" t="s">
        <v>24</v>
      </c>
      <c r="J3166" s="3" t="s">
        <v>25</v>
      </c>
      <c r="K3166" s="3" t="s">
        <v>946</v>
      </c>
      <c r="L3166" s="4" t="str">
        <f t="shared" si="206"/>
        <v>RC1210FR-0766K5L</v>
      </c>
      <c r="M3166" s="3" t="s">
        <v>378</v>
      </c>
      <c r="N3166" t="s">
        <v>379</v>
      </c>
      <c r="O3166" t="str">
        <f t="shared" ca="1" si="204"/>
        <v>C:\Altium Libraries\Passives Library\DataSheet\GENERAL PURPOSE CHIP RESISTORS (Yageo).pdf</v>
      </c>
      <c r="P3166" s="5" t="str">
        <f t="shared" si="207"/>
        <v>GENERAL PURPOSE CHIP RESISTORS RES1210 66K5±1% 200V 0.5W</v>
      </c>
    </row>
    <row r="3167" spans="1:16" x14ac:dyDescent="0.3">
      <c r="A3167" s="4" t="s">
        <v>4468</v>
      </c>
      <c r="B3167" s="3" t="s">
        <v>944</v>
      </c>
      <c r="C3167" s="4" t="s">
        <v>2534</v>
      </c>
      <c r="D3167" s="45" t="s">
        <v>1669</v>
      </c>
      <c r="E3167" s="3" t="s">
        <v>763</v>
      </c>
      <c r="F3167" s="3" t="s">
        <v>945</v>
      </c>
      <c r="G3167" s="4" t="str">
        <f t="shared" si="205"/>
        <v>RES1210 68K1±1%</v>
      </c>
      <c r="H3167" s="3" t="s">
        <v>23</v>
      </c>
      <c r="I3167" s="3" t="s">
        <v>24</v>
      </c>
      <c r="J3167" s="3" t="s">
        <v>25</v>
      </c>
      <c r="K3167" s="3" t="s">
        <v>946</v>
      </c>
      <c r="L3167" s="4" t="str">
        <f t="shared" si="206"/>
        <v>RC1210FR-0768K1L</v>
      </c>
      <c r="M3167" s="3" t="s">
        <v>378</v>
      </c>
      <c r="N3167" t="s">
        <v>379</v>
      </c>
      <c r="O3167" t="str">
        <f t="shared" ca="1" si="204"/>
        <v>C:\Altium Libraries\Passives Library\DataSheet\GENERAL PURPOSE CHIP RESISTORS (Yageo).pdf</v>
      </c>
      <c r="P3167" s="5" t="str">
        <f t="shared" si="207"/>
        <v>GENERAL PURPOSE CHIP RESISTORS RES1210 68K1±1% 200V 0.5W</v>
      </c>
    </row>
    <row r="3168" spans="1:16" x14ac:dyDescent="0.3">
      <c r="A3168" s="4" t="s">
        <v>4469</v>
      </c>
      <c r="B3168" s="3" t="s">
        <v>944</v>
      </c>
      <c r="C3168" s="4" t="s">
        <v>2535</v>
      </c>
      <c r="D3168" s="45" t="s">
        <v>1669</v>
      </c>
      <c r="E3168" s="3" t="s">
        <v>763</v>
      </c>
      <c r="F3168" s="3" t="s">
        <v>945</v>
      </c>
      <c r="G3168" s="4" t="str">
        <f t="shared" si="205"/>
        <v>RES1210 69K8±1%</v>
      </c>
      <c r="H3168" s="3" t="s">
        <v>23</v>
      </c>
      <c r="I3168" s="3" t="s">
        <v>24</v>
      </c>
      <c r="J3168" s="3" t="s">
        <v>25</v>
      </c>
      <c r="K3168" s="3" t="s">
        <v>946</v>
      </c>
      <c r="L3168" s="4" t="str">
        <f t="shared" si="206"/>
        <v>RC1210FR-0769K8L</v>
      </c>
      <c r="M3168" s="3" t="s">
        <v>378</v>
      </c>
      <c r="N3168" t="s">
        <v>379</v>
      </c>
      <c r="O3168" t="str">
        <f t="shared" ca="1" si="204"/>
        <v>C:\Altium Libraries\Passives Library\DataSheet\GENERAL PURPOSE CHIP RESISTORS (Yageo).pdf</v>
      </c>
      <c r="P3168" s="5" t="str">
        <f t="shared" si="207"/>
        <v>GENERAL PURPOSE CHIP RESISTORS RES1210 69K8±1% 200V 0.5W</v>
      </c>
    </row>
    <row r="3169" spans="1:16" x14ac:dyDescent="0.3">
      <c r="A3169" s="4" t="s">
        <v>4470</v>
      </c>
      <c r="B3169" s="3" t="s">
        <v>944</v>
      </c>
      <c r="C3169" s="4" t="s">
        <v>2536</v>
      </c>
      <c r="D3169" s="45" t="s">
        <v>1669</v>
      </c>
      <c r="E3169" s="3" t="s">
        <v>763</v>
      </c>
      <c r="F3169" s="3" t="s">
        <v>945</v>
      </c>
      <c r="G3169" s="4" t="str">
        <f t="shared" si="205"/>
        <v>RES1210 71K5±1%</v>
      </c>
      <c r="H3169" s="3" t="s">
        <v>23</v>
      </c>
      <c r="I3169" s="3" t="s">
        <v>24</v>
      </c>
      <c r="J3169" s="3" t="s">
        <v>25</v>
      </c>
      <c r="K3169" s="3" t="s">
        <v>946</v>
      </c>
      <c r="L3169" s="4" t="str">
        <f t="shared" si="206"/>
        <v>RC1210FR-0771K5L</v>
      </c>
      <c r="M3169" s="3" t="s">
        <v>378</v>
      </c>
      <c r="N3169" t="s">
        <v>379</v>
      </c>
      <c r="O3169" t="str">
        <f t="shared" ca="1" si="204"/>
        <v>C:\Altium Libraries\Passives Library\DataSheet\GENERAL PURPOSE CHIP RESISTORS (Yageo).pdf</v>
      </c>
      <c r="P3169" s="5" t="str">
        <f t="shared" si="207"/>
        <v>GENERAL PURPOSE CHIP RESISTORS RES1210 71K5±1% 200V 0.5W</v>
      </c>
    </row>
    <row r="3170" spans="1:16" x14ac:dyDescent="0.3">
      <c r="A3170" s="4" t="s">
        <v>4471</v>
      </c>
      <c r="B3170" s="3" t="s">
        <v>944</v>
      </c>
      <c r="C3170" s="4" t="s">
        <v>2537</v>
      </c>
      <c r="D3170" s="45" t="s">
        <v>1669</v>
      </c>
      <c r="E3170" s="3" t="s">
        <v>763</v>
      </c>
      <c r="F3170" s="3" t="s">
        <v>945</v>
      </c>
      <c r="G3170" s="4" t="str">
        <f t="shared" si="205"/>
        <v>RES1210 73K2±1%</v>
      </c>
      <c r="H3170" s="3" t="s">
        <v>23</v>
      </c>
      <c r="I3170" s="3" t="s">
        <v>24</v>
      </c>
      <c r="J3170" s="3" t="s">
        <v>25</v>
      </c>
      <c r="K3170" s="3" t="s">
        <v>946</v>
      </c>
      <c r="L3170" s="4" t="str">
        <f t="shared" si="206"/>
        <v>RC1210FR-0773K2L</v>
      </c>
      <c r="M3170" s="3" t="s">
        <v>378</v>
      </c>
      <c r="N3170" t="s">
        <v>379</v>
      </c>
      <c r="O3170" t="str">
        <f t="shared" ca="1" si="204"/>
        <v>C:\Altium Libraries\Passives Library\DataSheet\GENERAL PURPOSE CHIP RESISTORS (Yageo).pdf</v>
      </c>
      <c r="P3170" s="5" t="str">
        <f t="shared" si="207"/>
        <v>GENERAL PURPOSE CHIP RESISTORS RES1210 73K2±1% 200V 0.5W</v>
      </c>
    </row>
    <row r="3171" spans="1:16" x14ac:dyDescent="0.3">
      <c r="A3171" s="4" t="s">
        <v>4472</v>
      </c>
      <c r="B3171" s="3" t="s">
        <v>944</v>
      </c>
      <c r="C3171" s="4" t="s">
        <v>266</v>
      </c>
      <c r="D3171" s="45" t="s">
        <v>1669</v>
      </c>
      <c r="E3171" s="3" t="s">
        <v>763</v>
      </c>
      <c r="F3171" s="3" t="s">
        <v>945</v>
      </c>
      <c r="G3171" s="4" t="str">
        <f t="shared" si="205"/>
        <v>RES1210 75K±1%</v>
      </c>
      <c r="H3171" s="3" t="s">
        <v>23</v>
      </c>
      <c r="I3171" s="3" t="s">
        <v>24</v>
      </c>
      <c r="J3171" s="3" t="s">
        <v>25</v>
      </c>
      <c r="K3171" s="3" t="s">
        <v>946</v>
      </c>
      <c r="L3171" s="4" t="str">
        <f t="shared" si="206"/>
        <v>RC1210FR-0775KL</v>
      </c>
      <c r="M3171" s="3" t="s">
        <v>378</v>
      </c>
      <c r="N3171" t="s">
        <v>379</v>
      </c>
      <c r="O3171" t="str">
        <f t="shared" ca="1" si="204"/>
        <v>C:\Altium Libraries\Passives Library\DataSheet\GENERAL PURPOSE CHIP RESISTORS (Yageo).pdf</v>
      </c>
      <c r="P3171" s="5" t="str">
        <f t="shared" si="207"/>
        <v>GENERAL PURPOSE CHIP RESISTORS RES1210 75K±1% 200V 0.5W</v>
      </c>
    </row>
    <row r="3172" spans="1:16" x14ac:dyDescent="0.3">
      <c r="A3172" s="4" t="s">
        <v>4473</v>
      </c>
      <c r="B3172" s="3" t="s">
        <v>944</v>
      </c>
      <c r="C3172" s="4" t="s">
        <v>2538</v>
      </c>
      <c r="D3172" s="45" t="s">
        <v>1669</v>
      </c>
      <c r="E3172" s="3" t="s">
        <v>763</v>
      </c>
      <c r="F3172" s="3" t="s">
        <v>945</v>
      </c>
      <c r="G3172" s="4" t="str">
        <f t="shared" si="205"/>
        <v>RES1210 76K8±1%</v>
      </c>
      <c r="H3172" s="3" t="s">
        <v>23</v>
      </c>
      <c r="I3172" s="3" t="s">
        <v>24</v>
      </c>
      <c r="J3172" s="3" t="s">
        <v>25</v>
      </c>
      <c r="K3172" s="3" t="s">
        <v>946</v>
      </c>
      <c r="L3172" s="4" t="str">
        <f t="shared" si="206"/>
        <v>RC1210FR-0776K8L</v>
      </c>
      <c r="M3172" s="3" t="s">
        <v>378</v>
      </c>
      <c r="N3172" t="s">
        <v>379</v>
      </c>
      <c r="O3172" t="str">
        <f t="shared" ca="1" si="204"/>
        <v>C:\Altium Libraries\Passives Library\DataSheet\GENERAL PURPOSE CHIP RESISTORS (Yageo).pdf</v>
      </c>
      <c r="P3172" s="5" t="str">
        <f t="shared" si="207"/>
        <v>GENERAL PURPOSE CHIP RESISTORS RES1210 76K8±1% 200V 0.5W</v>
      </c>
    </row>
    <row r="3173" spans="1:16" x14ac:dyDescent="0.3">
      <c r="A3173" s="4" t="s">
        <v>4474</v>
      </c>
      <c r="B3173" s="3" t="s">
        <v>944</v>
      </c>
      <c r="C3173" s="4" t="s">
        <v>2539</v>
      </c>
      <c r="D3173" s="45" t="s">
        <v>1669</v>
      </c>
      <c r="E3173" s="3" t="s">
        <v>763</v>
      </c>
      <c r="F3173" s="3" t="s">
        <v>945</v>
      </c>
      <c r="G3173" s="4" t="str">
        <f t="shared" si="205"/>
        <v>RES1210 78K7±1%</v>
      </c>
      <c r="H3173" s="3" t="s">
        <v>23</v>
      </c>
      <c r="I3173" s="3" t="s">
        <v>24</v>
      </c>
      <c r="J3173" s="3" t="s">
        <v>25</v>
      </c>
      <c r="K3173" s="3" t="s">
        <v>946</v>
      </c>
      <c r="L3173" s="4" t="str">
        <f t="shared" si="206"/>
        <v>RC1210FR-0778K7L</v>
      </c>
      <c r="M3173" s="3" t="s">
        <v>378</v>
      </c>
      <c r="N3173" t="s">
        <v>379</v>
      </c>
      <c r="O3173" t="str">
        <f t="shared" ca="1" si="204"/>
        <v>C:\Altium Libraries\Passives Library\DataSheet\GENERAL PURPOSE CHIP RESISTORS (Yageo).pdf</v>
      </c>
      <c r="P3173" s="5" t="str">
        <f t="shared" si="207"/>
        <v>GENERAL PURPOSE CHIP RESISTORS RES1210 78K7±1% 200V 0.5W</v>
      </c>
    </row>
    <row r="3174" spans="1:16" x14ac:dyDescent="0.3">
      <c r="A3174" s="4" t="s">
        <v>4475</v>
      </c>
      <c r="B3174" s="3" t="s">
        <v>944</v>
      </c>
      <c r="C3174" s="4" t="s">
        <v>2540</v>
      </c>
      <c r="D3174" s="45" t="s">
        <v>1669</v>
      </c>
      <c r="E3174" s="3" t="s">
        <v>763</v>
      </c>
      <c r="F3174" s="3" t="s">
        <v>945</v>
      </c>
      <c r="G3174" s="4" t="str">
        <f t="shared" si="205"/>
        <v>RES1210 80K6±1%</v>
      </c>
      <c r="H3174" s="3" t="s">
        <v>23</v>
      </c>
      <c r="I3174" s="3" t="s">
        <v>24</v>
      </c>
      <c r="J3174" s="3" t="s">
        <v>25</v>
      </c>
      <c r="K3174" s="3" t="s">
        <v>946</v>
      </c>
      <c r="L3174" s="4" t="str">
        <f t="shared" si="206"/>
        <v>RC1210FR-0780K6L</v>
      </c>
      <c r="M3174" s="3" t="s">
        <v>378</v>
      </c>
      <c r="N3174" t="s">
        <v>379</v>
      </c>
      <c r="O3174" t="str">
        <f t="shared" ca="1" si="204"/>
        <v>C:\Altium Libraries\Passives Library\DataSheet\GENERAL PURPOSE CHIP RESISTORS (Yageo).pdf</v>
      </c>
      <c r="P3174" s="5" t="str">
        <f t="shared" si="207"/>
        <v>GENERAL PURPOSE CHIP RESISTORS RES1210 80K6±1% 200V 0.5W</v>
      </c>
    </row>
    <row r="3175" spans="1:16" x14ac:dyDescent="0.3">
      <c r="A3175" s="4" t="s">
        <v>4476</v>
      </c>
      <c r="B3175" s="3" t="s">
        <v>944</v>
      </c>
      <c r="C3175" s="4" t="s">
        <v>2541</v>
      </c>
      <c r="D3175" s="45" t="s">
        <v>1669</v>
      </c>
      <c r="E3175" s="3" t="s">
        <v>763</v>
      </c>
      <c r="F3175" s="3" t="s">
        <v>945</v>
      </c>
      <c r="G3175" s="4" t="str">
        <f t="shared" si="205"/>
        <v>RES1210 82K5±1%</v>
      </c>
      <c r="H3175" s="3" t="s">
        <v>23</v>
      </c>
      <c r="I3175" s="3" t="s">
        <v>24</v>
      </c>
      <c r="J3175" s="3" t="s">
        <v>25</v>
      </c>
      <c r="K3175" s="3" t="s">
        <v>946</v>
      </c>
      <c r="L3175" s="4" t="str">
        <f t="shared" si="206"/>
        <v>RC1210FR-0782K5L</v>
      </c>
      <c r="M3175" s="3" t="s">
        <v>378</v>
      </c>
      <c r="N3175" t="s">
        <v>379</v>
      </c>
      <c r="O3175" t="str">
        <f t="shared" ca="1" si="204"/>
        <v>C:\Altium Libraries\Passives Library\DataSheet\GENERAL PURPOSE CHIP RESISTORS (Yageo).pdf</v>
      </c>
      <c r="P3175" s="5" t="str">
        <f t="shared" si="207"/>
        <v>GENERAL PURPOSE CHIP RESISTORS RES1210 82K5±1% 200V 0.5W</v>
      </c>
    </row>
    <row r="3176" spans="1:16" x14ac:dyDescent="0.3">
      <c r="A3176" s="4" t="s">
        <v>4477</v>
      </c>
      <c r="B3176" s="3" t="s">
        <v>944</v>
      </c>
      <c r="C3176" s="4" t="s">
        <v>2542</v>
      </c>
      <c r="D3176" s="45" t="s">
        <v>1669</v>
      </c>
      <c r="E3176" s="3" t="s">
        <v>763</v>
      </c>
      <c r="F3176" s="3" t="s">
        <v>945</v>
      </c>
      <c r="G3176" s="4" t="str">
        <f t="shared" si="205"/>
        <v>RES1210 84K5±1%</v>
      </c>
      <c r="H3176" s="3" t="s">
        <v>23</v>
      </c>
      <c r="I3176" s="3" t="s">
        <v>24</v>
      </c>
      <c r="J3176" s="3" t="s">
        <v>25</v>
      </c>
      <c r="K3176" s="3" t="s">
        <v>946</v>
      </c>
      <c r="L3176" s="4" t="str">
        <f t="shared" si="206"/>
        <v>RC1210FR-0784K5L</v>
      </c>
      <c r="M3176" s="3" t="s">
        <v>378</v>
      </c>
      <c r="N3176" t="s">
        <v>379</v>
      </c>
      <c r="O3176" t="str">
        <f t="shared" ca="1" si="204"/>
        <v>C:\Altium Libraries\Passives Library\DataSheet\GENERAL PURPOSE CHIP RESISTORS (Yageo).pdf</v>
      </c>
      <c r="P3176" s="5" t="str">
        <f t="shared" si="207"/>
        <v>GENERAL PURPOSE CHIP RESISTORS RES1210 84K5±1% 200V 0.5W</v>
      </c>
    </row>
    <row r="3177" spans="1:16" x14ac:dyDescent="0.3">
      <c r="A3177" s="4" t="s">
        <v>4478</v>
      </c>
      <c r="B3177" s="3" t="s">
        <v>944</v>
      </c>
      <c r="C3177" s="4" t="s">
        <v>2543</v>
      </c>
      <c r="D3177" s="45" t="s">
        <v>1669</v>
      </c>
      <c r="E3177" s="3" t="s">
        <v>763</v>
      </c>
      <c r="F3177" s="3" t="s">
        <v>945</v>
      </c>
      <c r="G3177" s="4" t="str">
        <f t="shared" si="205"/>
        <v>RES1210 86K6±1%</v>
      </c>
      <c r="H3177" s="3" t="s">
        <v>23</v>
      </c>
      <c r="I3177" s="3" t="s">
        <v>24</v>
      </c>
      <c r="J3177" s="3" t="s">
        <v>25</v>
      </c>
      <c r="K3177" s="3" t="s">
        <v>946</v>
      </c>
      <c r="L3177" s="4" t="str">
        <f t="shared" si="206"/>
        <v>RC1210FR-0786K6L</v>
      </c>
      <c r="M3177" s="3" t="s">
        <v>378</v>
      </c>
      <c r="N3177" t="s">
        <v>379</v>
      </c>
      <c r="O3177" t="str">
        <f t="shared" ca="1" si="204"/>
        <v>C:\Altium Libraries\Passives Library\DataSheet\GENERAL PURPOSE CHIP RESISTORS (Yageo).pdf</v>
      </c>
      <c r="P3177" s="5" t="str">
        <f t="shared" si="207"/>
        <v>GENERAL PURPOSE CHIP RESISTORS RES1210 86K6±1% 200V 0.5W</v>
      </c>
    </row>
    <row r="3178" spans="1:16" x14ac:dyDescent="0.3">
      <c r="A3178" s="4" t="s">
        <v>4479</v>
      </c>
      <c r="B3178" s="3" t="s">
        <v>944</v>
      </c>
      <c r="C3178" s="4" t="s">
        <v>2544</v>
      </c>
      <c r="D3178" s="45" t="s">
        <v>1669</v>
      </c>
      <c r="E3178" s="3" t="s">
        <v>763</v>
      </c>
      <c r="F3178" s="3" t="s">
        <v>945</v>
      </c>
      <c r="G3178" s="4" t="str">
        <f t="shared" si="205"/>
        <v>RES1210 88K7±1%</v>
      </c>
      <c r="H3178" s="3" t="s">
        <v>23</v>
      </c>
      <c r="I3178" s="3" t="s">
        <v>24</v>
      </c>
      <c r="J3178" s="3" t="s">
        <v>25</v>
      </c>
      <c r="K3178" s="3" t="s">
        <v>946</v>
      </c>
      <c r="L3178" s="4" t="str">
        <f t="shared" si="206"/>
        <v>RC1210FR-0788K7L</v>
      </c>
      <c r="M3178" s="3" t="s">
        <v>378</v>
      </c>
      <c r="N3178" t="s">
        <v>379</v>
      </c>
      <c r="O3178" t="str">
        <f t="shared" ca="1" si="204"/>
        <v>C:\Altium Libraries\Passives Library\DataSheet\GENERAL PURPOSE CHIP RESISTORS (Yageo).pdf</v>
      </c>
      <c r="P3178" s="5" t="str">
        <f t="shared" si="207"/>
        <v>GENERAL PURPOSE CHIP RESISTORS RES1210 88K7±1% 200V 0.5W</v>
      </c>
    </row>
    <row r="3179" spans="1:16" x14ac:dyDescent="0.3">
      <c r="A3179" s="4" t="s">
        <v>4480</v>
      </c>
      <c r="B3179" s="3" t="s">
        <v>944</v>
      </c>
      <c r="C3179" s="4" t="s">
        <v>2545</v>
      </c>
      <c r="D3179" s="45" t="s">
        <v>1669</v>
      </c>
      <c r="E3179" s="3" t="s">
        <v>763</v>
      </c>
      <c r="F3179" s="3" t="s">
        <v>945</v>
      </c>
      <c r="G3179" s="4" t="str">
        <f t="shared" si="205"/>
        <v>RES1210 90K9±1%</v>
      </c>
      <c r="H3179" s="3" t="s">
        <v>23</v>
      </c>
      <c r="I3179" s="3" t="s">
        <v>24</v>
      </c>
      <c r="J3179" s="3" t="s">
        <v>25</v>
      </c>
      <c r="K3179" s="3" t="s">
        <v>946</v>
      </c>
      <c r="L3179" s="4" t="str">
        <f t="shared" si="206"/>
        <v>RC1210FR-0790K9L</v>
      </c>
      <c r="M3179" s="3" t="s">
        <v>378</v>
      </c>
      <c r="N3179" t="s">
        <v>379</v>
      </c>
      <c r="O3179" t="str">
        <f t="shared" ca="1" si="204"/>
        <v>C:\Altium Libraries\Passives Library\DataSheet\GENERAL PURPOSE CHIP RESISTORS (Yageo).pdf</v>
      </c>
      <c r="P3179" s="5" t="str">
        <f t="shared" si="207"/>
        <v>GENERAL PURPOSE CHIP RESISTORS RES1210 90K9±1% 200V 0.5W</v>
      </c>
    </row>
    <row r="3180" spans="1:16" x14ac:dyDescent="0.3">
      <c r="A3180" s="4" t="s">
        <v>4481</v>
      </c>
      <c r="B3180" s="3" t="s">
        <v>944</v>
      </c>
      <c r="C3180" s="4" t="s">
        <v>2546</v>
      </c>
      <c r="D3180" s="45" t="s">
        <v>1669</v>
      </c>
      <c r="E3180" s="3" t="s">
        <v>763</v>
      </c>
      <c r="F3180" s="3" t="s">
        <v>945</v>
      </c>
      <c r="G3180" s="4" t="str">
        <f t="shared" si="205"/>
        <v>RES1210 93K1±1%</v>
      </c>
      <c r="H3180" s="3" t="s">
        <v>23</v>
      </c>
      <c r="I3180" s="3" t="s">
        <v>24</v>
      </c>
      <c r="J3180" s="3" t="s">
        <v>25</v>
      </c>
      <c r="K3180" s="3" t="s">
        <v>946</v>
      </c>
      <c r="L3180" s="4" t="str">
        <f t="shared" si="206"/>
        <v>RC1210FR-0793K1L</v>
      </c>
      <c r="M3180" s="3" t="s">
        <v>378</v>
      </c>
      <c r="N3180" t="s">
        <v>379</v>
      </c>
      <c r="O3180" t="str">
        <f t="shared" ca="1" si="204"/>
        <v>C:\Altium Libraries\Passives Library\DataSheet\GENERAL PURPOSE CHIP RESISTORS (Yageo).pdf</v>
      </c>
      <c r="P3180" s="5" t="str">
        <f t="shared" si="207"/>
        <v>GENERAL PURPOSE CHIP RESISTORS RES1210 93K1±1% 200V 0.5W</v>
      </c>
    </row>
    <row r="3181" spans="1:16" x14ac:dyDescent="0.3">
      <c r="A3181" s="4" t="s">
        <v>4482</v>
      </c>
      <c r="B3181" s="3" t="s">
        <v>944</v>
      </c>
      <c r="C3181" s="4" t="s">
        <v>2547</v>
      </c>
      <c r="D3181" s="45" t="s">
        <v>1669</v>
      </c>
      <c r="E3181" s="3" t="s">
        <v>763</v>
      </c>
      <c r="F3181" s="3" t="s">
        <v>945</v>
      </c>
      <c r="G3181" s="4" t="str">
        <f t="shared" si="205"/>
        <v>RES1210 95K3±1%</v>
      </c>
      <c r="H3181" s="3" t="s">
        <v>23</v>
      </c>
      <c r="I3181" s="3" t="s">
        <v>24</v>
      </c>
      <c r="J3181" s="3" t="s">
        <v>25</v>
      </c>
      <c r="K3181" s="3" t="s">
        <v>946</v>
      </c>
      <c r="L3181" s="4" t="str">
        <f t="shared" si="206"/>
        <v>RC1210FR-0795K3L</v>
      </c>
      <c r="M3181" s="3" t="s">
        <v>378</v>
      </c>
      <c r="N3181" t="s">
        <v>379</v>
      </c>
      <c r="O3181" t="str">
        <f t="shared" ca="1" si="204"/>
        <v>C:\Altium Libraries\Passives Library\DataSheet\GENERAL PURPOSE CHIP RESISTORS (Yageo).pdf</v>
      </c>
      <c r="P3181" s="5" t="str">
        <f t="shared" si="207"/>
        <v>GENERAL PURPOSE CHIP RESISTORS RES1210 95K3±1% 200V 0.5W</v>
      </c>
    </row>
    <row r="3182" spans="1:16" x14ac:dyDescent="0.3">
      <c r="A3182" s="4" t="s">
        <v>4483</v>
      </c>
      <c r="B3182" s="3" t="s">
        <v>944</v>
      </c>
      <c r="C3182" s="4" t="s">
        <v>2548</v>
      </c>
      <c r="D3182" s="45" t="s">
        <v>1669</v>
      </c>
      <c r="E3182" s="3" t="s">
        <v>763</v>
      </c>
      <c r="F3182" s="3" t="s">
        <v>945</v>
      </c>
      <c r="G3182" s="4" t="str">
        <f t="shared" si="205"/>
        <v>RES1210 97K6±1%</v>
      </c>
      <c r="H3182" s="3" t="s">
        <v>23</v>
      </c>
      <c r="I3182" s="3" t="s">
        <v>24</v>
      </c>
      <c r="J3182" s="3" t="s">
        <v>25</v>
      </c>
      <c r="K3182" s="3" t="s">
        <v>946</v>
      </c>
      <c r="L3182" s="4" t="str">
        <f t="shared" si="206"/>
        <v>RC1210FR-0797K6L</v>
      </c>
      <c r="M3182" s="3" t="s">
        <v>378</v>
      </c>
      <c r="N3182" t="s">
        <v>379</v>
      </c>
      <c r="O3182" t="str">
        <f t="shared" ca="1" si="204"/>
        <v>C:\Altium Libraries\Passives Library\DataSheet\GENERAL PURPOSE CHIP RESISTORS (Yageo).pdf</v>
      </c>
      <c r="P3182" s="5" t="str">
        <f t="shared" si="207"/>
        <v>GENERAL PURPOSE CHIP RESISTORS RES1210 97K6±1% 200V 0.5W</v>
      </c>
    </row>
    <row r="3183" spans="1:16" x14ac:dyDescent="0.3">
      <c r="A3183" s="4" t="s">
        <v>4484</v>
      </c>
      <c r="B3183" s="3" t="s">
        <v>944</v>
      </c>
      <c r="C3183" s="4" t="s">
        <v>272</v>
      </c>
      <c r="D3183" s="45" t="s">
        <v>1669</v>
      </c>
      <c r="E3183" s="3" t="s">
        <v>763</v>
      </c>
      <c r="F3183" s="3" t="s">
        <v>945</v>
      </c>
      <c r="G3183" s="4" t="str">
        <f t="shared" si="205"/>
        <v>RES1210 100K±1%</v>
      </c>
      <c r="H3183" s="3" t="s">
        <v>23</v>
      </c>
      <c r="I3183" s="3" t="s">
        <v>24</v>
      </c>
      <c r="J3183" s="3" t="s">
        <v>25</v>
      </c>
      <c r="K3183" s="3" t="s">
        <v>946</v>
      </c>
      <c r="L3183" s="4" t="str">
        <f t="shared" si="206"/>
        <v>RC1210FR-07100KL</v>
      </c>
      <c r="M3183" s="3" t="s">
        <v>378</v>
      </c>
      <c r="N3183" t="s">
        <v>379</v>
      </c>
      <c r="O3183" t="str">
        <f t="shared" ca="1" si="204"/>
        <v>C:\Altium Libraries\Passives Library\DataSheet\GENERAL PURPOSE CHIP RESISTORS (Yageo).pdf</v>
      </c>
      <c r="P3183" s="5" t="str">
        <f t="shared" si="207"/>
        <v>GENERAL PURPOSE CHIP RESISTORS RES1210 100K±1% 200V 0.5W</v>
      </c>
    </row>
    <row r="3184" spans="1:16" x14ac:dyDescent="0.3">
      <c r="A3184" s="4" t="s">
        <v>4485</v>
      </c>
      <c r="B3184" s="3" t="s">
        <v>944</v>
      </c>
      <c r="C3184" s="4" t="s">
        <v>2549</v>
      </c>
      <c r="D3184" s="45" t="s">
        <v>1669</v>
      </c>
      <c r="E3184" s="3" t="s">
        <v>763</v>
      </c>
      <c r="F3184" s="3" t="s">
        <v>945</v>
      </c>
      <c r="G3184" s="4" t="str">
        <f t="shared" si="205"/>
        <v>RES1210 102K±1%</v>
      </c>
      <c r="H3184" s="3" t="s">
        <v>23</v>
      </c>
      <c r="I3184" s="3" t="s">
        <v>24</v>
      </c>
      <c r="J3184" s="3" t="s">
        <v>25</v>
      </c>
      <c r="K3184" s="3" t="s">
        <v>946</v>
      </c>
      <c r="L3184" s="4" t="str">
        <f t="shared" si="206"/>
        <v>RC1210FR-07102KL</v>
      </c>
      <c r="M3184" s="3" t="s">
        <v>378</v>
      </c>
      <c r="N3184" t="s">
        <v>379</v>
      </c>
      <c r="O3184" t="str">
        <f t="shared" ca="1" si="204"/>
        <v>C:\Altium Libraries\Passives Library\DataSheet\GENERAL PURPOSE CHIP RESISTORS (Yageo).pdf</v>
      </c>
      <c r="P3184" s="5" t="str">
        <f t="shared" si="207"/>
        <v>GENERAL PURPOSE CHIP RESISTORS RES1210 102K±1% 200V 0.5W</v>
      </c>
    </row>
    <row r="3185" spans="1:16" x14ac:dyDescent="0.3">
      <c r="A3185" s="4" t="s">
        <v>4486</v>
      </c>
      <c r="B3185" s="3" t="s">
        <v>944</v>
      </c>
      <c r="C3185" s="4" t="s">
        <v>2550</v>
      </c>
      <c r="D3185" s="45" t="s">
        <v>1669</v>
      </c>
      <c r="E3185" s="3" t="s">
        <v>763</v>
      </c>
      <c r="F3185" s="3" t="s">
        <v>945</v>
      </c>
      <c r="G3185" s="4" t="str">
        <f t="shared" si="205"/>
        <v>RES1210 105K±1%</v>
      </c>
      <c r="H3185" s="3" t="s">
        <v>23</v>
      </c>
      <c r="I3185" s="3" t="s">
        <v>24</v>
      </c>
      <c r="J3185" s="3" t="s">
        <v>25</v>
      </c>
      <c r="K3185" s="3" t="s">
        <v>946</v>
      </c>
      <c r="L3185" s="4" t="str">
        <f t="shared" si="206"/>
        <v>RC1210FR-07105KL</v>
      </c>
      <c r="M3185" s="3" t="s">
        <v>378</v>
      </c>
      <c r="N3185" t="s">
        <v>379</v>
      </c>
      <c r="O3185" t="str">
        <f t="shared" ca="1" si="204"/>
        <v>C:\Altium Libraries\Passives Library\DataSheet\GENERAL PURPOSE CHIP RESISTORS (Yageo).pdf</v>
      </c>
      <c r="P3185" s="5" t="str">
        <f t="shared" si="207"/>
        <v>GENERAL PURPOSE CHIP RESISTORS RES1210 105K±1% 200V 0.5W</v>
      </c>
    </row>
    <row r="3186" spans="1:16" x14ac:dyDescent="0.3">
      <c r="A3186" s="4" t="s">
        <v>4487</v>
      </c>
      <c r="B3186" s="3" t="s">
        <v>944</v>
      </c>
      <c r="C3186" s="4" t="s">
        <v>2551</v>
      </c>
      <c r="D3186" s="45" t="s">
        <v>1669</v>
      </c>
      <c r="E3186" s="3" t="s">
        <v>763</v>
      </c>
      <c r="F3186" s="3" t="s">
        <v>945</v>
      </c>
      <c r="G3186" s="4" t="str">
        <f t="shared" si="205"/>
        <v>RES1210 107K±1%</v>
      </c>
      <c r="H3186" s="3" t="s">
        <v>23</v>
      </c>
      <c r="I3186" s="3" t="s">
        <v>24</v>
      </c>
      <c r="J3186" s="3" t="s">
        <v>25</v>
      </c>
      <c r="K3186" s="3" t="s">
        <v>946</v>
      </c>
      <c r="L3186" s="4" t="str">
        <f t="shared" si="206"/>
        <v>RC1210FR-07107KL</v>
      </c>
      <c r="M3186" s="3" t="s">
        <v>378</v>
      </c>
      <c r="N3186" t="s">
        <v>379</v>
      </c>
      <c r="O3186" t="str">
        <f t="shared" ca="1" si="204"/>
        <v>C:\Altium Libraries\Passives Library\DataSheet\GENERAL PURPOSE CHIP RESISTORS (Yageo).pdf</v>
      </c>
      <c r="P3186" s="5" t="str">
        <f t="shared" si="207"/>
        <v>GENERAL PURPOSE CHIP RESISTORS RES1210 107K±1% 200V 0.5W</v>
      </c>
    </row>
    <row r="3187" spans="1:16" x14ac:dyDescent="0.3">
      <c r="A3187" s="4" t="s">
        <v>4488</v>
      </c>
      <c r="B3187" s="3" t="s">
        <v>944</v>
      </c>
      <c r="C3187" s="4" t="s">
        <v>274</v>
      </c>
      <c r="D3187" s="45" t="s">
        <v>1669</v>
      </c>
      <c r="E3187" s="3" t="s">
        <v>763</v>
      </c>
      <c r="F3187" s="3" t="s">
        <v>945</v>
      </c>
      <c r="G3187" s="4" t="str">
        <f t="shared" si="205"/>
        <v>RES1210 110K±1%</v>
      </c>
      <c r="H3187" s="3" t="s">
        <v>23</v>
      </c>
      <c r="I3187" s="3" t="s">
        <v>24</v>
      </c>
      <c r="J3187" s="3" t="s">
        <v>25</v>
      </c>
      <c r="K3187" s="3" t="s">
        <v>946</v>
      </c>
      <c r="L3187" s="4" t="str">
        <f t="shared" si="206"/>
        <v>RC1210FR-07110KL</v>
      </c>
      <c r="M3187" s="3" t="s">
        <v>378</v>
      </c>
      <c r="N3187" t="s">
        <v>379</v>
      </c>
      <c r="O3187" t="str">
        <f t="shared" ca="1" si="204"/>
        <v>C:\Altium Libraries\Passives Library\DataSheet\GENERAL PURPOSE CHIP RESISTORS (Yageo).pdf</v>
      </c>
      <c r="P3187" s="5" t="str">
        <f t="shared" si="207"/>
        <v>GENERAL PURPOSE CHIP RESISTORS RES1210 110K±1% 200V 0.5W</v>
      </c>
    </row>
    <row r="3188" spans="1:16" x14ac:dyDescent="0.3">
      <c r="A3188" s="4" t="s">
        <v>4489</v>
      </c>
      <c r="B3188" s="3" t="s">
        <v>944</v>
      </c>
      <c r="C3188" s="4" t="s">
        <v>2552</v>
      </c>
      <c r="D3188" s="45" t="s">
        <v>1669</v>
      </c>
      <c r="E3188" s="3" t="s">
        <v>763</v>
      </c>
      <c r="F3188" s="3" t="s">
        <v>945</v>
      </c>
      <c r="G3188" s="4" t="str">
        <f t="shared" si="205"/>
        <v>RES1210 113K±1%</v>
      </c>
      <c r="H3188" s="3" t="s">
        <v>23</v>
      </c>
      <c r="I3188" s="3" t="s">
        <v>24</v>
      </c>
      <c r="J3188" s="3" t="s">
        <v>25</v>
      </c>
      <c r="K3188" s="3" t="s">
        <v>946</v>
      </c>
      <c r="L3188" s="4" t="str">
        <f t="shared" si="206"/>
        <v>RC1210FR-07113KL</v>
      </c>
      <c r="M3188" s="3" t="s">
        <v>378</v>
      </c>
      <c r="N3188" t="s">
        <v>379</v>
      </c>
      <c r="O3188" t="str">
        <f t="shared" ca="1" si="204"/>
        <v>C:\Altium Libraries\Passives Library\DataSheet\GENERAL PURPOSE CHIP RESISTORS (Yageo).pdf</v>
      </c>
      <c r="P3188" s="5" t="str">
        <f t="shared" si="207"/>
        <v>GENERAL PURPOSE CHIP RESISTORS RES1210 113K±1% 200V 0.5W</v>
      </c>
    </row>
    <row r="3189" spans="1:16" x14ac:dyDescent="0.3">
      <c r="A3189" s="4" t="s">
        <v>4490</v>
      </c>
      <c r="B3189" s="3" t="s">
        <v>944</v>
      </c>
      <c r="C3189" s="4" t="s">
        <v>2553</v>
      </c>
      <c r="D3189" s="45" t="s">
        <v>1669</v>
      </c>
      <c r="E3189" s="3" t="s">
        <v>763</v>
      </c>
      <c r="F3189" s="3" t="s">
        <v>945</v>
      </c>
      <c r="G3189" s="4" t="str">
        <f t="shared" si="205"/>
        <v>RES1210 115K±1%</v>
      </c>
      <c r="H3189" s="3" t="s">
        <v>23</v>
      </c>
      <c r="I3189" s="3" t="s">
        <v>24</v>
      </c>
      <c r="J3189" s="3" t="s">
        <v>25</v>
      </c>
      <c r="K3189" s="3" t="s">
        <v>946</v>
      </c>
      <c r="L3189" s="4" t="str">
        <f t="shared" si="206"/>
        <v>RC1210FR-07115KL</v>
      </c>
      <c r="M3189" s="3" t="s">
        <v>378</v>
      </c>
      <c r="N3189" t="s">
        <v>379</v>
      </c>
      <c r="O3189" t="str">
        <f t="shared" ca="1" si="204"/>
        <v>C:\Altium Libraries\Passives Library\DataSheet\GENERAL PURPOSE CHIP RESISTORS (Yageo).pdf</v>
      </c>
      <c r="P3189" s="5" t="str">
        <f t="shared" si="207"/>
        <v>GENERAL PURPOSE CHIP RESISTORS RES1210 115K±1% 200V 0.5W</v>
      </c>
    </row>
    <row r="3190" spans="1:16" x14ac:dyDescent="0.3">
      <c r="A3190" s="4" t="s">
        <v>4491</v>
      </c>
      <c r="B3190" s="3" t="s">
        <v>944</v>
      </c>
      <c r="C3190" s="4" t="s">
        <v>2554</v>
      </c>
      <c r="D3190" s="45" t="s">
        <v>1669</v>
      </c>
      <c r="E3190" s="3" t="s">
        <v>763</v>
      </c>
      <c r="F3190" s="3" t="s">
        <v>945</v>
      </c>
      <c r="G3190" s="4" t="str">
        <f t="shared" si="205"/>
        <v>RES1210 118K±1%</v>
      </c>
      <c r="H3190" s="3" t="s">
        <v>23</v>
      </c>
      <c r="I3190" s="3" t="s">
        <v>24</v>
      </c>
      <c r="J3190" s="3" t="s">
        <v>25</v>
      </c>
      <c r="K3190" s="3" t="s">
        <v>946</v>
      </c>
      <c r="L3190" s="4" t="str">
        <f t="shared" si="206"/>
        <v>RC1210FR-07118KL</v>
      </c>
      <c r="M3190" s="3" t="s">
        <v>378</v>
      </c>
      <c r="N3190" t="s">
        <v>379</v>
      </c>
      <c r="O3190" t="str">
        <f t="shared" ca="1" si="204"/>
        <v>C:\Altium Libraries\Passives Library\DataSheet\GENERAL PURPOSE CHIP RESISTORS (Yageo).pdf</v>
      </c>
      <c r="P3190" s="5" t="str">
        <f t="shared" si="207"/>
        <v>GENERAL PURPOSE CHIP RESISTORS RES1210 118K±1% 200V 0.5W</v>
      </c>
    </row>
    <row r="3191" spans="1:16" x14ac:dyDescent="0.3">
      <c r="A3191" s="4" t="s">
        <v>4492</v>
      </c>
      <c r="B3191" s="3" t="s">
        <v>944</v>
      </c>
      <c r="C3191" s="4" t="s">
        <v>2555</v>
      </c>
      <c r="D3191" s="45" t="s">
        <v>1669</v>
      </c>
      <c r="E3191" s="3" t="s">
        <v>763</v>
      </c>
      <c r="F3191" s="3" t="s">
        <v>945</v>
      </c>
      <c r="G3191" s="4" t="str">
        <f t="shared" si="205"/>
        <v>RES1210 121K±1%</v>
      </c>
      <c r="H3191" s="3" t="s">
        <v>23</v>
      </c>
      <c r="I3191" s="3" t="s">
        <v>24</v>
      </c>
      <c r="J3191" s="3" t="s">
        <v>25</v>
      </c>
      <c r="K3191" s="3" t="s">
        <v>946</v>
      </c>
      <c r="L3191" s="4" t="str">
        <f t="shared" si="206"/>
        <v>RC1210FR-07121KL</v>
      </c>
      <c r="M3191" s="3" t="s">
        <v>378</v>
      </c>
      <c r="N3191" t="s">
        <v>379</v>
      </c>
      <c r="O3191" t="str">
        <f t="shared" ca="1" si="204"/>
        <v>C:\Altium Libraries\Passives Library\DataSheet\GENERAL PURPOSE CHIP RESISTORS (Yageo).pdf</v>
      </c>
      <c r="P3191" s="5" t="str">
        <f t="shared" si="207"/>
        <v>GENERAL PURPOSE CHIP RESISTORS RES1210 121K±1% 200V 0.5W</v>
      </c>
    </row>
    <row r="3192" spans="1:16" x14ac:dyDescent="0.3">
      <c r="A3192" s="4" t="s">
        <v>4493</v>
      </c>
      <c r="B3192" s="3" t="s">
        <v>944</v>
      </c>
      <c r="C3192" s="4" t="s">
        <v>2556</v>
      </c>
      <c r="D3192" s="45" t="s">
        <v>1669</v>
      </c>
      <c r="E3192" s="3" t="s">
        <v>763</v>
      </c>
      <c r="F3192" s="3" t="s">
        <v>945</v>
      </c>
      <c r="G3192" s="4" t="str">
        <f t="shared" si="205"/>
        <v>RES1210 124K±1%</v>
      </c>
      <c r="H3192" s="3" t="s">
        <v>23</v>
      </c>
      <c r="I3192" s="3" t="s">
        <v>24</v>
      </c>
      <c r="J3192" s="3" t="s">
        <v>25</v>
      </c>
      <c r="K3192" s="3" t="s">
        <v>946</v>
      </c>
      <c r="L3192" s="4" t="str">
        <f t="shared" si="206"/>
        <v>RC1210FR-07124KL</v>
      </c>
      <c r="M3192" s="3" t="s">
        <v>378</v>
      </c>
      <c r="N3192" t="s">
        <v>379</v>
      </c>
      <c r="O3192" t="str">
        <f t="shared" ca="1" si="204"/>
        <v>C:\Altium Libraries\Passives Library\DataSheet\GENERAL PURPOSE CHIP RESISTORS (Yageo).pdf</v>
      </c>
      <c r="P3192" s="5" t="str">
        <f t="shared" si="207"/>
        <v>GENERAL PURPOSE CHIP RESISTORS RES1210 124K±1% 200V 0.5W</v>
      </c>
    </row>
    <row r="3193" spans="1:16" x14ac:dyDescent="0.3">
      <c r="A3193" s="4" t="s">
        <v>4494</v>
      </c>
      <c r="B3193" s="3" t="s">
        <v>944</v>
      </c>
      <c r="C3193" s="4" t="s">
        <v>2557</v>
      </c>
      <c r="D3193" s="45" t="s">
        <v>1669</v>
      </c>
      <c r="E3193" s="3" t="s">
        <v>763</v>
      </c>
      <c r="F3193" s="3" t="s">
        <v>945</v>
      </c>
      <c r="G3193" s="4" t="str">
        <f t="shared" si="205"/>
        <v>RES1210 127K±1%</v>
      </c>
      <c r="H3193" s="3" t="s">
        <v>23</v>
      </c>
      <c r="I3193" s="3" t="s">
        <v>24</v>
      </c>
      <c r="J3193" s="3" t="s">
        <v>25</v>
      </c>
      <c r="K3193" s="3" t="s">
        <v>946</v>
      </c>
      <c r="L3193" s="4" t="str">
        <f t="shared" si="206"/>
        <v>RC1210FR-07127KL</v>
      </c>
      <c r="M3193" s="3" t="s">
        <v>378</v>
      </c>
      <c r="N3193" t="s">
        <v>379</v>
      </c>
      <c r="O3193" t="str">
        <f t="shared" ca="1" si="204"/>
        <v>C:\Altium Libraries\Passives Library\DataSheet\GENERAL PURPOSE CHIP RESISTORS (Yageo).pdf</v>
      </c>
      <c r="P3193" s="5" t="str">
        <f t="shared" si="207"/>
        <v>GENERAL PURPOSE CHIP RESISTORS RES1210 127K±1% 200V 0.5W</v>
      </c>
    </row>
    <row r="3194" spans="1:16" x14ac:dyDescent="0.3">
      <c r="A3194" s="4" t="s">
        <v>4495</v>
      </c>
      <c r="B3194" s="3" t="s">
        <v>944</v>
      </c>
      <c r="C3194" s="4" t="s">
        <v>278</v>
      </c>
      <c r="D3194" s="45" t="s">
        <v>1669</v>
      </c>
      <c r="E3194" s="3" t="s">
        <v>763</v>
      </c>
      <c r="F3194" s="3" t="s">
        <v>945</v>
      </c>
      <c r="G3194" s="4" t="str">
        <f t="shared" si="205"/>
        <v>RES1210 130K±1%</v>
      </c>
      <c r="H3194" s="3" t="s">
        <v>23</v>
      </c>
      <c r="I3194" s="3" t="s">
        <v>24</v>
      </c>
      <c r="J3194" s="3" t="s">
        <v>25</v>
      </c>
      <c r="K3194" s="3" t="s">
        <v>946</v>
      </c>
      <c r="L3194" s="4" t="str">
        <f t="shared" si="206"/>
        <v>RC1210FR-07130KL</v>
      </c>
      <c r="M3194" s="3" t="s">
        <v>378</v>
      </c>
      <c r="N3194" t="s">
        <v>379</v>
      </c>
      <c r="O3194" t="str">
        <f t="shared" ca="1" si="204"/>
        <v>C:\Altium Libraries\Passives Library\DataSheet\GENERAL PURPOSE CHIP RESISTORS (Yageo).pdf</v>
      </c>
      <c r="P3194" s="5" t="str">
        <f t="shared" si="207"/>
        <v>GENERAL PURPOSE CHIP RESISTORS RES1210 130K±1% 200V 0.5W</v>
      </c>
    </row>
    <row r="3195" spans="1:16" x14ac:dyDescent="0.3">
      <c r="A3195" s="4" t="s">
        <v>4496</v>
      </c>
      <c r="B3195" s="3" t="s">
        <v>944</v>
      </c>
      <c r="C3195" s="4" t="s">
        <v>2558</v>
      </c>
      <c r="D3195" s="45" t="s">
        <v>1669</v>
      </c>
      <c r="E3195" s="3" t="s">
        <v>763</v>
      </c>
      <c r="F3195" s="3" t="s">
        <v>945</v>
      </c>
      <c r="G3195" s="4" t="str">
        <f t="shared" si="205"/>
        <v>RES1210 133K±1%</v>
      </c>
      <c r="H3195" s="3" t="s">
        <v>23</v>
      </c>
      <c r="I3195" s="3" t="s">
        <v>24</v>
      </c>
      <c r="J3195" s="3" t="s">
        <v>25</v>
      </c>
      <c r="K3195" s="3" t="s">
        <v>946</v>
      </c>
      <c r="L3195" s="4" t="str">
        <f t="shared" si="206"/>
        <v>RC1210FR-07133KL</v>
      </c>
      <c r="M3195" s="3" t="s">
        <v>378</v>
      </c>
      <c r="N3195" t="s">
        <v>379</v>
      </c>
      <c r="O3195" t="str">
        <f t="shared" ca="1" si="204"/>
        <v>C:\Altium Libraries\Passives Library\DataSheet\GENERAL PURPOSE CHIP RESISTORS (Yageo).pdf</v>
      </c>
      <c r="P3195" s="5" t="str">
        <f t="shared" si="207"/>
        <v>GENERAL PURPOSE CHIP RESISTORS RES1210 133K±1% 200V 0.5W</v>
      </c>
    </row>
    <row r="3196" spans="1:16" x14ac:dyDescent="0.3">
      <c r="A3196" s="4" t="s">
        <v>4497</v>
      </c>
      <c r="B3196" s="3" t="s">
        <v>944</v>
      </c>
      <c r="C3196" s="4" t="s">
        <v>2559</v>
      </c>
      <c r="D3196" s="45" t="s">
        <v>1669</v>
      </c>
      <c r="E3196" s="3" t="s">
        <v>763</v>
      </c>
      <c r="F3196" s="3" t="s">
        <v>945</v>
      </c>
      <c r="G3196" s="4" t="str">
        <f t="shared" si="205"/>
        <v>RES1210 137K±1%</v>
      </c>
      <c r="H3196" s="3" t="s">
        <v>23</v>
      </c>
      <c r="I3196" s="3" t="s">
        <v>24</v>
      </c>
      <c r="J3196" s="3" t="s">
        <v>25</v>
      </c>
      <c r="K3196" s="3" t="s">
        <v>946</v>
      </c>
      <c r="L3196" s="4" t="str">
        <f t="shared" si="206"/>
        <v>RC1210FR-07137KL</v>
      </c>
      <c r="M3196" s="3" t="s">
        <v>378</v>
      </c>
      <c r="N3196" t="s">
        <v>379</v>
      </c>
      <c r="O3196" t="str">
        <f t="shared" ca="1" si="204"/>
        <v>C:\Altium Libraries\Passives Library\DataSheet\GENERAL PURPOSE CHIP RESISTORS (Yageo).pdf</v>
      </c>
      <c r="P3196" s="5" t="str">
        <f t="shared" si="207"/>
        <v>GENERAL PURPOSE CHIP RESISTORS RES1210 137K±1% 200V 0.5W</v>
      </c>
    </row>
    <row r="3197" spans="1:16" x14ac:dyDescent="0.3">
      <c r="A3197" s="4" t="s">
        <v>4498</v>
      </c>
      <c r="B3197" s="3" t="s">
        <v>944</v>
      </c>
      <c r="C3197" s="4" t="s">
        <v>2560</v>
      </c>
      <c r="D3197" s="45" t="s">
        <v>1669</v>
      </c>
      <c r="E3197" s="3" t="s">
        <v>763</v>
      </c>
      <c r="F3197" s="3" t="s">
        <v>945</v>
      </c>
      <c r="G3197" s="4" t="str">
        <f t="shared" si="205"/>
        <v>RES1210 140K±1%</v>
      </c>
      <c r="H3197" s="3" t="s">
        <v>23</v>
      </c>
      <c r="I3197" s="3" t="s">
        <v>24</v>
      </c>
      <c r="J3197" s="3" t="s">
        <v>25</v>
      </c>
      <c r="K3197" s="3" t="s">
        <v>946</v>
      </c>
      <c r="L3197" s="4" t="str">
        <f t="shared" si="206"/>
        <v>RC1210FR-07140KL</v>
      </c>
      <c r="M3197" s="3" t="s">
        <v>378</v>
      </c>
      <c r="N3197" t="s">
        <v>379</v>
      </c>
      <c r="O3197" t="str">
        <f t="shared" ca="1" si="204"/>
        <v>C:\Altium Libraries\Passives Library\DataSheet\GENERAL PURPOSE CHIP RESISTORS (Yageo).pdf</v>
      </c>
      <c r="P3197" s="5" t="str">
        <f t="shared" si="207"/>
        <v>GENERAL PURPOSE CHIP RESISTORS RES1210 140K±1% 200V 0.5W</v>
      </c>
    </row>
    <row r="3198" spans="1:16" x14ac:dyDescent="0.3">
      <c r="A3198" s="4" t="s">
        <v>4499</v>
      </c>
      <c r="B3198" s="3" t="s">
        <v>944</v>
      </c>
      <c r="C3198" s="4" t="s">
        <v>2561</v>
      </c>
      <c r="D3198" s="45" t="s">
        <v>1669</v>
      </c>
      <c r="E3198" s="3" t="s">
        <v>763</v>
      </c>
      <c r="F3198" s="3" t="s">
        <v>945</v>
      </c>
      <c r="G3198" s="4" t="str">
        <f t="shared" si="205"/>
        <v>RES1210 143K±1%</v>
      </c>
      <c r="H3198" s="3" t="s">
        <v>23</v>
      </c>
      <c r="I3198" s="3" t="s">
        <v>24</v>
      </c>
      <c r="J3198" s="3" t="s">
        <v>25</v>
      </c>
      <c r="K3198" s="3" t="s">
        <v>946</v>
      </c>
      <c r="L3198" s="4" t="str">
        <f t="shared" si="206"/>
        <v>RC1210FR-07143KL</v>
      </c>
      <c r="M3198" s="3" t="s">
        <v>378</v>
      </c>
      <c r="N3198" t="s">
        <v>379</v>
      </c>
      <c r="O3198" t="str">
        <f t="shared" ca="1" si="204"/>
        <v>C:\Altium Libraries\Passives Library\DataSheet\GENERAL PURPOSE CHIP RESISTORS (Yageo).pdf</v>
      </c>
      <c r="P3198" s="5" t="str">
        <f t="shared" si="207"/>
        <v>GENERAL PURPOSE CHIP RESISTORS RES1210 143K±1% 200V 0.5W</v>
      </c>
    </row>
    <row r="3199" spans="1:16" x14ac:dyDescent="0.3">
      <c r="A3199" s="4" t="s">
        <v>4500</v>
      </c>
      <c r="B3199" s="3" t="s">
        <v>944</v>
      </c>
      <c r="C3199" s="4" t="s">
        <v>2562</v>
      </c>
      <c r="D3199" s="45" t="s">
        <v>1669</v>
      </c>
      <c r="E3199" s="3" t="s">
        <v>763</v>
      </c>
      <c r="F3199" s="3" t="s">
        <v>945</v>
      </c>
      <c r="G3199" s="4" t="str">
        <f t="shared" si="205"/>
        <v>RES1210 147K±1%</v>
      </c>
      <c r="H3199" s="3" t="s">
        <v>23</v>
      </c>
      <c r="I3199" s="3" t="s">
        <v>24</v>
      </c>
      <c r="J3199" s="3" t="s">
        <v>25</v>
      </c>
      <c r="K3199" s="3" t="s">
        <v>946</v>
      </c>
      <c r="L3199" s="4" t="str">
        <f t="shared" si="206"/>
        <v>RC1210FR-07147KL</v>
      </c>
      <c r="M3199" s="3" t="s">
        <v>378</v>
      </c>
      <c r="N3199" t="s">
        <v>379</v>
      </c>
      <c r="O3199" t="str">
        <f t="shared" ca="1" si="204"/>
        <v>C:\Altium Libraries\Passives Library\DataSheet\GENERAL PURPOSE CHIP RESISTORS (Yageo).pdf</v>
      </c>
      <c r="P3199" s="5" t="str">
        <f t="shared" si="207"/>
        <v>GENERAL PURPOSE CHIP RESISTORS RES1210 147K±1% 200V 0.5W</v>
      </c>
    </row>
    <row r="3200" spans="1:16" x14ac:dyDescent="0.3">
      <c r="A3200" s="4" t="s">
        <v>4501</v>
      </c>
      <c r="B3200" s="3" t="s">
        <v>944</v>
      </c>
      <c r="C3200" s="4" t="s">
        <v>280</v>
      </c>
      <c r="D3200" s="45" t="s">
        <v>1669</v>
      </c>
      <c r="E3200" s="3" t="s">
        <v>763</v>
      </c>
      <c r="F3200" s="3" t="s">
        <v>945</v>
      </c>
      <c r="G3200" s="4" t="str">
        <f t="shared" si="205"/>
        <v>RES1210 150K±1%</v>
      </c>
      <c r="H3200" s="3" t="s">
        <v>23</v>
      </c>
      <c r="I3200" s="3" t="s">
        <v>24</v>
      </c>
      <c r="J3200" s="3" t="s">
        <v>25</v>
      </c>
      <c r="K3200" s="3" t="s">
        <v>946</v>
      </c>
      <c r="L3200" s="4" t="str">
        <f t="shared" si="206"/>
        <v>RC1210FR-07150KL</v>
      </c>
      <c r="M3200" s="3" t="s">
        <v>378</v>
      </c>
      <c r="N3200" t="s">
        <v>379</v>
      </c>
      <c r="O3200" t="str">
        <f t="shared" ca="1" si="204"/>
        <v>C:\Altium Libraries\Passives Library\DataSheet\GENERAL PURPOSE CHIP RESISTORS (Yageo).pdf</v>
      </c>
      <c r="P3200" s="5" t="str">
        <f t="shared" si="207"/>
        <v>GENERAL PURPOSE CHIP RESISTORS RES1210 150K±1% 200V 0.5W</v>
      </c>
    </row>
    <row r="3201" spans="1:16" x14ac:dyDescent="0.3">
      <c r="A3201" s="4" t="s">
        <v>4502</v>
      </c>
      <c r="B3201" s="3" t="s">
        <v>944</v>
      </c>
      <c r="C3201" s="4" t="s">
        <v>2563</v>
      </c>
      <c r="D3201" s="45" t="s">
        <v>1669</v>
      </c>
      <c r="E3201" s="3" t="s">
        <v>763</v>
      </c>
      <c r="F3201" s="3" t="s">
        <v>945</v>
      </c>
      <c r="G3201" s="4" t="str">
        <f t="shared" si="205"/>
        <v>RES1210 154K±1%</v>
      </c>
      <c r="H3201" s="3" t="s">
        <v>23</v>
      </c>
      <c r="I3201" s="3" t="s">
        <v>24</v>
      </c>
      <c r="J3201" s="3" t="s">
        <v>25</v>
      </c>
      <c r="K3201" s="3" t="s">
        <v>946</v>
      </c>
      <c r="L3201" s="4" t="str">
        <f t="shared" si="206"/>
        <v>RC1210FR-07154KL</v>
      </c>
      <c r="M3201" s="3" t="s">
        <v>378</v>
      </c>
      <c r="N3201" t="s">
        <v>379</v>
      </c>
      <c r="O3201" t="str">
        <f t="shared" ca="1" si="204"/>
        <v>C:\Altium Libraries\Passives Library\DataSheet\GENERAL PURPOSE CHIP RESISTORS (Yageo).pdf</v>
      </c>
      <c r="P3201" s="5" t="str">
        <f t="shared" si="207"/>
        <v>GENERAL PURPOSE CHIP RESISTORS RES1210 154K±1% 200V 0.5W</v>
      </c>
    </row>
    <row r="3202" spans="1:16" x14ac:dyDescent="0.3">
      <c r="A3202" s="4" t="s">
        <v>4503</v>
      </c>
      <c r="B3202" s="3" t="s">
        <v>944</v>
      </c>
      <c r="C3202" s="4" t="s">
        <v>2564</v>
      </c>
      <c r="D3202" s="45" t="s">
        <v>1669</v>
      </c>
      <c r="E3202" s="3" t="s">
        <v>763</v>
      </c>
      <c r="F3202" s="3" t="s">
        <v>945</v>
      </c>
      <c r="G3202" s="4" t="str">
        <f t="shared" si="205"/>
        <v>RES1210 158K±1%</v>
      </c>
      <c r="H3202" s="3" t="s">
        <v>23</v>
      </c>
      <c r="I3202" s="3" t="s">
        <v>24</v>
      </c>
      <c r="J3202" s="3" t="s">
        <v>25</v>
      </c>
      <c r="K3202" s="3" t="s">
        <v>946</v>
      </c>
      <c r="L3202" s="4" t="str">
        <f t="shared" si="206"/>
        <v>RC1210FR-07158KL</v>
      </c>
      <c r="M3202" s="3" t="s">
        <v>378</v>
      </c>
      <c r="N3202" t="s">
        <v>379</v>
      </c>
      <c r="O3202" t="str">
        <f t="shared" ca="1" si="204"/>
        <v>C:\Altium Libraries\Passives Library\DataSheet\GENERAL PURPOSE CHIP RESISTORS (Yageo).pdf</v>
      </c>
      <c r="P3202" s="5" t="str">
        <f t="shared" si="207"/>
        <v>GENERAL PURPOSE CHIP RESISTORS RES1210 158K±1% 200V 0.5W</v>
      </c>
    </row>
    <row r="3203" spans="1:16" x14ac:dyDescent="0.3">
      <c r="A3203" s="4" t="s">
        <v>4504</v>
      </c>
      <c r="B3203" s="3" t="s">
        <v>944</v>
      </c>
      <c r="C3203" s="4" t="s">
        <v>2565</v>
      </c>
      <c r="D3203" s="45" t="s">
        <v>1669</v>
      </c>
      <c r="E3203" s="3" t="s">
        <v>763</v>
      </c>
      <c r="F3203" s="3" t="s">
        <v>945</v>
      </c>
      <c r="G3203" s="4" t="str">
        <f t="shared" si="205"/>
        <v>RES1210 162K±1%</v>
      </c>
      <c r="H3203" s="3" t="s">
        <v>23</v>
      </c>
      <c r="I3203" s="3" t="s">
        <v>24</v>
      </c>
      <c r="J3203" s="3" t="s">
        <v>25</v>
      </c>
      <c r="K3203" s="3" t="s">
        <v>946</v>
      </c>
      <c r="L3203" s="4" t="str">
        <f t="shared" si="206"/>
        <v>RC1210FR-07162KL</v>
      </c>
      <c r="M3203" s="3" t="s">
        <v>378</v>
      </c>
      <c r="N3203" t="s">
        <v>379</v>
      </c>
      <c r="O3203" t="str">
        <f t="shared" ca="1" si="204"/>
        <v>C:\Altium Libraries\Passives Library\DataSheet\GENERAL PURPOSE CHIP RESISTORS (Yageo).pdf</v>
      </c>
      <c r="P3203" s="5" t="str">
        <f t="shared" si="207"/>
        <v>GENERAL PURPOSE CHIP RESISTORS RES1210 162K±1% 200V 0.5W</v>
      </c>
    </row>
    <row r="3204" spans="1:16" x14ac:dyDescent="0.3">
      <c r="A3204" s="4" t="s">
        <v>4505</v>
      </c>
      <c r="B3204" s="3" t="s">
        <v>944</v>
      </c>
      <c r="C3204" s="4" t="s">
        <v>2566</v>
      </c>
      <c r="D3204" s="45" t="s">
        <v>1669</v>
      </c>
      <c r="E3204" s="3" t="s">
        <v>763</v>
      </c>
      <c r="F3204" s="3" t="s">
        <v>945</v>
      </c>
      <c r="G3204" s="4" t="str">
        <f t="shared" si="205"/>
        <v>RES1210 165K±1%</v>
      </c>
      <c r="H3204" s="3" t="s">
        <v>23</v>
      </c>
      <c r="I3204" s="3" t="s">
        <v>24</v>
      </c>
      <c r="J3204" s="3" t="s">
        <v>25</v>
      </c>
      <c r="K3204" s="3" t="s">
        <v>946</v>
      </c>
      <c r="L3204" s="4" t="str">
        <f t="shared" si="206"/>
        <v>RC1210FR-07165KL</v>
      </c>
      <c r="M3204" s="3" t="s">
        <v>378</v>
      </c>
      <c r="N3204" t="s">
        <v>379</v>
      </c>
      <c r="O3204" t="str">
        <f t="shared" ca="1" si="204"/>
        <v>C:\Altium Libraries\Passives Library\DataSheet\GENERAL PURPOSE CHIP RESISTORS (Yageo).pdf</v>
      </c>
      <c r="P3204" s="5" t="str">
        <f t="shared" si="207"/>
        <v>GENERAL PURPOSE CHIP RESISTORS RES1210 165K±1% 200V 0.5W</v>
      </c>
    </row>
    <row r="3205" spans="1:16" x14ac:dyDescent="0.3">
      <c r="A3205" s="4" t="s">
        <v>4506</v>
      </c>
      <c r="B3205" s="3" t="s">
        <v>944</v>
      </c>
      <c r="C3205" s="4" t="s">
        <v>2567</v>
      </c>
      <c r="D3205" s="45" t="s">
        <v>1669</v>
      </c>
      <c r="E3205" s="3" t="s">
        <v>763</v>
      </c>
      <c r="F3205" s="3" t="s">
        <v>945</v>
      </c>
      <c r="G3205" s="4" t="str">
        <f t="shared" si="205"/>
        <v>RES1210 169K±1%</v>
      </c>
      <c r="H3205" s="3" t="s">
        <v>23</v>
      </c>
      <c r="I3205" s="3" t="s">
        <v>24</v>
      </c>
      <c r="J3205" s="3" t="s">
        <v>25</v>
      </c>
      <c r="K3205" s="3" t="s">
        <v>946</v>
      </c>
      <c r="L3205" s="4" t="str">
        <f t="shared" si="206"/>
        <v>RC1210FR-07169KL</v>
      </c>
      <c r="M3205" s="3" t="s">
        <v>378</v>
      </c>
      <c r="N3205" t="s">
        <v>379</v>
      </c>
      <c r="O3205" t="str">
        <f t="shared" ca="1" si="204"/>
        <v>C:\Altium Libraries\Passives Library\DataSheet\GENERAL PURPOSE CHIP RESISTORS (Yageo).pdf</v>
      </c>
      <c r="P3205" s="5" t="str">
        <f t="shared" si="207"/>
        <v>GENERAL PURPOSE CHIP RESISTORS RES1210 169K±1% 200V 0.5W</v>
      </c>
    </row>
    <row r="3206" spans="1:16" x14ac:dyDescent="0.3">
      <c r="A3206" s="4" t="s">
        <v>4507</v>
      </c>
      <c r="B3206" s="3" t="s">
        <v>944</v>
      </c>
      <c r="C3206" s="4" t="s">
        <v>2568</v>
      </c>
      <c r="D3206" s="45" t="s">
        <v>1669</v>
      </c>
      <c r="E3206" s="3" t="s">
        <v>763</v>
      </c>
      <c r="F3206" s="3" t="s">
        <v>945</v>
      </c>
      <c r="G3206" s="4" t="str">
        <f t="shared" si="205"/>
        <v>RES1210 174K±1%</v>
      </c>
      <c r="H3206" s="3" t="s">
        <v>23</v>
      </c>
      <c r="I3206" s="3" t="s">
        <v>24</v>
      </c>
      <c r="J3206" s="3" t="s">
        <v>25</v>
      </c>
      <c r="K3206" s="3" t="s">
        <v>946</v>
      </c>
      <c r="L3206" s="4" t="str">
        <f t="shared" si="206"/>
        <v>RC1210FR-07174KL</v>
      </c>
      <c r="M3206" s="3" t="s">
        <v>378</v>
      </c>
      <c r="N3206" t="s">
        <v>379</v>
      </c>
      <c r="O3206" t="str">
        <f t="shared" ca="1" si="204"/>
        <v>C:\Altium Libraries\Passives Library\DataSheet\GENERAL PURPOSE CHIP RESISTORS (Yageo).pdf</v>
      </c>
      <c r="P3206" s="5" t="str">
        <f t="shared" si="207"/>
        <v>GENERAL PURPOSE CHIP RESISTORS RES1210 174K±1% 200V 0.5W</v>
      </c>
    </row>
    <row r="3207" spans="1:16" x14ac:dyDescent="0.3">
      <c r="A3207" s="4" t="s">
        <v>4508</v>
      </c>
      <c r="B3207" s="3" t="s">
        <v>944</v>
      </c>
      <c r="C3207" s="4" t="s">
        <v>2569</v>
      </c>
      <c r="D3207" s="45" t="s">
        <v>1669</v>
      </c>
      <c r="E3207" s="3" t="s">
        <v>763</v>
      </c>
      <c r="F3207" s="3" t="s">
        <v>945</v>
      </c>
      <c r="G3207" s="4" t="str">
        <f t="shared" si="205"/>
        <v>RES1210 178K±1%</v>
      </c>
      <c r="H3207" s="3" t="s">
        <v>23</v>
      </c>
      <c r="I3207" s="3" t="s">
        <v>24</v>
      </c>
      <c r="J3207" s="3" t="s">
        <v>25</v>
      </c>
      <c r="K3207" s="3" t="s">
        <v>946</v>
      </c>
      <c r="L3207" s="4" t="str">
        <f t="shared" si="206"/>
        <v>RC1210FR-07178KL</v>
      </c>
      <c r="M3207" s="3" t="s">
        <v>378</v>
      </c>
      <c r="N3207" t="s">
        <v>379</v>
      </c>
      <c r="O3207" t="str">
        <f t="shared" ca="1" si="204"/>
        <v>C:\Altium Libraries\Passives Library\DataSheet\GENERAL PURPOSE CHIP RESISTORS (Yageo).pdf</v>
      </c>
      <c r="P3207" s="5" t="str">
        <f t="shared" si="207"/>
        <v>GENERAL PURPOSE CHIP RESISTORS RES1210 178K±1% 200V 0.5W</v>
      </c>
    </row>
    <row r="3208" spans="1:16" x14ac:dyDescent="0.3">
      <c r="A3208" s="4" t="s">
        <v>4509</v>
      </c>
      <c r="B3208" s="3" t="s">
        <v>944</v>
      </c>
      <c r="C3208" s="4" t="s">
        <v>2570</v>
      </c>
      <c r="D3208" s="45" t="s">
        <v>1669</v>
      </c>
      <c r="E3208" s="3" t="s">
        <v>763</v>
      </c>
      <c r="F3208" s="3" t="s">
        <v>945</v>
      </c>
      <c r="G3208" s="4" t="str">
        <f t="shared" si="205"/>
        <v>RES1210 182K±1%</v>
      </c>
      <c r="H3208" s="3" t="s">
        <v>23</v>
      </c>
      <c r="I3208" s="3" t="s">
        <v>24</v>
      </c>
      <c r="J3208" s="3" t="s">
        <v>25</v>
      </c>
      <c r="K3208" s="3" t="s">
        <v>946</v>
      </c>
      <c r="L3208" s="4" t="str">
        <f t="shared" si="206"/>
        <v>RC1210FR-07182KL</v>
      </c>
      <c r="M3208" s="3" t="s">
        <v>378</v>
      </c>
      <c r="N3208" t="s">
        <v>379</v>
      </c>
      <c r="O3208" t="str">
        <f t="shared" ca="1" si="204"/>
        <v>C:\Altium Libraries\Passives Library\DataSheet\GENERAL PURPOSE CHIP RESISTORS (Yageo).pdf</v>
      </c>
      <c r="P3208" s="5" t="str">
        <f t="shared" si="207"/>
        <v>GENERAL PURPOSE CHIP RESISTORS RES1210 182K±1% 200V 0.5W</v>
      </c>
    </row>
    <row r="3209" spans="1:16" x14ac:dyDescent="0.3">
      <c r="A3209" s="4" t="s">
        <v>4510</v>
      </c>
      <c r="B3209" s="3" t="s">
        <v>944</v>
      </c>
      <c r="C3209" s="4" t="s">
        <v>2571</v>
      </c>
      <c r="D3209" s="45" t="s">
        <v>1669</v>
      </c>
      <c r="E3209" s="3" t="s">
        <v>763</v>
      </c>
      <c r="F3209" s="3" t="s">
        <v>945</v>
      </c>
      <c r="G3209" s="4" t="str">
        <f t="shared" si="205"/>
        <v>RES1210 187K±1%</v>
      </c>
      <c r="H3209" s="3" t="s">
        <v>23</v>
      </c>
      <c r="I3209" s="3" t="s">
        <v>24</v>
      </c>
      <c r="J3209" s="3" t="s">
        <v>25</v>
      </c>
      <c r="K3209" s="3" t="s">
        <v>946</v>
      </c>
      <c r="L3209" s="4" t="str">
        <f t="shared" si="206"/>
        <v>RC1210FR-07187KL</v>
      </c>
      <c r="M3209" s="3" t="s">
        <v>378</v>
      </c>
      <c r="N3209" t="s">
        <v>379</v>
      </c>
      <c r="O3209" t="str">
        <f t="shared" ca="1" si="204"/>
        <v>C:\Altium Libraries\Passives Library\DataSheet\GENERAL PURPOSE CHIP RESISTORS (Yageo).pdf</v>
      </c>
      <c r="P3209" s="5" t="str">
        <f t="shared" si="207"/>
        <v>GENERAL PURPOSE CHIP RESISTORS RES1210 187K±1% 200V 0.5W</v>
      </c>
    </row>
    <row r="3210" spans="1:16" x14ac:dyDescent="0.3">
      <c r="A3210" s="4" t="s">
        <v>4511</v>
      </c>
      <c r="B3210" s="3" t="s">
        <v>944</v>
      </c>
      <c r="C3210" s="4" t="s">
        <v>2572</v>
      </c>
      <c r="D3210" s="45" t="s">
        <v>1669</v>
      </c>
      <c r="E3210" s="3" t="s">
        <v>763</v>
      </c>
      <c r="F3210" s="3" t="s">
        <v>945</v>
      </c>
      <c r="G3210" s="4" t="str">
        <f t="shared" si="205"/>
        <v>RES1210 191K±1%</v>
      </c>
      <c r="H3210" s="3" t="s">
        <v>23</v>
      </c>
      <c r="I3210" s="3" t="s">
        <v>24</v>
      </c>
      <c r="J3210" s="3" t="s">
        <v>25</v>
      </c>
      <c r="K3210" s="3" t="s">
        <v>946</v>
      </c>
      <c r="L3210" s="4" t="str">
        <f t="shared" si="206"/>
        <v>RC1210FR-07191KL</v>
      </c>
      <c r="M3210" s="3" t="s">
        <v>378</v>
      </c>
      <c r="N3210" t="s">
        <v>379</v>
      </c>
      <c r="O3210" t="str">
        <f t="shared" ca="1" si="204"/>
        <v>C:\Altium Libraries\Passives Library\DataSheet\GENERAL PURPOSE CHIP RESISTORS (Yageo).pdf</v>
      </c>
      <c r="P3210" s="5" t="str">
        <f t="shared" si="207"/>
        <v>GENERAL PURPOSE CHIP RESISTORS RES1210 191K±1% 200V 0.5W</v>
      </c>
    </row>
    <row r="3211" spans="1:16" x14ac:dyDescent="0.3">
      <c r="A3211" s="4" t="s">
        <v>4512</v>
      </c>
      <c r="B3211" s="3" t="s">
        <v>944</v>
      </c>
      <c r="C3211" s="4" t="s">
        <v>2573</v>
      </c>
      <c r="D3211" s="45" t="s">
        <v>1669</v>
      </c>
      <c r="E3211" s="3" t="s">
        <v>763</v>
      </c>
      <c r="F3211" s="3" t="s">
        <v>945</v>
      </c>
      <c r="G3211" s="4" t="str">
        <f t="shared" si="205"/>
        <v>RES1210 196K±1%</v>
      </c>
      <c r="H3211" s="3" t="s">
        <v>23</v>
      </c>
      <c r="I3211" s="3" t="s">
        <v>24</v>
      </c>
      <c r="J3211" s="3" t="s">
        <v>25</v>
      </c>
      <c r="K3211" s="3" t="s">
        <v>946</v>
      </c>
      <c r="L3211" s="4" t="str">
        <f t="shared" si="206"/>
        <v>RC1210FR-07196KL</v>
      </c>
      <c r="M3211" s="3" t="s">
        <v>378</v>
      </c>
      <c r="N3211" t="s">
        <v>379</v>
      </c>
      <c r="O3211" t="str">
        <f t="shared" ca="1" si="204"/>
        <v>C:\Altium Libraries\Passives Library\DataSheet\GENERAL PURPOSE CHIP RESISTORS (Yageo).pdf</v>
      </c>
      <c r="P3211" s="5" t="str">
        <f t="shared" si="207"/>
        <v>GENERAL PURPOSE CHIP RESISTORS RES1210 196K±1% 200V 0.5W</v>
      </c>
    </row>
    <row r="3212" spans="1:16" x14ac:dyDescent="0.3">
      <c r="A3212" s="4" t="s">
        <v>4513</v>
      </c>
      <c r="B3212" s="3" t="s">
        <v>944</v>
      </c>
      <c r="C3212" s="4" t="s">
        <v>286</v>
      </c>
      <c r="D3212" s="45" t="s">
        <v>1669</v>
      </c>
      <c r="E3212" s="3" t="s">
        <v>763</v>
      </c>
      <c r="F3212" s="3" t="s">
        <v>945</v>
      </c>
      <c r="G3212" s="4" t="str">
        <f t="shared" si="205"/>
        <v>RES1210 200K±1%</v>
      </c>
      <c r="H3212" s="3" t="s">
        <v>23</v>
      </c>
      <c r="I3212" s="3" t="s">
        <v>24</v>
      </c>
      <c r="J3212" s="3" t="s">
        <v>25</v>
      </c>
      <c r="K3212" s="3" t="s">
        <v>946</v>
      </c>
      <c r="L3212" s="4" t="str">
        <f t="shared" si="206"/>
        <v>RC1210FR-07200KL</v>
      </c>
      <c r="M3212" s="3" t="s">
        <v>378</v>
      </c>
      <c r="N3212" t="s">
        <v>379</v>
      </c>
      <c r="O3212" t="str">
        <f t="shared" ca="1" si="204"/>
        <v>C:\Altium Libraries\Passives Library\DataSheet\GENERAL PURPOSE CHIP RESISTORS (Yageo).pdf</v>
      </c>
      <c r="P3212" s="5" t="str">
        <f t="shared" si="207"/>
        <v>GENERAL PURPOSE CHIP RESISTORS RES1210 200K±1% 200V 0.5W</v>
      </c>
    </row>
    <row r="3213" spans="1:16" x14ac:dyDescent="0.3">
      <c r="A3213" s="4" t="s">
        <v>4514</v>
      </c>
      <c r="B3213" s="3" t="s">
        <v>944</v>
      </c>
      <c r="C3213" s="4" t="s">
        <v>2574</v>
      </c>
      <c r="D3213" s="45" t="s">
        <v>1669</v>
      </c>
      <c r="E3213" s="3" t="s">
        <v>763</v>
      </c>
      <c r="F3213" s="3" t="s">
        <v>945</v>
      </c>
      <c r="G3213" s="4" t="str">
        <f t="shared" si="205"/>
        <v>RES1210 205K±1%</v>
      </c>
      <c r="H3213" s="3" t="s">
        <v>23</v>
      </c>
      <c r="I3213" s="3" t="s">
        <v>24</v>
      </c>
      <c r="J3213" s="3" t="s">
        <v>25</v>
      </c>
      <c r="K3213" s="3" t="s">
        <v>946</v>
      </c>
      <c r="L3213" s="4" t="str">
        <f t="shared" si="206"/>
        <v>RC1210FR-07205KL</v>
      </c>
      <c r="M3213" s="3" t="s">
        <v>378</v>
      </c>
      <c r="N3213" t="s">
        <v>379</v>
      </c>
      <c r="O3213" t="str">
        <f t="shared" ca="1" si="204"/>
        <v>C:\Altium Libraries\Passives Library\DataSheet\GENERAL PURPOSE CHIP RESISTORS (Yageo).pdf</v>
      </c>
      <c r="P3213" s="5" t="str">
        <f t="shared" si="207"/>
        <v>GENERAL PURPOSE CHIP RESISTORS RES1210 205K±1% 200V 0.5W</v>
      </c>
    </row>
    <row r="3214" spans="1:16" x14ac:dyDescent="0.3">
      <c r="A3214" s="4" t="s">
        <v>4515</v>
      </c>
      <c r="B3214" s="3" t="s">
        <v>944</v>
      </c>
      <c r="C3214" s="4" t="s">
        <v>2575</v>
      </c>
      <c r="D3214" s="45" t="s">
        <v>1669</v>
      </c>
      <c r="E3214" s="3" t="s">
        <v>763</v>
      </c>
      <c r="F3214" s="3" t="s">
        <v>945</v>
      </c>
      <c r="G3214" s="4" t="str">
        <f t="shared" si="205"/>
        <v>RES1210 210K±1%</v>
      </c>
      <c r="H3214" s="3" t="s">
        <v>23</v>
      </c>
      <c r="I3214" s="3" t="s">
        <v>24</v>
      </c>
      <c r="J3214" s="3" t="s">
        <v>25</v>
      </c>
      <c r="K3214" s="3" t="s">
        <v>946</v>
      </c>
      <c r="L3214" s="4" t="str">
        <f t="shared" si="206"/>
        <v>RC1210FR-07210KL</v>
      </c>
      <c r="M3214" s="3" t="s">
        <v>378</v>
      </c>
      <c r="N3214" t="s">
        <v>379</v>
      </c>
      <c r="O3214" t="str">
        <f t="shared" ref="O3214:O3277" ca="1" si="208">CONCATENATE(LEFT(CELL("имяфайла"), FIND("[",CELL("имяфайла"))-1),"DataSheet\GENERAL PURPOSE CHIP RESISTORS (Yageo).pdf")</f>
        <v>C:\Altium Libraries\Passives Library\DataSheet\GENERAL PURPOSE CHIP RESISTORS (Yageo).pdf</v>
      </c>
      <c r="P3214" s="5" t="str">
        <f t="shared" si="207"/>
        <v>GENERAL PURPOSE CHIP RESISTORS RES1210 210K±1% 200V 0.5W</v>
      </c>
    </row>
    <row r="3215" spans="1:16" x14ac:dyDescent="0.3">
      <c r="A3215" s="4" t="s">
        <v>4516</v>
      </c>
      <c r="B3215" s="3" t="s">
        <v>944</v>
      </c>
      <c r="C3215" s="4" t="s">
        <v>2576</v>
      </c>
      <c r="D3215" s="45" t="s">
        <v>1669</v>
      </c>
      <c r="E3215" s="3" t="s">
        <v>763</v>
      </c>
      <c r="F3215" s="3" t="s">
        <v>945</v>
      </c>
      <c r="G3215" s="4" t="str">
        <f t="shared" ref="G3215:G3278" si="209">CONCATENATE(K3215," ",C3215,D3215)</f>
        <v>RES1210 215K±1%</v>
      </c>
      <c r="H3215" s="3" t="s">
        <v>23</v>
      </c>
      <c r="I3215" s="3" t="s">
        <v>24</v>
      </c>
      <c r="J3215" s="3" t="s">
        <v>25</v>
      </c>
      <c r="K3215" s="3" t="s">
        <v>946</v>
      </c>
      <c r="L3215" s="4" t="str">
        <f t="shared" ref="L3215:L3278" si="210">CONCATENATE("RC1210FR-07",C3215,"L")</f>
        <v>RC1210FR-07215KL</v>
      </c>
      <c r="M3215" s="3" t="s">
        <v>378</v>
      </c>
      <c r="N3215" t="s">
        <v>379</v>
      </c>
      <c r="O3215" t="str">
        <f t="shared" ca="1" si="208"/>
        <v>C:\Altium Libraries\Passives Library\DataSheet\GENERAL PURPOSE CHIP RESISTORS (Yageo).pdf</v>
      </c>
      <c r="P3215" s="5" t="str">
        <f t="shared" ref="P3215:P3278" si="211">CONCATENATE(N3215," ",K3215," ",C3215,D3215," ",E3215," ",F3215)</f>
        <v>GENERAL PURPOSE CHIP RESISTORS RES1210 215K±1% 200V 0.5W</v>
      </c>
    </row>
    <row r="3216" spans="1:16" x14ac:dyDescent="0.3">
      <c r="A3216" s="4" t="s">
        <v>4517</v>
      </c>
      <c r="B3216" s="3" t="s">
        <v>944</v>
      </c>
      <c r="C3216" s="4" t="s">
        <v>2577</v>
      </c>
      <c r="D3216" s="45" t="s">
        <v>1669</v>
      </c>
      <c r="E3216" s="3" t="s">
        <v>763</v>
      </c>
      <c r="F3216" s="3" t="s">
        <v>945</v>
      </c>
      <c r="G3216" s="4" t="str">
        <f t="shared" si="209"/>
        <v>RES1210 221K±1%</v>
      </c>
      <c r="H3216" s="3" t="s">
        <v>23</v>
      </c>
      <c r="I3216" s="3" t="s">
        <v>24</v>
      </c>
      <c r="J3216" s="3" t="s">
        <v>25</v>
      </c>
      <c r="K3216" s="3" t="s">
        <v>946</v>
      </c>
      <c r="L3216" s="4" t="str">
        <f t="shared" si="210"/>
        <v>RC1210FR-07221KL</v>
      </c>
      <c r="M3216" s="3" t="s">
        <v>378</v>
      </c>
      <c r="N3216" t="s">
        <v>379</v>
      </c>
      <c r="O3216" t="str">
        <f t="shared" ca="1" si="208"/>
        <v>C:\Altium Libraries\Passives Library\DataSheet\GENERAL PURPOSE CHIP RESISTORS (Yageo).pdf</v>
      </c>
      <c r="P3216" s="5" t="str">
        <f t="shared" si="211"/>
        <v>GENERAL PURPOSE CHIP RESISTORS RES1210 221K±1% 200V 0.5W</v>
      </c>
    </row>
    <row r="3217" spans="1:16" x14ac:dyDescent="0.3">
      <c r="A3217" s="4" t="s">
        <v>4518</v>
      </c>
      <c r="B3217" s="3" t="s">
        <v>944</v>
      </c>
      <c r="C3217" s="4" t="s">
        <v>2578</v>
      </c>
      <c r="D3217" s="45" t="s">
        <v>1669</v>
      </c>
      <c r="E3217" s="3" t="s">
        <v>763</v>
      </c>
      <c r="F3217" s="3" t="s">
        <v>945</v>
      </c>
      <c r="G3217" s="4" t="str">
        <f t="shared" si="209"/>
        <v>RES1210 226K±1%</v>
      </c>
      <c r="H3217" s="3" t="s">
        <v>23</v>
      </c>
      <c r="I3217" s="3" t="s">
        <v>24</v>
      </c>
      <c r="J3217" s="3" t="s">
        <v>25</v>
      </c>
      <c r="K3217" s="3" t="s">
        <v>946</v>
      </c>
      <c r="L3217" s="4" t="str">
        <f t="shared" si="210"/>
        <v>RC1210FR-07226KL</v>
      </c>
      <c r="M3217" s="3" t="s">
        <v>378</v>
      </c>
      <c r="N3217" t="s">
        <v>379</v>
      </c>
      <c r="O3217" t="str">
        <f t="shared" ca="1" si="208"/>
        <v>C:\Altium Libraries\Passives Library\DataSheet\GENERAL PURPOSE CHIP RESISTORS (Yageo).pdf</v>
      </c>
      <c r="P3217" s="5" t="str">
        <f t="shared" si="211"/>
        <v>GENERAL PURPOSE CHIP RESISTORS RES1210 226K±1% 200V 0.5W</v>
      </c>
    </row>
    <row r="3218" spans="1:16" x14ac:dyDescent="0.3">
      <c r="A3218" s="4" t="s">
        <v>4519</v>
      </c>
      <c r="B3218" s="3" t="s">
        <v>944</v>
      </c>
      <c r="C3218" s="4" t="s">
        <v>2579</v>
      </c>
      <c r="D3218" s="45" t="s">
        <v>1669</v>
      </c>
      <c r="E3218" s="3" t="s">
        <v>763</v>
      </c>
      <c r="F3218" s="3" t="s">
        <v>945</v>
      </c>
      <c r="G3218" s="4" t="str">
        <f t="shared" si="209"/>
        <v>RES1210 232K±1%</v>
      </c>
      <c r="H3218" s="3" t="s">
        <v>23</v>
      </c>
      <c r="I3218" s="3" t="s">
        <v>24</v>
      </c>
      <c r="J3218" s="3" t="s">
        <v>25</v>
      </c>
      <c r="K3218" s="3" t="s">
        <v>946</v>
      </c>
      <c r="L3218" s="4" t="str">
        <f t="shared" si="210"/>
        <v>RC1210FR-07232KL</v>
      </c>
      <c r="M3218" s="3" t="s">
        <v>378</v>
      </c>
      <c r="N3218" t="s">
        <v>379</v>
      </c>
      <c r="O3218" t="str">
        <f t="shared" ca="1" si="208"/>
        <v>C:\Altium Libraries\Passives Library\DataSheet\GENERAL PURPOSE CHIP RESISTORS (Yageo).pdf</v>
      </c>
      <c r="P3218" s="5" t="str">
        <f t="shared" si="211"/>
        <v>GENERAL PURPOSE CHIP RESISTORS RES1210 232K±1% 200V 0.5W</v>
      </c>
    </row>
    <row r="3219" spans="1:16" x14ac:dyDescent="0.3">
      <c r="A3219" s="4" t="s">
        <v>4520</v>
      </c>
      <c r="B3219" s="3" t="s">
        <v>944</v>
      </c>
      <c r="C3219" s="4" t="s">
        <v>2580</v>
      </c>
      <c r="D3219" s="45" t="s">
        <v>1669</v>
      </c>
      <c r="E3219" s="3" t="s">
        <v>763</v>
      </c>
      <c r="F3219" s="3" t="s">
        <v>945</v>
      </c>
      <c r="G3219" s="4" t="str">
        <f t="shared" si="209"/>
        <v>RES1210 237K±1%</v>
      </c>
      <c r="H3219" s="3" t="s">
        <v>23</v>
      </c>
      <c r="I3219" s="3" t="s">
        <v>24</v>
      </c>
      <c r="J3219" s="3" t="s">
        <v>25</v>
      </c>
      <c r="K3219" s="3" t="s">
        <v>946</v>
      </c>
      <c r="L3219" s="4" t="str">
        <f t="shared" si="210"/>
        <v>RC1210FR-07237KL</v>
      </c>
      <c r="M3219" s="3" t="s">
        <v>378</v>
      </c>
      <c r="N3219" t="s">
        <v>379</v>
      </c>
      <c r="O3219" t="str">
        <f t="shared" ca="1" si="208"/>
        <v>C:\Altium Libraries\Passives Library\DataSheet\GENERAL PURPOSE CHIP RESISTORS (Yageo).pdf</v>
      </c>
      <c r="P3219" s="5" t="str">
        <f t="shared" si="211"/>
        <v>GENERAL PURPOSE CHIP RESISTORS RES1210 237K±1% 200V 0.5W</v>
      </c>
    </row>
    <row r="3220" spans="1:16" x14ac:dyDescent="0.3">
      <c r="A3220" s="4" t="s">
        <v>4521</v>
      </c>
      <c r="B3220" s="3" t="s">
        <v>944</v>
      </c>
      <c r="C3220" s="4" t="s">
        <v>2581</v>
      </c>
      <c r="D3220" s="45" t="s">
        <v>1669</v>
      </c>
      <c r="E3220" s="3" t="s">
        <v>763</v>
      </c>
      <c r="F3220" s="3" t="s">
        <v>945</v>
      </c>
      <c r="G3220" s="4" t="str">
        <f t="shared" si="209"/>
        <v>RES1210 243K±1%</v>
      </c>
      <c r="H3220" s="3" t="s">
        <v>23</v>
      </c>
      <c r="I3220" s="3" t="s">
        <v>24</v>
      </c>
      <c r="J3220" s="3" t="s">
        <v>25</v>
      </c>
      <c r="K3220" s="3" t="s">
        <v>946</v>
      </c>
      <c r="L3220" s="4" t="str">
        <f t="shared" si="210"/>
        <v>RC1210FR-07243KL</v>
      </c>
      <c r="M3220" s="3" t="s">
        <v>378</v>
      </c>
      <c r="N3220" t="s">
        <v>379</v>
      </c>
      <c r="O3220" t="str">
        <f t="shared" ca="1" si="208"/>
        <v>C:\Altium Libraries\Passives Library\DataSheet\GENERAL PURPOSE CHIP RESISTORS (Yageo).pdf</v>
      </c>
      <c r="P3220" s="5" t="str">
        <f t="shared" si="211"/>
        <v>GENERAL PURPOSE CHIP RESISTORS RES1210 243K±1% 200V 0.5W</v>
      </c>
    </row>
    <row r="3221" spans="1:16" x14ac:dyDescent="0.3">
      <c r="A3221" s="4" t="s">
        <v>4522</v>
      </c>
      <c r="B3221" s="3" t="s">
        <v>944</v>
      </c>
      <c r="C3221" s="4" t="s">
        <v>2582</v>
      </c>
      <c r="D3221" s="45" t="s">
        <v>1669</v>
      </c>
      <c r="E3221" s="3" t="s">
        <v>763</v>
      </c>
      <c r="F3221" s="3" t="s">
        <v>945</v>
      </c>
      <c r="G3221" s="4" t="str">
        <f t="shared" si="209"/>
        <v>RES1210 249K±1%</v>
      </c>
      <c r="H3221" s="3" t="s">
        <v>23</v>
      </c>
      <c r="I3221" s="3" t="s">
        <v>24</v>
      </c>
      <c r="J3221" s="3" t="s">
        <v>25</v>
      </c>
      <c r="K3221" s="3" t="s">
        <v>946</v>
      </c>
      <c r="L3221" s="4" t="str">
        <f t="shared" si="210"/>
        <v>RC1210FR-07249KL</v>
      </c>
      <c r="M3221" s="3" t="s">
        <v>378</v>
      </c>
      <c r="N3221" t="s">
        <v>379</v>
      </c>
      <c r="O3221" t="str">
        <f t="shared" ca="1" si="208"/>
        <v>C:\Altium Libraries\Passives Library\DataSheet\GENERAL PURPOSE CHIP RESISTORS (Yageo).pdf</v>
      </c>
      <c r="P3221" s="5" t="str">
        <f t="shared" si="211"/>
        <v>GENERAL PURPOSE CHIP RESISTORS RES1210 249K±1% 200V 0.5W</v>
      </c>
    </row>
    <row r="3222" spans="1:16" x14ac:dyDescent="0.3">
      <c r="A3222" s="4" t="s">
        <v>4523</v>
      </c>
      <c r="B3222" s="3" t="s">
        <v>944</v>
      </c>
      <c r="C3222" s="4" t="s">
        <v>2583</v>
      </c>
      <c r="D3222" s="45" t="s">
        <v>1669</v>
      </c>
      <c r="E3222" s="3" t="s">
        <v>763</v>
      </c>
      <c r="F3222" s="3" t="s">
        <v>945</v>
      </c>
      <c r="G3222" s="4" t="str">
        <f t="shared" si="209"/>
        <v>RES1210 255K±1%</v>
      </c>
      <c r="H3222" s="3" t="s">
        <v>23</v>
      </c>
      <c r="I3222" s="3" t="s">
        <v>24</v>
      </c>
      <c r="J3222" s="3" t="s">
        <v>25</v>
      </c>
      <c r="K3222" s="3" t="s">
        <v>946</v>
      </c>
      <c r="L3222" s="4" t="str">
        <f t="shared" si="210"/>
        <v>RC1210FR-07255KL</v>
      </c>
      <c r="M3222" s="3" t="s">
        <v>378</v>
      </c>
      <c r="N3222" t="s">
        <v>379</v>
      </c>
      <c r="O3222" t="str">
        <f t="shared" ca="1" si="208"/>
        <v>C:\Altium Libraries\Passives Library\DataSheet\GENERAL PURPOSE CHIP RESISTORS (Yageo).pdf</v>
      </c>
      <c r="P3222" s="5" t="str">
        <f t="shared" si="211"/>
        <v>GENERAL PURPOSE CHIP RESISTORS RES1210 255K±1% 200V 0.5W</v>
      </c>
    </row>
    <row r="3223" spans="1:16" x14ac:dyDescent="0.3">
      <c r="A3223" s="4" t="s">
        <v>4524</v>
      </c>
      <c r="B3223" s="3" t="s">
        <v>944</v>
      </c>
      <c r="C3223" s="4" t="s">
        <v>2584</v>
      </c>
      <c r="D3223" s="45" t="s">
        <v>1669</v>
      </c>
      <c r="E3223" s="3" t="s">
        <v>763</v>
      </c>
      <c r="F3223" s="3" t="s">
        <v>945</v>
      </c>
      <c r="G3223" s="4" t="str">
        <f t="shared" si="209"/>
        <v>RES1210 261K±1%</v>
      </c>
      <c r="H3223" s="3" t="s">
        <v>23</v>
      </c>
      <c r="I3223" s="3" t="s">
        <v>24</v>
      </c>
      <c r="J3223" s="3" t="s">
        <v>25</v>
      </c>
      <c r="K3223" s="3" t="s">
        <v>946</v>
      </c>
      <c r="L3223" s="4" t="str">
        <f t="shared" si="210"/>
        <v>RC1210FR-07261KL</v>
      </c>
      <c r="M3223" s="3" t="s">
        <v>378</v>
      </c>
      <c r="N3223" t="s">
        <v>379</v>
      </c>
      <c r="O3223" t="str">
        <f t="shared" ca="1" si="208"/>
        <v>C:\Altium Libraries\Passives Library\DataSheet\GENERAL PURPOSE CHIP RESISTORS (Yageo).pdf</v>
      </c>
      <c r="P3223" s="5" t="str">
        <f t="shared" si="211"/>
        <v>GENERAL PURPOSE CHIP RESISTORS RES1210 261K±1% 200V 0.5W</v>
      </c>
    </row>
    <row r="3224" spans="1:16" x14ac:dyDescent="0.3">
      <c r="A3224" s="4" t="s">
        <v>4525</v>
      </c>
      <c r="B3224" s="3" t="s">
        <v>944</v>
      </c>
      <c r="C3224" s="4" t="s">
        <v>2585</v>
      </c>
      <c r="D3224" s="45" t="s">
        <v>1669</v>
      </c>
      <c r="E3224" s="3" t="s">
        <v>763</v>
      </c>
      <c r="F3224" s="3" t="s">
        <v>945</v>
      </c>
      <c r="G3224" s="4" t="str">
        <f t="shared" si="209"/>
        <v>RES1210 267K±1%</v>
      </c>
      <c r="H3224" s="3" t="s">
        <v>23</v>
      </c>
      <c r="I3224" s="3" t="s">
        <v>24</v>
      </c>
      <c r="J3224" s="3" t="s">
        <v>25</v>
      </c>
      <c r="K3224" s="3" t="s">
        <v>946</v>
      </c>
      <c r="L3224" s="4" t="str">
        <f t="shared" si="210"/>
        <v>RC1210FR-07267KL</v>
      </c>
      <c r="M3224" s="3" t="s">
        <v>378</v>
      </c>
      <c r="N3224" t="s">
        <v>379</v>
      </c>
      <c r="O3224" t="str">
        <f t="shared" ca="1" si="208"/>
        <v>C:\Altium Libraries\Passives Library\DataSheet\GENERAL PURPOSE CHIP RESISTORS (Yageo).pdf</v>
      </c>
      <c r="P3224" s="5" t="str">
        <f t="shared" si="211"/>
        <v>GENERAL PURPOSE CHIP RESISTORS RES1210 267K±1% 200V 0.5W</v>
      </c>
    </row>
    <row r="3225" spans="1:16" x14ac:dyDescent="0.3">
      <c r="A3225" s="4" t="s">
        <v>4526</v>
      </c>
      <c r="B3225" s="3" t="s">
        <v>944</v>
      </c>
      <c r="C3225" s="4" t="s">
        <v>2586</v>
      </c>
      <c r="D3225" s="45" t="s">
        <v>1669</v>
      </c>
      <c r="E3225" s="3" t="s">
        <v>763</v>
      </c>
      <c r="F3225" s="3" t="s">
        <v>945</v>
      </c>
      <c r="G3225" s="4" t="str">
        <f t="shared" si="209"/>
        <v>RES1210 274K±1%</v>
      </c>
      <c r="H3225" s="3" t="s">
        <v>23</v>
      </c>
      <c r="I3225" s="3" t="s">
        <v>24</v>
      </c>
      <c r="J3225" s="3" t="s">
        <v>25</v>
      </c>
      <c r="K3225" s="3" t="s">
        <v>946</v>
      </c>
      <c r="L3225" s="4" t="str">
        <f t="shared" si="210"/>
        <v>RC1210FR-07274KL</v>
      </c>
      <c r="M3225" s="3" t="s">
        <v>378</v>
      </c>
      <c r="N3225" t="s">
        <v>379</v>
      </c>
      <c r="O3225" t="str">
        <f t="shared" ca="1" si="208"/>
        <v>C:\Altium Libraries\Passives Library\DataSheet\GENERAL PURPOSE CHIP RESISTORS (Yageo).pdf</v>
      </c>
      <c r="P3225" s="5" t="str">
        <f t="shared" si="211"/>
        <v>GENERAL PURPOSE CHIP RESISTORS RES1210 274K±1% 200V 0.5W</v>
      </c>
    </row>
    <row r="3226" spans="1:16" x14ac:dyDescent="0.3">
      <c r="A3226" s="4" t="s">
        <v>4527</v>
      </c>
      <c r="B3226" s="3" t="s">
        <v>944</v>
      </c>
      <c r="C3226" s="4" t="s">
        <v>2587</v>
      </c>
      <c r="D3226" s="45" t="s">
        <v>1669</v>
      </c>
      <c r="E3226" s="3" t="s">
        <v>763</v>
      </c>
      <c r="F3226" s="3" t="s">
        <v>945</v>
      </c>
      <c r="G3226" s="4" t="str">
        <f t="shared" si="209"/>
        <v>RES1210 280K±1%</v>
      </c>
      <c r="H3226" s="3" t="s">
        <v>23</v>
      </c>
      <c r="I3226" s="3" t="s">
        <v>24</v>
      </c>
      <c r="J3226" s="3" t="s">
        <v>25</v>
      </c>
      <c r="K3226" s="3" t="s">
        <v>946</v>
      </c>
      <c r="L3226" s="4" t="str">
        <f t="shared" si="210"/>
        <v>RC1210FR-07280KL</v>
      </c>
      <c r="M3226" s="3" t="s">
        <v>378</v>
      </c>
      <c r="N3226" t="s">
        <v>379</v>
      </c>
      <c r="O3226" t="str">
        <f t="shared" ca="1" si="208"/>
        <v>C:\Altium Libraries\Passives Library\DataSheet\GENERAL PURPOSE CHIP RESISTORS (Yageo).pdf</v>
      </c>
      <c r="P3226" s="5" t="str">
        <f t="shared" si="211"/>
        <v>GENERAL PURPOSE CHIP RESISTORS RES1210 280K±1% 200V 0.5W</v>
      </c>
    </row>
    <row r="3227" spans="1:16" x14ac:dyDescent="0.3">
      <c r="A3227" s="4" t="s">
        <v>4528</v>
      </c>
      <c r="B3227" s="3" t="s">
        <v>944</v>
      </c>
      <c r="C3227" s="4" t="s">
        <v>2588</v>
      </c>
      <c r="D3227" s="45" t="s">
        <v>1669</v>
      </c>
      <c r="E3227" s="3" t="s">
        <v>763</v>
      </c>
      <c r="F3227" s="3" t="s">
        <v>945</v>
      </c>
      <c r="G3227" s="4" t="str">
        <f t="shared" si="209"/>
        <v>RES1210 287K±1%</v>
      </c>
      <c r="H3227" s="3" t="s">
        <v>23</v>
      </c>
      <c r="I3227" s="3" t="s">
        <v>24</v>
      </c>
      <c r="J3227" s="3" t="s">
        <v>25</v>
      </c>
      <c r="K3227" s="3" t="s">
        <v>946</v>
      </c>
      <c r="L3227" s="4" t="str">
        <f t="shared" si="210"/>
        <v>RC1210FR-07287KL</v>
      </c>
      <c r="M3227" s="3" t="s">
        <v>378</v>
      </c>
      <c r="N3227" t="s">
        <v>379</v>
      </c>
      <c r="O3227" t="str">
        <f t="shared" ca="1" si="208"/>
        <v>C:\Altium Libraries\Passives Library\DataSheet\GENERAL PURPOSE CHIP RESISTORS (Yageo).pdf</v>
      </c>
      <c r="P3227" s="5" t="str">
        <f t="shared" si="211"/>
        <v>GENERAL PURPOSE CHIP RESISTORS RES1210 287K±1% 200V 0.5W</v>
      </c>
    </row>
    <row r="3228" spans="1:16" x14ac:dyDescent="0.3">
      <c r="A3228" s="4" t="s">
        <v>4529</v>
      </c>
      <c r="B3228" s="3" t="s">
        <v>944</v>
      </c>
      <c r="C3228" s="4" t="s">
        <v>2589</v>
      </c>
      <c r="D3228" s="45" t="s">
        <v>1669</v>
      </c>
      <c r="E3228" s="3" t="s">
        <v>763</v>
      </c>
      <c r="F3228" s="3" t="s">
        <v>945</v>
      </c>
      <c r="G3228" s="4" t="str">
        <f t="shared" si="209"/>
        <v>RES1210 294K±1%</v>
      </c>
      <c r="H3228" s="3" t="s">
        <v>23</v>
      </c>
      <c r="I3228" s="3" t="s">
        <v>24</v>
      </c>
      <c r="J3228" s="3" t="s">
        <v>25</v>
      </c>
      <c r="K3228" s="3" t="s">
        <v>946</v>
      </c>
      <c r="L3228" s="4" t="str">
        <f t="shared" si="210"/>
        <v>RC1210FR-07294KL</v>
      </c>
      <c r="M3228" s="3" t="s">
        <v>378</v>
      </c>
      <c r="N3228" t="s">
        <v>379</v>
      </c>
      <c r="O3228" t="str">
        <f t="shared" ca="1" si="208"/>
        <v>C:\Altium Libraries\Passives Library\DataSheet\GENERAL PURPOSE CHIP RESISTORS (Yageo).pdf</v>
      </c>
      <c r="P3228" s="5" t="str">
        <f t="shared" si="211"/>
        <v>GENERAL PURPOSE CHIP RESISTORS RES1210 294K±1% 200V 0.5W</v>
      </c>
    </row>
    <row r="3229" spans="1:16" x14ac:dyDescent="0.3">
      <c r="A3229" s="4" t="s">
        <v>4530</v>
      </c>
      <c r="B3229" s="3" t="s">
        <v>944</v>
      </c>
      <c r="C3229" s="4" t="s">
        <v>2590</v>
      </c>
      <c r="D3229" s="45" t="s">
        <v>1669</v>
      </c>
      <c r="E3229" s="3" t="s">
        <v>763</v>
      </c>
      <c r="F3229" s="3" t="s">
        <v>945</v>
      </c>
      <c r="G3229" s="4" t="str">
        <f t="shared" si="209"/>
        <v>RES1210 301K±1%</v>
      </c>
      <c r="H3229" s="3" t="s">
        <v>23</v>
      </c>
      <c r="I3229" s="3" t="s">
        <v>24</v>
      </c>
      <c r="J3229" s="3" t="s">
        <v>25</v>
      </c>
      <c r="K3229" s="3" t="s">
        <v>946</v>
      </c>
      <c r="L3229" s="4" t="str">
        <f t="shared" si="210"/>
        <v>RC1210FR-07301KL</v>
      </c>
      <c r="M3229" s="3" t="s">
        <v>378</v>
      </c>
      <c r="N3229" t="s">
        <v>379</v>
      </c>
      <c r="O3229" t="str">
        <f t="shared" ca="1" si="208"/>
        <v>C:\Altium Libraries\Passives Library\DataSheet\GENERAL PURPOSE CHIP RESISTORS (Yageo).pdf</v>
      </c>
      <c r="P3229" s="5" t="str">
        <f t="shared" si="211"/>
        <v>GENERAL PURPOSE CHIP RESISTORS RES1210 301K±1% 200V 0.5W</v>
      </c>
    </row>
    <row r="3230" spans="1:16" x14ac:dyDescent="0.3">
      <c r="A3230" s="4" t="s">
        <v>4531</v>
      </c>
      <c r="B3230" s="3" t="s">
        <v>944</v>
      </c>
      <c r="C3230" s="4" t="s">
        <v>2591</v>
      </c>
      <c r="D3230" s="45" t="s">
        <v>1669</v>
      </c>
      <c r="E3230" s="3" t="s">
        <v>763</v>
      </c>
      <c r="F3230" s="3" t="s">
        <v>945</v>
      </c>
      <c r="G3230" s="4" t="str">
        <f t="shared" si="209"/>
        <v>RES1210 309K±1%</v>
      </c>
      <c r="H3230" s="3" t="s">
        <v>23</v>
      </c>
      <c r="I3230" s="3" t="s">
        <v>24</v>
      </c>
      <c r="J3230" s="3" t="s">
        <v>25</v>
      </c>
      <c r="K3230" s="3" t="s">
        <v>946</v>
      </c>
      <c r="L3230" s="4" t="str">
        <f t="shared" si="210"/>
        <v>RC1210FR-07309KL</v>
      </c>
      <c r="M3230" s="3" t="s">
        <v>378</v>
      </c>
      <c r="N3230" t="s">
        <v>379</v>
      </c>
      <c r="O3230" t="str">
        <f t="shared" ca="1" si="208"/>
        <v>C:\Altium Libraries\Passives Library\DataSheet\GENERAL PURPOSE CHIP RESISTORS (Yageo).pdf</v>
      </c>
      <c r="P3230" s="5" t="str">
        <f t="shared" si="211"/>
        <v>GENERAL PURPOSE CHIP RESISTORS RES1210 309K±1% 200V 0.5W</v>
      </c>
    </row>
    <row r="3231" spans="1:16" x14ac:dyDescent="0.3">
      <c r="A3231" s="4" t="s">
        <v>4532</v>
      </c>
      <c r="B3231" s="3" t="s">
        <v>944</v>
      </c>
      <c r="C3231" s="4" t="s">
        <v>2592</v>
      </c>
      <c r="D3231" s="45" t="s">
        <v>1669</v>
      </c>
      <c r="E3231" s="3" t="s">
        <v>763</v>
      </c>
      <c r="F3231" s="3" t="s">
        <v>945</v>
      </c>
      <c r="G3231" s="4" t="str">
        <f t="shared" si="209"/>
        <v>RES1210 316K±1%</v>
      </c>
      <c r="H3231" s="3" t="s">
        <v>23</v>
      </c>
      <c r="I3231" s="3" t="s">
        <v>24</v>
      </c>
      <c r="J3231" s="3" t="s">
        <v>25</v>
      </c>
      <c r="K3231" s="3" t="s">
        <v>946</v>
      </c>
      <c r="L3231" s="4" t="str">
        <f t="shared" si="210"/>
        <v>RC1210FR-07316KL</v>
      </c>
      <c r="M3231" s="3" t="s">
        <v>378</v>
      </c>
      <c r="N3231" t="s">
        <v>379</v>
      </c>
      <c r="O3231" t="str">
        <f t="shared" ca="1" si="208"/>
        <v>C:\Altium Libraries\Passives Library\DataSheet\GENERAL PURPOSE CHIP RESISTORS (Yageo).pdf</v>
      </c>
      <c r="P3231" s="5" t="str">
        <f t="shared" si="211"/>
        <v>GENERAL PURPOSE CHIP RESISTORS RES1210 316K±1% 200V 0.5W</v>
      </c>
    </row>
    <row r="3232" spans="1:16" x14ac:dyDescent="0.3">
      <c r="A3232" s="4" t="s">
        <v>4533</v>
      </c>
      <c r="B3232" s="3" t="s">
        <v>944</v>
      </c>
      <c r="C3232" s="4" t="s">
        <v>2593</v>
      </c>
      <c r="D3232" s="45" t="s">
        <v>1669</v>
      </c>
      <c r="E3232" s="3" t="s">
        <v>763</v>
      </c>
      <c r="F3232" s="3" t="s">
        <v>945</v>
      </c>
      <c r="G3232" s="4" t="str">
        <f t="shared" si="209"/>
        <v>RES1210 324K±1%</v>
      </c>
      <c r="H3232" s="3" t="s">
        <v>23</v>
      </c>
      <c r="I3232" s="3" t="s">
        <v>24</v>
      </c>
      <c r="J3232" s="3" t="s">
        <v>25</v>
      </c>
      <c r="K3232" s="3" t="s">
        <v>946</v>
      </c>
      <c r="L3232" s="4" t="str">
        <f t="shared" si="210"/>
        <v>RC1210FR-07324KL</v>
      </c>
      <c r="M3232" s="3" t="s">
        <v>378</v>
      </c>
      <c r="N3232" t="s">
        <v>379</v>
      </c>
      <c r="O3232" t="str">
        <f t="shared" ca="1" si="208"/>
        <v>C:\Altium Libraries\Passives Library\DataSheet\GENERAL PURPOSE CHIP RESISTORS (Yageo).pdf</v>
      </c>
      <c r="P3232" s="5" t="str">
        <f t="shared" si="211"/>
        <v>GENERAL PURPOSE CHIP RESISTORS RES1210 324K±1% 200V 0.5W</v>
      </c>
    </row>
    <row r="3233" spans="1:16" x14ac:dyDescent="0.3">
      <c r="A3233" s="4" t="s">
        <v>4534</v>
      </c>
      <c r="B3233" s="3" t="s">
        <v>944</v>
      </c>
      <c r="C3233" s="4" t="s">
        <v>2594</v>
      </c>
      <c r="D3233" s="45" t="s">
        <v>1669</v>
      </c>
      <c r="E3233" s="3" t="s">
        <v>763</v>
      </c>
      <c r="F3233" s="3" t="s">
        <v>945</v>
      </c>
      <c r="G3233" s="4" t="str">
        <f t="shared" si="209"/>
        <v>RES1210 332K±1%</v>
      </c>
      <c r="H3233" s="3" t="s">
        <v>23</v>
      </c>
      <c r="I3233" s="3" t="s">
        <v>24</v>
      </c>
      <c r="J3233" s="3" t="s">
        <v>25</v>
      </c>
      <c r="K3233" s="3" t="s">
        <v>946</v>
      </c>
      <c r="L3233" s="4" t="str">
        <f t="shared" si="210"/>
        <v>RC1210FR-07332KL</v>
      </c>
      <c r="M3233" s="3" t="s">
        <v>378</v>
      </c>
      <c r="N3233" t="s">
        <v>379</v>
      </c>
      <c r="O3233" t="str">
        <f t="shared" ca="1" si="208"/>
        <v>C:\Altium Libraries\Passives Library\DataSheet\GENERAL PURPOSE CHIP RESISTORS (Yageo).pdf</v>
      </c>
      <c r="P3233" s="5" t="str">
        <f t="shared" si="211"/>
        <v>GENERAL PURPOSE CHIP RESISTORS RES1210 332K±1% 200V 0.5W</v>
      </c>
    </row>
    <row r="3234" spans="1:16" x14ac:dyDescent="0.3">
      <c r="A3234" s="4" t="s">
        <v>4535</v>
      </c>
      <c r="B3234" s="3" t="s">
        <v>944</v>
      </c>
      <c r="C3234" s="4" t="s">
        <v>2595</v>
      </c>
      <c r="D3234" s="45" t="s">
        <v>1669</v>
      </c>
      <c r="E3234" s="3" t="s">
        <v>763</v>
      </c>
      <c r="F3234" s="3" t="s">
        <v>945</v>
      </c>
      <c r="G3234" s="4" t="str">
        <f t="shared" si="209"/>
        <v>RES1210 340K±1%</v>
      </c>
      <c r="H3234" s="3" t="s">
        <v>23</v>
      </c>
      <c r="I3234" s="3" t="s">
        <v>24</v>
      </c>
      <c r="J3234" s="3" t="s">
        <v>25</v>
      </c>
      <c r="K3234" s="3" t="s">
        <v>946</v>
      </c>
      <c r="L3234" s="4" t="str">
        <f t="shared" si="210"/>
        <v>RC1210FR-07340KL</v>
      </c>
      <c r="M3234" s="3" t="s">
        <v>378</v>
      </c>
      <c r="N3234" t="s">
        <v>379</v>
      </c>
      <c r="O3234" t="str">
        <f t="shared" ca="1" si="208"/>
        <v>C:\Altium Libraries\Passives Library\DataSheet\GENERAL PURPOSE CHIP RESISTORS (Yageo).pdf</v>
      </c>
      <c r="P3234" s="5" t="str">
        <f t="shared" si="211"/>
        <v>GENERAL PURPOSE CHIP RESISTORS RES1210 340K±1% 200V 0.5W</v>
      </c>
    </row>
    <row r="3235" spans="1:16" x14ac:dyDescent="0.3">
      <c r="A3235" s="4" t="s">
        <v>4536</v>
      </c>
      <c r="B3235" s="3" t="s">
        <v>944</v>
      </c>
      <c r="C3235" s="4" t="s">
        <v>2596</v>
      </c>
      <c r="D3235" s="45" t="s">
        <v>1669</v>
      </c>
      <c r="E3235" s="3" t="s">
        <v>763</v>
      </c>
      <c r="F3235" s="3" t="s">
        <v>945</v>
      </c>
      <c r="G3235" s="4" t="str">
        <f t="shared" si="209"/>
        <v>RES1210 348K±1%</v>
      </c>
      <c r="H3235" s="3" t="s">
        <v>23</v>
      </c>
      <c r="I3235" s="3" t="s">
        <v>24</v>
      </c>
      <c r="J3235" s="3" t="s">
        <v>25</v>
      </c>
      <c r="K3235" s="3" t="s">
        <v>946</v>
      </c>
      <c r="L3235" s="4" t="str">
        <f t="shared" si="210"/>
        <v>RC1210FR-07348KL</v>
      </c>
      <c r="M3235" s="3" t="s">
        <v>378</v>
      </c>
      <c r="N3235" t="s">
        <v>379</v>
      </c>
      <c r="O3235" t="str">
        <f t="shared" ca="1" si="208"/>
        <v>C:\Altium Libraries\Passives Library\DataSheet\GENERAL PURPOSE CHIP RESISTORS (Yageo).pdf</v>
      </c>
      <c r="P3235" s="5" t="str">
        <f t="shared" si="211"/>
        <v>GENERAL PURPOSE CHIP RESISTORS RES1210 348K±1% 200V 0.5W</v>
      </c>
    </row>
    <row r="3236" spans="1:16" x14ac:dyDescent="0.3">
      <c r="A3236" s="4" t="s">
        <v>4537</v>
      </c>
      <c r="B3236" s="3" t="s">
        <v>944</v>
      </c>
      <c r="C3236" s="4" t="s">
        <v>2597</v>
      </c>
      <c r="D3236" s="45" t="s">
        <v>1669</v>
      </c>
      <c r="E3236" s="3" t="s">
        <v>763</v>
      </c>
      <c r="F3236" s="3" t="s">
        <v>945</v>
      </c>
      <c r="G3236" s="4" t="str">
        <f t="shared" si="209"/>
        <v>RES1210 357K±1%</v>
      </c>
      <c r="H3236" s="3" t="s">
        <v>23</v>
      </c>
      <c r="I3236" s="3" t="s">
        <v>24</v>
      </c>
      <c r="J3236" s="3" t="s">
        <v>25</v>
      </c>
      <c r="K3236" s="3" t="s">
        <v>946</v>
      </c>
      <c r="L3236" s="4" t="str">
        <f t="shared" si="210"/>
        <v>RC1210FR-07357KL</v>
      </c>
      <c r="M3236" s="3" t="s">
        <v>378</v>
      </c>
      <c r="N3236" t="s">
        <v>379</v>
      </c>
      <c r="O3236" t="str">
        <f t="shared" ca="1" si="208"/>
        <v>C:\Altium Libraries\Passives Library\DataSheet\GENERAL PURPOSE CHIP RESISTORS (Yageo).pdf</v>
      </c>
      <c r="P3236" s="5" t="str">
        <f t="shared" si="211"/>
        <v>GENERAL PURPOSE CHIP RESISTORS RES1210 357K±1% 200V 0.5W</v>
      </c>
    </row>
    <row r="3237" spans="1:16" x14ac:dyDescent="0.3">
      <c r="A3237" s="4" t="s">
        <v>4538</v>
      </c>
      <c r="B3237" s="3" t="s">
        <v>944</v>
      </c>
      <c r="C3237" s="4" t="s">
        <v>2598</v>
      </c>
      <c r="D3237" s="45" t="s">
        <v>1669</v>
      </c>
      <c r="E3237" s="3" t="s">
        <v>763</v>
      </c>
      <c r="F3237" s="3" t="s">
        <v>945</v>
      </c>
      <c r="G3237" s="4" t="str">
        <f t="shared" si="209"/>
        <v>RES1210 365K±1%</v>
      </c>
      <c r="H3237" s="3" t="s">
        <v>23</v>
      </c>
      <c r="I3237" s="3" t="s">
        <v>24</v>
      </c>
      <c r="J3237" s="3" t="s">
        <v>25</v>
      </c>
      <c r="K3237" s="3" t="s">
        <v>946</v>
      </c>
      <c r="L3237" s="4" t="str">
        <f t="shared" si="210"/>
        <v>RC1210FR-07365KL</v>
      </c>
      <c r="M3237" s="3" t="s">
        <v>378</v>
      </c>
      <c r="N3237" t="s">
        <v>379</v>
      </c>
      <c r="O3237" t="str">
        <f t="shared" ca="1" si="208"/>
        <v>C:\Altium Libraries\Passives Library\DataSheet\GENERAL PURPOSE CHIP RESISTORS (Yageo).pdf</v>
      </c>
      <c r="P3237" s="5" t="str">
        <f t="shared" si="211"/>
        <v>GENERAL PURPOSE CHIP RESISTORS RES1210 365K±1% 200V 0.5W</v>
      </c>
    </row>
    <row r="3238" spans="1:16" x14ac:dyDescent="0.3">
      <c r="A3238" s="4" t="s">
        <v>4539</v>
      </c>
      <c r="B3238" s="3" t="s">
        <v>944</v>
      </c>
      <c r="C3238" s="4" t="s">
        <v>2599</v>
      </c>
      <c r="D3238" s="45" t="s">
        <v>1669</v>
      </c>
      <c r="E3238" s="3" t="s">
        <v>763</v>
      </c>
      <c r="F3238" s="3" t="s">
        <v>945</v>
      </c>
      <c r="G3238" s="4" t="str">
        <f t="shared" si="209"/>
        <v>RES1210 374K±1%</v>
      </c>
      <c r="H3238" s="3" t="s">
        <v>23</v>
      </c>
      <c r="I3238" s="3" t="s">
        <v>24</v>
      </c>
      <c r="J3238" s="3" t="s">
        <v>25</v>
      </c>
      <c r="K3238" s="3" t="s">
        <v>946</v>
      </c>
      <c r="L3238" s="4" t="str">
        <f t="shared" si="210"/>
        <v>RC1210FR-07374KL</v>
      </c>
      <c r="M3238" s="3" t="s">
        <v>378</v>
      </c>
      <c r="N3238" t="s">
        <v>379</v>
      </c>
      <c r="O3238" t="str">
        <f t="shared" ca="1" si="208"/>
        <v>C:\Altium Libraries\Passives Library\DataSheet\GENERAL PURPOSE CHIP RESISTORS (Yageo).pdf</v>
      </c>
      <c r="P3238" s="5" t="str">
        <f t="shared" si="211"/>
        <v>GENERAL PURPOSE CHIP RESISTORS RES1210 374K±1% 200V 0.5W</v>
      </c>
    </row>
    <row r="3239" spans="1:16" x14ac:dyDescent="0.3">
      <c r="A3239" s="4" t="s">
        <v>4540</v>
      </c>
      <c r="B3239" s="3" t="s">
        <v>944</v>
      </c>
      <c r="C3239" s="4" t="s">
        <v>2600</v>
      </c>
      <c r="D3239" s="45" t="s">
        <v>1669</v>
      </c>
      <c r="E3239" s="3" t="s">
        <v>763</v>
      </c>
      <c r="F3239" s="3" t="s">
        <v>945</v>
      </c>
      <c r="G3239" s="4" t="str">
        <f t="shared" si="209"/>
        <v>RES1210 383K±1%</v>
      </c>
      <c r="H3239" s="3" t="s">
        <v>23</v>
      </c>
      <c r="I3239" s="3" t="s">
        <v>24</v>
      </c>
      <c r="J3239" s="3" t="s">
        <v>25</v>
      </c>
      <c r="K3239" s="3" t="s">
        <v>946</v>
      </c>
      <c r="L3239" s="4" t="str">
        <f t="shared" si="210"/>
        <v>RC1210FR-07383KL</v>
      </c>
      <c r="M3239" s="3" t="s">
        <v>378</v>
      </c>
      <c r="N3239" t="s">
        <v>379</v>
      </c>
      <c r="O3239" t="str">
        <f t="shared" ca="1" si="208"/>
        <v>C:\Altium Libraries\Passives Library\DataSheet\GENERAL PURPOSE CHIP RESISTORS (Yageo).pdf</v>
      </c>
      <c r="P3239" s="5" t="str">
        <f t="shared" si="211"/>
        <v>GENERAL PURPOSE CHIP RESISTORS RES1210 383K±1% 200V 0.5W</v>
      </c>
    </row>
    <row r="3240" spans="1:16" x14ac:dyDescent="0.3">
      <c r="A3240" s="4" t="s">
        <v>4541</v>
      </c>
      <c r="B3240" s="3" t="s">
        <v>944</v>
      </c>
      <c r="C3240" s="4" t="s">
        <v>2601</v>
      </c>
      <c r="D3240" s="45" t="s">
        <v>1669</v>
      </c>
      <c r="E3240" s="3" t="s">
        <v>763</v>
      </c>
      <c r="F3240" s="3" t="s">
        <v>945</v>
      </c>
      <c r="G3240" s="4" t="str">
        <f t="shared" si="209"/>
        <v>RES1210 392K±1%</v>
      </c>
      <c r="H3240" s="3" t="s">
        <v>23</v>
      </c>
      <c r="I3240" s="3" t="s">
        <v>24</v>
      </c>
      <c r="J3240" s="3" t="s">
        <v>25</v>
      </c>
      <c r="K3240" s="3" t="s">
        <v>946</v>
      </c>
      <c r="L3240" s="4" t="str">
        <f t="shared" si="210"/>
        <v>RC1210FR-07392KL</v>
      </c>
      <c r="M3240" s="3" t="s">
        <v>378</v>
      </c>
      <c r="N3240" t="s">
        <v>379</v>
      </c>
      <c r="O3240" t="str">
        <f t="shared" ca="1" si="208"/>
        <v>C:\Altium Libraries\Passives Library\DataSheet\GENERAL PURPOSE CHIP RESISTORS (Yageo).pdf</v>
      </c>
      <c r="P3240" s="5" t="str">
        <f t="shared" si="211"/>
        <v>GENERAL PURPOSE CHIP RESISTORS RES1210 392K±1% 200V 0.5W</v>
      </c>
    </row>
    <row r="3241" spans="1:16" x14ac:dyDescent="0.3">
      <c r="A3241" s="4" t="s">
        <v>4542</v>
      </c>
      <c r="B3241" s="3" t="s">
        <v>944</v>
      </c>
      <c r="C3241" s="4" t="s">
        <v>2602</v>
      </c>
      <c r="D3241" s="45" t="s">
        <v>1669</v>
      </c>
      <c r="E3241" s="3" t="s">
        <v>763</v>
      </c>
      <c r="F3241" s="3" t="s">
        <v>945</v>
      </c>
      <c r="G3241" s="4" t="str">
        <f t="shared" si="209"/>
        <v>RES1210 402K±1%</v>
      </c>
      <c r="H3241" s="3" t="s">
        <v>23</v>
      </c>
      <c r="I3241" s="3" t="s">
        <v>24</v>
      </c>
      <c r="J3241" s="3" t="s">
        <v>25</v>
      </c>
      <c r="K3241" s="3" t="s">
        <v>946</v>
      </c>
      <c r="L3241" s="4" t="str">
        <f t="shared" si="210"/>
        <v>RC1210FR-07402KL</v>
      </c>
      <c r="M3241" s="3" t="s">
        <v>378</v>
      </c>
      <c r="N3241" t="s">
        <v>379</v>
      </c>
      <c r="O3241" t="str">
        <f t="shared" ca="1" si="208"/>
        <v>C:\Altium Libraries\Passives Library\DataSheet\GENERAL PURPOSE CHIP RESISTORS (Yageo).pdf</v>
      </c>
      <c r="P3241" s="5" t="str">
        <f t="shared" si="211"/>
        <v>GENERAL PURPOSE CHIP RESISTORS RES1210 402K±1% 200V 0.5W</v>
      </c>
    </row>
    <row r="3242" spans="1:16" x14ac:dyDescent="0.3">
      <c r="A3242" s="4" t="s">
        <v>4543</v>
      </c>
      <c r="B3242" s="3" t="s">
        <v>944</v>
      </c>
      <c r="C3242" s="4" t="s">
        <v>2603</v>
      </c>
      <c r="D3242" s="45" t="s">
        <v>1669</v>
      </c>
      <c r="E3242" s="3" t="s">
        <v>763</v>
      </c>
      <c r="F3242" s="3" t="s">
        <v>945</v>
      </c>
      <c r="G3242" s="4" t="str">
        <f t="shared" si="209"/>
        <v>RES1210 412K±1%</v>
      </c>
      <c r="H3242" s="3" t="s">
        <v>23</v>
      </c>
      <c r="I3242" s="3" t="s">
        <v>24</v>
      </c>
      <c r="J3242" s="3" t="s">
        <v>25</v>
      </c>
      <c r="K3242" s="3" t="s">
        <v>946</v>
      </c>
      <c r="L3242" s="4" t="str">
        <f t="shared" si="210"/>
        <v>RC1210FR-07412KL</v>
      </c>
      <c r="M3242" s="3" t="s">
        <v>378</v>
      </c>
      <c r="N3242" t="s">
        <v>379</v>
      </c>
      <c r="O3242" t="str">
        <f t="shared" ca="1" si="208"/>
        <v>C:\Altium Libraries\Passives Library\DataSheet\GENERAL PURPOSE CHIP RESISTORS (Yageo).pdf</v>
      </c>
      <c r="P3242" s="5" t="str">
        <f t="shared" si="211"/>
        <v>GENERAL PURPOSE CHIP RESISTORS RES1210 412K±1% 200V 0.5W</v>
      </c>
    </row>
    <row r="3243" spans="1:16" x14ac:dyDescent="0.3">
      <c r="A3243" s="4" t="s">
        <v>4544</v>
      </c>
      <c r="B3243" s="3" t="s">
        <v>944</v>
      </c>
      <c r="C3243" s="4" t="s">
        <v>2604</v>
      </c>
      <c r="D3243" s="45" t="s">
        <v>1669</v>
      </c>
      <c r="E3243" s="3" t="s">
        <v>763</v>
      </c>
      <c r="F3243" s="3" t="s">
        <v>945</v>
      </c>
      <c r="G3243" s="4" t="str">
        <f t="shared" si="209"/>
        <v>RES1210 422K±1%</v>
      </c>
      <c r="H3243" s="3" t="s">
        <v>23</v>
      </c>
      <c r="I3243" s="3" t="s">
        <v>24</v>
      </c>
      <c r="J3243" s="3" t="s">
        <v>25</v>
      </c>
      <c r="K3243" s="3" t="s">
        <v>946</v>
      </c>
      <c r="L3243" s="4" t="str">
        <f t="shared" si="210"/>
        <v>RC1210FR-07422KL</v>
      </c>
      <c r="M3243" s="3" t="s">
        <v>378</v>
      </c>
      <c r="N3243" t="s">
        <v>379</v>
      </c>
      <c r="O3243" t="str">
        <f t="shared" ca="1" si="208"/>
        <v>C:\Altium Libraries\Passives Library\DataSheet\GENERAL PURPOSE CHIP RESISTORS (Yageo).pdf</v>
      </c>
      <c r="P3243" s="5" t="str">
        <f t="shared" si="211"/>
        <v>GENERAL PURPOSE CHIP RESISTORS RES1210 422K±1% 200V 0.5W</v>
      </c>
    </row>
    <row r="3244" spans="1:16" x14ac:dyDescent="0.3">
      <c r="A3244" s="4" t="s">
        <v>4545</v>
      </c>
      <c r="B3244" s="3" t="s">
        <v>944</v>
      </c>
      <c r="C3244" s="4" t="s">
        <v>2605</v>
      </c>
      <c r="D3244" s="45" t="s">
        <v>1669</v>
      </c>
      <c r="E3244" s="3" t="s">
        <v>763</v>
      </c>
      <c r="F3244" s="3" t="s">
        <v>945</v>
      </c>
      <c r="G3244" s="4" t="str">
        <f t="shared" si="209"/>
        <v>RES1210 432K±1%</v>
      </c>
      <c r="H3244" s="3" t="s">
        <v>23</v>
      </c>
      <c r="I3244" s="3" t="s">
        <v>24</v>
      </c>
      <c r="J3244" s="3" t="s">
        <v>25</v>
      </c>
      <c r="K3244" s="3" t="s">
        <v>946</v>
      </c>
      <c r="L3244" s="4" t="str">
        <f t="shared" si="210"/>
        <v>RC1210FR-07432KL</v>
      </c>
      <c r="M3244" s="3" t="s">
        <v>378</v>
      </c>
      <c r="N3244" t="s">
        <v>379</v>
      </c>
      <c r="O3244" t="str">
        <f t="shared" ca="1" si="208"/>
        <v>C:\Altium Libraries\Passives Library\DataSheet\GENERAL PURPOSE CHIP RESISTORS (Yageo).pdf</v>
      </c>
      <c r="P3244" s="5" t="str">
        <f t="shared" si="211"/>
        <v>GENERAL PURPOSE CHIP RESISTORS RES1210 432K±1% 200V 0.5W</v>
      </c>
    </row>
    <row r="3245" spans="1:16" x14ac:dyDescent="0.3">
      <c r="A3245" s="4" t="s">
        <v>4546</v>
      </c>
      <c r="B3245" s="3" t="s">
        <v>944</v>
      </c>
      <c r="C3245" s="4" t="s">
        <v>2606</v>
      </c>
      <c r="D3245" s="45" t="s">
        <v>1669</v>
      </c>
      <c r="E3245" s="3" t="s">
        <v>763</v>
      </c>
      <c r="F3245" s="3" t="s">
        <v>945</v>
      </c>
      <c r="G3245" s="4" t="str">
        <f t="shared" si="209"/>
        <v>RES1210 442K±1%</v>
      </c>
      <c r="H3245" s="3" t="s">
        <v>23</v>
      </c>
      <c r="I3245" s="3" t="s">
        <v>24</v>
      </c>
      <c r="J3245" s="3" t="s">
        <v>25</v>
      </c>
      <c r="K3245" s="3" t="s">
        <v>946</v>
      </c>
      <c r="L3245" s="4" t="str">
        <f t="shared" si="210"/>
        <v>RC1210FR-07442KL</v>
      </c>
      <c r="M3245" s="3" t="s">
        <v>378</v>
      </c>
      <c r="N3245" t="s">
        <v>379</v>
      </c>
      <c r="O3245" t="str">
        <f t="shared" ca="1" si="208"/>
        <v>C:\Altium Libraries\Passives Library\DataSheet\GENERAL PURPOSE CHIP RESISTORS (Yageo).pdf</v>
      </c>
      <c r="P3245" s="5" t="str">
        <f t="shared" si="211"/>
        <v>GENERAL PURPOSE CHIP RESISTORS RES1210 442K±1% 200V 0.5W</v>
      </c>
    </row>
    <row r="3246" spans="1:16" x14ac:dyDescent="0.3">
      <c r="A3246" s="4" t="s">
        <v>4547</v>
      </c>
      <c r="B3246" s="3" t="s">
        <v>944</v>
      </c>
      <c r="C3246" s="4" t="s">
        <v>2607</v>
      </c>
      <c r="D3246" s="45" t="s">
        <v>1669</v>
      </c>
      <c r="E3246" s="3" t="s">
        <v>763</v>
      </c>
      <c r="F3246" s="3" t="s">
        <v>945</v>
      </c>
      <c r="G3246" s="4" t="str">
        <f t="shared" si="209"/>
        <v>RES1210 453K±1%</v>
      </c>
      <c r="H3246" s="3" t="s">
        <v>23</v>
      </c>
      <c r="I3246" s="3" t="s">
        <v>24</v>
      </c>
      <c r="J3246" s="3" t="s">
        <v>25</v>
      </c>
      <c r="K3246" s="3" t="s">
        <v>946</v>
      </c>
      <c r="L3246" s="4" t="str">
        <f t="shared" si="210"/>
        <v>RC1210FR-07453KL</v>
      </c>
      <c r="M3246" s="3" t="s">
        <v>378</v>
      </c>
      <c r="N3246" t="s">
        <v>379</v>
      </c>
      <c r="O3246" t="str">
        <f t="shared" ca="1" si="208"/>
        <v>C:\Altium Libraries\Passives Library\DataSheet\GENERAL PURPOSE CHIP RESISTORS (Yageo).pdf</v>
      </c>
      <c r="P3246" s="5" t="str">
        <f t="shared" si="211"/>
        <v>GENERAL PURPOSE CHIP RESISTORS RES1210 453K±1% 200V 0.5W</v>
      </c>
    </row>
    <row r="3247" spans="1:16" x14ac:dyDescent="0.3">
      <c r="A3247" s="4" t="s">
        <v>4548</v>
      </c>
      <c r="B3247" s="3" t="s">
        <v>944</v>
      </c>
      <c r="C3247" s="4" t="s">
        <v>2608</v>
      </c>
      <c r="D3247" s="45" t="s">
        <v>1669</v>
      </c>
      <c r="E3247" s="3" t="s">
        <v>763</v>
      </c>
      <c r="F3247" s="3" t="s">
        <v>945</v>
      </c>
      <c r="G3247" s="4" t="str">
        <f t="shared" si="209"/>
        <v>RES1210 464K±1%</v>
      </c>
      <c r="H3247" s="3" t="s">
        <v>23</v>
      </c>
      <c r="I3247" s="3" t="s">
        <v>24</v>
      </c>
      <c r="J3247" s="3" t="s">
        <v>25</v>
      </c>
      <c r="K3247" s="3" t="s">
        <v>946</v>
      </c>
      <c r="L3247" s="4" t="str">
        <f t="shared" si="210"/>
        <v>RC1210FR-07464KL</v>
      </c>
      <c r="M3247" s="3" t="s">
        <v>378</v>
      </c>
      <c r="N3247" t="s">
        <v>379</v>
      </c>
      <c r="O3247" t="str">
        <f t="shared" ca="1" si="208"/>
        <v>C:\Altium Libraries\Passives Library\DataSheet\GENERAL PURPOSE CHIP RESISTORS (Yageo).pdf</v>
      </c>
      <c r="P3247" s="5" t="str">
        <f t="shared" si="211"/>
        <v>GENERAL PURPOSE CHIP RESISTORS RES1210 464K±1% 200V 0.5W</v>
      </c>
    </row>
    <row r="3248" spans="1:16" x14ac:dyDescent="0.3">
      <c r="A3248" s="4" t="s">
        <v>4549</v>
      </c>
      <c r="B3248" s="3" t="s">
        <v>944</v>
      </c>
      <c r="C3248" s="4" t="s">
        <v>2609</v>
      </c>
      <c r="D3248" s="45" t="s">
        <v>1669</v>
      </c>
      <c r="E3248" s="3" t="s">
        <v>763</v>
      </c>
      <c r="F3248" s="3" t="s">
        <v>945</v>
      </c>
      <c r="G3248" s="4" t="str">
        <f t="shared" si="209"/>
        <v>RES1210 475K±1%</v>
      </c>
      <c r="H3248" s="3" t="s">
        <v>23</v>
      </c>
      <c r="I3248" s="3" t="s">
        <v>24</v>
      </c>
      <c r="J3248" s="3" t="s">
        <v>25</v>
      </c>
      <c r="K3248" s="3" t="s">
        <v>946</v>
      </c>
      <c r="L3248" s="4" t="str">
        <f t="shared" si="210"/>
        <v>RC1210FR-07475KL</v>
      </c>
      <c r="M3248" s="3" t="s">
        <v>378</v>
      </c>
      <c r="N3248" t="s">
        <v>379</v>
      </c>
      <c r="O3248" t="str">
        <f t="shared" ca="1" si="208"/>
        <v>C:\Altium Libraries\Passives Library\DataSheet\GENERAL PURPOSE CHIP RESISTORS (Yageo).pdf</v>
      </c>
      <c r="P3248" s="5" t="str">
        <f t="shared" si="211"/>
        <v>GENERAL PURPOSE CHIP RESISTORS RES1210 475K±1% 200V 0.5W</v>
      </c>
    </row>
    <row r="3249" spans="1:16" x14ac:dyDescent="0.3">
      <c r="A3249" s="4" t="s">
        <v>4550</v>
      </c>
      <c r="B3249" s="3" t="s">
        <v>944</v>
      </c>
      <c r="C3249" s="4" t="s">
        <v>2610</v>
      </c>
      <c r="D3249" s="45" t="s">
        <v>1669</v>
      </c>
      <c r="E3249" s="3" t="s">
        <v>763</v>
      </c>
      <c r="F3249" s="3" t="s">
        <v>945</v>
      </c>
      <c r="G3249" s="4" t="str">
        <f t="shared" si="209"/>
        <v>RES1210 487K±1%</v>
      </c>
      <c r="H3249" s="3" t="s">
        <v>23</v>
      </c>
      <c r="I3249" s="3" t="s">
        <v>24</v>
      </c>
      <c r="J3249" s="3" t="s">
        <v>25</v>
      </c>
      <c r="K3249" s="3" t="s">
        <v>946</v>
      </c>
      <c r="L3249" s="4" t="str">
        <f t="shared" si="210"/>
        <v>RC1210FR-07487KL</v>
      </c>
      <c r="M3249" s="3" t="s">
        <v>378</v>
      </c>
      <c r="N3249" t="s">
        <v>379</v>
      </c>
      <c r="O3249" t="str">
        <f t="shared" ca="1" si="208"/>
        <v>C:\Altium Libraries\Passives Library\DataSheet\GENERAL PURPOSE CHIP RESISTORS (Yageo).pdf</v>
      </c>
      <c r="P3249" s="5" t="str">
        <f t="shared" si="211"/>
        <v>GENERAL PURPOSE CHIP RESISTORS RES1210 487K±1% 200V 0.5W</v>
      </c>
    </row>
    <row r="3250" spans="1:16" x14ac:dyDescent="0.3">
      <c r="A3250" s="4" t="s">
        <v>4551</v>
      </c>
      <c r="B3250" s="3" t="s">
        <v>944</v>
      </c>
      <c r="C3250" s="4" t="s">
        <v>2611</v>
      </c>
      <c r="D3250" s="45" t="s">
        <v>1669</v>
      </c>
      <c r="E3250" s="3" t="s">
        <v>763</v>
      </c>
      <c r="F3250" s="3" t="s">
        <v>945</v>
      </c>
      <c r="G3250" s="4" t="str">
        <f t="shared" si="209"/>
        <v>RES1210 499K±1%</v>
      </c>
      <c r="H3250" s="3" t="s">
        <v>23</v>
      </c>
      <c r="I3250" s="3" t="s">
        <v>24</v>
      </c>
      <c r="J3250" s="3" t="s">
        <v>25</v>
      </c>
      <c r="K3250" s="3" t="s">
        <v>946</v>
      </c>
      <c r="L3250" s="4" t="str">
        <f t="shared" si="210"/>
        <v>RC1210FR-07499KL</v>
      </c>
      <c r="M3250" s="3" t="s">
        <v>378</v>
      </c>
      <c r="N3250" t="s">
        <v>379</v>
      </c>
      <c r="O3250" t="str">
        <f t="shared" ca="1" si="208"/>
        <v>C:\Altium Libraries\Passives Library\DataSheet\GENERAL PURPOSE CHIP RESISTORS (Yageo).pdf</v>
      </c>
      <c r="P3250" s="5" t="str">
        <f t="shared" si="211"/>
        <v>GENERAL PURPOSE CHIP RESISTORS RES1210 499K±1% 200V 0.5W</v>
      </c>
    </row>
    <row r="3251" spans="1:16" x14ac:dyDescent="0.3">
      <c r="A3251" s="4" t="s">
        <v>4552</v>
      </c>
      <c r="B3251" s="3" t="s">
        <v>944</v>
      </c>
      <c r="C3251" s="4" t="s">
        <v>2612</v>
      </c>
      <c r="D3251" s="45" t="s">
        <v>1669</v>
      </c>
      <c r="E3251" s="3" t="s">
        <v>763</v>
      </c>
      <c r="F3251" s="3" t="s">
        <v>945</v>
      </c>
      <c r="G3251" s="4" t="str">
        <f t="shared" si="209"/>
        <v>RES1210 511K±1%</v>
      </c>
      <c r="H3251" s="3" t="s">
        <v>23</v>
      </c>
      <c r="I3251" s="3" t="s">
        <v>24</v>
      </c>
      <c r="J3251" s="3" t="s">
        <v>25</v>
      </c>
      <c r="K3251" s="3" t="s">
        <v>946</v>
      </c>
      <c r="L3251" s="4" t="str">
        <f t="shared" si="210"/>
        <v>RC1210FR-07511KL</v>
      </c>
      <c r="M3251" s="3" t="s">
        <v>378</v>
      </c>
      <c r="N3251" t="s">
        <v>379</v>
      </c>
      <c r="O3251" t="str">
        <f t="shared" ca="1" si="208"/>
        <v>C:\Altium Libraries\Passives Library\DataSheet\GENERAL PURPOSE CHIP RESISTORS (Yageo).pdf</v>
      </c>
      <c r="P3251" s="5" t="str">
        <f t="shared" si="211"/>
        <v>GENERAL PURPOSE CHIP RESISTORS RES1210 511K±1% 200V 0.5W</v>
      </c>
    </row>
    <row r="3252" spans="1:16" x14ac:dyDescent="0.3">
      <c r="A3252" s="4" t="s">
        <v>4553</v>
      </c>
      <c r="B3252" s="3" t="s">
        <v>944</v>
      </c>
      <c r="C3252" s="4" t="s">
        <v>2613</v>
      </c>
      <c r="D3252" s="45" t="s">
        <v>1669</v>
      </c>
      <c r="E3252" s="3" t="s">
        <v>763</v>
      </c>
      <c r="F3252" s="3" t="s">
        <v>945</v>
      </c>
      <c r="G3252" s="4" t="str">
        <f t="shared" si="209"/>
        <v>RES1210 523K±1%</v>
      </c>
      <c r="H3252" s="3" t="s">
        <v>23</v>
      </c>
      <c r="I3252" s="3" t="s">
        <v>24</v>
      </c>
      <c r="J3252" s="3" t="s">
        <v>25</v>
      </c>
      <c r="K3252" s="3" t="s">
        <v>946</v>
      </c>
      <c r="L3252" s="4" t="str">
        <f t="shared" si="210"/>
        <v>RC1210FR-07523KL</v>
      </c>
      <c r="M3252" s="3" t="s">
        <v>378</v>
      </c>
      <c r="N3252" t="s">
        <v>379</v>
      </c>
      <c r="O3252" t="str">
        <f t="shared" ca="1" si="208"/>
        <v>C:\Altium Libraries\Passives Library\DataSheet\GENERAL PURPOSE CHIP RESISTORS (Yageo).pdf</v>
      </c>
      <c r="P3252" s="5" t="str">
        <f t="shared" si="211"/>
        <v>GENERAL PURPOSE CHIP RESISTORS RES1210 523K±1% 200V 0.5W</v>
      </c>
    </row>
    <row r="3253" spans="1:16" x14ac:dyDescent="0.3">
      <c r="A3253" s="4" t="s">
        <v>4554</v>
      </c>
      <c r="B3253" s="3" t="s">
        <v>944</v>
      </c>
      <c r="C3253" s="4" t="s">
        <v>2614</v>
      </c>
      <c r="D3253" s="45" t="s">
        <v>1669</v>
      </c>
      <c r="E3253" s="3" t="s">
        <v>763</v>
      </c>
      <c r="F3253" s="3" t="s">
        <v>945</v>
      </c>
      <c r="G3253" s="4" t="str">
        <f t="shared" si="209"/>
        <v>RES1210 536K±1%</v>
      </c>
      <c r="H3253" s="3" t="s">
        <v>23</v>
      </c>
      <c r="I3253" s="3" t="s">
        <v>24</v>
      </c>
      <c r="J3253" s="3" t="s">
        <v>25</v>
      </c>
      <c r="K3253" s="3" t="s">
        <v>946</v>
      </c>
      <c r="L3253" s="4" t="str">
        <f t="shared" si="210"/>
        <v>RC1210FR-07536KL</v>
      </c>
      <c r="M3253" s="3" t="s">
        <v>378</v>
      </c>
      <c r="N3253" t="s">
        <v>379</v>
      </c>
      <c r="O3253" t="str">
        <f t="shared" ca="1" si="208"/>
        <v>C:\Altium Libraries\Passives Library\DataSheet\GENERAL PURPOSE CHIP RESISTORS (Yageo).pdf</v>
      </c>
      <c r="P3253" s="5" t="str">
        <f t="shared" si="211"/>
        <v>GENERAL PURPOSE CHIP RESISTORS RES1210 536K±1% 200V 0.5W</v>
      </c>
    </row>
    <row r="3254" spans="1:16" x14ac:dyDescent="0.3">
      <c r="A3254" s="4" t="s">
        <v>4555</v>
      </c>
      <c r="B3254" s="3" t="s">
        <v>944</v>
      </c>
      <c r="C3254" s="4" t="s">
        <v>2615</v>
      </c>
      <c r="D3254" s="45" t="s">
        <v>1669</v>
      </c>
      <c r="E3254" s="3" t="s">
        <v>763</v>
      </c>
      <c r="F3254" s="3" t="s">
        <v>945</v>
      </c>
      <c r="G3254" s="4" t="str">
        <f t="shared" si="209"/>
        <v>RES1210 549K±1%</v>
      </c>
      <c r="H3254" s="3" t="s">
        <v>23</v>
      </c>
      <c r="I3254" s="3" t="s">
        <v>24</v>
      </c>
      <c r="J3254" s="3" t="s">
        <v>25</v>
      </c>
      <c r="K3254" s="3" t="s">
        <v>946</v>
      </c>
      <c r="L3254" s="4" t="str">
        <f t="shared" si="210"/>
        <v>RC1210FR-07549KL</v>
      </c>
      <c r="M3254" s="3" t="s">
        <v>378</v>
      </c>
      <c r="N3254" t="s">
        <v>379</v>
      </c>
      <c r="O3254" t="str">
        <f t="shared" ca="1" si="208"/>
        <v>C:\Altium Libraries\Passives Library\DataSheet\GENERAL PURPOSE CHIP RESISTORS (Yageo).pdf</v>
      </c>
      <c r="P3254" s="5" t="str">
        <f t="shared" si="211"/>
        <v>GENERAL PURPOSE CHIP RESISTORS RES1210 549K±1% 200V 0.5W</v>
      </c>
    </row>
    <row r="3255" spans="1:16" x14ac:dyDescent="0.3">
      <c r="A3255" s="4" t="s">
        <v>4556</v>
      </c>
      <c r="B3255" s="3" t="s">
        <v>944</v>
      </c>
      <c r="C3255" s="4" t="s">
        <v>2616</v>
      </c>
      <c r="D3255" s="45" t="s">
        <v>1669</v>
      </c>
      <c r="E3255" s="3" t="s">
        <v>763</v>
      </c>
      <c r="F3255" s="3" t="s">
        <v>945</v>
      </c>
      <c r="G3255" s="4" t="str">
        <f t="shared" si="209"/>
        <v>RES1210 562K±1%</v>
      </c>
      <c r="H3255" s="3" t="s">
        <v>23</v>
      </c>
      <c r="I3255" s="3" t="s">
        <v>24</v>
      </c>
      <c r="J3255" s="3" t="s">
        <v>25</v>
      </c>
      <c r="K3255" s="3" t="s">
        <v>946</v>
      </c>
      <c r="L3255" s="4" t="str">
        <f t="shared" si="210"/>
        <v>RC1210FR-07562KL</v>
      </c>
      <c r="M3255" s="3" t="s">
        <v>378</v>
      </c>
      <c r="N3255" t="s">
        <v>379</v>
      </c>
      <c r="O3255" t="str">
        <f t="shared" ca="1" si="208"/>
        <v>C:\Altium Libraries\Passives Library\DataSheet\GENERAL PURPOSE CHIP RESISTORS (Yageo).pdf</v>
      </c>
      <c r="P3255" s="5" t="str">
        <f t="shared" si="211"/>
        <v>GENERAL PURPOSE CHIP RESISTORS RES1210 562K±1% 200V 0.5W</v>
      </c>
    </row>
    <row r="3256" spans="1:16" x14ac:dyDescent="0.3">
      <c r="A3256" s="4" t="s">
        <v>4557</v>
      </c>
      <c r="B3256" s="3" t="s">
        <v>944</v>
      </c>
      <c r="C3256" s="4" t="s">
        <v>2617</v>
      </c>
      <c r="D3256" s="45" t="s">
        <v>1669</v>
      </c>
      <c r="E3256" s="3" t="s">
        <v>763</v>
      </c>
      <c r="F3256" s="3" t="s">
        <v>945</v>
      </c>
      <c r="G3256" s="4" t="str">
        <f t="shared" si="209"/>
        <v>RES1210 576K±1%</v>
      </c>
      <c r="H3256" s="3" t="s">
        <v>23</v>
      </c>
      <c r="I3256" s="3" t="s">
        <v>24</v>
      </c>
      <c r="J3256" s="3" t="s">
        <v>25</v>
      </c>
      <c r="K3256" s="3" t="s">
        <v>946</v>
      </c>
      <c r="L3256" s="4" t="str">
        <f t="shared" si="210"/>
        <v>RC1210FR-07576KL</v>
      </c>
      <c r="M3256" s="3" t="s">
        <v>378</v>
      </c>
      <c r="N3256" t="s">
        <v>379</v>
      </c>
      <c r="O3256" t="str">
        <f t="shared" ca="1" si="208"/>
        <v>C:\Altium Libraries\Passives Library\DataSheet\GENERAL PURPOSE CHIP RESISTORS (Yageo).pdf</v>
      </c>
      <c r="P3256" s="5" t="str">
        <f t="shared" si="211"/>
        <v>GENERAL PURPOSE CHIP RESISTORS RES1210 576K±1% 200V 0.5W</v>
      </c>
    </row>
    <row r="3257" spans="1:16" x14ac:dyDescent="0.3">
      <c r="A3257" s="4" t="s">
        <v>4558</v>
      </c>
      <c r="B3257" s="3" t="s">
        <v>944</v>
      </c>
      <c r="C3257" s="4" t="s">
        <v>2618</v>
      </c>
      <c r="D3257" s="45" t="s">
        <v>1669</v>
      </c>
      <c r="E3257" s="3" t="s">
        <v>763</v>
      </c>
      <c r="F3257" s="3" t="s">
        <v>945</v>
      </c>
      <c r="G3257" s="4" t="str">
        <f t="shared" si="209"/>
        <v>RES1210 590K±1%</v>
      </c>
      <c r="H3257" s="3" t="s">
        <v>23</v>
      </c>
      <c r="I3257" s="3" t="s">
        <v>24</v>
      </c>
      <c r="J3257" s="3" t="s">
        <v>25</v>
      </c>
      <c r="K3257" s="3" t="s">
        <v>946</v>
      </c>
      <c r="L3257" s="4" t="str">
        <f t="shared" si="210"/>
        <v>RC1210FR-07590KL</v>
      </c>
      <c r="M3257" s="3" t="s">
        <v>378</v>
      </c>
      <c r="N3257" t="s">
        <v>379</v>
      </c>
      <c r="O3257" t="str">
        <f t="shared" ca="1" si="208"/>
        <v>C:\Altium Libraries\Passives Library\DataSheet\GENERAL PURPOSE CHIP RESISTORS (Yageo).pdf</v>
      </c>
      <c r="P3257" s="5" t="str">
        <f t="shared" si="211"/>
        <v>GENERAL PURPOSE CHIP RESISTORS RES1210 590K±1% 200V 0.5W</v>
      </c>
    </row>
    <row r="3258" spans="1:16" x14ac:dyDescent="0.3">
      <c r="A3258" s="4" t="s">
        <v>4559</v>
      </c>
      <c r="B3258" s="3" t="s">
        <v>944</v>
      </c>
      <c r="C3258" s="4" t="s">
        <v>2619</v>
      </c>
      <c r="D3258" s="45" t="s">
        <v>1669</v>
      </c>
      <c r="E3258" s="3" t="s">
        <v>763</v>
      </c>
      <c r="F3258" s="3" t="s">
        <v>945</v>
      </c>
      <c r="G3258" s="4" t="str">
        <f t="shared" si="209"/>
        <v>RES1210 604K±1%</v>
      </c>
      <c r="H3258" s="3" t="s">
        <v>23</v>
      </c>
      <c r="I3258" s="3" t="s">
        <v>24</v>
      </c>
      <c r="J3258" s="3" t="s">
        <v>25</v>
      </c>
      <c r="K3258" s="3" t="s">
        <v>946</v>
      </c>
      <c r="L3258" s="4" t="str">
        <f t="shared" si="210"/>
        <v>RC1210FR-07604KL</v>
      </c>
      <c r="M3258" s="3" t="s">
        <v>378</v>
      </c>
      <c r="N3258" t="s">
        <v>379</v>
      </c>
      <c r="O3258" t="str">
        <f t="shared" ca="1" si="208"/>
        <v>C:\Altium Libraries\Passives Library\DataSheet\GENERAL PURPOSE CHIP RESISTORS (Yageo).pdf</v>
      </c>
      <c r="P3258" s="5" t="str">
        <f t="shared" si="211"/>
        <v>GENERAL PURPOSE CHIP RESISTORS RES1210 604K±1% 200V 0.5W</v>
      </c>
    </row>
    <row r="3259" spans="1:16" x14ac:dyDescent="0.3">
      <c r="A3259" s="4" t="s">
        <v>4560</v>
      </c>
      <c r="B3259" s="3" t="s">
        <v>944</v>
      </c>
      <c r="C3259" s="4" t="s">
        <v>2620</v>
      </c>
      <c r="D3259" s="45" t="s">
        <v>1669</v>
      </c>
      <c r="E3259" s="3" t="s">
        <v>763</v>
      </c>
      <c r="F3259" s="3" t="s">
        <v>945</v>
      </c>
      <c r="G3259" s="4" t="str">
        <f t="shared" si="209"/>
        <v>RES1210 619K±1%</v>
      </c>
      <c r="H3259" s="3" t="s">
        <v>23</v>
      </c>
      <c r="I3259" s="3" t="s">
        <v>24</v>
      </c>
      <c r="J3259" s="3" t="s">
        <v>25</v>
      </c>
      <c r="K3259" s="3" t="s">
        <v>946</v>
      </c>
      <c r="L3259" s="4" t="str">
        <f t="shared" si="210"/>
        <v>RC1210FR-07619KL</v>
      </c>
      <c r="M3259" s="3" t="s">
        <v>378</v>
      </c>
      <c r="N3259" t="s">
        <v>379</v>
      </c>
      <c r="O3259" t="str">
        <f t="shared" ca="1" si="208"/>
        <v>C:\Altium Libraries\Passives Library\DataSheet\GENERAL PURPOSE CHIP RESISTORS (Yageo).pdf</v>
      </c>
      <c r="P3259" s="5" t="str">
        <f t="shared" si="211"/>
        <v>GENERAL PURPOSE CHIP RESISTORS RES1210 619K±1% 200V 0.5W</v>
      </c>
    </row>
    <row r="3260" spans="1:16" x14ac:dyDescent="0.3">
      <c r="A3260" s="4" t="s">
        <v>4561</v>
      </c>
      <c r="B3260" s="3" t="s">
        <v>944</v>
      </c>
      <c r="C3260" s="4" t="s">
        <v>2621</v>
      </c>
      <c r="D3260" s="45" t="s">
        <v>1669</v>
      </c>
      <c r="E3260" s="3" t="s">
        <v>763</v>
      </c>
      <c r="F3260" s="3" t="s">
        <v>945</v>
      </c>
      <c r="G3260" s="4" t="str">
        <f t="shared" si="209"/>
        <v>RES1210 634K±1%</v>
      </c>
      <c r="H3260" s="3" t="s">
        <v>23</v>
      </c>
      <c r="I3260" s="3" t="s">
        <v>24</v>
      </c>
      <c r="J3260" s="3" t="s">
        <v>25</v>
      </c>
      <c r="K3260" s="3" t="s">
        <v>946</v>
      </c>
      <c r="L3260" s="4" t="str">
        <f t="shared" si="210"/>
        <v>RC1210FR-07634KL</v>
      </c>
      <c r="M3260" s="3" t="s">
        <v>378</v>
      </c>
      <c r="N3260" t="s">
        <v>379</v>
      </c>
      <c r="O3260" t="str">
        <f t="shared" ca="1" si="208"/>
        <v>C:\Altium Libraries\Passives Library\DataSheet\GENERAL PURPOSE CHIP RESISTORS (Yageo).pdf</v>
      </c>
      <c r="P3260" s="5" t="str">
        <f t="shared" si="211"/>
        <v>GENERAL PURPOSE CHIP RESISTORS RES1210 634K±1% 200V 0.5W</v>
      </c>
    </row>
    <row r="3261" spans="1:16" x14ac:dyDescent="0.3">
      <c r="A3261" s="4" t="s">
        <v>4562</v>
      </c>
      <c r="B3261" s="3" t="s">
        <v>944</v>
      </c>
      <c r="C3261" s="4" t="s">
        <v>2622</v>
      </c>
      <c r="D3261" s="45" t="s">
        <v>1669</v>
      </c>
      <c r="E3261" s="3" t="s">
        <v>763</v>
      </c>
      <c r="F3261" s="3" t="s">
        <v>945</v>
      </c>
      <c r="G3261" s="4" t="str">
        <f t="shared" si="209"/>
        <v>RES1210 649K±1%</v>
      </c>
      <c r="H3261" s="3" t="s">
        <v>23</v>
      </c>
      <c r="I3261" s="3" t="s">
        <v>24</v>
      </c>
      <c r="J3261" s="3" t="s">
        <v>25</v>
      </c>
      <c r="K3261" s="3" t="s">
        <v>946</v>
      </c>
      <c r="L3261" s="4" t="str">
        <f t="shared" si="210"/>
        <v>RC1210FR-07649KL</v>
      </c>
      <c r="M3261" s="3" t="s">
        <v>378</v>
      </c>
      <c r="N3261" t="s">
        <v>379</v>
      </c>
      <c r="O3261" t="str">
        <f t="shared" ca="1" si="208"/>
        <v>C:\Altium Libraries\Passives Library\DataSheet\GENERAL PURPOSE CHIP RESISTORS (Yageo).pdf</v>
      </c>
      <c r="P3261" s="5" t="str">
        <f t="shared" si="211"/>
        <v>GENERAL PURPOSE CHIP RESISTORS RES1210 649K±1% 200V 0.5W</v>
      </c>
    </row>
    <row r="3262" spans="1:16" x14ac:dyDescent="0.3">
      <c r="A3262" s="4" t="s">
        <v>4563</v>
      </c>
      <c r="B3262" s="3" t="s">
        <v>944</v>
      </c>
      <c r="C3262" s="4" t="s">
        <v>2623</v>
      </c>
      <c r="D3262" s="45" t="s">
        <v>1669</v>
      </c>
      <c r="E3262" s="3" t="s">
        <v>763</v>
      </c>
      <c r="F3262" s="3" t="s">
        <v>945</v>
      </c>
      <c r="G3262" s="4" t="str">
        <f t="shared" si="209"/>
        <v>RES1210 665K±1%</v>
      </c>
      <c r="H3262" s="3" t="s">
        <v>23</v>
      </c>
      <c r="I3262" s="3" t="s">
        <v>24</v>
      </c>
      <c r="J3262" s="3" t="s">
        <v>25</v>
      </c>
      <c r="K3262" s="3" t="s">
        <v>946</v>
      </c>
      <c r="L3262" s="4" t="str">
        <f t="shared" si="210"/>
        <v>RC1210FR-07665KL</v>
      </c>
      <c r="M3262" s="3" t="s">
        <v>378</v>
      </c>
      <c r="N3262" t="s">
        <v>379</v>
      </c>
      <c r="O3262" t="str">
        <f t="shared" ca="1" si="208"/>
        <v>C:\Altium Libraries\Passives Library\DataSheet\GENERAL PURPOSE CHIP RESISTORS (Yageo).pdf</v>
      </c>
      <c r="P3262" s="5" t="str">
        <f t="shared" si="211"/>
        <v>GENERAL PURPOSE CHIP RESISTORS RES1210 665K±1% 200V 0.5W</v>
      </c>
    </row>
    <row r="3263" spans="1:16" x14ac:dyDescent="0.3">
      <c r="A3263" s="4" t="s">
        <v>4564</v>
      </c>
      <c r="B3263" s="3" t="s">
        <v>944</v>
      </c>
      <c r="C3263" s="4" t="s">
        <v>2624</v>
      </c>
      <c r="D3263" s="45" t="s">
        <v>1669</v>
      </c>
      <c r="E3263" s="3" t="s">
        <v>763</v>
      </c>
      <c r="F3263" s="3" t="s">
        <v>945</v>
      </c>
      <c r="G3263" s="4" t="str">
        <f t="shared" si="209"/>
        <v>RES1210 681K±1%</v>
      </c>
      <c r="H3263" s="3" t="s">
        <v>23</v>
      </c>
      <c r="I3263" s="3" t="s">
        <v>24</v>
      </c>
      <c r="J3263" s="3" t="s">
        <v>25</v>
      </c>
      <c r="K3263" s="3" t="s">
        <v>946</v>
      </c>
      <c r="L3263" s="4" t="str">
        <f t="shared" si="210"/>
        <v>RC1210FR-07681KL</v>
      </c>
      <c r="M3263" s="3" t="s">
        <v>378</v>
      </c>
      <c r="N3263" t="s">
        <v>379</v>
      </c>
      <c r="O3263" t="str">
        <f t="shared" ca="1" si="208"/>
        <v>C:\Altium Libraries\Passives Library\DataSheet\GENERAL PURPOSE CHIP RESISTORS (Yageo).pdf</v>
      </c>
      <c r="P3263" s="5" t="str">
        <f t="shared" si="211"/>
        <v>GENERAL PURPOSE CHIP RESISTORS RES1210 681K±1% 200V 0.5W</v>
      </c>
    </row>
    <row r="3264" spans="1:16" x14ac:dyDescent="0.3">
      <c r="A3264" s="4" t="s">
        <v>4565</v>
      </c>
      <c r="B3264" s="3" t="s">
        <v>944</v>
      </c>
      <c r="C3264" s="4" t="s">
        <v>2625</v>
      </c>
      <c r="D3264" s="45" t="s">
        <v>1669</v>
      </c>
      <c r="E3264" s="3" t="s">
        <v>763</v>
      </c>
      <c r="F3264" s="3" t="s">
        <v>945</v>
      </c>
      <c r="G3264" s="4" t="str">
        <f t="shared" si="209"/>
        <v>RES1210 698K±1%</v>
      </c>
      <c r="H3264" s="3" t="s">
        <v>23</v>
      </c>
      <c r="I3264" s="3" t="s">
        <v>24</v>
      </c>
      <c r="J3264" s="3" t="s">
        <v>25</v>
      </c>
      <c r="K3264" s="3" t="s">
        <v>946</v>
      </c>
      <c r="L3264" s="4" t="str">
        <f t="shared" si="210"/>
        <v>RC1210FR-07698KL</v>
      </c>
      <c r="M3264" s="3" t="s">
        <v>378</v>
      </c>
      <c r="N3264" t="s">
        <v>379</v>
      </c>
      <c r="O3264" t="str">
        <f t="shared" ca="1" si="208"/>
        <v>C:\Altium Libraries\Passives Library\DataSheet\GENERAL PURPOSE CHIP RESISTORS (Yageo).pdf</v>
      </c>
      <c r="P3264" s="5" t="str">
        <f t="shared" si="211"/>
        <v>GENERAL PURPOSE CHIP RESISTORS RES1210 698K±1% 200V 0.5W</v>
      </c>
    </row>
    <row r="3265" spans="1:16" x14ac:dyDescent="0.3">
      <c r="A3265" s="4" t="s">
        <v>4566</v>
      </c>
      <c r="B3265" s="3" t="s">
        <v>944</v>
      </c>
      <c r="C3265" s="4" t="s">
        <v>2626</v>
      </c>
      <c r="D3265" s="45" t="s">
        <v>1669</v>
      </c>
      <c r="E3265" s="3" t="s">
        <v>763</v>
      </c>
      <c r="F3265" s="3" t="s">
        <v>945</v>
      </c>
      <c r="G3265" s="4" t="str">
        <f t="shared" si="209"/>
        <v>RES1210 715K±1%</v>
      </c>
      <c r="H3265" s="3" t="s">
        <v>23</v>
      </c>
      <c r="I3265" s="3" t="s">
        <v>24</v>
      </c>
      <c r="J3265" s="3" t="s">
        <v>25</v>
      </c>
      <c r="K3265" s="3" t="s">
        <v>946</v>
      </c>
      <c r="L3265" s="4" t="str">
        <f t="shared" si="210"/>
        <v>RC1210FR-07715KL</v>
      </c>
      <c r="M3265" s="3" t="s">
        <v>378</v>
      </c>
      <c r="N3265" t="s">
        <v>379</v>
      </c>
      <c r="O3265" t="str">
        <f t="shared" ca="1" si="208"/>
        <v>C:\Altium Libraries\Passives Library\DataSheet\GENERAL PURPOSE CHIP RESISTORS (Yageo).pdf</v>
      </c>
      <c r="P3265" s="5" t="str">
        <f t="shared" si="211"/>
        <v>GENERAL PURPOSE CHIP RESISTORS RES1210 715K±1% 200V 0.5W</v>
      </c>
    </row>
    <row r="3266" spans="1:16" x14ac:dyDescent="0.3">
      <c r="A3266" s="4" t="s">
        <v>4567</v>
      </c>
      <c r="B3266" s="3" t="s">
        <v>944</v>
      </c>
      <c r="C3266" s="4" t="s">
        <v>2627</v>
      </c>
      <c r="D3266" s="45" t="s">
        <v>1669</v>
      </c>
      <c r="E3266" s="3" t="s">
        <v>763</v>
      </c>
      <c r="F3266" s="3" t="s">
        <v>945</v>
      </c>
      <c r="G3266" s="4" t="str">
        <f t="shared" si="209"/>
        <v>RES1210 732K±1%</v>
      </c>
      <c r="H3266" s="3" t="s">
        <v>23</v>
      </c>
      <c r="I3266" s="3" t="s">
        <v>24</v>
      </c>
      <c r="J3266" s="3" t="s">
        <v>25</v>
      </c>
      <c r="K3266" s="3" t="s">
        <v>946</v>
      </c>
      <c r="L3266" s="4" t="str">
        <f t="shared" si="210"/>
        <v>RC1210FR-07732KL</v>
      </c>
      <c r="M3266" s="3" t="s">
        <v>378</v>
      </c>
      <c r="N3266" t="s">
        <v>379</v>
      </c>
      <c r="O3266" t="str">
        <f t="shared" ca="1" si="208"/>
        <v>C:\Altium Libraries\Passives Library\DataSheet\GENERAL PURPOSE CHIP RESISTORS (Yageo).pdf</v>
      </c>
      <c r="P3266" s="5" t="str">
        <f t="shared" si="211"/>
        <v>GENERAL PURPOSE CHIP RESISTORS RES1210 732K±1% 200V 0.5W</v>
      </c>
    </row>
    <row r="3267" spans="1:16" x14ac:dyDescent="0.3">
      <c r="A3267" s="4" t="s">
        <v>4568</v>
      </c>
      <c r="B3267" s="3" t="s">
        <v>944</v>
      </c>
      <c r="C3267" s="4" t="s">
        <v>314</v>
      </c>
      <c r="D3267" s="45" t="s">
        <v>1669</v>
      </c>
      <c r="E3267" s="3" t="s">
        <v>763</v>
      </c>
      <c r="F3267" s="3" t="s">
        <v>945</v>
      </c>
      <c r="G3267" s="4" t="str">
        <f t="shared" si="209"/>
        <v>RES1210 750K±1%</v>
      </c>
      <c r="H3267" s="3" t="s">
        <v>23</v>
      </c>
      <c r="I3267" s="3" t="s">
        <v>24</v>
      </c>
      <c r="J3267" s="3" t="s">
        <v>25</v>
      </c>
      <c r="K3267" s="3" t="s">
        <v>946</v>
      </c>
      <c r="L3267" s="4" t="str">
        <f t="shared" si="210"/>
        <v>RC1210FR-07750KL</v>
      </c>
      <c r="M3267" s="3" t="s">
        <v>378</v>
      </c>
      <c r="N3267" t="s">
        <v>379</v>
      </c>
      <c r="O3267" t="str">
        <f t="shared" ca="1" si="208"/>
        <v>C:\Altium Libraries\Passives Library\DataSheet\GENERAL PURPOSE CHIP RESISTORS (Yageo).pdf</v>
      </c>
      <c r="P3267" s="5" t="str">
        <f t="shared" si="211"/>
        <v>GENERAL PURPOSE CHIP RESISTORS RES1210 750K±1% 200V 0.5W</v>
      </c>
    </row>
    <row r="3268" spans="1:16" x14ac:dyDescent="0.3">
      <c r="A3268" s="4" t="s">
        <v>4569</v>
      </c>
      <c r="B3268" s="3" t="s">
        <v>944</v>
      </c>
      <c r="C3268" s="4" t="s">
        <v>2628</v>
      </c>
      <c r="D3268" s="45" t="s">
        <v>1669</v>
      </c>
      <c r="E3268" s="3" t="s">
        <v>763</v>
      </c>
      <c r="F3268" s="3" t="s">
        <v>945</v>
      </c>
      <c r="G3268" s="4" t="str">
        <f t="shared" si="209"/>
        <v>RES1210 768K±1%</v>
      </c>
      <c r="H3268" s="3" t="s">
        <v>23</v>
      </c>
      <c r="I3268" s="3" t="s">
        <v>24</v>
      </c>
      <c r="J3268" s="3" t="s">
        <v>25</v>
      </c>
      <c r="K3268" s="3" t="s">
        <v>946</v>
      </c>
      <c r="L3268" s="4" t="str">
        <f t="shared" si="210"/>
        <v>RC1210FR-07768KL</v>
      </c>
      <c r="M3268" s="3" t="s">
        <v>378</v>
      </c>
      <c r="N3268" t="s">
        <v>379</v>
      </c>
      <c r="O3268" t="str">
        <f t="shared" ca="1" si="208"/>
        <v>C:\Altium Libraries\Passives Library\DataSheet\GENERAL PURPOSE CHIP RESISTORS (Yageo).pdf</v>
      </c>
      <c r="P3268" s="5" t="str">
        <f t="shared" si="211"/>
        <v>GENERAL PURPOSE CHIP RESISTORS RES1210 768K±1% 200V 0.5W</v>
      </c>
    </row>
    <row r="3269" spans="1:16" x14ac:dyDescent="0.3">
      <c r="A3269" s="4" t="s">
        <v>4570</v>
      </c>
      <c r="B3269" s="3" t="s">
        <v>944</v>
      </c>
      <c r="C3269" s="4" t="s">
        <v>2629</v>
      </c>
      <c r="D3269" s="45" t="s">
        <v>1669</v>
      </c>
      <c r="E3269" s="3" t="s">
        <v>763</v>
      </c>
      <c r="F3269" s="3" t="s">
        <v>945</v>
      </c>
      <c r="G3269" s="4" t="str">
        <f t="shared" si="209"/>
        <v>RES1210 787K±1%</v>
      </c>
      <c r="H3269" s="3" t="s">
        <v>23</v>
      </c>
      <c r="I3269" s="3" t="s">
        <v>24</v>
      </c>
      <c r="J3269" s="3" t="s">
        <v>25</v>
      </c>
      <c r="K3269" s="3" t="s">
        <v>946</v>
      </c>
      <c r="L3269" s="4" t="str">
        <f t="shared" si="210"/>
        <v>RC1210FR-07787KL</v>
      </c>
      <c r="M3269" s="3" t="s">
        <v>378</v>
      </c>
      <c r="N3269" t="s">
        <v>379</v>
      </c>
      <c r="O3269" t="str">
        <f t="shared" ca="1" si="208"/>
        <v>C:\Altium Libraries\Passives Library\DataSheet\GENERAL PURPOSE CHIP RESISTORS (Yageo).pdf</v>
      </c>
      <c r="P3269" s="5" t="str">
        <f t="shared" si="211"/>
        <v>GENERAL PURPOSE CHIP RESISTORS RES1210 787K±1% 200V 0.5W</v>
      </c>
    </row>
    <row r="3270" spans="1:16" x14ac:dyDescent="0.3">
      <c r="A3270" s="4" t="s">
        <v>4571</v>
      </c>
      <c r="B3270" s="3" t="s">
        <v>944</v>
      </c>
      <c r="C3270" s="4" t="s">
        <v>2630</v>
      </c>
      <c r="D3270" s="45" t="s">
        <v>1669</v>
      </c>
      <c r="E3270" s="3" t="s">
        <v>763</v>
      </c>
      <c r="F3270" s="3" t="s">
        <v>945</v>
      </c>
      <c r="G3270" s="4" t="str">
        <f t="shared" si="209"/>
        <v>RES1210 806K±1%</v>
      </c>
      <c r="H3270" s="3" t="s">
        <v>23</v>
      </c>
      <c r="I3270" s="3" t="s">
        <v>24</v>
      </c>
      <c r="J3270" s="3" t="s">
        <v>25</v>
      </c>
      <c r="K3270" s="3" t="s">
        <v>946</v>
      </c>
      <c r="L3270" s="4" t="str">
        <f t="shared" si="210"/>
        <v>RC1210FR-07806KL</v>
      </c>
      <c r="M3270" s="3" t="s">
        <v>378</v>
      </c>
      <c r="N3270" t="s">
        <v>379</v>
      </c>
      <c r="O3270" t="str">
        <f t="shared" ca="1" si="208"/>
        <v>C:\Altium Libraries\Passives Library\DataSheet\GENERAL PURPOSE CHIP RESISTORS (Yageo).pdf</v>
      </c>
      <c r="P3270" s="5" t="str">
        <f t="shared" si="211"/>
        <v>GENERAL PURPOSE CHIP RESISTORS RES1210 806K±1% 200V 0.5W</v>
      </c>
    </row>
    <row r="3271" spans="1:16" x14ac:dyDescent="0.3">
      <c r="A3271" s="4" t="s">
        <v>4572</v>
      </c>
      <c r="B3271" s="3" t="s">
        <v>944</v>
      </c>
      <c r="C3271" s="4" t="s">
        <v>2631</v>
      </c>
      <c r="D3271" s="45" t="s">
        <v>1669</v>
      </c>
      <c r="E3271" s="3" t="s">
        <v>763</v>
      </c>
      <c r="F3271" s="3" t="s">
        <v>945</v>
      </c>
      <c r="G3271" s="4" t="str">
        <f t="shared" si="209"/>
        <v>RES1210 825K±1%</v>
      </c>
      <c r="H3271" s="3" t="s">
        <v>23</v>
      </c>
      <c r="I3271" s="3" t="s">
        <v>24</v>
      </c>
      <c r="J3271" s="3" t="s">
        <v>25</v>
      </c>
      <c r="K3271" s="3" t="s">
        <v>946</v>
      </c>
      <c r="L3271" s="4" t="str">
        <f t="shared" si="210"/>
        <v>RC1210FR-07825KL</v>
      </c>
      <c r="M3271" s="3" t="s">
        <v>378</v>
      </c>
      <c r="N3271" t="s">
        <v>379</v>
      </c>
      <c r="O3271" t="str">
        <f t="shared" ca="1" si="208"/>
        <v>C:\Altium Libraries\Passives Library\DataSheet\GENERAL PURPOSE CHIP RESISTORS (Yageo).pdf</v>
      </c>
      <c r="P3271" s="5" t="str">
        <f t="shared" si="211"/>
        <v>GENERAL PURPOSE CHIP RESISTORS RES1210 825K±1% 200V 0.5W</v>
      </c>
    </row>
    <row r="3272" spans="1:16" x14ac:dyDescent="0.3">
      <c r="A3272" s="4" t="s">
        <v>4573</v>
      </c>
      <c r="B3272" s="3" t="s">
        <v>944</v>
      </c>
      <c r="C3272" s="4" t="s">
        <v>2632</v>
      </c>
      <c r="D3272" s="45" t="s">
        <v>1669</v>
      </c>
      <c r="E3272" s="3" t="s">
        <v>763</v>
      </c>
      <c r="F3272" s="3" t="s">
        <v>945</v>
      </c>
      <c r="G3272" s="4" t="str">
        <f t="shared" si="209"/>
        <v>RES1210 845K±1%</v>
      </c>
      <c r="H3272" s="3" t="s">
        <v>23</v>
      </c>
      <c r="I3272" s="3" t="s">
        <v>24</v>
      </c>
      <c r="J3272" s="3" t="s">
        <v>25</v>
      </c>
      <c r="K3272" s="3" t="s">
        <v>946</v>
      </c>
      <c r="L3272" s="4" t="str">
        <f t="shared" si="210"/>
        <v>RC1210FR-07845KL</v>
      </c>
      <c r="M3272" s="3" t="s">
        <v>378</v>
      </c>
      <c r="N3272" t="s">
        <v>379</v>
      </c>
      <c r="O3272" t="str">
        <f t="shared" ca="1" si="208"/>
        <v>C:\Altium Libraries\Passives Library\DataSheet\GENERAL PURPOSE CHIP RESISTORS (Yageo).pdf</v>
      </c>
      <c r="P3272" s="5" t="str">
        <f t="shared" si="211"/>
        <v>GENERAL PURPOSE CHIP RESISTORS RES1210 845K±1% 200V 0.5W</v>
      </c>
    </row>
    <row r="3273" spans="1:16" x14ac:dyDescent="0.3">
      <c r="A3273" s="4" t="s">
        <v>4574</v>
      </c>
      <c r="B3273" s="3" t="s">
        <v>944</v>
      </c>
      <c r="C3273" s="4" t="s">
        <v>2633</v>
      </c>
      <c r="D3273" s="45" t="s">
        <v>1669</v>
      </c>
      <c r="E3273" s="3" t="s">
        <v>763</v>
      </c>
      <c r="F3273" s="3" t="s">
        <v>945</v>
      </c>
      <c r="G3273" s="4" t="str">
        <f t="shared" si="209"/>
        <v>RES1210 866K±1%</v>
      </c>
      <c r="H3273" s="3" t="s">
        <v>23</v>
      </c>
      <c r="I3273" s="3" t="s">
        <v>24</v>
      </c>
      <c r="J3273" s="3" t="s">
        <v>25</v>
      </c>
      <c r="K3273" s="3" t="s">
        <v>946</v>
      </c>
      <c r="L3273" s="4" t="str">
        <f t="shared" si="210"/>
        <v>RC1210FR-07866KL</v>
      </c>
      <c r="M3273" s="3" t="s">
        <v>378</v>
      </c>
      <c r="N3273" t="s">
        <v>379</v>
      </c>
      <c r="O3273" t="str">
        <f t="shared" ca="1" si="208"/>
        <v>C:\Altium Libraries\Passives Library\DataSheet\GENERAL PURPOSE CHIP RESISTORS (Yageo).pdf</v>
      </c>
      <c r="P3273" s="5" t="str">
        <f t="shared" si="211"/>
        <v>GENERAL PURPOSE CHIP RESISTORS RES1210 866K±1% 200V 0.5W</v>
      </c>
    </row>
    <row r="3274" spans="1:16" x14ac:dyDescent="0.3">
      <c r="A3274" s="4" t="s">
        <v>4575</v>
      </c>
      <c r="B3274" s="3" t="s">
        <v>944</v>
      </c>
      <c r="C3274" s="4" t="s">
        <v>2634</v>
      </c>
      <c r="D3274" s="45" t="s">
        <v>1669</v>
      </c>
      <c r="E3274" s="3" t="s">
        <v>763</v>
      </c>
      <c r="F3274" s="3" t="s">
        <v>945</v>
      </c>
      <c r="G3274" s="4" t="str">
        <f t="shared" si="209"/>
        <v>RES1210 887K±1%</v>
      </c>
      <c r="H3274" s="3" t="s">
        <v>23</v>
      </c>
      <c r="I3274" s="3" t="s">
        <v>24</v>
      </c>
      <c r="J3274" s="3" t="s">
        <v>25</v>
      </c>
      <c r="K3274" s="3" t="s">
        <v>946</v>
      </c>
      <c r="L3274" s="4" t="str">
        <f t="shared" si="210"/>
        <v>RC1210FR-07887KL</v>
      </c>
      <c r="M3274" s="3" t="s">
        <v>378</v>
      </c>
      <c r="N3274" t="s">
        <v>379</v>
      </c>
      <c r="O3274" t="str">
        <f t="shared" ca="1" si="208"/>
        <v>C:\Altium Libraries\Passives Library\DataSheet\GENERAL PURPOSE CHIP RESISTORS (Yageo).pdf</v>
      </c>
      <c r="P3274" s="5" t="str">
        <f t="shared" si="211"/>
        <v>GENERAL PURPOSE CHIP RESISTORS RES1210 887K±1% 200V 0.5W</v>
      </c>
    </row>
    <row r="3275" spans="1:16" x14ac:dyDescent="0.3">
      <c r="A3275" s="4" t="s">
        <v>4576</v>
      </c>
      <c r="B3275" s="3" t="s">
        <v>944</v>
      </c>
      <c r="C3275" s="4" t="s">
        <v>2635</v>
      </c>
      <c r="D3275" s="45" t="s">
        <v>1669</v>
      </c>
      <c r="E3275" s="3" t="s">
        <v>763</v>
      </c>
      <c r="F3275" s="3" t="s">
        <v>945</v>
      </c>
      <c r="G3275" s="4" t="str">
        <f t="shared" si="209"/>
        <v>RES1210 909K±1%</v>
      </c>
      <c r="H3275" s="3" t="s">
        <v>23</v>
      </c>
      <c r="I3275" s="3" t="s">
        <v>24</v>
      </c>
      <c r="J3275" s="3" t="s">
        <v>25</v>
      </c>
      <c r="K3275" s="3" t="s">
        <v>946</v>
      </c>
      <c r="L3275" s="4" t="str">
        <f t="shared" si="210"/>
        <v>RC1210FR-07909KL</v>
      </c>
      <c r="M3275" s="3" t="s">
        <v>378</v>
      </c>
      <c r="N3275" t="s">
        <v>379</v>
      </c>
      <c r="O3275" t="str">
        <f t="shared" ca="1" si="208"/>
        <v>C:\Altium Libraries\Passives Library\DataSheet\GENERAL PURPOSE CHIP RESISTORS (Yageo).pdf</v>
      </c>
      <c r="P3275" s="5" t="str">
        <f t="shared" si="211"/>
        <v>GENERAL PURPOSE CHIP RESISTORS RES1210 909K±1% 200V 0.5W</v>
      </c>
    </row>
    <row r="3276" spans="1:16" x14ac:dyDescent="0.3">
      <c r="A3276" s="4" t="s">
        <v>4577</v>
      </c>
      <c r="B3276" s="3" t="s">
        <v>944</v>
      </c>
      <c r="C3276" s="4" t="s">
        <v>2636</v>
      </c>
      <c r="D3276" s="45" t="s">
        <v>1669</v>
      </c>
      <c r="E3276" s="3" t="s">
        <v>763</v>
      </c>
      <c r="F3276" s="3" t="s">
        <v>945</v>
      </c>
      <c r="G3276" s="4" t="str">
        <f t="shared" si="209"/>
        <v>RES1210 931K±1%</v>
      </c>
      <c r="H3276" s="3" t="s">
        <v>23</v>
      </c>
      <c r="I3276" s="3" t="s">
        <v>24</v>
      </c>
      <c r="J3276" s="3" t="s">
        <v>25</v>
      </c>
      <c r="K3276" s="3" t="s">
        <v>946</v>
      </c>
      <c r="L3276" s="4" t="str">
        <f t="shared" si="210"/>
        <v>RC1210FR-07931KL</v>
      </c>
      <c r="M3276" s="3" t="s">
        <v>378</v>
      </c>
      <c r="N3276" t="s">
        <v>379</v>
      </c>
      <c r="O3276" t="str">
        <f t="shared" ca="1" si="208"/>
        <v>C:\Altium Libraries\Passives Library\DataSheet\GENERAL PURPOSE CHIP RESISTORS (Yageo).pdf</v>
      </c>
      <c r="P3276" s="5" t="str">
        <f t="shared" si="211"/>
        <v>GENERAL PURPOSE CHIP RESISTORS RES1210 931K±1% 200V 0.5W</v>
      </c>
    </row>
    <row r="3277" spans="1:16" x14ac:dyDescent="0.3">
      <c r="A3277" s="4" t="s">
        <v>4578</v>
      </c>
      <c r="B3277" s="3" t="s">
        <v>944</v>
      </c>
      <c r="C3277" s="4" t="s">
        <v>2637</v>
      </c>
      <c r="D3277" s="45" t="s">
        <v>1669</v>
      </c>
      <c r="E3277" s="3" t="s">
        <v>763</v>
      </c>
      <c r="F3277" s="3" t="s">
        <v>945</v>
      </c>
      <c r="G3277" s="4" t="str">
        <f t="shared" si="209"/>
        <v>RES1210 953K±1%</v>
      </c>
      <c r="H3277" s="3" t="s">
        <v>23</v>
      </c>
      <c r="I3277" s="3" t="s">
        <v>24</v>
      </c>
      <c r="J3277" s="3" t="s">
        <v>25</v>
      </c>
      <c r="K3277" s="3" t="s">
        <v>946</v>
      </c>
      <c r="L3277" s="4" t="str">
        <f t="shared" si="210"/>
        <v>RC1210FR-07953KL</v>
      </c>
      <c r="M3277" s="3" t="s">
        <v>378</v>
      </c>
      <c r="N3277" t="s">
        <v>379</v>
      </c>
      <c r="O3277" t="str">
        <f t="shared" ca="1" si="208"/>
        <v>C:\Altium Libraries\Passives Library\DataSheet\GENERAL PURPOSE CHIP RESISTORS (Yageo).pdf</v>
      </c>
      <c r="P3277" s="5" t="str">
        <f t="shared" si="211"/>
        <v>GENERAL PURPOSE CHIP RESISTORS RES1210 953K±1% 200V 0.5W</v>
      </c>
    </row>
    <row r="3278" spans="1:16" x14ac:dyDescent="0.3">
      <c r="A3278" s="4" t="s">
        <v>4579</v>
      </c>
      <c r="B3278" s="3" t="s">
        <v>944</v>
      </c>
      <c r="C3278" s="4" t="s">
        <v>2638</v>
      </c>
      <c r="D3278" s="45" t="s">
        <v>1669</v>
      </c>
      <c r="E3278" s="3" t="s">
        <v>763</v>
      </c>
      <c r="F3278" s="3" t="s">
        <v>945</v>
      </c>
      <c r="G3278" s="4" t="str">
        <f t="shared" si="209"/>
        <v>RES1210 976K±1%</v>
      </c>
      <c r="H3278" s="3" t="s">
        <v>23</v>
      </c>
      <c r="I3278" s="3" t="s">
        <v>24</v>
      </c>
      <c r="J3278" s="3" t="s">
        <v>25</v>
      </c>
      <c r="K3278" s="3" t="s">
        <v>946</v>
      </c>
      <c r="L3278" s="4" t="str">
        <f t="shared" si="210"/>
        <v>RC1210FR-07976KL</v>
      </c>
      <c r="M3278" s="3" t="s">
        <v>378</v>
      </c>
      <c r="N3278" t="s">
        <v>379</v>
      </c>
      <c r="O3278" t="str">
        <f t="shared" ref="O3278:O3341" ca="1" si="212">CONCATENATE(LEFT(CELL("имяфайла"), FIND("[",CELL("имяфайла"))-1),"DataSheet\GENERAL PURPOSE CHIP RESISTORS (Yageo).pdf")</f>
        <v>C:\Altium Libraries\Passives Library\DataSheet\GENERAL PURPOSE CHIP RESISTORS (Yageo).pdf</v>
      </c>
      <c r="P3278" s="5" t="str">
        <f t="shared" si="211"/>
        <v>GENERAL PURPOSE CHIP RESISTORS RES1210 976K±1% 200V 0.5W</v>
      </c>
    </row>
    <row r="3279" spans="1:16" x14ac:dyDescent="0.3">
      <c r="A3279" s="4" t="s">
        <v>4580</v>
      </c>
      <c r="B3279" s="3" t="s">
        <v>944</v>
      </c>
      <c r="C3279" s="4" t="s">
        <v>2639</v>
      </c>
      <c r="D3279" s="45" t="s">
        <v>1669</v>
      </c>
      <c r="E3279" s="3" t="s">
        <v>763</v>
      </c>
      <c r="F3279" s="3" t="s">
        <v>945</v>
      </c>
      <c r="G3279" s="4" t="str">
        <f t="shared" ref="G3279:G3342" si="213">CONCATENATE(K3279," ",C3279,D3279)</f>
        <v>RES1210 1M±1%</v>
      </c>
      <c r="H3279" s="3" t="s">
        <v>23</v>
      </c>
      <c r="I3279" s="3" t="s">
        <v>24</v>
      </c>
      <c r="J3279" s="3" t="s">
        <v>25</v>
      </c>
      <c r="K3279" s="3" t="s">
        <v>946</v>
      </c>
      <c r="L3279" s="4" t="str">
        <f t="shared" ref="L3279:L3342" si="214">CONCATENATE("RC1210FR-07",C3279,"L")</f>
        <v>RC1210FR-071ML</v>
      </c>
      <c r="M3279" s="3" t="s">
        <v>378</v>
      </c>
      <c r="N3279" t="s">
        <v>379</v>
      </c>
      <c r="O3279" t="str">
        <f t="shared" ca="1" si="212"/>
        <v>C:\Altium Libraries\Passives Library\DataSheet\GENERAL PURPOSE CHIP RESISTORS (Yageo).pdf</v>
      </c>
      <c r="P3279" s="5" t="str">
        <f t="shared" ref="P3279:P3342" si="215">CONCATENATE(N3279," ",K3279," ",C3279,D3279," ",E3279," ",F3279)</f>
        <v>GENERAL PURPOSE CHIP RESISTORS RES1210 1M±1% 200V 0.5W</v>
      </c>
    </row>
    <row r="3280" spans="1:16" x14ac:dyDescent="0.3">
      <c r="A3280" s="4" t="s">
        <v>4581</v>
      </c>
      <c r="B3280" s="3" t="s">
        <v>944</v>
      </c>
      <c r="C3280" s="4" t="s">
        <v>2640</v>
      </c>
      <c r="D3280" s="45" t="s">
        <v>1669</v>
      </c>
      <c r="E3280" s="3" t="s">
        <v>763</v>
      </c>
      <c r="F3280" s="3" t="s">
        <v>945</v>
      </c>
      <c r="G3280" s="4" t="str">
        <f t="shared" si="213"/>
        <v>RES1210 1M02±1%</v>
      </c>
      <c r="H3280" s="3" t="s">
        <v>23</v>
      </c>
      <c r="I3280" s="3" t="s">
        <v>24</v>
      </c>
      <c r="J3280" s="3" t="s">
        <v>25</v>
      </c>
      <c r="K3280" s="3" t="s">
        <v>946</v>
      </c>
      <c r="L3280" s="4" t="str">
        <f t="shared" si="214"/>
        <v>RC1210FR-071M02L</v>
      </c>
      <c r="M3280" s="3" t="s">
        <v>378</v>
      </c>
      <c r="N3280" t="s">
        <v>379</v>
      </c>
      <c r="O3280" t="str">
        <f t="shared" ca="1" si="212"/>
        <v>C:\Altium Libraries\Passives Library\DataSheet\GENERAL PURPOSE CHIP RESISTORS (Yageo).pdf</v>
      </c>
      <c r="P3280" s="5" t="str">
        <f t="shared" si="215"/>
        <v>GENERAL PURPOSE CHIP RESISTORS RES1210 1M02±1% 200V 0.5W</v>
      </c>
    </row>
    <row r="3281" spans="1:16" x14ac:dyDescent="0.3">
      <c r="A3281" s="4" t="s">
        <v>4582</v>
      </c>
      <c r="B3281" s="3" t="s">
        <v>944</v>
      </c>
      <c r="C3281" s="4" t="s">
        <v>2641</v>
      </c>
      <c r="D3281" s="45" t="s">
        <v>1669</v>
      </c>
      <c r="E3281" s="3" t="s">
        <v>763</v>
      </c>
      <c r="F3281" s="3" t="s">
        <v>945</v>
      </c>
      <c r="G3281" s="4" t="str">
        <f t="shared" si="213"/>
        <v>RES1210 1M05±1%</v>
      </c>
      <c r="H3281" s="3" t="s">
        <v>23</v>
      </c>
      <c r="I3281" s="3" t="s">
        <v>24</v>
      </c>
      <c r="J3281" s="3" t="s">
        <v>25</v>
      </c>
      <c r="K3281" s="3" t="s">
        <v>946</v>
      </c>
      <c r="L3281" s="4" t="str">
        <f t="shared" si="214"/>
        <v>RC1210FR-071M05L</v>
      </c>
      <c r="M3281" s="3" t="s">
        <v>378</v>
      </c>
      <c r="N3281" t="s">
        <v>379</v>
      </c>
      <c r="O3281" t="str">
        <f t="shared" ca="1" si="212"/>
        <v>C:\Altium Libraries\Passives Library\DataSheet\GENERAL PURPOSE CHIP RESISTORS (Yageo).pdf</v>
      </c>
      <c r="P3281" s="5" t="str">
        <f t="shared" si="215"/>
        <v>GENERAL PURPOSE CHIP RESISTORS RES1210 1M05±1% 200V 0.5W</v>
      </c>
    </row>
    <row r="3282" spans="1:16" x14ac:dyDescent="0.3">
      <c r="A3282" s="4" t="s">
        <v>4583</v>
      </c>
      <c r="B3282" s="3" t="s">
        <v>944</v>
      </c>
      <c r="C3282" s="4" t="s">
        <v>2642</v>
      </c>
      <c r="D3282" s="45" t="s">
        <v>1669</v>
      </c>
      <c r="E3282" s="3" t="s">
        <v>763</v>
      </c>
      <c r="F3282" s="3" t="s">
        <v>945</v>
      </c>
      <c r="G3282" s="4" t="str">
        <f t="shared" si="213"/>
        <v>RES1210 1M07±1%</v>
      </c>
      <c r="H3282" s="3" t="s">
        <v>23</v>
      </c>
      <c r="I3282" s="3" t="s">
        <v>24</v>
      </c>
      <c r="J3282" s="3" t="s">
        <v>25</v>
      </c>
      <c r="K3282" s="3" t="s">
        <v>946</v>
      </c>
      <c r="L3282" s="4" t="str">
        <f t="shared" si="214"/>
        <v>RC1210FR-071M07L</v>
      </c>
      <c r="M3282" s="3" t="s">
        <v>378</v>
      </c>
      <c r="N3282" t="s">
        <v>379</v>
      </c>
      <c r="O3282" t="str">
        <f t="shared" ca="1" si="212"/>
        <v>C:\Altium Libraries\Passives Library\DataSheet\GENERAL PURPOSE CHIP RESISTORS (Yageo).pdf</v>
      </c>
      <c r="P3282" s="5" t="str">
        <f t="shared" si="215"/>
        <v>GENERAL PURPOSE CHIP RESISTORS RES1210 1M07±1% 200V 0.5W</v>
      </c>
    </row>
    <row r="3283" spans="1:16" x14ac:dyDescent="0.3">
      <c r="A3283" s="4" t="s">
        <v>4584</v>
      </c>
      <c r="B3283" s="3" t="s">
        <v>944</v>
      </c>
      <c r="C3283" s="4" t="s">
        <v>323</v>
      </c>
      <c r="D3283" s="45" t="s">
        <v>1669</v>
      </c>
      <c r="E3283" s="3" t="s">
        <v>763</v>
      </c>
      <c r="F3283" s="3" t="s">
        <v>945</v>
      </c>
      <c r="G3283" s="4" t="str">
        <f t="shared" si="213"/>
        <v>RES1210 1M1±1%</v>
      </c>
      <c r="H3283" s="3" t="s">
        <v>23</v>
      </c>
      <c r="I3283" s="3" t="s">
        <v>24</v>
      </c>
      <c r="J3283" s="3" t="s">
        <v>25</v>
      </c>
      <c r="K3283" s="3" t="s">
        <v>946</v>
      </c>
      <c r="L3283" s="4" t="str">
        <f t="shared" si="214"/>
        <v>RC1210FR-071M1L</v>
      </c>
      <c r="M3283" s="3" t="s">
        <v>378</v>
      </c>
      <c r="N3283" t="s">
        <v>379</v>
      </c>
      <c r="O3283" t="str">
        <f t="shared" ca="1" si="212"/>
        <v>C:\Altium Libraries\Passives Library\DataSheet\GENERAL PURPOSE CHIP RESISTORS (Yageo).pdf</v>
      </c>
      <c r="P3283" s="5" t="str">
        <f t="shared" si="215"/>
        <v>GENERAL PURPOSE CHIP RESISTORS RES1210 1M1±1% 200V 0.5W</v>
      </c>
    </row>
    <row r="3284" spans="1:16" x14ac:dyDescent="0.3">
      <c r="A3284" s="4" t="s">
        <v>4585</v>
      </c>
      <c r="B3284" s="3" t="s">
        <v>944</v>
      </c>
      <c r="C3284" s="4" t="s">
        <v>2643</v>
      </c>
      <c r="D3284" s="45" t="s">
        <v>1669</v>
      </c>
      <c r="E3284" s="3" t="s">
        <v>763</v>
      </c>
      <c r="F3284" s="3" t="s">
        <v>945</v>
      </c>
      <c r="G3284" s="4" t="str">
        <f t="shared" si="213"/>
        <v>RES1210 1M13±1%</v>
      </c>
      <c r="H3284" s="3" t="s">
        <v>23</v>
      </c>
      <c r="I3284" s="3" t="s">
        <v>24</v>
      </c>
      <c r="J3284" s="3" t="s">
        <v>25</v>
      </c>
      <c r="K3284" s="3" t="s">
        <v>946</v>
      </c>
      <c r="L3284" s="4" t="str">
        <f t="shared" si="214"/>
        <v>RC1210FR-071M13L</v>
      </c>
      <c r="M3284" s="3" t="s">
        <v>378</v>
      </c>
      <c r="N3284" t="s">
        <v>379</v>
      </c>
      <c r="O3284" t="str">
        <f t="shared" ca="1" si="212"/>
        <v>C:\Altium Libraries\Passives Library\DataSheet\GENERAL PURPOSE CHIP RESISTORS (Yageo).pdf</v>
      </c>
      <c r="P3284" s="5" t="str">
        <f t="shared" si="215"/>
        <v>GENERAL PURPOSE CHIP RESISTORS RES1210 1M13±1% 200V 0.5W</v>
      </c>
    </row>
    <row r="3285" spans="1:16" x14ac:dyDescent="0.3">
      <c r="A3285" s="4" t="s">
        <v>4586</v>
      </c>
      <c r="B3285" s="3" t="s">
        <v>944</v>
      </c>
      <c r="C3285" s="4" t="s">
        <v>2644</v>
      </c>
      <c r="D3285" s="45" t="s">
        <v>1669</v>
      </c>
      <c r="E3285" s="3" t="s">
        <v>763</v>
      </c>
      <c r="F3285" s="3" t="s">
        <v>945</v>
      </c>
      <c r="G3285" s="4" t="str">
        <f t="shared" si="213"/>
        <v>RES1210 1M15±1%</v>
      </c>
      <c r="H3285" s="3" t="s">
        <v>23</v>
      </c>
      <c r="I3285" s="3" t="s">
        <v>24</v>
      </c>
      <c r="J3285" s="3" t="s">
        <v>25</v>
      </c>
      <c r="K3285" s="3" t="s">
        <v>946</v>
      </c>
      <c r="L3285" s="4" t="str">
        <f t="shared" si="214"/>
        <v>RC1210FR-071M15L</v>
      </c>
      <c r="M3285" s="3" t="s">
        <v>378</v>
      </c>
      <c r="N3285" t="s">
        <v>379</v>
      </c>
      <c r="O3285" t="str">
        <f t="shared" ca="1" si="212"/>
        <v>C:\Altium Libraries\Passives Library\DataSheet\GENERAL PURPOSE CHIP RESISTORS (Yageo).pdf</v>
      </c>
      <c r="P3285" s="5" t="str">
        <f t="shared" si="215"/>
        <v>GENERAL PURPOSE CHIP RESISTORS RES1210 1M15±1% 200V 0.5W</v>
      </c>
    </row>
    <row r="3286" spans="1:16" x14ac:dyDescent="0.3">
      <c r="A3286" s="4" t="s">
        <v>4587</v>
      </c>
      <c r="B3286" s="3" t="s">
        <v>944</v>
      </c>
      <c r="C3286" s="4" t="s">
        <v>2645</v>
      </c>
      <c r="D3286" s="45" t="s">
        <v>1669</v>
      </c>
      <c r="E3286" s="3" t="s">
        <v>763</v>
      </c>
      <c r="F3286" s="3" t="s">
        <v>945</v>
      </c>
      <c r="G3286" s="4" t="str">
        <f t="shared" si="213"/>
        <v>RES1210 1M18±1%</v>
      </c>
      <c r="H3286" s="3" t="s">
        <v>23</v>
      </c>
      <c r="I3286" s="3" t="s">
        <v>24</v>
      </c>
      <c r="J3286" s="3" t="s">
        <v>25</v>
      </c>
      <c r="K3286" s="3" t="s">
        <v>946</v>
      </c>
      <c r="L3286" s="4" t="str">
        <f t="shared" si="214"/>
        <v>RC1210FR-071M18L</v>
      </c>
      <c r="M3286" s="3" t="s">
        <v>378</v>
      </c>
      <c r="N3286" t="s">
        <v>379</v>
      </c>
      <c r="O3286" t="str">
        <f t="shared" ca="1" si="212"/>
        <v>C:\Altium Libraries\Passives Library\DataSheet\GENERAL PURPOSE CHIP RESISTORS (Yageo).pdf</v>
      </c>
      <c r="P3286" s="5" t="str">
        <f t="shared" si="215"/>
        <v>GENERAL PURPOSE CHIP RESISTORS RES1210 1M18±1% 200V 0.5W</v>
      </c>
    </row>
    <row r="3287" spans="1:16" x14ac:dyDescent="0.3">
      <c r="A3287" s="4" t="s">
        <v>4588</v>
      </c>
      <c r="B3287" s="3" t="s">
        <v>944</v>
      </c>
      <c r="C3287" s="4" t="s">
        <v>2646</v>
      </c>
      <c r="D3287" s="45" t="s">
        <v>1669</v>
      </c>
      <c r="E3287" s="3" t="s">
        <v>763</v>
      </c>
      <c r="F3287" s="3" t="s">
        <v>945</v>
      </c>
      <c r="G3287" s="4" t="str">
        <f t="shared" si="213"/>
        <v>RES1210 1M21±1%</v>
      </c>
      <c r="H3287" s="3" t="s">
        <v>23</v>
      </c>
      <c r="I3287" s="3" t="s">
        <v>24</v>
      </c>
      <c r="J3287" s="3" t="s">
        <v>25</v>
      </c>
      <c r="K3287" s="3" t="s">
        <v>946</v>
      </c>
      <c r="L3287" s="4" t="str">
        <f t="shared" si="214"/>
        <v>RC1210FR-071M21L</v>
      </c>
      <c r="M3287" s="3" t="s">
        <v>378</v>
      </c>
      <c r="N3287" t="s">
        <v>379</v>
      </c>
      <c r="O3287" t="str">
        <f t="shared" ca="1" si="212"/>
        <v>C:\Altium Libraries\Passives Library\DataSheet\GENERAL PURPOSE CHIP RESISTORS (Yageo).pdf</v>
      </c>
      <c r="P3287" s="5" t="str">
        <f t="shared" si="215"/>
        <v>GENERAL PURPOSE CHIP RESISTORS RES1210 1M21±1% 200V 0.5W</v>
      </c>
    </row>
    <row r="3288" spans="1:16" x14ac:dyDescent="0.3">
      <c r="A3288" s="4" t="s">
        <v>4589</v>
      </c>
      <c r="B3288" s="3" t="s">
        <v>944</v>
      </c>
      <c r="C3288" s="4" t="s">
        <v>2647</v>
      </c>
      <c r="D3288" s="45" t="s">
        <v>1669</v>
      </c>
      <c r="E3288" s="3" t="s">
        <v>763</v>
      </c>
      <c r="F3288" s="3" t="s">
        <v>945</v>
      </c>
      <c r="G3288" s="4" t="str">
        <f t="shared" si="213"/>
        <v>RES1210 1M24±1%</v>
      </c>
      <c r="H3288" s="3" t="s">
        <v>23</v>
      </c>
      <c r="I3288" s="3" t="s">
        <v>24</v>
      </c>
      <c r="J3288" s="3" t="s">
        <v>25</v>
      </c>
      <c r="K3288" s="3" t="s">
        <v>946</v>
      </c>
      <c r="L3288" s="4" t="str">
        <f t="shared" si="214"/>
        <v>RC1210FR-071M24L</v>
      </c>
      <c r="M3288" s="3" t="s">
        <v>378</v>
      </c>
      <c r="N3288" t="s">
        <v>379</v>
      </c>
      <c r="O3288" t="str">
        <f t="shared" ca="1" si="212"/>
        <v>C:\Altium Libraries\Passives Library\DataSheet\GENERAL PURPOSE CHIP RESISTORS (Yageo).pdf</v>
      </c>
      <c r="P3288" s="5" t="str">
        <f t="shared" si="215"/>
        <v>GENERAL PURPOSE CHIP RESISTORS RES1210 1M24±1% 200V 0.5W</v>
      </c>
    </row>
    <row r="3289" spans="1:16" x14ac:dyDescent="0.3">
      <c r="A3289" s="4" t="s">
        <v>4590</v>
      </c>
      <c r="B3289" s="3" t="s">
        <v>944</v>
      </c>
      <c r="C3289" s="4" t="s">
        <v>2648</v>
      </c>
      <c r="D3289" s="45" t="s">
        <v>1669</v>
      </c>
      <c r="E3289" s="3" t="s">
        <v>763</v>
      </c>
      <c r="F3289" s="3" t="s">
        <v>945</v>
      </c>
      <c r="G3289" s="4" t="str">
        <f t="shared" si="213"/>
        <v>RES1210 1M27±1%</v>
      </c>
      <c r="H3289" s="3" t="s">
        <v>23</v>
      </c>
      <c r="I3289" s="3" t="s">
        <v>24</v>
      </c>
      <c r="J3289" s="3" t="s">
        <v>25</v>
      </c>
      <c r="K3289" s="3" t="s">
        <v>946</v>
      </c>
      <c r="L3289" s="4" t="str">
        <f t="shared" si="214"/>
        <v>RC1210FR-071M27L</v>
      </c>
      <c r="M3289" s="3" t="s">
        <v>378</v>
      </c>
      <c r="N3289" t="s">
        <v>379</v>
      </c>
      <c r="O3289" t="str">
        <f t="shared" ca="1" si="212"/>
        <v>C:\Altium Libraries\Passives Library\DataSheet\GENERAL PURPOSE CHIP RESISTORS (Yageo).pdf</v>
      </c>
      <c r="P3289" s="5" t="str">
        <f t="shared" si="215"/>
        <v>GENERAL PURPOSE CHIP RESISTORS RES1210 1M27±1% 200V 0.5W</v>
      </c>
    </row>
    <row r="3290" spans="1:16" x14ac:dyDescent="0.3">
      <c r="A3290" s="4" t="s">
        <v>4591</v>
      </c>
      <c r="B3290" s="3" t="s">
        <v>944</v>
      </c>
      <c r="C3290" s="4" t="s">
        <v>327</v>
      </c>
      <c r="D3290" s="45" t="s">
        <v>1669</v>
      </c>
      <c r="E3290" s="3" t="s">
        <v>763</v>
      </c>
      <c r="F3290" s="3" t="s">
        <v>945</v>
      </c>
      <c r="G3290" s="4" t="str">
        <f t="shared" si="213"/>
        <v>RES1210 1M3±1%</v>
      </c>
      <c r="H3290" s="3" t="s">
        <v>23</v>
      </c>
      <c r="I3290" s="3" t="s">
        <v>24</v>
      </c>
      <c r="J3290" s="3" t="s">
        <v>25</v>
      </c>
      <c r="K3290" s="3" t="s">
        <v>946</v>
      </c>
      <c r="L3290" s="4" t="str">
        <f t="shared" si="214"/>
        <v>RC1210FR-071M3L</v>
      </c>
      <c r="M3290" s="3" t="s">
        <v>378</v>
      </c>
      <c r="N3290" t="s">
        <v>379</v>
      </c>
      <c r="O3290" t="str">
        <f t="shared" ca="1" si="212"/>
        <v>C:\Altium Libraries\Passives Library\DataSheet\GENERAL PURPOSE CHIP RESISTORS (Yageo).pdf</v>
      </c>
      <c r="P3290" s="5" t="str">
        <f t="shared" si="215"/>
        <v>GENERAL PURPOSE CHIP RESISTORS RES1210 1M3±1% 200V 0.5W</v>
      </c>
    </row>
    <row r="3291" spans="1:16" x14ac:dyDescent="0.3">
      <c r="A3291" s="4" t="s">
        <v>4592</v>
      </c>
      <c r="B3291" s="3" t="s">
        <v>944</v>
      </c>
      <c r="C3291" s="4" t="s">
        <v>2649</v>
      </c>
      <c r="D3291" s="45" t="s">
        <v>1669</v>
      </c>
      <c r="E3291" s="3" t="s">
        <v>763</v>
      </c>
      <c r="F3291" s="3" t="s">
        <v>945</v>
      </c>
      <c r="G3291" s="4" t="str">
        <f t="shared" si="213"/>
        <v>RES1210 1M33±1%</v>
      </c>
      <c r="H3291" s="3" t="s">
        <v>23</v>
      </c>
      <c r="I3291" s="3" t="s">
        <v>24</v>
      </c>
      <c r="J3291" s="3" t="s">
        <v>25</v>
      </c>
      <c r="K3291" s="3" t="s">
        <v>946</v>
      </c>
      <c r="L3291" s="4" t="str">
        <f t="shared" si="214"/>
        <v>RC1210FR-071M33L</v>
      </c>
      <c r="M3291" s="3" t="s">
        <v>378</v>
      </c>
      <c r="N3291" t="s">
        <v>379</v>
      </c>
      <c r="O3291" t="str">
        <f t="shared" ca="1" si="212"/>
        <v>C:\Altium Libraries\Passives Library\DataSheet\GENERAL PURPOSE CHIP RESISTORS (Yageo).pdf</v>
      </c>
      <c r="P3291" s="5" t="str">
        <f t="shared" si="215"/>
        <v>GENERAL PURPOSE CHIP RESISTORS RES1210 1M33±1% 200V 0.5W</v>
      </c>
    </row>
    <row r="3292" spans="1:16" x14ac:dyDescent="0.3">
      <c r="A3292" s="4" t="s">
        <v>4593</v>
      </c>
      <c r="B3292" s="3" t="s">
        <v>944</v>
      </c>
      <c r="C3292" s="4" t="s">
        <v>2650</v>
      </c>
      <c r="D3292" s="45" t="s">
        <v>1669</v>
      </c>
      <c r="E3292" s="3" t="s">
        <v>763</v>
      </c>
      <c r="F3292" s="3" t="s">
        <v>945</v>
      </c>
      <c r="G3292" s="4" t="str">
        <f t="shared" si="213"/>
        <v>RES1210 1M37±1%</v>
      </c>
      <c r="H3292" s="3" t="s">
        <v>23</v>
      </c>
      <c r="I3292" s="3" t="s">
        <v>24</v>
      </c>
      <c r="J3292" s="3" t="s">
        <v>25</v>
      </c>
      <c r="K3292" s="3" t="s">
        <v>946</v>
      </c>
      <c r="L3292" s="4" t="str">
        <f t="shared" si="214"/>
        <v>RC1210FR-071M37L</v>
      </c>
      <c r="M3292" s="3" t="s">
        <v>378</v>
      </c>
      <c r="N3292" t="s">
        <v>379</v>
      </c>
      <c r="O3292" t="str">
        <f t="shared" ca="1" si="212"/>
        <v>C:\Altium Libraries\Passives Library\DataSheet\GENERAL PURPOSE CHIP RESISTORS (Yageo).pdf</v>
      </c>
      <c r="P3292" s="5" t="str">
        <f t="shared" si="215"/>
        <v>GENERAL PURPOSE CHIP RESISTORS RES1210 1M37±1% 200V 0.5W</v>
      </c>
    </row>
    <row r="3293" spans="1:16" x14ac:dyDescent="0.3">
      <c r="A3293" s="4" t="s">
        <v>4594</v>
      </c>
      <c r="B3293" s="3" t="s">
        <v>944</v>
      </c>
      <c r="C3293" s="4" t="s">
        <v>2651</v>
      </c>
      <c r="D3293" s="45" t="s">
        <v>1669</v>
      </c>
      <c r="E3293" s="3" t="s">
        <v>763</v>
      </c>
      <c r="F3293" s="3" t="s">
        <v>945</v>
      </c>
      <c r="G3293" s="4" t="str">
        <f t="shared" si="213"/>
        <v>RES1210 1M4±1%</v>
      </c>
      <c r="H3293" s="3" t="s">
        <v>23</v>
      </c>
      <c r="I3293" s="3" t="s">
        <v>24</v>
      </c>
      <c r="J3293" s="3" t="s">
        <v>25</v>
      </c>
      <c r="K3293" s="3" t="s">
        <v>946</v>
      </c>
      <c r="L3293" s="4" t="str">
        <f t="shared" si="214"/>
        <v>RC1210FR-071M4L</v>
      </c>
      <c r="M3293" s="3" t="s">
        <v>378</v>
      </c>
      <c r="N3293" t="s">
        <v>379</v>
      </c>
      <c r="O3293" t="str">
        <f t="shared" ca="1" si="212"/>
        <v>C:\Altium Libraries\Passives Library\DataSheet\GENERAL PURPOSE CHIP RESISTORS (Yageo).pdf</v>
      </c>
      <c r="P3293" s="5" t="str">
        <f t="shared" si="215"/>
        <v>GENERAL PURPOSE CHIP RESISTORS RES1210 1M4±1% 200V 0.5W</v>
      </c>
    </row>
    <row r="3294" spans="1:16" x14ac:dyDescent="0.3">
      <c r="A3294" s="4" t="s">
        <v>4595</v>
      </c>
      <c r="B3294" s="3" t="s">
        <v>944</v>
      </c>
      <c r="C3294" s="4" t="s">
        <v>2652</v>
      </c>
      <c r="D3294" s="45" t="s">
        <v>1669</v>
      </c>
      <c r="E3294" s="3" t="s">
        <v>763</v>
      </c>
      <c r="F3294" s="3" t="s">
        <v>945</v>
      </c>
      <c r="G3294" s="4" t="str">
        <f t="shared" si="213"/>
        <v>RES1210 1M43±1%</v>
      </c>
      <c r="H3294" s="3" t="s">
        <v>23</v>
      </c>
      <c r="I3294" s="3" t="s">
        <v>24</v>
      </c>
      <c r="J3294" s="3" t="s">
        <v>25</v>
      </c>
      <c r="K3294" s="3" t="s">
        <v>946</v>
      </c>
      <c r="L3294" s="4" t="str">
        <f t="shared" si="214"/>
        <v>RC1210FR-071M43L</v>
      </c>
      <c r="M3294" s="3" t="s">
        <v>378</v>
      </c>
      <c r="N3294" t="s">
        <v>379</v>
      </c>
      <c r="O3294" t="str">
        <f t="shared" ca="1" si="212"/>
        <v>C:\Altium Libraries\Passives Library\DataSheet\GENERAL PURPOSE CHIP RESISTORS (Yageo).pdf</v>
      </c>
      <c r="P3294" s="5" t="str">
        <f t="shared" si="215"/>
        <v>GENERAL PURPOSE CHIP RESISTORS RES1210 1M43±1% 200V 0.5W</v>
      </c>
    </row>
    <row r="3295" spans="1:16" x14ac:dyDescent="0.3">
      <c r="A3295" s="4" t="s">
        <v>4596</v>
      </c>
      <c r="B3295" s="3" t="s">
        <v>944</v>
      </c>
      <c r="C3295" s="4" t="s">
        <v>2653</v>
      </c>
      <c r="D3295" s="45" t="s">
        <v>1669</v>
      </c>
      <c r="E3295" s="3" t="s">
        <v>763</v>
      </c>
      <c r="F3295" s="3" t="s">
        <v>945</v>
      </c>
      <c r="G3295" s="4" t="str">
        <f t="shared" si="213"/>
        <v>RES1210 1M47±1%</v>
      </c>
      <c r="H3295" s="3" t="s">
        <v>23</v>
      </c>
      <c r="I3295" s="3" t="s">
        <v>24</v>
      </c>
      <c r="J3295" s="3" t="s">
        <v>25</v>
      </c>
      <c r="K3295" s="3" t="s">
        <v>946</v>
      </c>
      <c r="L3295" s="4" t="str">
        <f t="shared" si="214"/>
        <v>RC1210FR-071M47L</v>
      </c>
      <c r="M3295" s="3" t="s">
        <v>378</v>
      </c>
      <c r="N3295" t="s">
        <v>379</v>
      </c>
      <c r="O3295" t="str">
        <f t="shared" ca="1" si="212"/>
        <v>C:\Altium Libraries\Passives Library\DataSheet\GENERAL PURPOSE CHIP RESISTORS (Yageo).pdf</v>
      </c>
      <c r="P3295" s="5" t="str">
        <f t="shared" si="215"/>
        <v>GENERAL PURPOSE CHIP RESISTORS RES1210 1M47±1% 200V 0.5W</v>
      </c>
    </row>
    <row r="3296" spans="1:16" x14ac:dyDescent="0.3">
      <c r="A3296" s="4" t="s">
        <v>4597</v>
      </c>
      <c r="B3296" s="3" t="s">
        <v>944</v>
      </c>
      <c r="C3296" s="4" t="s">
        <v>329</v>
      </c>
      <c r="D3296" s="45" t="s">
        <v>1669</v>
      </c>
      <c r="E3296" s="3" t="s">
        <v>763</v>
      </c>
      <c r="F3296" s="3" t="s">
        <v>945</v>
      </c>
      <c r="G3296" s="4" t="str">
        <f t="shared" si="213"/>
        <v>RES1210 1M5±1%</v>
      </c>
      <c r="H3296" s="3" t="s">
        <v>23</v>
      </c>
      <c r="I3296" s="3" t="s">
        <v>24</v>
      </c>
      <c r="J3296" s="3" t="s">
        <v>25</v>
      </c>
      <c r="K3296" s="3" t="s">
        <v>946</v>
      </c>
      <c r="L3296" s="4" t="str">
        <f t="shared" si="214"/>
        <v>RC1210FR-071M5L</v>
      </c>
      <c r="M3296" s="3" t="s">
        <v>378</v>
      </c>
      <c r="N3296" t="s">
        <v>379</v>
      </c>
      <c r="O3296" t="str">
        <f t="shared" ca="1" si="212"/>
        <v>C:\Altium Libraries\Passives Library\DataSheet\GENERAL PURPOSE CHIP RESISTORS (Yageo).pdf</v>
      </c>
      <c r="P3296" s="5" t="str">
        <f t="shared" si="215"/>
        <v>GENERAL PURPOSE CHIP RESISTORS RES1210 1M5±1% 200V 0.5W</v>
      </c>
    </row>
    <row r="3297" spans="1:16" x14ac:dyDescent="0.3">
      <c r="A3297" s="4" t="s">
        <v>4598</v>
      </c>
      <c r="B3297" s="3" t="s">
        <v>944</v>
      </c>
      <c r="C3297" s="4" t="s">
        <v>2654</v>
      </c>
      <c r="D3297" s="45" t="s">
        <v>1669</v>
      </c>
      <c r="E3297" s="3" t="s">
        <v>763</v>
      </c>
      <c r="F3297" s="3" t="s">
        <v>945</v>
      </c>
      <c r="G3297" s="4" t="str">
        <f t="shared" si="213"/>
        <v>RES1210 1M54±1%</v>
      </c>
      <c r="H3297" s="3" t="s">
        <v>23</v>
      </c>
      <c r="I3297" s="3" t="s">
        <v>24</v>
      </c>
      <c r="J3297" s="3" t="s">
        <v>25</v>
      </c>
      <c r="K3297" s="3" t="s">
        <v>946</v>
      </c>
      <c r="L3297" s="4" t="str">
        <f t="shared" si="214"/>
        <v>RC1210FR-071M54L</v>
      </c>
      <c r="M3297" s="3" t="s">
        <v>378</v>
      </c>
      <c r="N3297" t="s">
        <v>379</v>
      </c>
      <c r="O3297" t="str">
        <f t="shared" ca="1" si="212"/>
        <v>C:\Altium Libraries\Passives Library\DataSheet\GENERAL PURPOSE CHIP RESISTORS (Yageo).pdf</v>
      </c>
      <c r="P3297" s="5" t="str">
        <f t="shared" si="215"/>
        <v>GENERAL PURPOSE CHIP RESISTORS RES1210 1M54±1% 200V 0.5W</v>
      </c>
    </row>
    <row r="3298" spans="1:16" x14ac:dyDescent="0.3">
      <c r="A3298" s="4" t="s">
        <v>4599</v>
      </c>
      <c r="B3298" s="3" t="s">
        <v>944</v>
      </c>
      <c r="C3298" s="4" t="s">
        <v>2655</v>
      </c>
      <c r="D3298" s="45" t="s">
        <v>1669</v>
      </c>
      <c r="E3298" s="3" t="s">
        <v>763</v>
      </c>
      <c r="F3298" s="3" t="s">
        <v>945</v>
      </c>
      <c r="G3298" s="4" t="str">
        <f t="shared" si="213"/>
        <v>RES1210 1M58±1%</v>
      </c>
      <c r="H3298" s="3" t="s">
        <v>23</v>
      </c>
      <c r="I3298" s="3" t="s">
        <v>24</v>
      </c>
      <c r="J3298" s="3" t="s">
        <v>25</v>
      </c>
      <c r="K3298" s="3" t="s">
        <v>946</v>
      </c>
      <c r="L3298" s="4" t="str">
        <f t="shared" si="214"/>
        <v>RC1210FR-071M58L</v>
      </c>
      <c r="M3298" s="3" t="s">
        <v>378</v>
      </c>
      <c r="N3298" t="s">
        <v>379</v>
      </c>
      <c r="O3298" t="str">
        <f t="shared" ca="1" si="212"/>
        <v>C:\Altium Libraries\Passives Library\DataSheet\GENERAL PURPOSE CHIP RESISTORS (Yageo).pdf</v>
      </c>
      <c r="P3298" s="5" t="str">
        <f t="shared" si="215"/>
        <v>GENERAL PURPOSE CHIP RESISTORS RES1210 1M58±1% 200V 0.5W</v>
      </c>
    </row>
    <row r="3299" spans="1:16" x14ac:dyDescent="0.3">
      <c r="A3299" s="4" t="s">
        <v>4600</v>
      </c>
      <c r="B3299" s="3" t="s">
        <v>944</v>
      </c>
      <c r="C3299" s="4" t="s">
        <v>2656</v>
      </c>
      <c r="D3299" s="45" t="s">
        <v>1669</v>
      </c>
      <c r="E3299" s="3" t="s">
        <v>763</v>
      </c>
      <c r="F3299" s="3" t="s">
        <v>945</v>
      </c>
      <c r="G3299" s="4" t="str">
        <f t="shared" si="213"/>
        <v>RES1210 1M62±1%</v>
      </c>
      <c r="H3299" s="3" t="s">
        <v>23</v>
      </c>
      <c r="I3299" s="3" t="s">
        <v>24</v>
      </c>
      <c r="J3299" s="3" t="s">
        <v>25</v>
      </c>
      <c r="K3299" s="3" t="s">
        <v>946</v>
      </c>
      <c r="L3299" s="4" t="str">
        <f t="shared" si="214"/>
        <v>RC1210FR-071M62L</v>
      </c>
      <c r="M3299" s="3" t="s">
        <v>378</v>
      </c>
      <c r="N3299" t="s">
        <v>379</v>
      </c>
      <c r="O3299" t="str">
        <f t="shared" ca="1" si="212"/>
        <v>C:\Altium Libraries\Passives Library\DataSheet\GENERAL PURPOSE CHIP RESISTORS (Yageo).pdf</v>
      </c>
      <c r="P3299" s="5" t="str">
        <f t="shared" si="215"/>
        <v>GENERAL PURPOSE CHIP RESISTORS RES1210 1M62±1% 200V 0.5W</v>
      </c>
    </row>
    <row r="3300" spans="1:16" x14ac:dyDescent="0.3">
      <c r="A3300" s="4" t="s">
        <v>4601</v>
      </c>
      <c r="B3300" s="3" t="s">
        <v>944</v>
      </c>
      <c r="C3300" s="4" t="s">
        <v>2657</v>
      </c>
      <c r="D3300" s="45" t="s">
        <v>1669</v>
      </c>
      <c r="E3300" s="3" t="s">
        <v>763</v>
      </c>
      <c r="F3300" s="3" t="s">
        <v>945</v>
      </c>
      <c r="G3300" s="4" t="str">
        <f t="shared" si="213"/>
        <v>RES1210 1M65±1%</v>
      </c>
      <c r="H3300" s="3" t="s">
        <v>23</v>
      </c>
      <c r="I3300" s="3" t="s">
        <v>24</v>
      </c>
      <c r="J3300" s="3" t="s">
        <v>25</v>
      </c>
      <c r="K3300" s="3" t="s">
        <v>946</v>
      </c>
      <c r="L3300" s="4" t="str">
        <f t="shared" si="214"/>
        <v>RC1210FR-071M65L</v>
      </c>
      <c r="M3300" s="3" t="s">
        <v>378</v>
      </c>
      <c r="N3300" t="s">
        <v>379</v>
      </c>
      <c r="O3300" t="str">
        <f t="shared" ca="1" si="212"/>
        <v>C:\Altium Libraries\Passives Library\DataSheet\GENERAL PURPOSE CHIP RESISTORS (Yageo).pdf</v>
      </c>
      <c r="P3300" s="5" t="str">
        <f t="shared" si="215"/>
        <v>GENERAL PURPOSE CHIP RESISTORS RES1210 1M65±1% 200V 0.5W</v>
      </c>
    </row>
    <row r="3301" spans="1:16" x14ac:dyDescent="0.3">
      <c r="A3301" s="4" t="s">
        <v>4602</v>
      </c>
      <c r="B3301" s="3" t="s">
        <v>944</v>
      </c>
      <c r="C3301" s="4" t="s">
        <v>2658</v>
      </c>
      <c r="D3301" s="45" t="s">
        <v>1669</v>
      </c>
      <c r="E3301" s="3" t="s">
        <v>763</v>
      </c>
      <c r="F3301" s="3" t="s">
        <v>945</v>
      </c>
      <c r="G3301" s="4" t="str">
        <f t="shared" si="213"/>
        <v>RES1210 1M69±1%</v>
      </c>
      <c r="H3301" s="3" t="s">
        <v>23</v>
      </c>
      <c r="I3301" s="3" t="s">
        <v>24</v>
      </c>
      <c r="J3301" s="3" t="s">
        <v>25</v>
      </c>
      <c r="K3301" s="3" t="s">
        <v>946</v>
      </c>
      <c r="L3301" s="4" t="str">
        <f t="shared" si="214"/>
        <v>RC1210FR-071M69L</v>
      </c>
      <c r="M3301" s="3" t="s">
        <v>378</v>
      </c>
      <c r="N3301" t="s">
        <v>379</v>
      </c>
      <c r="O3301" t="str">
        <f t="shared" ca="1" si="212"/>
        <v>C:\Altium Libraries\Passives Library\DataSheet\GENERAL PURPOSE CHIP RESISTORS (Yageo).pdf</v>
      </c>
      <c r="P3301" s="5" t="str">
        <f t="shared" si="215"/>
        <v>GENERAL PURPOSE CHIP RESISTORS RES1210 1M69±1% 200V 0.5W</v>
      </c>
    </row>
    <row r="3302" spans="1:16" x14ac:dyDescent="0.3">
      <c r="A3302" s="4" t="s">
        <v>4603</v>
      </c>
      <c r="B3302" s="3" t="s">
        <v>944</v>
      </c>
      <c r="C3302" s="4" t="s">
        <v>2659</v>
      </c>
      <c r="D3302" s="45" t="s">
        <v>1669</v>
      </c>
      <c r="E3302" s="3" t="s">
        <v>763</v>
      </c>
      <c r="F3302" s="3" t="s">
        <v>945</v>
      </c>
      <c r="G3302" s="4" t="str">
        <f t="shared" si="213"/>
        <v>RES1210 1M74±1%</v>
      </c>
      <c r="H3302" s="3" t="s">
        <v>23</v>
      </c>
      <c r="I3302" s="3" t="s">
        <v>24</v>
      </c>
      <c r="J3302" s="3" t="s">
        <v>25</v>
      </c>
      <c r="K3302" s="3" t="s">
        <v>946</v>
      </c>
      <c r="L3302" s="4" t="str">
        <f t="shared" si="214"/>
        <v>RC1210FR-071M74L</v>
      </c>
      <c r="M3302" s="3" t="s">
        <v>378</v>
      </c>
      <c r="N3302" t="s">
        <v>379</v>
      </c>
      <c r="O3302" t="str">
        <f t="shared" ca="1" si="212"/>
        <v>C:\Altium Libraries\Passives Library\DataSheet\GENERAL PURPOSE CHIP RESISTORS (Yageo).pdf</v>
      </c>
      <c r="P3302" s="5" t="str">
        <f t="shared" si="215"/>
        <v>GENERAL PURPOSE CHIP RESISTORS RES1210 1M74±1% 200V 0.5W</v>
      </c>
    </row>
    <row r="3303" spans="1:16" x14ac:dyDescent="0.3">
      <c r="A3303" s="4" t="s">
        <v>4604</v>
      </c>
      <c r="B3303" s="3" t="s">
        <v>944</v>
      </c>
      <c r="C3303" s="4" t="s">
        <v>2660</v>
      </c>
      <c r="D3303" s="45" t="s">
        <v>1669</v>
      </c>
      <c r="E3303" s="3" t="s">
        <v>763</v>
      </c>
      <c r="F3303" s="3" t="s">
        <v>945</v>
      </c>
      <c r="G3303" s="4" t="str">
        <f t="shared" si="213"/>
        <v>RES1210 1M78±1%</v>
      </c>
      <c r="H3303" s="3" t="s">
        <v>23</v>
      </c>
      <c r="I3303" s="3" t="s">
        <v>24</v>
      </c>
      <c r="J3303" s="3" t="s">
        <v>25</v>
      </c>
      <c r="K3303" s="3" t="s">
        <v>946</v>
      </c>
      <c r="L3303" s="4" t="str">
        <f t="shared" si="214"/>
        <v>RC1210FR-071M78L</v>
      </c>
      <c r="M3303" s="3" t="s">
        <v>378</v>
      </c>
      <c r="N3303" t="s">
        <v>379</v>
      </c>
      <c r="O3303" t="str">
        <f t="shared" ca="1" si="212"/>
        <v>C:\Altium Libraries\Passives Library\DataSheet\GENERAL PURPOSE CHIP RESISTORS (Yageo).pdf</v>
      </c>
      <c r="P3303" s="5" t="str">
        <f t="shared" si="215"/>
        <v>GENERAL PURPOSE CHIP RESISTORS RES1210 1M78±1% 200V 0.5W</v>
      </c>
    </row>
    <row r="3304" spans="1:16" x14ac:dyDescent="0.3">
      <c r="A3304" s="4" t="s">
        <v>4605</v>
      </c>
      <c r="B3304" s="3" t="s">
        <v>944</v>
      </c>
      <c r="C3304" s="4" t="s">
        <v>2661</v>
      </c>
      <c r="D3304" s="45" t="s">
        <v>1669</v>
      </c>
      <c r="E3304" s="3" t="s">
        <v>763</v>
      </c>
      <c r="F3304" s="3" t="s">
        <v>945</v>
      </c>
      <c r="G3304" s="4" t="str">
        <f t="shared" si="213"/>
        <v>RES1210 1M82±1%</v>
      </c>
      <c r="H3304" s="3" t="s">
        <v>23</v>
      </c>
      <c r="I3304" s="3" t="s">
        <v>24</v>
      </c>
      <c r="J3304" s="3" t="s">
        <v>25</v>
      </c>
      <c r="K3304" s="3" t="s">
        <v>946</v>
      </c>
      <c r="L3304" s="4" t="str">
        <f t="shared" si="214"/>
        <v>RC1210FR-071M82L</v>
      </c>
      <c r="M3304" s="3" t="s">
        <v>378</v>
      </c>
      <c r="N3304" t="s">
        <v>379</v>
      </c>
      <c r="O3304" t="str">
        <f t="shared" ca="1" si="212"/>
        <v>C:\Altium Libraries\Passives Library\DataSheet\GENERAL PURPOSE CHIP RESISTORS (Yageo).pdf</v>
      </c>
      <c r="P3304" s="5" t="str">
        <f t="shared" si="215"/>
        <v>GENERAL PURPOSE CHIP RESISTORS RES1210 1M82±1% 200V 0.5W</v>
      </c>
    </row>
    <row r="3305" spans="1:16" x14ac:dyDescent="0.3">
      <c r="A3305" s="4" t="s">
        <v>4606</v>
      </c>
      <c r="B3305" s="3" t="s">
        <v>944</v>
      </c>
      <c r="C3305" s="4" t="s">
        <v>2662</v>
      </c>
      <c r="D3305" s="45" t="s">
        <v>1669</v>
      </c>
      <c r="E3305" s="3" t="s">
        <v>763</v>
      </c>
      <c r="F3305" s="3" t="s">
        <v>945</v>
      </c>
      <c r="G3305" s="4" t="str">
        <f t="shared" si="213"/>
        <v>RES1210 1M87±1%</v>
      </c>
      <c r="H3305" s="3" t="s">
        <v>23</v>
      </c>
      <c r="I3305" s="3" t="s">
        <v>24</v>
      </c>
      <c r="J3305" s="3" t="s">
        <v>25</v>
      </c>
      <c r="K3305" s="3" t="s">
        <v>946</v>
      </c>
      <c r="L3305" s="4" t="str">
        <f t="shared" si="214"/>
        <v>RC1210FR-071M87L</v>
      </c>
      <c r="M3305" s="3" t="s">
        <v>378</v>
      </c>
      <c r="N3305" t="s">
        <v>379</v>
      </c>
      <c r="O3305" t="str">
        <f t="shared" ca="1" si="212"/>
        <v>C:\Altium Libraries\Passives Library\DataSheet\GENERAL PURPOSE CHIP RESISTORS (Yageo).pdf</v>
      </c>
      <c r="P3305" s="5" t="str">
        <f t="shared" si="215"/>
        <v>GENERAL PURPOSE CHIP RESISTORS RES1210 1M87±1% 200V 0.5W</v>
      </c>
    </row>
    <row r="3306" spans="1:16" x14ac:dyDescent="0.3">
      <c r="A3306" s="4" t="s">
        <v>4607</v>
      </c>
      <c r="B3306" s="3" t="s">
        <v>944</v>
      </c>
      <c r="C3306" s="4" t="s">
        <v>2663</v>
      </c>
      <c r="D3306" s="45" t="s">
        <v>1669</v>
      </c>
      <c r="E3306" s="3" t="s">
        <v>763</v>
      </c>
      <c r="F3306" s="3" t="s">
        <v>945</v>
      </c>
      <c r="G3306" s="4" t="str">
        <f t="shared" si="213"/>
        <v>RES1210 1M91±1%</v>
      </c>
      <c r="H3306" s="3" t="s">
        <v>23</v>
      </c>
      <c r="I3306" s="3" t="s">
        <v>24</v>
      </c>
      <c r="J3306" s="3" t="s">
        <v>25</v>
      </c>
      <c r="K3306" s="3" t="s">
        <v>946</v>
      </c>
      <c r="L3306" s="4" t="str">
        <f t="shared" si="214"/>
        <v>RC1210FR-071M91L</v>
      </c>
      <c r="M3306" s="3" t="s">
        <v>378</v>
      </c>
      <c r="N3306" t="s">
        <v>379</v>
      </c>
      <c r="O3306" t="str">
        <f t="shared" ca="1" si="212"/>
        <v>C:\Altium Libraries\Passives Library\DataSheet\GENERAL PURPOSE CHIP RESISTORS (Yageo).pdf</v>
      </c>
      <c r="P3306" s="5" t="str">
        <f t="shared" si="215"/>
        <v>GENERAL PURPOSE CHIP RESISTORS RES1210 1M91±1% 200V 0.5W</v>
      </c>
    </row>
    <row r="3307" spans="1:16" x14ac:dyDescent="0.3">
      <c r="A3307" s="4" t="s">
        <v>4608</v>
      </c>
      <c r="B3307" s="3" t="s">
        <v>944</v>
      </c>
      <c r="C3307" s="4" t="s">
        <v>2664</v>
      </c>
      <c r="D3307" s="45" t="s">
        <v>1669</v>
      </c>
      <c r="E3307" s="3" t="s">
        <v>763</v>
      </c>
      <c r="F3307" s="3" t="s">
        <v>945</v>
      </c>
      <c r="G3307" s="4" t="str">
        <f t="shared" si="213"/>
        <v>RES1210 1M96±1%</v>
      </c>
      <c r="H3307" s="3" t="s">
        <v>23</v>
      </c>
      <c r="I3307" s="3" t="s">
        <v>24</v>
      </c>
      <c r="J3307" s="3" t="s">
        <v>25</v>
      </c>
      <c r="K3307" s="3" t="s">
        <v>946</v>
      </c>
      <c r="L3307" s="4" t="str">
        <f t="shared" si="214"/>
        <v>RC1210FR-071M96L</v>
      </c>
      <c r="M3307" s="3" t="s">
        <v>378</v>
      </c>
      <c r="N3307" t="s">
        <v>379</v>
      </c>
      <c r="O3307" t="str">
        <f t="shared" ca="1" si="212"/>
        <v>C:\Altium Libraries\Passives Library\DataSheet\GENERAL PURPOSE CHIP RESISTORS (Yageo).pdf</v>
      </c>
      <c r="P3307" s="5" t="str">
        <f t="shared" si="215"/>
        <v>GENERAL PURPOSE CHIP RESISTORS RES1210 1M96±1% 200V 0.5W</v>
      </c>
    </row>
    <row r="3308" spans="1:16" x14ac:dyDescent="0.3">
      <c r="A3308" s="4" t="s">
        <v>4609</v>
      </c>
      <c r="B3308" s="3" t="s">
        <v>944</v>
      </c>
      <c r="C3308" s="4" t="s">
        <v>2665</v>
      </c>
      <c r="D3308" s="45" t="s">
        <v>1669</v>
      </c>
      <c r="E3308" s="3" t="s">
        <v>763</v>
      </c>
      <c r="F3308" s="3" t="s">
        <v>945</v>
      </c>
      <c r="G3308" s="4" t="str">
        <f t="shared" si="213"/>
        <v>RES1210 2M±1%</v>
      </c>
      <c r="H3308" s="3" t="s">
        <v>23</v>
      </c>
      <c r="I3308" s="3" t="s">
        <v>24</v>
      </c>
      <c r="J3308" s="3" t="s">
        <v>25</v>
      </c>
      <c r="K3308" s="3" t="s">
        <v>946</v>
      </c>
      <c r="L3308" s="4" t="str">
        <f t="shared" si="214"/>
        <v>RC1210FR-072ML</v>
      </c>
      <c r="M3308" s="3" t="s">
        <v>378</v>
      </c>
      <c r="N3308" t="s">
        <v>379</v>
      </c>
      <c r="O3308" t="str">
        <f t="shared" ca="1" si="212"/>
        <v>C:\Altium Libraries\Passives Library\DataSheet\GENERAL PURPOSE CHIP RESISTORS (Yageo).pdf</v>
      </c>
      <c r="P3308" s="5" t="str">
        <f t="shared" si="215"/>
        <v>GENERAL PURPOSE CHIP RESISTORS RES1210 2M±1% 200V 0.5W</v>
      </c>
    </row>
    <row r="3309" spans="1:16" x14ac:dyDescent="0.3">
      <c r="A3309" s="4" t="s">
        <v>4610</v>
      </c>
      <c r="B3309" s="3" t="s">
        <v>944</v>
      </c>
      <c r="C3309" s="4" t="s">
        <v>2666</v>
      </c>
      <c r="D3309" s="45" t="s">
        <v>1669</v>
      </c>
      <c r="E3309" s="3" t="s">
        <v>763</v>
      </c>
      <c r="F3309" s="3" t="s">
        <v>945</v>
      </c>
      <c r="G3309" s="4" t="str">
        <f t="shared" si="213"/>
        <v>RES1210 2M05±1%</v>
      </c>
      <c r="H3309" s="3" t="s">
        <v>23</v>
      </c>
      <c r="I3309" s="3" t="s">
        <v>24</v>
      </c>
      <c r="J3309" s="3" t="s">
        <v>25</v>
      </c>
      <c r="K3309" s="3" t="s">
        <v>946</v>
      </c>
      <c r="L3309" s="4" t="str">
        <f t="shared" si="214"/>
        <v>RC1210FR-072M05L</v>
      </c>
      <c r="M3309" s="3" t="s">
        <v>378</v>
      </c>
      <c r="N3309" t="s">
        <v>379</v>
      </c>
      <c r="O3309" t="str">
        <f t="shared" ca="1" si="212"/>
        <v>C:\Altium Libraries\Passives Library\DataSheet\GENERAL PURPOSE CHIP RESISTORS (Yageo).pdf</v>
      </c>
      <c r="P3309" s="5" t="str">
        <f t="shared" si="215"/>
        <v>GENERAL PURPOSE CHIP RESISTORS RES1210 2M05±1% 200V 0.5W</v>
      </c>
    </row>
    <row r="3310" spans="1:16" x14ac:dyDescent="0.3">
      <c r="A3310" s="4" t="s">
        <v>4611</v>
      </c>
      <c r="B3310" s="3" t="s">
        <v>944</v>
      </c>
      <c r="C3310" s="4" t="s">
        <v>2667</v>
      </c>
      <c r="D3310" s="45" t="s">
        <v>1669</v>
      </c>
      <c r="E3310" s="3" t="s">
        <v>763</v>
      </c>
      <c r="F3310" s="3" t="s">
        <v>945</v>
      </c>
      <c r="G3310" s="4" t="str">
        <f t="shared" si="213"/>
        <v>RES1210 2M1±1%</v>
      </c>
      <c r="H3310" s="3" t="s">
        <v>23</v>
      </c>
      <c r="I3310" s="3" t="s">
        <v>24</v>
      </c>
      <c r="J3310" s="3" t="s">
        <v>25</v>
      </c>
      <c r="K3310" s="3" t="s">
        <v>946</v>
      </c>
      <c r="L3310" s="4" t="str">
        <f t="shared" si="214"/>
        <v>RC1210FR-072M1L</v>
      </c>
      <c r="M3310" s="3" t="s">
        <v>378</v>
      </c>
      <c r="N3310" t="s">
        <v>379</v>
      </c>
      <c r="O3310" t="str">
        <f t="shared" ca="1" si="212"/>
        <v>C:\Altium Libraries\Passives Library\DataSheet\GENERAL PURPOSE CHIP RESISTORS (Yageo).pdf</v>
      </c>
      <c r="P3310" s="5" t="str">
        <f t="shared" si="215"/>
        <v>GENERAL PURPOSE CHIP RESISTORS RES1210 2M1±1% 200V 0.5W</v>
      </c>
    </row>
    <row r="3311" spans="1:16" x14ac:dyDescent="0.3">
      <c r="A3311" s="4" t="s">
        <v>4612</v>
      </c>
      <c r="B3311" s="3" t="s">
        <v>944</v>
      </c>
      <c r="C3311" s="4" t="s">
        <v>2668</v>
      </c>
      <c r="D3311" s="45" t="s">
        <v>1669</v>
      </c>
      <c r="E3311" s="3" t="s">
        <v>763</v>
      </c>
      <c r="F3311" s="3" t="s">
        <v>945</v>
      </c>
      <c r="G3311" s="4" t="str">
        <f t="shared" si="213"/>
        <v>RES1210 2M15±1%</v>
      </c>
      <c r="H3311" s="3" t="s">
        <v>23</v>
      </c>
      <c r="I3311" s="3" t="s">
        <v>24</v>
      </c>
      <c r="J3311" s="3" t="s">
        <v>25</v>
      </c>
      <c r="K3311" s="3" t="s">
        <v>946</v>
      </c>
      <c r="L3311" s="4" t="str">
        <f t="shared" si="214"/>
        <v>RC1210FR-072M15L</v>
      </c>
      <c r="M3311" s="3" t="s">
        <v>378</v>
      </c>
      <c r="N3311" t="s">
        <v>379</v>
      </c>
      <c r="O3311" t="str">
        <f t="shared" ca="1" si="212"/>
        <v>C:\Altium Libraries\Passives Library\DataSheet\GENERAL PURPOSE CHIP RESISTORS (Yageo).pdf</v>
      </c>
      <c r="P3311" s="5" t="str">
        <f t="shared" si="215"/>
        <v>GENERAL PURPOSE CHIP RESISTORS RES1210 2M15±1% 200V 0.5W</v>
      </c>
    </row>
    <row r="3312" spans="1:16" x14ac:dyDescent="0.3">
      <c r="A3312" s="4" t="s">
        <v>4613</v>
      </c>
      <c r="B3312" s="3" t="s">
        <v>944</v>
      </c>
      <c r="C3312" s="4" t="s">
        <v>2669</v>
      </c>
      <c r="D3312" s="45" t="s">
        <v>1669</v>
      </c>
      <c r="E3312" s="3" t="s">
        <v>763</v>
      </c>
      <c r="F3312" s="3" t="s">
        <v>945</v>
      </c>
      <c r="G3312" s="4" t="str">
        <f t="shared" si="213"/>
        <v>RES1210 2M21±1%</v>
      </c>
      <c r="H3312" s="3" t="s">
        <v>23</v>
      </c>
      <c r="I3312" s="3" t="s">
        <v>24</v>
      </c>
      <c r="J3312" s="3" t="s">
        <v>25</v>
      </c>
      <c r="K3312" s="3" t="s">
        <v>946</v>
      </c>
      <c r="L3312" s="4" t="str">
        <f t="shared" si="214"/>
        <v>RC1210FR-072M21L</v>
      </c>
      <c r="M3312" s="3" t="s">
        <v>378</v>
      </c>
      <c r="N3312" t="s">
        <v>379</v>
      </c>
      <c r="O3312" t="str">
        <f t="shared" ca="1" si="212"/>
        <v>C:\Altium Libraries\Passives Library\DataSheet\GENERAL PURPOSE CHIP RESISTORS (Yageo).pdf</v>
      </c>
      <c r="P3312" s="5" t="str">
        <f t="shared" si="215"/>
        <v>GENERAL PURPOSE CHIP RESISTORS RES1210 2M21±1% 200V 0.5W</v>
      </c>
    </row>
    <row r="3313" spans="1:16" x14ac:dyDescent="0.3">
      <c r="A3313" s="4" t="s">
        <v>4614</v>
      </c>
      <c r="B3313" s="3" t="s">
        <v>944</v>
      </c>
      <c r="C3313" s="4" t="s">
        <v>2670</v>
      </c>
      <c r="D3313" s="45" t="s">
        <v>1669</v>
      </c>
      <c r="E3313" s="3" t="s">
        <v>763</v>
      </c>
      <c r="F3313" s="3" t="s">
        <v>945</v>
      </c>
      <c r="G3313" s="4" t="str">
        <f t="shared" si="213"/>
        <v>RES1210 2M26±1%</v>
      </c>
      <c r="H3313" s="3" t="s">
        <v>23</v>
      </c>
      <c r="I3313" s="3" t="s">
        <v>24</v>
      </c>
      <c r="J3313" s="3" t="s">
        <v>25</v>
      </c>
      <c r="K3313" s="3" t="s">
        <v>946</v>
      </c>
      <c r="L3313" s="4" t="str">
        <f t="shared" si="214"/>
        <v>RC1210FR-072M26L</v>
      </c>
      <c r="M3313" s="3" t="s">
        <v>378</v>
      </c>
      <c r="N3313" t="s">
        <v>379</v>
      </c>
      <c r="O3313" t="str">
        <f t="shared" ca="1" si="212"/>
        <v>C:\Altium Libraries\Passives Library\DataSheet\GENERAL PURPOSE CHIP RESISTORS (Yageo).pdf</v>
      </c>
      <c r="P3313" s="5" t="str">
        <f t="shared" si="215"/>
        <v>GENERAL PURPOSE CHIP RESISTORS RES1210 2M26±1% 200V 0.5W</v>
      </c>
    </row>
    <row r="3314" spans="1:16" x14ac:dyDescent="0.3">
      <c r="A3314" s="4" t="s">
        <v>4615</v>
      </c>
      <c r="B3314" s="3" t="s">
        <v>944</v>
      </c>
      <c r="C3314" s="4" t="s">
        <v>2671</v>
      </c>
      <c r="D3314" s="45" t="s">
        <v>1669</v>
      </c>
      <c r="E3314" s="3" t="s">
        <v>763</v>
      </c>
      <c r="F3314" s="3" t="s">
        <v>945</v>
      </c>
      <c r="G3314" s="4" t="str">
        <f t="shared" si="213"/>
        <v>RES1210 2M32±1%</v>
      </c>
      <c r="H3314" s="3" t="s">
        <v>23</v>
      </c>
      <c r="I3314" s="3" t="s">
        <v>24</v>
      </c>
      <c r="J3314" s="3" t="s">
        <v>25</v>
      </c>
      <c r="K3314" s="3" t="s">
        <v>946</v>
      </c>
      <c r="L3314" s="4" t="str">
        <f t="shared" si="214"/>
        <v>RC1210FR-072M32L</v>
      </c>
      <c r="M3314" s="3" t="s">
        <v>378</v>
      </c>
      <c r="N3314" t="s">
        <v>379</v>
      </c>
      <c r="O3314" t="str">
        <f t="shared" ca="1" si="212"/>
        <v>C:\Altium Libraries\Passives Library\DataSheet\GENERAL PURPOSE CHIP RESISTORS (Yageo).pdf</v>
      </c>
      <c r="P3314" s="5" t="str">
        <f t="shared" si="215"/>
        <v>GENERAL PURPOSE CHIP RESISTORS RES1210 2M32±1% 200V 0.5W</v>
      </c>
    </row>
    <row r="3315" spans="1:16" x14ac:dyDescent="0.3">
      <c r="A3315" s="4" t="s">
        <v>4616</v>
      </c>
      <c r="B3315" s="3" t="s">
        <v>944</v>
      </c>
      <c r="C3315" s="4" t="s">
        <v>2672</v>
      </c>
      <c r="D3315" s="45" t="s">
        <v>1669</v>
      </c>
      <c r="E3315" s="3" t="s">
        <v>763</v>
      </c>
      <c r="F3315" s="3" t="s">
        <v>945</v>
      </c>
      <c r="G3315" s="4" t="str">
        <f t="shared" si="213"/>
        <v>RES1210 2M37±1%</v>
      </c>
      <c r="H3315" s="3" t="s">
        <v>23</v>
      </c>
      <c r="I3315" s="3" t="s">
        <v>24</v>
      </c>
      <c r="J3315" s="3" t="s">
        <v>25</v>
      </c>
      <c r="K3315" s="3" t="s">
        <v>946</v>
      </c>
      <c r="L3315" s="4" t="str">
        <f t="shared" si="214"/>
        <v>RC1210FR-072M37L</v>
      </c>
      <c r="M3315" s="3" t="s">
        <v>378</v>
      </c>
      <c r="N3315" t="s">
        <v>379</v>
      </c>
      <c r="O3315" t="str">
        <f t="shared" ca="1" si="212"/>
        <v>C:\Altium Libraries\Passives Library\DataSheet\GENERAL PURPOSE CHIP RESISTORS (Yageo).pdf</v>
      </c>
      <c r="P3315" s="5" t="str">
        <f t="shared" si="215"/>
        <v>GENERAL PURPOSE CHIP RESISTORS RES1210 2M37±1% 200V 0.5W</v>
      </c>
    </row>
    <row r="3316" spans="1:16" x14ac:dyDescent="0.3">
      <c r="A3316" s="4" t="s">
        <v>4617</v>
      </c>
      <c r="B3316" s="3" t="s">
        <v>944</v>
      </c>
      <c r="C3316" s="4" t="s">
        <v>2673</v>
      </c>
      <c r="D3316" s="45" t="s">
        <v>1669</v>
      </c>
      <c r="E3316" s="3" t="s">
        <v>763</v>
      </c>
      <c r="F3316" s="3" t="s">
        <v>945</v>
      </c>
      <c r="G3316" s="4" t="str">
        <f t="shared" si="213"/>
        <v>RES1210 2M43±1%</v>
      </c>
      <c r="H3316" s="3" t="s">
        <v>23</v>
      </c>
      <c r="I3316" s="3" t="s">
        <v>24</v>
      </c>
      <c r="J3316" s="3" t="s">
        <v>25</v>
      </c>
      <c r="K3316" s="3" t="s">
        <v>946</v>
      </c>
      <c r="L3316" s="4" t="str">
        <f t="shared" si="214"/>
        <v>RC1210FR-072M43L</v>
      </c>
      <c r="M3316" s="3" t="s">
        <v>378</v>
      </c>
      <c r="N3316" t="s">
        <v>379</v>
      </c>
      <c r="O3316" t="str">
        <f t="shared" ca="1" si="212"/>
        <v>C:\Altium Libraries\Passives Library\DataSheet\GENERAL PURPOSE CHIP RESISTORS (Yageo).pdf</v>
      </c>
      <c r="P3316" s="5" t="str">
        <f t="shared" si="215"/>
        <v>GENERAL PURPOSE CHIP RESISTORS RES1210 2M43±1% 200V 0.5W</v>
      </c>
    </row>
    <row r="3317" spans="1:16" x14ac:dyDescent="0.3">
      <c r="A3317" s="4" t="s">
        <v>4618</v>
      </c>
      <c r="B3317" s="3" t="s">
        <v>944</v>
      </c>
      <c r="C3317" s="4" t="s">
        <v>2674</v>
      </c>
      <c r="D3317" s="45" t="s">
        <v>1669</v>
      </c>
      <c r="E3317" s="3" t="s">
        <v>763</v>
      </c>
      <c r="F3317" s="3" t="s">
        <v>945</v>
      </c>
      <c r="G3317" s="4" t="str">
        <f t="shared" si="213"/>
        <v>RES1210 2M49±1%</v>
      </c>
      <c r="H3317" s="3" t="s">
        <v>23</v>
      </c>
      <c r="I3317" s="3" t="s">
        <v>24</v>
      </c>
      <c r="J3317" s="3" t="s">
        <v>25</v>
      </c>
      <c r="K3317" s="3" t="s">
        <v>946</v>
      </c>
      <c r="L3317" s="4" t="str">
        <f t="shared" si="214"/>
        <v>RC1210FR-072M49L</v>
      </c>
      <c r="M3317" s="3" t="s">
        <v>378</v>
      </c>
      <c r="N3317" t="s">
        <v>379</v>
      </c>
      <c r="O3317" t="str">
        <f t="shared" ca="1" si="212"/>
        <v>C:\Altium Libraries\Passives Library\DataSheet\GENERAL PURPOSE CHIP RESISTORS (Yageo).pdf</v>
      </c>
      <c r="P3317" s="5" t="str">
        <f t="shared" si="215"/>
        <v>GENERAL PURPOSE CHIP RESISTORS RES1210 2M49±1% 200V 0.5W</v>
      </c>
    </row>
    <row r="3318" spans="1:16" x14ac:dyDescent="0.3">
      <c r="A3318" s="4" t="s">
        <v>4619</v>
      </c>
      <c r="B3318" s="3" t="s">
        <v>944</v>
      </c>
      <c r="C3318" s="4" t="s">
        <v>2675</v>
      </c>
      <c r="D3318" s="45" t="s">
        <v>1669</v>
      </c>
      <c r="E3318" s="3" t="s">
        <v>763</v>
      </c>
      <c r="F3318" s="3" t="s">
        <v>945</v>
      </c>
      <c r="G3318" s="4" t="str">
        <f t="shared" si="213"/>
        <v>RES1210 2M55±1%</v>
      </c>
      <c r="H3318" s="3" t="s">
        <v>23</v>
      </c>
      <c r="I3318" s="3" t="s">
        <v>24</v>
      </c>
      <c r="J3318" s="3" t="s">
        <v>25</v>
      </c>
      <c r="K3318" s="3" t="s">
        <v>946</v>
      </c>
      <c r="L3318" s="4" t="str">
        <f t="shared" si="214"/>
        <v>RC1210FR-072M55L</v>
      </c>
      <c r="M3318" s="3" t="s">
        <v>378</v>
      </c>
      <c r="N3318" t="s">
        <v>379</v>
      </c>
      <c r="O3318" t="str">
        <f t="shared" ca="1" si="212"/>
        <v>C:\Altium Libraries\Passives Library\DataSheet\GENERAL PURPOSE CHIP RESISTORS (Yageo).pdf</v>
      </c>
      <c r="P3318" s="5" t="str">
        <f t="shared" si="215"/>
        <v>GENERAL PURPOSE CHIP RESISTORS RES1210 2M55±1% 200V 0.5W</v>
      </c>
    </row>
    <row r="3319" spans="1:16" x14ac:dyDescent="0.3">
      <c r="A3319" s="4" t="s">
        <v>4620</v>
      </c>
      <c r="B3319" s="3" t="s">
        <v>944</v>
      </c>
      <c r="C3319" s="4" t="s">
        <v>2676</v>
      </c>
      <c r="D3319" s="45" t="s">
        <v>1669</v>
      </c>
      <c r="E3319" s="3" t="s">
        <v>763</v>
      </c>
      <c r="F3319" s="3" t="s">
        <v>945</v>
      </c>
      <c r="G3319" s="4" t="str">
        <f t="shared" si="213"/>
        <v>RES1210 2M61±1%</v>
      </c>
      <c r="H3319" s="3" t="s">
        <v>23</v>
      </c>
      <c r="I3319" s="3" t="s">
        <v>24</v>
      </c>
      <c r="J3319" s="3" t="s">
        <v>25</v>
      </c>
      <c r="K3319" s="3" t="s">
        <v>946</v>
      </c>
      <c r="L3319" s="4" t="str">
        <f t="shared" si="214"/>
        <v>RC1210FR-072M61L</v>
      </c>
      <c r="M3319" s="3" t="s">
        <v>378</v>
      </c>
      <c r="N3319" t="s">
        <v>379</v>
      </c>
      <c r="O3319" t="str">
        <f t="shared" ca="1" si="212"/>
        <v>C:\Altium Libraries\Passives Library\DataSheet\GENERAL PURPOSE CHIP RESISTORS (Yageo).pdf</v>
      </c>
      <c r="P3319" s="5" t="str">
        <f t="shared" si="215"/>
        <v>GENERAL PURPOSE CHIP RESISTORS RES1210 2M61±1% 200V 0.5W</v>
      </c>
    </row>
    <row r="3320" spans="1:16" x14ac:dyDescent="0.3">
      <c r="A3320" s="4" t="s">
        <v>4621</v>
      </c>
      <c r="B3320" s="3" t="s">
        <v>944</v>
      </c>
      <c r="C3320" s="4" t="s">
        <v>2677</v>
      </c>
      <c r="D3320" s="45" t="s">
        <v>1669</v>
      </c>
      <c r="E3320" s="3" t="s">
        <v>763</v>
      </c>
      <c r="F3320" s="3" t="s">
        <v>945</v>
      </c>
      <c r="G3320" s="4" t="str">
        <f t="shared" si="213"/>
        <v>RES1210 2M67±1%</v>
      </c>
      <c r="H3320" s="3" t="s">
        <v>23</v>
      </c>
      <c r="I3320" s="3" t="s">
        <v>24</v>
      </c>
      <c r="J3320" s="3" t="s">
        <v>25</v>
      </c>
      <c r="K3320" s="3" t="s">
        <v>946</v>
      </c>
      <c r="L3320" s="4" t="str">
        <f t="shared" si="214"/>
        <v>RC1210FR-072M67L</v>
      </c>
      <c r="M3320" s="3" t="s">
        <v>378</v>
      </c>
      <c r="N3320" t="s">
        <v>379</v>
      </c>
      <c r="O3320" t="str">
        <f t="shared" ca="1" si="212"/>
        <v>C:\Altium Libraries\Passives Library\DataSheet\GENERAL PURPOSE CHIP RESISTORS (Yageo).pdf</v>
      </c>
      <c r="P3320" s="5" t="str">
        <f t="shared" si="215"/>
        <v>GENERAL PURPOSE CHIP RESISTORS RES1210 2M67±1% 200V 0.5W</v>
      </c>
    </row>
    <row r="3321" spans="1:16" x14ac:dyDescent="0.3">
      <c r="A3321" s="4" t="s">
        <v>4622</v>
      </c>
      <c r="B3321" s="3" t="s">
        <v>944</v>
      </c>
      <c r="C3321" s="4" t="s">
        <v>2678</v>
      </c>
      <c r="D3321" s="45" t="s">
        <v>1669</v>
      </c>
      <c r="E3321" s="3" t="s">
        <v>763</v>
      </c>
      <c r="F3321" s="3" t="s">
        <v>945</v>
      </c>
      <c r="G3321" s="4" t="str">
        <f t="shared" si="213"/>
        <v>RES1210 2M74±1%</v>
      </c>
      <c r="H3321" s="3" t="s">
        <v>23</v>
      </c>
      <c r="I3321" s="3" t="s">
        <v>24</v>
      </c>
      <c r="J3321" s="3" t="s">
        <v>25</v>
      </c>
      <c r="K3321" s="3" t="s">
        <v>946</v>
      </c>
      <c r="L3321" s="4" t="str">
        <f t="shared" si="214"/>
        <v>RC1210FR-072M74L</v>
      </c>
      <c r="M3321" s="3" t="s">
        <v>378</v>
      </c>
      <c r="N3321" t="s">
        <v>379</v>
      </c>
      <c r="O3321" t="str">
        <f t="shared" ca="1" si="212"/>
        <v>C:\Altium Libraries\Passives Library\DataSheet\GENERAL PURPOSE CHIP RESISTORS (Yageo).pdf</v>
      </c>
      <c r="P3321" s="5" t="str">
        <f t="shared" si="215"/>
        <v>GENERAL PURPOSE CHIP RESISTORS RES1210 2M74±1% 200V 0.5W</v>
      </c>
    </row>
    <row r="3322" spans="1:16" x14ac:dyDescent="0.3">
      <c r="A3322" s="4" t="s">
        <v>4623</v>
      </c>
      <c r="B3322" s="3" t="s">
        <v>944</v>
      </c>
      <c r="C3322" s="4" t="s">
        <v>2679</v>
      </c>
      <c r="D3322" s="45" t="s">
        <v>1669</v>
      </c>
      <c r="E3322" s="3" t="s">
        <v>763</v>
      </c>
      <c r="F3322" s="3" t="s">
        <v>945</v>
      </c>
      <c r="G3322" s="4" t="str">
        <f t="shared" si="213"/>
        <v>RES1210 2M8±1%</v>
      </c>
      <c r="H3322" s="3" t="s">
        <v>23</v>
      </c>
      <c r="I3322" s="3" t="s">
        <v>24</v>
      </c>
      <c r="J3322" s="3" t="s">
        <v>25</v>
      </c>
      <c r="K3322" s="3" t="s">
        <v>946</v>
      </c>
      <c r="L3322" s="4" t="str">
        <f t="shared" si="214"/>
        <v>RC1210FR-072M8L</v>
      </c>
      <c r="M3322" s="3" t="s">
        <v>378</v>
      </c>
      <c r="N3322" t="s">
        <v>379</v>
      </c>
      <c r="O3322" t="str">
        <f t="shared" ca="1" si="212"/>
        <v>C:\Altium Libraries\Passives Library\DataSheet\GENERAL PURPOSE CHIP RESISTORS (Yageo).pdf</v>
      </c>
      <c r="P3322" s="5" t="str">
        <f t="shared" si="215"/>
        <v>GENERAL PURPOSE CHIP RESISTORS RES1210 2M8±1% 200V 0.5W</v>
      </c>
    </row>
    <row r="3323" spans="1:16" x14ac:dyDescent="0.3">
      <c r="A3323" s="4" t="s">
        <v>4624</v>
      </c>
      <c r="B3323" s="3" t="s">
        <v>944</v>
      </c>
      <c r="C3323" s="4" t="s">
        <v>2680</v>
      </c>
      <c r="D3323" s="45" t="s">
        <v>1669</v>
      </c>
      <c r="E3323" s="3" t="s">
        <v>763</v>
      </c>
      <c r="F3323" s="3" t="s">
        <v>945</v>
      </c>
      <c r="G3323" s="4" t="str">
        <f t="shared" si="213"/>
        <v>RES1210 2M87±1%</v>
      </c>
      <c r="H3323" s="3" t="s">
        <v>23</v>
      </c>
      <c r="I3323" s="3" t="s">
        <v>24</v>
      </c>
      <c r="J3323" s="3" t="s">
        <v>25</v>
      </c>
      <c r="K3323" s="3" t="s">
        <v>946</v>
      </c>
      <c r="L3323" s="4" t="str">
        <f t="shared" si="214"/>
        <v>RC1210FR-072M87L</v>
      </c>
      <c r="M3323" s="3" t="s">
        <v>378</v>
      </c>
      <c r="N3323" t="s">
        <v>379</v>
      </c>
      <c r="O3323" t="str">
        <f t="shared" ca="1" si="212"/>
        <v>C:\Altium Libraries\Passives Library\DataSheet\GENERAL PURPOSE CHIP RESISTORS (Yageo).pdf</v>
      </c>
      <c r="P3323" s="5" t="str">
        <f t="shared" si="215"/>
        <v>GENERAL PURPOSE CHIP RESISTORS RES1210 2M87±1% 200V 0.5W</v>
      </c>
    </row>
    <row r="3324" spans="1:16" x14ac:dyDescent="0.3">
      <c r="A3324" s="4" t="s">
        <v>4625</v>
      </c>
      <c r="B3324" s="3" t="s">
        <v>944</v>
      </c>
      <c r="C3324" s="4" t="s">
        <v>2681</v>
      </c>
      <c r="D3324" s="45" t="s">
        <v>1669</v>
      </c>
      <c r="E3324" s="3" t="s">
        <v>763</v>
      </c>
      <c r="F3324" s="3" t="s">
        <v>945</v>
      </c>
      <c r="G3324" s="4" t="str">
        <f t="shared" si="213"/>
        <v>RES1210 2M94±1%</v>
      </c>
      <c r="H3324" s="3" t="s">
        <v>23</v>
      </c>
      <c r="I3324" s="3" t="s">
        <v>24</v>
      </c>
      <c r="J3324" s="3" t="s">
        <v>25</v>
      </c>
      <c r="K3324" s="3" t="s">
        <v>946</v>
      </c>
      <c r="L3324" s="4" t="str">
        <f t="shared" si="214"/>
        <v>RC1210FR-072M94L</v>
      </c>
      <c r="M3324" s="3" t="s">
        <v>378</v>
      </c>
      <c r="N3324" t="s">
        <v>379</v>
      </c>
      <c r="O3324" t="str">
        <f t="shared" ca="1" si="212"/>
        <v>C:\Altium Libraries\Passives Library\DataSheet\GENERAL PURPOSE CHIP RESISTORS (Yageo).pdf</v>
      </c>
      <c r="P3324" s="5" t="str">
        <f t="shared" si="215"/>
        <v>GENERAL PURPOSE CHIP RESISTORS RES1210 2M94±1% 200V 0.5W</v>
      </c>
    </row>
    <row r="3325" spans="1:16" x14ac:dyDescent="0.3">
      <c r="A3325" s="4" t="s">
        <v>4626</v>
      </c>
      <c r="B3325" s="3" t="s">
        <v>944</v>
      </c>
      <c r="C3325" s="4" t="s">
        <v>2682</v>
      </c>
      <c r="D3325" s="45" t="s">
        <v>1669</v>
      </c>
      <c r="E3325" s="3" t="s">
        <v>763</v>
      </c>
      <c r="F3325" s="3" t="s">
        <v>945</v>
      </c>
      <c r="G3325" s="4" t="str">
        <f t="shared" si="213"/>
        <v>RES1210 3M01±1%</v>
      </c>
      <c r="H3325" s="3" t="s">
        <v>23</v>
      </c>
      <c r="I3325" s="3" t="s">
        <v>24</v>
      </c>
      <c r="J3325" s="3" t="s">
        <v>25</v>
      </c>
      <c r="K3325" s="3" t="s">
        <v>946</v>
      </c>
      <c r="L3325" s="4" t="str">
        <f t="shared" si="214"/>
        <v>RC1210FR-073M01L</v>
      </c>
      <c r="M3325" s="3" t="s">
        <v>378</v>
      </c>
      <c r="N3325" t="s">
        <v>379</v>
      </c>
      <c r="O3325" t="str">
        <f t="shared" ca="1" si="212"/>
        <v>C:\Altium Libraries\Passives Library\DataSheet\GENERAL PURPOSE CHIP RESISTORS (Yageo).pdf</v>
      </c>
      <c r="P3325" s="5" t="str">
        <f t="shared" si="215"/>
        <v>GENERAL PURPOSE CHIP RESISTORS RES1210 3M01±1% 200V 0.5W</v>
      </c>
    </row>
    <row r="3326" spans="1:16" x14ac:dyDescent="0.3">
      <c r="A3326" s="4" t="s">
        <v>4627</v>
      </c>
      <c r="B3326" s="3" t="s">
        <v>944</v>
      </c>
      <c r="C3326" s="4" t="s">
        <v>2683</v>
      </c>
      <c r="D3326" s="45" t="s">
        <v>1669</v>
      </c>
      <c r="E3326" s="3" t="s">
        <v>763</v>
      </c>
      <c r="F3326" s="3" t="s">
        <v>945</v>
      </c>
      <c r="G3326" s="4" t="str">
        <f t="shared" si="213"/>
        <v>RES1210 3M09±1%</v>
      </c>
      <c r="H3326" s="3" t="s">
        <v>23</v>
      </c>
      <c r="I3326" s="3" t="s">
        <v>24</v>
      </c>
      <c r="J3326" s="3" t="s">
        <v>25</v>
      </c>
      <c r="K3326" s="3" t="s">
        <v>946</v>
      </c>
      <c r="L3326" s="4" t="str">
        <f t="shared" si="214"/>
        <v>RC1210FR-073M09L</v>
      </c>
      <c r="M3326" s="3" t="s">
        <v>378</v>
      </c>
      <c r="N3326" t="s">
        <v>379</v>
      </c>
      <c r="O3326" t="str">
        <f t="shared" ca="1" si="212"/>
        <v>C:\Altium Libraries\Passives Library\DataSheet\GENERAL PURPOSE CHIP RESISTORS (Yageo).pdf</v>
      </c>
      <c r="P3326" s="5" t="str">
        <f t="shared" si="215"/>
        <v>GENERAL PURPOSE CHIP RESISTORS RES1210 3M09±1% 200V 0.5W</v>
      </c>
    </row>
    <row r="3327" spans="1:16" x14ac:dyDescent="0.3">
      <c r="A3327" s="4" t="s">
        <v>4628</v>
      </c>
      <c r="B3327" s="3" t="s">
        <v>944</v>
      </c>
      <c r="C3327" s="4" t="s">
        <v>2684</v>
      </c>
      <c r="D3327" s="45" t="s">
        <v>1669</v>
      </c>
      <c r="E3327" s="3" t="s">
        <v>763</v>
      </c>
      <c r="F3327" s="3" t="s">
        <v>945</v>
      </c>
      <c r="G3327" s="4" t="str">
        <f t="shared" si="213"/>
        <v>RES1210 3M16±1%</v>
      </c>
      <c r="H3327" s="3" t="s">
        <v>23</v>
      </c>
      <c r="I3327" s="3" t="s">
        <v>24</v>
      </c>
      <c r="J3327" s="3" t="s">
        <v>25</v>
      </c>
      <c r="K3327" s="3" t="s">
        <v>946</v>
      </c>
      <c r="L3327" s="4" t="str">
        <f t="shared" si="214"/>
        <v>RC1210FR-073M16L</v>
      </c>
      <c r="M3327" s="3" t="s">
        <v>378</v>
      </c>
      <c r="N3327" t="s">
        <v>379</v>
      </c>
      <c r="O3327" t="str">
        <f t="shared" ca="1" si="212"/>
        <v>C:\Altium Libraries\Passives Library\DataSheet\GENERAL PURPOSE CHIP RESISTORS (Yageo).pdf</v>
      </c>
      <c r="P3327" s="5" t="str">
        <f t="shared" si="215"/>
        <v>GENERAL PURPOSE CHIP RESISTORS RES1210 3M16±1% 200V 0.5W</v>
      </c>
    </row>
    <row r="3328" spans="1:16" x14ac:dyDescent="0.3">
      <c r="A3328" s="4" t="s">
        <v>4629</v>
      </c>
      <c r="B3328" s="3" t="s">
        <v>944</v>
      </c>
      <c r="C3328" s="4" t="s">
        <v>2685</v>
      </c>
      <c r="D3328" s="45" t="s">
        <v>1669</v>
      </c>
      <c r="E3328" s="3" t="s">
        <v>763</v>
      </c>
      <c r="F3328" s="3" t="s">
        <v>945</v>
      </c>
      <c r="G3328" s="4" t="str">
        <f t="shared" si="213"/>
        <v>RES1210 3M24±1%</v>
      </c>
      <c r="H3328" s="3" t="s">
        <v>23</v>
      </c>
      <c r="I3328" s="3" t="s">
        <v>24</v>
      </c>
      <c r="J3328" s="3" t="s">
        <v>25</v>
      </c>
      <c r="K3328" s="3" t="s">
        <v>946</v>
      </c>
      <c r="L3328" s="4" t="str">
        <f t="shared" si="214"/>
        <v>RC1210FR-073M24L</v>
      </c>
      <c r="M3328" s="3" t="s">
        <v>378</v>
      </c>
      <c r="N3328" t="s">
        <v>379</v>
      </c>
      <c r="O3328" t="str">
        <f t="shared" ca="1" si="212"/>
        <v>C:\Altium Libraries\Passives Library\DataSheet\GENERAL PURPOSE CHIP RESISTORS (Yageo).pdf</v>
      </c>
      <c r="P3328" s="5" t="str">
        <f t="shared" si="215"/>
        <v>GENERAL PURPOSE CHIP RESISTORS RES1210 3M24±1% 200V 0.5W</v>
      </c>
    </row>
    <row r="3329" spans="1:16" x14ac:dyDescent="0.3">
      <c r="A3329" s="4" t="s">
        <v>4630</v>
      </c>
      <c r="B3329" s="3" t="s">
        <v>944</v>
      </c>
      <c r="C3329" s="4" t="s">
        <v>2686</v>
      </c>
      <c r="D3329" s="45" t="s">
        <v>1669</v>
      </c>
      <c r="E3329" s="3" t="s">
        <v>763</v>
      </c>
      <c r="F3329" s="3" t="s">
        <v>945</v>
      </c>
      <c r="G3329" s="4" t="str">
        <f t="shared" si="213"/>
        <v>RES1210 3M32±1%</v>
      </c>
      <c r="H3329" s="3" t="s">
        <v>23</v>
      </c>
      <c r="I3329" s="3" t="s">
        <v>24</v>
      </c>
      <c r="J3329" s="3" t="s">
        <v>25</v>
      </c>
      <c r="K3329" s="3" t="s">
        <v>946</v>
      </c>
      <c r="L3329" s="4" t="str">
        <f t="shared" si="214"/>
        <v>RC1210FR-073M32L</v>
      </c>
      <c r="M3329" s="3" t="s">
        <v>378</v>
      </c>
      <c r="N3329" t="s">
        <v>379</v>
      </c>
      <c r="O3329" t="str">
        <f t="shared" ca="1" si="212"/>
        <v>C:\Altium Libraries\Passives Library\DataSheet\GENERAL PURPOSE CHIP RESISTORS (Yageo).pdf</v>
      </c>
      <c r="P3329" s="5" t="str">
        <f t="shared" si="215"/>
        <v>GENERAL PURPOSE CHIP RESISTORS RES1210 3M32±1% 200V 0.5W</v>
      </c>
    </row>
    <row r="3330" spans="1:16" x14ac:dyDescent="0.3">
      <c r="A3330" s="4" t="s">
        <v>4631</v>
      </c>
      <c r="B3330" s="3" t="s">
        <v>944</v>
      </c>
      <c r="C3330" s="4" t="s">
        <v>2687</v>
      </c>
      <c r="D3330" s="45" t="s">
        <v>1669</v>
      </c>
      <c r="E3330" s="3" t="s">
        <v>763</v>
      </c>
      <c r="F3330" s="3" t="s">
        <v>945</v>
      </c>
      <c r="G3330" s="4" t="str">
        <f t="shared" si="213"/>
        <v>RES1210 3M4±1%</v>
      </c>
      <c r="H3330" s="3" t="s">
        <v>23</v>
      </c>
      <c r="I3330" s="3" t="s">
        <v>24</v>
      </c>
      <c r="J3330" s="3" t="s">
        <v>25</v>
      </c>
      <c r="K3330" s="3" t="s">
        <v>946</v>
      </c>
      <c r="L3330" s="4" t="str">
        <f t="shared" si="214"/>
        <v>RC1210FR-073M4L</v>
      </c>
      <c r="M3330" s="3" t="s">
        <v>378</v>
      </c>
      <c r="N3330" t="s">
        <v>379</v>
      </c>
      <c r="O3330" t="str">
        <f t="shared" ca="1" si="212"/>
        <v>C:\Altium Libraries\Passives Library\DataSheet\GENERAL PURPOSE CHIP RESISTORS (Yageo).pdf</v>
      </c>
      <c r="P3330" s="5" t="str">
        <f t="shared" si="215"/>
        <v>GENERAL PURPOSE CHIP RESISTORS RES1210 3M4±1% 200V 0.5W</v>
      </c>
    </row>
    <row r="3331" spans="1:16" x14ac:dyDescent="0.3">
      <c r="A3331" s="4" t="s">
        <v>4632</v>
      </c>
      <c r="B3331" s="3" t="s">
        <v>944</v>
      </c>
      <c r="C3331" s="4" t="s">
        <v>2688</v>
      </c>
      <c r="D3331" s="45" t="s">
        <v>1669</v>
      </c>
      <c r="E3331" s="3" t="s">
        <v>763</v>
      </c>
      <c r="F3331" s="3" t="s">
        <v>945</v>
      </c>
      <c r="G3331" s="4" t="str">
        <f t="shared" si="213"/>
        <v>RES1210 3M48±1%</v>
      </c>
      <c r="H3331" s="3" t="s">
        <v>23</v>
      </c>
      <c r="I3331" s="3" t="s">
        <v>24</v>
      </c>
      <c r="J3331" s="3" t="s">
        <v>25</v>
      </c>
      <c r="K3331" s="3" t="s">
        <v>946</v>
      </c>
      <c r="L3331" s="4" t="str">
        <f t="shared" si="214"/>
        <v>RC1210FR-073M48L</v>
      </c>
      <c r="M3331" s="3" t="s">
        <v>378</v>
      </c>
      <c r="N3331" t="s">
        <v>379</v>
      </c>
      <c r="O3331" t="str">
        <f t="shared" ca="1" si="212"/>
        <v>C:\Altium Libraries\Passives Library\DataSheet\GENERAL PURPOSE CHIP RESISTORS (Yageo).pdf</v>
      </c>
      <c r="P3331" s="5" t="str">
        <f t="shared" si="215"/>
        <v>GENERAL PURPOSE CHIP RESISTORS RES1210 3M48±1% 200V 0.5W</v>
      </c>
    </row>
    <row r="3332" spans="1:16" x14ac:dyDescent="0.3">
      <c r="A3332" s="4" t="s">
        <v>4633</v>
      </c>
      <c r="B3332" s="3" t="s">
        <v>944</v>
      </c>
      <c r="C3332" s="4" t="s">
        <v>2689</v>
      </c>
      <c r="D3332" s="45" t="s">
        <v>1669</v>
      </c>
      <c r="E3332" s="3" t="s">
        <v>763</v>
      </c>
      <c r="F3332" s="3" t="s">
        <v>945</v>
      </c>
      <c r="G3332" s="4" t="str">
        <f t="shared" si="213"/>
        <v>RES1210 3M57±1%</v>
      </c>
      <c r="H3332" s="3" t="s">
        <v>23</v>
      </c>
      <c r="I3332" s="3" t="s">
        <v>24</v>
      </c>
      <c r="J3332" s="3" t="s">
        <v>25</v>
      </c>
      <c r="K3332" s="3" t="s">
        <v>946</v>
      </c>
      <c r="L3332" s="4" t="str">
        <f t="shared" si="214"/>
        <v>RC1210FR-073M57L</v>
      </c>
      <c r="M3332" s="3" t="s">
        <v>378</v>
      </c>
      <c r="N3332" t="s">
        <v>379</v>
      </c>
      <c r="O3332" t="str">
        <f t="shared" ca="1" si="212"/>
        <v>C:\Altium Libraries\Passives Library\DataSheet\GENERAL PURPOSE CHIP RESISTORS (Yageo).pdf</v>
      </c>
      <c r="P3332" s="5" t="str">
        <f t="shared" si="215"/>
        <v>GENERAL PURPOSE CHIP RESISTORS RES1210 3M57±1% 200V 0.5W</v>
      </c>
    </row>
    <row r="3333" spans="1:16" x14ac:dyDescent="0.3">
      <c r="A3333" s="4" t="s">
        <v>4634</v>
      </c>
      <c r="B3333" s="3" t="s">
        <v>944</v>
      </c>
      <c r="C3333" s="4" t="s">
        <v>2690</v>
      </c>
      <c r="D3333" s="45" t="s">
        <v>1669</v>
      </c>
      <c r="E3333" s="3" t="s">
        <v>763</v>
      </c>
      <c r="F3333" s="3" t="s">
        <v>945</v>
      </c>
      <c r="G3333" s="4" t="str">
        <f t="shared" si="213"/>
        <v>RES1210 3M65±1%</v>
      </c>
      <c r="H3333" s="3" t="s">
        <v>23</v>
      </c>
      <c r="I3333" s="3" t="s">
        <v>24</v>
      </c>
      <c r="J3333" s="3" t="s">
        <v>25</v>
      </c>
      <c r="K3333" s="3" t="s">
        <v>946</v>
      </c>
      <c r="L3333" s="4" t="str">
        <f t="shared" si="214"/>
        <v>RC1210FR-073M65L</v>
      </c>
      <c r="M3333" s="3" t="s">
        <v>378</v>
      </c>
      <c r="N3333" t="s">
        <v>379</v>
      </c>
      <c r="O3333" t="str">
        <f t="shared" ca="1" si="212"/>
        <v>C:\Altium Libraries\Passives Library\DataSheet\GENERAL PURPOSE CHIP RESISTORS (Yageo).pdf</v>
      </c>
      <c r="P3333" s="5" t="str">
        <f t="shared" si="215"/>
        <v>GENERAL PURPOSE CHIP RESISTORS RES1210 3M65±1% 200V 0.5W</v>
      </c>
    </row>
    <row r="3334" spans="1:16" x14ac:dyDescent="0.3">
      <c r="A3334" s="4" t="s">
        <v>4635</v>
      </c>
      <c r="B3334" s="3" t="s">
        <v>944</v>
      </c>
      <c r="C3334" s="4" t="s">
        <v>2691</v>
      </c>
      <c r="D3334" s="45" t="s">
        <v>1669</v>
      </c>
      <c r="E3334" s="3" t="s">
        <v>763</v>
      </c>
      <c r="F3334" s="3" t="s">
        <v>945</v>
      </c>
      <c r="G3334" s="4" t="str">
        <f t="shared" si="213"/>
        <v>RES1210 3M74±1%</v>
      </c>
      <c r="H3334" s="3" t="s">
        <v>23</v>
      </c>
      <c r="I3334" s="3" t="s">
        <v>24</v>
      </c>
      <c r="J3334" s="3" t="s">
        <v>25</v>
      </c>
      <c r="K3334" s="3" t="s">
        <v>946</v>
      </c>
      <c r="L3334" s="4" t="str">
        <f t="shared" si="214"/>
        <v>RC1210FR-073M74L</v>
      </c>
      <c r="M3334" s="3" t="s">
        <v>378</v>
      </c>
      <c r="N3334" t="s">
        <v>379</v>
      </c>
      <c r="O3334" t="str">
        <f t="shared" ca="1" si="212"/>
        <v>C:\Altium Libraries\Passives Library\DataSheet\GENERAL PURPOSE CHIP RESISTORS (Yageo).pdf</v>
      </c>
      <c r="P3334" s="5" t="str">
        <f t="shared" si="215"/>
        <v>GENERAL PURPOSE CHIP RESISTORS RES1210 3M74±1% 200V 0.5W</v>
      </c>
    </row>
    <row r="3335" spans="1:16" x14ac:dyDescent="0.3">
      <c r="A3335" s="4" t="s">
        <v>4636</v>
      </c>
      <c r="B3335" s="3" t="s">
        <v>944</v>
      </c>
      <c r="C3335" s="4" t="s">
        <v>2692</v>
      </c>
      <c r="D3335" s="45" t="s">
        <v>1669</v>
      </c>
      <c r="E3335" s="3" t="s">
        <v>763</v>
      </c>
      <c r="F3335" s="3" t="s">
        <v>945</v>
      </c>
      <c r="G3335" s="4" t="str">
        <f t="shared" si="213"/>
        <v>RES1210 3M83±1%</v>
      </c>
      <c r="H3335" s="3" t="s">
        <v>23</v>
      </c>
      <c r="I3335" s="3" t="s">
        <v>24</v>
      </c>
      <c r="J3335" s="3" t="s">
        <v>25</v>
      </c>
      <c r="K3335" s="3" t="s">
        <v>946</v>
      </c>
      <c r="L3335" s="4" t="str">
        <f t="shared" si="214"/>
        <v>RC1210FR-073M83L</v>
      </c>
      <c r="M3335" s="3" t="s">
        <v>378</v>
      </c>
      <c r="N3335" t="s">
        <v>379</v>
      </c>
      <c r="O3335" t="str">
        <f t="shared" ca="1" si="212"/>
        <v>C:\Altium Libraries\Passives Library\DataSheet\GENERAL PURPOSE CHIP RESISTORS (Yageo).pdf</v>
      </c>
      <c r="P3335" s="5" t="str">
        <f t="shared" si="215"/>
        <v>GENERAL PURPOSE CHIP RESISTORS RES1210 3M83±1% 200V 0.5W</v>
      </c>
    </row>
    <row r="3336" spans="1:16" x14ac:dyDescent="0.3">
      <c r="A3336" s="4" t="s">
        <v>4637</v>
      </c>
      <c r="B3336" s="3" t="s">
        <v>944</v>
      </c>
      <c r="C3336" s="4" t="s">
        <v>2693</v>
      </c>
      <c r="D3336" s="45" t="s">
        <v>1669</v>
      </c>
      <c r="E3336" s="3" t="s">
        <v>763</v>
      </c>
      <c r="F3336" s="3" t="s">
        <v>945</v>
      </c>
      <c r="G3336" s="4" t="str">
        <f t="shared" si="213"/>
        <v>RES1210 3M92±1%</v>
      </c>
      <c r="H3336" s="3" t="s">
        <v>23</v>
      </c>
      <c r="I3336" s="3" t="s">
        <v>24</v>
      </c>
      <c r="J3336" s="3" t="s">
        <v>25</v>
      </c>
      <c r="K3336" s="3" t="s">
        <v>946</v>
      </c>
      <c r="L3336" s="4" t="str">
        <f t="shared" si="214"/>
        <v>RC1210FR-073M92L</v>
      </c>
      <c r="M3336" s="3" t="s">
        <v>378</v>
      </c>
      <c r="N3336" t="s">
        <v>379</v>
      </c>
      <c r="O3336" t="str">
        <f t="shared" ca="1" si="212"/>
        <v>C:\Altium Libraries\Passives Library\DataSheet\GENERAL PURPOSE CHIP RESISTORS (Yageo).pdf</v>
      </c>
      <c r="P3336" s="5" t="str">
        <f t="shared" si="215"/>
        <v>GENERAL PURPOSE CHIP RESISTORS RES1210 3M92±1% 200V 0.5W</v>
      </c>
    </row>
    <row r="3337" spans="1:16" x14ac:dyDescent="0.3">
      <c r="A3337" s="4" t="s">
        <v>4638</v>
      </c>
      <c r="B3337" s="3" t="s">
        <v>944</v>
      </c>
      <c r="C3337" s="4" t="s">
        <v>2694</v>
      </c>
      <c r="D3337" s="45" t="s">
        <v>1669</v>
      </c>
      <c r="E3337" s="3" t="s">
        <v>763</v>
      </c>
      <c r="F3337" s="3" t="s">
        <v>945</v>
      </c>
      <c r="G3337" s="4" t="str">
        <f t="shared" si="213"/>
        <v>RES1210 4M02±1%</v>
      </c>
      <c r="H3337" s="3" t="s">
        <v>23</v>
      </c>
      <c r="I3337" s="3" t="s">
        <v>24</v>
      </c>
      <c r="J3337" s="3" t="s">
        <v>25</v>
      </c>
      <c r="K3337" s="3" t="s">
        <v>946</v>
      </c>
      <c r="L3337" s="4" t="str">
        <f t="shared" si="214"/>
        <v>RC1210FR-074M02L</v>
      </c>
      <c r="M3337" s="3" t="s">
        <v>378</v>
      </c>
      <c r="N3337" t="s">
        <v>379</v>
      </c>
      <c r="O3337" t="str">
        <f t="shared" ca="1" si="212"/>
        <v>C:\Altium Libraries\Passives Library\DataSheet\GENERAL PURPOSE CHIP RESISTORS (Yageo).pdf</v>
      </c>
      <c r="P3337" s="5" t="str">
        <f t="shared" si="215"/>
        <v>GENERAL PURPOSE CHIP RESISTORS RES1210 4M02±1% 200V 0.5W</v>
      </c>
    </row>
    <row r="3338" spans="1:16" x14ac:dyDescent="0.3">
      <c r="A3338" s="4" t="s">
        <v>4639</v>
      </c>
      <c r="B3338" s="3" t="s">
        <v>944</v>
      </c>
      <c r="C3338" s="4" t="s">
        <v>2695</v>
      </c>
      <c r="D3338" s="45" t="s">
        <v>1669</v>
      </c>
      <c r="E3338" s="3" t="s">
        <v>763</v>
      </c>
      <c r="F3338" s="3" t="s">
        <v>945</v>
      </c>
      <c r="G3338" s="4" t="str">
        <f t="shared" si="213"/>
        <v>RES1210 4M12±1%</v>
      </c>
      <c r="H3338" s="3" t="s">
        <v>23</v>
      </c>
      <c r="I3338" s="3" t="s">
        <v>24</v>
      </c>
      <c r="J3338" s="3" t="s">
        <v>25</v>
      </c>
      <c r="K3338" s="3" t="s">
        <v>946</v>
      </c>
      <c r="L3338" s="4" t="str">
        <f t="shared" si="214"/>
        <v>RC1210FR-074M12L</v>
      </c>
      <c r="M3338" s="3" t="s">
        <v>378</v>
      </c>
      <c r="N3338" t="s">
        <v>379</v>
      </c>
      <c r="O3338" t="str">
        <f t="shared" ca="1" si="212"/>
        <v>C:\Altium Libraries\Passives Library\DataSheet\GENERAL PURPOSE CHIP RESISTORS (Yageo).pdf</v>
      </c>
      <c r="P3338" s="5" t="str">
        <f t="shared" si="215"/>
        <v>GENERAL PURPOSE CHIP RESISTORS RES1210 4M12±1% 200V 0.5W</v>
      </c>
    </row>
    <row r="3339" spans="1:16" x14ac:dyDescent="0.3">
      <c r="A3339" s="4" t="s">
        <v>4640</v>
      </c>
      <c r="B3339" s="3" t="s">
        <v>944</v>
      </c>
      <c r="C3339" s="4" t="s">
        <v>2696</v>
      </c>
      <c r="D3339" s="45" t="s">
        <v>1669</v>
      </c>
      <c r="E3339" s="3" t="s">
        <v>763</v>
      </c>
      <c r="F3339" s="3" t="s">
        <v>945</v>
      </c>
      <c r="G3339" s="4" t="str">
        <f t="shared" si="213"/>
        <v>RES1210 4M22±1%</v>
      </c>
      <c r="H3339" s="3" t="s">
        <v>23</v>
      </c>
      <c r="I3339" s="3" t="s">
        <v>24</v>
      </c>
      <c r="J3339" s="3" t="s">
        <v>25</v>
      </c>
      <c r="K3339" s="3" t="s">
        <v>946</v>
      </c>
      <c r="L3339" s="4" t="str">
        <f t="shared" si="214"/>
        <v>RC1210FR-074M22L</v>
      </c>
      <c r="M3339" s="3" t="s">
        <v>378</v>
      </c>
      <c r="N3339" t="s">
        <v>379</v>
      </c>
      <c r="O3339" t="str">
        <f t="shared" ca="1" si="212"/>
        <v>C:\Altium Libraries\Passives Library\DataSheet\GENERAL PURPOSE CHIP RESISTORS (Yageo).pdf</v>
      </c>
      <c r="P3339" s="5" t="str">
        <f t="shared" si="215"/>
        <v>GENERAL PURPOSE CHIP RESISTORS RES1210 4M22±1% 200V 0.5W</v>
      </c>
    </row>
    <row r="3340" spans="1:16" x14ac:dyDescent="0.3">
      <c r="A3340" s="4" t="s">
        <v>4641</v>
      </c>
      <c r="B3340" s="3" t="s">
        <v>944</v>
      </c>
      <c r="C3340" s="4" t="s">
        <v>2697</v>
      </c>
      <c r="D3340" s="45" t="s">
        <v>1669</v>
      </c>
      <c r="E3340" s="3" t="s">
        <v>763</v>
      </c>
      <c r="F3340" s="3" t="s">
        <v>945</v>
      </c>
      <c r="G3340" s="4" t="str">
        <f t="shared" si="213"/>
        <v>RES1210 4M32±1%</v>
      </c>
      <c r="H3340" s="3" t="s">
        <v>23</v>
      </c>
      <c r="I3340" s="3" t="s">
        <v>24</v>
      </c>
      <c r="J3340" s="3" t="s">
        <v>25</v>
      </c>
      <c r="K3340" s="3" t="s">
        <v>946</v>
      </c>
      <c r="L3340" s="4" t="str">
        <f t="shared" si="214"/>
        <v>RC1210FR-074M32L</v>
      </c>
      <c r="M3340" s="3" t="s">
        <v>378</v>
      </c>
      <c r="N3340" t="s">
        <v>379</v>
      </c>
      <c r="O3340" t="str">
        <f t="shared" ca="1" si="212"/>
        <v>C:\Altium Libraries\Passives Library\DataSheet\GENERAL PURPOSE CHIP RESISTORS (Yageo).pdf</v>
      </c>
      <c r="P3340" s="5" t="str">
        <f t="shared" si="215"/>
        <v>GENERAL PURPOSE CHIP RESISTORS RES1210 4M32±1% 200V 0.5W</v>
      </c>
    </row>
    <row r="3341" spans="1:16" x14ac:dyDescent="0.3">
      <c r="A3341" s="4" t="s">
        <v>4642</v>
      </c>
      <c r="B3341" s="3" t="s">
        <v>944</v>
      </c>
      <c r="C3341" s="4" t="s">
        <v>2698</v>
      </c>
      <c r="D3341" s="45" t="s">
        <v>1669</v>
      </c>
      <c r="E3341" s="3" t="s">
        <v>763</v>
      </c>
      <c r="F3341" s="3" t="s">
        <v>945</v>
      </c>
      <c r="G3341" s="4" t="str">
        <f t="shared" si="213"/>
        <v>RES1210 4M42±1%</v>
      </c>
      <c r="H3341" s="3" t="s">
        <v>23</v>
      </c>
      <c r="I3341" s="3" t="s">
        <v>24</v>
      </c>
      <c r="J3341" s="3" t="s">
        <v>25</v>
      </c>
      <c r="K3341" s="3" t="s">
        <v>946</v>
      </c>
      <c r="L3341" s="4" t="str">
        <f t="shared" si="214"/>
        <v>RC1210FR-074M42L</v>
      </c>
      <c r="M3341" s="3" t="s">
        <v>378</v>
      </c>
      <c r="N3341" t="s">
        <v>379</v>
      </c>
      <c r="O3341" t="str">
        <f t="shared" ca="1" si="212"/>
        <v>C:\Altium Libraries\Passives Library\DataSheet\GENERAL PURPOSE CHIP RESISTORS (Yageo).pdf</v>
      </c>
      <c r="P3341" s="5" t="str">
        <f t="shared" si="215"/>
        <v>GENERAL PURPOSE CHIP RESISTORS RES1210 4M42±1% 200V 0.5W</v>
      </c>
    </row>
    <row r="3342" spans="1:16" x14ac:dyDescent="0.3">
      <c r="A3342" s="4" t="s">
        <v>4643</v>
      </c>
      <c r="B3342" s="3" t="s">
        <v>944</v>
      </c>
      <c r="C3342" s="4" t="s">
        <v>2699</v>
      </c>
      <c r="D3342" s="45" t="s">
        <v>1669</v>
      </c>
      <c r="E3342" s="3" t="s">
        <v>763</v>
      </c>
      <c r="F3342" s="3" t="s">
        <v>945</v>
      </c>
      <c r="G3342" s="4" t="str">
        <f t="shared" si="213"/>
        <v>RES1210 4M53±1%</v>
      </c>
      <c r="H3342" s="3" t="s">
        <v>23</v>
      </c>
      <c r="I3342" s="3" t="s">
        <v>24</v>
      </c>
      <c r="J3342" s="3" t="s">
        <v>25</v>
      </c>
      <c r="K3342" s="3" t="s">
        <v>946</v>
      </c>
      <c r="L3342" s="4" t="str">
        <f t="shared" si="214"/>
        <v>RC1210FR-074M53L</v>
      </c>
      <c r="M3342" s="3" t="s">
        <v>378</v>
      </c>
      <c r="N3342" t="s">
        <v>379</v>
      </c>
      <c r="O3342" t="str">
        <f t="shared" ref="O3342:O3375" ca="1" si="216">CONCATENATE(LEFT(CELL("имяфайла"), FIND("[",CELL("имяфайла"))-1),"DataSheet\GENERAL PURPOSE CHIP RESISTORS (Yageo).pdf")</f>
        <v>C:\Altium Libraries\Passives Library\DataSheet\GENERAL PURPOSE CHIP RESISTORS (Yageo).pdf</v>
      </c>
      <c r="P3342" s="5" t="str">
        <f t="shared" si="215"/>
        <v>GENERAL PURPOSE CHIP RESISTORS RES1210 4M53±1% 200V 0.5W</v>
      </c>
    </row>
    <row r="3343" spans="1:16" x14ac:dyDescent="0.3">
      <c r="A3343" s="4" t="s">
        <v>4644</v>
      </c>
      <c r="B3343" s="3" t="s">
        <v>944</v>
      </c>
      <c r="C3343" s="4" t="s">
        <v>2700</v>
      </c>
      <c r="D3343" s="45" t="s">
        <v>1669</v>
      </c>
      <c r="E3343" s="3" t="s">
        <v>763</v>
      </c>
      <c r="F3343" s="3" t="s">
        <v>945</v>
      </c>
      <c r="G3343" s="4" t="str">
        <f t="shared" ref="G3343:G3375" si="217">CONCATENATE(K3343," ",C3343,D3343)</f>
        <v>RES1210 4M64±1%</v>
      </c>
      <c r="H3343" s="3" t="s">
        <v>23</v>
      </c>
      <c r="I3343" s="3" t="s">
        <v>24</v>
      </c>
      <c r="J3343" s="3" t="s">
        <v>25</v>
      </c>
      <c r="K3343" s="3" t="s">
        <v>946</v>
      </c>
      <c r="L3343" s="4" t="str">
        <f t="shared" ref="L3343:L3375" si="218">CONCATENATE("RC1210FR-07",C3343,"L")</f>
        <v>RC1210FR-074M64L</v>
      </c>
      <c r="M3343" s="3" t="s">
        <v>378</v>
      </c>
      <c r="N3343" t="s">
        <v>379</v>
      </c>
      <c r="O3343" t="str">
        <f t="shared" ca="1" si="216"/>
        <v>C:\Altium Libraries\Passives Library\DataSheet\GENERAL PURPOSE CHIP RESISTORS (Yageo).pdf</v>
      </c>
      <c r="P3343" s="5" t="str">
        <f t="shared" ref="P3343:P3375" si="219">CONCATENATE(N3343," ",K3343," ",C3343,D3343," ",E3343," ",F3343)</f>
        <v>GENERAL PURPOSE CHIP RESISTORS RES1210 4M64±1% 200V 0.5W</v>
      </c>
    </row>
    <row r="3344" spans="1:16" x14ac:dyDescent="0.3">
      <c r="A3344" s="4" t="s">
        <v>4645</v>
      </c>
      <c r="B3344" s="3" t="s">
        <v>944</v>
      </c>
      <c r="C3344" s="4" t="s">
        <v>2701</v>
      </c>
      <c r="D3344" s="45" t="s">
        <v>1669</v>
      </c>
      <c r="E3344" s="3" t="s">
        <v>763</v>
      </c>
      <c r="F3344" s="3" t="s">
        <v>945</v>
      </c>
      <c r="G3344" s="4" t="str">
        <f t="shared" si="217"/>
        <v>RES1210 4M75±1%</v>
      </c>
      <c r="H3344" s="3" t="s">
        <v>23</v>
      </c>
      <c r="I3344" s="3" t="s">
        <v>24</v>
      </c>
      <c r="J3344" s="3" t="s">
        <v>25</v>
      </c>
      <c r="K3344" s="3" t="s">
        <v>946</v>
      </c>
      <c r="L3344" s="4" t="str">
        <f t="shared" si="218"/>
        <v>RC1210FR-074M75L</v>
      </c>
      <c r="M3344" s="3" t="s">
        <v>378</v>
      </c>
      <c r="N3344" t="s">
        <v>379</v>
      </c>
      <c r="O3344" t="str">
        <f t="shared" ca="1" si="216"/>
        <v>C:\Altium Libraries\Passives Library\DataSheet\GENERAL PURPOSE CHIP RESISTORS (Yageo).pdf</v>
      </c>
      <c r="P3344" s="5" t="str">
        <f t="shared" si="219"/>
        <v>GENERAL PURPOSE CHIP RESISTORS RES1210 4M75±1% 200V 0.5W</v>
      </c>
    </row>
    <row r="3345" spans="1:16" x14ac:dyDescent="0.3">
      <c r="A3345" s="4" t="s">
        <v>4646</v>
      </c>
      <c r="B3345" s="3" t="s">
        <v>944</v>
      </c>
      <c r="C3345" s="4" t="s">
        <v>2702</v>
      </c>
      <c r="D3345" s="45" t="s">
        <v>1669</v>
      </c>
      <c r="E3345" s="3" t="s">
        <v>763</v>
      </c>
      <c r="F3345" s="3" t="s">
        <v>945</v>
      </c>
      <c r="G3345" s="4" t="str">
        <f t="shared" si="217"/>
        <v>RES1210 4M87±1%</v>
      </c>
      <c r="H3345" s="3" t="s">
        <v>23</v>
      </c>
      <c r="I3345" s="3" t="s">
        <v>24</v>
      </c>
      <c r="J3345" s="3" t="s">
        <v>25</v>
      </c>
      <c r="K3345" s="3" t="s">
        <v>946</v>
      </c>
      <c r="L3345" s="4" t="str">
        <f t="shared" si="218"/>
        <v>RC1210FR-074M87L</v>
      </c>
      <c r="M3345" s="3" t="s">
        <v>378</v>
      </c>
      <c r="N3345" t="s">
        <v>379</v>
      </c>
      <c r="O3345" t="str">
        <f t="shared" ca="1" si="216"/>
        <v>C:\Altium Libraries\Passives Library\DataSheet\GENERAL PURPOSE CHIP RESISTORS (Yageo).pdf</v>
      </c>
      <c r="P3345" s="5" t="str">
        <f t="shared" si="219"/>
        <v>GENERAL PURPOSE CHIP RESISTORS RES1210 4M87±1% 200V 0.5W</v>
      </c>
    </row>
    <row r="3346" spans="1:16" x14ac:dyDescent="0.3">
      <c r="A3346" s="4" t="s">
        <v>4647</v>
      </c>
      <c r="B3346" s="3" t="s">
        <v>944</v>
      </c>
      <c r="C3346" s="4" t="s">
        <v>2703</v>
      </c>
      <c r="D3346" s="45" t="s">
        <v>1669</v>
      </c>
      <c r="E3346" s="3" t="s">
        <v>763</v>
      </c>
      <c r="F3346" s="3" t="s">
        <v>945</v>
      </c>
      <c r="G3346" s="4" t="str">
        <f t="shared" si="217"/>
        <v>RES1210 4M99±1%</v>
      </c>
      <c r="H3346" s="3" t="s">
        <v>23</v>
      </c>
      <c r="I3346" s="3" t="s">
        <v>24</v>
      </c>
      <c r="J3346" s="3" t="s">
        <v>25</v>
      </c>
      <c r="K3346" s="3" t="s">
        <v>946</v>
      </c>
      <c r="L3346" s="4" t="str">
        <f t="shared" si="218"/>
        <v>RC1210FR-074M99L</v>
      </c>
      <c r="M3346" s="3" t="s">
        <v>378</v>
      </c>
      <c r="N3346" t="s">
        <v>379</v>
      </c>
      <c r="O3346" t="str">
        <f t="shared" ca="1" si="216"/>
        <v>C:\Altium Libraries\Passives Library\DataSheet\GENERAL PURPOSE CHIP RESISTORS (Yageo).pdf</v>
      </c>
      <c r="P3346" s="5" t="str">
        <f t="shared" si="219"/>
        <v>GENERAL PURPOSE CHIP RESISTORS RES1210 4M99±1% 200V 0.5W</v>
      </c>
    </row>
    <row r="3347" spans="1:16" x14ac:dyDescent="0.3">
      <c r="A3347" s="4" t="s">
        <v>4648</v>
      </c>
      <c r="B3347" s="3" t="s">
        <v>944</v>
      </c>
      <c r="C3347" s="4" t="s">
        <v>2704</v>
      </c>
      <c r="D3347" s="45" t="s">
        <v>1669</v>
      </c>
      <c r="E3347" s="3" t="s">
        <v>763</v>
      </c>
      <c r="F3347" s="3" t="s">
        <v>945</v>
      </c>
      <c r="G3347" s="4" t="str">
        <f t="shared" si="217"/>
        <v>RES1210 5M11±1%</v>
      </c>
      <c r="H3347" s="3" t="s">
        <v>23</v>
      </c>
      <c r="I3347" s="3" t="s">
        <v>24</v>
      </c>
      <c r="J3347" s="3" t="s">
        <v>25</v>
      </c>
      <c r="K3347" s="3" t="s">
        <v>946</v>
      </c>
      <c r="L3347" s="4" t="str">
        <f t="shared" si="218"/>
        <v>RC1210FR-075M11L</v>
      </c>
      <c r="M3347" s="3" t="s">
        <v>378</v>
      </c>
      <c r="N3347" t="s">
        <v>379</v>
      </c>
      <c r="O3347" t="str">
        <f t="shared" ca="1" si="216"/>
        <v>C:\Altium Libraries\Passives Library\DataSheet\GENERAL PURPOSE CHIP RESISTORS (Yageo).pdf</v>
      </c>
      <c r="P3347" s="5" t="str">
        <f t="shared" si="219"/>
        <v>GENERAL PURPOSE CHIP RESISTORS RES1210 5M11±1% 200V 0.5W</v>
      </c>
    </row>
    <row r="3348" spans="1:16" x14ac:dyDescent="0.3">
      <c r="A3348" s="4" t="s">
        <v>4649</v>
      </c>
      <c r="B3348" s="3" t="s">
        <v>944</v>
      </c>
      <c r="C3348" s="4" t="s">
        <v>2705</v>
      </c>
      <c r="D3348" s="45" t="s">
        <v>1669</v>
      </c>
      <c r="E3348" s="3" t="s">
        <v>763</v>
      </c>
      <c r="F3348" s="3" t="s">
        <v>945</v>
      </c>
      <c r="G3348" s="4" t="str">
        <f t="shared" si="217"/>
        <v>RES1210 5M23±1%</v>
      </c>
      <c r="H3348" s="3" t="s">
        <v>23</v>
      </c>
      <c r="I3348" s="3" t="s">
        <v>24</v>
      </c>
      <c r="J3348" s="3" t="s">
        <v>25</v>
      </c>
      <c r="K3348" s="3" t="s">
        <v>946</v>
      </c>
      <c r="L3348" s="4" t="str">
        <f t="shared" si="218"/>
        <v>RC1210FR-075M23L</v>
      </c>
      <c r="M3348" s="3" t="s">
        <v>378</v>
      </c>
      <c r="N3348" t="s">
        <v>379</v>
      </c>
      <c r="O3348" t="str">
        <f t="shared" ca="1" si="216"/>
        <v>C:\Altium Libraries\Passives Library\DataSheet\GENERAL PURPOSE CHIP RESISTORS (Yageo).pdf</v>
      </c>
      <c r="P3348" s="5" t="str">
        <f t="shared" si="219"/>
        <v>GENERAL PURPOSE CHIP RESISTORS RES1210 5M23±1% 200V 0.5W</v>
      </c>
    </row>
    <row r="3349" spans="1:16" x14ac:dyDescent="0.3">
      <c r="A3349" s="4" t="s">
        <v>4650</v>
      </c>
      <c r="B3349" s="3" t="s">
        <v>944</v>
      </c>
      <c r="C3349" s="4" t="s">
        <v>2706</v>
      </c>
      <c r="D3349" s="45" t="s">
        <v>1669</v>
      </c>
      <c r="E3349" s="3" t="s">
        <v>763</v>
      </c>
      <c r="F3349" s="3" t="s">
        <v>945</v>
      </c>
      <c r="G3349" s="4" t="str">
        <f t="shared" si="217"/>
        <v>RES1210 5M36±1%</v>
      </c>
      <c r="H3349" s="3" t="s">
        <v>23</v>
      </c>
      <c r="I3349" s="3" t="s">
        <v>24</v>
      </c>
      <c r="J3349" s="3" t="s">
        <v>25</v>
      </c>
      <c r="K3349" s="3" t="s">
        <v>946</v>
      </c>
      <c r="L3349" s="4" t="str">
        <f t="shared" si="218"/>
        <v>RC1210FR-075M36L</v>
      </c>
      <c r="M3349" s="3" t="s">
        <v>378</v>
      </c>
      <c r="N3349" t="s">
        <v>379</v>
      </c>
      <c r="O3349" t="str">
        <f t="shared" ca="1" si="216"/>
        <v>C:\Altium Libraries\Passives Library\DataSheet\GENERAL PURPOSE CHIP RESISTORS (Yageo).pdf</v>
      </c>
      <c r="P3349" s="5" t="str">
        <f t="shared" si="219"/>
        <v>GENERAL PURPOSE CHIP RESISTORS RES1210 5M36±1% 200V 0.5W</v>
      </c>
    </row>
    <row r="3350" spans="1:16" x14ac:dyDescent="0.3">
      <c r="A3350" s="4" t="s">
        <v>4651</v>
      </c>
      <c r="B3350" s="3" t="s">
        <v>944</v>
      </c>
      <c r="C3350" s="4" t="s">
        <v>2707</v>
      </c>
      <c r="D3350" s="45" t="s">
        <v>1669</v>
      </c>
      <c r="E3350" s="3" t="s">
        <v>763</v>
      </c>
      <c r="F3350" s="3" t="s">
        <v>945</v>
      </c>
      <c r="G3350" s="4" t="str">
        <f t="shared" si="217"/>
        <v>RES1210 5M49±1%</v>
      </c>
      <c r="H3350" s="3" t="s">
        <v>23</v>
      </c>
      <c r="I3350" s="3" t="s">
        <v>24</v>
      </c>
      <c r="J3350" s="3" t="s">
        <v>25</v>
      </c>
      <c r="K3350" s="3" t="s">
        <v>946</v>
      </c>
      <c r="L3350" s="4" t="str">
        <f t="shared" si="218"/>
        <v>RC1210FR-075M49L</v>
      </c>
      <c r="M3350" s="3" t="s">
        <v>378</v>
      </c>
      <c r="N3350" t="s">
        <v>379</v>
      </c>
      <c r="O3350" t="str">
        <f t="shared" ca="1" si="216"/>
        <v>C:\Altium Libraries\Passives Library\DataSheet\GENERAL PURPOSE CHIP RESISTORS (Yageo).pdf</v>
      </c>
      <c r="P3350" s="5" t="str">
        <f t="shared" si="219"/>
        <v>GENERAL PURPOSE CHIP RESISTORS RES1210 5M49±1% 200V 0.5W</v>
      </c>
    </row>
    <row r="3351" spans="1:16" x14ac:dyDescent="0.3">
      <c r="A3351" s="4" t="s">
        <v>4652</v>
      </c>
      <c r="B3351" s="3" t="s">
        <v>944</v>
      </c>
      <c r="C3351" s="4" t="s">
        <v>2708</v>
      </c>
      <c r="D3351" s="45" t="s">
        <v>1669</v>
      </c>
      <c r="E3351" s="3" t="s">
        <v>763</v>
      </c>
      <c r="F3351" s="3" t="s">
        <v>945</v>
      </c>
      <c r="G3351" s="4" t="str">
        <f t="shared" si="217"/>
        <v>RES1210 5M62±1%</v>
      </c>
      <c r="H3351" s="3" t="s">
        <v>23</v>
      </c>
      <c r="I3351" s="3" t="s">
        <v>24</v>
      </c>
      <c r="J3351" s="3" t="s">
        <v>25</v>
      </c>
      <c r="K3351" s="3" t="s">
        <v>946</v>
      </c>
      <c r="L3351" s="4" t="str">
        <f t="shared" si="218"/>
        <v>RC1210FR-075M62L</v>
      </c>
      <c r="M3351" s="3" t="s">
        <v>378</v>
      </c>
      <c r="N3351" t="s">
        <v>379</v>
      </c>
      <c r="O3351" t="str">
        <f t="shared" ca="1" si="216"/>
        <v>C:\Altium Libraries\Passives Library\DataSheet\GENERAL PURPOSE CHIP RESISTORS (Yageo).pdf</v>
      </c>
      <c r="P3351" s="5" t="str">
        <f t="shared" si="219"/>
        <v>GENERAL PURPOSE CHIP RESISTORS RES1210 5M62±1% 200V 0.5W</v>
      </c>
    </row>
    <row r="3352" spans="1:16" x14ac:dyDescent="0.3">
      <c r="A3352" s="4" t="s">
        <v>4653</v>
      </c>
      <c r="B3352" s="3" t="s">
        <v>944</v>
      </c>
      <c r="C3352" s="4" t="s">
        <v>2709</v>
      </c>
      <c r="D3352" s="45" t="s">
        <v>1669</v>
      </c>
      <c r="E3352" s="3" t="s">
        <v>763</v>
      </c>
      <c r="F3352" s="3" t="s">
        <v>945</v>
      </c>
      <c r="G3352" s="4" t="str">
        <f t="shared" si="217"/>
        <v>RES1210 5M76±1%</v>
      </c>
      <c r="H3352" s="3" t="s">
        <v>23</v>
      </c>
      <c r="I3352" s="3" t="s">
        <v>24</v>
      </c>
      <c r="J3352" s="3" t="s">
        <v>25</v>
      </c>
      <c r="K3352" s="3" t="s">
        <v>946</v>
      </c>
      <c r="L3352" s="4" t="str">
        <f t="shared" si="218"/>
        <v>RC1210FR-075M76L</v>
      </c>
      <c r="M3352" s="3" t="s">
        <v>378</v>
      </c>
      <c r="N3352" t="s">
        <v>379</v>
      </c>
      <c r="O3352" t="str">
        <f t="shared" ca="1" si="216"/>
        <v>C:\Altium Libraries\Passives Library\DataSheet\GENERAL PURPOSE CHIP RESISTORS (Yageo).pdf</v>
      </c>
      <c r="P3352" s="5" t="str">
        <f t="shared" si="219"/>
        <v>GENERAL PURPOSE CHIP RESISTORS RES1210 5M76±1% 200V 0.5W</v>
      </c>
    </row>
    <row r="3353" spans="1:16" x14ac:dyDescent="0.3">
      <c r="A3353" s="4" t="s">
        <v>4654</v>
      </c>
      <c r="B3353" s="3" t="s">
        <v>944</v>
      </c>
      <c r="C3353" s="4" t="s">
        <v>2710</v>
      </c>
      <c r="D3353" s="45" t="s">
        <v>1669</v>
      </c>
      <c r="E3353" s="3" t="s">
        <v>763</v>
      </c>
      <c r="F3353" s="3" t="s">
        <v>945</v>
      </c>
      <c r="G3353" s="4" t="str">
        <f t="shared" si="217"/>
        <v>RES1210 5M9±1%</v>
      </c>
      <c r="H3353" s="3" t="s">
        <v>23</v>
      </c>
      <c r="I3353" s="3" t="s">
        <v>24</v>
      </c>
      <c r="J3353" s="3" t="s">
        <v>25</v>
      </c>
      <c r="K3353" s="3" t="s">
        <v>946</v>
      </c>
      <c r="L3353" s="4" t="str">
        <f t="shared" si="218"/>
        <v>RC1210FR-075M9L</v>
      </c>
      <c r="M3353" s="3" t="s">
        <v>378</v>
      </c>
      <c r="N3353" t="s">
        <v>379</v>
      </c>
      <c r="O3353" t="str">
        <f t="shared" ca="1" si="216"/>
        <v>C:\Altium Libraries\Passives Library\DataSheet\GENERAL PURPOSE CHIP RESISTORS (Yageo).pdf</v>
      </c>
      <c r="P3353" s="5" t="str">
        <f t="shared" si="219"/>
        <v>GENERAL PURPOSE CHIP RESISTORS RES1210 5M9±1% 200V 0.5W</v>
      </c>
    </row>
    <row r="3354" spans="1:16" x14ac:dyDescent="0.3">
      <c r="A3354" s="4" t="s">
        <v>4655</v>
      </c>
      <c r="B3354" s="3" t="s">
        <v>944</v>
      </c>
      <c r="C3354" s="4" t="s">
        <v>2711</v>
      </c>
      <c r="D3354" s="45" t="s">
        <v>1669</v>
      </c>
      <c r="E3354" s="3" t="s">
        <v>763</v>
      </c>
      <c r="F3354" s="3" t="s">
        <v>945</v>
      </c>
      <c r="G3354" s="4" t="str">
        <f t="shared" si="217"/>
        <v>RES1210 6M04±1%</v>
      </c>
      <c r="H3354" s="3" t="s">
        <v>23</v>
      </c>
      <c r="I3354" s="3" t="s">
        <v>24</v>
      </c>
      <c r="J3354" s="3" t="s">
        <v>25</v>
      </c>
      <c r="K3354" s="3" t="s">
        <v>946</v>
      </c>
      <c r="L3354" s="4" t="str">
        <f t="shared" si="218"/>
        <v>RC1210FR-076M04L</v>
      </c>
      <c r="M3354" s="3" t="s">
        <v>378</v>
      </c>
      <c r="N3354" t="s">
        <v>379</v>
      </c>
      <c r="O3354" t="str">
        <f t="shared" ca="1" si="216"/>
        <v>C:\Altium Libraries\Passives Library\DataSheet\GENERAL PURPOSE CHIP RESISTORS (Yageo).pdf</v>
      </c>
      <c r="P3354" s="5" t="str">
        <f t="shared" si="219"/>
        <v>GENERAL PURPOSE CHIP RESISTORS RES1210 6M04±1% 200V 0.5W</v>
      </c>
    </row>
    <row r="3355" spans="1:16" x14ac:dyDescent="0.3">
      <c r="A3355" s="4" t="s">
        <v>4656</v>
      </c>
      <c r="B3355" s="3" t="s">
        <v>944</v>
      </c>
      <c r="C3355" s="4" t="s">
        <v>2712</v>
      </c>
      <c r="D3355" s="45" t="s">
        <v>1669</v>
      </c>
      <c r="E3355" s="3" t="s">
        <v>763</v>
      </c>
      <c r="F3355" s="3" t="s">
        <v>945</v>
      </c>
      <c r="G3355" s="4" t="str">
        <f t="shared" si="217"/>
        <v>RES1210 6M19±1%</v>
      </c>
      <c r="H3355" s="3" t="s">
        <v>23</v>
      </c>
      <c r="I3355" s="3" t="s">
        <v>24</v>
      </c>
      <c r="J3355" s="3" t="s">
        <v>25</v>
      </c>
      <c r="K3355" s="3" t="s">
        <v>946</v>
      </c>
      <c r="L3355" s="4" t="str">
        <f t="shared" si="218"/>
        <v>RC1210FR-076M19L</v>
      </c>
      <c r="M3355" s="3" t="s">
        <v>378</v>
      </c>
      <c r="N3355" t="s">
        <v>379</v>
      </c>
      <c r="O3355" t="str">
        <f t="shared" ca="1" si="216"/>
        <v>C:\Altium Libraries\Passives Library\DataSheet\GENERAL PURPOSE CHIP RESISTORS (Yageo).pdf</v>
      </c>
      <c r="P3355" s="5" t="str">
        <f t="shared" si="219"/>
        <v>GENERAL PURPOSE CHIP RESISTORS RES1210 6M19±1% 200V 0.5W</v>
      </c>
    </row>
    <row r="3356" spans="1:16" x14ac:dyDescent="0.3">
      <c r="A3356" s="4" t="s">
        <v>4657</v>
      </c>
      <c r="B3356" s="3" t="s">
        <v>944</v>
      </c>
      <c r="C3356" s="4" t="s">
        <v>2713</v>
      </c>
      <c r="D3356" s="45" t="s">
        <v>1669</v>
      </c>
      <c r="E3356" s="3" t="s">
        <v>763</v>
      </c>
      <c r="F3356" s="3" t="s">
        <v>945</v>
      </c>
      <c r="G3356" s="4" t="str">
        <f t="shared" si="217"/>
        <v>RES1210 6M34±1%</v>
      </c>
      <c r="H3356" s="3" t="s">
        <v>23</v>
      </c>
      <c r="I3356" s="3" t="s">
        <v>24</v>
      </c>
      <c r="J3356" s="3" t="s">
        <v>25</v>
      </c>
      <c r="K3356" s="3" t="s">
        <v>946</v>
      </c>
      <c r="L3356" s="4" t="str">
        <f t="shared" si="218"/>
        <v>RC1210FR-076M34L</v>
      </c>
      <c r="M3356" s="3" t="s">
        <v>378</v>
      </c>
      <c r="N3356" t="s">
        <v>379</v>
      </c>
      <c r="O3356" t="str">
        <f t="shared" ca="1" si="216"/>
        <v>C:\Altium Libraries\Passives Library\DataSheet\GENERAL PURPOSE CHIP RESISTORS (Yageo).pdf</v>
      </c>
      <c r="P3356" s="5" t="str">
        <f t="shared" si="219"/>
        <v>GENERAL PURPOSE CHIP RESISTORS RES1210 6M34±1% 200V 0.5W</v>
      </c>
    </row>
    <row r="3357" spans="1:16" x14ac:dyDescent="0.3">
      <c r="A3357" s="4" t="s">
        <v>4658</v>
      </c>
      <c r="B3357" s="3" t="s">
        <v>944</v>
      </c>
      <c r="C3357" s="4" t="s">
        <v>2714</v>
      </c>
      <c r="D3357" s="45" t="s">
        <v>1669</v>
      </c>
      <c r="E3357" s="3" t="s">
        <v>763</v>
      </c>
      <c r="F3357" s="3" t="s">
        <v>945</v>
      </c>
      <c r="G3357" s="4" t="str">
        <f t="shared" si="217"/>
        <v>RES1210 6M49±1%</v>
      </c>
      <c r="H3357" s="3" t="s">
        <v>23</v>
      </c>
      <c r="I3357" s="3" t="s">
        <v>24</v>
      </c>
      <c r="J3357" s="3" t="s">
        <v>25</v>
      </c>
      <c r="K3357" s="3" t="s">
        <v>946</v>
      </c>
      <c r="L3357" s="4" t="str">
        <f t="shared" si="218"/>
        <v>RC1210FR-076M49L</v>
      </c>
      <c r="M3357" s="3" t="s">
        <v>378</v>
      </c>
      <c r="N3357" t="s">
        <v>379</v>
      </c>
      <c r="O3357" t="str">
        <f t="shared" ca="1" si="216"/>
        <v>C:\Altium Libraries\Passives Library\DataSheet\GENERAL PURPOSE CHIP RESISTORS (Yageo).pdf</v>
      </c>
      <c r="P3357" s="5" t="str">
        <f t="shared" si="219"/>
        <v>GENERAL PURPOSE CHIP RESISTORS RES1210 6M49±1% 200V 0.5W</v>
      </c>
    </row>
    <row r="3358" spans="1:16" x14ac:dyDescent="0.3">
      <c r="A3358" s="4" t="s">
        <v>4659</v>
      </c>
      <c r="B3358" s="3" t="s">
        <v>944</v>
      </c>
      <c r="C3358" s="4" t="s">
        <v>2715</v>
      </c>
      <c r="D3358" s="45" t="s">
        <v>1669</v>
      </c>
      <c r="E3358" s="3" t="s">
        <v>763</v>
      </c>
      <c r="F3358" s="3" t="s">
        <v>945</v>
      </c>
      <c r="G3358" s="4" t="str">
        <f t="shared" si="217"/>
        <v>RES1210 6M65±1%</v>
      </c>
      <c r="H3358" s="3" t="s">
        <v>23</v>
      </c>
      <c r="I3358" s="3" t="s">
        <v>24</v>
      </c>
      <c r="J3358" s="3" t="s">
        <v>25</v>
      </c>
      <c r="K3358" s="3" t="s">
        <v>946</v>
      </c>
      <c r="L3358" s="4" t="str">
        <f t="shared" si="218"/>
        <v>RC1210FR-076M65L</v>
      </c>
      <c r="M3358" s="3" t="s">
        <v>378</v>
      </c>
      <c r="N3358" t="s">
        <v>379</v>
      </c>
      <c r="O3358" t="str">
        <f t="shared" ca="1" si="216"/>
        <v>C:\Altium Libraries\Passives Library\DataSheet\GENERAL PURPOSE CHIP RESISTORS (Yageo).pdf</v>
      </c>
      <c r="P3358" s="5" t="str">
        <f t="shared" si="219"/>
        <v>GENERAL PURPOSE CHIP RESISTORS RES1210 6M65±1% 200V 0.5W</v>
      </c>
    </row>
    <row r="3359" spans="1:16" x14ac:dyDescent="0.3">
      <c r="A3359" s="4" t="s">
        <v>4660</v>
      </c>
      <c r="B3359" s="3" t="s">
        <v>944</v>
      </c>
      <c r="C3359" s="4" t="s">
        <v>2716</v>
      </c>
      <c r="D3359" s="45" t="s">
        <v>1669</v>
      </c>
      <c r="E3359" s="3" t="s">
        <v>763</v>
      </c>
      <c r="F3359" s="3" t="s">
        <v>945</v>
      </c>
      <c r="G3359" s="4" t="str">
        <f t="shared" si="217"/>
        <v>RES1210 6M81±1%</v>
      </c>
      <c r="H3359" s="3" t="s">
        <v>23</v>
      </c>
      <c r="I3359" s="3" t="s">
        <v>24</v>
      </c>
      <c r="J3359" s="3" t="s">
        <v>25</v>
      </c>
      <c r="K3359" s="3" t="s">
        <v>946</v>
      </c>
      <c r="L3359" s="4" t="str">
        <f t="shared" si="218"/>
        <v>RC1210FR-076M81L</v>
      </c>
      <c r="M3359" s="3" t="s">
        <v>378</v>
      </c>
      <c r="N3359" t="s">
        <v>379</v>
      </c>
      <c r="O3359" t="str">
        <f t="shared" ca="1" si="216"/>
        <v>C:\Altium Libraries\Passives Library\DataSheet\GENERAL PURPOSE CHIP RESISTORS (Yageo).pdf</v>
      </c>
      <c r="P3359" s="5" t="str">
        <f t="shared" si="219"/>
        <v>GENERAL PURPOSE CHIP RESISTORS RES1210 6M81±1% 200V 0.5W</v>
      </c>
    </row>
    <row r="3360" spans="1:16" x14ac:dyDescent="0.3">
      <c r="A3360" s="4" t="s">
        <v>4661</v>
      </c>
      <c r="B3360" s="3" t="s">
        <v>944</v>
      </c>
      <c r="C3360" s="4" t="s">
        <v>2717</v>
      </c>
      <c r="D3360" s="45" t="s">
        <v>1669</v>
      </c>
      <c r="E3360" s="3" t="s">
        <v>763</v>
      </c>
      <c r="F3360" s="3" t="s">
        <v>945</v>
      </c>
      <c r="G3360" s="4" t="str">
        <f t="shared" si="217"/>
        <v>RES1210 6M98±1%</v>
      </c>
      <c r="H3360" s="3" t="s">
        <v>23</v>
      </c>
      <c r="I3360" s="3" t="s">
        <v>24</v>
      </c>
      <c r="J3360" s="3" t="s">
        <v>25</v>
      </c>
      <c r="K3360" s="3" t="s">
        <v>946</v>
      </c>
      <c r="L3360" s="4" t="str">
        <f t="shared" si="218"/>
        <v>RC1210FR-076M98L</v>
      </c>
      <c r="M3360" s="3" t="s">
        <v>378</v>
      </c>
      <c r="N3360" t="s">
        <v>379</v>
      </c>
      <c r="O3360" t="str">
        <f t="shared" ca="1" si="216"/>
        <v>C:\Altium Libraries\Passives Library\DataSheet\GENERAL PURPOSE CHIP RESISTORS (Yageo).pdf</v>
      </c>
      <c r="P3360" s="5" t="str">
        <f t="shared" si="219"/>
        <v>GENERAL PURPOSE CHIP RESISTORS RES1210 6M98±1% 200V 0.5W</v>
      </c>
    </row>
    <row r="3361" spans="1:16" x14ac:dyDescent="0.3">
      <c r="A3361" s="4" t="s">
        <v>4662</v>
      </c>
      <c r="B3361" s="3" t="s">
        <v>944</v>
      </c>
      <c r="C3361" s="4" t="s">
        <v>2718</v>
      </c>
      <c r="D3361" s="45" t="s">
        <v>1669</v>
      </c>
      <c r="E3361" s="3" t="s">
        <v>763</v>
      </c>
      <c r="F3361" s="3" t="s">
        <v>945</v>
      </c>
      <c r="G3361" s="4" t="str">
        <f t="shared" si="217"/>
        <v>RES1210 7M15±1%</v>
      </c>
      <c r="H3361" s="3" t="s">
        <v>23</v>
      </c>
      <c r="I3361" s="3" t="s">
        <v>24</v>
      </c>
      <c r="J3361" s="3" t="s">
        <v>25</v>
      </c>
      <c r="K3361" s="3" t="s">
        <v>946</v>
      </c>
      <c r="L3361" s="4" t="str">
        <f t="shared" si="218"/>
        <v>RC1210FR-077M15L</v>
      </c>
      <c r="M3361" s="3" t="s">
        <v>378</v>
      </c>
      <c r="N3361" t="s">
        <v>379</v>
      </c>
      <c r="O3361" t="str">
        <f t="shared" ca="1" si="216"/>
        <v>C:\Altium Libraries\Passives Library\DataSheet\GENERAL PURPOSE CHIP RESISTORS (Yageo).pdf</v>
      </c>
      <c r="P3361" s="5" t="str">
        <f t="shared" si="219"/>
        <v>GENERAL PURPOSE CHIP RESISTORS RES1210 7M15±1% 200V 0.5W</v>
      </c>
    </row>
    <row r="3362" spans="1:16" x14ac:dyDescent="0.3">
      <c r="A3362" s="4" t="s">
        <v>4663</v>
      </c>
      <c r="B3362" s="3" t="s">
        <v>944</v>
      </c>
      <c r="C3362" s="4" t="s">
        <v>2719</v>
      </c>
      <c r="D3362" s="45" t="s">
        <v>1669</v>
      </c>
      <c r="E3362" s="3" t="s">
        <v>763</v>
      </c>
      <c r="F3362" s="3" t="s">
        <v>945</v>
      </c>
      <c r="G3362" s="4" t="str">
        <f t="shared" si="217"/>
        <v>RES1210 7M32±1%</v>
      </c>
      <c r="H3362" s="3" t="s">
        <v>23</v>
      </c>
      <c r="I3362" s="3" t="s">
        <v>24</v>
      </c>
      <c r="J3362" s="3" t="s">
        <v>25</v>
      </c>
      <c r="K3362" s="3" t="s">
        <v>946</v>
      </c>
      <c r="L3362" s="4" t="str">
        <f t="shared" si="218"/>
        <v>RC1210FR-077M32L</v>
      </c>
      <c r="M3362" s="3" t="s">
        <v>378</v>
      </c>
      <c r="N3362" t="s">
        <v>379</v>
      </c>
      <c r="O3362" t="str">
        <f t="shared" ca="1" si="216"/>
        <v>C:\Altium Libraries\Passives Library\DataSheet\GENERAL PURPOSE CHIP RESISTORS (Yageo).pdf</v>
      </c>
      <c r="P3362" s="5" t="str">
        <f t="shared" si="219"/>
        <v>GENERAL PURPOSE CHIP RESISTORS RES1210 7M32±1% 200V 0.5W</v>
      </c>
    </row>
    <row r="3363" spans="1:16" x14ac:dyDescent="0.3">
      <c r="A3363" s="4" t="s">
        <v>4664</v>
      </c>
      <c r="B3363" s="3" t="s">
        <v>944</v>
      </c>
      <c r="C3363" s="4" t="s">
        <v>365</v>
      </c>
      <c r="D3363" s="45" t="s">
        <v>1669</v>
      </c>
      <c r="E3363" s="3" t="s">
        <v>763</v>
      </c>
      <c r="F3363" s="3" t="s">
        <v>945</v>
      </c>
      <c r="G3363" s="4" t="str">
        <f t="shared" si="217"/>
        <v>RES1210 7M5±1%</v>
      </c>
      <c r="H3363" s="3" t="s">
        <v>23</v>
      </c>
      <c r="I3363" s="3" t="s">
        <v>24</v>
      </c>
      <c r="J3363" s="3" t="s">
        <v>25</v>
      </c>
      <c r="K3363" s="3" t="s">
        <v>946</v>
      </c>
      <c r="L3363" s="4" t="str">
        <f t="shared" si="218"/>
        <v>RC1210FR-077M5L</v>
      </c>
      <c r="M3363" s="3" t="s">
        <v>378</v>
      </c>
      <c r="N3363" t="s">
        <v>379</v>
      </c>
      <c r="O3363" t="str">
        <f t="shared" ca="1" si="216"/>
        <v>C:\Altium Libraries\Passives Library\DataSheet\GENERAL PURPOSE CHIP RESISTORS (Yageo).pdf</v>
      </c>
      <c r="P3363" s="5" t="str">
        <f t="shared" si="219"/>
        <v>GENERAL PURPOSE CHIP RESISTORS RES1210 7M5±1% 200V 0.5W</v>
      </c>
    </row>
    <row r="3364" spans="1:16" x14ac:dyDescent="0.3">
      <c r="A3364" s="4" t="s">
        <v>4665</v>
      </c>
      <c r="B3364" s="3" t="s">
        <v>944</v>
      </c>
      <c r="C3364" s="4" t="s">
        <v>2720</v>
      </c>
      <c r="D3364" s="45" t="s">
        <v>1669</v>
      </c>
      <c r="E3364" s="3" t="s">
        <v>763</v>
      </c>
      <c r="F3364" s="3" t="s">
        <v>945</v>
      </c>
      <c r="G3364" s="4" t="str">
        <f t="shared" si="217"/>
        <v>RES1210 7M68±1%</v>
      </c>
      <c r="H3364" s="3" t="s">
        <v>23</v>
      </c>
      <c r="I3364" s="3" t="s">
        <v>24</v>
      </c>
      <c r="J3364" s="3" t="s">
        <v>25</v>
      </c>
      <c r="K3364" s="3" t="s">
        <v>946</v>
      </c>
      <c r="L3364" s="4" t="str">
        <f t="shared" si="218"/>
        <v>RC1210FR-077M68L</v>
      </c>
      <c r="M3364" s="3" t="s">
        <v>378</v>
      </c>
      <c r="N3364" t="s">
        <v>379</v>
      </c>
      <c r="O3364" t="str">
        <f t="shared" ca="1" si="216"/>
        <v>C:\Altium Libraries\Passives Library\DataSheet\GENERAL PURPOSE CHIP RESISTORS (Yageo).pdf</v>
      </c>
      <c r="P3364" s="5" t="str">
        <f t="shared" si="219"/>
        <v>GENERAL PURPOSE CHIP RESISTORS RES1210 7M68±1% 200V 0.5W</v>
      </c>
    </row>
    <row r="3365" spans="1:16" x14ac:dyDescent="0.3">
      <c r="A3365" s="4" t="s">
        <v>4666</v>
      </c>
      <c r="B3365" s="3" t="s">
        <v>944</v>
      </c>
      <c r="C3365" s="4" t="s">
        <v>2721</v>
      </c>
      <c r="D3365" s="45" t="s">
        <v>1669</v>
      </c>
      <c r="E3365" s="3" t="s">
        <v>763</v>
      </c>
      <c r="F3365" s="3" t="s">
        <v>945</v>
      </c>
      <c r="G3365" s="4" t="str">
        <f t="shared" si="217"/>
        <v>RES1210 7M87±1%</v>
      </c>
      <c r="H3365" s="3" t="s">
        <v>23</v>
      </c>
      <c r="I3365" s="3" t="s">
        <v>24</v>
      </c>
      <c r="J3365" s="3" t="s">
        <v>25</v>
      </c>
      <c r="K3365" s="3" t="s">
        <v>946</v>
      </c>
      <c r="L3365" s="4" t="str">
        <f t="shared" si="218"/>
        <v>RC1210FR-077M87L</v>
      </c>
      <c r="M3365" s="3" t="s">
        <v>378</v>
      </c>
      <c r="N3365" t="s">
        <v>379</v>
      </c>
      <c r="O3365" t="str">
        <f t="shared" ca="1" si="216"/>
        <v>C:\Altium Libraries\Passives Library\DataSheet\GENERAL PURPOSE CHIP RESISTORS (Yageo).pdf</v>
      </c>
      <c r="P3365" s="5" t="str">
        <f t="shared" si="219"/>
        <v>GENERAL PURPOSE CHIP RESISTORS RES1210 7M87±1% 200V 0.5W</v>
      </c>
    </row>
    <row r="3366" spans="1:16" x14ac:dyDescent="0.3">
      <c r="A3366" s="4" t="s">
        <v>4667</v>
      </c>
      <c r="B3366" s="3" t="s">
        <v>944</v>
      </c>
      <c r="C3366" s="4" t="s">
        <v>2722</v>
      </c>
      <c r="D3366" s="45" t="s">
        <v>1669</v>
      </c>
      <c r="E3366" s="3" t="s">
        <v>763</v>
      </c>
      <c r="F3366" s="3" t="s">
        <v>945</v>
      </c>
      <c r="G3366" s="4" t="str">
        <f t="shared" si="217"/>
        <v>RES1210 8M06±1%</v>
      </c>
      <c r="H3366" s="3" t="s">
        <v>23</v>
      </c>
      <c r="I3366" s="3" t="s">
        <v>24</v>
      </c>
      <c r="J3366" s="3" t="s">
        <v>25</v>
      </c>
      <c r="K3366" s="3" t="s">
        <v>946</v>
      </c>
      <c r="L3366" s="4" t="str">
        <f t="shared" si="218"/>
        <v>RC1210FR-078M06L</v>
      </c>
      <c r="M3366" s="3" t="s">
        <v>378</v>
      </c>
      <c r="N3366" t="s">
        <v>379</v>
      </c>
      <c r="O3366" t="str">
        <f t="shared" ca="1" si="216"/>
        <v>C:\Altium Libraries\Passives Library\DataSheet\GENERAL PURPOSE CHIP RESISTORS (Yageo).pdf</v>
      </c>
      <c r="P3366" s="5" t="str">
        <f t="shared" si="219"/>
        <v>GENERAL PURPOSE CHIP RESISTORS RES1210 8M06±1% 200V 0.5W</v>
      </c>
    </row>
    <row r="3367" spans="1:16" x14ac:dyDescent="0.3">
      <c r="A3367" s="4" t="s">
        <v>4668</v>
      </c>
      <c r="B3367" s="3" t="s">
        <v>944</v>
      </c>
      <c r="C3367" s="4" t="s">
        <v>2723</v>
      </c>
      <c r="D3367" s="45" t="s">
        <v>1669</v>
      </c>
      <c r="E3367" s="3" t="s">
        <v>763</v>
      </c>
      <c r="F3367" s="3" t="s">
        <v>945</v>
      </c>
      <c r="G3367" s="4" t="str">
        <f t="shared" si="217"/>
        <v>RES1210 8M25±1%</v>
      </c>
      <c r="H3367" s="3" t="s">
        <v>23</v>
      </c>
      <c r="I3367" s="3" t="s">
        <v>24</v>
      </c>
      <c r="J3367" s="3" t="s">
        <v>25</v>
      </c>
      <c r="K3367" s="3" t="s">
        <v>946</v>
      </c>
      <c r="L3367" s="4" t="str">
        <f t="shared" si="218"/>
        <v>RC1210FR-078M25L</v>
      </c>
      <c r="M3367" s="3" t="s">
        <v>378</v>
      </c>
      <c r="N3367" t="s">
        <v>379</v>
      </c>
      <c r="O3367" t="str">
        <f t="shared" ca="1" si="216"/>
        <v>C:\Altium Libraries\Passives Library\DataSheet\GENERAL PURPOSE CHIP RESISTORS (Yageo).pdf</v>
      </c>
      <c r="P3367" s="5" t="str">
        <f t="shared" si="219"/>
        <v>GENERAL PURPOSE CHIP RESISTORS RES1210 8M25±1% 200V 0.5W</v>
      </c>
    </row>
    <row r="3368" spans="1:16" x14ac:dyDescent="0.3">
      <c r="A3368" s="4" t="s">
        <v>4669</v>
      </c>
      <c r="B3368" s="3" t="s">
        <v>944</v>
      </c>
      <c r="C3368" s="4" t="s">
        <v>2724</v>
      </c>
      <c r="D3368" s="45" t="s">
        <v>1669</v>
      </c>
      <c r="E3368" s="3" t="s">
        <v>763</v>
      </c>
      <c r="F3368" s="3" t="s">
        <v>945</v>
      </c>
      <c r="G3368" s="4" t="str">
        <f t="shared" si="217"/>
        <v>RES1210 8M45±1%</v>
      </c>
      <c r="H3368" s="3" t="s">
        <v>23</v>
      </c>
      <c r="I3368" s="3" t="s">
        <v>24</v>
      </c>
      <c r="J3368" s="3" t="s">
        <v>25</v>
      </c>
      <c r="K3368" s="3" t="s">
        <v>946</v>
      </c>
      <c r="L3368" s="4" t="str">
        <f t="shared" si="218"/>
        <v>RC1210FR-078M45L</v>
      </c>
      <c r="M3368" s="3" t="s">
        <v>378</v>
      </c>
      <c r="N3368" t="s">
        <v>379</v>
      </c>
      <c r="O3368" t="str">
        <f t="shared" ca="1" si="216"/>
        <v>C:\Altium Libraries\Passives Library\DataSheet\GENERAL PURPOSE CHIP RESISTORS (Yageo).pdf</v>
      </c>
      <c r="P3368" s="5" t="str">
        <f t="shared" si="219"/>
        <v>GENERAL PURPOSE CHIP RESISTORS RES1210 8M45±1% 200V 0.5W</v>
      </c>
    </row>
    <row r="3369" spans="1:16" x14ac:dyDescent="0.3">
      <c r="A3369" s="4" t="s">
        <v>4670</v>
      </c>
      <c r="B3369" s="3" t="s">
        <v>944</v>
      </c>
      <c r="C3369" s="4" t="s">
        <v>2725</v>
      </c>
      <c r="D3369" s="45" t="s">
        <v>1669</v>
      </c>
      <c r="E3369" s="3" t="s">
        <v>763</v>
      </c>
      <c r="F3369" s="3" t="s">
        <v>945</v>
      </c>
      <c r="G3369" s="4" t="str">
        <f t="shared" si="217"/>
        <v>RES1210 8M66±1%</v>
      </c>
      <c r="H3369" s="3" t="s">
        <v>23</v>
      </c>
      <c r="I3369" s="3" t="s">
        <v>24</v>
      </c>
      <c r="J3369" s="3" t="s">
        <v>25</v>
      </c>
      <c r="K3369" s="3" t="s">
        <v>946</v>
      </c>
      <c r="L3369" s="4" t="str">
        <f t="shared" si="218"/>
        <v>RC1210FR-078M66L</v>
      </c>
      <c r="M3369" s="3" t="s">
        <v>378</v>
      </c>
      <c r="N3369" t="s">
        <v>379</v>
      </c>
      <c r="O3369" t="str">
        <f t="shared" ca="1" si="216"/>
        <v>C:\Altium Libraries\Passives Library\DataSheet\GENERAL PURPOSE CHIP RESISTORS (Yageo).pdf</v>
      </c>
      <c r="P3369" s="5" t="str">
        <f t="shared" si="219"/>
        <v>GENERAL PURPOSE CHIP RESISTORS RES1210 8M66±1% 200V 0.5W</v>
      </c>
    </row>
    <row r="3370" spans="1:16" x14ac:dyDescent="0.3">
      <c r="A3370" s="4" t="s">
        <v>4671</v>
      </c>
      <c r="B3370" s="3" t="s">
        <v>944</v>
      </c>
      <c r="C3370" s="4" t="s">
        <v>2726</v>
      </c>
      <c r="D3370" s="45" t="s">
        <v>1669</v>
      </c>
      <c r="E3370" s="3" t="s">
        <v>763</v>
      </c>
      <c r="F3370" s="3" t="s">
        <v>945</v>
      </c>
      <c r="G3370" s="4" t="str">
        <f t="shared" si="217"/>
        <v>RES1210 8M87±1%</v>
      </c>
      <c r="H3370" s="3" t="s">
        <v>23</v>
      </c>
      <c r="I3370" s="3" t="s">
        <v>24</v>
      </c>
      <c r="J3370" s="3" t="s">
        <v>25</v>
      </c>
      <c r="K3370" s="3" t="s">
        <v>946</v>
      </c>
      <c r="L3370" s="4" t="str">
        <f t="shared" si="218"/>
        <v>RC1210FR-078M87L</v>
      </c>
      <c r="M3370" s="3" t="s">
        <v>378</v>
      </c>
      <c r="N3370" t="s">
        <v>379</v>
      </c>
      <c r="O3370" t="str">
        <f t="shared" ca="1" si="216"/>
        <v>C:\Altium Libraries\Passives Library\DataSheet\GENERAL PURPOSE CHIP RESISTORS (Yageo).pdf</v>
      </c>
      <c r="P3370" s="5" t="str">
        <f t="shared" si="219"/>
        <v>GENERAL PURPOSE CHIP RESISTORS RES1210 8M87±1% 200V 0.5W</v>
      </c>
    </row>
    <row r="3371" spans="1:16" x14ac:dyDescent="0.3">
      <c r="A3371" s="4" t="s">
        <v>4672</v>
      </c>
      <c r="B3371" s="3" t="s">
        <v>944</v>
      </c>
      <c r="C3371" s="4" t="s">
        <v>2727</v>
      </c>
      <c r="D3371" s="45" t="s">
        <v>1669</v>
      </c>
      <c r="E3371" s="3" t="s">
        <v>763</v>
      </c>
      <c r="F3371" s="3" t="s">
        <v>945</v>
      </c>
      <c r="G3371" s="4" t="str">
        <f t="shared" si="217"/>
        <v>RES1210 9M09±1%</v>
      </c>
      <c r="H3371" s="3" t="s">
        <v>23</v>
      </c>
      <c r="I3371" s="3" t="s">
        <v>24</v>
      </c>
      <c r="J3371" s="3" t="s">
        <v>25</v>
      </c>
      <c r="K3371" s="3" t="s">
        <v>946</v>
      </c>
      <c r="L3371" s="4" t="str">
        <f t="shared" si="218"/>
        <v>RC1210FR-079M09L</v>
      </c>
      <c r="M3371" s="3" t="s">
        <v>378</v>
      </c>
      <c r="N3371" t="s">
        <v>379</v>
      </c>
      <c r="O3371" t="str">
        <f t="shared" ca="1" si="216"/>
        <v>C:\Altium Libraries\Passives Library\DataSheet\GENERAL PURPOSE CHIP RESISTORS (Yageo).pdf</v>
      </c>
      <c r="P3371" s="5" t="str">
        <f t="shared" si="219"/>
        <v>GENERAL PURPOSE CHIP RESISTORS RES1210 9M09±1% 200V 0.5W</v>
      </c>
    </row>
    <row r="3372" spans="1:16" x14ac:dyDescent="0.3">
      <c r="A3372" s="4" t="s">
        <v>4673</v>
      </c>
      <c r="B3372" s="3" t="s">
        <v>944</v>
      </c>
      <c r="C3372" s="4" t="s">
        <v>2728</v>
      </c>
      <c r="D3372" s="45" t="s">
        <v>1669</v>
      </c>
      <c r="E3372" s="3" t="s">
        <v>763</v>
      </c>
      <c r="F3372" s="3" t="s">
        <v>945</v>
      </c>
      <c r="G3372" s="4" t="str">
        <f t="shared" si="217"/>
        <v>RES1210 9M31±1%</v>
      </c>
      <c r="H3372" s="3" t="s">
        <v>23</v>
      </c>
      <c r="I3372" s="3" t="s">
        <v>24</v>
      </c>
      <c r="J3372" s="3" t="s">
        <v>25</v>
      </c>
      <c r="K3372" s="3" t="s">
        <v>946</v>
      </c>
      <c r="L3372" s="4" t="str">
        <f t="shared" si="218"/>
        <v>RC1210FR-079M31L</v>
      </c>
      <c r="M3372" s="3" t="s">
        <v>378</v>
      </c>
      <c r="N3372" t="s">
        <v>379</v>
      </c>
      <c r="O3372" t="str">
        <f t="shared" ca="1" si="216"/>
        <v>C:\Altium Libraries\Passives Library\DataSheet\GENERAL PURPOSE CHIP RESISTORS (Yageo).pdf</v>
      </c>
      <c r="P3372" s="5" t="str">
        <f t="shared" si="219"/>
        <v>GENERAL PURPOSE CHIP RESISTORS RES1210 9M31±1% 200V 0.5W</v>
      </c>
    </row>
    <row r="3373" spans="1:16" x14ac:dyDescent="0.3">
      <c r="A3373" s="4" t="s">
        <v>4674</v>
      </c>
      <c r="B3373" s="3" t="s">
        <v>944</v>
      </c>
      <c r="C3373" s="4" t="s">
        <v>2729</v>
      </c>
      <c r="D3373" s="45" t="s">
        <v>1669</v>
      </c>
      <c r="E3373" s="3" t="s">
        <v>763</v>
      </c>
      <c r="F3373" s="3" t="s">
        <v>945</v>
      </c>
      <c r="G3373" s="4" t="str">
        <f t="shared" si="217"/>
        <v>RES1210 9M53±1%</v>
      </c>
      <c r="H3373" s="3" t="s">
        <v>23</v>
      </c>
      <c r="I3373" s="3" t="s">
        <v>24</v>
      </c>
      <c r="J3373" s="3" t="s">
        <v>25</v>
      </c>
      <c r="K3373" s="3" t="s">
        <v>946</v>
      </c>
      <c r="L3373" s="4" t="str">
        <f t="shared" si="218"/>
        <v>RC1210FR-079M53L</v>
      </c>
      <c r="M3373" s="3" t="s">
        <v>378</v>
      </c>
      <c r="N3373" t="s">
        <v>379</v>
      </c>
      <c r="O3373" t="str">
        <f t="shared" ca="1" si="216"/>
        <v>C:\Altium Libraries\Passives Library\DataSheet\GENERAL PURPOSE CHIP RESISTORS (Yageo).pdf</v>
      </c>
      <c r="P3373" s="5" t="str">
        <f t="shared" si="219"/>
        <v>GENERAL PURPOSE CHIP RESISTORS RES1210 9M53±1% 200V 0.5W</v>
      </c>
    </row>
    <row r="3374" spans="1:16" x14ac:dyDescent="0.3">
      <c r="A3374" s="4" t="s">
        <v>4675</v>
      </c>
      <c r="B3374" s="3" t="s">
        <v>944</v>
      </c>
      <c r="C3374" s="4" t="s">
        <v>2730</v>
      </c>
      <c r="D3374" s="45" t="s">
        <v>1669</v>
      </c>
      <c r="E3374" s="3" t="s">
        <v>763</v>
      </c>
      <c r="F3374" s="3" t="s">
        <v>945</v>
      </c>
      <c r="G3374" s="4" t="str">
        <f t="shared" si="217"/>
        <v>RES1210 9M76±1%</v>
      </c>
      <c r="H3374" s="3" t="s">
        <v>23</v>
      </c>
      <c r="I3374" s="3" t="s">
        <v>24</v>
      </c>
      <c r="J3374" s="3" t="s">
        <v>25</v>
      </c>
      <c r="K3374" s="3" t="s">
        <v>946</v>
      </c>
      <c r="L3374" s="4" t="str">
        <f t="shared" si="218"/>
        <v>RC1210FR-079M76L</v>
      </c>
      <c r="M3374" s="3" t="s">
        <v>378</v>
      </c>
      <c r="N3374" t="s">
        <v>379</v>
      </c>
      <c r="O3374" t="str">
        <f t="shared" ca="1" si="216"/>
        <v>C:\Altium Libraries\Passives Library\DataSheet\GENERAL PURPOSE CHIP RESISTORS (Yageo).pdf</v>
      </c>
      <c r="P3374" s="5" t="str">
        <f t="shared" si="219"/>
        <v>GENERAL PURPOSE CHIP RESISTORS RES1210 9M76±1% 200V 0.5W</v>
      </c>
    </row>
    <row r="3375" spans="1:16" x14ac:dyDescent="0.3">
      <c r="A3375" s="4" t="s">
        <v>4676</v>
      </c>
      <c r="B3375" s="3" t="s">
        <v>944</v>
      </c>
      <c r="C3375" s="4" t="s">
        <v>371</v>
      </c>
      <c r="D3375" s="45" t="s">
        <v>1669</v>
      </c>
      <c r="E3375" s="3" t="s">
        <v>763</v>
      </c>
      <c r="F3375" s="3" t="s">
        <v>945</v>
      </c>
      <c r="G3375" s="4" t="str">
        <f t="shared" si="217"/>
        <v>RES1210 10M±1%</v>
      </c>
      <c r="H3375" s="3" t="s">
        <v>23</v>
      </c>
      <c r="I3375" s="3" t="s">
        <v>24</v>
      </c>
      <c r="J3375" s="3" t="s">
        <v>25</v>
      </c>
      <c r="K3375" s="3" t="s">
        <v>946</v>
      </c>
      <c r="L3375" s="4" t="str">
        <f t="shared" si="218"/>
        <v>RC1210FR-0710ML</v>
      </c>
      <c r="M3375" s="3" t="s">
        <v>378</v>
      </c>
      <c r="N3375" t="s">
        <v>379</v>
      </c>
      <c r="O3375" t="str">
        <f t="shared" ca="1" si="216"/>
        <v>C:\Altium Libraries\Passives Library\DataSheet\GENERAL PURPOSE CHIP RESISTORS (Yageo).pdf</v>
      </c>
      <c r="P3375" s="5" t="str">
        <f t="shared" si="219"/>
        <v>GENERAL PURPOSE CHIP RESISTORS RES1210 10M±1% 200V 0.5W</v>
      </c>
    </row>
    <row r="3376" spans="1:16" x14ac:dyDescent="0.3">
      <c r="A3376" s="41"/>
      <c r="B3376" s="41"/>
      <c r="C3376" s="42"/>
      <c r="D3376" s="41"/>
      <c r="E3376" s="41"/>
      <c r="F3376" s="41"/>
      <c r="G3376" s="41"/>
      <c r="H3376" s="41"/>
      <c r="I3376" s="41"/>
      <c r="J3376" s="41"/>
      <c r="K3376" s="41"/>
      <c r="L3376" s="41"/>
      <c r="M3376" s="41"/>
      <c r="N3376" s="41"/>
      <c r="O3376" s="42"/>
      <c r="P3376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55" zoomScaleNormal="55" workbookViewId="0">
      <selection activeCell="O4" sqref="O4"/>
    </sheetView>
  </sheetViews>
  <sheetFormatPr defaultRowHeight="14.4" x14ac:dyDescent="0.3"/>
  <cols>
    <col min="5" max="5" width="17.44140625" bestFit="1" customWidth="1"/>
    <col min="6" max="6" width="7" bestFit="1" customWidth="1"/>
    <col min="7" max="7" width="12.6640625" bestFit="1" customWidth="1"/>
    <col min="8" max="8" width="23.33203125" bestFit="1" customWidth="1"/>
    <col min="9" max="9" width="16.33203125" bestFit="1" customWidth="1"/>
    <col min="10" max="10" width="23.109375" bestFit="1" customWidth="1"/>
    <col min="11" max="11" width="13.77734375" customWidth="1"/>
    <col min="12" max="12" width="16.88671875" bestFit="1" customWidth="1"/>
    <col min="13" max="13" width="13.5546875" bestFit="1" customWidth="1"/>
    <col min="14" max="14" width="73.77734375" bestFit="1" customWidth="1"/>
    <col min="15" max="15" width="84.109375" bestFit="1" customWidth="1"/>
    <col min="16" max="16" width="77.6640625" bestFit="1" customWidth="1"/>
  </cols>
  <sheetData>
    <row r="1" spans="1:16" x14ac:dyDescent="0.3">
      <c r="A1" s="16" t="s">
        <v>0</v>
      </c>
      <c r="B1" s="16" t="s">
        <v>4677</v>
      </c>
      <c r="C1" s="14" t="s">
        <v>1</v>
      </c>
      <c r="D1" s="14" t="s">
        <v>5</v>
      </c>
      <c r="E1" s="14" t="s">
        <v>4678</v>
      </c>
      <c r="F1" s="14" t="s">
        <v>2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372</v>
      </c>
      <c r="L1" s="15" t="s">
        <v>12</v>
      </c>
      <c r="M1" s="14" t="s">
        <v>13</v>
      </c>
      <c r="N1" s="14" t="s">
        <v>14</v>
      </c>
      <c r="O1" s="14" t="s">
        <v>15</v>
      </c>
      <c r="P1" s="14" t="s">
        <v>16</v>
      </c>
    </row>
    <row r="2" spans="1:16" x14ac:dyDescent="0.3">
      <c r="A2" s="4" t="s">
        <v>17</v>
      </c>
      <c r="B2" s="4" t="s">
        <v>4679</v>
      </c>
      <c r="C2" s="4" t="s">
        <v>4680</v>
      </c>
      <c r="D2" s="4" t="s">
        <v>945</v>
      </c>
      <c r="E2" s="4">
        <v>25</v>
      </c>
      <c r="F2" s="4" t="s">
        <v>77</v>
      </c>
      <c r="G2" s="4" t="str">
        <f>CONCATENATE(K2,", ",F2)</f>
        <v>PV36W, 10R</v>
      </c>
      <c r="H2" s="3" t="s">
        <v>23</v>
      </c>
      <c r="I2" s="3" t="s">
        <v>4681</v>
      </c>
      <c r="J2" s="3" t="s">
        <v>25</v>
      </c>
      <c r="K2" s="4" t="s">
        <v>4680</v>
      </c>
      <c r="L2" s="4" t="s">
        <v>4682</v>
      </c>
      <c r="M2" s="4" t="s">
        <v>4683</v>
      </c>
      <c r="N2" s="5" t="s">
        <v>4684</v>
      </c>
      <c r="O2" t="str">
        <f ca="1">CONCATENATE(LEFT(CELL("имяфайла"), FIND("[",CELL("имяфайла"))-1),"DataSheet\Potentiometers PV36 (Bourns).pdf")</f>
        <v>C:\Altium Libraries\Passives Library\DataSheet\Potentiometers PV36 (Bourns).pdf</v>
      </c>
      <c r="P2" t="str">
        <f>CONCATENATE(N2,": ",F2,", ",D2)</f>
        <v>Top Adjust Lead Sealed Type Multi Turn Trimming Potentiometer PV36W Series: 10R, 0.5W</v>
      </c>
    </row>
    <row r="3" spans="1:16" x14ac:dyDescent="0.3">
      <c r="A3" s="34" t="s">
        <v>30</v>
      </c>
      <c r="B3" s="34" t="s">
        <v>4679</v>
      </c>
      <c r="C3" s="34" t="s">
        <v>4680</v>
      </c>
      <c r="D3" s="34" t="s">
        <v>945</v>
      </c>
      <c r="E3" s="34">
        <v>25</v>
      </c>
      <c r="F3" s="34" t="s">
        <v>91</v>
      </c>
      <c r="G3" s="34" t="str">
        <f t="shared" ref="G3:G20" si="0">CONCATENATE(K3,", ",F3)</f>
        <v>PV36W, 20R</v>
      </c>
      <c r="H3" s="35" t="s">
        <v>23</v>
      </c>
      <c r="I3" s="35" t="s">
        <v>4681</v>
      </c>
      <c r="J3" s="35" t="s">
        <v>25</v>
      </c>
      <c r="K3" s="34" t="s">
        <v>4680</v>
      </c>
      <c r="L3" s="34" t="s">
        <v>4685</v>
      </c>
      <c r="M3" s="34" t="s">
        <v>4683</v>
      </c>
      <c r="N3" s="37" t="s">
        <v>4684</v>
      </c>
      <c r="O3" s="36" t="str">
        <f t="shared" ref="O3:O20" ca="1" si="1">CONCATENATE(LEFT(CELL("имяфайла"), FIND("[",CELL("имяфайла"))-1),"DataSheet\Potentiometers PV36 (Bourns).pdf")</f>
        <v>C:\Altium Libraries\Passives Library\DataSheet\Potentiometers PV36 (Bourns).pdf</v>
      </c>
      <c r="P3" s="36" t="str">
        <f t="shared" ref="P3:P20" si="2">CONCATENATE(N3,": ",F3,", ",D3)</f>
        <v>Top Adjust Lead Sealed Type Multi Turn Trimming Potentiometer PV36W Series: 20R, 0.5W</v>
      </c>
    </row>
    <row r="4" spans="1:16" x14ac:dyDescent="0.3">
      <c r="A4" s="4" t="s">
        <v>32</v>
      </c>
      <c r="B4" s="4" t="s">
        <v>4679</v>
      </c>
      <c r="C4" s="4" t="s">
        <v>4680</v>
      </c>
      <c r="D4" s="4" t="s">
        <v>945</v>
      </c>
      <c r="E4" s="4">
        <v>25</v>
      </c>
      <c r="F4" s="4" t="s">
        <v>4686</v>
      </c>
      <c r="G4" s="4" t="str">
        <f t="shared" si="0"/>
        <v>PV36W, 50R</v>
      </c>
      <c r="H4" s="3" t="s">
        <v>23</v>
      </c>
      <c r="I4" s="3" t="s">
        <v>4681</v>
      </c>
      <c r="J4" s="3" t="s">
        <v>25</v>
      </c>
      <c r="K4" s="4" t="s">
        <v>4680</v>
      </c>
      <c r="L4" s="4" t="s">
        <v>4687</v>
      </c>
      <c r="M4" s="4" t="s">
        <v>4683</v>
      </c>
      <c r="N4" s="5" t="s">
        <v>4684</v>
      </c>
      <c r="O4" t="str">
        <f t="shared" ca="1" si="1"/>
        <v>C:\Altium Libraries\Passives Library\DataSheet\Potentiometers PV36 (Bourns).pdf</v>
      </c>
      <c r="P4" t="str">
        <f t="shared" si="2"/>
        <v>Top Adjust Lead Sealed Type Multi Turn Trimming Potentiometer PV36W Series: 50R, 0.5W</v>
      </c>
    </row>
    <row r="5" spans="1:16" x14ac:dyDescent="0.3">
      <c r="A5" s="34" t="s">
        <v>34</v>
      </c>
      <c r="B5" s="34" t="s">
        <v>4679</v>
      </c>
      <c r="C5" s="34" t="s">
        <v>4680</v>
      </c>
      <c r="D5" s="34" t="s">
        <v>945</v>
      </c>
      <c r="E5" s="34">
        <v>25</v>
      </c>
      <c r="F5" s="34" t="s">
        <v>125</v>
      </c>
      <c r="G5" s="34" t="str">
        <f t="shared" si="0"/>
        <v>PV36W, 100R</v>
      </c>
      <c r="H5" s="35" t="s">
        <v>23</v>
      </c>
      <c r="I5" s="35" t="s">
        <v>4681</v>
      </c>
      <c r="J5" s="35" t="s">
        <v>25</v>
      </c>
      <c r="K5" s="34" t="s">
        <v>4680</v>
      </c>
      <c r="L5" s="34" t="s">
        <v>4688</v>
      </c>
      <c r="M5" s="34" t="s">
        <v>4683</v>
      </c>
      <c r="N5" s="37" t="s">
        <v>4684</v>
      </c>
      <c r="O5" s="36" t="str">
        <f t="shared" ca="1" si="1"/>
        <v>C:\Altium Libraries\Passives Library\DataSheet\Potentiometers PV36 (Bourns).pdf</v>
      </c>
      <c r="P5" s="36" t="str">
        <f t="shared" si="2"/>
        <v>Top Adjust Lead Sealed Type Multi Turn Trimming Potentiometer PV36W Series: 100R, 0.5W</v>
      </c>
    </row>
    <row r="6" spans="1:16" x14ac:dyDescent="0.3">
      <c r="A6" s="4" t="s">
        <v>36</v>
      </c>
      <c r="B6" s="4" t="s">
        <v>4679</v>
      </c>
      <c r="C6" s="4" t="s">
        <v>4680</v>
      </c>
      <c r="D6" s="4" t="s">
        <v>945</v>
      </c>
      <c r="E6" s="4">
        <v>25</v>
      </c>
      <c r="F6" s="4" t="s">
        <v>139</v>
      </c>
      <c r="G6" s="4" t="str">
        <f t="shared" si="0"/>
        <v>PV36W, 200R</v>
      </c>
      <c r="H6" s="3" t="s">
        <v>23</v>
      </c>
      <c r="I6" s="3" t="s">
        <v>4681</v>
      </c>
      <c r="J6" s="3" t="s">
        <v>25</v>
      </c>
      <c r="K6" s="4" t="s">
        <v>4680</v>
      </c>
      <c r="L6" s="4" t="s">
        <v>4689</v>
      </c>
      <c r="M6" s="4" t="s">
        <v>4683</v>
      </c>
      <c r="N6" s="5" t="s">
        <v>4684</v>
      </c>
      <c r="O6" t="str">
        <f t="shared" ca="1" si="1"/>
        <v>C:\Altium Libraries\Passives Library\DataSheet\Potentiometers PV36 (Bourns).pdf</v>
      </c>
      <c r="P6" t="str">
        <f t="shared" si="2"/>
        <v>Top Adjust Lead Sealed Type Multi Turn Trimming Potentiometer PV36W Series: 200R, 0.5W</v>
      </c>
    </row>
    <row r="7" spans="1:16" x14ac:dyDescent="0.3">
      <c r="A7" s="34" t="s">
        <v>38</v>
      </c>
      <c r="B7" s="34" t="s">
        <v>4679</v>
      </c>
      <c r="C7" s="34" t="s">
        <v>4680</v>
      </c>
      <c r="D7" s="34" t="s">
        <v>945</v>
      </c>
      <c r="E7" s="34">
        <v>25</v>
      </c>
      <c r="F7" s="34" t="s">
        <v>4690</v>
      </c>
      <c r="G7" s="34" t="str">
        <f t="shared" si="0"/>
        <v>PV36W, 500R</v>
      </c>
      <c r="H7" s="35" t="s">
        <v>23</v>
      </c>
      <c r="I7" s="35" t="s">
        <v>4681</v>
      </c>
      <c r="J7" s="35" t="s">
        <v>25</v>
      </c>
      <c r="K7" s="34" t="s">
        <v>4680</v>
      </c>
      <c r="L7" s="34" t="s">
        <v>4691</v>
      </c>
      <c r="M7" s="34" t="s">
        <v>4683</v>
      </c>
      <c r="N7" s="37" t="s">
        <v>4684</v>
      </c>
      <c r="O7" s="36" t="str">
        <f t="shared" ca="1" si="1"/>
        <v>C:\Altium Libraries\Passives Library\DataSheet\Potentiometers PV36 (Bourns).pdf</v>
      </c>
      <c r="P7" s="36" t="str">
        <f t="shared" si="2"/>
        <v>Top Adjust Lead Sealed Type Multi Turn Trimming Potentiometer PV36W Series: 500R, 0.5W</v>
      </c>
    </row>
    <row r="8" spans="1:16" x14ac:dyDescent="0.3">
      <c r="A8" s="4" t="s">
        <v>40</v>
      </c>
      <c r="B8" s="4" t="s">
        <v>4679</v>
      </c>
      <c r="C8" s="4" t="s">
        <v>4680</v>
      </c>
      <c r="D8" s="4" t="s">
        <v>945</v>
      </c>
      <c r="E8" s="4">
        <v>25</v>
      </c>
      <c r="F8" s="4" t="s">
        <v>2367</v>
      </c>
      <c r="G8" s="4" t="str">
        <f t="shared" si="0"/>
        <v>PV36W, 1K</v>
      </c>
      <c r="H8" s="3" t="s">
        <v>23</v>
      </c>
      <c r="I8" s="3" t="s">
        <v>4681</v>
      </c>
      <c r="J8" s="3" t="s">
        <v>25</v>
      </c>
      <c r="K8" s="4" t="s">
        <v>4680</v>
      </c>
      <c r="L8" s="4" t="s">
        <v>4692</v>
      </c>
      <c r="M8" s="4" t="s">
        <v>4683</v>
      </c>
      <c r="N8" s="5" t="s">
        <v>4684</v>
      </c>
      <c r="O8" t="str">
        <f t="shared" ca="1" si="1"/>
        <v>C:\Altium Libraries\Passives Library\DataSheet\Potentiometers PV36 (Bourns).pdf</v>
      </c>
      <c r="P8" t="str">
        <f t="shared" si="2"/>
        <v>Top Adjust Lead Sealed Type Multi Turn Trimming Potentiometer PV36W Series: 1K, 0.5W</v>
      </c>
    </row>
    <row r="9" spans="1:16" x14ac:dyDescent="0.3">
      <c r="A9" s="34" t="s">
        <v>42</v>
      </c>
      <c r="B9" s="34" t="s">
        <v>4679</v>
      </c>
      <c r="C9" s="34" t="s">
        <v>4680</v>
      </c>
      <c r="D9" s="34" t="s">
        <v>945</v>
      </c>
      <c r="E9" s="34">
        <v>25</v>
      </c>
      <c r="F9" s="34" t="s">
        <v>2393</v>
      </c>
      <c r="G9" s="34" t="str">
        <f t="shared" si="0"/>
        <v>PV36W, 2K</v>
      </c>
      <c r="H9" s="35" t="s">
        <v>23</v>
      </c>
      <c r="I9" s="35" t="s">
        <v>4681</v>
      </c>
      <c r="J9" s="35" t="s">
        <v>25</v>
      </c>
      <c r="K9" s="34" t="s">
        <v>4680</v>
      </c>
      <c r="L9" s="34" t="s">
        <v>4693</v>
      </c>
      <c r="M9" s="34" t="s">
        <v>4683</v>
      </c>
      <c r="N9" s="37" t="s">
        <v>4684</v>
      </c>
      <c r="O9" s="36" t="str">
        <f t="shared" ca="1" si="1"/>
        <v>C:\Altium Libraries\Passives Library\DataSheet\Potentiometers PV36 (Bourns).pdf</v>
      </c>
      <c r="P9" s="36" t="str">
        <f t="shared" si="2"/>
        <v>Top Adjust Lead Sealed Type Multi Turn Trimming Potentiometer PV36W Series: 2K, 0.5W</v>
      </c>
    </row>
    <row r="10" spans="1:16" x14ac:dyDescent="0.3">
      <c r="A10" s="4" t="s">
        <v>44</v>
      </c>
      <c r="B10" s="4" t="s">
        <v>4679</v>
      </c>
      <c r="C10" s="4" t="s">
        <v>4680</v>
      </c>
      <c r="D10" s="4" t="s">
        <v>945</v>
      </c>
      <c r="E10" s="4">
        <v>25</v>
      </c>
      <c r="F10" s="4" t="s">
        <v>4694</v>
      </c>
      <c r="G10" s="4" t="str">
        <f t="shared" si="0"/>
        <v>PV36W, 5K</v>
      </c>
      <c r="H10" s="3" t="s">
        <v>23</v>
      </c>
      <c r="I10" s="3" t="s">
        <v>4681</v>
      </c>
      <c r="J10" s="3" t="s">
        <v>25</v>
      </c>
      <c r="K10" s="4" t="s">
        <v>4680</v>
      </c>
      <c r="L10" s="4" t="s">
        <v>4695</v>
      </c>
      <c r="M10" s="4" t="s">
        <v>4683</v>
      </c>
      <c r="N10" s="5" t="s">
        <v>4684</v>
      </c>
      <c r="O10" t="str">
        <f t="shared" ca="1" si="1"/>
        <v>C:\Altium Libraries\Passives Library\DataSheet\Potentiometers PV36 (Bourns).pdf</v>
      </c>
      <c r="P10" t="str">
        <f t="shared" si="2"/>
        <v>Top Adjust Lead Sealed Type Multi Turn Trimming Potentiometer PV36W Series: 5K, 0.5W</v>
      </c>
    </row>
    <row r="11" spans="1:16" x14ac:dyDescent="0.3">
      <c r="A11" s="34" t="s">
        <v>46</v>
      </c>
      <c r="B11" s="34" t="s">
        <v>4679</v>
      </c>
      <c r="C11" s="34" t="s">
        <v>4680</v>
      </c>
      <c r="D11" s="34" t="s">
        <v>945</v>
      </c>
      <c r="E11" s="34">
        <v>25</v>
      </c>
      <c r="F11" s="34" t="s">
        <v>224</v>
      </c>
      <c r="G11" s="34" t="str">
        <f t="shared" si="0"/>
        <v>PV36W, 10K</v>
      </c>
      <c r="H11" s="35" t="s">
        <v>23</v>
      </c>
      <c r="I11" s="35" t="s">
        <v>4681</v>
      </c>
      <c r="J11" s="35" t="s">
        <v>25</v>
      </c>
      <c r="K11" s="34" t="s">
        <v>4680</v>
      </c>
      <c r="L11" s="34" t="s">
        <v>4696</v>
      </c>
      <c r="M11" s="34" t="s">
        <v>4683</v>
      </c>
      <c r="N11" s="37" t="s">
        <v>4684</v>
      </c>
      <c r="O11" s="36" t="str">
        <f t="shared" ca="1" si="1"/>
        <v>C:\Altium Libraries\Passives Library\DataSheet\Potentiometers PV36 (Bourns).pdf</v>
      </c>
      <c r="P11" s="36" t="str">
        <f t="shared" si="2"/>
        <v>Top Adjust Lead Sealed Type Multi Turn Trimming Potentiometer PV36W Series: 10K, 0.5W</v>
      </c>
    </row>
    <row r="12" spans="1:16" x14ac:dyDescent="0.3">
      <c r="A12" s="4" t="s">
        <v>48</v>
      </c>
      <c r="B12" s="4" t="s">
        <v>4679</v>
      </c>
      <c r="C12" s="4" t="s">
        <v>4680</v>
      </c>
      <c r="D12" s="4" t="s">
        <v>945</v>
      </c>
      <c r="E12" s="4">
        <v>25</v>
      </c>
      <c r="F12" s="4" t="s">
        <v>238</v>
      </c>
      <c r="G12" s="4" t="str">
        <f t="shared" si="0"/>
        <v>PV36W, 20K</v>
      </c>
      <c r="H12" s="3" t="s">
        <v>23</v>
      </c>
      <c r="I12" s="3" t="s">
        <v>4681</v>
      </c>
      <c r="J12" s="3" t="s">
        <v>25</v>
      </c>
      <c r="K12" s="4" t="s">
        <v>4680</v>
      </c>
      <c r="L12" s="4" t="s">
        <v>4697</v>
      </c>
      <c r="M12" s="4" t="s">
        <v>4683</v>
      </c>
      <c r="N12" s="5" t="s">
        <v>4684</v>
      </c>
      <c r="O12" t="str">
        <f t="shared" ca="1" si="1"/>
        <v>C:\Altium Libraries\Passives Library\DataSheet\Potentiometers PV36 (Bourns).pdf</v>
      </c>
      <c r="P12" t="str">
        <f t="shared" si="2"/>
        <v>Top Adjust Lead Sealed Type Multi Turn Trimming Potentiometer PV36W Series: 20K, 0.5W</v>
      </c>
    </row>
    <row r="13" spans="1:16" x14ac:dyDescent="0.3">
      <c r="A13" s="34" t="s">
        <v>50</v>
      </c>
      <c r="B13" s="34" t="s">
        <v>4679</v>
      </c>
      <c r="C13" s="34" t="s">
        <v>4680</v>
      </c>
      <c r="D13" s="34" t="s">
        <v>945</v>
      </c>
      <c r="E13" s="34">
        <v>25</v>
      </c>
      <c r="F13" s="34" t="s">
        <v>4698</v>
      </c>
      <c r="G13" s="34" t="str">
        <f t="shared" si="0"/>
        <v>PV36W, 25K</v>
      </c>
      <c r="H13" s="35" t="s">
        <v>23</v>
      </c>
      <c r="I13" s="35" t="s">
        <v>4681</v>
      </c>
      <c r="J13" s="35" t="s">
        <v>25</v>
      </c>
      <c r="K13" s="34" t="s">
        <v>4680</v>
      </c>
      <c r="L13" s="34" t="s">
        <v>4699</v>
      </c>
      <c r="M13" s="34" t="s">
        <v>4683</v>
      </c>
      <c r="N13" s="37" t="s">
        <v>4684</v>
      </c>
      <c r="O13" s="36" t="str">
        <f t="shared" ca="1" si="1"/>
        <v>C:\Altium Libraries\Passives Library\DataSheet\Potentiometers PV36 (Bourns).pdf</v>
      </c>
      <c r="P13" s="36" t="str">
        <f t="shared" si="2"/>
        <v>Top Adjust Lead Sealed Type Multi Turn Trimming Potentiometer PV36W Series: 25K, 0.5W</v>
      </c>
    </row>
    <row r="14" spans="1:16" x14ac:dyDescent="0.3">
      <c r="A14" s="4" t="s">
        <v>52</v>
      </c>
      <c r="B14" s="4" t="s">
        <v>4679</v>
      </c>
      <c r="C14" s="4" t="s">
        <v>4680</v>
      </c>
      <c r="D14" s="4" t="s">
        <v>945</v>
      </c>
      <c r="E14" s="4">
        <v>25</v>
      </c>
      <c r="F14" s="4" t="s">
        <v>4700</v>
      </c>
      <c r="G14" s="4" t="str">
        <f t="shared" si="0"/>
        <v>PV36W, 50K</v>
      </c>
      <c r="H14" s="3" t="s">
        <v>23</v>
      </c>
      <c r="I14" s="3" t="s">
        <v>4681</v>
      </c>
      <c r="J14" s="3" t="s">
        <v>25</v>
      </c>
      <c r="K14" s="4" t="s">
        <v>4680</v>
      </c>
      <c r="L14" s="4" t="s">
        <v>4701</v>
      </c>
      <c r="M14" s="4" t="s">
        <v>4683</v>
      </c>
      <c r="N14" s="5" t="s">
        <v>4684</v>
      </c>
      <c r="O14" t="str">
        <f t="shared" ca="1" si="1"/>
        <v>C:\Altium Libraries\Passives Library\DataSheet\Potentiometers PV36 (Bourns).pdf</v>
      </c>
      <c r="P14" t="str">
        <f t="shared" si="2"/>
        <v>Top Adjust Lead Sealed Type Multi Turn Trimming Potentiometer PV36W Series: 50K, 0.5W</v>
      </c>
    </row>
    <row r="15" spans="1:16" x14ac:dyDescent="0.3">
      <c r="A15" s="34" t="s">
        <v>54</v>
      </c>
      <c r="B15" s="34" t="s">
        <v>4679</v>
      </c>
      <c r="C15" s="34" t="s">
        <v>4680</v>
      </c>
      <c r="D15" s="34" t="s">
        <v>945</v>
      </c>
      <c r="E15" s="34">
        <v>25</v>
      </c>
      <c r="F15" s="34" t="s">
        <v>272</v>
      </c>
      <c r="G15" s="34" t="str">
        <f t="shared" si="0"/>
        <v>PV36W, 100K</v>
      </c>
      <c r="H15" s="35" t="s">
        <v>23</v>
      </c>
      <c r="I15" s="35" t="s">
        <v>4681</v>
      </c>
      <c r="J15" s="35" t="s">
        <v>25</v>
      </c>
      <c r="K15" s="34" t="s">
        <v>4680</v>
      </c>
      <c r="L15" s="34" t="s">
        <v>4702</v>
      </c>
      <c r="M15" s="34" t="s">
        <v>4683</v>
      </c>
      <c r="N15" s="37" t="s">
        <v>4684</v>
      </c>
      <c r="O15" s="36" t="str">
        <f t="shared" ca="1" si="1"/>
        <v>C:\Altium Libraries\Passives Library\DataSheet\Potentiometers PV36 (Bourns).pdf</v>
      </c>
      <c r="P15" s="36" t="str">
        <f t="shared" si="2"/>
        <v>Top Adjust Lead Sealed Type Multi Turn Trimming Potentiometer PV36W Series: 100K, 0.5W</v>
      </c>
    </row>
    <row r="16" spans="1:16" x14ac:dyDescent="0.3">
      <c r="A16" s="4" t="s">
        <v>56</v>
      </c>
      <c r="B16" s="4" t="s">
        <v>4679</v>
      </c>
      <c r="C16" s="4" t="s">
        <v>4680</v>
      </c>
      <c r="D16" s="4" t="s">
        <v>945</v>
      </c>
      <c r="E16" s="4">
        <v>25</v>
      </c>
      <c r="F16" s="4" t="s">
        <v>286</v>
      </c>
      <c r="G16" s="4" t="str">
        <f t="shared" si="0"/>
        <v>PV36W, 200K</v>
      </c>
      <c r="H16" s="3" t="s">
        <v>23</v>
      </c>
      <c r="I16" s="3" t="s">
        <v>4681</v>
      </c>
      <c r="J16" s="3" t="s">
        <v>25</v>
      </c>
      <c r="K16" s="4" t="s">
        <v>4680</v>
      </c>
      <c r="L16" s="4" t="s">
        <v>4703</v>
      </c>
      <c r="M16" s="4" t="s">
        <v>4683</v>
      </c>
      <c r="N16" s="5" t="s">
        <v>4684</v>
      </c>
      <c r="O16" t="str">
        <f t="shared" ca="1" si="1"/>
        <v>C:\Altium Libraries\Passives Library\DataSheet\Potentiometers PV36 (Bourns).pdf</v>
      </c>
      <c r="P16" t="str">
        <f t="shared" si="2"/>
        <v>Top Adjust Lead Sealed Type Multi Turn Trimming Potentiometer PV36W Series: 200K, 0.5W</v>
      </c>
    </row>
    <row r="17" spans="1:16" x14ac:dyDescent="0.3">
      <c r="A17" s="34" t="s">
        <v>58</v>
      </c>
      <c r="B17" s="34" t="s">
        <v>4679</v>
      </c>
      <c r="C17" s="34" t="s">
        <v>4680</v>
      </c>
      <c r="D17" s="34" t="s">
        <v>945</v>
      </c>
      <c r="E17" s="34">
        <v>25</v>
      </c>
      <c r="F17" s="34" t="s">
        <v>4704</v>
      </c>
      <c r="G17" s="34" t="str">
        <f t="shared" si="0"/>
        <v>PV36W, 250K</v>
      </c>
      <c r="H17" s="35" t="s">
        <v>23</v>
      </c>
      <c r="I17" s="35" t="s">
        <v>4681</v>
      </c>
      <c r="J17" s="35" t="s">
        <v>25</v>
      </c>
      <c r="K17" s="34" t="s">
        <v>4680</v>
      </c>
      <c r="L17" s="34" t="s">
        <v>4705</v>
      </c>
      <c r="M17" s="34" t="s">
        <v>4683</v>
      </c>
      <c r="N17" s="37" t="s">
        <v>4684</v>
      </c>
      <c r="O17" s="36" t="str">
        <f t="shared" ca="1" si="1"/>
        <v>C:\Altium Libraries\Passives Library\DataSheet\Potentiometers PV36 (Bourns).pdf</v>
      </c>
      <c r="P17" s="36" t="str">
        <f t="shared" si="2"/>
        <v>Top Adjust Lead Sealed Type Multi Turn Trimming Potentiometer PV36W Series: 250K, 0.5W</v>
      </c>
    </row>
    <row r="18" spans="1:16" x14ac:dyDescent="0.3">
      <c r="A18" s="4" t="s">
        <v>60</v>
      </c>
      <c r="B18" s="4" t="s">
        <v>4679</v>
      </c>
      <c r="C18" s="4" t="s">
        <v>4680</v>
      </c>
      <c r="D18" s="4" t="s">
        <v>945</v>
      </c>
      <c r="E18" s="4">
        <v>25</v>
      </c>
      <c r="F18" s="4" t="s">
        <v>4706</v>
      </c>
      <c r="G18" s="4" t="str">
        <f t="shared" si="0"/>
        <v>PV36W, 500K</v>
      </c>
      <c r="H18" s="3" t="s">
        <v>23</v>
      </c>
      <c r="I18" s="3" t="s">
        <v>4681</v>
      </c>
      <c r="J18" s="3" t="s">
        <v>25</v>
      </c>
      <c r="K18" s="4" t="s">
        <v>4680</v>
      </c>
      <c r="L18" s="4" t="s">
        <v>4707</v>
      </c>
      <c r="M18" s="4" t="s">
        <v>4683</v>
      </c>
      <c r="N18" s="5" t="s">
        <v>4684</v>
      </c>
      <c r="O18" t="str">
        <f t="shared" ca="1" si="1"/>
        <v>C:\Altium Libraries\Passives Library\DataSheet\Potentiometers PV36 (Bourns).pdf</v>
      </c>
      <c r="P18" t="str">
        <f t="shared" si="2"/>
        <v>Top Adjust Lead Sealed Type Multi Turn Trimming Potentiometer PV36W Series: 500K, 0.5W</v>
      </c>
    </row>
    <row r="19" spans="1:16" x14ac:dyDescent="0.3">
      <c r="A19" s="34" t="s">
        <v>62</v>
      </c>
      <c r="B19" s="34" t="s">
        <v>4679</v>
      </c>
      <c r="C19" s="34" t="s">
        <v>4680</v>
      </c>
      <c r="D19" s="34" t="s">
        <v>945</v>
      </c>
      <c r="E19" s="34">
        <v>25</v>
      </c>
      <c r="F19" s="34" t="s">
        <v>2639</v>
      </c>
      <c r="G19" s="34" t="str">
        <f t="shared" si="0"/>
        <v>PV36W, 1M</v>
      </c>
      <c r="H19" s="35" t="s">
        <v>23</v>
      </c>
      <c r="I19" s="35" t="s">
        <v>4681</v>
      </c>
      <c r="J19" s="35" t="s">
        <v>25</v>
      </c>
      <c r="K19" s="34" t="s">
        <v>4680</v>
      </c>
      <c r="L19" s="34" t="s">
        <v>4708</v>
      </c>
      <c r="M19" s="34" t="s">
        <v>4683</v>
      </c>
      <c r="N19" s="37" t="s">
        <v>4684</v>
      </c>
      <c r="O19" s="36" t="str">
        <f t="shared" ca="1" si="1"/>
        <v>C:\Altium Libraries\Passives Library\DataSheet\Potentiometers PV36 (Bourns).pdf</v>
      </c>
      <c r="P19" s="36" t="str">
        <f t="shared" si="2"/>
        <v>Top Adjust Lead Sealed Type Multi Turn Trimming Potentiometer PV36W Series: 1M, 0.5W</v>
      </c>
    </row>
    <row r="20" spans="1:16" x14ac:dyDescent="0.3">
      <c r="A20" s="4" t="s">
        <v>64</v>
      </c>
      <c r="B20" s="4" t="s">
        <v>4679</v>
      </c>
      <c r="C20" s="4" t="s">
        <v>4680</v>
      </c>
      <c r="D20" s="4" t="s">
        <v>945</v>
      </c>
      <c r="E20" s="4">
        <v>25</v>
      </c>
      <c r="F20" s="4" t="s">
        <v>2665</v>
      </c>
      <c r="G20" s="4" t="str">
        <f t="shared" si="0"/>
        <v>PV36W, 2M</v>
      </c>
      <c r="H20" s="3" t="s">
        <v>23</v>
      </c>
      <c r="I20" s="3" t="s">
        <v>4681</v>
      </c>
      <c r="J20" s="3" t="s">
        <v>25</v>
      </c>
      <c r="K20" s="4" t="s">
        <v>4680</v>
      </c>
      <c r="L20" s="4" t="s">
        <v>4709</v>
      </c>
      <c r="M20" s="4" t="s">
        <v>4683</v>
      </c>
      <c r="N20" s="5" t="s">
        <v>4684</v>
      </c>
      <c r="O20" t="str">
        <f t="shared" ca="1" si="1"/>
        <v>C:\Altium Libraries\Passives Library\DataSheet\Potentiometers PV36 (Bourns).pdf</v>
      </c>
      <c r="P20" t="str">
        <f t="shared" si="2"/>
        <v>Top Adjust Lead Sealed Type Multi Turn Trimming Potentiometer PV36W Series: 2M, 0.5W</v>
      </c>
    </row>
    <row r="21" spans="1:1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7"/>
      <c r="N21" s="9"/>
      <c r="O21" s="7"/>
      <c r="P21" s="7"/>
    </row>
    <row r="22" spans="1:16" x14ac:dyDescent="0.3">
      <c r="A22" s="4" t="s">
        <v>66</v>
      </c>
      <c r="B22" s="4">
        <v>3224</v>
      </c>
      <c r="C22" s="4" t="s">
        <v>4710</v>
      </c>
      <c r="D22" s="4" t="s">
        <v>764</v>
      </c>
      <c r="E22" s="4">
        <v>12</v>
      </c>
      <c r="F22" s="4" t="s">
        <v>77</v>
      </c>
      <c r="G22" s="4" t="str">
        <f>CONCATENATE(K22,", ",F22)</f>
        <v>3224W, 10R</v>
      </c>
      <c r="H22" s="3" t="s">
        <v>23</v>
      </c>
      <c r="I22" s="3" t="s">
        <v>4681</v>
      </c>
      <c r="J22" s="3" t="s">
        <v>25</v>
      </c>
      <c r="K22" s="4" t="s">
        <v>4710</v>
      </c>
      <c r="L22" s="4" t="s">
        <v>4711</v>
      </c>
      <c r="M22" s="4" t="s">
        <v>4683</v>
      </c>
      <c r="N22" s="5" t="s">
        <v>4712</v>
      </c>
      <c r="O22" t="str">
        <f ca="1">CONCATENATE(LEFT(CELL("имяфайла"), FIND("[",CELL("имяфайла"))-1),"DataSheet\SMD Trim Potentiometer 3224(Bourns).pdf")</f>
        <v>C:\Altium Libraries\Passives Library\DataSheet\SMD Trim Potentiometer 3224(Bourns).pdf</v>
      </c>
      <c r="P22" t="str">
        <f>CONCATENATE(N22,": ",F22,", ",D22)</f>
        <v xml:space="preserve"> SMD Top Adjust Multi Turn Trimming Potentiometer 3224  Series: 10R, 0.25W</v>
      </c>
    </row>
    <row r="23" spans="1:16" x14ac:dyDescent="0.3">
      <c r="A23" s="34" t="s">
        <v>68</v>
      </c>
      <c r="B23" s="34">
        <v>3224</v>
      </c>
      <c r="C23" s="34" t="s">
        <v>4710</v>
      </c>
      <c r="D23" s="34" t="s">
        <v>764</v>
      </c>
      <c r="E23" s="34">
        <v>12</v>
      </c>
      <c r="F23" s="34" t="s">
        <v>91</v>
      </c>
      <c r="G23" s="34" t="str">
        <f t="shared" ref="G23:G38" si="3">CONCATENATE(K23,", ",F23)</f>
        <v>3224W, 20R</v>
      </c>
      <c r="H23" s="35" t="s">
        <v>23</v>
      </c>
      <c r="I23" s="35" t="s">
        <v>4681</v>
      </c>
      <c r="J23" s="35" t="s">
        <v>25</v>
      </c>
      <c r="K23" s="34" t="s">
        <v>4710</v>
      </c>
      <c r="L23" s="34" t="s">
        <v>4713</v>
      </c>
      <c r="M23" s="34" t="s">
        <v>4683</v>
      </c>
      <c r="N23" s="37" t="s">
        <v>4712</v>
      </c>
      <c r="O23" s="36" t="str">
        <f t="shared" ref="O23:O38" ca="1" si="4">CONCATENATE(LEFT(CELL("имяфайла"), FIND("[",CELL("имяфайла"))-1),"DataSheet\SMD Trim Potentiometer 3224(Bourns).pdf")</f>
        <v>C:\Altium Libraries\Passives Library\DataSheet\SMD Trim Potentiometer 3224(Bourns).pdf</v>
      </c>
      <c r="P23" s="36" t="str">
        <f t="shared" ref="P23:P38" si="5">CONCATENATE(N23,": ",F23,", ",D23)</f>
        <v xml:space="preserve"> SMD Top Adjust Multi Turn Trimming Potentiometer 3224  Series: 20R, 0.25W</v>
      </c>
    </row>
    <row r="24" spans="1:16" x14ac:dyDescent="0.3">
      <c r="A24" s="4" t="s">
        <v>66</v>
      </c>
      <c r="B24" s="4">
        <v>3224</v>
      </c>
      <c r="C24" s="4" t="s">
        <v>4710</v>
      </c>
      <c r="D24" s="4" t="s">
        <v>764</v>
      </c>
      <c r="E24" s="4">
        <v>12</v>
      </c>
      <c r="F24" s="4" t="s">
        <v>4686</v>
      </c>
      <c r="G24" s="4" t="str">
        <f t="shared" si="3"/>
        <v>3224W, 50R</v>
      </c>
      <c r="H24" s="3" t="s">
        <v>23</v>
      </c>
      <c r="I24" s="3" t="s">
        <v>4681</v>
      </c>
      <c r="J24" s="3" t="s">
        <v>25</v>
      </c>
      <c r="K24" s="4" t="s">
        <v>4710</v>
      </c>
      <c r="L24" s="4" t="s">
        <v>4714</v>
      </c>
      <c r="M24" s="4" t="s">
        <v>4683</v>
      </c>
      <c r="N24" s="5" t="s">
        <v>4712</v>
      </c>
      <c r="O24" t="str">
        <f t="shared" ca="1" si="4"/>
        <v>C:\Altium Libraries\Passives Library\DataSheet\SMD Trim Potentiometer 3224(Bourns).pdf</v>
      </c>
      <c r="P24" t="str">
        <f t="shared" si="5"/>
        <v xml:space="preserve"> SMD Top Adjust Multi Turn Trimming Potentiometer 3224  Series: 50R, 0.25W</v>
      </c>
    </row>
    <row r="25" spans="1:16" x14ac:dyDescent="0.3">
      <c r="A25" s="34" t="s">
        <v>68</v>
      </c>
      <c r="B25" s="34">
        <v>3224</v>
      </c>
      <c r="C25" s="34" t="s">
        <v>4710</v>
      </c>
      <c r="D25" s="34" t="s">
        <v>764</v>
      </c>
      <c r="E25" s="34">
        <v>12</v>
      </c>
      <c r="F25" s="34" t="s">
        <v>125</v>
      </c>
      <c r="G25" s="34" t="str">
        <f t="shared" si="3"/>
        <v>3224W, 100R</v>
      </c>
      <c r="H25" s="35" t="s">
        <v>23</v>
      </c>
      <c r="I25" s="35" t="s">
        <v>4681</v>
      </c>
      <c r="J25" s="35" t="s">
        <v>25</v>
      </c>
      <c r="K25" s="34" t="s">
        <v>4710</v>
      </c>
      <c r="L25" s="34" t="s">
        <v>4715</v>
      </c>
      <c r="M25" s="34" t="s">
        <v>4683</v>
      </c>
      <c r="N25" s="37" t="s">
        <v>4712</v>
      </c>
      <c r="O25" s="36" t="str">
        <f t="shared" ca="1" si="4"/>
        <v>C:\Altium Libraries\Passives Library\DataSheet\SMD Trim Potentiometer 3224(Bourns).pdf</v>
      </c>
      <c r="P25" s="36" t="str">
        <f t="shared" si="5"/>
        <v xml:space="preserve"> SMD Top Adjust Multi Turn Trimming Potentiometer 3224  Series: 100R, 0.25W</v>
      </c>
    </row>
    <row r="26" spans="1:16" x14ac:dyDescent="0.3">
      <c r="A26" s="4" t="s">
        <v>66</v>
      </c>
      <c r="B26" s="4">
        <v>3224</v>
      </c>
      <c r="C26" s="4" t="s">
        <v>4710</v>
      </c>
      <c r="D26" s="4" t="s">
        <v>764</v>
      </c>
      <c r="E26" s="4">
        <v>12</v>
      </c>
      <c r="F26" s="4" t="s">
        <v>139</v>
      </c>
      <c r="G26" s="4" t="str">
        <f t="shared" si="3"/>
        <v>3224W, 200R</v>
      </c>
      <c r="H26" s="3" t="s">
        <v>23</v>
      </c>
      <c r="I26" s="3" t="s">
        <v>4681</v>
      </c>
      <c r="J26" s="3" t="s">
        <v>25</v>
      </c>
      <c r="K26" s="4" t="s">
        <v>4710</v>
      </c>
      <c r="L26" s="4" t="s">
        <v>4716</v>
      </c>
      <c r="M26" s="4" t="s">
        <v>4683</v>
      </c>
      <c r="N26" s="5" t="s">
        <v>4712</v>
      </c>
      <c r="O26" t="str">
        <f t="shared" ca="1" si="4"/>
        <v>C:\Altium Libraries\Passives Library\DataSheet\SMD Trim Potentiometer 3224(Bourns).pdf</v>
      </c>
      <c r="P26" t="str">
        <f t="shared" si="5"/>
        <v xml:space="preserve"> SMD Top Adjust Multi Turn Trimming Potentiometer 3224  Series: 200R, 0.25W</v>
      </c>
    </row>
    <row r="27" spans="1:16" x14ac:dyDescent="0.3">
      <c r="A27" s="34" t="s">
        <v>68</v>
      </c>
      <c r="B27" s="34">
        <v>3224</v>
      </c>
      <c r="C27" s="34" t="s">
        <v>4710</v>
      </c>
      <c r="D27" s="34" t="s">
        <v>764</v>
      </c>
      <c r="E27" s="34">
        <v>12</v>
      </c>
      <c r="F27" s="34" t="s">
        <v>4690</v>
      </c>
      <c r="G27" s="34" t="str">
        <f t="shared" si="3"/>
        <v>3224W, 500R</v>
      </c>
      <c r="H27" s="35" t="s">
        <v>23</v>
      </c>
      <c r="I27" s="35" t="s">
        <v>4681</v>
      </c>
      <c r="J27" s="35" t="s">
        <v>25</v>
      </c>
      <c r="K27" s="34" t="s">
        <v>4710</v>
      </c>
      <c r="L27" s="34" t="s">
        <v>4717</v>
      </c>
      <c r="M27" s="34" t="s">
        <v>4683</v>
      </c>
      <c r="N27" s="37" t="s">
        <v>4712</v>
      </c>
      <c r="O27" s="36" t="str">
        <f t="shared" ca="1" si="4"/>
        <v>C:\Altium Libraries\Passives Library\DataSheet\SMD Trim Potentiometer 3224(Bourns).pdf</v>
      </c>
      <c r="P27" s="36" t="str">
        <f t="shared" si="5"/>
        <v xml:space="preserve"> SMD Top Adjust Multi Turn Trimming Potentiometer 3224  Series: 500R, 0.25W</v>
      </c>
    </row>
    <row r="28" spans="1:16" x14ac:dyDescent="0.3">
      <c r="A28" s="4" t="s">
        <v>66</v>
      </c>
      <c r="B28" s="4">
        <v>3224</v>
      </c>
      <c r="C28" s="4" t="s">
        <v>4710</v>
      </c>
      <c r="D28" s="4" t="s">
        <v>764</v>
      </c>
      <c r="E28" s="4">
        <v>12</v>
      </c>
      <c r="F28" s="4" t="s">
        <v>2367</v>
      </c>
      <c r="G28" s="4" t="str">
        <f t="shared" si="3"/>
        <v>3224W, 1K</v>
      </c>
      <c r="H28" s="3" t="s">
        <v>23</v>
      </c>
      <c r="I28" s="3" t="s">
        <v>4681</v>
      </c>
      <c r="J28" s="3" t="s">
        <v>25</v>
      </c>
      <c r="K28" s="4" t="s">
        <v>4710</v>
      </c>
      <c r="L28" s="4" t="s">
        <v>4718</v>
      </c>
      <c r="M28" s="4" t="s">
        <v>4683</v>
      </c>
      <c r="N28" s="5" t="s">
        <v>4712</v>
      </c>
      <c r="O28" t="str">
        <f t="shared" ca="1" si="4"/>
        <v>C:\Altium Libraries\Passives Library\DataSheet\SMD Trim Potentiometer 3224(Bourns).pdf</v>
      </c>
      <c r="P28" t="str">
        <f t="shared" si="5"/>
        <v xml:space="preserve"> SMD Top Adjust Multi Turn Trimming Potentiometer 3224  Series: 1K, 0.25W</v>
      </c>
    </row>
    <row r="29" spans="1:16" x14ac:dyDescent="0.3">
      <c r="A29" s="34" t="s">
        <v>68</v>
      </c>
      <c r="B29" s="34">
        <v>3224</v>
      </c>
      <c r="C29" s="34" t="s">
        <v>4710</v>
      </c>
      <c r="D29" s="34" t="s">
        <v>764</v>
      </c>
      <c r="E29" s="34">
        <v>12</v>
      </c>
      <c r="F29" s="34" t="s">
        <v>2393</v>
      </c>
      <c r="G29" s="34" t="str">
        <f t="shared" si="3"/>
        <v>3224W, 2K</v>
      </c>
      <c r="H29" s="35" t="s">
        <v>23</v>
      </c>
      <c r="I29" s="35" t="s">
        <v>4681</v>
      </c>
      <c r="J29" s="35" t="s">
        <v>25</v>
      </c>
      <c r="K29" s="34" t="s">
        <v>4710</v>
      </c>
      <c r="L29" s="34" t="s">
        <v>4719</v>
      </c>
      <c r="M29" s="34" t="s">
        <v>4683</v>
      </c>
      <c r="N29" s="37" t="s">
        <v>4712</v>
      </c>
      <c r="O29" s="36" t="str">
        <f t="shared" ca="1" si="4"/>
        <v>C:\Altium Libraries\Passives Library\DataSheet\SMD Trim Potentiometer 3224(Bourns).pdf</v>
      </c>
      <c r="P29" s="36" t="str">
        <f t="shared" si="5"/>
        <v xml:space="preserve"> SMD Top Adjust Multi Turn Trimming Potentiometer 3224  Series: 2K, 0.25W</v>
      </c>
    </row>
    <row r="30" spans="1:16" x14ac:dyDescent="0.3">
      <c r="A30" s="4" t="s">
        <v>66</v>
      </c>
      <c r="B30" s="4">
        <v>3224</v>
      </c>
      <c r="C30" s="4" t="s">
        <v>4710</v>
      </c>
      <c r="D30" s="4" t="s">
        <v>764</v>
      </c>
      <c r="E30" s="4">
        <v>12</v>
      </c>
      <c r="F30" s="4" t="s">
        <v>4694</v>
      </c>
      <c r="G30" s="4" t="str">
        <f t="shared" si="3"/>
        <v>3224W, 5K</v>
      </c>
      <c r="H30" s="3" t="s">
        <v>23</v>
      </c>
      <c r="I30" s="3" t="s">
        <v>4681</v>
      </c>
      <c r="J30" s="3" t="s">
        <v>25</v>
      </c>
      <c r="K30" s="4" t="s">
        <v>4710</v>
      </c>
      <c r="L30" s="4" t="s">
        <v>4720</v>
      </c>
      <c r="M30" s="4" t="s">
        <v>4683</v>
      </c>
      <c r="N30" s="5" t="s">
        <v>4712</v>
      </c>
      <c r="O30" t="str">
        <f t="shared" ca="1" si="4"/>
        <v>C:\Altium Libraries\Passives Library\DataSheet\SMD Trim Potentiometer 3224(Bourns).pdf</v>
      </c>
      <c r="P30" t="str">
        <f t="shared" si="5"/>
        <v xml:space="preserve"> SMD Top Adjust Multi Turn Trimming Potentiometer 3224  Series: 5K, 0.25W</v>
      </c>
    </row>
    <row r="31" spans="1:16" x14ac:dyDescent="0.3">
      <c r="A31" s="34" t="s">
        <v>68</v>
      </c>
      <c r="B31" s="34">
        <v>3224</v>
      </c>
      <c r="C31" s="34" t="s">
        <v>4710</v>
      </c>
      <c r="D31" s="34" t="s">
        <v>764</v>
      </c>
      <c r="E31" s="34">
        <v>12</v>
      </c>
      <c r="F31" s="34" t="s">
        <v>224</v>
      </c>
      <c r="G31" s="34" t="str">
        <f t="shared" si="3"/>
        <v>3224W, 10K</v>
      </c>
      <c r="H31" s="35" t="s">
        <v>23</v>
      </c>
      <c r="I31" s="35" t="s">
        <v>4681</v>
      </c>
      <c r="J31" s="35" t="s">
        <v>25</v>
      </c>
      <c r="K31" s="34" t="s">
        <v>4710</v>
      </c>
      <c r="L31" s="34" t="s">
        <v>4721</v>
      </c>
      <c r="M31" s="34" t="s">
        <v>4683</v>
      </c>
      <c r="N31" s="37" t="s">
        <v>4712</v>
      </c>
      <c r="O31" s="36" t="str">
        <f t="shared" ca="1" si="4"/>
        <v>C:\Altium Libraries\Passives Library\DataSheet\SMD Trim Potentiometer 3224(Bourns).pdf</v>
      </c>
      <c r="P31" s="36" t="str">
        <f t="shared" si="5"/>
        <v xml:space="preserve"> SMD Top Adjust Multi Turn Trimming Potentiometer 3224  Series: 10K, 0.25W</v>
      </c>
    </row>
    <row r="32" spans="1:16" x14ac:dyDescent="0.3">
      <c r="A32" s="4" t="s">
        <v>66</v>
      </c>
      <c r="B32" s="4">
        <v>3224</v>
      </c>
      <c r="C32" s="4" t="s">
        <v>4710</v>
      </c>
      <c r="D32" s="4" t="s">
        <v>764</v>
      </c>
      <c r="E32" s="4">
        <v>12</v>
      </c>
      <c r="F32" s="4" t="s">
        <v>238</v>
      </c>
      <c r="G32" s="4" t="str">
        <f t="shared" si="3"/>
        <v>3224W, 20K</v>
      </c>
      <c r="H32" s="3" t="s">
        <v>23</v>
      </c>
      <c r="I32" s="3" t="s">
        <v>4681</v>
      </c>
      <c r="J32" s="3" t="s">
        <v>25</v>
      </c>
      <c r="K32" s="4" t="s">
        <v>4710</v>
      </c>
      <c r="L32" s="4" t="s">
        <v>4722</v>
      </c>
      <c r="M32" s="4" t="s">
        <v>4683</v>
      </c>
      <c r="N32" s="5" t="s">
        <v>4712</v>
      </c>
      <c r="O32" t="str">
        <f t="shared" ca="1" si="4"/>
        <v>C:\Altium Libraries\Passives Library\DataSheet\SMD Trim Potentiometer 3224(Bourns).pdf</v>
      </c>
      <c r="P32" t="str">
        <f t="shared" si="5"/>
        <v xml:space="preserve"> SMD Top Adjust Multi Turn Trimming Potentiometer 3224  Series: 20K, 0.25W</v>
      </c>
    </row>
    <row r="33" spans="1:16" x14ac:dyDescent="0.3">
      <c r="A33" s="34" t="s">
        <v>68</v>
      </c>
      <c r="B33" s="34">
        <v>3224</v>
      </c>
      <c r="C33" s="34" t="s">
        <v>4710</v>
      </c>
      <c r="D33" s="34" t="s">
        <v>764</v>
      </c>
      <c r="E33" s="34">
        <v>12</v>
      </c>
      <c r="F33" s="34" t="s">
        <v>4700</v>
      </c>
      <c r="G33" s="34" t="str">
        <f t="shared" si="3"/>
        <v>3224W, 50K</v>
      </c>
      <c r="H33" s="35" t="s">
        <v>23</v>
      </c>
      <c r="I33" s="35" t="s">
        <v>4681</v>
      </c>
      <c r="J33" s="35" t="s">
        <v>25</v>
      </c>
      <c r="K33" s="34" t="s">
        <v>4710</v>
      </c>
      <c r="L33" s="34" t="s">
        <v>4723</v>
      </c>
      <c r="M33" s="34" t="s">
        <v>4683</v>
      </c>
      <c r="N33" s="37" t="s">
        <v>4712</v>
      </c>
      <c r="O33" s="36" t="str">
        <f t="shared" ca="1" si="4"/>
        <v>C:\Altium Libraries\Passives Library\DataSheet\SMD Trim Potentiometer 3224(Bourns).pdf</v>
      </c>
      <c r="P33" s="36" t="str">
        <f t="shared" si="5"/>
        <v xml:space="preserve"> SMD Top Adjust Multi Turn Trimming Potentiometer 3224  Series: 50K, 0.25W</v>
      </c>
    </row>
    <row r="34" spans="1:16" x14ac:dyDescent="0.3">
      <c r="A34" s="4" t="s">
        <v>66</v>
      </c>
      <c r="B34" s="4">
        <v>3224</v>
      </c>
      <c r="C34" s="4" t="s">
        <v>4710</v>
      </c>
      <c r="D34" s="4" t="s">
        <v>764</v>
      </c>
      <c r="E34" s="4">
        <v>12</v>
      </c>
      <c r="F34" s="4" t="s">
        <v>272</v>
      </c>
      <c r="G34" s="4" t="str">
        <f t="shared" si="3"/>
        <v>3224W, 100K</v>
      </c>
      <c r="H34" s="3" t="s">
        <v>23</v>
      </c>
      <c r="I34" s="3" t="s">
        <v>4681</v>
      </c>
      <c r="J34" s="3" t="s">
        <v>25</v>
      </c>
      <c r="K34" s="4" t="s">
        <v>4710</v>
      </c>
      <c r="L34" s="4" t="s">
        <v>4724</v>
      </c>
      <c r="M34" s="4" t="s">
        <v>4683</v>
      </c>
      <c r="N34" s="5" t="s">
        <v>4712</v>
      </c>
      <c r="O34" t="str">
        <f t="shared" ca="1" si="4"/>
        <v>C:\Altium Libraries\Passives Library\DataSheet\SMD Trim Potentiometer 3224(Bourns).pdf</v>
      </c>
      <c r="P34" t="str">
        <f t="shared" si="5"/>
        <v xml:space="preserve"> SMD Top Adjust Multi Turn Trimming Potentiometer 3224  Series: 100K, 0.25W</v>
      </c>
    </row>
    <row r="35" spans="1:16" x14ac:dyDescent="0.3">
      <c r="A35" s="34" t="s">
        <v>68</v>
      </c>
      <c r="B35" s="34">
        <v>3224</v>
      </c>
      <c r="C35" s="34" t="s">
        <v>4710</v>
      </c>
      <c r="D35" s="34" t="s">
        <v>764</v>
      </c>
      <c r="E35" s="34">
        <v>12</v>
      </c>
      <c r="F35" s="34" t="s">
        <v>286</v>
      </c>
      <c r="G35" s="34" t="str">
        <f t="shared" si="3"/>
        <v>3224W, 200K</v>
      </c>
      <c r="H35" s="35" t="s">
        <v>23</v>
      </c>
      <c r="I35" s="35" t="s">
        <v>4681</v>
      </c>
      <c r="J35" s="35" t="s">
        <v>25</v>
      </c>
      <c r="K35" s="34" t="s">
        <v>4710</v>
      </c>
      <c r="L35" s="34" t="s">
        <v>4725</v>
      </c>
      <c r="M35" s="34" t="s">
        <v>4683</v>
      </c>
      <c r="N35" s="37" t="s">
        <v>4712</v>
      </c>
      <c r="O35" s="36" t="str">
        <f t="shared" ca="1" si="4"/>
        <v>C:\Altium Libraries\Passives Library\DataSheet\SMD Trim Potentiometer 3224(Bourns).pdf</v>
      </c>
      <c r="P35" s="36" t="str">
        <f t="shared" si="5"/>
        <v xml:space="preserve"> SMD Top Adjust Multi Turn Trimming Potentiometer 3224  Series: 200K, 0.25W</v>
      </c>
    </row>
    <row r="36" spans="1:16" x14ac:dyDescent="0.3">
      <c r="A36" s="4" t="s">
        <v>66</v>
      </c>
      <c r="B36" s="4">
        <v>3224</v>
      </c>
      <c r="C36" s="4" t="s">
        <v>4710</v>
      </c>
      <c r="D36" s="4" t="s">
        <v>764</v>
      </c>
      <c r="E36" s="4">
        <v>12</v>
      </c>
      <c r="F36" s="4" t="s">
        <v>4706</v>
      </c>
      <c r="G36" s="4" t="str">
        <f t="shared" si="3"/>
        <v>3224W, 500K</v>
      </c>
      <c r="H36" s="3" t="s">
        <v>23</v>
      </c>
      <c r="I36" s="3" t="s">
        <v>4681</v>
      </c>
      <c r="J36" s="3" t="s">
        <v>25</v>
      </c>
      <c r="K36" s="4" t="s">
        <v>4710</v>
      </c>
      <c r="L36" s="4" t="s">
        <v>4726</v>
      </c>
      <c r="M36" s="4" t="s">
        <v>4683</v>
      </c>
      <c r="N36" s="5" t="s">
        <v>4712</v>
      </c>
      <c r="O36" t="str">
        <f t="shared" ca="1" si="4"/>
        <v>C:\Altium Libraries\Passives Library\DataSheet\SMD Trim Potentiometer 3224(Bourns).pdf</v>
      </c>
      <c r="P36" t="str">
        <f t="shared" si="5"/>
        <v xml:space="preserve"> SMD Top Adjust Multi Turn Trimming Potentiometer 3224  Series: 500K, 0.25W</v>
      </c>
    </row>
    <row r="37" spans="1:16" x14ac:dyDescent="0.3">
      <c r="A37" s="34" t="s">
        <v>68</v>
      </c>
      <c r="B37" s="34">
        <v>3224</v>
      </c>
      <c r="C37" s="34" t="s">
        <v>4710</v>
      </c>
      <c r="D37" s="34" t="s">
        <v>764</v>
      </c>
      <c r="E37" s="34">
        <v>12</v>
      </c>
      <c r="F37" s="34" t="s">
        <v>2639</v>
      </c>
      <c r="G37" s="34" t="str">
        <f t="shared" si="3"/>
        <v>3224W, 1M</v>
      </c>
      <c r="H37" s="35" t="s">
        <v>23</v>
      </c>
      <c r="I37" s="35" t="s">
        <v>4681</v>
      </c>
      <c r="J37" s="35" t="s">
        <v>25</v>
      </c>
      <c r="K37" s="34" t="s">
        <v>4710</v>
      </c>
      <c r="L37" s="34" t="s">
        <v>4727</v>
      </c>
      <c r="M37" s="34" t="s">
        <v>4683</v>
      </c>
      <c r="N37" s="37" t="s">
        <v>4712</v>
      </c>
      <c r="O37" s="36" t="str">
        <f t="shared" ca="1" si="4"/>
        <v>C:\Altium Libraries\Passives Library\DataSheet\SMD Trim Potentiometer 3224(Bourns).pdf</v>
      </c>
      <c r="P37" s="36" t="str">
        <f t="shared" si="5"/>
        <v xml:space="preserve"> SMD Top Adjust Multi Turn Trimming Potentiometer 3224  Series: 1M, 0.25W</v>
      </c>
    </row>
    <row r="38" spans="1:16" x14ac:dyDescent="0.3">
      <c r="A38" s="4" t="s">
        <v>66</v>
      </c>
      <c r="B38" s="4">
        <v>3224</v>
      </c>
      <c r="C38" s="4" t="s">
        <v>4710</v>
      </c>
      <c r="D38" s="4" t="s">
        <v>764</v>
      </c>
      <c r="E38" s="4">
        <v>12</v>
      </c>
      <c r="F38" s="4" t="s">
        <v>2665</v>
      </c>
      <c r="G38" s="4" t="str">
        <f t="shared" si="3"/>
        <v>3224W, 2M</v>
      </c>
      <c r="H38" s="3" t="s">
        <v>23</v>
      </c>
      <c r="I38" s="3" t="s">
        <v>4681</v>
      </c>
      <c r="J38" s="3" t="s">
        <v>25</v>
      </c>
      <c r="K38" s="4" t="s">
        <v>4710</v>
      </c>
      <c r="L38" s="4" t="s">
        <v>4728</v>
      </c>
      <c r="M38" s="4" t="s">
        <v>4683</v>
      </c>
      <c r="N38" s="5" t="s">
        <v>4712</v>
      </c>
      <c r="O38" t="str">
        <f t="shared" ca="1" si="4"/>
        <v>C:\Altium Libraries\Passives Library\DataSheet\SMD Trim Potentiometer 3224(Bourns).pdf</v>
      </c>
      <c r="P38" t="str">
        <f t="shared" si="5"/>
        <v xml:space="preserve"> SMD Top Adjust Multi Turn Trimming Potentiometer 3224  Series: 2M, 0.25W</v>
      </c>
    </row>
    <row r="39" spans="1:1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7"/>
      <c r="N39" s="9"/>
      <c r="O39" s="7"/>
      <c r="P39" s="7"/>
    </row>
    <row r="40" spans="1:16" x14ac:dyDescent="0.3">
      <c r="A40" s="4" t="s">
        <v>68</v>
      </c>
      <c r="B40" s="4">
        <v>3224</v>
      </c>
      <c r="C40" s="4" t="s">
        <v>4729</v>
      </c>
      <c r="D40" s="4" t="s">
        <v>764</v>
      </c>
      <c r="E40" s="4">
        <v>12</v>
      </c>
      <c r="F40" s="4" t="s">
        <v>77</v>
      </c>
      <c r="G40" s="4" t="str">
        <f>CONCATENATE(K40,", ",F40)</f>
        <v>3224J, 10R</v>
      </c>
      <c r="H40" s="3" t="s">
        <v>23</v>
      </c>
      <c r="I40" s="3" t="s">
        <v>4681</v>
      </c>
      <c r="J40" s="3" t="s">
        <v>25</v>
      </c>
      <c r="K40" s="4" t="s">
        <v>4729</v>
      </c>
      <c r="L40" s="4" t="s">
        <v>4730</v>
      </c>
      <c r="M40" s="4" t="s">
        <v>4683</v>
      </c>
      <c r="N40" s="5" t="s">
        <v>4731</v>
      </c>
      <c r="O40" t="str">
        <f ca="1">CONCATENATE(LEFT(CELL("имяфайла"), FIND("[",CELL("имяфайла"))-1),"DataSheet\SMD Trim Potentiometer 3224(Bourns).pdf")</f>
        <v>C:\Altium Libraries\Passives Library\DataSheet\SMD Trim Potentiometer 3224(Bourns).pdf</v>
      </c>
      <c r="P40" t="str">
        <f>CONCATENATE(N40,": ",F40,", ",D40)</f>
        <v xml:space="preserve"> SMD Side Adjust Multi Turn Trimming Potentiometer 3224  Series: 10R, 0.25W</v>
      </c>
    </row>
    <row r="41" spans="1:16" x14ac:dyDescent="0.3">
      <c r="A41" s="34" t="s">
        <v>70</v>
      </c>
      <c r="B41" s="34">
        <v>3224</v>
      </c>
      <c r="C41" s="34" t="s">
        <v>4729</v>
      </c>
      <c r="D41" s="34" t="s">
        <v>764</v>
      </c>
      <c r="E41" s="34">
        <v>12</v>
      </c>
      <c r="F41" s="34" t="s">
        <v>91</v>
      </c>
      <c r="G41" s="34" t="str">
        <f t="shared" ref="G41:G56" si="6">CONCATENATE(K41,", ",F41)</f>
        <v>3224J, 20R</v>
      </c>
      <c r="H41" s="35" t="s">
        <v>23</v>
      </c>
      <c r="I41" s="35" t="s">
        <v>4681</v>
      </c>
      <c r="J41" s="35" t="s">
        <v>25</v>
      </c>
      <c r="K41" s="34" t="s">
        <v>4729</v>
      </c>
      <c r="L41" s="34" t="s">
        <v>4732</v>
      </c>
      <c r="M41" s="34" t="s">
        <v>4683</v>
      </c>
      <c r="N41" s="37" t="s">
        <v>4731</v>
      </c>
      <c r="O41" s="36" t="str">
        <f t="shared" ref="O41:O56" ca="1" si="7">CONCATENATE(LEFT(CELL("имяфайла"), FIND("[",CELL("имяфайла"))-1),"DataSheet\SMD Trim Potentiometer 3224(Bourns).pdf")</f>
        <v>C:\Altium Libraries\Passives Library\DataSheet\SMD Trim Potentiometer 3224(Bourns).pdf</v>
      </c>
      <c r="P41" s="36" t="str">
        <f t="shared" ref="P41:P56" si="8">CONCATENATE(N41,": ",F41,", ",D41)</f>
        <v xml:space="preserve"> SMD Side Adjust Multi Turn Trimming Potentiometer 3224  Series: 20R, 0.25W</v>
      </c>
    </row>
    <row r="42" spans="1:16" x14ac:dyDescent="0.3">
      <c r="A42" s="4" t="s">
        <v>72</v>
      </c>
      <c r="B42" s="4">
        <v>3224</v>
      </c>
      <c r="C42" s="4" t="s">
        <v>4729</v>
      </c>
      <c r="D42" s="4" t="s">
        <v>764</v>
      </c>
      <c r="E42" s="4">
        <v>12</v>
      </c>
      <c r="F42" s="4" t="s">
        <v>4686</v>
      </c>
      <c r="G42" s="4" t="str">
        <f t="shared" si="6"/>
        <v>3224J, 50R</v>
      </c>
      <c r="H42" s="3" t="s">
        <v>23</v>
      </c>
      <c r="I42" s="3" t="s">
        <v>4681</v>
      </c>
      <c r="J42" s="3" t="s">
        <v>25</v>
      </c>
      <c r="K42" s="4" t="s">
        <v>4729</v>
      </c>
      <c r="L42" s="4" t="s">
        <v>4733</v>
      </c>
      <c r="M42" s="4" t="s">
        <v>4683</v>
      </c>
      <c r="N42" s="5" t="s">
        <v>4731</v>
      </c>
      <c r="O42" t="str">
        <f t="shared" ca="1" si="7"/>
        <v>C:\Altium Libraries\Passives Library\DataSheet\SMD Trim Potentiometer 3224(Bourns).pdf</v>
      </c>
      <c r="P42" t="str">
        <f t="shared" si="8"/>
        <v xml:space="preserve"> SMD Side Adjust Multi Turn Trimming Potentiometer 3224  Series: 50R, 0.25W</v>
      </c>
    </row>
    <row r="43" spans="1:16" x14ac:dyDescent="0.3">
      <c r="A43" s="34" t="s">
        <v>74</v>
      </c>
      <c r="B43" s="34">
        <v>3224</v>
      </c>
      <c r="C43" s="34" t="s">
        <v>4729</v>
      </c>
      <c r="D43" s="34" t="s">
        <v>764</v>
      </c>
      <c r="E43" s="34">
        <v>12</v>
      </c>
      <c r="F43" s="34" t="s">
        <v>125</v>
      </c>
      <c r="G43" s="34" t="str">
        <f t="shared" si="6"/>
        <v>3224J, 100R</v>
      </c>
      <c r="H43" s="35" t="s">
        <v>23</v>
      </c>
      <c r="I43" s="35" t="s">
        <v>4681</v>
      </c>
      <c r="J43" s="35" t="s">
        <v>25</v>
      </c>
      <c r="K43" s="34" t="s">
        <v>4729</v>
      </c>
      <c r="L43" s="34" t="s">
        <v>4734</v>
      </c>
      <c r="M43" s="34" t="s">
        <v>4683</v>
      </c>
      <c r="N43" s="37" t="s">
        <v>4731</v>
      </c>
      <c r="O43" s="36" t="str">
        <f t="shared" ca="1" si="7"/>
        <v>C:\Altium Libraries\Passives Library\DataSheet\SMD Trim Potentiometer 3224(Bourns).pdf</v>
      </c>
      <c r="P43" s="36" t="str">
        <f t="shared" si="8"/>
        <v xml:space="preserve"> SMD Side Adjust Multi Turn Trimming Potentiometer 3224  Series: 100R, 0.25W</v>
      </c>
    </row>
    <row r="44" spans="1:16" x14ac:dyDescent="0.3">
      <c r="A44" s="4" t="s">
        <v>76</v>
      </c>
      <c r="B44" s="4">
        <v>3224</v>
      </c>
      <c r="C44" s="4" t="s">
        <v>4729</v>
      </c>
      <c r="D44" s="4" t="s">
        <v>764</v>
      </c>
      <c r="E44" s="4">
        <v>12</v>
      </c>
      <c r="F44" s="4" t="s">
        <v>139</v>
      </c>
      <c r="G44" s="4" t="str">
        <f t="shared" si="6"/>
        <v>3224J, 200R</v>
      </c>
      <c r="H44" s="3" t="s">
        <v>23</v>
      </c>
      <c r="I44" s="3" t="s">
        <v>4681</v>
      </c>
      <c r="J44" s="3" t="s">
        <v>25</v>
      </c>
      <c r="K44" s="4" t="s">
        <v>4729</v>
      </c>
      <c r="L44" s="4" t="s">
        <v>4735</v>
      </c>
      <c r="M44" s="4" t="s">
        <v>4683</v>
      </c>
      <c r="N44" s="5" t="s">
        <v>4731</v>
      </c>
      <c r="O44" t="str">
        <f t="shared" ca="1" si="7"/>
        <v>C:\Altium Libraries\Passives Library\DataSheet\SMD Trim Potentiometer 3224(Bourns).pdf</v>
      </c>
      <c r="P44" t="str">
        <f t="shared" si="8"/>
        <v xml:space="preserve"> SMD Side Adjust Multi Turn Trimming Potentiometer 3224  Series: 200R, 0.25W</v>
      </c>
    </row>
    <row r="45" spans="1:16" x14ac:dyDescent="0.3">
      <c r="A45" s="34" t="s">
        <v>78</v>
      </c>
      <c r="B45" s="34">
        <v>3224</v>
      </c>
      <c r="C45" s="34" t="s">
        <v>4729</v>
      </c>
      <c r="D45" s="34" t="s">
        <v>764</v>
      </c>
      <c r="E45" s="34">
        <v>12</v>
      </c>
      <c r="F45" s="34" t="s">
        <v>4690</v>
      </c>
      <c r="G45" s="34" t="str">
        <f t="shared" si="6"/>
        <v>3224J, 500R</v>
      </c>
      <c r="H45" s="35" t="s">
        <v>23</v>
      </c>
      <c r="I45" s="35" t="s">
        <v>4681</v>
      </c>
      <c r="J45" s="35" t="s">
        <v>25</v>
      </c>
      <c r="K45" s="34" t="s">
        <v>4729</v>
      </c>
      <c r="L45" s="34" t="s">
        <v>4736</v>
      </c>
      <c r="M45" s="34" t="s">
        <v>4683</v>
      </c>
      <c r="N45" s="37" t="s">
        <v>4731</v>
      </c>
      <c r="O45" s="36" t="str">
        <f t="shared" ca="1" si="7"/>
        <v>C:\Altium Libraries\Passives Library\DataSheet\SMD Trim Potentiometer 3224(Bourns).pdf</v>
      </c>
      <c r="P45" s="36" t="str">
        <f t="shared" si="8"/>
        <v xml:space="preserve"> SMD Side Adjust Multi Turn Trimming Potentiometer 3224  Series: 500R, 0.25W</v>
      </c>
    </row>
    <row r="46" spans="1:16" x14ac:dyDescent="0.3">
      <c r="A46" s="4" t="s">
        <v>80</v>
      </c>
      <c r="B46" s="4">
        <v>3224</v>
      </c>
      <c r="C46" s="4" t="s">
        <v>4729</v>
      </c>
      <c r="D46" s="4" t="s">
        <v>764</v>
      </c>
      <c r="E46" s="4">
        <v>12</v>
      </c>
      <c r="F46" s="4" t="s">
        <v>2367</v>
      </c>
      <c r="G46" s="4" t="str">
        <f t="shared" si="6"/>
        <v>3224J, 1K</v>
      </c>
      <c r="H46" s="3" t="s">
        <v>23</v>
      </c>
      <c r="I46" s="3" t="s">
        <v>4681</v>
      </c>
      <c r="J46" s="3" t="s">
        <v>25</v>
      </c>
      <c r="K46" s="4" t="s">
        <v>4729</v>
      </c>
      <c r="L46" s="4" t="s">
        <v>4737</v>
      </c>
      <c r="M46" s="4" t="s">
        <v>4683</v>
      </c>
      <c r="N46" s="5" t="s">
        <v>4731</v>
      </c>
      <c r="O46" t="str">
        <f t="shared" ca="1" si="7"/>
        <v>C:\Altium Libraries\Passives Library\DataSheet\SMD Trim Potentiometer 3224(Bourns).pdf</v>
      </c>
      <c r="P46" t="str">
        <f t="shared" si="8"/>
        <v xml:space="preserve"> SMD Side Adjust Multi Turn Trimming Potentiometer 3224  Series: 1K, 0.25W</v>
      </c>
    </row>
    <row r="47" spans="1:16" x14ac:dyDescent="0.3">
      <c r="A47" s="34" t="s">
        <v>82</v>
      </c>
      <c r="B47" s="34">
        <v>3224</v>
      </c>
      <c r="C47" s="34" t="s">
        <v>4729</v>
      </c>
      <c r="D47" s="34" t="s">
        <v>764</v>
      </c>
      <c r="E47" s="34">
        <v>12</v>
      </c>
      <c r="F47" s="34" t="s">
        <v>2393</v>
      </c>
      <c r="G47" s="34" t="str">
        <f t="shared" si="6"/>
        <v>3224J, 2K</v>
      </c>
      <c r="H47" s="35" t="s">
        <v>23</v>
      </c>
      <c r="I47" s="35" t="s">
        <v>4681</v>
      </c>
      <c r="J47" s="35" t="s">
        <v>25</v>
      </c>
      <c r="K47" s="34" t="s">
        <v>4729</v>
      </c>
      <c r="L47" s="34" t="s">
        <v>4738</v>
      </c>
      <c r="M47" s="34" t="s">
        <v>4683</v>
      </c>
      <c r="N47" s="37" t="s">
        <v>4731</v>
      </c>
      <c r="O47" s="36" t="str">
        <f t="shared" ca="1" si="7"/>
        <v>C:\Altium Libraries\Passives Library\DataSheet\SMD Trim Potentiometer 3224(Bourns).pdf</v>
      </c>
      <c r="P47" s="36" t="str">
        <f t="shared" si="8"/>
        <v xml:space="preserve"> SMD Side Adjust Multi Turn Trimming Potentiometer 3224  Series: 2K, 0.25W</v>
      </c>
    </row>
    <row r="48" spans="1:16" x14ac:dyDescent="0.3">
      <c r="A48" s="4" t="s">
        <v>84</v>
      </c>
      <c r="B48" s="4">
        <v>3224</v>
      </c>
      <c r="C48" s="4" t="s">
        <v>4729</v>
      </c>
      <c r="D48" s="4" t="s">
        <v>764</v>
      </c>
      <c r="E48" s="4">
        <v>12</v>
      </c>
      <c r="F48" s="4" t="s">
        <v>4694</v>
      </c>
      <c r="G48" s="4" t="str">
        <f t="shared" si="6"/>
        <v>3224J, 5K</v>
      </c>
      <c r="H48" s="3" t="s">
        <v>23</v>
      </c>
      <c r="I48" s="3" t="s">
        <v>4681</v>
      </c>
      <c r="J48" s="3" t="s">
        <v>25</v>
      </c>
      <c r="K48" s="4" t="s">
        <v>4729</v>
      </c>
      <c r="L48" s="4" t="s">
        <v>4739</v>
      </c>
      <c r="M48" s="4" t="s">
        <v>4683</v>
      </c>
      <c r="N48" s="5" t="s">
        <v>4731</v>
      </c>
      <c r="O48" t="str">
        <f t="shared" ca="1" si="7"/>
        <v>C:\Altium Libraries\Passives Library\DataSheet\SMD Trim Potentiometer 3224(Bourns).pdf</v>
      </c>
      <c r="P48" t="str">
        <f t="shared" si="8"/>
        <v xml:space="preserve"> SMD Side Adjust Multi Turn Trimming Potentiometer 3224  Series: 5K, 0.25W</v>
      </c>
    </row>
    <row r="49" spans="1:16" x14ac:dyDescent="0.3">
      <c r="A49" s="34" t="s">
        <v>86</v>
      </c>
      <c r="B49" s="34">
        <v>3224</v>
      </c>
      <c r="C49" s="34" t="s">
        <v>4729</v>
      </c>
      <c r="D49" s="34" t="s">
        <v>764</v>
      </c>
      <c r="E49" s="34">
        <v>12</v>
      </c>
      <c r="F49" s="34" t="s">
        <v>224</v>
      </c>
      <c r="G49" s="34" t="str">
        <f t="shared" si="6"/>
        <v>3224J, 10K</v>
      </c>
      <c r="H49" s="35" t="s">
        <v>23</v>
      </c>
      <c r="I49" s="35" t="s">
        <v>4681</v>
      </c>
      <c r="J49" s="35" t="s">
        <v>25</v>
      </c>
      <c r="K49" s="34" t="s">
        <v>4729</v>
      </c>
      <c r="L49" s="34" t="s">
        <v>4740</v>
      </c>
      <c r="M49" s="34" t="s">
        <v>4683</v>
      </c>
      <c r="N49" s="37" t="s">
        <v>4731</v>
      </c>
      <c r="O49" s="36" t="str">
        <f t="shared" ca="1" si="7"/>
        <v>C:\Altium Libraries\Passives Library\DataSheet\SMD Trim Potentiometer 3224(Bourns).pdf</v>
      </c>
      <c r="P49" s="36" t="str">
        <f t="shared" si="8"/>
        <v xml:space="preserve"> SMD Side Adjust Multi Turn Trimming Potentiometer 3224  Series: 10K, 0.25W</v>
      </c>
    </row>
    <row r="50" spans="1:16" x14ac:dyDescent="0.3">
      <c r="A50" s="4" t="s">
        <v>88</v>
      </c>
      <c r="B50" s="4">
        <v>3224</v>
      </c>
      <c r="C50" s="4" t="s">
        <v>4729</v>
      </c>
      <c r="D50" s="4" t="s">
        <v>764</v>
      </c>
      <c r="E50" s="4">
        <v>12</v>
      </c>
      <c r="F50" s="4" t="s">
        <v>238</v>
      </c>
      <c r="G50" s="4" t="str">
        <f t="shared" si="6"/>
        <v>3224J, 20K</v>
      </c>
      <c r="H50" s="3" t="s">
        <v>23</v>
      </c>
      <c r="I50" s="3" t="s">
        <v>4681</v>
      </c>
      <c r="J50" s="3" t="s">
        <v>25</v>
      </c>
      <c r="K50" s="4" t="s">
        <v>4729</v>
      </c>
      <c r="L50" s="4" t="s">
        <v>4741</v>
      </c>
      <c r="M50" s="4" t="s">
        <v>4683</v>
      </c>
      <c r="N50" s="5" t="s">
        <v>4731</v>
      </c>
      <c r="O50" t="str">
        <f t="shared" ca="1" si="7"/>
        <v>C:\Altium Libraries\Passives Library\DataSheet\SMD Trim Potentiometer 3224(Bourns).pdf</v>
      </c>
      <c r="P50" t="str">
        <f t="shared" si="8"/>
        <v xml:space="preserve"> SMD Side Adjust Multi Turn Trimming Potentiometer 3224  Series: 20K, 0.25W</v>
      </c>
    </row>
    <row r="51" spans="1:16" x14ac:dyDescent="0.3">
      <c r="A51" s="34" t="s">
        <v>90</v>
      </c>
      <c r="B51" s="34">
        <v>3224</v>
      </c>
      <c r="C51" s="34" t="s">
        <v>4729</v>
      </c>
      <c r="D51" s="34" t="s">
        <v>764</v>
      </c>
      <c r="E51" s="34">
        <v>12</v>
      </c>
      <c r="F51" s="34" t="s">
        <v>4700</v>
      </c>
      <c r="G51" s="34" t="str">
        <f t="shared" si="6"/>
        <v>3224J, 50K</v>
      </c>
      <c r="H51" s="35" t="s">
        <v>23</v>
      </c>
      <c r="I51" s="35" t="s">
        <v>4681</v>
      </c>
      <c r="J51" s="35" t="s">
        <v>25</v>
      </c>
      <c r="K51" s="34" t="s">
        <v>4729</v>
      </c>
      <c r="L51" s="34" t="s">
        <v>4742</v>
      </c>
      <c r="M51" s="34" t="s">
        <v>4683</v>
      </c>
      <c r="N51" s="37" t="s">
        <v>4731</v>
      </c>
      <c r="O51" s="36" t="str">
        <f t="shared" ca="1" si="7"/>
        <v>C:\Altium Libraries\Passives Library\DataSheet\SMD Trim Potentiometer 3224(Bourns).pdf</v>
      </c>
      <c r="P51" s="36" t="str">
        <f t="shared" si="8"/>
        <v xml:space="preserve"> SMD Side Adjust Multi Turn Trimming Potentiometer 3224  Series: 50K, 0.25W</v>
      </c>
    </row>
    <row r="52" spans="1:16" x14ac:dyDescent="0.3">
      <c r="A52" s="4" t="s">
        <v>92</v>
      </c>
      <c r="B52" s="4">
        <v>3224</v>
      </c>
      <c r="C52" s="4" t="s">
        <v>4729</v>
      </c>
      <c r="D52" s="4" t="s">
        <v>764</v>
      </c>
      <c r="E52" s="4">
        <v>12</v>
      </c>
      <c r="F52" s="4" t="s">
        <v>272</v>
      </c>
      <c r="G52" s="4" t="str">
        <f t="shared" si="6"/>
        <v>3224J, 100K</v>
      </c>
      <c r="H52" s="3" t="s">
        <v>23</v>
      </c>
      <c r="I52" s="3" t="s">
        <v>4681</v>
      </c>
      <c r="J52" s="3" t="s">
        <v>25</v>
      </c>
      <c r="K52" s="4" t="s">
        <v>4729</v>
      </c>
      <c r="L52" s="4" t="s">
        <v>4743</v>
      </c>
      <c r="M52" s="4" t="s">
        <v>4683</v>
      </c>
      <c r="N52" s="5" t="s">
        <v>4731</v>
      </c>
      <c r="O52" t="str">
        <f t="shared" ca="1" si="7"/>
        <v>C:\Altium Libraries\Passives Library\DataSheet\SMD Trim Potentiometer 3224(Bourns).pdf</v>
      </c>
      <c r="P52" t="str">
        <f t="shared" si="8"/>
        <v xml:space="preserve"> SMD Side Adjust Multi Turn Trimming Potentiometer 3224  Series: 100K, 0.25W</v>
      </c>
    </row>
    <row r="53" spans="1:16" x14ac:dyDescent="0.3">
      <c r="A53" s="34" t="s">
        <v>94</v>
      </c>
      <c r="B53" s="34">
        <v>3224</v>
      </c>
      <c r="C53" s="34" t="s">
        <v>4729</v>
      </c>
      <c r="D53" s="34" t="s">
        <v>764</v>
      </c>
      <c r="E53" s="34">
        <v>12</v>
      </c>
      <c r="F53" s="34" t="s">
        <v>286</v>
      </c>
      <c r="G53" s="34" t="str">
        <f t="shared" si="6"/>
        <v>3224J, 200K</v>
      </c>
      <c r="H53" s="35" t="s">
        <v>23</v>
      </c>
      <c r="I53" s="35" t="s">
        <v>4681</v>
      </c>
      <c r="J53" s="35" t="s">
        <v>25</v>
      </c>
      <c r="K53" s="34" t="s">
        <v>4729</v>
      </c>
      <c r="L53" s="34" t="s">
        <v>4744</v>
      </c>
      <c r="M53" s="34" t="s">
        <v>4683</v>
      </c>
      <c r="N53" s="37" t="s">
        <v>4731</v>
      </c>
      <c r="O53" s="36" t="str">
        <f t="shared" ca="1" si="7"/>
        <v>C:\Altium Libraries\Passives Library\DataSheet\SMD Trim Potentiometer 3224(Bourns).pdf</v>
      </c>
      <c r="P53" s="36" t="str">
        <f t="shared" si="8"/>
        <v xml:space="preserve"> SMD Side Adjust Multi Turn Trimming Potentiometer 3224  Series: 200K, 0.25W</v>
      </c>
    </row>
    <row r="54" spans="1:16" x14ac:dyDescent="0.3">
      <c r="A54" s="4" t="s">
        <v>96</v>
      </c>
      <c r="B54" s="4">
        <v>3224</v>
      </c>
      <c r="C54" s="4" t="s">
        <v>4729</v>
      </c>
      <c r="D54" s="4" t="s">
        <v>764</v>
      </c>
      <c r="E54" s="4">
        <v>12</v>
      </c>
      <c r="F54" s="4" t="s">
        <v>4706</v>
      </c>
      <c r="G54" s="4" t="str">
        <f t="shared" si="6"/>
        <v>3224J, 500K</v>
      </c>
      <c r="H54" s="3" t="s">
        <v>23</v>
      </c>
      <c r="I54" s="3" t="s">
        <v>4681</v>
      </c>
      <c r="J54" s="3" t="s">
        <v>25</v>
      </c>
      <c r="K54" s="4" t="s">
        <v>4729</v>
      </c>
      <c r="L54" s="4" t="s">
        <v>4745</v>
      </c>
      <c r="M54" s="4" t="s">
        <v>4683</v>
      </c>
      <c r="N54" s="5" t="s">
        <v>4731</v>
      </c>
      <c r="O54" t="str">
        <f t="shared" ca="1" si="7"/>
        <v>C:\Altium Libraries\Passives Library\DataSheet\SMD Trim Potentiometer 3224(Bourns).pdf</v>
      </c>
      <c r="P54" t="str">
        <f t="shared" si="8"/>
        <v xml:space="preserve"> SMD Side Adjust Multi Turn Trimming Potentiometer 3224  Series: 500K, 0.25W</v>
      </c>
    </row>
    <row r="55" spans="1:16" x14ac:dyDescent="0.3">
      <c r="A55" s="34" t="s">
        <v>98</v>
      </c>
      <c r="B55" s="34">
        <v>3224</v>
      </c>
      <c r="C55" s="34" t="s">
        <v>4729</v>
      </c>
      <c r="D55" s="34" t="s">
        <v>764</v>
      </c>
      <c r="E55" s="34">
        <v>12</v>
      </c>
      <c r="F55" s="34" t="s">
        <v>2639</v>
      </c>
      <c r="G55" s="34" t="str">
        <f t="shared" si="6"/>
        <v>3224J, 1M</v>
      </c>
      <c r="H55" s="35" t="s">
        <v>23</v>
      </c>
      <c r="I55" s="35" t="s">
        <v>4681</v>
      </c>
      <c r="J55" s="35" t="s">
        <v>25</v>
      </c>
      <c r="K55" s="34" t="s">
        <v>4729</v>
      </c>
      <c r="L55" s="34" t="s">
        <v>4746</v>
      </c>
      <c r="M55" s="34" t="s">
        <v>4683</v>
      </c>
      <c r="N55" s="37" t="s">
        <v>4731</v>
      </c>
      <c r="O55" s="36" t="str">
        <f t="shared" ca="1" si="7"/>
        <v>C:\Altium Libraries\Passives Library\DataSheet\SMD Trim Potentiometer 3224(Bourns).pdf</v>
      </c>
      <c r="P55" s="36" t="str">
        <f t="shared" si="8"/>
        <v xml:space="preserve"> SMD Side Adjust Multi Turn Trimming Potentiometer 3224  Series: 1M, 0.25W</v>
      </c>
    </row>
    <row r="56" spans="1:16" x14ac:dyDescent="0.3">
      <c r="A56" s="4" t="s">
        <v>100</v>
      </c>
      <c r="B56" s="4">
        <v>3224</v>
      </c>
      <c r="C56" s="4" t="s">
        <v>4729</v>
      </c>
      <c r="D56" s="4" t="s">
        <v>764</v>
      </c>
      <c r="E56" s="4">
        <v>12</v>
      </c>
      <c r="F56" s="4" t="s">
        <v>2665</v>
      </c>
      <c r="G56" s="4" t="str">
        <f t="shared" si="6"/>
        <v>3224J, 2M</v>
      </c>
      <c r="H56" s="3" t="s">
        <v>23</v>
      </c>
      <c r="I56" s="3" t="s">
        <v>4681</v>
      </c>
      <c r="J56" s="3" t="s">
        <v>25</v>
      </c>
      <c r="K56" s="4" t="s">
        <v>4729</v>
      </c>
      <c r="L56" s="4" t="s">
        <v>4747</v>
      </c>
      <c r="M56" s="4" t="s">
        <v>4683</v>
      </c>
      <c r="N56" s="5" t="s">
        <v>4731</v>
      </c>
      <c r="O56" t="str">
        <f t="shared" ca="1" si="7"/>
        <v>C:\Altium Libraries\Passives Library\DataSheet\SMD Trim Potentiometer 3224(Bourns).pdf</v>
      </c>
      <c r="P56" t="str">
        <f t="shared" si="8"/>
        <v xml:space="preserve"> SMD Side Adjust Multi Turn Trimming Potentiometer 3224  Series: 2M, 0.25W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opLeftCell="A21" zoomScale="70" zoomScaleNormal="70" workbookViewId="0">
      <selection activeCell="B81" sqref="B81"/>
    </sheetView>
  </sheetViews>
  <sheetFormatPr defaultRowHeight="14.4" x14ac:dyDescent="0.3"/>
  <cols>
    <col min="1" max="1" width="8.6640625" style="4"/>
    <col min="2" max="2" width="18.21875" bestFit="1" customWidth="1"/>
    <col min="3" max="3" width="8.6640625" style="1"/>
    <col min="4" max="4" width="10.33203125" bestFit="1" customWidth="1"/>
    <col min="6" max="6" width="8.6640625" bestFit="1" customWidth="1"/>
    <col min="7" max="7" width="33.109375" customWidth="1"/>
    <col min="8" max="8" width="28.109375" customWidth="1"/>
    <col min="9" max="9" width="11.21875" customWidth="1"/>
    <col min="10" max="10" width="19.109375" bestFit="1" customWidth="1"/>
    <col min="11" max="11" width="11.77734375" bestFit="1" customWidth="1"/>
    <col min="12" max="12" width="26.44140625" customWidth="1"/>
    <col min="13" max="13" width="11.5546875" bestFit="1" customWidth="1"/>
    <col min="14" max="14" width="48" bestFit="1" customWidth="1"/>
    <col min="15" max="15" width="107.88671875" bestFit="1" customWidth="1"/>
    <col min="16" max="16" width="68.88671875" bestFit="1" customWidth="1"/>
    <col min="18" max="18" width="8.6640625" style="6"/>
  </cols>
  <sheetData>
    <row r="1" spans="1:16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4748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372</v>
      </c>
      <c r="L1" s="15" t="s">
        <v>12</v>
      </c>
      <c r="M1" s="14" t="s">
        <v>13</v>
      </c>
      <c r="N1" s="14" t="s">
        <v>14</v>
      </c>
      <c r="O1" s="14" t="s">
        <v>15</v>
      </c>
      <c r="P1" s="14" t="s">
        <v>16</v>
      </c>
    </row>
    <row r="2" spans="1:16" x14ac:dyDescent="0.3">
      <c r="A2" s="4" t="s">
        <v>4749</v>
      </c>
      <c r="B2" s="3" t="s">
        <v>373</v>
      </c>
      <c r="C2" s="3" t="s">
        <v>4750</v>
      </c>
      <c r="D2" s="45" t="s">
        <v>4751</v>
      </c>
      <c r="E2" s="3" t="s">
        <v>4752</v>
      </c>
      <c r="F2" s="3" t="s">
        <v>4753</v>
      </c>
      <c r="G2" s="4" t="str">
        <f>CONCATENATE(K2," ",C2,D2,", ",E2,", ",F2)</f>
        <v>CAP0402 100pF±10%, 50 V, X7R</v>
      </c>
      <c r="H2" s="3" t="s">
        <v>23</v>
      </c>
      <c r="I2" s="3" t="s">
        <v>4754</v>
      </c>
      <c r="J2" s="3" t="s">
        <v>25</v>
      </c>
      <c r="K2" s="3" t="s">
        <v>4755</v>
      </c>
      <c r="L2" s="4" t="str">
        <f>CONCATENATE("CC",RIGHT(K2,4),IF(D2="±5%","J",IF(D2="±10%","K","M")),"R",F2,(IF(E2="6,3 V","5",IF(E2="10 V","6",IF(E2="16 V","7",IF(E2="25 V","8",IF(E2="50 V","9","?")))))),"BB",(SUBSTITUTE(SUBSTITUTE((TEXT(VALUE(REPLACE(C2,(LEN(C2)-1),2,""))*(IF(OR(RIGHT(C2,2)="pF",RIGHT(C2,1)&lt;&gt;"F"),1,IF(RIGHT(C2,2)="nF",1000,(IF(RIGHT(C2,2)="uF",1000000)))))/10,"0,0E+0")),",",""),"E+","")))</f>
        <v>CC0402KRX7R9BB101</v>
      </c>
      <c r="M2" s="3" t="s">
        <v>378</v>
      </c>
      <c r="N2" t="s">
        <v>4756</v>
      </c>
      <c r="O2" t="str">
        <f ca="1">CONCATENATE(LEFT(CELL("имяфайла"), FIND("[",CELL("имяфайла"))-1),"DataSheet\General Purpose &amp; High Capacitance CERAMIC CAPACITOR CLASS II (Yageo).pdf")</f>
        <v>C:\Altium Libraries\Passives Library\DataSheet\General Purpose &amp; High Capacitance CERAMIC CAPACITOR CLASS II (Yageo).pdf</v>
      </c>
      <c r="P2" s="5" t="str">
        <f>CONCATENATE(N2," ",K2," ",C2,D2," ",E2," ",F2)</f>
        <v>GENERAL PURPOSE CLASS 2 CERAMIC CAPACITORS CAP0402 100pF±10% 50 V X7R</v>
      </c>
    </row>
    <row r="3" spans="1:16" x14ac:dyDescent="0.3">
      <c r="A3" s="4" t="s">
        <v>4757</v>
      </c>
      <c r="B3" s="3" t="s">
        <v>373</v>
      </c>
      <c r="C3" s="3" t="s">
        <v>4758</v>
      </c>
      <c r="D3" s="45" t="s">
        <v>4751</v>
      </c>
      <c r="E3" s="3" t="s">
        <v>4752</v>
      </c>
      <c r="F3" s="3" t="s">
        <v>4753</v>
      </c>
      <c r="G3" s="4" t="str">
        <f t="shared" ref="G3:G50" si="0">CONCATENATE(K3," ",C3,D3,", ",E3,", ",F3)</f>
        <v>CAP0402 150pF±10%, 50 V, X7R</v>
      </c>
      <c r="H3" s="3" t="s">
        <v>23</v>
      </c>
      <c r="I3" s="3" t="s">
        <v>4754</v>
      </c>
      <c r="J3" s="3" t="s">
        <v>25</v>
      </c>
      <c r="K3" s="3" t="s">
        <v>4755</v>
      </c>
      <c r="L3" s="4" t="str">
        <f t="shared" ref="L3:L23" si="1">CONCATENATE("CC",RIGHT(K3,4),IF(D3="±5%","J",IF(D3="±10%","K","M")),"R",F3,(IF(E3="6,3 V","5",IF(E3="10 V","6",IF(E3="16 V","7",IF(E3="25 V","8",IF(E3="50 V","9","?")))))),"BB",(SUBSTITUTE(SUBSTITUTE((TEXT(VALUE(REPLACE(C3,(LEN(C3)-1),2,""))*(IF(OR(RIGHT(C3,2)="pF",RIGHT(C3,1)&lt;&gt;"F"),1,IF(RIGHT(C3,2)="nF",1000,(IF(RIGHT(C3,2)="uF",1000000)))))/10,"0,0E+0")),",",""),"E+","")))</f>
        <v>CC0402KRX7R9BB151</v>
      </c>
      <c r="M3" s="3" t="s">
        <v>378</v>
      </c>
      <c r="N3" t="s">
        <v>4756</v>
      </c>
      <c r="O3" t="str">
        <f t="shared" ref="O3:O66" ca="1" si="2">CONCATENATE(LEFT(CELL("имяфайла"), FIND("[",CELL("имяфайла"))-1),"DataSheet\General Purpose &amp; High Capacitance CERAMIC CAPACITOR CLASS II (Yageo).pdf")</f>
        <v>C:\Altium Libraries\Passives Library\DataSheet\General Purpose &amp; High Capacitance CERAMIC CAPACITOR CLASS II (Yageo).pdf</v>
      </c>
      <c r="P3" s="5" t="str">
        <f t="shared" ref="P3:P50" si="3">CONCATENATE(N3," ",K3," ",C3,D3," ",E3," ",F3)</f>
        <v>GENERAL PURPOSE CLASS 2 CERAMIC CAPACITORS CAP0402 150pF±10% 50 V X7R</v>
      </c>
    </row>
    <row r="4" spans="1:16" x14ac:dyDescent="0.3">
      <c r="A4" s="4" t="s">
        <v>4759</v>
      </c>
      <c r="B4" s="3" t="s">
        <v>373</v>
      </c>
      <c r="C4" s="3" t="s">
        <v>4760</v>
      </c>
      <c r="D4" s="45" t="s">
        <v>4751</v>
      </c>
      <c r="E4" s="3" t="s">
        <v>4752</v>
      </c>
      <c r="F4" s="3" t="s">
        <v>4753</v>
      </c>
      <c r="G4" s="4" t="str">
        <f t="shared" si="0"/>
        <v>CAP0402 220pF±10%, 50 V, X7R</v>
      </c>
      <c r="H4" s="3" t="s">
        <v>23</v>
      </c>
      <c r="I4" s="3" t="s">
        <v>4754</v>
      </c>
      <c r="J4" s="3" t="s">
        <v>25</v>
      </c>
      <c r="K4" s="3" t="s">
        <v>4755</v>
      </c>
      <c r="L4" s="4" t="str">
        <f t="shared" si="1"/>
        <v>CC0402KRX7R9BB221</v>
      </c>
      <c r="M4" s="3" t="s">
        <v>378</v>
      </c>
      <c r="N4" t="s">
        <v>4756</v>
      </c>
      <c r="O4" t="str">
        <f t="shared" ca="1" si="2"/>
        <v>C:\Altium Libraries\Passives Library\DataSheet\General Purpose &amp; High Capacitance CERAMIC CAPACITOR CLASS II (Yageo).pdf</v>
      </c>
      <c r="P4" s="5" t="str">
        <f t="shared" si="3"/>
        <v>GENERAL PURPOSE CLASS 2 CERAMIC CAPACITORS CAP0402 220pF±10% 50 V X7R</v>
      </c>
    </row>
    <row r="5" spans="1:16" x14ac:dyDescent="0.3">
      <c r="A5" s="4" t="s">
        <v>4761</v>
      </c>
      <c r="B5" s="3" t="s">
        <v>373</v>
      </c>
      <c r="C5" s="3" t="s">
        <v>4762</v>
      </c>
      <c r="D5" s="45" t="s">
        <v>4751</v>
      </c>
      <c r="E5" s="3" t="s">
        <v>4752</v>
      </c>
      <c r="F5" s="3" t="s">
        <v>4753</v>
      </c>
      <c r="G5" s="4" t="str">
        <f t="shared" si="0"/>
        <v>CAP0402 330pF±10%, 50 V, X7R</v>
      </c>
      <c r="H5" s="3" t="s">
        <v>23</v>
      </c>
      <c r="I5" s="3" t="s">
        <v>4754</v>
      </c>
      <c r="J5" s="3" t="s">
        <v>25</v>
      </c>
      <c r="K5" s="3" t="s">
        <v>4755</v>
      </c>
      <c r="L5" s="4" t="str">
        <f t="shared" si="1"/>
        <v>CC0402KRX7R9BB331</v>
      </c>
      <c r="M5" s="3" t="s">
        <v>378</v>
      </c>
      <c r="N5" t="s">
        <v>4756</v>
      </c>
      <c r="O5" t="str">
        <f t="shared" ca="1" si="2"/>
        <v>C:\Altium Libraries\Passives Library\DataSheet\General Purpose &amp; High Capacitance CERAMIC CAPACITOR CLASS II (Yageo).pdf</v>
      </c>
      <c r="P5" s="5" t="str">
        <f t="shared" si="3"/>
        <v>GENERAL PURPOSE CLASS 2 CERAMIC CAPACITORS CAP0402 330pF±10% 50 V X7R</v>
      </c>
    </row>
    <row r="6" spans="1:16" x14ac:dyDescent="0.3">
      <c r="A6" s="4" t="s">
        <v>4763</v>
      </c>
      <c r="B6" s="3" t="s">
        <v>373</v>
      </c>
      <c r="C6" s="3" t="s">
        <v>4764</v>
      </c>
      <c r="D6" s="45" t="s">
        <v>4751</v>
      </c>
      <c r="E6" s="3" t="s">
        <v>4752</v>
      </c>
      <c r="F6" s="3" t="s">
        <v>4753</v>
      </c>
      <c r="G6" s="4" t="str">
        <f t="shared" si="0"/>
        <v>CAP0402 470pF±10%, 50 V, X7R</v>
      </c>
      <c r="H6" s="3" t="s">
        <v>23</v>
      </c>
      <c r="I6" s="3" t="s">
        <v>4754</v>
      </c>
      <c r="J6" s="3" t="s">
        <v>25</v>
      </c>
      <c r="K6" s="3" t="s">
        <v>4755</v>
      </c>
      <c r="L6" s="4" t="str">
        <f t="shared" si="1"/>
        <v>CC0402KRX7R9BB471</v>
      </c>
      <c r="M6" s="3" t="s">
        <v>378</v>
      </c>
      <c r="N6" t="s">
        <v>4756</v>
      </c>
      <c r="O6" t="str">
        <f t="shared" ca="1" si="2"/>
        <v>C:\Altium Libraries\Passives Library\DataSheet\General Purpose &amp; High Capacitance CERAMIC CAPACITOR CLASS II (Yageo).pdf</v>
      </c>
      <c r="P6" s="5" t="str">
        <f t="shared" si="3"/>
        <v>GENERAL PURPOSE CLASS 2 CERAMIC CAPACITORS CAP0402 470pF±10% 50 V X7R</v>
      </c>
    </row>
    <row r="7" spans="1:16" x14ac:dyDescent="0.3">
      <c r="A7" s="4" t="s">
        <v>4765</v>
      </c>
      <c r="B7" s="3" t="s">
        <v>373</v>
      </c>
      <c r="C7" s="3" t="s">
        <v>4766</v>
      </c>
      <c r="D7" s="45" t="s">
        <v>4751</v>
      </c>
      <c r="E7" s="3" t="s">
        <v>4752</v>
      </c>
      <c r="F7" s="3" t="s">
        <v>4753</v>
      </c>
      <c r="G7" s="4" t="str">
        <f t="shared" si="0"/>
        <v>CAP0402 680pF±10%, 50 V, X7R</v>
      </c>
      <c r="H7" s="3" t="s">
        <v>23</v>
      </c>
      <c r="I7" s="3" t="s">
        <v>4754</v>
      </c>
      <c r="J7" s="3" t="s">
        <v>25</v>
      </c>
      <c r="K7" s="3" t="s">
        <v>4755</v>
      </c>
      <c r="L7" s="4" t="str">
        <f>CONCATENATE("CC",RIGHT(K7,4),IF(D7="±5%","J",IF(D7="±10%","K","M")),"R",F7,(IF(E7="6,3 V","5",IF(E7="10 V","6",IF(E7="16 V","7",IF(E7="25 V","8",IF(E7="50 V","9","?")))))),"BB",(SUBSTITUTE(SUBSTITUTE((TEXT(VALUE(REPLACE(C7,(LEN(C7)-1),2,""))*(IF(OR(RIGHT(C7,2)="pF",RIGHT(C7,1)&lt;&gt;"F"),1,IF(RIGHT(C7,2)="nF",1000,(IF(RIGHT(C7,2)="uF",1000000)))))/10,"0,0E+0")),",",""),"E+","")))</f>
        <v>CC0402KRX7R9BB681</v>
      </c>
      <c r="M7" s="3" t="s">
        <v>378</v>
      </c>
      <c r="N7" t="s">
        <v>4756</v>
      </c>
      <c r="O7" t="str">
        <f t="shared" ca="1" si="2"/>
        <v>C:\Altium Libraries\Passives Library\DataSheet\General Purpose &amp; High Capacitance CERAMIC CAPACITOR CLASS II (Yageo).pdf</v>
      </c>
      <c r="P7" s="5" t="str">
        <f t="shared" si="3"/>
        <v>GENERAL PURPOSE CLASS 2 CERAMIC CAPACITORS CAP0402 680pF±10% 50 V X7R</v>
      </c>
    </row>
    <row r="8" spans="1:16" x14ac:dyDescent="0.3">
      <c r="A8" s="4" t="s">
        <v>4767</v>
      </c>
      <c r="B8" s="3" t="s">
        <v>373</v>
      </c>
      <c r="C8" s="3" t="s">
        <v>4768</v>
      </c>
      <c r="D8" s="45" t="s">
        <v>4751</v>
      </c>
      <c r="E8" s="3" t="s">
        <v>4752</v>
      </c>
      <c r="F8" s="3" t="s">
        <v>4753</v>
      </c>
      <c r="G8" s="4" t="str">
        <f t="shared" si="0"/>
        <v>CAP0402 1,0nF±10%, 50 V, X7R</v>
      </c>
      <c r="H8" s="3" t="s">
        <v>23</v>
      </c>
      <c r="I8" s="3" t="s">
        <v>4754</v>
      </c>
      <c r="J8" s="3" t="s">
        <v>25</v>
      </c>
      <c r="K8" s="3" t="s">
        <v>4755</v>
      </c>
      <c r="L8" s="4" t="str">
        <f t="shared" si="1"/>
        <v>CC0402KRX7R9BB102</v>
      </c>
      <c r="M8" s="3" t="s">
        <v>378</v>
      </c>
      <c r="N8" t="s">
        <v>4756</v>
      </c>
      <c r="O8" t="str">
        <f t="shared" ca="1" si="2"/>
        <v>C:\Altium Libraries\Passives Library\DataSheet\General Purpose &amp; High Capacitance CERAMIC CAPACITOR CLASS II (Yageo).pdf</v>
      </c>
      <c r="P8" s="5" t="str">
        <f t="shared" si="3"/>
        <v>GENERAL PURPOSE CLASS 2 CERAMIC CAPACITORS CAP0402 1,0nF±10% 50 V X7R</v>
      </c>
    </row>
    <row r="9" spans="1:16" x14ac:dyDescent="0.3">
      <c r="A9" s="4" t="s">
        <v>4769</v>
      </c>
      <c r="B9" s="3" t="s">
        <v>373</v>
      </c>
      <c r="C9" s="3" t="s">
        <v>4770</v>
      </c>
      <c r="D9" s="45" t="s">
        <v>4751</v>
      </c>
      <c r="E9" s="3" t="s">
        <v>4752</v>
      </c>
      <c r="F9" s="3" t="s">
        <v>4753</v>
      </c>
      <c r="G9" s="4" t="str">
        <f t="shared" si="0"/>
        <v>CAP0402 1,5nF±10%, 50 V, X7R</v>
      </c>
      <c r="H9" s="3" t="s">
        <v>23</v>
      </c>
      <c r="I9" s="3" t="s">
        <v>4754</v>
      </c>
      <c r="J9" s="3" t="s">
        <v>25</v>
      </c>
      <c r="K9" s="3" t="s">
        <v>4755</v>
      </c>
      <c r="L9" s="4" t="str">
        <f t="shared" si="1"/>
        <v>CC0402KRX7R9BB152</v>
      </c>
      <c r="M9" s="3" t="s">
        <v>378</v>
      </c>
      <c r="N9" t="s">
        <v>4756</v>
      </c>
      <c r="O9" t="str">
        <f t="shared" ca="1" si="2"/>
        <v>C:\Altium Libraries\Passives Library\DataSheet\General Purpose &amp; High Capacitance CERAMIC CAPACITOR CLASS II (Yageo).pdf</v>
      </c>
      <c r="P9" s="5" t="str">
        <f t="shared" si="3"/>
        <v>GENERAL PURPOSE CLASS 2 CERAMIC CAPACITORS CAP0402 1,5nF±10% 50 V X7R</v>
      </c>
    </row>
    <row r="10" spans="1:16" x14ac:dyDescent="0.3">
      <c r="A10" s="4" t="s">
        <v>4771</v>
      </c>
      <c r="B10" s="3" t="s">
        <v>373</v>
      </c>
      <c r="C10" s="3" t="s">
        <v>4772</v>
      </c>
      <c r="D10" s="45" t="s">
        <v>4751</v>
      </c>
      <c r="E10" s="3" t="s">
        <v>4752</v>
      </c>
      <c r="F10" s="3" t="s">
        <v>4753</v>
      </c>
      <c r="G10" s="4" t="str">
        <f t="shared" si="0"/>
        <v>CAP0402 2,2nF±10%, 50 V, X7R</v>
      </c>
      <c r="H10" s="3" t="s">
        <v>23</v>
      </c>
      <c r="I10" s="3" t="s">
        <v>4754</v>
      </c>
      <c r="J10" s="3" t="s">
        <v>25</v>
      </c>
      <c r="K10" s="3" t="s">
        <v>4755</v>
      </c>
      <c r="L10" s="4" t="str">
        <f t="shared" si="1"/>
        <v>CC0402KRX7R9BB222</v>
      </c>
      <c r="M10" s="3" t="s">
        <v>378</v>
      </c>
      <c r="N10" t="s">
        <v>4756</v>
      </c>
      <c r="O10" t="str">
        <f t="shared" ca="1" si="2"/>
        <v>C:\Altium Libraries\Passives Library\DataSheet\General Purpose &amp; High Capacitance CERAMIC CAPACITOR CLASS II (Yageo).pdf</v>
      </c>
      <c r="P10" s="5" t="str">
        <f t="shared" si="3"/>
        <v>GENERAL PURPOSE CLASS 2 CERAMIC CAPACITORS CAP0402 2,2nF±10% 50 V X7R</v>
      </c>
    </row>
    <row r="11" spans="1:16" x14ac:dyDescent="0.3">
      <c r="A11" s="4" t="s">
        <v>4773</v>
      </c>
      <c r="B11" s="3" t="s">
        <v>373</v>
      </c>
      <c r="C11" s="3" t="s">
        <v>4774</v>
      </c>
      <c r="D11" s="45" t="s">
        <v>4751</v>
      </c>
      <c r="E11" s="3" t="s">
        <v>4752</v>
      </c>
      <c r="F11" s="3" t="s">
        <v>4753</v>
      </c>
      <c r="G11" s="4" t="str">
        <f t="shared" si="0"/>
        <v>CAP0402 3,3nF±10%, 50 V, X7R</v>
      </c>
      <c r="H11" s="3" t="s">
        <v>23</v>
      </c>
      <c r="I11" s="3" t="s">
        <v>4754</v>
      </c>
      <c r="J11" s="3" t="s">
        <v>25</v>
      </c>
      <c r="K11" s="3" t="s">
        <v>4755</v>
      </c>
      <c r="L11" s="4" t="str">
        <f t="shared" si="1"/>
        <v>CC0402KRX7R9BB332</v>
      </c>
      <c r="M11" s="3" t="s">
        <v>378</v>
      </c>
      <c r="N11" t="s">
        <v>4756</v>
      </c>
      <c r="O11" t="str">
        <f t="shared" ca="1" si="2"/>
        <v>C:\Altium Libraries\Passives Library\DataSheet\General Purpose &amp; High Capacitance CERAMIC CAPACITOR CLASS II (Yageo).pdf</v>
      </c>
      <c r="P11" s="5" t="str">
        <f t="shared" si="3"/>
        <v>GENERAL PURPOSE CLASS 2 CERAMIC CAPACITORS CAP0402 3,3nF±10% 50 V X7R</v>
      </c>
    </row>
    <row r="12" spans="1:16" x14ac:dyDescent="0.3">
      <c r="A12" s="4" t="s">
        <v>4775</v>
      </c>
      <c r="B12" s="3" t="s">
        <v>373</v>
      </c>
      <c r="C12" s="3" t="s">
        <v>4776</v>
      </c>
      <c r="D12" s="45" t="s">
        <v>4751</v>
      </c>
      <c r="E12" s="3" t="s">
        <v>4752</v>
      </c>
      <c r="F12" s="3" t="s">
        <v>4753</v>
      </c>
      <c r="G12" s="4" t="str">
        <f t="shared" si="0"/>
        <v>CAP0402 4,7nF±10%, 50 V, X7R</v>
      </c>
      <c r="H12" s="3" t="s">
        <v>23</v>
      </c>
      <c r="I12" s="3" t="s">
        <v>4754</v>
      </c>
      <c r="J12" s="3" t="s">
        <v>25</v>
      </c>
      <c r="K12" s="3" t="s">
        <v>4755</v>
      </c>
      <c r="L12" s="4" t="str">
        <f t="shared" si="1"/>
        <v>CC0402KRX7R9BB472</v>
      </c>
      <c r="M12" s="3" t="s">
        <v>378</v>
      </c>
      <c r="N12" t="s">
        <v>4756</v>
      </c>
      <c r="O12" t="str">
        <f t="shared" ca="1" si="2"/>
        <v>C:\Altium Libraries\Passives Library\DataSheet\General Purpose &amp; High Capacitance CERAMIC CAPACITOR CLASS II (Yageo).pdf</v>
      </c>
      <c r="P12" s="5" t="str">
        <f t="shared" si="3"/>
        <v>GENERAL PURPOSE CLASS 2 CERAMIC CAPACITORS CAP0402 4,7nF±10% 50 V X7R</v>
      </c>
    </row>
    <row r="13" spans="1:16" x14ac:dyDescent="0.3">
      <c r="A13" s="4" t="s">
        <v>4777</v>
      </c>
      <c r="B13" s="3" t="s">
        <v>373</v>
      </c>
      <c r="C13" s="3" t="s">
        <v>4778</v>
      </c>
      <c r="D13" s="45" t="s">
        <v>4751</v>
      </c>
      <c r="E13" s="3" t="s">
        <v>4752</v>
      </c>
      <c r="F13" s="3" t="s">
        <v>4753</v>
      </c>
      <c r="G13" s="4" t="str">
        <f t="shared" si="0"/>
        <v>CAP0402 6,8nF±10%, 50 V, X7R</v>
      </c>
      <c r="H13" s="3" t="s">
        <v>23</v>
      </c>
      <c r="I13" s="3" t="s">
        <v>4754</v>
      </c>
      <c r="J13" s="3" t="s">
        <v>25</v>
      </c>
      <c r="K13" s="3" t="s">
        <v>4755</v>
      </c>
      <c r="L13" s="4" t="str">
        <f t="shared" si="1"/>
        <v>CC0402KRX7R9BB682</v>
      </c>
      <c r="M13" s="3" t="s">
        <v>378</v>
      </c>
      <c r="N13" t="s">
        <v>4756</v>
      </c>
      <c r="O13" t="str">
        <f t="shared" ca="1" si="2"/>
        <v>C:\Altium Libraries\Passives Library\DataSheet\General Purpose &amp; High Capacitance CERAMIC CAPACITOR CLASS II (Yageo).pdf</v>
      </c>
      <c r="P13" s="5" t="str">
        <f t="shared" si="3"/>
        <v>GENERAL PURPOSE CLASS 2 CERAMIC CAPACITORS CAP0402 6,8nF±10% 50 V X7R</v>
      </c>
    </row>
    <row r="14" spans="1:16" x14ac:dyDescent="0.3">
      <c r="A14" s="4" t="s">
        <v>4779</v>
      </c>
      <c r="B14" s="3" t="s">
        <v>373</v>
      </c>
      <c r="C14" s="3" t="s">
        <v>4780</v>
      </c>
      <c r="D14" s="45" t="s">
        <v>4751</v>
      </c>
      <c r="E14" s="3" t="s">
        <v>4752</v>
      </c>
      <c r="F14" s="3" t="s">
        <v>4753</v>
      </c>
      <c r="G14" s="4" t="str">
        <f t="shared" si="0"/>
        <v>CAP0402 10nF±10%, 50 V, X7R</v>
      </c>
      <c r="H14" s="3" t="s">
        <v>23</v>
      </c>
      <c r="I14" s="3" t="s">
        <v>4754</v>
      </c>
      <c r="J14" s="3" t="s">
        <v>25</v>
      </c>
      <c r="K14" s="3" t="s">
        <v>4755</v>
      </c>
      <c r="L14" s="4" t="str">
        <f t="shared" si="1"/>
        <v>CC0402KRX7R9BB103</v>
      </c>
      <c r="M14" s="3" t="s">
        <v>378</v>
      </c>
      <c r="N14" t="s">
        <v>4756</v>
      </c>
      <c r="O14" t="str">
        <f t="shared" ca="1" si="2"/>
        <v>C:\Altium Libraries\Passives Library\DataSheet\General Purpose &amp; High Capacitance CERAMIC CAPACITOR CLASS II (Yageo).pdf</v>
      </c>
      <c r="P14" s="5" t="str">
        <f t="shared" si="3"/>
        <v>GENERAL PURPOSE CLASS 2 CERAMIC CAPACITORS CAP0402 10nF±10% 50 V X7R</v>
      </c>
    </row>
    <row r="15" spans="1:16" x14ac:dyDescent="0.3">
      <c r="A15" s="4" t="s">
        <v>4781</v>
      </c>
      <c r="B15" s="3" t="s">
        <v>373</v>
      </c>
      <c r="C15" s="3" t="s">
        <v>4782</v>
      </c>
      <c r="D15" s="45" t="s">
        <v>4751</v>
      </c>
      <c r="E15" s="3" t="s">
        <v>4752</v>
      </c>
      <c r="F15" s="3" t="s">
        <v>4753</v>
      </c>
      <c r="G15" s="4" t="str">
        <f t="shared" si="0"/>
        <v>CAP0402 15nF±10%, 50 V, X7R</v>
      </c>
      <c r="H15" s="3" t="s">
        <v>23</v>
      </c>
      <c r="I15" s="3" t="s">
        <v>4754</v>
      </c>
      <c r="J15" s="3" t="s">
        <v>25</v>
      </c>
      <c r="K15" s="3" t="s">
        <v>4755</v>
      </c>
      <c r="L15" s="4" t="str">
        <f t="shared" si="1"/>
        <v>CC0402KRX7R9BB153</v>
      </c>
      <c r="M15" s="3" t="s">
        <v>378</v>
      </c>
      <c r="N15" t="s">
        <v>4756</v>
      </c>
      <c r="O15" t="str">
        <f t="shared" ca="1" si="2"/>
        <v>C:\Altium Libraries\Passives Library\DataSheet\General Purpose &amp; High Capacitance CERAMIC CAPACITOR CLASS II (Yageo).pdf</v>
      </c>
      <c r="P15" s="5" t="str">
        <f t="shared" si="3"/>
        <v>GENERAL PURPOSE CLASS 2 CERAMIC CAPACITORS CAP0402 15nF±10% 50 V X7R</v>
      </c>
    </row>
    <row r="16" spans="1:16" x14ac:dyDescent="0.3">
      <c r="A16" s="4" t="s">
        <v>4783</v>
      </c>
      <c r="B16" s="3" t="s">
        <v>373</v>
      </c>
      <c r="C16" s="3" t="s">
        <v>4784</v>
      </c>
      <c r="D16" s="45" t="s">
        <v>4751</v>
      </c>
      <c r="E16" s="3" t="s">
        <v>4752</v>
      </c>
      <c r="F16" s="3" t="s">
        <v>4753</v>
      </c>
      <c r="G16" s="4" t="str">
        <f t="shared" si="0"/>
        <v>CAP0402 22nF±10%, 50 V, X7R</v>
      </c>
      <c r="H16" s="3" t="s">
        <v>23</v>
      </c>
      <c r="I16" s="3" t="s">
        <v>4754</v>
      </c>
      <c r="J16" s="3" t="s">
        <v>25</v>
      </c>
      <c r="K16" s="3" t="s">
        <v>4755</v>
      </c>
      <c r="L16" s="4" t="str">
        <f t="shared" si="1"/>
        <v>CC0402KRX7R9BB223</v>
      </c>
      <c r="M16" s="3" t="s">
        <v>378</v>
      </c>
      <c r="N16" t="s">
        <v>4756</v>
      </c>
      <c r="O16" t="str">
        <f t="shared" ca="1" si="2"/>
        <v>C:\Altium Libraries\Passives Library\DataSheet\General Purpose &amp; High Capacitance CERAMIC CAPACITOR CLASS II (Yageo).pdf</v>
      </c>
      <c r="P16" s="5" t="str">
        <f t="shared" si="3"/>
        <v>GENERAL PURPOSE CLASS 2 CERAMIC CAPACITORS CAP0402 22nF±10% 50 V X7R</v>
      </c>
    </row>
    <row r="17" spans="1:16" x14ac:dyDescent="0.3">
      <c r="A17" s="4" t="s">
        <v>4785</v>
      </c>
      <c r="B17" s="3" t="s">
        <v>373</v>
      </c>
      <c r="C17" s="3" t="s">
        <v>4786</v>
      </c>
      <c r="D17" s="45" t="s">
        <v>4751</v>
      </c>
      <c r="E17" s="3" t="s">
        <v>4752</v>
      </c>
      <c r="F17" s="3" t="s">
        <v>4753</v>
      </c>
      <c r="G17" s="4" t="str">
        <f t="shared" si="0"/>
        <v>CAP0402 33nF±10%, 50 V, X7R</v>
      </c>
      <c r="H17" s="3" t="s">
        <v>23</v>
      </c>
      <c r="I17" s="3" t="s">
        <v>4754</v>
      </c>
      <c r="J17" s="3" t="s">
        <v>25</v>
      </c>
      <c r="K17" s="3" t="s">
        <v>4755</v>
      </c>
      <c r="L17" s="4" t="str">
        <f t="shared" si="1"/>
        <v>CC0402KRX7R9BB333</v>
      </c>
      <c r="M17" s="3" t="s">
        <v>378</v>
      </c>
      <c r="N17" t="s">
        <v>4756</v>
      </c>
      <c r="O17" t="str">
        <f t="shared" ca="1" si="2"/>
        <v>C:\Altium Libraries\Passives Library\DataSheet\General Purpose &amp; High Capacitance CERAMIC CAPACITOR CLASS II (Yageo).pdf</v>
      </c>
      <c r="P17" s="5" t="str">
        <f t="shared" si="3"/>
        <v>GENERAL PURPOSE CLASS 2 CERAMIC CAPACITORS CAP0402 33nF±10% 50 V X7R</v>
      </c>
    </row>
    <row r="18" spans="1:16" x14ac:dyDescent="0.3">
      <c r="A18" s="4" t="s">
        <v>4787</v>
      </c>
      <c r="B18" s="3" t="s">
        <v>373</v>
      </c>
      <c r="C18" s="3" t="s">
        <v>4788</v>
      </c>
      <c r="D18" s="45" t="s">
        <v>4751</v>
      </c>
      <c r="E18" s="3" t="s">
        <v>4752</v>
      </c>
      <c r="F18" s="3" t="s">
        <v>4753</v>
      </c>
      <c r="G18" s="4" t="str">
        <f t="shared" si="0"/>
        <v>CAP0402 47nF±10%, 50 V, X7R</v>
      </c>
      <c r="H18" s="3" t="s">
        <v>23</v>
      </c>
      <c r="I18" s="3" t="s">
        <v>4754</v>
      </c>
      <c r="J18" s="3" t="s">
        <v>25</v>
      </c>
      <c r="K18" s="3" t="s">
        <v>4755</v>
      </c>
      <c r="L18" s="4" t="str">
        <f t="shared" si="1"/>
        <v>CC0402KRX7R9BB473</v>
      </c>
      <c r="M18" s="3" t="s">
        <v>378</v>
      </c>
      <c r="N18" t="s">
        <v>4756</v>
      </c>
      <c r="O18" t="str">
        <f t="shared" ca="1" si="2"/>
        <v>C:\Altium Libraries\Passives Library\DataSheet\General Purpose &amp; High Capacitance CERAMIC CAPACITOR CLASS II (Yageo).pdf</v>
      </c>
      <c r="P18" s="5" t="str">
        <f t="shared" si="3"/>
        <v>GENERAL PURPOSE CLASS 2 CERAMIC CAPACITORS CAP0402 47nF±10% 50 V X7R</v>
      </c>
    </row>
    <row r="19" spans="1:16" x14ac:dyDescent="0.3">
      <c r="A19" s="4" t="s">
        <v>4789</v>
      </c>
      <c r="B19" s="3" t="s">
        <v>373</v>
      </c>
      <c r="C19" s="3" t="s">
        <v>4790</v>
      </c>
      <c r="D19" s="45" t="s">
        <v>4751</v>
      </c>
      <c r="E19" s="3" t="s">
        <v>4791</v>
      </c>
      <c r="F19" s="3" t="s">
        <v>4753</v>
      </c>
      <c r="G19" s="4" t="str">
        <f t="shared" si="0"/>
        <v>CAP0402 68nF±10%, 25 V, X7R</v>
      </c>
      <c r="H19" s="3" t="s">
        <v>23</v>
      </c>
      <c r="I19" s="3" t="s">
        <v>4754</v>
      </c>
      <c r="J19" s="3" t="s">
        <v>25</v>
      </c>
      <c r="K19" s="3" t="s">
        <v>4755</v>
      </c>
      <c r="L19" s="4" t="str">
        <f t="shared" si="1"/>
        <v>CC0402KRX7R8BB683</v>
      </c>
      <c r="M19" s="3" t="s">
        <v>378</v>
      </c>
      <c r="N19" t="s">
        <v>4756</v>
      </c>
      <c r="O19" t="str">
        <f t="shared" ca="1" si="2"/>
        <v>C:\Altium Libraries\Passives Library\DataSheet\General Purpose &amp; High Capacitance CERAMIC CAPACITOR CLASS II (Yageo).pdf</v>
      </c>
      <c r="P19" s="5" t="str">
        <f t="shared" si="3"/>
        <v>GENERAL PURPOSE CLASS 2 CERAMIC CAPACITORS CAP0402 68nF±10% 25 V X7R</v>
      </c>
    </row>
    <row r="20" spans="1:16" x14ac:dyDescent="0.3">
      <c r="A20" s="4" t="s">
        <v>4792</v>
      </c>
      <c r="B20" s="3" t="s">
        <v>373</v>
      </c>
      <c r="C20" s="3" t="s">
        <v>4793</v>
      </c>
      <c r="D20" s="45" t="s">
        <v>4751</v>
      </c>
      <c r="E20" s="3" t="s">
        <v>4752</v>
      </c>
      <c r="F20" s="3" t="s">
        <v>4753</v>
      </c>
      <c r="G20" s="4" t="str">
        <f t="shared" si="0"/>
        <v>CAP0402 100nF±10%, 50 V, X7R</v>
      </c>
      <c r="H20" s="3" t="s">
        <v>23</v>
      </c>
      <c r="I20" s="3" t="s">
        <v>4754</v>
      </c>
      <c r="J20" s="3" t="s">
        <v>25</v>
      </c>
      <c r="K20" s="3" t="s">
        <v>4755</v>
      </c>
      <c r="L20" s="4" t="str">
        <f t="shared" si="1"/>
        <v>CC0402KRX7R9BB104</v>
      </c>
      <c r="M20" s="3" t="s">
        <v>378</v>
      </c>
      <c r="N20" t="s">
        <v>4756</v>
      </c>
      <c r="O20" t="str">
        <f t="shared" ca="1" si="2"/>
        <v>C:\Altium Libraries\Passives Library\DataSheet\General Purpose &amp; High Capacitance CERAMIC CAPACITOR CLASS II (Yageo).pdf</v>
      </c>
      <c r="P20" s="5" t="str">
        <f t="shared" si="3"/>
        <v>GENERAL PURPOSE CLASS 2 CERAMIC CAPACITORS CAP0402 100nF±10% 50 V X7R</v>
      </c>
    </row>
    <row r="21" spans="1:16" x14ac:dyDescent="0.3">
      <c r="A21" s="4" t="s">
        <v>4794</v>
      </c>
      <c r="B21" s="3" t="s">
        <v>373</v>
      </c>
      <c r="C21" s="3" t="s">
        <v>4795</v>
      </c>
      <c r="D21" s="45" t="s">
        <v>4751</v>
      </c>
      <c r="E21" s="3" t="s">
        <v>4796</v>
      </c>
      <c r="F21" s="3" t="s">
        <v>4753</v>
      </c>
      <c r="G21" s="4" t="str">
        <f t="shared" si="0"/>
        <v>CAP0402 220nF±10%, 16 V, X7R</v>
      </c>
      <c r="H21" s="3" t="s">
        <v>23</v>
      </c>
      <c r="I21" s="3" t="s">
        <v>4754</v>
      </c>
      <c r="J21" s="3" t="s">
        <v>25</v>
      </c>
      <c r="K21" s="3" t="s">
        <v>4755</v>
      </c>
      <c r="L21" s="4" t="str">
        <f t="shared" si="1"/>
        <v>CC0402KRX7R7BB224</v>
      </c>
      <c r="M21" s="3" t="s">
        <v>378</v>
      </c>
      <c r="N21" t="s">
        <v>4756</v>
      </c>
      <c r="O21" t="str">
        <f t="shared" ca="1" si="2"/>
        <v>C:\Altium Libraries\Passives Library\DataSheet\General Purpose &amp; High Capacitance CERAMIC CAPACITOR CLASS II (Yageo).pdf</v>
      </c>
      <c r="P21" s="5" t="str">
        <f t="shared" si="3"/>
        <v>GENERAL PURPOSE CLASS 2 CERAMIC CAPACITORS CAP0402 220nF±10% 16 V X7R</v>
      </c>
    </row>
    <row r="22" spans="1:16" x14ac:dyDescent="0.3">
      <c r="A22" s="4" t="s">
        <v>4797</v>
      </c>
      <c r="B22" s="3" t="s">
        <v>373</v>
      </c>
      <c r="C22" s="3" t="s">
        <v>4798</v>
      </c>
      <c r="D22" s="45" t="s">
        <v>4751</v>
      </c>
      <c r="E22" s="3" t="s">
        <v>4799</v>
      </c>
      <c r="F22" s="3" t="s">
        <v>4753</v>
      </c>
      <c r="G22" s="4" t="str">
        <f t="shared" si="0"/>
        <v>CAP0402 470nF±10%, 10 V, X7R</v>
      </c>
      <c r="H22" s="3" t="s">
        <v>23</v>
      </c>
      <c r="I22" s="3" t="s">
        <v>4754</v>
      </c>
      <c r="J22" s="3" t="s">
        <v>25</v>
      </c>
      <c r="K22" s="3" t="s">
        <v>4755</v>
      </c>
      <c r="L22" s="4" t="str">
        <f t="shared" si="1"/>
        <v>CC0402KRX7R6BB474</v>
      </c>
      <c r="M22" s="3" t="s">
        <v>378</v>
      </c>
      <c r="N22" t="s">
        <v>4756</v>
      </c>
      <c r="O22" t="str">
        <f t="shared" ca="1" si="2"/>
        <v>C:\Altium Libraries\Passives Library\DataSheet\General Purpose &amp; High Capacitance CERAMIC CAPACITOR CLASS II (Yageo).pdf</v>
      </c>
      <c r="P22" s="5" t="str">
        <f t="shared" si="3"/>
        <v>GENERAL PURPOSE CLASS 2 CERAMIC CAPACITORS CAP0402 470nF±10% 10 V X7R</v>
      </c>
    </row>
    <row r="23" spans="1:16" x14ac:dyDescent="0.3">
      <c r="A23" s="4" t="s">
        <v>4800</v>
      </c>
      <c r="B23" s="3" t="s">
        <v>373</v>
      </c>
      <c r="C23" s="3" t="s">
        <v>4801</v>
      </c>
      <c r="D23" s="45" t="s">
        <v>4751</v>
      </c>
      <c r="E23" s="3" t="s">
        <v>4802</v>
      </c>
      <c r="F23" s="3" t="s">
        <v>4753</v>
      </c>
      <c r="G23" s="4" t="str">
        <f t="shared" si="0"/>
        <v>CAP0402 1uF±10%, 6,3 V, X7R</v>
      </c>
      <c r="H23" s="3" t="s">
        <v>23</v>
      </c>
      <c r="I23" s="3" t="s">
        <v>4754</v>
      </c>
      <c r="J23" s="3" t="s">
        <v>25</v>
      </c>
      <c r="K23" s="3" t="s">
        <v>4755</v>
      </c>
      <c r="L23" s="4" t="str">
        <f t="shared" si="1"/>
        <v>CC0402KRX7R5BB105</v>
      </c>
      <c r="M23" s="3" t="s">
        <v>378</v>
      </c>
      <c r="N23" t="s">
        <v>4756</v>
      </c>
      <c r="O23" t="str">
        <f ca="1">CONCATENATE(LEFT(CELL("имяфайла"), FIND("[",CELL("имяфайла"))-1),"DataSheet\General Purpose &amp; High Capacitance CERAMIC CAPACITOR CLASS II (Yageo).pdf")</f>
        <v>C:\Altium Libraries\Passives Library\DataSheet\General Purpose &amp; High Capacitance CERAMIC CAPACITOR CLASS II (Yageo).pdf</v>
      </c>
      <c r="P23" s="5" t="str">
        <f t="shared" si="3"/>
        <v>GENERAL PURPOSE CLASS 2 CERAMIC CAPACITORS CAP0402 1uF±10% 6,3 V X7R</v>
      </c>
    </row>
    <row r="24" spans="1:16" x14ac:dyDescent="0.3">
      <c r="A24" s="9"/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3">
      <c r="A25" s="4" t="s">
        <v>4803</v>
      </c>
      <c r="B25" s="3" t="s">
        <v>398</v>
      </c>
      <c r="C25" s="3" t="s">
        <v>4750</v>
      </c>
      <c r="D25" s="45" t="s">
        <v>4751</v>
      </c>
      <c r="E25" s="3" t="s">
        <v>4752</v>
      </c>
      <c r="F25" s="3" t="s">
        <v>4753</v>
      </c>
      <c r="G25" s="4" t="str">
        <f>CONCATENATE(K25," ",C25,D25,", ",E25,", ",F25)</f>
        <v>CAP0603 100pF±10%, 50 V, X7R</v>
      </c>
      <c r="H25" s="3" t="s">
        <v>23</v>
      </c>
      <c r="I25" s="3" t="s">
        <v>4754</v>
      </c>
      <c r="J25" s="3" t="s">
        <v>25</v>
      </c>
      <c r="K25" s="3" t="s">
        <v>4804</v>
      </c>
      <c r="L25" s="4" t="str">
        <f>CONCATENATE("CC",RIGHT(K25,4),IF(D25="±5%","J",IF(D25="±10%","K","M")),"R",F25,(IF(E25="6,3 V","5",IF(E25="10 V","6",IF(E25="16 V","7",IF(E25="25 V","8",IF(E25="50 V","9","?")))))),"BB",(SUBSTITUTE(SUBSTITUTE((TEXT(VALUE(REPLACE(C25,(LEN(C25)-1),2,""))*(IF(OR(RIGHT(C25,2)="pF",RIGHT(C25,1)&lt;&gt;"F"),1,IF(RIGHT(C25,2)="nF",1000,(IF(RIGHT(C25,2)="uF",1000000)))))/10,"0,0E+0")),",",""),"E+","")))</f>
        <v>CC0603KRX7R9BB101</v>
      </c>
      <c r="M25" s="3" t="s">
        <v>378</v>
      </c>
      <c r="N25" t="s">
        <v>4756</v>
      </c>
      <c r="O25" t="str">
        <f t="shared" ca="1" si="2"/>
        <v>C:\Altium Libraries\Passives Library\DataSheet\General Purpose &amp; High Capacitance CERAMIC CAPACITOR CLASS II (Yageo).pdf</v>
      </c>
      <c r="P25" s="5" t="str">
        <f>CONCATENATE(N25," ",K25," ",C25,D25," ",E25," ",F25)</f>
        <v>GENERAL PURPOSE CLASS 2 CERAMIC CAPACITORS CAP0603 100pF±10% 50 V X7R</v>
      </c>
    </row>
    <row r="26" spans="1:16" x14ac:dyDescent="0.3">
      <c r="A26" s="4" t="s">
        <v>4805</v>
      </c>
      <c r="B26" s="3" t="s">
        <v>398</v>
      </c>
      <c r="C26" s="3" t="s">
        <v>4758</v>
      </c>
      <c r="D26" s="45" t="s">
        <v>4751</v>
      </c>
      <c r="E26" s="3" t="s">
        <v>4752</v>
      </c>
      <c r="F26" s="3" t="s">
        <v>4753</v>
      </c>
      <c r="G26" s="4" t="str">
        <f>CONCATENATE(K26," ",C26,D26,", ",E26,", ",F26)</f>
        <v>CAP0603 150pF±10%, 50 V, X7R</v>
      </c>
      <c r="H26" s="3" t="s">
        <v>23</v>
      </c>
      <c r="I26" s="3" t="s">
        <v>4754</v>
      </c>
      <c r="J26" s="3" t="s">
        <v>25</v>
      </c>
      <c r="K26" s="3" t="s">
        <v>4804</v>
      </c>
      <c r="L26" s="4" t="str">
        <f t="shared" ref="L26:L50" si="4">CONCATENATE("CC",RIGHT(K26,4),IF(D26="±5%","J",IF(D26="±10%","K","M")),"R",F26,(IF(E26="6,3 V","5",IF(E26="10 V","6",IF(E26="16 V","7",IF(E26="25 V","8",IF(E26="50 V","9","?")))))),"BB",(SUBSTITUTE(SUBSTITUTE((TEXT(VALUE(REPLACE(C26,(LEN(C26)-1),2,""))*(IF(OR(RIGHT(C26,2)="pF",RIGHT(C26,1)&lt;&gt;"F"),1,IF(RIGHT(C26,2)="nF",1000,(IF(RIGHT(C26,2)="uF",1000000)))))/10,"0,0E+0")),",",""),"E+","")))</f>
        <v>CC0603KRX7R9BB151</v>
      </c>
      <c r="M26" s="3" t="s">
        <v>378</v>
      </c>
      <c r="N26" t="s">
        <v>4756</v>
      </c>
      <c r="O26" t="str">
        <f t="shared" ca="1" si="2"/>
        <v>C:\Altium Libraries\Passives Library\DataSheet\General Purpose &amp; High Capacitance CERAMIC CAPACITOR CLASS II (Yageo).pdf</v>
      </c>
      <c r="P26" s="5" t="str">
        <f>CONCATENATE(N26," ",K26," ",C26,D26," ",E26," ",F26)</f>
        <v>GENERAL PURPOSE CLASS 2 CERAMIC CAPACITORS CAP0603 150pF±10% 50 V X7R</v>
      </c>
    </row>
    <row r="27" spans="1:16" x14ac:dyDescent="0.3">
      <c r="A27" s="4" t="s">
        <v>4806</v>
      </c>
      <c r="B27" s="3" t="s">
        <v>398</v>
      </c>
      <c r="C27" s="3" t="s">
        <v>4760</v>
      </c>
      <c r="D27" s="45" t="s">
        <v>4751</v>
      </c>
      <c r="E27" s="3" t="s">
        <v>4752</v>
      </c>
      <c r="F27" s="3" t="s">
        <v>4753</v>
      </c>
      <c r="G27" s="4" t="str">
        <f t="shared" si="0"/>
        <v>CAP0603 220pF±10%, 50 V, X7R</v>
      </c>
      <c r="H27" s="3" t="s">
        <v>23</v>
      </c>
      <c r="I27" s="3" t="s">
        <v>4754</v>
      </c>
      <c r="J27" s="3" t="s">
        <v>25</v>
      </c>
      <c r="K27" s="3" t="s">
        <v>4804</v>
      </c>
      <c r="L27" s="4" t="str">
        <f t="shared" si="4"/>
        <v>CC0603KRX7R9BB221</v>
      </c>
      <c r="M27" s="3" t="s">
        <v>378</v>
      </c>
      <c r="N27" t="s">
        <v>4756</v>
      </c>
      <c r="O27" t="str">
        <f t="shared" ca="1" si="2"/>
        <v>C:\Altium Libraries\Passives Library\DataSheet\General Purpose &amp; High Capacitance CERAMIC CAPACITOR CLASS II (Yageo).pdf</v>
      </c>
      <c r="P27" s="5" t="str">
        <f t="shared" si="3"/>
        <v>GENERAL PURPOSE CLASS 2 CERAMIC CAPACITORS CAP0603 220pF±10% 50 V X7R</v>
      </c>
    </row>
    <row r="28" spans="1:16" x14ac:dyDescent="0.3">
      <c r="A28" s="4" t="s">
        <v>4807</v>
      </c>
      <c r="B28" s="3" t="s">
        <v>398</v>
      </c>
      <c r="C28" s="3" t="s">
        <v>4762</v>
      </c>
      <c r="D28" s="45" t="s">
        <v>4751</v>
      </c>
      <c r="E28" s="3" t="s">
        <v>4752</v>
      </c>
      <c r="F28" s="3" t="s">
        <v>4753</v>
      </c>
      <c r="G28" s="4" t="str">
        <f t="shared" si="0"/>
        <v>CAP0603 330pF±10%, 50 V, X7R</v>
      </c>
      <c r="H28" s="3" t="s">
        <v>23</v>
      </c>
      <c r="I28" s="3" t="s">
        <v>4754</v>
      </c>
      <c r="J28" s="3" t="s">
        <v>25</v>
      </c>
      <c r="K28" s="3" t="s">
        <v>4804</v>
      </c>
      <c r="L28" s="4" t="str">
        <f t="shared" si="4"/>
        <v>CC0603KRX7R9BB331</v>
      </c>
      <c r="M28" s="3" t="s">
        <v>378</v>
      </c>
      <c r="N28" t="s">
        <v>4756</v>
      </c>
      <c r="O28" t="str">
        <f t="shared" ca="1" si="2"/>
        <v>C:\Altium Libraries\Passives Library\DataSheet\General Purpose &amp; High Capacitance CERAMIC CAPACITOR CLASS II (Yageo).pdf</v>
      </c>
      <c r="P28" s="5" t="str">
        <f t="shared" si="3"/>
        <v>GENERAL PURPOSE CLASS 2 CERAMIC CAPACITORS CAP0603 330pF±10% 50 V X7R</v>
      </c>
    </row>
    <row r="29" spans="1:16" x14ac:dyDescent="0.3">
      <c r="A29" s="4" t="s">
        <v>4808</v>
      </c>
      <c r="B29" s="3" t="s">
        <v>398</v>
      </c>
      <c r="C29" s="3" t="s">
        <v>4764</v>
      </c>
      <c r="D29" s="45" t="s">
        <v>4751</v>
      </c>
      <c r="E29" s="3" t="s">
        <v>4752</v>
      </c>
      <c r="F29" s="3" t="s">
        <v>4753</v>
      </c>
      <c r="G29" s="4" t="str">
        <f t="shared" si="0"/>
        <v>CAP0603 470pF±10%, 50 V, X7R</v>
      </c>
      <c r="H29" s="3" t="s">
        <v>23</v>
      </c>
      <c r="I29" s="3" t="s">
        <v>4754</v>
      </c>
      <c r="J29" s="3" t="s">
        <v>25</v>
      </c>
      <c r="K29" s="3" t="s">
        <v>4804</v>
      </c>
      <c r="L29" s="4" t="str">
        <f t="shared" si="4"/>
        <v>CC0603KRX7R9BB471</v>
      </c>
      <c r="M29" s="3" t="s">
        <v>378</v>
      </c>
      <c r="N29" t="s">
        <v>4756</v>
      </c>
      <c r="O29" t="str">
        <f t="shared" ca="1" si="2"/>
        <v>C:\Altium Libraries\Passives Library\DataSheet\General Purpose &amp; High Capacitance CERAMIC CAPACITOR CLASS II (Yageo).pdf</v>
      </c>
      <c r="P29" s="5" t="str">
        <f t="shared" si="3"/>
        <v>GENERAL PURPOSE CLASS 2 CERAMIC CAPACITORS CAP0603 470pF±10% 50 V X7R</v>
      </c>
    </row>
    <row r="30" spans="1:16" x14ac:dyDescent="0.3">
      <c r="A30" s="4" t="s">
        <v>4809</v>
      </c>
      <c r="B30" s="3" t="s">
        <v>398</v>
      </c>
      <c r="C30" s="3" t="s">
        <v>4766</v>
      </c>
      <c r="D30" s="45" t="s">
        <v>4751</v>
      </c>
      <c r="E30" s="3" t="s">
        <v>4752</v>
      </c>
      <c r="F30" s="3" t="s">
        <v>4753</v>
      </c>
      <c r="G30" s="4" t="str">
        <f t="shared" si="0"/>
        <v>CAP0603 680pF±10%, 50 V, X7R</v>
      </c>
      <c r="H30" s="3" t="s">
        <v>23</v>
      </c>
      <c r="I30" s="3" t="s">
        <v>4754</v>
      </c>
      <c r="J30" s="3" t="s">
        <v>25</v>
      </c>
      <c r="K30" s="3" t="s">
        <v>4804</v>
      </c>
      <c r="L30" s="4" t="str">
        <f t="shared" si="4"/>
        <v>CC0603KRX7R9BB681</v>
      </c>
      <c r="M30" s="3" t="s">
        <v>378</v>
      </c>
      <c r="N30" t="s">
        <v>4756</v>
      </c>
      <c r="O30" t="str">
        <f t="shared" ca="1" si="2"/>
        <v>C:\Altium Libraries\Passives Library\DataSheet\General Purpose &amp; High Capacitance CERAMIC CAPACITOR CLASS II (Yageo).pdf</v>
      </c>
      <c r="P30" s="5" t="str">
        <f t="shared" si="3"/>
        <v>GENERAL PURPOSE CLASS 2 CERAMIC CAPACITORS CAP0603 680pF±10% 50 V X7R</v>
      </c>
    </row>
    <row r="31" spans="1:16" x14ac:dyDescent="0.3">
      <c r="A31" s="4" t="s">
        <v>4810</v>
      </c>
      <c r="B31" s="3" t="s">
        <v>398</v>
      </c>
      <c r="C31" s="3" t="s">
        <v>4768</v>
      </c>
      <c r="D31" s="45" t="s">
        <v>4751</v>
      </c>
      <c r="E31" s="3" t="s">
        <v>4752</v>
      </c>
      <c r="F31" s="3" t="s">
        <v>4753</v>
      </c>
      <c r="G31" s="4" t="str">
        <f t="shared" si="0"/>
        <v>CAP0603 1,0nF±10%, 50 V, X7R</v>
      </c>
      <c r="H31" s="3" t="s">
        <v>23</v>
      </c>
      <c r="I31" s="3" t="s">
        <v>4754</v>
      </c>
      <c r="J31" s="3" t="s">
        <v>25</v>
      </c>
      <c r="K31" s="3" t="s">
        <v>4804</v>
      </c>
      <c r="L31" s="4" t="str">
        <f t="shared" si="4"/>
        <v>CC0603KRX7R9BB102</v>
      </c>
      <c r="M31" s="3" t="s">
        <v>378</v>
      </c>
      <c r="N31" t="s">
        <v>4756</v>
      </c>
      <c r="O31" t="str">
        <f t="shared" ca="1" si="2"/>
        <v>C:\Altium Libraries\Passives Library\DataSheet\General Purpose &amp; High Capacitance CERAMIC CAPACITOR CLASS II (Yageo).pdf</v>
      </c>
      <c r="P31" s="5" t="str">
        <f t="shared" si="3"/>
        <v>GENERAL PURPOSE CLASS 2 CERAMIC CAPACITORS CAP0603 1,0nF±10% 50 V X7R</v>
      </c>
    </row>
    <row r="32" spans="1:16" x14ac:dyDescent="0.3">
      <c r="A32" s="4" t="s">
        <v>4811</v>
      </c>
      <c r="B32" s="3" t="s">
        <v>398</v>
      </c>
      <c r="C32" s="3" t="s">
        <v>4770</v>
      </c>
      <c r="D32" s="45" t="s">
        <v>4751</v>
      </c>
      <c r="E32" s="3" t="s">
        <v>4752</v>
      </c>
      <c r="F32" s="3" t="s">
        <v>4753</v>
      </c>
      <c r="G32" s="4" t="str">
        <f t="shared" si="0"/>
        <v>CAP0603 1,5nF±10%, 50 V, X7R</v>
      </c>
      <c r="H32" s="3" t="s">
        <v>23</v>
      </c>
      <c r="I32" s="3" t="s">
        <v>4754</v>
      </c>
      <c r="J32" s="3" t="s">
        <v>25</v>
      </c>
      <c r="K32" s="3" t="s">
        <v>4804</v>
      </c>
      <c r="L32" s="4" t="str">
        <f t="shared" si="4"/>
        <v>CC0603KRX7R9BB152</v>
      </c>
      <c r="M32" s="3" t="s">
        <v>378</v>
      </c>
      <c r="N32" t="s">
        <v>4756</v>
      </c>
      <c r="O32" t="str">
        <f t="shared" ca="1" si="2"/>
        <v>C:\Altium Libraries\Passives Library\DataSheet\General Purpose &amp; High Capacitance CERAMIC CAPACITOR CLASS II (Yageo).pdf</v>
      </c>
      <c r="P32" s="5" t="str">
        <f t="shared" si="3"/>
        <v>GENERAL PURPOSE CLASS 2 CERAMIC CAPACITORS CAP0603 1,5nF±10% 50 V X7R</v>
      </c>
    </row>
    <row r="33" spans="1:16" x14ac:dyDescent="0.3">
      <c r="A33" s="4" t="s">
        <v>4812</v>
      </c>
      <c r="B33" s="3" t="s">
        <v>398</v>
      </c>
      <c r="C33" s="3" t="s">
        <v>4772</v>
      </c>
      <c r="D33" s="45" t="s">
        <v>4751</v>
      </c>
      <c r="E33" s="3" t="s">
        <v>4752</v>
      </c>
      <c r="F33" s="3" t="s">
        <v>4753</v>
      </c>
      <c r="G33" s="4" t="str">
        <f t="shared" si="0"/>
        <v>CAP0603 2,2nF±10%, 50 V, X7R</v>
      </c>
      <c r="H33" s="3" t="s">
        <v>23</v>
      </c>
      <c r="I33" s="3" t="s">
        <v>4754</v>
      </c>
      <c r="J33" s="3" t="s">
        <v>25</v>
      </c>
      <c r="K33" s="3" t="s">
        <v>4804</v>
      </c>
      <c r="L33" s="4" t="str">
        <f t="shared" si="4"/>
        <v>CC0603KRX7R9BB222</v>
      </c>
      <c r="M33" s="3" t="s">
        <v>378</v>
      </c>
      <c r="N33" t="s">
        <v>4756</v>
      </c>
      <c r="O33" t="str">
        <f t="shared" ca="1" si="2"/>
        <v>C:\Altium Libraries\Passives Library\DataSheet\General Purpose &amp; High Capacitance CERAMIC CAPACITOR CLASS II (Yageo).pdf</v>
      </c>
      <c r="P33" s="5" t="str">
        <f t="shared" si="3"/>
        <v>GENERAL PURPOSE CLASS 2 CERAMIC CAPACITORS CAP0603 2,2nF±10% 50 V X7R</v>
      </c>
    </row>
    <row r="34" spans="1:16" x14ac:dyDescent="0.3">
      <c r="A34" s="4" t="s">
        <v>4813</v>
      </c>
      <c r="B34" s="3" t="s">
        <v>398</v>
      </c>
      <c r="C34" s="3" t="s">
        <v>4774</v>
      </c>
      <c r="D34" s="45" t="s">
        <v>4751</v>
      </c>
      <c r="E34" s="3" t="s">
        <v>4752</v>
      </c>
      <c r="F34" s="3" t="s">
        <v>4753</v>
      </c>
      <c r="G34" s="4" t="str">
        <f t="shared" si="0"/>
        <v>CAP0603 3,3nF±10%, 50 V, X7R</v>
      </c>
      <c r="H34" s="3" t="s">
        <v>23</v>
      </c>
      <c r="I34" s="3" t="s">
        <v>4754</v>
      </c>
      <c r="J34" s="3" t="s">
        <v>25</v>
      </c>
      <c r="K34" s="3" t="s">
        <v>4804</v>
      </c>
      <c r="L34" s="4" t="str">
        <f t="shared" si="4"/>
        <v>CC0603KRX7R9BB332</v>
      </c>
      <c r="M34" s="3" t="s">
        <v>378</v>
      </c>
      <c r="N34" t="s">
        <v>4756</v>
      </c>
      <c r="O34" t="str">
        <f t="shared" ca="1" si="2"/>
        <v>C:\Altium Libraries\Passives Library\DataSheet\General Purpose &amp; High Capacitance CERAMIC CAPACITOR CLASS II (Yageo).pdf</v>
      </c>
      <c r="P34" s="5" t="str">
        <f t="shared" si="3"/>
        <v>GENERAL PURPOSE CLASS 2 CERAMIC CAPACITORS CAP0603 3,3nF±10% 50 V X7R</v>
      </c>
    </row>
    <row r="35" spans="1:16" x14ac:dyDescent="0.3">
      <c r="A35" s="4" t="s">
        <v>4814</v>
      </c>
      <c r="B35" s="3" t="s">
        <v>398</v>
      </c>
      <c r="C35" s="3" t="s">
        <v>4776</v>
      </c>
      <c r="D35" s="45" t="s">
        <v>4751</v>
      </c>
      <c r="E35" s="3" t="s">
        <v>4752</v>
      </c>
      <c r="F35" s="3" t="s">
        <v>4753</v>
      </c>
      <c r="G35" s="4" t="str">
        <f t="shared" si="0"/>
        <v>CAP0603 4,7nF±10%, 50 V, X7R</v>
      </c>
      <c r="H35" s="3" t="s">
        <v>23</v>
      </c>
      <c r="I35" s="3" t="s">
        <v>4754</v>
      </c>
      <c r="J35" s="3" t="s">
        <v>25</v>
      </c>
      <c r="K35" s="3" t="s">
        <v>4804</v>
      </c>
      <c r="L35" s="4" t="str">
        <f t="shared" si="4"/>
        <v>CC0603KRX7R9BB472</v>
      </c>
      <c r="M35" s="3" t="s">
        <v>378</v>
      </c>
      <c r="N35" t="s">
        <v>4756</v>
      </c>
      <c r="O35" t="str">
        <f t="shared" ca="1" si="2"/>
        <v>C:\Altium Libraries\Passives Library\DataSheet\General Purpose &amp; High Capacitance CERAMIC CAPACITOR CLASS II (Yageo).pdf</v>
      </c>
      <c r="P35" s="5" t="str">
        <f t="shared" si="3"/>
        <v>GENERAL PURPOSE CLASS 2 CERAMIC CAPACITORS CAP0603 4,7nF±10% 50 V X7R</v>
      </c>
    </row>
    <row r="36" spans="1:16" x14ac:dyDescent="0.3">
      <c r="A36" s="4" t="s">
        <v>4815</v>
      </c>
      <c r="B36" s="3" t="s">
        <v>398</v>
      </c>
      <c r="C36" s="3" t="s">
        <v>4778</v>
      </c>
      <c r="D36" s="45" t="s">
        <v>4751</v>
      </c>
      <c r="E36" s="3" t="s">
        <v>4752</v>
      </c>
      <c r="F36" s="3" t="s">
        <v>4753</v>
      </c>
      <c r="G36" s="4" t="str">
        <f t="shared" si="0"/>
        <v>CAP0603 6,8nF±10%, 50 V, X7R</v>
      </c>
      <c r="H36" s="3" t="s">
        <v>23</v>
      </c>
      <c r="I36" s="3" t="s">
        <v>4754</v>
      </c>
      <c r="J36" s="3" t="s">
        <v>25</v>
      </c>
      <c r="K36" s="3" t="s">
        <v>4804</v>
      </c>
      <c r="L36" s="4" t="str">
        <f t="shared" si="4"/>
        <v>CC0603KRX7R9BB682</v>
      </c>
      <c r="M36" s="3" t="s">
        <v>378</v>
      </c>
      <c r="N36" t="s">
        <v>4756</v>
      </c>
      <c r="O36" t="str">
        <f t="shared" ca="1" si="2"/>
        <v>C:\Altium Libraries\Passives Library\DataSheet\General Purpose &amp; High Capacitance CERAMIC CAPACITOR CLASS II (Yageo).pdf</v>
      </c>
      <c r="P36" s="5" t="str">
        <f t="shared" si="3"/>
        <v>GENERAL PURPOSE CLASS 2 CERAMIC CAPACITORS CAP0603 6,8nF±10% 50 V X7R</v>
      </c>
    </row>
    <row r="37" spans="1:16" x14ac:dyDescent="0.3">
      <c r="A37" s="4" t="s">
        <v>4816</v>
      </c>
      <c r="B37" s="3" t="s">
        <v>398</v>
      </c>
      <c r="C37" s="3" t="s">
        <v>4780</v>
      </c>
      <c r="D37" s="45" t="s">
        <v>4751</v>
      </c>
      <c r="E37" s="3" t="s">
        <v>4752</v>
      </c>
      <c r="F37" s="3" t="s">
        <v>4753</v>
      </c>
      <c r="G37" s="4" t="str">
        <f t="shared" si="0"/>
        <v>CAP0603 10nF±10%, 50 V, X7R</v>
      </c>
      <c r="H37" s="3" t="s">
        <v>23</v>
      </c>
      <c r="I37" s="3" t="s">
        <v>4754</v>
      </c>
      <c r="J37" s="3" t="s">
        <v>25</v>
      </c>
      <c r="K37" s="3" t="s">
        <v>4804</v>
      </c>
      <c r="L37" s="4" t="str">
        <f t="shared" si="4"/>
        <v>CC0603KRX7R9BB103</v>
      </c>
      <c r="M37" s="3" t="s">
        <v>378</v>
      </c>
      <c r="N37" t="s">
        <v>4756</v>
      </c>
      <c r="O37" t="str">
        <f t="shared" ca="1" si="2"/>
        <v>C:\Altium Libraries\Passives Library\DataSheet\General Purpose &amp; High Capacitance CERAMIC CAPACITOR CLASS II (Yageo).pdf</v>
      </c>
      <c r="P37" s="5" t="str">
        <f t="shared" si="3"/>
        <v>GENERAL PURPOSE CLASS 2 CERAMIC CAPACITORS CAP0603 10nF±10% 50 V X7R</v>
      </c>
    </row>
    <row r="38" spans="1:16" x14ac:dyDescent="0.3">
      <c r="A38" s="4" t="s">
        <v>4817</v>
      </c>
      <c r="B38" s="3" t="s">
        <v>398</v>
      </c>
      <c r="C38" s="3" t="s">
        <v>4782</v>
      </c>
      <c r="D38" s="45" t="s">
        <v>4751</v>
      </c>
      <c r="E38" s="3" t="s">
        <v>4752</v>
      </c>
      <c r="F38" s="3" t="s">
        <v>4753</v>
      </c>
      <c r="G38" s="4" t="str">
        <f t="shared" si="0"/>
        <v>CAP0603 15nF±10%, 50 V, X7R</v>
      </c>
      <c r="H38" s="3" t="s">
        <v>23</v>
      </c>
      <c r="I38" s="3" t="s">
        <v>4754</v>
      </c>
      <c r="J38" s="3" t="s">
        <v>25</v>
      </c>
      <c r="K38" s="3" t="s">
        <v>4804</v>
      </c>
      <c r="L38" s="4" t="str">
        <f t="shared" si="4"/>
        <v>CC0603KRX7R9BB153</v>
      </c>
      <c r="M38" s="3" t="s">
        <v>378</v>
      </c>
      <c r="N38" t="s">
        <v>4756</v>
      </c>
      <c r="O38" t="str">
        <f t="shared" ca="1" si="2"/>
        <v>C:\Altium Libraries\Passives Library\DataSheet\General Purpose &amp; High Capacitance CERAMIC CAPACITOR CLASS II (Yageo).pdf</v>
      </c>
      <c r="P38" s="5" t="str">
        <f t="shared" si="3"/>
        <v>GENERAL PURPOSE CLASS 2 CERAMIC CAPACITORS CAP0603 15nF±10% 50 V X7R</v>
      </c>
    </row>
    <row r="39" spans="1:16" x14ac:dyDescent="0.3">
      <c r="A39" s="4" t="s">
        <v>4818</v>
      </c>
      <c r="B39" s="3" t="s">
        <v>398</v>
      </c>
      <c r="C39" s="3" t="s">
        <v>4784</v>
      </c>
      <c r="D39" s="45" t="s">
        <v>4751</v>
      </c>
      <c r="E39" s="3" t="s">
        <v>4752</v>
      </c>
      <c r="F39" s="3" t="s">
        <v>4753</v>
      </c>
      <c r="G39" s="4" t="str">
        <f t="shared" si="0"/>
        <v>CAP0603 22nF±10%, 50 V, X7R</v>
      </c>
      <c r="H39" s="3" t="s">
        <v>23</v>
      </c>
      <c r="I39" s="3" t="s">
        <v>4754</v>
      </c>
      <c r="J39" s="3" t="s">
        <v>25</v>
      </c>
      <c r="K39" s="3" t="s">
        <v>4804</v>
      </c>
      <c r="L39" s="4" t="str">
        <f t="shared" si="4"/>
        <v>CC0603KRX7R9BB223</v>
      </c>
      <c r="M39" s="3" t="s">
        <v>378</v>
      </c>
      <c r="N39" t="s">
        <v>4756</v>
      </c>
      <c r="O39" t="str">
        <f t="shared" ca="1" si="2"/>
        <v>C:\Altium Libraries\Passives Library\DataSheet\General Purpose &amp; High Capacitance CERAMIC CAPACITOR CLASS II (Yageo).pdf</v>
      </c>
      <c r="P39" s="5" t="str">
        <f t="shared" si="3"/>
        <v>GENERAL PURPOSE CLASS 2 CERAMIC CAPACITORS CAP0603 22nF±10% 50 V X7R</v>
      </c>
    </row>
    <row r="40" spans="1:16" x14ac:dyDescent="0.3">
      <c r="A40" s="4" t="s">
        <v>4819</v>
      </c>
      <c r="B40" s="3" t="s">
        <v>398</v>
      </c>
      <c r="C40" s="3" t="s">
        <v>4786</v>
      </c>
      <c r="D40" s="45" t="s">
        <v>4751</v>
      </c>
      <c r="E40" s="3" t="s">
        <v>4752</v>
      </c>
      <c r="F40" s="3" t="s">
        <v>4753</v>
      </c>
      <c r="G40" s="4" t="str">
        <f t="shared" si="0"/>
        <v>CAP0603 33nF±10%, 50 V, X7R</v>
      </c>
      <c r="H40" s="3" t="s">
        <v>23</v>
      </c>
      <c r="I40" s="3" t="s">
        <v>4754</v>
      </c>
      <c r="J40" s="3" t="s">
        <v>25</v>
      </c>
      <c r="K40" s="3" t="s">
        <v>4804</v>
      </c>
      <c r="L40" s="4" t="str">
        <f t="shared" si="4"/>
        <v>CC0603KRX7R9BB333</v>
      </c>
      <c r="M40" s="3" t="s">
        <v>378</v>
      </c>
      <c r="N40" t="s">
        <v>4756</v>
      </c>
      <c r="O40" t="str">
        <f t="shared" ca="1" si="2"/>
        <v>C:\Altium Libraries\Passives Library\DataSheet\General Purpose &amp; High Capacitance CERAMIC CAPACITOR CLASS II (Yageo).pdf</v>
      </c>
      <c r="P40" s="5" t="str">
        <f t="shared" si="3"/>
        <v>GENERAL PURPOSE CLASS 2 CERAMIC CAPACITORS CAP0603 33nF±10% 50 V X7R</v>
      </c>
    </row>
    <row r="41" spans="1:16" x14ac:dyDescent="0.3">
      <c r="A41" s="4" t="s">
        <v>4820</v>
      </c>
      <c r="B41" s="3" t="s">
        <v>398</v>
      </c>
      <c r="C41" s="3" t="s">
        <v>4788</v>
      </c>
      <c r="D41" s="45" t="s">
        <v>4751</v>
      </c>
      <c r="E41" s="3" t="s">
        <v>4752</v>
      </c>
      <c r="F41" s="3" t="s">
        <v>4753</v>
      </c>
      <c r="G41" s="4" t="str">
        <f t="shared" si="0"/>
        <v>CAP0603 47nF±10%, 50 V, X7R</v>
      </c>
      <c r="H41" s="3" t="s">
        <v>23</v>
      </c>
      <c r="I41" s="3" t="s">
        <v>4754</v>
      </c>
      <c r="J41" s="3" t="s">
        <v>25</v>
      </c>
      <c r="K41" s="3" t="s">
        <v>4804</v>
      </c>
      <c r="L41" s="4" t="str">
        <f t="shared" si="4"/>
        <v>CC0603KRX7R9BB473</v>
      </c>
      <c r="M41" s="3" t="s">
        <v>378</v>
      </c>
      <c r="N41" t="s">
        <v>4756</v>
      </c>
      <c r="O41" t="str">
        <f t="shared" ca="1" si="2"/>
        <v>C:\Altium Libraries\Passives Library\DataSheet\General Purpose &amp; High Capacitance CERAMIC CAPACITOR CLASS II (Yageo).pdf</v>
      </c>
      <c r="P41" s="5" t="str">
        <f t="shared" si="3"/>
        <v>GENERAL PURPOSE CLASS 2 CERAMIC CAPACITORS CAP0603 47nF±10% 50 V X7R</v>
      </c>
    </row>
    <row r="42" spans="1:16" x14ac:dyDescent="0.3">
      <c r="A42" s="4" t="s">
        <v>4821</v>
      </c>
      <c r="B42" s="3" t="s">
        <v>398</v>
      </c>
      <c r="C42" s="3" t="s">
        <v>4790</v>
      </c>
      <c r="D42" s="45" t="s">
        <v>4751</v>
      </c>
      <c r="E42" s="3" t="s">
        <v>4752</v>
      </c>
      <c r="F42" s="3" t="s">
        <v>4753</v>
      </c>
      <c r="G42" s="4" t="str">
        <f t="shared" si="0"/>
        <v>CAP0603 68nF±10%, 50 V, X7R</v>
      </c>
      <c r="H42" s="3" t="s">
        <v>23</v>
      </c>
      <c r="I42" s="3" t="s">
        <v>4754</v>
      </c>
      <c r="J42" s="3" t="s">
        <v>25</v>
      </c>
      <c r="K42" s="3" t="s">
        <v>4804</v>
      </c>
      <c r="L42" s="4" t="str">
        <f t="shared" si="4"/>
        <v>CC0603KRX7R9BB683</v>
      </c>
      <c r="M42" s="3" t="s">
        <v>378</v>
      </c>
      <c r="N42" t="s">
        <v>4756</v>
      </c>
      <c r="O42" t="str">
        <f t="shared" ca="1" si="2"/>
        <v>C:\Altium Libraries\Passives Library\DataSheet\General Purpose &amp; High Capacitance CERAMIC CAPACITOR CLASS II (Yageo).pdf</v>
      </c>
      <c r="P42" s="5" t="str">
        <f t="shared" si="3"/>
        <v>GENERAL PURPOSE CLASS 2 CERAMIC CAPACITORS CAP0603 68nF±10% 50 V X7R</v>
      </c>
    </row>
    <row r="43" spans="1:16" x14ac:dyDescent="0.3">
      <c r="A43" s="4" t="s">
        <v>4822</v>
      </c>
      <c r="B43" s="3" t="s">
        <v>398</v>
      </c>
      <c r="C43" s="3" t="s">
        <v>4793</v>
      </c>
      <c r="D43" s="45" t="s">
        <v>4751</v>
      </c>
      <c r="E43" s="3" t="s">
        <v>4752</v>
      </c>
      <c r="F43" s="3" t="s">
        <v>4753</v>
      </c>
      <c r="G43" s="4" t="str">
        <f t="shared" si="0"/>
        <v>CAP0603 100nF±10%, 50 V, X7R</v>
      </c>
      <c r="H43" s="3" t="s">
        <v>23</v>
      </c>
      <c r="I43" s="3" t="s">
        <v>4754</v>
      </c>
      <c r="J43" s="3" t="s">
        <v>25</v>
      </c>
      <c r="K43" s="3" t="s">
        <v>4804</v>
      </c>
      <c r="L43" s="4" t="str">
        <f t="shared" si="4"/>
        <v>CC0603KRX7R9BB104</v>
      </c>
      <c r="M43" s="3" t="s">
        <v>378</v>
      </c>
      <c r="N43" t="s">
        <v>4756</v>
      </c>
      <c r="O43" t="str">
        <f t="shared" ca="1" si="2"/>
        <v>C:\Altium Libraries\Passives Library\DataSheet\General Purpose &amp; High Capacitance CERAMIC CAPACITOR CLASS II (Yageo).pdf</v>
      </c>
      <c r="P43" s="5" t="str">
        <f t="shared" si="3"/>
        <v>GENERAL PURPOSE CLASS 2 CERAMIC CAPACITORS CAP0603 100nF±10% 50 V X7R</v>
      </c>
    </row>
    <row r="44" spans="1:16" x14ac:dyDescent="0.3">
      <c r="A44" s="4" t="s">
        <v>4823</v>
      </c>
      <c r="B44" s="3" t="s">
        <v>398</v>
      </c>
      <c r="C44" s="3" t="s">
        <v>4824</v>
      </c>
      <c r="D44" s="45" t="s">
        <v>4751</v>
      </c>
      <c r="E44" s="3" t="s">
        <v>4752</v>
      </c>
      <c r="F44" s="3" t="s">
        <v>4753</v>
      </c>
      <c r="G44" s="4" t="str">
        <f t="shared" si="0"/>
        <v>CAP0603 150nF±10%, 50 V, X7R</v>
      </c>
      <c r="H44" s="3" t="s">
        <v>23</v>
      </c>
      <c r="I44" s="3" t="s">
        <v>4754</v>
      </c>
      <c r="J44" s="3" t="s">
        <v>25</v>
      </c>
      <c r="K44" s="3" t="s">
        <v>4804</v>
      </c>
      <c r="L44" s="4" t="str">
        <f t="shared" si="4"/>
        <v>CC0603KRX7R9BB154</v>
      </c>
      <c r="M44" s="3" t="s">
        <v>378</v>
      </c>
      <c r="N44" t="s">
        <v>4756</v>
      </c>
      <c r="O44" t="str">
        <f t="shared" ca="1" si="2"/>
        <v>C:\Altium Libraries\Passives Library\DataSheet\General Purpose &amp; High Capacitance CERAMIC CAPACITOR CLASS II (Yageo).pdf</v>
      </c>
      <c r="P44" s="5" t="str">
        <f t="shared" si="3"/>
        <v>GENERAL PURPOSE CLASS 2 CERAMIC CAPACITORS CAP0603 150nF±10% 50 V X7R</v>
      </c>
    </row>
    <row r="45" spans="1:16" x14ac:dyDescent="0.3">
      <c r="A45" s="4" t="s">
        <v>4825</v>
      </c>
      <c r="B45" s="3" t="s">
        <v>398</v>
      </c>
      <c r="C45" s="3" t="s">
        <v>4795</v>
      </c>
      <c r="D45" s="45" t="s">
        <v>4751</v>
      </c>
      <c r="E45" s="3" t="s">
        <v>4752</v>
      </c>
      <c r="F45" s="3" t="s">
        <v>4753</v>
      </c>
      <c r="G45" s="4" t="str">
        <f t="shared" si="0"/>
        <v>CAP0603 220nF±10%, 50 V, X7R</v>
      </c>
      <c r="H45" s="3" t="s">
        <v>23</v>
      </c>
      <c r="I45" s="3" t="s">
        <v>4754</v>
      </c>
      <c r="J45" s="3" t="s">
        <v>25</v>
      </c>
      <c r="K45" s="3" t="s">
        <v>4804</v>
      </c>
      <c r="L45" s="4" t="str">
        <f t="shared" si="4"/>
        <v>CC0603KRX7R9BB224</v>
      </c>
      <c r="M45" s="3" t="s">
        <v>378</v>
      </c>
      <c r="N45" t="s">
        <v>4756</v>
      </c>
      <c r="O45" t="str">
        <f t="shared" ca="1" si="2"/>
        <v>C:\Altium Libraries\Passives Library\DataSheet\General Purpose &amp; High Capacitance CERAMIC CAPACITOR CLASS II (Yageo).pdf</v>
      </c>
      <c r="P45" s="5" t="str">
        <f t="shared" si="3"/>
        <v>GENERAL PURPOSE CLASS 2 CERAMIC CAPACITORS CAP0603 220nF±10% 50 V X7R</v>
      </c>
    </row>
    <row r="46" spans="1:16" x14ac:dyDescent="0.3">
      <c r="A46" s="4" t="s">
        <v>4826</v>
      </c>
      <c r="B46" s="3" t="s">
        <v>398</v>
      </c>
      <c r="C46" s="3" t="s">
        <v>4827</v>
      </c>
      <c r="D46" s="45" t="s">
        <v>4751</v>
      </c>
      <c r="E46" s="3" t="s">
        <v>4791</v>
      </c>
      <c r="F46" s="3" t="s">
        <v>4753</v>
      </c>
      <c r="G46" s="4" t="str">
        <f t="shared" si="0"/>
        <v>CAP0603 330nF±10%, 25 V, X7R</v>
      </c>
      <c r="H46" s="3" t="s">
        <v>23</v>
      </c>
      <c r="I46" s="3" t="s">
        <v>4754</v>
      </c>
      <c r="J46" s="3" t="s">
        <v>25</v>
      </c>
      <c r="K46" s="3" t="s">
        <v>4804</v>
      </c>
      <c r="L46" s="4" t="str">
        <f t="shared" si="4"/>
        <v>CC0603KRX7R8BB334</v>
      </c>
      <c r="M46" s="3" t="s">
        <v>378</v>
      </c>
      <c r="N46" t="s">
        <v>4756</v>
      </c>
      <c r="O46" t="str">
        <f t="shared" ca="1" si="2"/>
        <v>C:\Altium Libraries\Passives Library\DataSheet\General Purpose &amp; High Capacitance CERAMIC CAPACITOR CLASS II (Yageo).pdf</v>
      </c>
      <c r="P46" s="5" t="str">
        <f t="shared" si="3"/>
        <v>GENERAL PURPOSE CLASS 2 CERAMIC CAPACITORS CAP0603 330nF±10% 25 V X7R</v>
      </c>
    </row>
    <row r="47" spans="1:16" x14ac:dyDescent="0.3">
      <c r="A47" s="4" t="s">
        <v>4828</v>
      </c>
      <c r="B47" s="3" t="s">
        <v>398</v>
      </c>
      <c r="C47" s="3" t="s">
        <v>4798</v>
      </c>
      <c r="D47" s="45" t="s">
        <v>4751</v>
      </c>
      <c r="E47" s="3" t="s">
        <v>4752</v>
      </c>
      <c r="F47" s="3" t="s">
        <v>4753</v>
      </c>
      <c r="G47" s="4" t="str">
        <f t="shared" si="0"/>
        <v>CAP0603 470nF±10%, 50 V, X7R</v>
      </c>
      <c r="H47" s="3" t="s">
        <v>23</v>
      </c>
      <c r="I47" s="3" t="s">
        <v>4754</v>
      </c>
      <c r="J47" s="3" t="s">
        <v>25</v>
      </c>
      <c r="K47" s="3" t="s">
        <v>4804</v>
      </c>
      <c r="L47" s="4" t="str">
        <f t="shared" si="4"/>
        <v>CC0603KRX7R9BB474</v>
      </c>
      <c r="M47" s="3" t="s">
        <v>378</v>
      </c>
      <c r="N47" t="s">
        <v>4756</v>
      </c>
      <c r="O47" t="str">
        <f t="shared" ca="1" si="2"/>
        <v>C:\Altium Libraries\Passives Library\DataSheet\General Purpose &amp; High Capacitance CERAMIC CAPACITOR CLASS II (Yageo).pdf</v>
      </c>
      <c r="P47" s="5" t="str">
        <f t="shared" si="3"/>
        <v>GENERAL PURPOSE CLASS 2 CERAMIC CAPACITORS CAP0603 470nF±10% 50 V X7R</v>
      </c>
    </row>
    <row r="48" spans="1:16" x14ac:dyDescent="0.3">
      <c r="A48" s="4" t="s">
        <v>4829</v>
      </c>
      <c r="B48" s="3" t="s">
        <v>398</v>
      </c>
      <c r="C48" s="3" t="s">
        <v>4830</v>
      </c>
      <c r="D48" s="45" t="s">
        <v>4751</v>
      </c>
      <c r="E48" s="3" t="s">
        <v>4791</v>
      </c>
      <c r="F48" s="3" t="s">
        <v>4753</v>
      </c>
      <c r="G48" s="4" t="str">
        <f t="shared" si="0"/>
        <v>CAP0603 680nF±10%, 25 V, X7R</v>
      </c>
      <c r="H48" s="3" t="s">
        <v>23</v>
      </c>
      <c r="I48" s="3" t="s">
        <v>4754</v>
      </c>
      <c r="J48" s="3" t="s">
        <v>25</v>
      </c>
      <c r="K48" s="3" t="s">
        <v>4804</v>
      </c>
      <c r="L48" s="4" t="str">
        <f t="shared" si="4"/>
        <v>CC0603KRX7R8BB684</v>
      </c>
      <c r="M48" s="3" t="s">
        <v>378</v>
      </c>
      <c r="N48" t="s">
        <v>4756</v>
      </c>
      <c r="O48" t="str">
        <f t="shared" ca="1" si="2"/>
        <v>C:\Altium Libraries\Passives Library\DataSheet\General Purpose &amp; High Capacitance CERAMIC CAPACITOR CLASS II (Yageo).pdf</v>
      </c>
      <c r="P48" s="5" t="str">
        <f t="shared" si="3"/>
        <v>GENERAL PURPOSE CLASS 2 CERAMIC CAPACITORS CAP0603 680nF±10% 25 V X7R</v>
      </c>
    </row>
    <row r="49" spans="1:16" x14ac:dyDescent="0.3">
      <c r="A49" s="4" t="s">
        <v>4831</v>
      </c>
      <c r="B49" s="3" t="s">
        <v>398</v>
      </c>
      <c r="C49" s="3" t="s">
        <v>4801</v>
      </c>
      <c r="D49" s="45" t="s">
        <v>4751</v>
      </c>
      <c r="E49" s="3" t="s">
        <v>4752</v>
      </c>
      <c r="F49" s="3" t="s">
        <v>4753</v>
      </c>
      <c r="G49" s="4" t="str">
        <f t="shared" si="0"/>
        <v>CAP0603 1uF±10%, 50 V, X7R</v>
      </c>
      <c r="H49" s="3" t="s">
        <v>23</v>
      </c>
      <c r="I49" s="3" t="s">
        <v>4754</v>
      </c>
      <c r="J49" s="3" t="s">
        <v>25</v>
      </c>
      <c r="K49" s="3" t="s">
        <v>4804</v>
      </c>
      <c r="L49" s="4" t="str">
        <f t="shared" si="4"/>
        <v>CC0603KRX7R9BB105</v>
      </c>
      <c r="M49" s="3" t="s">
        <v>378</v>
      </c>
      <c r="N49" t="s">
        <v>4756</v>
      </c>
      <c r="O49" t="str">
        <f t="shared" ca="1" si="2"/>
        <v>C:\Altium Libraries\Passives Library\DataSheet\General Purpose &amp; High Capacitance CERAMIC CAPACITOR CLASS II (Yageo).pdf</v>
      </c>
      <c r="P49" s="5" t="str">
        <f t="shared" si="3"/>
        <v>GENERAL PURPOSE CLASS 2 CERAMIC CAPACITORS CAP0603 1uF±10% 50 V X7R</v>
      </c>
    </row>
    <row r="50" spans="1:16" x14ac:dyDescent="0.3">
      <c r="A50" s="4" t="s">
        <v>4832</v>
      </c>
      <c r="B50" s="3" t="s">
        <v>398</v>
      </c>
      <c r="C50" s="3" t="s">
        <v>4833</v>
      </c>
      <c r="D50" s="45" t="s">
        <v>4751</v>
      </c>
      <c r="E50" s="3" t="s">
        <v>4796</v>
      </c>
      <c r="F50" s="3" t="s">
        <v>4753</v>
      </c>
      <c r="G50" s="4" t="str">
        <f t="shared" si="0"/>
        <v>CAP0603 2,2uF±10%, 16 V, X7R</v>
      </c>
      <c r="H50" s="3" t="s">
        <v>23</v>
      </c>
      <c r="I50" s="3" t="s">
        <v>4754</v>
      </c>
      <c r="J50" s="3" t="s">
        <v>25</v>
      </c>
      <c r="K50" s="3" t="s">
        <v>4804</v>
      </c>
      <c r="L50" s="4" t="str">
        <f t="shared" si="4"/>
        <v>CC0603KRX7R7BB225</v>
      </c>
      <c r="M50" s="3" t="s">
        <v>378</v>
      </c>
      <c r="N50" t="s">
        <v>4756</v>
      </c>
      <c r="O50" t="str">
        <f t="shared" ca="1" si="2"/>
        <v>C:\Altium Libraries\Passives Library\DataSheet\General Purpose &amp; High Capacitance CERAMIC CAPACITOR CLASS II (Yageo).pdf</v>
      </c>
      <c r="P50" s="5" t="str">
        <f t="shared" si="3"/>
        <v>GENERAL PURPOSE CLASS 2 CERAMIC CAPACITORS CAP0603 2,2uF±10% 16 V X7R</v>
      </c>
    </row>
    <row r="51" spans="1:16" x14ac:dyDescent="0.3">
      <c r="A51" s="9"/>
      <c r="B51" s="10"/>
      <c r="C51" s="10"/>
      <c r="D51" s="46"/>
      <c r="E51" s="10"/>
      <c r="F51" s="10"/>
      <c r="G51" s="9"/>
      <c r="H51" s="10"/>
      <c r="I51" s="10"/>
      <c r="J51" s="10"/>
      <c r="K51" s="10"/>
      <c r="L51" s="9"/>
      <c r="M51" s="10"/>
      <c r="N51" s="7"/>
      <c r="O51" s="7"/>
      <c r="P51" s="11"/>
    </row>
    <row r="52" spans="1:16" x14ac:dyDescent="0.3">
      <c r="A52" s="4" t="s">
        <v>4834</v>
      </c>
      <c r="B52" s="3" t="s">
        <v>580</v>
      </c>
      <c r="C52" s="3" t="s">
        <v>4750</v>
      </c>
      <c r="D52" s="45" t="s">
        <v>4751</v>
      </c>
      <c r="E52" s="3" t="s">
        <v>4752</v>
      </c>
      <c r="F52" s="3" t="s">
        <v>4753</v>
      </c>
      <c r="G52" s="4" t="str">
        <f>CONCATENATE(K52," ",C52,D52,", ",E52,", ",F52)</f>
        <v>CAP0805 100pF±10%, 50 V, X7R</v>
      </c>
      <c r="H52" s="3" t="s">
        <v>23</v>
      </c>
      <c r="I52" s="3" t="s">
        <v>4754</v>
      </c>
      <c r="J52" s="3" t="s">
        <v>25</v>
      </c>
      <c r="K52" s="3" t="s">
        <v>4835</v>
      </c>
      <c r="L52" s="4" t="str">
        <f>CONCATENATE("CC",RIGHT(K52,4),IF(D52="±5%","J",IF(D52="±10%","K","M")),"R",F52,(IF(E52="6,3 V","5",IF(E52="10 V","6",IF(E52="16 V","7",IF(E52="25 V","8",IF(E52="50 V","9","?")))))),"BB",(SUBSTITUTE(SUBSTITUTE((TEXT(VALUE(REPLACE(C52,(LEN(C52)-1),2,""))*(IF(OR(RIGHT(C52,2)="pF",RIGHT(C52,1)&lt;&gt;"F"),1,IF(RIGHT(C52,2)="nF",1000,(IF(RIGHT(C52,2)="uF",1000000)))))/10,"0,0E+0")),",",""),"E+","")))</f>
        <v>CC0805KRX7R9BB101</v>
      </c>
      <c r="M52" s="3" t="s">
        <v>378</v>
      </c>
      <c r="N52" t="s">
        <v>4756</v>
      </c>
      <c r="O52" t="str">
        <f t="shared" ca="1" si="2"/>
        <v>C:\Altium Libraries\Passives Library\DataSheet\General Purpose &amp; High Capacitance CERAMIC CAPACITOR CLASS II (Yageo).pdf</v>
      </c>
      <c r="P52" s="5" t="str">
        <f>CONCATENATE(N52," ",K52," ",C52,D52," ",E52," ",F52)</f>
        <v>GENERAL PURPOSE CLASS 2 CERAMIC CAPACITORS CAP0805 100pF±10% 50 V X7R</v>
      </c>
    </row>
    <row r="53" spans="1:16" x14ac:dyDescent="0.3">
      <c r="A53" s="4" t="s">
        <v>4836</v>
      </c>
      <c r="B53" s="3" t="s">
        <v>580</v>
      </c>
      <c r="C53" s="3" t="s">
        <v>4758</v>
      </c>
      <c r="D53" s="45" t="s">
        <v>4751</v>
      </c>
      <c r="E53" s="3" t="s">
        <v>4752</v>
      </c>
      <c r="F53" s="3" t="s">
        <v>4753</v>
      </c>
      <c r="G53" s="4" t="str">
        <f>CONCATENATE(K53," ",C53,D53,", ",E53,", ",F53)</f>
        <v>CAP0805 150pF±10%, 50 V, X7R</v>
      </c>
      <c r="H53" s="3" t="s">
        <v>23</v>
      </c>
      <c r="I53" s="3" t="s">
        <v>4754</v>
      </c>
      <c r="J53" s="3" t="s">
        <v>25</v>
      </c>
      <c r="K53" s="3" t="s">
        <v>4835</v>
      </c>
      <c r="L53" s="4" t="str">
        <f t="shared" ref="L53:L79" si="5">CONCATENATE("CC",RIGHT(K53,4),IF(D53="±5%","J",IF(D53="±10%","K","M")),"R",F53,(IF(E53="6,3 V","5",IF(E53="10 V","6",IF(E53="16 V","7",IF(E53="25 V","8",IF(E53="50 V","9","?")))))),"BB",(SUBSTITUTE(SUBSTITUTE((TEXT(VALUE(REPLACE(C53,(LEN(C53)-1),2,""))*(IF(OR(RIGHT(C53,2)="pF",RIGHT(C53,1)&lt;&gt;"F"),1,IF(RIGHT(C53,2)="nF",1000,(IF(RIGHT(C53,2)="uF",1000000)))))/10,"0,0E+0")),",",""),"E+","")))</f>
        <v>CC0805KRX7R9BB151</v>
      </c>
      <c r="M53" s="3" t="s">
        <v>378</v>
      </c>
      <c r="N53" t="s">
        <v>4756</v>
      </c>
      <c r="O53" t="str">
        <f t="shared" ca="1" si="2"/>
        <v>C:\Altium Libraries\Passives Library\DataSheet\General Purpose &amp; High Capacitance CERAMIC CAPACITOR CLASS II (Yageo).pdf</v>
      </c>
      <c r="P53" s="5" t="str">
        <f>CONCATENATE(N53," ",K53," ",C53,D53," ",E53," ",F53)</f>
        <v>GENERAL PURPOSE CLASS 2 CERAMIC CAPACITORS CAP0805 150pF±10% 50 V X7R</v>
      </c>
    </row>
    <row r="54" spans="1:16" x14ac:dyDescent="0.3">
      <c r="A54" s="4" t="s">
        <v>4837</v>
      </c>
      <c r="B54" s="3" t="s">
        <v>580</v>
      </c>
      <c r="C54" s="3" t="s">
        <v>4760</v>
      </c>
      <c r="D54" s="45" t="s">
        <v>4751</v>
      </c>
      <c r="E54" s="3" t="s">
        <v>4752</v>
      </c>
      <c r="F54" s="3" t="s">
        <v>4753</v>
      </c>
      <c r="G54" s="4" t="str">
        <f t="shared" ref="G54:G78" si="6">CONCATENATE(K54," ",C54,D54,", ",E54,", ",F54)</f>
        <v>CAP0805 220pF±10%, 50 V, X7R</v>
      </c>
      <c r="H54" s="3" t="s">
        <v>23</v>
      </c>
      <c r="I54" s="3" t="s">
        <v>4754</v>
      </c>
      <c r="J54" s="3" t="s">
        <v>25</v>
      </c>
      <c r="K54" s="3" t="s">
        <v>4835</v>
      </c>
      <c r="L54" s="4" t="str">
        <f t="shared" si="5"/>
        <v>CC0805KRX7R9BB221</v>
      </c>
      <c r="M54" s="3" t="s">
        <v>378</v>
      </c>
      <c r="N54" t="s">
        <v>4756</v>
      </c>
      <c r="O54" t="str">
        <f t="shared" ca="1" si="2"/>
        <v>C:\Altium Libraries\Passives Library\DataSheet\General Purpose &amp; High Capacitance CERAMIC CAPACITOR CLASS II (Yageo).pdf</v>
      </c>
      <c r="P54" s="5" t="str">
        <f t="shared" ref="P54:P78" si="7">CONCATENATE(N54," ",K54," ",C54,D54," ",E54," ",F54)</f>
        <v>GENERAL PURPOSE CLASS 2 CERAMIC CAPACITORS CAP0805 220pF±10% 50 V X7R</v>
      </c>
    </row>
    <row r="55" spans="1:16" x14ac:dyDescent="0.3">
      <c r="A55" s="4" t="s">
        <v>4838</v>
      </c>
      <c r="B55" s="3" t="s">
        <v>580</v>
      </c>
      <c r="C55" s="3" t="s">
        <v>4762</v>
      </c>
      <c r="D55" s="45" t="s">
        <v>4751</v>
      </c>
      <c r="E55" s="3" t="s">
        <v>4752</v>
      </c>
      <c r="F55" s="3" t="s">
        <v>4753</v>
      </c>
      <c r="G55" s="4" t="str">
        <f t="shared" si="6"/>
        <v>CAP0805 330pF±10%, 50 V, X7R</v>
      </c>
      <c r="H55" s="3" t="s">
        <v>23</v>
      </c>
      <c r="I55" s="3" t="s">
        <v>4754</v>
      </c>
      <c r="J55" s="3" t="s">
        <v>25</v>
      </c>
      <c r="K55" s="3" t="s">
        <v>4835</v>
      </c>
      <c r="L55" s="4" t="str">
        <f t="shared" si="5"/>
        <v>CC0805KRX7R9BB331</v>
      </c>
      <c r="M55" s="3" t="s">
        <v>378</v>
      </c>
      <c r="N55" t="s">
        <v>4756</v>
      </c>
      <c r="O55" t="str">
        <f t="shared" ca="1" si="2"/>
        <v>C:\Altium Libraries\Passives Library\DataSheet\General Purpose &amp; High Capacitance CERAMIC CAPACITOR CLASS II (Yageo).pdf</v>
      </c>
      <c r="P55" s="5" t="str">
        <f t="shared" si="7"/>
        <v>GENERAL PURPOSE CLASS 2 CERAMIC CAPACITORS CAP0805 330pF±10% 50 V X7R</v>
      </c>
    </row>
    <row r="56" spans="1:16" x14ac:dyDescent="0.3">
      <c r="A56" s="4" t="s">
        <v>4839</v>
      </c>
      <c r="B56" s="3" t="s">
        <v>580</v>
      </c>
      <c r="C56" s="3" t="s">
        <v>4764</v>
      </c>
      <c r="D56" s="45" t="s">
        <v>4751</v>
      </c>
      <c r="E56" s="3" t="s">
        <v>4752</v>
      </c>
      <c r="F56" s="3" t="s">
        <v>4753</v>
      </c>
      <c r="G56" s="4" t="str">
        <f t="shared" si="6"/>
        <v>CAP0805 470pF±10%, 50 V, X7R</v>
      </c>
      <c r="H56" s="3" t="s">
        <v>23</v>
      </c>
      <c r="I56" s="3" t="s">
        <v>4754</v>
      </c>
      <c r="J56" s="3" t="s">
        <v>25</v>
      </c>
      <c r="K56" s="3" t="s">
        <v>4835</v>
      </c>
      <c r="L56" s="4" t="str">
        <f t="shared" si="5"/>
        <v>CC0805KRX7R9BB471</v>
      </c>
      <c r="M56" s="3" t="s">
        <v>378</v>
      </c>
      <c r="N56" t="s">
        <v>4756</v>
      </c>
      <c r="O56" t="str">
        <f t="shared" ca="1" si="2"/>
        <v>C:\Altium Libraries\Passives Library\DataSheet\General Purpose &amp; High Capacitance CERAMIC CAPACITOR CLASS II (Yageo).pdf</v>
      </c>
      <c r="P56" s="5" t="str">
        <f t="shared" si="7"/>
        <v>GENERAL PURPOSE CLASS 2 CERAMIC CAPACITORS CAP0805 470pF±10% 50 V X7R</v>
      </c>
    </row>
    <row r="57" spans="1:16" x14ac:dyDescent="0.3">
      <c r="A57" s="4" t="s">
        <v>4840</v>
      </c>
      <c r="B57" s="3" t="s">
        <v>580</v>
      </c>
      <c r="C57" s="3" t="s">
        <v>4766</v>
      </c>
      <c r="D57" s="45" t="s">
        <v>4751</v>
      </c>
      <c r="E57" s="3" t="s">
        <v>4752</v>
      </c>
      <c r="F57" s="3" t="s">
        <v>4753</v>
      </c>
      <c r="G57" s="4" t="str">
        <f t="shared" si="6"/>
        <v>CAP0805 680pF±10%, 50 V, X7R</v>
      </c>
      <c r="H57" s="3" t="s">
        <v>23</v>
      </c>
      <c r="I57" s="3" t="s">
        <v>4754</v>
      </c>
      <c r="J57" s="3" t="s">
        <v>25</v>
      </c>
      <c r="K57" s="3" t="s">
        <v>4835</v>
      </c>
      <c r="L57" s="4" t="str">
        <f t="shared" si="5"/>
        <v>CC0805KRX7R9BB681</v>
      </c>
      <c r="M57" s="3" t="s">
        <v>378</v>
      </c>
      <c r="N57" t="s">
        <v>4756</v>
      </c>
      <c r="O57" t="str">
        <f t="shared" ca="1" si="2"/>
        <v>C:\Altium Libraries\Passives Library\DataSheet\General Purpose &amp; High Capacitance CERAMIC CAPACITOR CLASS II (Yageo).pdf</v>
      </c>
      <c r="P57" s="5" t="str">
        <f t="shared" si="7"/>
        <v>GENERAL PURPOSE CLASS 2 CERAMIC CAPACITORS CAP0805 680pF±10% 50 V X7R</v>
      </c>
    </row>
    <row r="58" spans="1:16" x14ac:dyDescent="0.3">
      <c r="A58" s="4" t="s">
        <v>4841</v>
      </c>
      <c r="B58" s="3" t="s">
        <v>580</v>
      </c>
      <c r="C58" s="3" t="s">
        <v>4768</v>
      </c>
      <c r="D58" s="45" t="s">
        <v>4751</v>
      </c>
      <c r="E58" s="3" t="s">
        <v>4752</v>
      </c>
      <c r="F58" s="3" t="s">
        <v>4753</v>
      </c>
      <c r="G58" s="4" t="str">
        <f t="shared" si="6"/>
        <v>CAP0805 1,0nF±10%, 50 V, X7R</v>
      </c>
      <c r="H58" s="3" t="s">
        <v>23</v>
      </c>
      <c r="I58" s="3" t="s">
        <v>4754</v>
      </c>
      <c r="J58" s="3" t="s">
        <v>25</v>
      </c>
      <c r="K58" s="3" t="s">
        <v>4835</v>
      </c>
      <c r="L58" s="4" t="str">
        <f t="shared" si="5"/>
        <v>CC0805KRX7R9BB102</v>
      </c>
      <c r="M58" s="3" t="s">
        <v>378</v>
      </c>
      <c r="N58" t="s">
        <v>4756</v>
      </c>
      <c r="O58" t="str">
        <f t="shared" ca="1" si="2"/>
        <v>C:\Altium Libraries\Passives Library\DataSheet\General Purpose &amp; High Capacitance CERAMIC CAPACITOR CLASS II (Yageo).pdf</v>
      </c>
      <c r="P58" s="5" t="str">
        <f t="shared" si="7"/>
        <v>GENERAL PURPOSE CLASS 2 CERAMIC CAPACITORS CAP0805 1,0nF±10% 50 V X7R</v>
      </c>
    </row>
    <row r="59" spans="1:16" x14ac:dyDescent="0.3">
      <c r="A59" s="4" t="s">
        <v>4842</v>
      </c>
      <c r="B59" s="3" t="s">
        <v>580</v>
      </c>
      <c r="C59" s="3" t="s">
        <v>4770</v>
      </c>
      <c r="D59" s="45" t="s">
        <v>4751</v>
      </c>
      <c r="E59" s="3" t="s">
        <v>4752</v>
      </c>
      <c r="F59" s="3" t="s">
        <v>4753</v>
      </c>
      <c r="G59" s="4" t="str">
        <f t="shared" si="6"/>
        <v>CAP0805 1,5nF±10%, 50 V, X7R</v>
      </c>
      <c r="H59" s="3" t="s">
        <v>23</v>
      </c>
      <c r="I59" s="3" t="s">
        <v>4754</v>
      </c>
      <c r="J59" s="3" t="s">
        <v>25</v>
      </c>
      <c r="K59" s="3" t="s">
        <v>4835</v>
      </c>
      <c r="L59" s="4" t="str">
        <f t="shared" si="5"/>
        <v>CC0805KRX7R9BB152</v>
      </c>
      <c r="M59" s="3" t="s">
        <v>378</v>
      </c>
      <c r="N59" t="s">
        <v>4756</v>
      </c>
      <c r="O59" t="str">
        <f t="shared" ca="1" si="2"/>
        <v>C:\Altium Libraries\Passives Library\DataSheet\General Purpose &amp; High Capacitance CERAMIC CAPACITOR CLASS II (Yageo).pdf</v>
      </c>
      <c r="P59" s="5" t="str">
        <f t="shared" si="7"/>
        <v>GENERAL PURPOSE CLASS 2 CERAMIC CAPACITORS CAP0805 1,5nF±10% 50 V X7R</v>
      </c>
    </row>
    <row r="60" spans="1:16" x14ac:dyDescent="0.3">
      <c r="A60" s="4" t="s">
        <v>4843</v>
      </c>
      <c r="B60" s="3" t="s">
        <v>580</v>
      </c>
      <c r="C60" s="3" t="s">
        <v>4772</v>
      </c>
      <c r="D60" s="45" t="s">
        <v>4751</v>
      </c>
      <c r="E60" s="3" t="s">
        <v>4752</v>
      </c>
      <c r="F60" s="3" t="s">
        <v>4753</v>
      </c>
      <c r="G60" s="4" t="str">
        <f t="shared" si="6"/>
        <v>CAP0805 2,2nF±10%, 50 V, X7R</v>
      </c>
      <c r="H60" s="3" t="s">
        <v>23</v>
      </c>
      <c r="I60" s="3" t="s">
        <v>4754</v>
      </c>
      <c r="J60" s="3" t="s">
        <v>25</v>
      </c>
      <c r="K60" s="3" t="s">
        <v>4835</v>
      </c>
      <c r="L60" s="4" t="str">
        <f t="shared" si="5"/>
        <v>CC0805KRX7R9BB222</v>
      </c>
      <c r="M60" s="3" t="s">
        <v>378</v>
      </c>
      <c r="N60" t="s">
        <v>4756</v>
      </c>
      <c r="O60" t="str">
        <f t="shared" ca="1" si="2"/>
        <v>C:\Altium Libraries\Passives Library\DataSheet\General Purpose &amp; High Capacitance CERAMIC CAPACITOR CLASS II (Yageo).pdf</v>
      </c>
      <c r="P60" s="5" t="str">
        <f t="shared" si="7"/>
        <v>GENERAL PURPOSE CLASS 2 CERAMIC CAPACITORS CAP0805 2,2nF±10% 50 V X7R</v>
      </c>
    </row>
    <row r="61" spans="1:16" x14ac:dyDescent="0.3">
      <c r="A61" s="4" t="s">
        <v>4844</v>
      </c>
      <c r="B61" s="3" t="s">
        <v>580</v>
      </c>
      <c r="C61" s="3" t="s">
        <v>4774</v>
      </c>
      <c r="D61" s="45" t="s">
        <v>4751</v>
      </c>
      <c r="E61" s="3" t="s">
        <v>4752</v>
      </c>
      <c r="F61" s="3" t="s">
        <v>4753</v>
      </c>
      <c r="G61" s="4" t="str">
        <f t="shared" si="6"/>
        <v>CAP0805 3,3nF±10%, 50 V, X7R</v>
      </c>
      <c r="H61" s="3" t="s">
        <v>23</v>
      </c>
      <c r="I61" s="3" t="s">
        <v>4754</v>
      </c>
      <c r="J61" s="3" t="s">
        <v>25</v>
      </c>
      <c r="K61" s="3" t="s">
        <v>4835</v>
      </c>
      <c r="L61" s="4" t="str">
        <f t="shared" si="5"/>
        <v>CC0805KRX7R9BB332</v>
      </c>
      <c r="M61" s="3" t="s">
        <v>378</v>
      </c>
      <c r="N61" t="s">
        <v>4756</v>
      </c>
      <c r="O61" t="str">
        <f t="shared" ca="1" si="2"/>
        <v>C:\Altium Libraries\Passives Library\DataSheet\General Purpose &amp; High Capacitance CERAMIC CAPACITOR CLASS II (Yageo).pdf</v>
      </c>
      <c r="P61" s="5" t="str">
        <f t="shared" si="7"/>
        <v>GENERAL PURPOSE CLASS 2 CERAMIC CAPACITORS CAP0805 3,3nF±10% 50 V X7R</v>
      </c>
    </row>
    <row r="62" spans="1:16" x14ac:dyDescent="0.3">
      <c r="A62" s="4" t="s">
        <v>4845</v>
      </c>
      <c r="B62" s="3" t="s">
        <v>580</v>
      </c>
      <c r="C62" s="3" t="s">
        <v>4776</v>
      </c>
      <c r="D62" s="45" t="s">
        <v>4751</v>
      </c>
      <c r="E62" s="3" t="s">
        <v>4752</v>
      </c>
      <c r="F62" s="3" t="s">
        <v>4753</v>
      </c>
      <c r="G62" s="4" t="str">
        <f t="shared" si="6"/>
        <v>CAP0805 4,7nF±10%, 50 V, X7R</v>
      </c>
      <c r="H62" s="3" t="s">
        <v>23</v>
      </c>
      <c r="I62" s="3" t="s">
        <v>4754</v>
      </c>
      <c r="J62" s="3" t="s">
        <v>25</v>
      </c>
      <c r="K62" s="3" t="s">
        <v>4835</v>
      </c>
      <c r="L62" s="4" t="str">
        <f t="shared" si="5"/>
        <v>CC0805KRX7R9BB472</v>
      </c>
      <c r="M62" s="3" t="s">
        <v>378</v>
      </c>
      <c r="N62" t="s">
        <v>4756</v>
      </c>
      <c r="O62" t="str">
        <f t="shared" ca="1" si="2"/>
        <v>C:\Altium Libraries\Passives Library\DataSheet\General Purpose &amp; High Capacitance CERAMIC CAPACITOR CLASS II (Yageo).pdf</v>
      </c>
      <c r="P62" s="5" t="str">
        <f t="shared" si="7"/>
        <v>GENERAL PURPOSE CLASS 2 CERAMIC CAPACITORS CAP0805 4,7nF±10% 50 V X7R</v>
      </c>
    </row>
    <row r="63" spans="1:16" x14ac:dyDescent="0.3">
      <c r="A63" s="4" t="s">
        <v>4846</v>
      </c>
      <c r="B63" s="3" t="s">
        <v>580</v>
      </c>
      <c r="C63" s="3" t="s">
        <v>4778</v>
      </c>
      <c r="D63" s="45" t="s">
        <v>4751</v>
      </c>
      <c r="E63" s="3" t="s">
        <v>4752</v>
      </c>
      <c r="F63" s="3" t="s">
        <v>4753</v>
      </c>
      <c r="G63" s="4" t="str">
        <f t="shared" si="6"/>
        <v>CAP0805 6,8nF±10%, 50 V, X7R</v>
      </c>
      <c r="H63" s="3" t="s">
        <v>23</v>
      </c>
      <c r="I63" s="3" t="s">
        <v>4754</v>
      </c>
      <c r="J63" s="3" t="s">
        <v>25</v>
      </c>
      <c r="K63" s="3" t="s">
        <v>4835</v>
      </c>
      <c r="L63" s="4" t="str">
        <f t="shared" si="5"/>
        <v>CC0805KRX7R9BB682</v>
      </c>
      <c r="M63" s="3" t="s">
        <v>378</v>
      </c>
      <c r="N63" t="s">
        <v>4756</v>
      </c>
      <c r="O63" t="str">
        <f t="shared" ca="1" si="2"/>
        <v>C:\Altium Libraries\Passives Library\DataSheet\General Purpose &amp; High Capacitance CERAMIC CAPACITOR CLASS II (Yageo).pdf</v>
      </c>
      <c r="P63" s="5" t="str">
        <f t="shared" si="7"/>
        <v>GENERAL PURPOSE CLASS 2 CERAMIC CAPACITORS CAP0805 6,8nF±10% 50 V X7R</v>
      </c>
    </row>
    <row r="64" spans="1:16" x14ac:dyDescent="0.3">
      <c r="A64" s="4" t="s">
        <v>4847</v>
      </c>
      <c r="B64" s="3" t="s">
        <v>580</v>
      </c>
      <c r="C64" s="3" t="s">
        <v>4780</v>
      </c>
      <c r="D64" s="45" t="s">
        <v>4751</v>
      </c>
      <c r="E64" s="3" t="s">
        <v>4752</v>
      </c>
      <c r="F64" s="3" t="s">
        <v>4753</v>
      </c>
      <c r="G64" s="4" t="str">
        <f t="shared" si="6"/>
        <v>CAP0805 10nF±10%, 50 V, X7R</v>
      </c>
      <c r="H64" s="3" t="s">
        <v>23</v>
      </c>
      <c r="I64" s="3" t="s">
        <v>4754</v>
      </c>
      <c r="J64" s="3" t="s">
        <v>25</v>
      </c>
      <c r="K64" s="3" t="s">
        <v>4835</v>
      </c>
      <c r="L64" s="4" t="str">
        <f t="shared" si="5"/>
        <v>CC0805KRX7R9BB103</v>
      </c>
      <c r="M64" s="3" t="s">
        <v>378</v>
      </c>
      <c r="N64" t="s">
        <v>4756</v>
      </c>
      <c r="O64" t="str">
        <f t="shared" ca="1" si="2"/>
        <v>C:\Altium Libraries\Passives Library\DataSheet\General Purpose &amp; High Capacitance CERAMIC CAPACITOR CLASS II (Yageo).pdf</v>
      </c>
      <c r="P64" s="5" t="str">
        <f t="shared" si="7"/>
        <v>GENERAL PURPOSE CLASS 2 CERAMIC CAPACITORS CAP0805 10nF±10% 50 V X7R</v>
      </c>
    </row>
    <row r="65" spans="1:16" x14ac:dyDescent="0.3">
      <c r="A65" s="4" t="s">
        <v>4848</v>
      </c>
      <c r="B65" s="3" t="s">
        <v>580</v>
      </c>
      <c r="C65" s="3" t="s">
        <v>4782</v>
      </c>
      <c r="D65" s="45" t="s">
        <v>4751</v>
      </c>
      <c r="E65" s="3" t="s">
        <v>4752</v>
      </c>
      <c r="F65" s="3" t="s">
        <v>4753</v>
      </c>
      <c r="G65" s="4" t="str">
        <f t="shared" si="6"/>
        <v>CAP0805 15nF±10%, 50 V, X7R</v>
      </c>
      <c r="H65" s="3" t="s">
        <v>23</v>
      </c>
      <c r="I65" s="3" t="s">
        <v>4754</v>
      </c>
      <c r="J65" s="3" t="s">
        <v>25</v>
      </c>
      <c r="K65" s="3" t="s">
        <v>4835</v>
      </c>
      <c r="L65" s="4" t="str">
        <f t="shared" si="5"/>
        <v>CC0805KRX7R9BB153</v>
      </c>
      <c r="M65" s="3" t="s">
        <v>378</v>
      </c>
      <c r="N65" t="s">
        <v>4756</v>
      </c>
      <c r="O65" t="str">
        <f t="shared" ca="1" si="2"/>
        <v>C:\Altium Libraries\Passives Library\DataSheet\General Purpose &amp; High Capacitance CERAMIC CAPACITOR CLASS II (Yageo).pdf</v>
      </c>
      <c r="P65" s="5" t="str">
        <f t="shared" si="7"/>
        <v>GENERAL PURPOSE CLASS 2 CERAMIC CAPACITORS CAP0805 15nF±10% 50 V X7R</v>
      </c>
    </row>
    <row r="66" spans="1:16" x14ac:dyDescent="0.3">
      <c r="A66" s="4" t="s">
        <v>4849</v>
      </c>
      <c r="B66" s="3" t="s">
        <v>580</v>
      </c>
      <c r="C66" s="3" t="s">
        <v>4784</v>
      </c>
      <c r="D66" s="45" t="s">
        <v>4751</v>
      </c>
      <c r="E66" s="3" t="s">
        <v>4752</v>
      </c>
      <c r="F66" s="3" t="s">
        <v>4753</v>
      </c>
      <c r="G66" s="4" t="str">
        <f t="shared" si="6"/>
        <v>CAP0805 22nF±10%, 50 V, X7R</v>
      </c>
      <c r="H66" s="3" t="s">
        <v>23</v>
      </c>
      <c r="I66" s="3" t="s">
        <v>4754</v>
      </c>
      <c r="J66" s="3" t="s">
        <v>25</v>
      </c>
      <c r="K66" s="3" t="s">
        <v>4835</v>
      </c>
      <c r="L66" s="4" t="str">
        <f t="shared" si="5"/>
        <v>CC0805KRX7R9BB223</v>
      </c>
      <c r="M66" s="3" t="s">
        <v>378</v>
      </c>
      <c r="N66" t="s">
        <v>4756</v>
      </c>
      <c r="O66" t="str">
        <f t="shared" ca="1" si="2"/>
        <v>C:\Altium Libraries\Passives Library\DataSheet\General Purpose &amp; High Capacitance CERAMIC CAPACITOR CLASS II (Yageo).pdf</v>
      </c>
      <c r="P66" s="5" t="str">
        <f t="shared" si="7"/>
        <v>GENERAL PURPOSE CLASS 2 CERAMIC CAPACITORS CAP0805 22nF±10% 50 V X7R</v>
      </c>
    </row>
    <row r="67" spans="1:16" x14ac:dyDescent="0.3">
      <c r="A67" s="4" t="s">
        <v>4850</v>
      </c>
      <c r="B67" s="3" t="s">
        <v>580</v>
      </c>
      <c r="C67" s="3" t="s">
        <v>4786</v>
      </c>
      <c r="D67" s="45" t="s">
        <v>4751</v>
      </c>
      <c r="E67" s="3" t="s">
        <v>4752</v>
      </c>
      <c r="F67" s="3" t="s">
        <v>4753</v>
      </c>
      <c r="G67" s="4" t="str">
        <f t="shared" si="6"/>
        <v>CAP0805 33nF±10%, 50 V, X7R</v>
      </c>
      <c r="H67" s="3" t="s">
        <v>23</v>
      </c>
      <c r="I67" s="3" t="s">
        <v>4754</v>
      </c>
      <c r="J67" s="3" t="s">
        <v>25</v>
      </c>
      <c r="K67" s="3" t="s">
        <v>4835</v>
      </c>
      <c r="L67" s="4" t="str">
        <f t="shared" si="5"/>
        <v>CC0805KRX7R9BB333</v>
      </c>
      <c r="M67" s="3" t="s">
        <v>378</v>
      </c>
      <c r="N67" t="s">
        <v>4756</v>
      </c>
      <c r="O67" t="str">
        <f t="shared" ref="O67:O130" ca="1" si="8">CONCATENATE(LEFT(CELL("имяфайла"), FIND("[",CELL("имяфайла"))-1),"DataSheet\General Purpose &amp; High Capacitance CERAMIC CAPACITOR CLASS II (Yageo).pdf")</f>
        <v>C:\Altium Libraries\Passives Library\DataSheet\General Purpose &amp; High Capacitance CERAMIC CAPACITOR CLASS II (Yageo).pdf</v>
      </c>
      <c r="P67" s="5" t="str">
        <f t="shared" si="7"/>
        <v>GENERAL PURPOSE CLASS 2 CERAMIC CAPACITORS CAP0805 33nF±10% 50 V X7R</v>
      </c>
    </row>
    <row r="68" spans="1:16" x14ac:dyDescent="0.3">
      <c r="A68" s="4" t="s">
        <v>4851</v>
      </c>
      <c r="B68" s="3" t="s">
        <v>580</v>
      </c>
      <c r="C68" s="3" t="s">
        <v>4788</v>
      </c>
      <c r="D68" s="45" t="s">
        <v>4751</v>
      </c>
      <c r="E68" s="3" t="s">
        <v>4752</v>
      </c>
      <c r="F68" s="3" t="s">
        <v>4753</v>
      </c>
      <c r="G68" s="4" t="str">
        <f t="shared" si="6"/>
        <v>CAP0805 47nF±10%, 50 V, X7R</v>
      </c>
      <c r="H68" s="3" t="s">
        <v>23</v>
      </c>
      <c r="I68" s="3" t="s">
        <v>4754</v>
      </c>
      <c r="J68" s="3" t="s">
        <v>25</v>
      </c>
      <c r="K68" s="3" t="s">
        <v>4835</v>
      </c>
      <c r="L68" s="4" t="str">
        <f t="shared" si="5"/>
        <v>CC0805KRX7R9BB473</v>
      </c>
      <c r="M68" s="3" t="s">
        <v>378</v>
      </c>
      <c r="N68" t="s">
        <v>4756</v>
      </c>
      <c r="O68" t="str">
        <f t="shared" ca="1" si="8"/>
        <v>C:\Altium Libraries\Passives Library\DataSheet\General Purpose &amp; High Capacitance CERAMIC CAPACITOR CLASS II (Yageo).pdf</v>
      </c>
      <c r="P68" s="5" t="str">
        <f t="shared" si="7"/>
        <v>GENERAL PURPOSE CLASS 2 CERAMIC CAPACITORS CAP0805 47nF±10% 50 V X7R</v>
      </c>
    </row>
    <row r="69" spans="1:16" x14ac:dyDescent="0.3">
      <c r="A69" s="4" t="s">
        <v>4852</v>
      </c>
      <c r="B69" s="3" t="s">
        <v>580</v>
      </c>
      <c r="C69" s="3" t="s">
        <v>4790</v>
      </c>
      <c r="D69" s="45" t="s">
        <v>4751</v>
      </c>
      <c r="E69" s="3" t="s">
        <v>4752</v>
      </c>
      <c r="F69" s="3" t="s">
        <v>4753</v>
      </c>
      <c r="G69" s="4" t="str">
        <f t="shared" si="6"/>
        <v>CAP0805 68nF±10%, 50 V, X7R</v>
      </c>
      <c r="H69" s="3" t="s">
        <v>23</v>
      </c>
      <c r="I69" s="3" t="s">
        <v>4754</v>
      </c>
      <c r="J69" s="3" t="s">
        <v>25</v>
      </c>
      <c r="K69" s="3" t="s">
        <v>4835</v>
      </c>
      <c r="L69" s="4" t="str">
        <f t="shared" si="5"/>
        <v>CC0805KRX7R9BB683</v>
      </c>
      <c r="M69" s="3" t="s">
        <v>378</v>
      </c>
      <c r="N69" t="s">
        <v>4756</v>
      </c>
      <c r="O69" t="str">
        <f t="shared" ca="1" si="8"/>
        <v>C:\Altium Libraries\Passives Library\DataSheet\General Purpose &amp; High Capacitance CERAMIC CAPACITOR CLASS II (Yageo).pdf</v>
      </c>
      <c r="P69" s="5" t="str">
        <f t="shared" si="7"/>
        <v>GENERAL PURPOSE CLASS 2 CERAMIC CAPACITORS CAP0805 68nF±10% 50 V X7R</v>
      </c>
    </row>
    <row r="70" spans="1:16" x14ac:dyDescent="0.3">
      <c r="A70" s="4" t="s">
        <v>4853</v>
      </c>
      <c r="B70" s="3" t="s">
        <v>580</v>
      </c>
      <c r="C70" s="3" t="s">
        <v>4793</v>
      </c>
      <c r="D70" s="45" t="s">
        <v>4751</v>
      </c>
      <c r="E70" s="3" t="s">
        <v>4752</v>
      </c>
      <c r="F70" s="3" t="s">
        <v>4753</v>
      </c>
      <c r="G70" s="4" t="str">
        <f t="shared" si="6"/>
        <v>CAP0805 100nF±10%, 50 V, X7R</v>
      </c>
      <c r="H70" s="3" t="s">
        <v>23</v>
      </c>
      <c r="I70" s="3" t="s">
        <v>4754</v>
      </c>
      <c r="J70" s="3" t="s">
        <v>25</v>
      </c>
      <c r="K70" s="3" t="s">
        <v>4835</v>
      </c>
      <c r="L70" s="4" t="str">
        <f t="shared" si="5"/>
        <v>CC0805KRX7R9BB104</v>
      </c>
      <c r="M70" s="3" t="s">
        <v>378</v>
      </c>
      <c r="N70" t="s">
        <v>4756</v>
      </c>
      <c r="O70" t="str">
        <f t="shared" ca="1" si="8"/>
        <v>C:\Altium Libraries\Passives Library\DataSheet\General Purpose &amp; High Capacitance CERAMIC CAPACITOR CLASS II (Yageo).pdf</v>
      </c>
      <c r="P70" s="5" t="str">
        <f t="shared" si="7"/>
        <v>GENERAL PURPOSE CLASS 2 CERAMIC CAPACITORS CAP0805 100nF±10% 50 V X7R</v>
      </c>
    </row>
    <row r="71" spans="1:16" x14ac:dyDescent="0.3">
      <c r="A71" s="4" t="s">
        <v>4854</v>
      </c>
      <c r="B71" s="3" t="s">
        <v>580</v>
      </c>
      <c r="C71" s="3" t="s">
        <v>4824</v>
      </c>
      <c r="D71" s="45" t="s">
        <v>4751</v>
      </c>
      <c r="E71" s="3" t="s">
        <v>4752</v>
      </c>
      <c r="F71" s="3" t="s">
        <v>4753</v>
      </c>
      <c r="G71" s="4" t="str">
        <f t="shared" si="6"/>
        <v>CAP0805 150nF±10%, 50 V, X7R</v>
      </c>
      <c r="H71" s="3" t="s">
        <v>23</v>
      </c>
      <c r="I71" s="3" t="s">
        <v>4754</v>
      </c>
      <c r="J71" s="3" t="s">
        <v>25</v>
      </c>
      <c r="K71" s="3" t="s">
        <v>4835</v>
      </c>
      <c r="L71" s="4" t="str">
        <f t="shared" si="5"/>
        <v>CC0805KRX7R9BB154</v>
      </c>
      <c r="M71" s="3" t="s">
        <v>378</v>
      </c>
      <c r="N71" t="s">
        <v>4756</v>
      </c>
      <c r="O71" t="str">
        <f t="shared" ca="1" si="8"/>
        <v>C:\Altium Libraries\Passives Library\DataSheet\General Purpose &amp; High Capacitance CERAMIC CAPACITOR CLASS II (Yageo).pdf</v>
      </c>
      <c r="P71" s="5" t="str">
        <f t="shared" si="7"/>
        <v>GENERAL PURPOSE CLASS 2 CERAMIC CAPACITORS CAP0805 150nF±10% 50 V X7R</v>
      </c>
    </row>
    <row r="72" spans="1:16" x14ac:dyDescent="0.3">
      <c r="A72" s="4" t="s">
        <v>4855</v>
      </c>
      <c r="B72" s="3" t="s">
        <v>580</v>
      </c>
      <c r="C72" s="3" t="s">
        <v>4795</v>
      </c>
      <c r="D72" s="45" t="s">
        <v>4751</v>
      </c>
      <c r="E72" s="3" t="s">
        <v>4752</v>
      </c>
      <c r="F72" s="3" t="s">
        <v>4753</v>
      </c>
      <c r="G72" s="4" t="str">
        <f t="shared" si="6"/>
        <v>CAP0805 220nF±10%, 50 V, X7R</v>
      </c>
      <c r="H72" s="3" t="s">
        <v>23</v>
      </c>
      <c r="I72" s="3" t="s">
        <v>4754</v>
      </c>
      <c r="J72" s="3" t="s">
        <v>25</v>
      </c>
      <c r="K72" s="3" t="s">
        <v>4835</v>
      </c>
      <c r="L72" s="4" t="str">
        <f t="shared" si="5"/>
        <v>CC0805KRX7R9BB224</v>
      </c>
      <c r="M72" s="3" t="s">
        <v>378</v>
      </c>
      <c r="N72" t="s">
        <v>4756</v>
      </c>
      <c r="O72" t="str">
        <f t="shared" ca="1" si="8"/>
        <v>C:\Altium Libraries\Passives Library\DataSheet\General Purpose &amp; High Capacitance CERAMIC CAPACITOR CLASS II (Yageo).pdf</v>
      </c>
      <c r="P72" s="5" t="str">
        <f t="shared" si="7"/>
        <v>GENERAL PURPOSE CLASS 2 CERAMIC CAPACITORS CAP0805 220nF±10% 50 V X7R</v>
      </c>
    </row>
    <row r="73" spans="1:16" x14ac:dyDescent="0.3">
      <c r="A73" s="4" t="s">
        <v>4856</v>
      </c>
      <c r="B73" s="3" t="s">
        <v>580</v>
      </c>
      <c r="C73" s="3" t="s">
        <v>4827</v>
      </c>
      <c r="D73" s="45" t="s">
        <v>4751</v>
      </c>
      <c r="E73" s="3" t="s">
        <v>4752</v>
      </c>
      <c r="F73" s="3" t="s">
        <v>4753</v>
      </c>
      <c r="G73" s="4" t="str">
        <f t="shared" si="6"/>
        <v>CAP0805 330nF±10%, 50 V, X7R</v>
      </c>
      <c r="H73" s="3" t="s">
        <v>23</v>
      </c>
      <c r="I73" s="3" t="s">
        <v>4754</v>
      </c>
      <c r="J73" s="3" t="s">
        <v>25</v>
      </c>
      <c r="K73" s="3" t="s">
        <v>4835</v>
      </c>
      <c r="L73" s="4" t="str">
        <f t="shared" si="5"/>
        <v>CC0805KRX7R9BB334</v>
      </c>
      <c r="M73" s="3" t="s">
        <v>378</v>
      </c>
      <c r="N73" t="s">
        <v>4756</v>
      </c>
      <c r="O73" t="str">
        <f t="shared" ca="1" si="8"/>
        <v>C:\Altium Libraries\Passives Library\DataSheet\General Purpose &amp; High Capacitance CERAMIC CAPACITOR CLASS II (Yageo).pdf</v>
      </c>
      <c r="P73" s="5" t="str">
        <f t="shared" si="7"/>
        <v>GENERAL PURPOSE CLASS 2 CERAMIC CAPACITORS CAP0805 330nF±10% 50 V X7R</v>
      </c>
    </row>
    <row r="74" spans="1:16" x14ac:dyDescent="0.3">
      <c r="A74" s="4" t="s">
        <v>4857</v>
      </c>
      <c r="B74" s="3" t="s">
        <v>580</v>
      </c>
      <c r="C74" s="3" t="s">
        <v>4798</v>
      </c>
      <c r="D74" s="45" t="s">
        <v>4751</v>
      </c>
      <c r="E74" s="3" t="s">
        <v>4752</v>
      </c>
      <c r="F74" s="3" t="s">
        <v>4753</v>
      </c>
      <c r="G74" s="4" t="str">
        <f t="shared" si="6"/>
        <v>CAP0805 470nF±10%, 50 V, X7R</v>
      </c>
      <c r="H74" s="3" t="s">
        <v>23</v>
      </c>
      <c r="I74" s="3" t="s">
        <v>4754</v>
      </c>
      <c r="J74" s="3" t="s">
        <v>25</v>
      </c>
      <c r="K74" s="3" t="s">
        <v>4835</v>
      </c>
      <c r="L74" s="4" t="str">
        <f t="shared" si="5"/>
        <v>CC0805KRX7R9BB474</v>
      </c>
      <c r="M74" s="3" t="s">
        <v>378</v>
      </c>
      <c r="N74" t="s">
        <v>4756</v>
      </c>
      <c r="O74" t="str">
        <f t="shared" ca="1" si="8"/>
        <v>C:\Altium Libraries\Passives Library\DataSheet\General Purpose &amp; High Capacitance CERAMIC CAPACITOR CLASS II (Yageo).pdf</v>
      </c>
      <c r="P74" s="5" t="str">
        <f t="shared" si="7"/>
        <v>GENERAL PURPOSE CLASS 2 CERAMIC CAPACITORS CAP0805 470nF±10% 50 V X7R</v>
      </c>
    </row>
    <row r="75" spans="1:16" x14ac:dyDescent="0.3">
      <c r="A75" s="4" t="s">
        <v>4858</v>
      </c>
      <c r="B75" s="3" t="s">
        <v>580</v>
      </c>
      <c r="C75" s="3" t="s">
        <v>4830</v>
      </c>
      <c r="D75" s="45" t="s">
        <v>4751</v>
      </c>
      <c r="E75" s="3" t="s">
        <v>4752</v>
      </c>
      <c r="F75" s="3" t="s">
        <v>4753</v>
      </c>
      <c r="G75" s="4" t="str">
        <f t="shared" si="6"/>
        <v>CAP0805 680nF±10%, 50 V, X7R</v>
      </c>
      <c r="H75" s="3" t="s">
        <v>23</v>
      </c>
      <c r="I75" s="3" t="s">
        <v>4754</v>
      </c>
      <c r="J75" s="3" t="s">
        <v>25</v>
      </c>
      <c r="K75" s="3" t="s">
        <v>4835</v>
      </c>
      <c r="L75" s="4" t="str">
        <f t="shared" si="5"/>
        <v>CC0805KRX7R9BB684</v>
      </c>
      <c r="M75" s="3" t="s">
        <v>378</v>
      </c>
      <c r="N75" t="s">
        <v>4756</v>
      </c>
      <c r="O75" t="str">
        <f t="shared" ca="1" si="8"/>
        <v>C:\Altium Libraries\Passives Library\DataSheet\General Purpose &amp; High Capacitance CERAMIC CAPACITOR CLASS II (Yageo).pdf</v>
      </c>
      <c r="P75" s="5" t="str">
        <f t="shared" si="7"/>
        <v>GENERAL PURPOSE CLASS 2 CERAMIC CAPACITORS CAP0805 680nF±10% 50 V X7R</v>
      </c>
    </row>
    <row r="76" spans="1:16" x14ac:dyDescent="0.3">
      <c r="A76" s="4" t="s">
        <v>4859</v>
      </c>
      <c r="B76" s="3" t="s">
        <v>580</v>
      </c>
      <c r="C76" s="3" t="s">
        <v>4801</v>
      </c>
      <c r="D76" s="45" t="s">
        <v>4751</v>
      </c>
      <c r="E76" s="3" t="s">
        <v>4752</v>
      </c>
      <c r="F76" s="3" t="s">
        <v>4753</v>
      </c>
      <c r="G76" s="4" t="str">
        <f t="shared" si="6"/>
        <v>CAP0805 1uF±10%, 50 V, X7R</v>
      </c>
      <c r="H76" s="3" t="s">
        <v>23</v>
      </c>
      <c r="I76" s="3" t="s">
        <v>4754</v>
      </c>
      <c r="J76" s="3" t="s">
        <v>25</v>
      </c>
      <c r="K76" s="3" t="s">
        <v>4835</v>
      </c>
      <c r="L76" s="4" t="str">
        <f t="shared" si="5"/>
        <v>CC0805KRX7R9BB105</v>
      </c>
      <c r="M76" s="3" t="s">
        <v>378</v>
      </c>
      <c r="N76" t="s">
        <v>4756</v>
      </c>
      <c r="O76" t="str">
        <f t="shared" ca="1" si="8"/>
        <v>C:\Altium Libraries\Passives Library\DataSheet\General Purpose &amp; High Capacitance CERAMIC CAPACITOR CLASS II (Yageo).pdf</v>
      </c>
      <c r="P76" s="5" t="str">
        <f t="shared" si="7"/>
        <v>GENERAL PURPOSE CLASS 2 CERAMIC CAPACITORS CAP0805 1uF±10% 50 V X7R</v>
      </c>
    </row>
    <row r="77" spans="1:16" x14ac:dyDescent="0.3">
      <c r="A77" s="4" t="s">
        <v>4860</v>
      </c>
      <c r="B77" s="3" t="s">
        <v>580</v>
      </c>
      <c r="C77" s="3" t="s">
        <v>4833</v>
      </c>
      <c r="D77" s="45" t="s">
        <v>4751</v>
      </c>
      <c r="E77" s="3" t="s">
        <v>4752</v>
      </c>
      <c r="F77" s="3" t="s">
        <v>4753</v>
      </c>
      <c r="G77" s="4" t="str">
        <f t="shared" si="6"/>
        <v>CAP0805 2,2uF±10%, 50 V, X7R</v>
      </c>
      <c r="H77" s="3" t="s">
        <v>23</v>
      </c>
      <c r="I77" s="3" t="s">
        <v>4754</v>
      </c>
      <c r="J77" s="3" t="s">
        <v>25</v>
      </c>
      <c r="K77" s="3" t="s">
        <v>4835</v>
      </c>
      <c r="L77" s="4" t="str">
        <f t="shared" si="5"/>
        <v>CC0805KRX7R9BB225</v>
      </c>
      <c r="M77" s="3" t="s">
        <v>378</v>
      </c>
      <c r="N77" t="s">
        <v>4756</v>
      </c>
      <c r="O77" t="str">
        <f t="shared" ca="1" si="8"/>
        <v>C:\Altium Libraries\Passives Library\DataSheet\General Purpose &amp; High Capacitance CERAMIC CAPACITOR CLASS II (Yageo).pdf</v>
      </c>
      <c r="P77" s="5" t="str">
        <f t="shared" si="7"/>
        <v>GENERAL PURPOSE CLASS 2 CERAMIC CAPACITORS CAP0805 2,2uF±10% 50 V X7R</v>
      </c>
    </row>
    <row r="78" spans="1:16" x14ac:dyDescent="0.3">
      <c r="A78" s="4" t="s">
        <v>4861</v>
      </c>
      <c r="B78" s="3" t="s">
        <v>580</v>
      </c>
      <c r="C78" s="3" t="s">
        <v>4862</v>
      </c>
      <c r="D78" s="45" t="s">
        <v>4751</v>
      </c>
      <c r="E78" s="3" t="s">
        <v>4791</v>
      </c>
      <c r="F78" s="3" t="s">
        <v>4753</v>
      </c>
      <c r="G78" s="4" t="str">
        <f t="shared" si="6"/>
        <v>CAP0805 4,7uF±10%, 25 V, X7R</v>
      </c>
      <c r="H78" s="3" t="s">
        <v>23</v>
      </c>
      <c r="I78" s="3" t="s">
        <v>4754</v>
      </c>
      <c r="J78" s="3" t="s">
        <v>25</v>
      </c>
      <c r="K78" s="3" t="s">
        <v>4835</v>
      </c>
      <c r="L78" s="4" t="str">
        <f t="shared" si="5"/>
        <v>CC0805KRX7R8BB475</v>
      </c>
      <c r="M78" s="3" t="s">
        <v>378</v>
      </c>
      <c r="N78" t="s">
        <v>4756</v>
      </c>
      <c r="O78" t="str">
        <f t="shared" ca="1" si="8"/>
        <v>C:\Altium Libraries\Passives Library\DataSheet\General Purpose &amp; High Capacitance CERAMIC CAPACITOR CLASS II (Yageo).pdf</v>
      </c>
      <c r="P78" s="5" t="str">
        <f t="shared" si="7"/>
        <v>GENERAL PURPOSE CLASS 2 CERAMIC CAPACITORS CAP0805 4,7uF±10% 25 V X7R</v>
      </c>
    </row>
    <row r="79" spans="1:16" x14ac:dyDescent="0.3">
      <c r="A79" s="4" t="s">
        <v>4863</v>
      </c>
      <c r="B79" s="3" t="s">
        <v>580</v>
      </c>
      <c r="C79" s="3" t="s">
        <v>4864</v>
      </c>
      <c r="D79" s="45" t="s">
        <v>4751</v>
      </c>
      <c r="E79" s="3" t="s">
        <v>4799</v>
      </c>
      <c r="F79" s="3" t="s">
        <v>4753</v>
      </c>
      <c r="G79" s="4" t="str">
        <f>CONCATENATE(K79," ",C79,D79,", ",E79,", ",F79)</f>
        <v>CAP0805 10uF±10%, 10 V, X7R</v>
      </c>
      <c r="H79" s="3" t="s">
        <v>23</v>
      </c>
      <c r="I79" s="3" t="s">
        <v>4754</v>
      </c>
      <c r="J79" s="3" t="s">
        <v>25</v>
      </c>
      <c r="K79" s="3" t="s">
        <v>4835</v>
      </c>
      <c r="L79" s="4" t="str">
        <f t="shared" si="5"/>
        <v>CC0805KRX7R6BB106</v>
      </c>
      <c r="M79" s="3" t="s">
        <v>378</v>
      </c>
      <c r="N79" t="s">
        <v>4756</v>
      </c>
      <c r="O79" t="str">
        <f t="shared" ca="1" si="8"/>
        <v>C:\Altium Libraries\Passives Library\DataSheet\General Purpose &amp; High Capacitance CERAMIC CAPACITOR CLASS II (Yageo).pdf</v>
      </c>
      <c r="P79" s="5" t="str">
        <f>CONCATENATE(N79," ",K79," ",C79,D79," ",E79," ",F79)</f>
        <v>GENERAL PURPOSE CLASS 2 CERAMIC CAPACITORS CAP0805 10uF±10% 10 V X7R</v>
      </c>
    </row>
    <row r="80" spans="1:16" x14ac:dyDescent="0.3">
      <c r="A80" s="9"/>
      <c r="B80" s="10"/>
      <c r="C80" s="10"/>
      <c r="D80" s="46"/>
      <c r="E80" s="10"/>
      <c r="F80" s="10"/>
      <c r="G80" s="9"/>
      <c r="H80" s="10"/>
      <c r="I80" s="10"/>
      <c r="J80" s="10"/>
      <c r="K80" s="10"/>
      <c r="L80" s="9"/>
      <c r="M80" s="10"/>
      <c r="N80" s="7"/>
      <c r="O80" s="7"/>
      <c r="P80" s="11"/>
    </row>
    <row r="81" spans="1:16" x14ac:dyDescent="0.3">
      <c r="A81" s="4" t="s">
        <v>4865</v>
      </c>
      <c r="B81" s="3" t="s">
        <v>762</v>
      </c>
      <c r="C81" s="3" t="s">
        <v>4760</v>
      </c>
      <c r="D81" s="45" t="s">
        <v>4751</v>
      </c>
      <c r="E81" s="3" t="s">
        <v>4752</v>
      </c>
      <c r="F81" s="3" t="s">
        <v>4753</v>
      </c>
      <c r="G81" s="4" t="str">
        <f>CONCATENATE(K81," ",C81,D81,", ",E81,", ",F81)</f>
        <v>CAP1206 220pF±10%, 50 V, X7R</v>
      </c>
      <c r="H81" s="3" t="s">
        <v>23</v>
      </c>
      <c r="I81" s="3" t="s">
        <v>4754</v>
      </c>
      <c r="J81" s="3" t="s">
        <v>25</v>
      </c>
      <c r="K81" s="3" t="s">
        <v>4866</v>
      </c>
      <c r="L81" s="4" t="str">
        <f>CONCATENATE("CC",RIGHT(K81,4),IF(D81="±5%","J",IF(D81="±10%","K","M")),"R",F81,(IF(E81="6,3 V","5",IF(E81="10 V","6",IF(E81="16 V","7",IF(E81="25 V","8",IF(E81="50 V","9","?")))))),"BB",(SUBSTITUTE(SUBSTITUTE((TEXT(VALUE(REPLACE(C81,(LEN(C81)-1),2,""))*(IF(OR(RIGHT(C81,2)="pF",RIGHT(C81,1)&lt;&gt;"F"),1,IF(RIGHT(C81,2)="nF",1000,(IF(RIGHT(C81,2)="uF",1000000)))))/10,"0,0E+0")),",",""),"E+","")))</f>
        <v>CC1206KRX7R9BB221</v>
      </c>
      <c r="M81" s="3" t="s">
        <v>378</v>
      </c>
      <c r="N81" t="s">
        <v>4756</v>
      </c>
      <c r="O81" t="str">
        <f t="shared" ca="1" si="8"/>
        <v>C:\Altium Libraries\Passives Library\DataSheet\General Purpose &amp; High Capacitance CERAMIC CAPACITOR CLASS II (Yageo).pdf</v>
      </c>
      <c r="P81" s="5" t="str">
        <f>CONCATENATE(N81," ",K81," ",C81,D81," ",E81," ",F81)</f>
        <v>GENERAL PURPOSE CLASS 2 CERAMIC CAPACITORS CAP1206 220pF±10% 50 V X7R</v>
      </c>
    </row>
    <row r="82" spans="1:16" x14ac:dyDescent="0.3">
      <c r="A82" s="4" t="s">
        <v>4867</v>
      </c>
      <c r="B82" s="3" t="s">
        <v>762</v>
      </c>
      <c r="C82" s="3" t="s">
        <v>4762</v>
      </c>
      <c r="D82" s="45" t="s">
        <v>4751</v>
      </c>
      <c r="E82" s="3" t="s">
        <v>4752</v>
      </c>
      <c r="F82" s="3" t="s">
        <v>4753</v>
      </c>
      <c r="G82" s="4" t="str">
        <f t="shared" ref="G82:G107" si="9">CONCATENATE(K82," ",C82,D82,", ",E82,", ",F82)</f>
        <v>CAP1206 330pF±10%, 50 V, X7R</v>
      </c>
      <c r="H82" s="3" t="s">
        <v>23</v>
      </c>
      <c r="I82" s="3" t="s">
        <v>4754</v>
      </c>
      <c r="J82" s="3" t="s">
        <v>25</v>
      </c>
      <c r="K82" s="3" t="s">
        <v>4866</v>
      </c>
      <c r="L82" s="4" t="str">
        <f t="shared" ref="L82:L97" si="10">CONCATENATE("CC",RIGHT(K82,4),IF(D82="±5%","J",IF(D82="±10%","K","M")),"R",F82,(IF(E82="6,3 V","5",IF(E82="10 V","6",IF(E82="16 V","7",IF(E82="25 V","8",IF(E82="50 V","9","?")))))),"BB",(SUBSTITUTE(SUBSTITUTE((TEXT(VALUE(REPLACE(C82,(LEN(C82)-1),2,""))*(IF(OR(RIGHT(C82,2)="pF",RIGHT(C82,1)&lt;&gt;"F"),1,IF(RIGHT(C82,2)="nF",1000,(IF(RIGHT(C82,2)="uF",1000000)))))/10,"0,0E+0")),",",""),"E+","")))</f>
        <v>CC1206KRX7R9BB331</v>
      </c>
      <c r="M82" s="3" t="s">
        <v>378</v>
      </c>
      <c r="N82" t="s">
        <v>4756</v>
      </c>
      <c r="O82" t="str">
        <f t="shared" ca="1" si="8"/>
        <v>C:\Altium Libraries\Passives Library\DataSheet\General Purpose &amp; High Capacitance CERAMIC CAPACITOR CLASS II (Yageo).pdf</v>
      </c>
      <c r="P82" s="5" t="str">
        <f t="shared" ref="P82:P107" si="11">CONCATENATE(N82," ",K82," ",C82,D82," ",E82," ",F82)</f>
        <v>GENERAL PURPOSE CLASS 2 CERAMIC CAPACITORS CAP1206 330pF±10% 50 V X7R</v>
      </c>
    </row>
    <row r="83" spans="1:16" x14ac:dyDescent="0.3">
      <c r="A83" s="4" t="s">
        <v>4868</v>
      </c>
      <c r="B83" s="3" t="s">
        <v>762</v>
      </c>
      <c r="C83" s="3" t="s">
        <v>4764</v>
      </c>
      <c r="D83" s="45" t="s">
        <v>4751</v>
      </c>
      <c r="E83" s="3" t="s">
        <v>4752</v>
      </c>
      <c r="F83" s="3" t="s">
        <v>4753</v>
      </c>
      <c r="G83" s="4" t="str">
        <f t="shared" si="9"/>
        <v>CAP1206 470pF±10%, 50 V, X7R</v>
      </c>
      <c r="H83" s="3" t="s">
        <v>23</v>
      </c>
      <c r="I83" s="3" t="s">
        <v>4754</v>
      </c>
      <c r="J83" s="3" t="s">
        <v>25</v>
      </c>
      <c r="K83" s="3" t="s">
        <v>4866</v>
      </c>
      <c r="L83" s="4" t="str">
        <f t="shared" si="10"/>
        <v>CC1206KRX7R9BB471</v>
      </c>
      <c r="M83" s="3" t="s">
        <v>378</v>
      </c>
      <c r="N83" t="s">
        <v>4756</v>
      </c>
      <c r="O83" t="str">
        <f t="shared" ca="1" si="8"/>
        <v>C:\Altium Libraries\Passives Library\DataSheet\General Purpose &amp; High Capacitance CERAMIC CAPACITOR CLASS II (Yageo).pdf</v>
      </c>
      <c r="P83" s="5" t="str">
        <f t="shared" si="11"/>
        <v>GENERAL PURPOSE CLASS 2 CERAMIC CAPACITORS CAP1206 470pF±10% 50 V X7R</v>
      </c>
    </row>
    <row r="84" spans="1:16" x14ac:dyDescent="0.3">
      <c r="A84" s="4" t="s">
        <v>4869</v>
      </c>
      <c r="B84" s="3" t="s">
        <v>762</v>
      </c>
      <c r="C84" s="3" t="s">
        <v>4766</v>
      </c>
      <c r="D84" s="45" t="s">
        <v>4751</v>
      </c>
      <c r="E84" s="3" t="s">
        <v>4752</v>
      </c>
      <c r="F84" s="3" t="s">
        <v>4753</v>
      </c>
      <c r="G84" s="4" t="str">
        <f t="shared" si="9"/>
        <v>CAP1206 680pF±10%, 50 V, X7R</v>
      </c>
      <c r="H84" s="3" t="s">
        <v>23</v>
      </c>
      <c r="I84" s="3" t="s">
        <v>4754</v>
      </c>
      <c r="J84" s="3" t="s">
        <v>25</v>
      </c>
      <c r="K84" s="3" t="s">
        <v>4866</v>
      </c>
      <c r="L84" s="4" t="str">
        <f t="shared" si="10"/>
        <v>CC1206KRX7R9BB681</v>
      </c>
      <c r="M84" s="3" t="s">
        <v>378</v>
      </c>
      <c r="N84" t="s">
        <v>4756</v>
      </c>
      <c r="O84" t="str">
        <f t="shared" ca="1" si="8"/>
        <v>C:\Altium Libraries\Passives Library\DataSheet\General Purpose &amp; High Capacitance CERAMIC CAPACITOR CLASS II (Yageo).pdf</v>
      </c>
      <c r="P84" s="5" t="str">
        <f t="shared" si="11"/>
        <v>GENERAL PURPOSE CLASS 2 CERAMIC CAPACITORS CAP1206 680pF±10% 50 V X7R</v>
      </c>
    </row>
    <row r="85" spans="1:16" x14ac:dyDescent="0.3">
      <c r="A85" s="4" t="s">
        <v>4870</v>
      </c>
      <c r="B85" s="3" t="s">
        <v>762</v>
      </c>
      <c r="C85" s="3" t="s">
        <v>4768</v>
      </c>
      <c r="D85" s="45" t="s">
        <v>4751</v>
      </c>
      <c r="E85" s="3" t="s">
        <v>4752</v>
      </c>
      <c r="F85" s="3" t="s">
        <v>4753</v>
      </c>
      <c r="G85" s="4" t="str">
        <f t="shared" si="9"/>
        <v>CAP1206 1,0nF±10%, 50 V, X7R</v>
      </c>
      <c r="H85" s="3" t="s">
        <v>23</v>
      </c>
      <c r="I85" s="3" t="s">
        <v>4754</v>
      </c>
      <c r="J85" s="3" t="s">
        <v>25</v>
      </c>
      <c r="K85" s="3" t="s">
        <v>4866</v>
      </c>
      <c r="L85" s="4" t="str">
        <f t="shared" si="10"/>
        <v>CC1206KRX7R9BB102</v>
      </c>
      <c r="M85" s="3" t="s">
        <v>378</v>
      </c>
      <c r="N85" t="s">
        <v>4756</v>
      </c>
      <c r="O85" t="str">
        <f t="shared" ca="1" si="8"/>
        <v>C:\Altium Libraries\Passives Library\DataSheet\General Purpose &amp; High Capacitance CERAMIC CAPACITOR CLASS II (Yageo).pdf</v>
      </c>
      <c r="P85" s="5" t="str">
        <f t="shared" si="11"/>
        <v>GENERAL PURPOSE CLASS 2 CERAMIC CAPACITORS CAP1206 1,0nF±10% 50 V X7R</v>
      </c>
    </row>
    <row r="86" spans="1:16" x14ac:dyDescent="0.3">
      <c r="A86" s="4" t="s">
        <v>4871</v>
      </c>
      <c r="B86" s="3" t="s">
        <v>762</v>
      </c>
      <c r="C86" s="3" t="s">
        <v>4770</v>
      </c>
      <c r="D86" s="45" t="s">
        <v>4751</v>
      </c>
      <c r="E86" s="3" t="s">
        <v>4752</v>
      </c>
      <c r="F86" s="3" t="s">
        <v>4753</v>
      </c>
      <c r="G86" s="4" t="str">
        <f t="shared" si="9"/>
        <v>CAP1206 1,5nF±10%, 50 V, X7R</v>
      </c>
      <c r="H86" s="3" t="s">
        <v>23</v>
      </c>
      <c r="I86" s="3" t="s">
        <v>4754</v>
      </c>
      <c r="J86" s="3" t="s">
        <v>25</v>
      </c>
      <c r="K86" s="3" t="s">
        <v>4866</v>
      </c>
      <c r="L86" s="4" t="str">
        <f t="shared" si="10"/>
        <v>CC1206KRX7R9BB152</v>
      </c>
      <c r="M86" s="3" t="s">
        <v>378</v>
      </c>
      <c r="N86" t="s">
        <v>4756</v>
      </c>
      <c r="O86" t="str">
        <f t="shared" ca="1" si="8"/>
        <v>C:\Altium Libraries\Passives Library\DataSheet\General Purpose &amp; High Capacitance CERAMIC CAPACITOR CLASS II (Yageo).pdf</v>
      </c>
      <c r="P86" s="5" t="str">
        <f t="shared" si="11"/>
        <v>GENERAL PURPOSE CLASS 2 CERAMIC CAPACITORS CAP1206 1,5nF±10% 50 V X7R</v>
      </c>
    </row>
    <row r="87" spans="1:16" x14ac:dyDescent="0.3">
      <c r="A87" s="4" t="s">
        <v>4872</v>
      </c>
      <c r="B87" s="3" t="s">
        <v>762</v>
      </c>
      <c r="C87" s="3" t="s">
        <v>4772</v>
      </c>
      <c r="D87" s="45" t="s">
        <v>4751</v>
      </c>
      <c r="E87" s="3" t="s">
        <v>4752</v>
      </c>
      <c r="F87" s="3" t="s">
        <v>4753</v>
      </c>
      <c r="G87" s="4" t="str">
        <f t="shared" si="9"/>
        <v>CAP1206 2,2nF±10%, 50 V, X7R</v>
      </c>
      <c r="H87" s="3" t="s">
        <v>23</v>
      </c>
      <c r="I87" s="3" t="s">
        <v>4754</v>
      </c>
      <c r="J87" s="3" t="s">
        <v>25</v>
      </c>
      <c r="K87" s="3" t="s">
        <v>4866</v>
      </c>
      <c r="L87" s="4" t="str">
        <f t="shared" si="10"/>
        <v>CC1206KRX7R9BB222</v>
      </c>
      <c r="M87" s="3" t="s">
        <v>378</v>
      </c>
      <c r="N87" t="s">
        <v>4756</v>
      </c>
      <c r="O87" t="str">
        <f t="shared" ca="1" si="8"/>
        <v>C:\Altium Libraries\Passives Library\DataSheet\General Purpose &amp; High Capacitance CERAMIC CAPACITOR CLASS II (Yageo).pdf</v>
      </c>
      <c r="P87" s="5" t="str">
        <f t="shared" si="11"/>
        <v>GENERAL PURPOSE CLASS 2 CERAMIC CAPACITORS CAP1206 2,2nF±10% 50 V X7R</v>
      </c>
    </row>
    <row r="88" spans="1:16" x14ac:dyDescent="0.3">
      <c r="A88" s="4" t="s">
        <v>4873</v>
      </c>
      <c r="B88" s="3" t="s">
        <v>762</v>
      </c>
      <c r="C88" s="3" t="s">
        <v>4774</v>
      </c>
      <c r="D88" s="45" t="s">
        <v>4751</v>
      </c>
      <c r="E88" s="3" t="s">
        <v>4752</v>
      </c>
      <c r="F88" s="3" t="s">
        <v>4753</v>
      </c>
      <c r="G88" s="4" t="str">
        <f t="shared" si="9"/>
        <v>CAP1206 3,3nF±10%, 50 V, X7R</v>
      </c>
      <c r="H88" s="3" t="s">
        <v>23</v>
      </c>
      <c r="I88" s="3" t="s">
        <v>4754</v>
      </c>
      <c r="J88" s="3" t="s">
        <v>25</v>
      </c>
      <c r="K88" s="3" t="s">
        <v>4866</v>
      </c>
      <c r="L88" s="4" t="str">
        <f t="shared" si="10"/>
        <v>CC1206KRX7R9BB332</v>
      </c>
      <c r="M88" s="3" t="s">
        <v>378</v>
      </c>
      <c r="N88" t="s">
        <v>4756</v>
      </c>
      <c r="O88" t="str">
        <f t="shared" ca="1" si="8"/>
        <v>C:\Altium Libraries\Passives Library\DataSheet\General Purpose &amp; High Capacitance CERAMIC CAPACITOR CLASS II (Yageo).pdf</v>
      </c>
      <c r="P88" s="5" t="str">
        <f t="shared" si="11"/>
        <v>GENERAL PURPOSE CLASS 2 CERAMIC CAPACITORS CAP1206 3,3nF±10% 50 V X7R</v>
      </c>
    </row>
    <row r="89" spans="1:16" x14ac:dyDescent="0.3">
      <c r="A89" s="4" t="s">
        <v>4874</v>
      </c>
      <c r="B89" s="3" t="s">
        <v>762</v>
      </c>
      <c r="C89" s="3" t="s">
        <v>4776</v>
      </c>
      <c r="D89" s="45" t="s">
        <v>4751</v>
      </c>
      <c r="E89" s="3" t="s">
        <v>4752</v>
      </c>
      <c r="F89" s="3" t="s">
        <v>4753</v>
      </c>
      <c r="G89" s="4" t="str">
        <f t="shared" si="9"/>
        <v>CAP1206 4,7nF±10%, 50 V, X7R</v>
      </c>
      <c r="H89" s="3" t="s">
        <v>23</v>
      </c>
      <c r="I89" s="3" t="s">
        <v>4754</v>
      </c>
      <c r="J89" s="3" t="s">
        <v>25</v>
      </c>
      <c r="K89" s="3" t="s">
        <v>4866</v>
      </c>
      <c r="L89" s="4" t="str">
        <f t="shared" si="10"/>
        <v>CC1206KRX7R9BB472</v>
      </c>
      <c r="M89" s="3" t="s">
        <v>378</v>
      </c>
      <c r="N89" t="s">
        <v>4756</v>
      </c>
      <c r="O89" t="str">
        <f t="shared" ca="1" si="8"/>
        <v>C:\Altium Libraries\Passives Library\DataSheet\General Purpose &amp; High Capacitance CERAMIC CAPACITOR CLASS II (Yageo).pdf</v>
      </c>
      <c r="P89" s="5" t="str">
        <f t="shared" si="11"/>
        <v>GENERAL PURPOSE CLASS 2 CERAMIC CAPACITORS CAP1206 4,7nF±10% 50 V X7R</v>
      </c>
    </row>
    <row r="90" spans="1:16" x14ac:dyDescent="0.3">
      <c r="A90" s="4" t="s">
        <v>4875</v>
      </c>
      <c r="B90" s="3" t="s">
        <v>762</v>
      </c>
      <c r="C90" s="3" t="s">
        <v>4778</v>
      </c>
      <c r="D90" s="45" t="s">
        <v>4751</v>
      </c>
      <c r="E90" s="3" t="s">
        <v>4752</v>
      </c>
      <c r="F90" s="3" t="s">
        <v>4753</v>
      </c>
      <c r="G90" s="4" t="str">
        <f t="shared" si="9"/>
        <v>CAP1206 6,8nF±10%, 50 V, X7R</v>
      </c>
      <c r="H90" s="3" t="s">
        <v>23</v>
      </c>
      <c r="I90" s="3" t="s">
        <v>4754</v>
      </c>
      <c r="J90" s="3" t="s">
        <v>25</v>
      </c>
      <c r="K90" s="3" t="s">
        <v>4866</v>
      </c>
      <c r="L90" s="4" t="str">
        <f t="shared" si="10"/>
        <v>CC1206KRX7R9BB682</v>
      </c>
      <c r="M90" s="3" t="s">
        <v>378</v>
      </c>
      <c r="N90" t="s">
        <v>4756</v>
      </c>
      <c r="O90" t="str">
        <f t="shared" ca="1" si="8"/>
        <v>C:\Altium Libraries\Passives Library\DataSheet\General Purpose &amp; High Capacitance CERAMIC CAPACITOR CLASS II (Yageo).pdf</v>
      </c>
      <c r="P90" s="5" t="str">
        <f t="shared" si="11"/>
        <v>GENERAL PURPOSE CLASS 2 CERAMIC CAPACITORS CAP1206 6,8nF±10% 50 V X7R</v>
      </c>
    </row>
    <row r="91" spans="1:16" x14ac:dyDescent="0.3">
      <c r="A91" s="4" t="s">
        <v>4876</v>
      </c>
      <c r="B91" s="3" t="s">
        <v>762</v>
      </c>
      <c r="C91" s="3" t="s">
        <v>4780</v>
      </c>
      <c r="D91" s="45" t="s">
        <v>4751</v>
      </c>
      <c r="E91" s="3" t="s">
        <v>4752</v>
      </c>
      <c r="F91" s="3" t="s">
        <v>4753</v>
      </c>
      <c r="G91" s="4" t="str">
        <f t="shared" si="9"/>
        <v>CAP1206 10nF±10%, 50 V, X7R</v>
      </c>
      <c r="H91" s="3" t="s">
        <v>23</v>
      </c>
      <c r="I91" s="3" t="s">
        <v>4754</v>
      </c>
      <c r="J91" s="3" t="s">
        <v>25</v>
      </c>
      <c r="K91" s="3" t="s">
        <v>4866</v>
      </c>
      <c r="L91" s="4" t="str">
        <f t="shared" si="10"/>
        <v>CC1206KRX7R9BB103</v>
      </c>
      <c r="M91" s="3" t="s">
        <v>378</v>
      </c>
      <c r="N91" t="s">
        <v>4756</v>
      </c>
      <c r="O91" t="str">
        <f t="shared" ca="1" si="8"/>
        <v>C:\Altium Libraries\Passives Library\DataSheet\General Purpose &amp; High Capacitance CERAMIC CAPACITOR CLASS II (Yageo).pdf</v>
      </c>
      <c r="P91" s="5" t="str">
        <f t="shared" si="11"/>
        <v>GENERAL PURPOSE CLASS 2 CERAMIC CAPACITORS CAP1206 10nF±10% 50 V X7R</v>
      </c>
    </row>
    <row r="92" spans="1:16" x14ac:dyDescent="0.3">
      <c r="A92" s="4" t="s">
        <v>4877</v>
      </c>
      <c r="B92" s="3" t="s">
        <v>762</v>
      </c>
      <c r="C92" s="3" t="s">
        <v>4782</v>
      </c>
      <c r="D92" s="45" t="s">
        <v>4751</v>
      </c>
      <c r="E92" s="3" t="s">
        <v>4752</v>
      </c>
      <c r="F92" s="3" t="s">
        <v>4753</v>
      </c>
      <c r="G92" s="4" t="str">
        <f t="shared" si="9"/>
        <v>CAP1206 15nF±10%, 50 V, X7R</v>
      </c>
      <c r="H92" s="3" t="s">
        <v>23</v>
      </c>
      <c r="I92" s="3" t="s">
        <v>4754</v>
      </c>
      <c r="J92" s="3" t="s">
        <v>25</v>
      </c>
      <c r="K92" s="3" t="s">
        <v>4866</v>
      </c>
      <c r="L92" s="4" t="str">
        <f t="shared" si="10"/>
        <v>CC1206KRX7R9BB153</v>
      </c>
      <c r="M92" s="3" t="s">
        <v>378</v>
      </c>
      <c r="N92" t="s">
        <v>4756</v>
      </c>
      <c r="O92" t="str">
        <f t="shared" ca="1" si="8"/>
        <v>C:\Altium Libraries\Passives Library\DataSheet\General Purpose &amp; High Capacitance CERAMIC CAPACITOR CLASS II (Yageo).pdf</v>
      </c>
      <c r="P92" s="5" t="str">
        <f t="shared" si="11"/>
        <v>GENERAL PURPOSE CLASS 2 CERAMIC CAPACITORS CAP1206 15nF±10% 50 V X7R</v>
      </c>
    </row>
    <row r="93" spans="1:16" x14ac:dyDescent="0.3">
      <c r="A93" s="4" t="s">
        <v>4878</v>
      </c>
      <c r="B93" s="3" t="s">
        <v>762</v>
      </c>
      <c r="C93" s="3" t="s">
        <v>4784</v>
      </c>
      <c r="D93" s="45" t="s">
        <v>4751</v>
      </c>
      <c r="E93" s="3" t="s">
        <v>4752</v>
      </c>
      <c r="F93" s="3" t="s">
        <v>4753</v>
      </c>
      <c r="G93" s="4" t="str">
        <f t="shared" si="9"/>
        <v>CAP1206 22nF±10%, 50 V, X7R</v>
      </c>
      <c r="H93" s="3" t="s">
        <v>23</v>
      </c>
      <c r="I93" s="3" t="s">
        <v>4754</v>
      </c>
      <c r="J93" s="3" t="s">
        <v>25</v>
      </c>
      <c r="K93" s="3" t="s">
        <v>4866</v>
      </c>
      <c r="L93" s="4" t="str">
        <f t="shared" si="10"/>
        <v>CC1206KRX7R9BB223</v>
      </c>
      <c r="M93" s="3" t="s">
        <v>378</v>
      </c>
      <c r="N93" t="s">
        <v>4756</v>
      </c>
      <c r="O93" t="str">
        <f t="shared" ca="1" si="8"/>
        <v>C:\Altium Libraries\Passives Library\DataSheet\General Purpose &amp; High Capacitance CERAMIC CAPACITOR CLASS II (Yageo).pdf</v>
      </c>
      <c r="P93" s="5" t="str">
        <f t="shared" si="11"/>
        <v>GENERAL PURPOSE CLASS 2 CERAMIC CAPACITORS CAP1206 22nF±10% 50 V X7R</v>
      </c>
    </row>
    <row r="94" spans="1:16" x14ac:dyDescent="0.3">
      <c r="A94" s="4" t="s">
        <v>4879</v>
      </c>
      <c r="B94" s="3" t="s">
        <v>762</v>
      </c>
      <c r="C94" s="3" t="s">
        <v>4786</v>
      </c>
      <c r="D94" s="45" t="s">
        <v>4751</v>
      </c>
      <c r="E94" s="3" t="s">
        <v>4752</v>
      </c>
      <c r="F94" s="3" t="s">
        <v>4753</v>
      </c>
      <c r="G94" s="4" t="str">
        <f t="shared" si="9"/>
        <v>CAP1206 33nF±10%, 50 V, X7R</v>
      </c>
      <c r="H94" s="3" t="s">
        <v>23</v>
      </c>
      <c r="I94" s="3" t="s">
        <v>4754</v>
      </c>
      <c r="J94" s="3" t="s">
        <v>25</v>
      </c>
      <c r="K94" s="3" t="s">
        <v>4866</v>
      </c>
      <c r="L94" s="4" t="str">
        <f t="shared" si="10"/>
        <v>CC1206KRX7R9BB333</v>
      </c>
      <c r="M94" s="3" t="s">
        <v>378</v>
      </c>
      <c r="N94" t="s">
        <v>4756</v>
      </c>
      <c r="O94" t="str">
        <f t="shared" ca="1" si="8"/>
        <v>C:\Altium Libraries\Passives Library\DataSheet\General Purpose &amp; High Capacitance CERAMIC CAPACITOR CLASS II (Yageo).pdf</v>
      </c>
      <c r="P94" s="5" t="str">
        <f t="shared" si="11"/>
        <v>GENERAL PURPOSE CLASS 2 CERAMIC CAPACITORS CAP1206 33nF±10% 50 V X7R</v>
      </c>
    </row>
    <row r="95" spans="1:16" x14ac:dyDescent="0.3">
      <c r="A95" s="4" t="s">
        <v>4880</v>
      </c>
      <c r="B95" s="3" t="s">
        <v>762</v>
      </c>
      <c r="C95" s="3" t="s">
        <v>4788</v>
      </c>
      <c r="D95" s="45" t="s">
        <v>4751</v>
      </c>
      <c r="E95" s="3" t="s">
        <v>4752</v>
      </c>
      <c r="F95" s="3" t="s">
        <v>4753</v>
      </c>
      <c r="G95" s="4" t="str">
        <f t="shared" si="9"/>
        <v>CAP1206 47nF±10%, 50 V, X7R</v>
      </c>
      <c r="H95" s="3" t="s">
        <v>23</v>
      </c>
      <c r="I95" s="3" t="s">
        <v>4754</v>
      </c>
      <c r="J95" s="3" t="s">
        <v>25</v>
      </c>
      <c r="K95" s="3" t="s">
        <v>4866</v>
      </c>
      <c r="L95" s="4" t="str">
        <f t="shared" si="10"/>
        <v>CC1206KRX7R9BB473</v>
      </c>
      <c r="M95" s="3" t="s">
        <v>378</v>
      </c>
      <c r="N95" t="s">
        <v>4756</v>
      </c>
      <c r="O95" t="str">
        <f t="shared" ca="1" si="8"/>
        <v>C:\Altium Libraries\Passives Library\DataSheet\General Purpose &amp; High Capacitance CERAMIC CAPACITOR CLASS II (Yageo).pdf</v>
      </c>
      <c r="P95" s="5" t="str">
        <f t="shared" si="11"/>
        <v>GENERAL PURPOSE CLASS 2 CERAMIC CAPACITORS CAP1206 47nF±10% 50 V X7R</v>
      </c>
    </row>
    <row r="96" spans="1:16" x14ac:dyDescent="0.3">
      <c r="A96" s="4" t="s">
        <v>4881</v>
      </c>
      <c r="B96" s="3" t="s">
        <v>762</v>
      </c>
      <c r="C96" s="3" t="s">
        <v>4790</v>
      </c>
      <c r="D96" s="45" t="s">
        <v>4751</v>
      </c>
      <c r="E96" s="3" t="s">
        <v>4752</v>
      </c>
      <c r="F96" s="3" t="s">
        <v>4753</v>
      </c>
      <c r="G96" s="4" t="str">
        <f t="shared" si="9"/>
        <v>CAP1206 68nF±10%, 50 V, X7R</v>
      </c>
      <c r="H96" s="3" t="s">
        <v>23</v>
      </c>
      <c r="I96" s="3" t="s">
        <v>4754</v>
      </c>
      <c r="J96" s="3" t="s">
        <v>25</v>
      </c>
      <c r="K96" s="3" t="s">
        <v>4866</v>
      </c>
      <c r="L96" s="4" t="str">
        <f t="shared" si="10"/>
        <v>CC1206KRX7R9BB683</v>
      </c>
      <c r="M96" s="3" t="s">
        <v>378</v>
      </c>
      <c r="N96" t="s">
        <v>4756</v>
      </c>
      <c r="O96" t="str">
        <f t="shared" ca="1" si="8"/>
        <v>C:\Altium Libraries\Passives Library\DataSheet\General Purpose &amp; High Capacitance CERAMIC CAPACITOR CLASS II (Yageo).pdf</v>
      </c>
      <c r="P96" s="5" t="str">
        <f t="shared" si="11"/>
        <v>GENERAL PURPOSE CLASS 2 CERAMIC CAPACITORS CAP1206 68nF±10% 50 V X7R</v>
      </c>
    </row>
    <row r="97" spans="1:16" x14ac:dyDescent="0.3">
      <c r="A97" s="4" t="s">
        <v>4882</v>
      </c>
      <c r="B97" s="3" t="s">
        <v>762</v>
      </c>
      <c r="C97" s="3" t="s">
        <v>4793</v>
      </c>
      <c r="D97" s="45" t="s">
        <v>4751</v>
      </c>
      <c r="E97" s="3" t="s">
        <v>4752</v>
      </c>
      <c r="F97" s="3" t="s">
        <v>4753</v>
      </c>
      <c r="G97" s="4" t="str">
        <f t="shared" si="9"/>
        <v>CAP1206 100nF±10%, 50 V, X7R</v>
      </c>
      <c r="H97" s="3" t="s">
        <v>23</v>
      </c>
      <c r="I97" s="3" t="s">
        <v>4754</v>
      </c>
      <c r="J97" s="3" t="s">
        <v>25</v>
      </c>
      <c r="K97" s="3" t="s">
        <v>4866</v>
      </c>
      <c r="L97" s="4" t="str">
        <f t="shared" si="10"/>
        <v>CC1206KRX7R9BB104</v>
      </c>
      <c r="M97" s="3" t="s">
        <v>378</v>
      </c>
      <c r="N97" t="s">
        <v>4756</v>
      </c>
      <c r="O97" t="str">
        <f t="shared" ca="1" si="8"/>
        <v>C:\Altium Libraries\Passives Library\DataSheet\General Purpose &amp; High Capacitance CERAMIC CAPACITOR CLASS II (Yageo).pdf</v>
      </c>
      <c r="P97" s="5" t="str">
        <f t="shared" si="11"/>
        <v>GENERAL PURPOSE CLASS 2 CERAMIC CAPACITORS CAP1206 100nF±10% 50 V X7R</v>
      </c>
    </row>
    <row r="98" spans="1:16" x14ac:dyDescent="0.3">
      <c r="A98" s="4" t="s">
        <v>4883</v>
      </c>
      <c r="B98" s="3" t="s">
        <v>762</v>
      </c>
      <c r="C98" s="3" t="s">
        <v>4824</v>
      </c>
      <c r="D98" s="45" t="s">
        <v>4751</v>
      </c>
      <c r="E98" s="3" t="s">
        <v>4752</v>
      </c>
      <c r="F98" s="3" t="s">
        <v>4753</v>
      </c>
      <c r="G98" s="4" t="str">
        <f t="shared" si="9"/>
        <v>CAP1206 150nF±10%, 50 V, X7R</v>
      </c>
      <c r="H98" s="3" t="s">
        <v>23</v>
      </c>
      <c r="I98" s="3" t="s">
        <v>4754</v>
      </c>
      <c r="J98" s="3" t="s">
        <v>25</v>
      </c>
      <c r="K98" s="3" t="s">
        <v>4866</v>
      </c>
      <c r="L98" s="4" t="str">
        <f>CONCATENATE("CC",RIGHT(K98,4),IF(D98="±5%","J",IF(D98="±10%","K","M")),"K",F98,(IF(E98="6,3 V","5",IF(E98="10 V","6",IF(E98="16 V","7",IF(E98="25 V","8",IF(E98="50 V","9","?")))))),"BB",(SUBSTITUTE(SUBSTITUTE((TEXT(VALUE(REPLACE(C98,(LEN(C98)-1),2,""))*(IF(OR(RIGHT(C98,2)="pF",RIGHT(C98,1)&lt;&gt;"F"),1,IF(RIGHT(C98,2)="nF",1000,(IF(RIGHT(C98,2)="uF",1000000)))))/10,"0,0E+0")),",",""),"E+","")))</f>
        <v>CC1206KKX7R9BB154</v>
      </c>
      <c r="M98" s="3" t="s">
        <v>378</v>
      </c>
      <c r="N98" t="s">
        <v>4756</v>
      </c>
      <c r="O98" t="str">
        <f t="shared" ca="1" si="8"/>
        <v>C:\Altium Libraries\Passives Library\DataSheet\General Purpose &amp; High Capacitance CERAMIC CAPACITOR CLASS II (Yageo).pdf</v>
      </c>
      <c r="P98" s="5" t="str">
        <f t="shared" si="11"/>
        <v>GENERAL PURPOSE CLASS 2 CERAMIC CAPACITORS CAP1206 150nF±10% 50 V X7R</v>
      </c>
    </row>
    <row r="99" spans="1:16" x14ac:dyDescent="0.3">
      <c r="A99" s="4" t="s">
        <v>4884</v>
      </c>
      <c r="B99" s="3" t="s">
        <v>762</v>
      </c>
      <c r="C99" s="3" t="s">
        <v>4795</v>
      </c>
      <c r="D99" s="45" t="s">
        <v>4751</v>
      </c>
      <c r="E99" s="3" t="s">
        <v>4752</v>
      </c>
      <c r="F99" s="3" t="s">
        <v>4753</v>
      </c>
      <c r="G99" s="4" t="str">
        <f t="shared" si="9"/>
        <v>CAP1206 220nF±10%, 50 V, X7R</v>
      </c>
      <c r="H99" s="3" t="s">
        <v>23</v>
      </c>
      <c r="I99" s="3" t="s">
        <v>4754</v>
      </c>
      <c r="J99" s="3" t="s">
        <v>25</v>
      </c>
      <c r="K99" s="3" t="s">
        <v>4866</v>
      </c>
      <c r="L99" s="4" t="str">
        <f t="shared" ref="L99:L140" si="12">CONCATENATE("CC",RIGHT(K99,4),IF(D99="±5%","J",IF(D99="±10%","K","M")),"K",F99,(IF(E99="6,3 V","5",IF(E99="10 V","6",IF(E99="16 V","7",IF(E99="25 V","8",IF(E99="50 V","9","?")))))),"BB",(SUBSTITUTE(SUBSTITUTE((TEXT(VALUE(REPLACE(C99,(LEN(C99)-1),2,""))*(IF(OR(RIGHT(C99,2)="pF",RIGHT(C99,1)&lt;&gt;"F"),1,IF(RIGHT(C99,2)="nF",1000,(IF(RIGHT(C99,2)="uF",1000000)))))/10,"0,0E+0")),",",""),"E+","")))</f>
        <v>CC1206KKX7R9BB224</v>
      </c>
      <c r="M99" s="3" t="s">
        <v>378</v>
      </c>
      <c r="N99" t="s">
        <v>4756</v>
      </c>
      <c r="O99" t="str">
        <f t="shared" ca="1" si="8"/>
        <v>C:\Altium Libraries\Passives Library\DataSheet\General Purpose &amp; High Capacitance CERAMIC CAPACITOR CLASS II (Yageo).pdf</v>
      </c>
      <c r="P99" s="5" t="str">
        <f t="shared" si="11"/>
        <v>GENERAL PURPOSE CLASS 2 CERAMIC CAPACITORS CAP1206 220nF±10% 50 V X7R</v>
      </c>
    </row>
    <row r="100" spans="1:16" x14ac:dyDescent="0.3">
      <c r="A100" s="4" t="s">
        <v>4885</v>
      </c>
      <c r="B100" s="3" t="s">
        <v>762</v>
      </c>
      <c r="C100" s="3" t="s">
        <v>4827</v>
      </c>
      <c r="D100" s="45" t="s">
        <v>4751</v>
      </c>
      <c r="E100" s="3" t="s">
        <v>4752</v>
      </c>
      <c r="F100" s="3" t="s">
        <v>4753</v>
      </c>
      <c r="G100" s="4" t="str">
        <f t="shared" si="9"/>
        <v>CAP1206 330nF±10%, 50 V, X7R</v>
      </c>
      <c r="H100" s="3" t="s">
        <v>23</v>
      </c>
      <c r="I100" s="3" t="s">
        <v>4754</v>
      </c>
      <c r="J100" s="3" t="s">
        <v>25</v>
      </c>
      <c r="K100" s="3" t="s">
        <v>4866</v>
      </c>
      <c r="L100" s="4" t="str">
        <f t="shared" si="12"/>
        <v>CC1206KKX7R9BB334</v>
      </c>
      <c r="M100" s="3" t="s">
        <v>378</v>
      </c>
      <c r="N100" t="s">
        <v>4756</v>
      </c>
      <c r="O100" t="str">
        <f t="shared" ca="1" si="8"/>
        <v>C:\Altium Libraries\Passives Library\DataSheet\General Purpose &amp; High Capacitance CERAMIC CAPACITOR CLASS II (Yageo).pdf</v>
      </c>
      <c r="P100" s="5" t="str">
        <f t="shared" si="11"/>
        <v>GENERAL PURPOSE CLASS 2 CERAMIC CAPACITORS CAP1206 330nF±10% 50 V X7R</v>
      </c>
    </row>
    <row r="101" spans="1:16" x14ac:dyDescent="0.3">
      <c r="A101" s="4" t="s">
        <v>4886</v>
      </c>
      <c r="B101" s="3" t="s">
        <v>762</v>
      </c>
      <c r="C101" s="3" t="s">
        <v>4798</v>
      </c>
      <c r="D101" s="45" t="s">
        <v>4751</v>
      </c>
      <c r="E101" s="3" t="s">
        <v>4752</v>
      </c>
      <c r="F101" s="3" t="s">
        <v>4753</v>
      </c>
      <c r="G101" s="4" t="str">
        <f t="shared" si="9"/>
        <v>CAP1206 470nF±10%, 50 V, X7R</v>
      </c>
      <c r="H101" s="3" t="s">
        <v>23</v>
      </c>
      <c r="I101" s="3" t="s">
        <v>4754</v>
      </c>
      <c r="J101" s="3" t="s">
        <v>25</v>
      </c>
      <c r="K101" s="3" t="s">
        <v>4866</v>
      </c>
      <c r="L101" s="4" t="str">
        <f t="shared" si="12"/>
        <v>CC1206KKX7R9BB474</v>
      </c>
      <c r="M101" s="3" t="s">
        <v>378</v>
      </c>
      <c r="N101" t="s">
        <v>4756</v>
      </c>
      <c r="O101" t="str">
        <f t="shared" ca="1" si="8"/>
        <v>C:\Altium Libraries\Passives Library\DataSheet\General Purpose &amp; High Capacitance CERAMIC CAPACITOR CLASS II (Yageo).pdf</v>
      </c>
      <c r="P101" s="5" t="str">
        <f t="shared" si="11"/>
        <v>GENERAL PURPOSE CLASS 2 CERAMIC CAPACITORS CAP1206 470nF±10% 50 V X7R</v>
      </c>
    </row>
    <row r="102" spans="1:16" x14ac:dyDescent="0.3">
      <c r="A102" s="4" t="s">
        <v>4887</v>
      </c>
      <c r="B102" s="3" t="s">
        <v>762</v>
      </c>
      <c r="C102" s="3" t="s">
        <v>4830</v>
      </c>
      <c r="D102" s="45" t="s">
        <v>4751</v>
      </c>
      <c r="E102" s="3" t="s">
        <v>4752</v>
      </c>
      <c r="F102" s="3" t="s">
        <v>4753</v>
      </c>
      <c r="G102" s="4" t="str">
        <f t="shared" si="9"/>
        <v>CAP1206 680nF±10%, 50 V, X7R</v>
      </c>
      <c r="H102" s="3" t="s">
        <v>23</v>
      </c>
      <c r="I102" s="3" t="s">
        <v>4754</v>
      </c>
      <c r="J102" s="3" t="s">
        <v>25</v>
      </c>
      <c r="K102" s="3" t="s">
        <v>4866</v>
      </c>
      <c r="L102" s="4" t="str">
        <f t="shared" si="12"/>
        <v>CC1206KKX7R9BB684</v>
      </c>
      <c r="M102" s="3" t="s">
        <v>378</v>
      </c>
      <c r="N102" t="s">
        <v>4756</v>
      </c>
      <c r="O102" t="str">
        <f t="shared" ca="1" si="8"/>
        <v>C:\Altium Libraries\Passives Library\DataSheet\General Purpose &amp; High Capacitance CERAMIC CAPACITOR CLASS II (Yageo).pdf</v>
      </c>
      <c r="P102" s="5" t="str">
        <f t="shared" si="11"/>
        <v>GENERAL PURPOSE CLASS 2 CERAMIC CAPACITORS CAP1206 680nF±10% 50 V X7R</v>
      </c>
    </row>
    <row r="103" spans="1:16" x14ac:dyDescent="0.3">
      <c r="A103" s="4" t="s">
        <v>4888</v>
      </c>
      <c r="B103" s="3" t="s">
        <v>762</v>
      </c>
      <c r="C103" s="3" t="s">
        <v>4801</v>
      </c>
      <c r="D103" s="45" t="s">
        <v>4751</v>
      </c>
      <c r="E103" s="3" t="s">
        <v>4752</v>
      </c>
      <c r="F103" s="3" t="s">
        <v>4753</v>
      </c>
      <c r="G103" s="4" t="str">
        <f t="shared" si="9"/>
        <v>CAP1206 1uF±10%, 50 V, X7R</v>
      </c>
      <c r="H103" s="3" t="s">
        <v>23</v>
      </c>
      <c r="I103" s="3" t="s">
        <v>4754</v>
      </c>
      <c r="J103" s="3" t="s">
        <v>25</v>
      </c>
      <c r="K103" s="3" t="s">
        <v>4866</v>
      </c>
      <c r="L103" s="4" t="str">
        <f t="shared" si="12"/>
        <v>CC1206KKX7R9BB105</v>
      </c>
      <c r="M103" s="3" t="s">
        <v>378</v>
      </c>
      <c r="N103" t="s">
        <v>4756</v>
      </c>
      <c r="O103" t="str">
        <f t="shared" ca="1" si="8"/>
        <v>C:\Altium Libraries\Passives Library\DataSheet\General Purpose &amp; High Capacitance CERAMIC CAPACITOR CLASS II (Yageo).pdf</v>
      </c>
      <c r="P103" s="5" t="str">
        <f t="shared" si="11"/>
        <v>GENERAL PURPOSE CLASS 2 CERAMIC CAPACITORS CAP1206 1uF±10% 50 V X7R</v>
      </c>
    </row>
    <row r="104" spans="1:16" x14ac:dyDescent="0.3">
      <c r="A104" s="4" t="s">
        <v>4889</v>
      </c>
      <c r="B104" s="3" t="s">
        <v>762</v>
      </c>
      <c r="C104" s="3" t="s">
        <v>4833</v>
      </c>
      <c r="D104" s="45" t="s">
        <v>4751</v>
      </c>
      <c r="E104" s="3" t="s">
        <v>4752</v>
      </c>
      <c r="F104" s="3" t="s">
        <v>4753</v>
      </c>
      <c r="G104" s="4" t="str">
        <f t="shared" si="9"/>
        <v>CAP1206 2,2uF±10%, 50 V, X7R</v>
      </c>
      <c r="H104" s="3" t="s">
        <v>23</v>
      </c>
      <c r="I104" s="3" t="s">
        <v>4754</v>
      </c>
      <c r="J104" s="3" t="s">
        <v>25</v>
      </c>
      <c r="K104" s="3" t="s">
        <v>4866</v>
      </c>
      <c r="L104" s="4" t="str">
        <f t="shared" si="12"/>
        <v>CC1206KKX7R9BB225</v>
      </c>
      <c r="M104" s="3" t="s">
        <v>378</v>
      </c>
      <c r="N104" t="s">
        <v>4756</v>
      </c>
      <c r="O104" t="str">
        <f t="shared" ca="1" si="8"/>
        <v>C:\Altium Libraries\Passives Library\DataSheet\General Purpose &amp; High Capacitance CERAMIC CAPACITOR CLASS II (Yageo).pdf</v>
      </c>
      <c r="P104" s="5" t="str">
        <f t="shared" si="11"/>
        <v>GENERAL PURPOSE CLASS 2 CERAMIC CAPACITORS CAP1206 2,2uF±10% 50 V X7R</v>
      </c>
    </row>
    <row r="105" spans="1:16" x14ac:dyDescent="0.3">
      <c r="A105" s="4" t="s">
        <v>4890</v>
      </c>
      <c r="B105" s="3" t="s">
        <v>762</v>
      </c>
      <c r="C105" s="3" t="s">
        <v>4862</v>
      </c>
      <c r="D105" s="45" t="s">
        <v>4751</v>
      </c>
      <c r="E105" s="3" t="s">
        <v>4752</v>
      </c>
      <c r="F105" s="3" t="s">
        <v>4753</v>
      </c>
      <c r="G105" s="4" t="str">
        <f t="shared" si="9"/>
        <v>CAP1206 4,7uF±10%, 50 V, X7R</v>
      </c>
      <c r="H105" s="3" t="s">
        <v>23</v>
      </c>
      <c r="I105" s="3" t="s">
        <v>4754</v>
      </c>
      <c r="J105" s="3" t="s">
        <v>25</v>
      </c>
      <c r="K105" s="3" t="s">
        <v>4866</v>
      </c>
      <c r="L105" s="4" t="str">
        <f t="shared" si="12"/>
        <v>CC1206KKX7R9BB475</v>
      </c>
      <c r="M105" s="3" t="s">
        <v>378</v>
      </c>
      <c r="N105" t="s">
        <v>4756</v>
      </c>
      <c r="O105" t="str">
        <f t="shared" ca="1" si="8"/>
        <v>C:\Altium Libraries\Passives Library\DataSheet\General Purpose &amp; High Capacitance CERAMIC CAPACITOR CLASS II (Yageo).pdf</v>
      </c>
      <c r="P105" s="5" t="str">
        <f t="shared" si="11"/>
        <v>GENERAL PURPOSE CLASS 2 CERAMIC CAPACITORS CAP1206 4,7uF±10% 50 V X7R</v>
      </c>
    </row>
    <row r="106" spans="1:16" x14ac:dyDescent="0.3">
      <c r="A106" s="4" t="s">
        <v>4891</v>
      </c>
      <c r="B106" s="3" t="s">
        <v>762</v>
      </c>
      <c r="C106" s="3" t="s">
        <v>4864</v>
      </c>
      <c r="D106" s="45" t="s">
        <v>4751</v>
      </c>
      <c r="E106" s="3" t="s">
        <v>4791</v>
      </c>
      <c r="F106" s="3" t="s">
        <v>4753</v>
      </c>
      <c r="G106" s="4" t="str">
        <f t="shared" si="9"/>
        <v>CAP1206 10uF±10%, 25 V, X7R</v>
      </c>
      <c r="H106" s="3" t="s">
        <v>23</v>
      </c>
      <c r="I106" s="3" t="s">
        <v>4754</v>
      </c>
      <c r="J106" s="3" t="s">
        <v>25</v>
      </c>
      <c r="K106" s="3" t="s">
        <v>4866</v>
      </c>
      <c r="L106" s="4" t="str">
        <f t="shared" si="12"/>
        <v>CC1206KKX7R8BB106</v>
      </c>
      <c r="M106" s="3" t="s">
        <v>378</v>
      </c>
      <c r="N106" t="s">
        <v>4756</v>
      </c>
      <c r="O106" t="str">
        <f t="shared" ca="1" si="8"/>
        <v>C:\Altium Libraries\Passives Library\DataSheet\General Purpose &amp; High Capacitance CERAMIC CAPACITOR CLASS II (Yageo).pdf</v>
      </c>
      <c r="P106" s="5" t="str">
        <f t="shared" si="11"/>
        <v>GENERAL PURPOSE CLASS 2 CERAMIC CAPACITORS CAP1206 10uF±10% 25 V X7R</v>
      </c>
    </row>
    <row r="107" spans="1:16" x14ac:dyDescent="0.3">
      <c r="A107" s="4" t="s">
        <v>4892</v>
      </c>
      <c r="B107" s="3" t="s">
        <v>762</v>
      </c>
      <c r="C107" s="3" t="s">
        <v>4893</v>
      </c>
      <c r="D107" s="45" t="s">
        <v>4751</v>
      </c>
      <c r="E107" s="3" t="s">
        <v>4799</v>
      </c>
      <c r="F107" s="3" t="s">
        <v>4753</v>
      </c>
      <c r="G107" s="4" t="str">
        <f t="shared" si="9"/>
        <v>CAP1206 22uF±10%, 10 V, X7R</v>
      </c>
      <c r="H107" s="3" t="s">
        <v>23</v>
      </c>
      <c r="I107" s="3" t="s">
        <v>4754</v>
      </c>
      <c r="J107" s="3" t="s">
        <v>25</v>
      </c>
      <c r="K107" s="3" t="s">
        <v>4866</v>
      </c>
      <c r="L107" s="4" t="str">
        <f t="shared" si="12"/>
        <v>CC1206KKX7R6BB226</v>
      </c>
      <c r="M107" s="3" t="s">
        <v>378</v>
      </c>
      <c r="N107" t="s">
        <v>4756</v>
      </c>
      <c r="O107" t="str">
        <f t="shared" ca="1" si="8"/>
        <v>C:\Altium Libraries\Passives Library\DataSheet\General Purpose &amp; High Capacitance CERAMIC CAPACITOR CLASS II (Yageo).pdf</v>
      </c>
      <c r="P107" s="5" t="str">
        <f t="shared" si="11"/>
        <v>GENERAL PURPOSE CLASS 2 CERAMIC CAPACITORS CAP1206 22uF±10% 10 V X7R</v>
      </c>
    </row>
    <row r="108" spans="1:16" x14ac:dyDescent="0.3">
      <c r="A108" s="9"/>
      <c r="B108" s="7"/>
      <c r="C108" s="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3">
      <c r="A109" s="4" t="s">
        <v>4894</v>
      </c>
      <c r="B109" s="3" t="s">
        <v>4895</v>
      </c>
      <c r="C109" s="3" t="s">
        <v>4772</v>
      </c>
      <c r="D109" s="45" t="s">
        <v>4751</v>
      </c>
      <c r="E109" s="3" t="s">
        <v>4752</v>
      </c>
      <c r="F109" s="3" t="s">
        <v>4753</v>
      </c>
      <c r="G109" s="4" t="str">
        <f t="shared" ref="G109:G129" si="13">CONCATENATE(K109," ",C109,D109,", ",E109,", ",F109)</f>
        <v>CAP1210 2,2nF±10%, 50 V, X7R</v>
      </c>
      <c r="H109" s="3" t="s">
        <v>23</v>
      </c>
      <c r="I109" s="3" t="s">
        <v>4754</v>
      </c>
      <c r="J109" s="3" t="s">
        <v>25</v>
      </c>
      <c r="K109" s="3" t="s">
        <v>4896</v>
      </c>
      <c r="L109" s="4" t="str">
        <f t="shared" si="12"/>
        <v>CC1210KKX7R9BB222</v>
      </c>
      <c r="M109" s="3" t="s">
        <v>378</v>
      </c>
      <c r="N109" t="s">
        <v>4756</v>
      </c>
      <c r="O109" t="str">
        <f t="shared" ca="1" si="8"/>
        <v>C:\Altium Libraries\Passives Library\DataSheet\General Purpose &amp; High Capacitance CERAMIC CAPACITOR CLASS II (Yageo).pdf</v>
      </c>
      <c r="P109" s="5" t="str">
        <f t="shared" ref="P109:P129" si="14">CONCATENATE(N109," ",K109," ",C109,D109," ",E109," ",F109)</f>
        <v>GENERAL PURPOSE CLASS 2 CERAMIC CAPACITORS CAP1210 2,2nF±10% 50 V X7R</v>
      </c>
    </row>
    <row r="110" spans="1:16" x14ac:dyDescent="0.3">
      <c r="A110" s="4" t="s">
        <v>4897</v>
      </c>
      <c r="B110" s="3" t="s">
        <v>4895</v>
      </c>
      <c r="C110" s="3" t="s">
        <v>4774</v>
      </c>
      <c r="D110" s="45" t="s">
        <v>4751</v>
      </c>
      <c r="E110" s="3" t="s">
        <v>4752</v>
      </c>
      <c r="F110" s="3" t="s">
        <v>4753</v>
      </c>
      <c r="G110" s="4" t="str">
        <f t="shared" si="13"/>
        <v>CAP1210 3,3nF±10%, 50 V, X7R</v>
      </c>
      <c r="H110" s="3" t="s">
        <v>23</v>
      </c>
      <c r="I110" s="3" t="s">
        <v>4754</v>
      </c>
      <c r="J110" s="3" t="s">
        <v>25</v>
      </c>
      <c r="K110" s="3" t="s">
        <v>4896</v>
      </c>
      <c r="L110" s="4" t="str">
        <f t="shared" si="12"/>
        <v>CC1210KKX7R9BB332</v>
      </c>
      <c r="M110" s="3" t="s">
        <v>378</v>
      </c>
      <c r="N110" t="s">
        <v>4756</v>
      </c>
      <c r="O110" t="str">
        <f t="shared" ca="1" si="8"/>
        <v>C:\Altium Libraries\Passives Library\DataSheet\General Purpose &amp; High Capacitance CERAMIC CAPACITOR CLASS II (Yageo).pdf</v>
      </c>
      <c r="P110" s="5" t="str">
        <f t="shared" si="14"/>
        <v>GENERAL PURPOSE CLASS 2 CERAMIC CAPACITORS CAP1210 3,3nF±10% 50 V X7R</v>
      </c>
    </row>
    <row r="111" spans="1:16" x14ac:dyDescent="0.3">
      <c r="A111" s="4" t="s">
        <v>4898</v>
      </c>
      <c r="B111" s="3" t="s">
        <v>4895</v>
      </c>
      <c r="C111" s="3" t="s">
        <v>4776</v>
      </c>
      <c r="D111" s="45" t="s">
        <v>4751</v>
      </c>
      <c r="E111" s="3" t="s">
        <v>4752</v>
      </c>
      <c r="F111" s="3" t="s">
        <v>4753</v>
      </c>
      <c r="G111" s="4" t="str">
        <f t="shared" si="13"/>
        <v>CAP1210 4,7nF±10%, 50 V, X7R</v>
      </c>
      <c r="H111" s="3" t="s">
        <v>23</v>
      </c>
      <c r="I111" s="3" t="s">
        <v>4754</v>
      </c>
      <c r="J111" s="3" t="s">
        <v>25</v>
      </c>
      <c r="K111" s="3" t="s">
        <v>4896</v>
      </c>
      <c r="L111" s="4" t="str">
        <f t="shared" si="12"/>
        <v>CC1210KKX7R9BB472</v>
      </c>
      <c r="M111" s="3" t="s">
        <v>378</v>
      </c>
      <c r="N111" t="s">
        <v>4756</v>
      </c>
      <c r="O111" t="str">
        <f t="shared" ca="1" si="8"/>
        <v>C:\Altium Libraries\Passives Library\DataSheet\General Purpose &amp; High Capacitance CERAMIC CAPACITOR CLASS II (Yageo).pdf</v>
      </c>
      <c r="P111" s="5" t="str">
        <f t="shared" si="14"/>
        <v>GENERAL PURPOSE CLASS 2 CERAMIC CAPACITORS CAP1210 4,7nF±10% 50 V X7R</v>
      </c>
    </row>
    <row r="112" spans="1:16" x14ac:dyDescent="0.3">
      <c r="A112" s="4" t="s">
        <v>4899</v>
      </c>
      <c r="B112" s="3" t="s">
        <v>4895</v>
      </c>
      <c r="C112" s="3" t="s">
        <v>4778</v>
      </c>
      <c r="D112" s="45" t="s">
        <v>4751</v>
      </c>
      <c r="E112" s="3" t="s">
        <v>4752</v>
      </c>
      <c r="F112" s="3" t="s">
        <v>4753</v>
      </c>
      <c r="G112" s="4" t="str">
        <f t="shared" si="13"/>
        <v>CAP1210 6,8nF±10%, 50 V, X7R</v>
      </c>
      <c r="H112" s="3" t="s">
        <v>23</v>
      </c>
      <c r="I112" s="3" t="s">
        <v>4754</v>
      </c>
      <c r="J112" s="3" t="s">
        <v>25</v>
      </c>
      <c r="K112" s="3" t="s">
        <v>4896</v>
      </c>
      <c r="L112" s="4" t="str">
        <f t="shared" si="12"/>
        <v>CC1210KKX7R9BB682</v>
      </c>
      <c r="M112" s="3" t="s">
        <v>378</v>
      </c>
      <c r="N112" t="s">
        <v>4756</v>
      </c>
      <c r="O112" t="str">
        <f t="shared" ca="1" si="8"/>
        <v>C:\Altium Libraries\Passives Library\DataSheet\General Purpose &amp; High Capacitance CERAMIC CAPACITOR CLASS II (Yageo).pdf</v>
      </c>
      <c r="P112" s="5" t="str">
        <f t="shared" si="14"/>
        <v>GENERAL PURPOSE CLASS 2 CERAMIC CAPACITORS CAP1210 6,8nF±10% 50 V X7R</v>
      </c>
    </row>
    <row r="113" spans="1:16" x14ac:dyDescent="0.3">
      <c r="A113" s="4" t="s">
        <v>4900</v>
      </c>
      <c r="B113" s="3" t="s">
        <v>4895</v>
      </c>
      <c r="C113" s="3" t="s">
        <v>4780</v>
      </c>
      <c r="D113" s="45" t="s">
        <v>4751</v>
      </c>
      <c r="E113" s="3" t="s">
        <v>4752</v>
      </c>
      <c r="F113" s="3" t="s">
        <v>4753</v>
      </c>
      <c r="G113" s="4" t="str">
        <f t="shared" si="13"/>
        <v>CAP1210 10nF±10%, 50 V, X7R</v>
      </c>
      <c r="H113" s="3" t="s">
        <v>23</v>
      </c>
      <c r="I113" s="3" t="s">
        <v>4754</v>
      </c>
      <c r="J113" s="3" t="s">
        <v>25</v>
      </c>
      <c r="K113" s="3" t="s">
        <v>4896</v>
      </c>
      <c r="L113" s="4" t="str">
        <f t="shared" si="12"/>
        <v>CC1210KKX7R9BB103</v>
      </c>
      <c r="M113" s="3" t="s">
        <v>378</v>
      </c>
      <c r="N113" t="s">
        <v>4756</v>
      </c>
      <c r="O113" t="str">
        <f t="shared" ca="1" si="8"/>
        <v>C:\Altium Libraries\Passives Library\DataSheet\General Purpose &amp; High Capacitance CERAMIC CAPACITOR CLASS II (Yageo).pdf</v>
      </c>
      <c r="P113" s="5" t="str">
        <f t="shared" si="14"/>
        <v>GENERAL PURPOSE CLASS 2 CERAMIC CAPACITORS CAP1210 10nF±10% 50 V X7R</v>
      </c>
    </row>
    <row r="114" spans="1:16" x14ac:dyDescent="0.3">
      <c r="A114" s="4" t="s">
        <v>4901</v>
      </c>
      <c r="B114" s="3" t="s">
        <v>4895</v>
      </c>
      <c r="C114" s="3" t="s">
        <v>4782</v>
      </c>
      <c r="D114" s="45" t="s">
        <v>4751</v>
      </c>
      <c r="E114" s="3" t="s">
        <v>4752</v>
      </c>
      <c r="F114" s="3" t="s">
        <v>4753</v>
      </c>
      <c r="G114" s="4" t="str">
        <f t="shared" si="13"/>
        <v>CAP1210 15nF±10%, 50 V, X7R</v>
      </c>
      <c r="H114" s="3" t="s">
        <v>23</v>
      </c>
      <c r="I114" s="3" t="s">
        <v>4754</v>
      </c>
      <c r="J114" s="3" t="s">
        <v>25</v>
      </c>
      <c r="K114" s="3" t="s">
        <v>4896</v>
      </c>
      <c r="L114" s="4" t="str">
        <f t="shared" si="12"/>
        <v>CC1210KKX7R9BB153</v>
      </c>
      <c r="M114" s="3" t="s">
        <v>378</v>
      </c>
      <c r="N114" t="s">
        <v>4756</v>
      </c>
      <c r="O114" t="str">
        <f t="shared" ca="1" si="8"/>
        <v>C:\Altium Libraries\Passives Library\DataSheet\General Purpose &amp; High Capacitance CERAMIC CAPACITOR CLASS II (Yageo).pdf</v>
      </c>
      <c r="P114" s="5" t="str">
        <f t="shared" si="14"/>
        <v>GENERAL PURPOSE CLASS 2 CERAMIC CAPACITORS CAP1210 15nF±10% 50 V X7R</v>
      </c>
    </row>
    <row r="115" spans="1:16" x14ac:dyDescent="0.3">
      <c r="A115" s="4" t="s">
        <v>4902</v>
      </c>
      <c r="B115" s="3" t="s">
        <v>4895</v>
      </c>
      <c r="C115" s="3" t="s">
        <v>4784</v>
      </c>
      <c r="D115" s="45" t="s">
        <v>4751</v>
      </c>
      <c r="E115" s="3" t="s">
        <v>4752</v>
      </c>
      <c r="F115" s="3" t="s">
        <v>4753</v>
      </c>
      <c r="G115" s="4" t="str">
        <f t="shared" si="13"/>
        <v>CAP1210 22nF±10%, 50 V, X7R</v>
      </c>
      <c r="H115" s="3" t="s">
        <v>23</v>
      </c>
      <c r="I115" s="3" t="s">
        <v>4754</v>
      </c>
      <c r="J115" s="3" t="s">
        <v>25</v>
      </c>
      <c r="K115" s="3" t="s">
        <v>4896</v>
      </c>
      <c r="L115" s="4" t="str">
        <f t="shared" si="12"/>
        <v>CC1210KKX7R9BB223</v>
      </c>
      <c r="M115" s="3" t="s">
        <v>378</v>
      </c>
      <c r="N115" t="s">
        <v>4756</v>
      </c>
      <c r="O115" t="str">
        <f t="shared" ca="1" si="8"/>
        <v>C:\Altium Libraries\Passives Library\DataSheet\General Purpose &amp; High Capacitance CERAMIC CAPACITOR CLASS II (Yageo).pdf</v>
      </c>
      <c r="P115" s="5" t="str">
        <f t="shared" si="14"/>
        <v>GENERAL PURPOSE CLASS 2 CERAMIC CAPACITORS CAP1210 22nF±10% 50 V X7R</v>
      </c>
    </row>
    <row r="116" spans="1:16" x14ac:dyDescent="0.3">
      <c r="A116" s="4" t="s">
        <v>4903</v>
      </c>
      <c r="B116" s="3" t="s">
        <v>4895</v>
      </c>
      <c r="C116" s="3" t="s">
        <v>4786</v>
      </c>
      <c r="D116" s="45" t="s">
        <v>4751</v>
      </c>
      <c r="E116" s="3" t="s">
        <v>4752</v>
      </c>
      <c r="F116" s="3" t="s">
        <v>4753</v>
      </c>
      <c r="G116" s="4" t="str">
        <f t="shared" si="13"/>
        <v>CAP1210 33nF±10%, 50 V, X7R</v>
      </c>
      <c r="H116" s="3" t="s">
        <v>23</v>
      </c>
      <c r="I116" s="3" t="s">
        <v>4754</v>
      </c>
      <c r="J116" s="3" t="s">
        <v>25</v>
      </c>
      <c r="K116" s="3" t="s">
        <v>4896</v>
      </c>
      <c r="L116" s="4" t="str">
        <f t="shared" si="12"/>
        <v>CC1210KKX7R9BB333</v>
      </c>
      <c r="M116" s="3" t="s">
        <v>378</v>
      </c>
      <c r="N116" t="s">
        <v>4756</v>
      </c>
      <c r="O116" t="str">
        <f t="shared" ca="1" si="8"/>
        <v>C:\Altium Libraries\Passives Library\DataSheet\General Purpose &amp; High Capacitance CERAMIC CAPACITOR CLASS II (Yageo).pdf</v>
      </c>
      <c r="P116" s="5" t="str">
        <f t="shared" si="14"/>
        <v>GENERAL PURPOSE CLASS 2 CERAMIC CAPACITORS CAP1210 33nF±10% 50 V X7R</v>
      </c>
    </row>
    <row r="117" spans="1:16" x14ac:dyDescent="0.3">
      <c r="A117" s="4" t="s">
        <v>4904</v>
      </c>
      <c r="B117" s="3" t="s">
        <v>4895</v>
      </c>
      <c r="C117" s="3" t="s">
        <v>4788</v>
      </c>
      <c r="D117" s="45" t="s">
        <v>4751</v>
      </c>
      <c r="E117" s="3" t="s">
        <v>4752</v>
      </c>
      <c r="F117" s="3" t="s">
        <v>4753</v>
      </c>
      <c r="G117" s="4" t="str">
        <f t="shared" si="13"/>
        <v>CAP1210 47nF±10%, 50 V, X7R</v>
      </c>
      <c r="H117" s="3" t="s">
        <v>23</v>
      </c>
      <c r="I117" s="3" t="s">
        <v>4754</v>
      </c>
      <c r="J117" s="3" t="s">
        <v>25</v>
      </c>
      <c r="K117" s="3" t="s">
        <v>4896</v>
      </c>
      <c r="L117" s="4" t="str">
        <f t="shared" si="12"/>
        <v>CC1210KKX7R9BB473</v>
      </c>
      <c r="M117" s="3" t="s">
        <v>378</v>
      </c>
      <c r="N117" t="s">
        <v>4756</v>
      </c>
      <c r="O117" t="str">
        <f t="shared" ca="1" si="8"/>
        <v>C:\Altium Libraries\Passives Library\DataSheet\General Purpose &amp; High Capacitance CERAMIC CAPACITOR CLASS II (Yageo).pdf</v>
      </c>
      <c r="P117" s="5" t="str">
        <f t="shared" si="14"/>
        <v>GENERAL PURPOSE CLASS 2 CERAMIC CAPACITORS CAP1210 47nF±10% 50 V X7R</v>
      </c>
    </row>
    <row r="118" spans="1:16" x14ac:dyDescent="0.3">
      <c r="A118" s="4" t="s">
        <v>4905</v>
      </c>
      <c r="B118" s="3" t="s">
        <v>4895</v>
      </c>
      <c r="C118" s="3" t="s">
        <v>4790</v>
      </c>
      <c r="D118" s="45" t="s">
        <v>4751</v>
      </c>
      <c r="E118" s="3" t="s">
        <v>4752</v>
      </c>
      <c r="F118" s="3" t="s">
        <v>4753</v>
      </c>
      <c r="G118" s="4" t="str">
        <f t="shared" si="13"/>
        <v>CAP1210 68nF±10%, 50 V, X7R</v>
      </c>
      <c r="H118" s="3" t="s">
        <v>23</v>
      </c>
      <c r="I118" s="3" t="s">
        <v>4754</v>
      </c>
      <c r="J118" s="3" t="s">
        <v>25</v>
      </c>
      <c r="K118" s="3" t="s">
        <v>4896</v>
      </c>
      <c r="L118" s="4" t="str">
        <f t="shared" si="12"/>
        <v>CC1210KKX7R9BB683</v>
      </c>
      <c r="M118" s="3" t="s">
        <v>378</v>
      </c>
      <c r="N118" t="s">
        <v>4756</v>
      </c>
      <c r="O118" t="str">
        <f t="shared" ca="1" si="8"/>
        <v>C:\Altium Libraries\Passives Library\DataSheet\General Purpose &amp; High Capacitance CERAMIC CAPACITOR CLASS II (Yageo).pdf</v>
      </c>
      <c r="P118" s="5" t="str">
        <f t="shared" si="14"/>
        <v>GENERAL PURPOSE CLASS 2 CERAMIC CAPACITORS CAP1210 68nF±10% 50 V X7R</v>
      </c>
    </row>
    <row r="119" spans="1:16" x14ac:dyDescent="0.3">
      <c r="A119" s="4" t="s">
        <v>4906</v>
      </c>
      <c r="B119" s="3" t="s">
        <v>4895</v>
      </c>
      <c r="C119" s="3" t="s">
        <v>4793</v>
      </c>
      <c r="D119" s="45" t="s">
        <v>4751</v>
      </c>
      <c r="E119" s="3" t="s">
        <v>4752</v>
      </c>
      <c r="F119" s="3" t="s">
        <v>4753</v>
      </c>
      <c r="G119" s="4" t="str">
        <f t="shared" si="13"/>
        <v>CAP1210 100nF±10%, 50 V, X7R</v>
      </c>
      <c r="H119" s="3" t="s">
        <v>23</v>
      </c>
      <c r="I119" s="3" t="s">
        <v>4754</v>
      </c>
      <c r="J119" s="3" t="s">
        <v>25</v>
      </c>
      <c r="K119" s="3" t="s">
        <v>4896</v>
      </c>
      <c r="L119" s="4" t="str">
        <f t="shared" si="12"/>
        <v>CC1210KKX7R9BB104</v>
      </c>
      <c r="M119" s="3" t="s">
        <v>378</v>
      </c>
      <c r="N119" t="s">
        <v>4756</v>
      </c>
      <c r="O119" t="str">
        <f t="shared" ca="1" si="8"/>
        <v>C:\Altium Libraries\Passives Library\DataSheet\General Purpose &amp; High Capacitance CERAMIC CAPACITOR CLASS II (Yageo).pdf</v>
      </c>
      <c r="P119" s="5" t="str">
        <f t="shared" si="14"/>
        <v>GENERAL PURPOSE CLASS 2 CERAMIC CAPACITORS CAP1210 100nF±10% 50 V X7R</v>
      </c>
    </row>
    <row r="120" spans="1:16" x14ac:dyDescent="0.3">
      <c r="A120" s="4" t="s">
        <v>4907</v>
      </c>
      <c r="B120" s="3" t="s">
        <v>4895</v>
      </c>
      <c r="C120" s="3" t="s">
        <v>4824</v>
      </c>
      <c r="D120" s="45" t="s">
        <v>4751</v>
      </c>
      <c r="E120" s="3" t="s">
        <v>4752</v>
      </c>
      <c r="F120" s="3" t="s">
        <v>4753</v>
      </c>
      <c r="G120" s="4" t="str">
        <f t="shared" si="13"/>
        <v>CAP1210 150nF±10%, 50 V, X7R</v>
      </c>
      <c r="H120" s="3" t="s">
        <v>23</v>
      </c>
      <c r="I120" s="3" t="s">
        <v>4754</v>
      </c>
      <c r="J120" s="3" t="s">
        <v>25</v>
      </c>
      <c r="K120" s="3" t="s">
        <v>4896</v>
      </c>
      <c r="L120" s="4" t="str">
        <f t="shared" si="12"/>
        <v>CC1210KKX7R9BB154</v>
      </c>
      <c r="M120" s="3" t="s">
        <v>378</v>
      </c>
      <c r="N120" t="s">
        <v>4756</v>
      </c>
      <c r="O120" t="str">
        <f t="shared" ca="1" si="8"/>
        <v>C:\Altium Libraries\Passives Library\DataSheet\General Purpose &amp; High Capacitance CERAMIC CAPACITOR CLASS II (Yageo).pdf</v>
      </c>
      <c r="P120" s="5" t="str">
        <f t="shared" si="14"/>
        <v>GENERAL PURPOSE CLASS 2 CERAMIC CAPACITORS CAP1210 150nF±10% 50 V X7R</v>
      </c>
    </row>
    <row r="121" spans="1:16" x14ac:dyDescent="0.3">
      <c r="A121" s="4" t="s">
        <v>4908</v>
      </c>
      <c r="B121" s="3" t="s">
        <v>4895</v>
      </c>
      <c r="C121" s="3" t="s">
        <v>4795</v>
      </c>
      <c r="D121" s="45" t="s">
        <v>4751</v>
      </c>
      <c r="E121" s="3" t="s">
        <v>4752</v>
      </c>
      <c r="F121" s="3" t="s">
        <v>4753</v>
      </c>
      <c r="G121" s="4" t="str">
        <f t="shared" si="13"/>
        <v>CAP1210 220nF±10%, 50 V, X7R</v>
      </c>
      <c r="H121" s="3" t="s">
        <v>23</v>
      </c>
      <c r="I121" s="3" t="s">
        <v>4754</v>
      </c>
      <c r="J121" s="3" t="s">
        <v>25</v>
      </c>
      <c r="K121" s="3" t="s">
        <v>4896</v>
      </c>
      <c r="L121" s="4" t="str">
        <f t="shared" si="12"/>
        <v>CC1210KKX7R9BB224</v>
      </c>
      <c r="M121" s="3" t="s">
        <v>378</v>
      </c>
      <c r="N121" t="s">
        <v>4756</v>
      </c>
      <c r="O121" t="str">
        <f t="shared" ca="1" si="8"/>
        <v>C:\Altium Libraries\Passives Library\DataSheet\General Purpose &amp; High Capacitance CERAMIC CAPACITOR CLASS II (Yageo).pdf</v>
      </c>
      <c r="P121" s="5" t="str">
        <f t="shared" si="14"/>
        <v>GENERAL PURPOSE CLASS 2 CERAMIC CAPACITORS CAP1210 220nF±10% 50 V X7R</v>
      </c>
    </row>
    <row r="122" spans="1:16" x14ac:dyDescent="0.3">
      <c r="A122" s="4" t="s">
        <v>4909</v>
      </c>
      <c r="B122" s="3" t="s">
        <v>4895</v>
      </c>
      <c r="C122" s="3" t="s">
        <v>4827</v>
      </c>
      <c r="D122" s="45" t="s">
        <v>4751</v>
      </c>
      <c r="E122" s="3" t="s">
        <v>4752</v>
      </c>
      <c r="F122" s="3" t="s">
        <v>4753</v>
      </c>
      <c r="G122" s="4" t="str">
        <f t="shared" si="13"/>
        <v>CAP1210 330nF±10%, 50 V, X7R</v>
      </c>
      <c r="H122" s="3" t="s">
        <v>23</v>
      </c>
      <c r="I122" s="3" t="s">
        <v>4754</v>
      </c>
      <c r="J122" s="3" t="s">
        <v>25</v>
      </c>
      <c r="K122" s="3" t="s">
        <v>4896</v>
      </c>
      <c r="L122" s="4" t="str">
        <f t="shared" si="12"/>
        <v>CC1210KKX7R9BB334</v>
      </c>
      <c r="M122" s="3" t="s">
        <v>378</v>
      </c>
      <c r="N122" t="s">
        <v>4756</v>
      </c>
      <c r="O122" t="str">
        <f t="shared" ca="1" si="8"/>
        <v>C:\Altium Libraries\Passives Library\DataSheet\General Purpose &amp; High Capacitance CERAMIC CAPACITOR CLASS II (Yageo).pdf</v>
      </c>
      <c r="P122" s="5" t="str">
        <f t="shared" si="14"/>
        <v>GENERAL PURPOSE CLASS 2 CERAMIC CAPACITORS CAP1210 330nF±10% 50 V X7R</v>
      </c>
    </row>
    <row r="123" spans="1:16" x14ac:dyDescent="0.3">
      <c r="A123" s="4" t="s">
        <v>4910</v>
      </c>
      <c r="B123" s="3" t="s">
        <v>4895</v>
      </c>
      <c r="C123" s="3" t="s">
        <v>4798</v>
      </c>
      <c r="D123" s="45" t="s">
        <v>4751</v>
      </c>
      <c r="E123" s="3" t="s">
        <v>4752</v>
      </c>
      <c r="F123" s="3" t="s">
        <v>4753</v>
      </c>
      <c r="G123" s="4" t="str">
        <f t="shared" si="13"/>
        <v>CAP1210 470nF±10%, 50 V, X7R</v>
      </c>
      <c r="H123" s="3" t="s">
        <v>23</v>
      </c>
      <c r="I123" s="3" t="s">
        <v>4754</v>
      </c>
      <c r="J123" s="3" t="s">
        <v>25</v>
      </c>
      <c r="K123" s="3" t="s">
        <v>4896</v>
      </c>
      <c r="L123" s="4" t="str">
        <f t="shared" si="12"/>
        <v>CC1210KKX7R9BB474</v>
      </c>
      <c r="M123" s="3" t="s">
        <v>378</v>
      </c>
      <c r="N123" t="s">
        <v>4756</v>
      </c>
      <c r="O123" t="str">
        <f t="shared" ca="1" si="8"/>
        <v>C:\Altium Libraries\Passives Library\DataSheet\General Purpose &amp; High Capacitance CERAMIC CAPACITOR CLASS II (Yageo).pdf</v>
      </c>
      <c r="P123" s="5" t="str">
        <f t="shared" si="14"/>
        <v>GENERAL PURPOSE CLASS 2 CERAMIC CAPACITORS CAP1210 470nF±10% 50 V X7R</v>
      </c>
    </row>
    <row r="124" spans="1:16" x14ac:dyDescent="0.3">
      <c r="A124" s="4" t="s">
        <v>4911</v>
      </c>
      <c r="B124" s="3" t="s">
        <v>4895</v>
      </c>
      <c r="C124" s="3" t="s">
        <v>4830</v>
      </c>
      <c r="D124" s="45" t="s">
        <v>4751</v>
      </c>
      <c r="E124" s="3" t="s">
        <v>4752</v>
      </c>
      <c r="F124" s="3" t="s">
        <v>4753</v>
      </c>
      <c r="G124" s="4" t="str">
        <f t="shared" si="13"/>
        <v>CAP1210 680nF±10%, 50 V, X7R</v>
      </c>
      <c r="H124" s="3" t="s">
        <v>23</v>
      </c>
      <c r="I124" s="3" t="s">
        <v>4754</v>
      </c>
      <c r="J124" s="3" t="s">
        <v>25</v>
      </c>
      <c r="K124" s="3" t="s">
        <v>4896</v>
      </c>
      <c r="L124" s="4" t="str">
        <f t="shared" si="12"/>
        <v>CC1210KKX7R9BB684</v>
      </c>
      <c r="M124" s="3" t="s">
        <v>378</v>
      </c>
      <c r="N124" t="s">
        <v>4756</v>
      </c>
      <c r="O124" t="str">
        <f t="shared" ca="1" si="8"/>
        <v>C:\Altium Libraries\Passives Library\DataSheet\General Purpose &amp; High Capacitance CERAMIC CAPACITOR CLASS II (Yageo).pdf</v>
      </c>
      <c r="P124" s="5" t="str">
        <f t="shared" si="14"/>
        <v>GENERAL PURPOSE CLASS 2 CERAMIC CAPACITORS CAP1210 680nF±10% 50 V X7R</v>
      </c>
    </row>
    <row r="125" spans="1:16" x14ac:dyDescent="0.3">
      <c r="A125" s="4" t="s">
        <v>4912</v>
      </c>
      <c r="B125" s="3" t="s">
        <v>4895</v>
      </c>
      <c r="C125" s="3" t="s">
        <v>4801</v>
      </c>
      <c r="D125" s="45" t="s">
        <v>4751</v>
      </c>
      <c r="E125" s="3" t="s">
        <v>4752</v>
      </c>
      <c r="F125" s="3" t="s">
        <v>4753</v>
      </c>
      <c r="G125" s="4" t="str">
        <f t="shared" si="13"/>
        <v>CAP1210 1uF±10%, 50 V, X7R</v>
      </c>
      <c r="H125" s="3" t="s">
        <v>23</v>
      </c>
      <c r="I125" s="3" t="s">
        <v>4754</v>
      </c>
      <c r="J125" s="3" t="s">
        <v>25</v>
      </c>
      <c r="K125" s="3" t="s">
        <v>4896</v>
      </c>
      <c r="L125" s="4" t="str">
        <f t="shared" si="12"/>
        <v>CC1210KKX7R9BB105</v>
      </c>
      <c r="M125" s="3" t="s">
        <v>378</v>
      </c>
      <c r="N125" t="s">
        <v>4756</v>
      </c>
      <c r="O125" t="str">
        <f t="shared" ca="1" si="8"/>
        <v>C:\Altium Libraries\Passives Library\DataSheet\General Purpose &amp; High Capacitance CERAMIC CAPACITOR CLASS II (Yageo).pdf</v>
      </c>
      <c r="P125" s="5" t="str">
        <f t="shared" si="14"/>
        <v>GENERAL PURPOSE CLASS 2 CERAMIC CAPACITORS CAP1210 1uF±10% 50 V X7R</v>
      </c>
    </row>
    <row r="126" spans="1:16" x14ac:dyDescent="0.3">
      <c r="A126" s="4" t="s">
        <v>4913</v>
      </c>
      <c r="B126" s="3" t="s">
        <v>4895</v>
      </c>
      <c r="C126" s="3" t="s">
        <v>4833</v>
      </c>
      <c r="D126" s="45" t="s">
        <v>4751</v>
      </c>
      <c r="E126" s="3" t="s">
        <v>4752</v>
      </c>
      <c r="F126" s="3" t="s">
        <v>4753</v>
      </c>
      <c r="G126" s="4" t="str">
        <f t="shared" si="13"/>
        <v>CAP1210 2,2uF±10%, 50 V, X7R</v>
      </c>
      <c r="H126" s="3" t="s">
        <v>23</v>
      </c>
      <c r="I126" s="3" t="s">
        <v>4754</v>
      </c>
      <c r="J126" s="3" t="s">
        <v>25</v>
      </c>
      <c r="K126" s="3" t="s">
        <v>4896</v>
      </c>
      <c r="L126" s="4" t="str">
        <f t="shared" si="12"/>
        <v>CC1210KKX7R9BB225</v>
      </c>
      <c r="M126" s="3" t="s">
        <v>378</v>
      </c>
      <c r="N126" t="s">
        <v>4756</v>
      </c>
      <c r="O126" t="str">
        <f t="shared" ca="1" si="8"/>
        <v>C:\Altium Libraries\Passives Library\DataSheet\General Purpose &amp; High Capacitance CERAMIC CAPACITOR CLASS II (Yageo).pdf</v>
      </c>
      <c r="P126" s="5" t="str">
        <f t="shared" si="14"/>
        <v>GENERAL PURPOSE CLASS 2 CERAMIC CAPACITORS CAP1210 2,2uF±10% 50 V X7R</v>
      </c>
    </row>
    <row r="127" spans="1:16" x14ac:dyDescent="0.3">
      <c r="A127" s="4" t="s">
        <v>4914</v>
      </c>
      <c r="B127" s="3" t="s">
        <v>4895</v>
      </c>
      <c r="C127" s="3" t="s">
        <v>4862</v>
      </c>
      <c r="D127" s="45" t="s">
        <v>4751</v>
      </c>
      <c r="E127" s="3" t="s">
        <v>4752</v>
      </c>
      <c r="F127" s="3" t="s">
        <v>4753</v>
      </c>
      <c r="G127" s="4" t="str">
        <f t="shared" si="13"/>
        <v>CAP1210 4,7uF±10%, 50 V, X7R</v>
      </c>
      <c r="H127" s="3" t="s">
        <v>23</v>
      </c>
      <c r="I127" s="3" t="s">
        <v>4754</v>
      </c>
      <c r="J127" s="3" t="s">
        <v>25</v>
      </c>
      <c r="K127" s="3" t="s">
        <v>4896</v>
      </c>
      <c r="L127" s="4" t="str">
        <f t="shared" si="12"/>
        <v>CC1210KKX7R9BB475</v>
      </c>
      <c r="M127" s="3" t="s">
        <v>378</v>
      </c>
      <c r="N127" t="s">
        <v>4756</v>
      </c>
      <c r="O127" t="str">
        <f t="shared" ca="1" si="8"/>
        <v>C:\Altium Libraries\Passives Library\DataSheet\General Purpose &amp; High Capacitance CERAMIC CAPACITOR CLASS II (Yageo).pdf</v>
      </c>
      <c r="P127" s="5" t="str">
        <f t="shared" si="14"/>
        <v>GENERAL PURPOSE CLASS 2 CERAMIC CAPACITORS CAP1210 4,7uF±10% 50 V X7R</v>
      </c>
    </row>
    <row r="128" spans="1:16" x14ac:dyDescent="0.3">
      <c r="A128" s="4" t="s">
        <v>4915</v>
      </c>
      <c r="B128" s="3" t="s">
        <v>4895</v>
      </c>
      <c r="C128" s="3" t="s">
        <v>4864</v>
      </c>
      <c r="D128" s="45" t="s">
        <v>4751</v>
      </c>
      <c r="E128" s="3" t="s">
        <v>4752</v>
      </c>
      <c r="F128" s="3" t="s">
        <v>4753</v>
      </c>
      <c r="G128" s="4" t="str">
        <f t="shared" si="13"/>
        <v>CAP1210 10uF±10%, 50 V, X7R</v>
      </c>
      <c r="H128" s="3" t="s">
        <v>23</v>
      </c>
      <c r="I128" s="3" t="s">
        <v>4754</v>
      </c>
      <c r="J128" s="3" t="s">
        <v>25</v>
      </c>
      <c r="K128" s="3" t="s">
        <v>4896</v>
      </c>
      <c r="L128" s="4" t="str">
        <f t="shared" si="12"/>
        <v>CC1210KKX7R9BB106</v>
      </c>
      <c r="M128" s="3" t="s">
        <v>378</v>
      </c>
      <c r="N128" t="s">
        <v>4756</v>
      </c>
      <c r="O128" t="str">
        <f t="shared" ca="1" si="8"/>
        <v>C:\Altium Libraries\Passives Library\DataSheet\General Purpose &amp; High Capacitance CERAMIC CAPACITOR CLASS II (Yageo).pdf</v>
      </c>
      <c r="P128" s="5" t="str">
        <f t="shared" si="14"/>
        <v>GENERAL PURPOSE CLASS 2 CERAMIC CAPACITORS CAP1210 10uF±10% 50 V X7R</v>
      </c>
    </row>
    <row r="129" spans="1:16" x14ac:dyDescent="0.3">
      <c r="A129" s="4" t="s">
        <v>4916</v>
      </c>
      <c r="B129" s="3" t="s">
        <v>4895</v>
      </c>
      <c r="C129" s="3" t="s">
        <v>4893</v>
      </c>
      <c r="D129" s="45" t="s">
        <v>4751</v>
      </c>
      <c r="E129" s="3" t="s">
        <v>4791</v>
      </c>
      <c r="F129" s="3" t="s">
        <v>4753</v>
      </c>
      <c r="G129" s="4" t="str">
        <f t="shared" si="13"/>
        <v>CAP1210 22uF±10%, 25 V, X7R</v>
      </c>
      <c r="H129" s="3" t="s">
        <v>23</v>
      </c>
      <c r="I129" s="3" t="s">
        <v>4754</v>
      </c>
      <c r="J129" s="3" t="s">
        <v>25</v>
      </c>
      <c r="K129" s="3" t="s">
        <v>4896</v>
      </c>
      <c r="L129" s="4" t="str">
        <f t="shared" si="12"/>
        <v>CC1210KKX7R8BB226</v>
      </c>
      <c r="M129" s="3" t="s">
        <v>378</v>
      </c>
      <c r="N129" t="s">
        <v>4756</v>
      </c>
      <c r="O129" t="str">
        <f t="shared" ca="1" si="8"/>
        <v>C:\Altium Libraries\Passives Library\DataSheet\General Purpose &amp; High Capacitance CERAMIC CAPACITOR CLASS II (Yageo).pdf</v>
      </c>
      <c r="P129" s="5" t="str">
        <f t="shared" si="14"/>
        <v>GENERAL PURPOSE CLASS 2 CERAMIC CAPACITORS CAP1210 22uF±10% 25 V X7R</v>
      </c>
    </row>
    <row r="130" spans="1:16" x14ac:dyDescent="0.3">
      <c r="A130" s="4" t="s">
        <v>4917</v>
      </c>
      <c r="B130" s="3" t="s">
        <v>4895</v>
      </c>
      <c r="C130" s="3" t="s">
        <v>4918</v>
      </c>
      <c r="D130" s="45" t="s">
        <v>4751</v>
      </c>
      <c r="E130" s="3" t="s">
        <v>4799</v>
      </c>
      <c r="F130" s="3" t="s">
        <v>4753</v>
      </c>
      <c r="G130" s="4" t="str">
        <f>CONCATENATE(K130," ",C130,D130,", ",E130,", ",F130)</f>
        <v>CAP1210 47uF±10%, 10 V, X7R</v>
      </c>
      <c r="H130" s="3" t="s">
        <v>23</v>
      </c>
      <c r="I130" s="3" t="s">
        <v>4754</v>
      </c>
      <c r="J130" s="3" t="s">
        <v>25</v>
      </c>
      <c r="K130" s="3" t="s">
        <v>4896</v>
      </c>
      <c r="L130" s="4" t="str">
        <f t="shared" si="12"/>
        <v>CC1210KKX7R6BB476</v>
      </c>
      <c r="M130" s="3" t="s">
        <v>378</v>
      </c>
      <c r="N130" t="s">
        <v>4756</v>
      </c>
      <c r="O130" t="str">
        <f t="shared" ca="1" si="8"/>
        <v>C:\Altium Libraries\Passives Library\DataSheet\General Purpose &amp; High Capacitance CERAMIC CAPACITOR CLASS II (Yageo).pdf</v>
      </c>
      <c r="P130" s="5" t="str">
        <f>CONCATENATE(N130," ",K130," ",C130,D130," ",E130," ",F130)</f>
        <v>GENERAL PURPOSE CLASS 2 CERAMIC CAPACITORS CAP1210 47uF±10% 10 V X7R</v>
      </c>
    </row>
    <row r="131" spans="1:16" x14ac:dyDescent="0.3">
      <c r="A131" s="9"/>
      <c r="B131" s="7"/>
      <c r="C131" s="8"/>
      <c r="D131" s="7"/>
      <c r="E131" s="7"/>
      <c r="F131" s="7"/>
      <c r="G131" s="7"/>
      <c r="H131" s="7"/>
      <c r="I131" s="7"/>
      <c r="J131" s="7"/>
      <c r="K131" s="7"/>
      <c r="L131" s="9"/>
      <c r="M131" s="7"/>
      <c r="N131" s="7"/>
      <c r="O131" s="28"/>
      <c r="P131" s="7"/>
    </row>
    <row r="132" spans="1:16" x14ac:dyDescent="0.3">
      <c r="A132" s="4" t="s">
        <v>4917</v>
      </c>
      <c r="B132" s="3" t="s">
        <v>4919</v>
      </c>
      <c r="C132" s="3" t="s">
        <v>4788</v>
      </c>
      <c r="D132" s="45" t="s">
        <v>4751</v>
      </c>
      <c r="E132" s="3" t="s">
        <v>4752</v>
      </c>
      <c r="F132" s="3" t="s">
        <v>4753</v>
      </c>
      <c r="G132" s="4" t="str">
        <f t="shared" ref="G132:G140" si="15">CONCATENATE(K132," ",C132,D132,", ",E132,", ",F132)</f>
        <v>CAP1812 47nF±10%, 50 V, X7R</v>
      </c>
      <c r="H132" s="3" t="s">
        <v>23</v>
      </c>
      <c r="I132" s="3" t="s">
        <v>4754</v>
      </c>
      <c r="J132" s="3" t="s">
        <v>25</v>
      </c>
      <c r="K132" s="3" t="s">
        <v>4920</v>
      </c>
      <c r="L132" s="4" t="str">
        <f t="shared" si="12"/>
        <v>CC1812KKX7R9BB473</v>
      </c>
      <c r="M132" s="3" t="s">
        <v>378</v>
      </c>
      <c r="N132" t="s">
        <v>4756</v>
      </c>
      <c r="O132" t="str">
        <f t="shared" ref="O132:O140" ca="1" si="16">CONCATENATE(LEFT(CELL("имяфайла"), FIND("[",CELL("имяфайла"))-1),"DataSheet\General Purpose &amp; High Capacitance CERAMIC CAPACITOR CLASS II (Yageo).pdf")</f>
        <v>C:\Altium Libraries\Passives Library\DataSheet\General Purpose &amp; High Capacitance CERAMIC CAPACITOR CLASS II (Yageo).pdf</v>
      </c>
      <c r="P132" s="5" t="str">
        <f t="shared" ref="P132:P140" si="17">CONCATENATE(N132," ",K132," ",C132,D132," ",E132," ",F132)</f>
        <v>GENERAL PURPOSE CLASS 2 CERAMIC CAPACITORS CAP1812 47nF±10% 50 V X7R</v>
      </c>
    </row>
    <row r="133" spans="1:16" x14ac:dyDescent="0.3">
      <c r="A133" s="4" t="s">
        <v>4921</v>
      </c>
      <c r="B133" s="3" t="s">
        <v>4919</v>
      </c>
      <c r="C133" s="3" t="s">
        <v>4790</v>
      </c>
      <c r="D133" s="45" t="s">
        <v>4751</v>
      </c>
      <c r="E133" s="3" t="s">
        <v>4752</v>
      </c>
      <c r="F133" s="3" t="s">
        <v>4753</v>
      </c>
      <c r="G133" s="4" t="str">
        <f t="shared" si="15"/>
        <v>CAP1812 68nF±10%, 50 V, X7R</v>
      </c>
      <c r="H133" s="3" t="s">
        <v>23</v>
      </c>
      <c r="I133" s="3" t="s">
        <v>4754</v>
      </c>
      <c r="J133" s="3" t="s">
        <v>25</v>
      </c>
      <c r="K133" s="3" t="s">
        <v>4920</v>
      </c>
      <c r="L133" s="4" t="str">
        <f t="shared" si="12"/>
        <v>CC1812KKX7R9BB683</v>
      </c>
      <c r="M133" s="3" t="s">
        <v>378</v>
      </c>
      <c r="N133" t="s">
        <v>4756</v>
      </c>
      <c r="O133" t="str">
        <f t="shared" ca="1" si="16"/>
        <v>C:\Altium Libraries\Passives Library\DataSheet\General Purpose &amp; High Capacitance CERAMIC CAPACITOR CLASS II (Yageo).pdf</v>
      </c>
      <c r="P133" s="5" t="str">
        <f t="shared" si="17"/>
        <v>GENERAL PURPOSE CLASS 2 CERAMIC CAPACITORS CAP1812 68nF±10% 50 V X7R</v>
      </c>
    </row>
    <row r="134" spans="1:16" x14ac:dyDescent="0.3">
      <c r="A134" s="4" t="s">
        <v>4922</v>
      </c>
      <c r="B134" s="3" t="s">
        <v>4919</v>
      </c>
      <c r="C134" s="3" t="s">
        <v>4793</v>
      </c>
      <c r="D134" s="45" t="s">
        <v>4751</v>
      </c>
      <c r="E134" s="3" t="s">
        <v>4752</v>
      </c>
      <c r="F134" s="3" t="s">
        <v>4753</v>
      </c>
      <c r="G134" s="4" t="str">
        <f t="shared" si="15"/>
        <v>CAP1812 100nF±10%, 50 V, X7R</v>
      </c>
      <c r="H134" s="3" t="s">
        <v>23</v>
      </c>
      <c r="I134" s="3" t="s">
        <v>4754</v>
      </c>
      <c r="J134" s="3" t="s">
        <v>25</v>
      </c>
      <c r="K134" s="3" t="s">
        <v>4920</v>
      </c>
      <c r="L134" s="4" t="str">
        <f t="shared" si="12"/>
        <v>CC1812KKX7R9BB104</v>
      </c>
      <c r="M134" s="3" t="s">
        <v>378</v>
      </c>
      <c r="N134" t="s">
        <v>4756</v>
      </c>
      <c r="O134" t="str">
        <f t="shared" ca="1" si="16"/>
        <v>C:\Altium Libraries\Passives Library\DataSheet\General Purpose &amp; High Capacitance CERAMIC CAPACITOR CLASS II (Yageo).pdf</v>
      </c>
      <c r="P134" s="5" t="str">
        <f t="shared" si="17"/>
        <v>GENERAL PURPOSE CLASS 2 CERAMIC CAPACITORS CAP1812 100nF±10% 50 V X7R</v>
      </c>
    </row>
    <row r="135" spans="1:16" x14ac:dyDescent="0.3">
      <c r="A135" s="4" t="s">
        <v>4923</v>
      </c>
      <c r="B135" s="3" t="s">
        <v>4919</v>
      </c>
      <c r="C135" s="3" t="s">
        <v>4824</v>
      </c>
      <c r="D135" s="45" t="s">
        <v>4751</v>
      </c>
      <c r="E135" s="3" t="s">
        <v>4752</v>
      </c>
      <c r="F135" s="3" t="s">
        <v>4753</v>
      </c>
      <c r="G135" s="4" t="str">
        <f t="shared" si="15"/>
        <v>CAP1812 150nF±10%, 50 V, X7R</v>
      </c>
      <c r="H135" s="3" t="s">
        <v>23</v>
      </c>
      <c r="I135" s="3" t="s">
        <v>4754</v>
      </c>
      <c r="J135" s="3" t="s">
        <v>25</v>
      </c>
      <c r="K135" s="3" t="s">
        <v>4920</v>
      </c>
      <c r="L135" s="4" t="str">
        <f t="shared" si="12"/>
        <v>CC1812KKX7R9BB154</v>
      </c>
      <c r="M135" s="3" t="s">
        <v>378</v>
      </c>
      <c r="N135" t="s">
        <v>4756</v>
      </c>
      <c r="O135" t="str">
        <f t="shared" ca="1" si="16"/>
        <v>C:\Altium Libraries\Passives Library\DataSheet\General Purpose &amp; High Capacitance CERAMIC CAPACITOR CLASS II (Yageo).pdf</v>
      </c>
      <c r="P135" s="5" t="str">
        <f t="shared" si="17"/>
        <v>GENERAL PURPOSE CLASS 2 CERAMIC CAPACITORS CAP1812 150nF±10% 50 V X7R</v>
      </c>
    </row>
    <row r="136" spans="1:16" x14ac:dyDescent="0.3">
      <c r="A136" s="4" t="s">
        <v>4924</v>
      </c>
      <c r="B136" s="3" t="s">
        <v>4919</v>
      </c>
      <c r="C136" s="3" t="s">
        <v>4795</v>
      </c>
      <c r="D136" s="45" t="s">
        <v>4751</v>
      </c>
      <c r="E136" s="3" t="s">
        <v>4752</v>
      </c>
      <c r="F136" s="3" t="s">
        <v>4753</v>
      </c>
      <c r="G136" s="4" t="str">
        <f t="shared" si="15"/>
        <v>CAP1812 220nF±10%, 50 V, X7R</v>
      </c>
      <c r="H136" s="3" t="s">
        <v>23</v>
      </c>
      <c r="I136" s="3" t="s">
        <v>4754</v>
      </c>
      <c r="J136" s="3" t="s">
        <v>25</v>
      </c>
      <c r="K136" s="3" t="s">
        <v>4920</v>
      </c>
      <c r="L136" s="4" t="str">
        <f t="shared" si="12"/>
        <v>CC1812KKX7R9BB224</v>
      </c>
      <c r="M136" s="3" t="s">
        <v>378</v>
      </c>
      <c r="N136" t="s">
        <v>4756</v>
      </c>
      <c r="O136" t="str">
        <f t="shared" ca="1" si="16"/>
        <v>C:\Altium Libraries\Passives Library\DataSheet\General Purpose &amp; High Capacitance CERAMIC CAPACITOR CLASS II (Yageo).pdf</v>
      </c>
      <c r="P136" s="5" t="str">
        <f t="shared" si="17"/>
        <v>GENERAL PURPOSE CLASS 2 CERAMIC CAPACITORS CAP1812 220nF±10% 50 V X7R</v>
      </c>
    </row>
    <row r="137" spans="1:16" x14ac:dyDescent="0.3">
      <c r="A137" s="4" t="s">
        <v>4925</v>
      </c>
      <c r="B137" s="3" t="s">
        <v>4919</v>
      </c>
      <c r="C137" s="3" t="s">
        <v>4827</v>
      </c>
      <c r="D137" s="45" t="s">
        <v>4751</v>
      </c>
      <c r="E137" s="3" t="s">
        <v>4752</v>
      </c>
      <c r="F137" s="3" t="s">
        <v>4753</v>
      </c>
      <c r="G137" s="4" t="str">
        <f t="shared" si="15"/>
        <v>CAP1812 330nF±10%, 50 V, X7R</v>
      </c>
      <c r="H137" s="3" t="s">
        <v>23</v>
      </c>
      <c r="I137" s="3" t="s">
        <v>4754</v>
      </c>
      <c r="J137" s="3" t="s">
        <v>25</v>
      </c>
      <c r="K137" s="3" t="s">
        <v>4920</v>
      </c>
      <c r="L137" s="4" t="str">
        <f t="shared" si="12"/>
        <v>CC1812KKX7R9BB334</v>
      </c>
      <c r="M137" s="3" t="s">
        <v>378</v>
      </c>
      <c r="N137" t="s">
        <v>4756</v>
      </c>
      <c r="O137" t="str">
        <f t="shared" ca="1" si="16"/>
        <v>C:\Altium Libraries\Passives Library\DataSheet\General Purpose &amp; High Capacitance CERAMIC CAPACITOR CLASS II (Yageo).pdf</v>
      </c>
      <c r="P137" s="5" t="str">
        <f t="shared" si="17"/>
        <v>GENERAL PURPOSE CLASS 2 CERAMIC CAPACITORS CAP1812 330nF±10% 50 V X7R</v>
      </c>
    </row>
    <row r="138" spans="1:16" x14ac:dyDescent="0.3">
      <c r="A138" s="4" t="s">
        <v>4926</v>
      </c>
      <c r="B138" s="3" t="s">
        <v>4919</v>
      </c>
      <c r="C138" s="3" t="s">
        <v>4798</v>
      </c>
      <c r="D138" s="45" t="s">
        <v>4751</v>
      </c>
      <c r="E138" s="3" t="s">
        <v>4752</v>
      </c>
      <c r="F138" s="3" t="s">
        <v>4753</v>
      </c>
      <c r="G138" s="4" t="str">
        <f t="shared" si="15"/>
        <v>CAP1812 470nF±10%, 50 V, X7R</v>
      </c>
      <c r="H138" s="3" t="s">
        <v>23</v>
      </c>
      <c r="I138" s="3" t="s">
        <v>4754</v>
      </c>
      <c r="J138" s="3" t="s">
        <v>25</v>
      </c>
      <c r="K138" s="3" t="s">
        <v>4920</v>
      </c>
      <c r="L138" s="4" t="str">
        <f t="shared" si="12"/>
        <v>CC1812KKX7R9BB474</v>
      </c>
      <c r="M138" s="3" t="s">
        <v>378</v>
      </c>
      <c r="N138" t="s">
        <v>4756</v>
      </c>
      <c r="O138" t="str">
        <f t="shared" ca="1" si="16"/>
        <v>C:\Altium Libraries\Passives Library\DataSheet\General Purpose &amp; High Capacitance CERAMIC CAPACITOR CLASS II (Yageo).pdf</v>
      </c>
      <c r="P138" s="5" t="str">
        <f t="shared" si="17"/>
        <v>GENERAL PURPOSE CLASS 2 CERAMIC CAPACITORS CAP1812 470nF±10% 50 V X7R</v>
      </c>
    </row>
    <row r="139" spans="1:16" x14ac:dyDescent="0.3">
      <c r="A139" s="4" t="s">
        <v>4927</v>
      </c>
      <c r="B139" s="3" t="s">
        <v>4919</v>
      </c>
      <c r="C139" s="3" t="s">
        <v>4830</v>
      </c>
      <c r="D139" s="45" t="s">
        <v>4751</v>
      </c>
      <c r="E139" s="3" t="s">
        <v>4752</v>
      </c>
      <c r="F139" s="3" t="s">
        <v>4753</v>
      </c>
      <c r="G139" s="4" t="str">
        <f t="shared" si="15"/>
        <v>CAP1812 680nF±10%, 50 V, X7R</v>
      </c>
      <c r="H139" s="3" t="s">
        <v>23</v>
      </c>
      <c r="I139" s="3" t="s">
        <v>4754</v>
      </c>
      <c r="J139" s="3" t="s">
        <v>25</v>
      </c>
      <c r="K139" s="3" t="s">
        <v>4920</v>
      </c>
      <c r="L139" s="4" t="str">
        <f t="shared" si="12"/>
        <v>CC1812KKX7R9BB684</v>
      </c>
      <c r="M139" s="3" t="s">
        <v>378</v>
      </c>
      <c r="N139" t="s">
        <v>4756</v>
      </c>
      <c r="O139" t="str">
        <f t="shared" ca="1" si="16"/>
        <v>C:\Altium Libraries\Passives Library\DataSheet\General Purpose &amp; High Capacitance CERAMIC CAPACITOR CLASS II (Yageo).pdf</v>
      </c>
      <c r="P139" s="5" t="str">
        <f t="shared" si="17"/>
        <v>GENERAL PURPOSE CLASS 2 CERAMIC CAPACITORS CAP1812 680nF±10% 50 V X7R</v>
      </c>
    </row>
    <row r="140" spans="1:16" x14ac:dyDescent="0.3">
      <c r="A140" s="4" t="s">
        <v>4928</v>
      </c>
      <c r="B140" s="3" t="s">
        <v>4919</v>
      </c>
      <c r="C140" s="3" t="s">
        <v>4801</v>
      </c>
      <c r="D140" s="45" t="s">
        <v>4751</v>
      </c>
      <c r="E140" s="3" t="s">
        <v>4752</v>
      </c>
      <c r="F140" s="3" t="s">
        <v>4753</v>
      </c>
      <c r="G140" s="4" t="str">
        <f t="shared" si="15"/>
        <v>CAP1812 1uF±10%, 50 V, X7R</v>
      </c>
      <c r="H140" s="3" t="s">
        <v>23</v>
      </c>
      <c r="I140" s="3" t="s">
        <v>4754</v>
      </c>
      <c r="J140" s="3" t="s">
        <v>25</v>
      </c>
      <c r="K140" s="3" t="s">
        <v>4920</v>
      </c>
      <c r="L140" s="4" t="str">
        <f t="shared" si="12"/>
        <v>CC1812KKX7R9BB105</v>
      </c>
      <c r="M140" s="3" t="s">
        <v>378</v>
      </c>
      <c r="N140" t="s">
        <v>4756</v>
      </c>
      <c r="O140" t="str">
        <f t="shared" ca="1" si="16"/>
        <v>C:\Altium Libraries\Passives Library\DataSheet\General Purpose &amp; High Capacitance CERAMIC CAPACITOR CLASS II (Yageo).pdf</v>
      </c>
      <c r="P140" s="5" t="str">
        <f t="shared" si="17"/>
        <v>GENERAL PURPOSE CLASS 2 CERAMIC CAPACITORS CAP1812 1uF±10% 50 V X7R</v>
      </c>
    </row>
    <row r="141" spans="1:16" x14ac:dyDescent="0.3">
      <c r="A141" s="16"/>
      <c r="B141" s="12"/>
      <c r="C141" s="1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1:16" x14ac:dyDescent="0.3">
      <c r="A142" s="4" t="s">
        <v>4929</v>
      </c>
      <c r="B142" s="3" t="s">
        <v>373</v>
      </c>
      <c r="C142" s="3" t="s">
        <v>4930</v>
      </c>
      <c r="D142" s="45" t="s">
        <v>4931</v>
      </c>
      <c r="E142" s="3" t="s">
        <v>4752</v>
      </c>
      <c r="F142" s="3" t="s">
        <v>4932</v>
      </c>
      <c r="G142" s="4" t="str">
        <f>CONCATENATE(K142," ",C142,D142,", ",E142,", ",F142)</f>
        <v>CAP0402 10pF±5%, 50 V, NP0</v>
      </c>
      <c r="H142" s="3" t="s">
        <v>23</v>
      </c>
      <c r="I142" s="3" t="s">
        <v>4754</v>
      </c>
      <c r="J142" s="3" t="s">
        <v>25</v>
      </c>
      <c r="K142" s="3" t="s">
        <v>4755</v>
      </c>
      <c r="L142" s="4" t="str">
        <f>CONCATENATE("CC",RIGHT(K142,4),IF(D142="±5%","J",IF(D142="±10%","K","M")),"R","NPO",(IF(E142="6,3 V","5",IF(E142="10 V","6",IF(E142="16 V","7",IF(E142="25 V","8",IF(E142="50 V","9","?")))))),"BN",(SUBSTITUTE(SUBSTITUTE((TEXT(VALUE(REPLACE(C142,(LEN(C142)-1),2,""))*(IF(OR(RIGHT(C142,2)="pF",RIGHT(C142,1)&lt;&gt;"F"),1,IF(RIGHT(C142,2)="nF",1000,(IF(RIGHT(C142,2)="uF",1000000)))))/10,"0,0E+0")),",",""),"E+","")))</f>
        <v>CC0402JRNPO9BN100</v>
      </c>
      <c r="M142" s="3" t="s">
        <v>378</v>
      </c>
      <c r="N142" t="s">
        <v>4933</v>
      </c>
      <c r="O142" t="str">
        <f ca="1">CONCATENATE(LEFT(CELL("имяфайла"), FIND("[",CELL("имяфайла"))-1),"DataSheet\General Purpose &amp; High Capacitance CERAMIC CAPACITOR CLASS I (Yageo).pdf")</f>
        <v>C:\Altium Libraries\Passives Library\DataSheet\General Purpose &amp; High Capacitance CERAMIC CAPACITOR CLASS I (Yageo).pdf</v>
      </c>
      <c r="P142" s="5" t="str">
        <f>CONCATENATE(N142," ",K142," ",C142,D142," ",E142," ",F142)</f>
        <v>GENERAL PURPOSE CLASS 1 CERAMIC CAPACITORS CAP0402 10pF±5% 50 V NP0</v>
      </c>
    </row>
    <row r="143" spans="1:16" x14ac:dyDescent="0.3">
      <c r="A143" s="4" t="s">
        <v>4934</v>
      </c>
      <c r="B143" s="3" t="s">
        <v>373</v>
      </c>
      <c r="C143" s="3" t="s">
        <v>4935</v>
      </c>
      <c r="D143" s="45" t="s">
        <v>4931</v>
      </c>
      <c r="E143" s="3" t="s">
        <v>4752</v>
      </c>
      <c r="F143" s="3" t="s">
        <v>4932</v>
      </c>
      <c r="G143" s="4" t="str">
        <f t="shared" ref="G143:G163" si="18">CONCATENATE(K143," ",C143,D143,", ",E143,", ",F143)</f>
        <v>CAP0402 12pF±5%, 50 V, NP0</v>
      </c>
      <c r="H143" s="3" t="s">
        <v>23</v>
      </c>
      <c r="I143" s="3" t="s">
        <v>4754</v>
      </c>
      <c r="J143" s="3" t="s">
        <v>25</v>
      </c>
      <c r="K143" s="3" t="s">
        <v>4755</v>
      </c>
      <c r="L143" s="4" t="str">
        <f t="shared" ref="L143:L165" si="19">CONCATENATE("CC",RIGHT(K143,4),IF(D143="±5%","J",IF(D143="±10%","K","M")),"R","NPO",(IF(E143="6,3 V","5",IF(E143="10 V","6",IF(E143="16 V","7",IF(E143="25 V","8",IF(E143="50 V","9","?")))))),"BN",(SUBSTITUTE(SUBSTITUTE((TEXT(VALUE(REPLACE(C143,(LEN(C143)-1),2,""))*(IF(OR(RIGHT(C143,2)="pF",RIGHT(C143,1)&lt;&gt;"F"),1,IF(RIGHT(C143,2)="nF",1000,(IF(RIGHT(C143,2)="uF",1000000)))))/10,"0,0E+0")),",",""),"E+","")))</f>
        <v>CC0402JRNPO9BN120</v>
      </c>
      <c r="M143" s="3" t="s">
        <v>378</v>
      </c>
      <c r="N143" t="s">
        <v>4933</v>
      </c>
      <c r="O143" t="str">
        <f t="shared" ref="O143:O206" ca="1" si="20">CONCATENATE(LEFT(CELL("имяфайла"), FIND("[",CELL("имяфайла"))-1),"DataSheet\General Purpose &amp; High Capacitance CERAMIC CAPACITOR CLASS I (Yageo).pdf")</f>
        <v>C:\Altium Libraries\Passives Library\DataSheet\General Purpose &amp; High Capacitance CERAMIC CAPACITOR CLASS I (Yageo).pdf</v>
      </c>
      <c r="P143" s="5" t="str">
        <f t="shared" ref="P143:P163" si="21">CONCATENATE(N143," ",K143," ",C143,D143," ",E143," ",F143)</f>
        <v>GENERAL PURPOSE CLASS 1 CERAMIC CAPACITORS CAP0402 12pF±5% 50 V NP0</v>
      </c>
    </row>
    <row r="144" spans="1:16" x14ac:dyDescent="0.3">
      <c r="A144" s="4" t="s">
        <v>4936</v>
      </c>
      <c r="B144" s="3" t="s">
        <v>373</v>
      </c>
      <c r="C144" s="3" t="s">
        <v>4937</v>
      </c>
      <c r="D144" s="45" t="s">
        <v>4931</v>
      </c>
      <c r="E144" s="3" t="s">
        <v>4752</v>
      </c>
      <c r="F144" s="3" t="s">
        <v>4932</v>
      </c>
      <c r="G144" s="4" t="str">
        <f t="shared" si="18"/>
        <v>CAP0402 15pF±5%, 50 V, NP0</v>
      </c>
      <c r="H144" s="3" t="s">
        <v>23</v>
      </c>
      <c r="I144" s="3" t="s">
        <v>4754</v>
      </c>
      <c r="J144" s="3" t="s">
        <v>25</v>
      </c>
      <c r="K144" s="3" t="s">
        <v>4755</v>
      </c>
      <c r="L144" s="4" t="str">
        <f t="shared" si="19"/>
        <v>CC0402JRNPO9BN150</v>
      </c>
      <c r="M144" s="3" t="s">
        <v>378</v>
      </c>
      <c r="N144" t="s">
        <v>4933</v>
      </c>
      <c r="O144" t="str">
        <f t="shared" ca="1" si="20"/>
        <v>C:\Altium Libraries\Passives Library\DataSheet\General Purpose &amp; High Capacitance CERAMIC CAPACITOR CLASS I (Yageo).pdf</v>
      </c>
      <c r="P144" s="5" t="str">
        <f t="shared" si="21"/>
        <v>GENERAL PURPOSE CLASS 1 CERAMIC CAPACITORS CAP0402 15pF±5% 50 V NP0</v>
      </c>
    </row>
    <row r="145" spans="1:16" x14ac:dyDescent="0.3">
      <c r="A145" s="4" t="s">
        <v>4938</v>
      </c>
      <c r="B145" s="3" t="s">
        <v>373</v>
      </c>
      <c r="C145" s="3" t="s">
        <v>4939</v>
      </c>
      <c r="D145" s="45" t="s">
        <v>4931</v>
      </c>
      <c r="E145" s="3" t="s">
        <v>4752</v>
      </c>
      <c r="F145" s="3" t="s">
        <v>4932</v>
      </c>
      <c r="G145" s="4" t="str">
        <f t="shared" si="18"/>
        <v>CAP0402 18pF±5%, 50 V, NP0</v>
      </c>
      <c r="H145" s="3" t="s">
        <v>23</v>
      </c>
      <c r="I145" s="3" t="s">
        <v>4754</v>
      </c>
      <c r="J145" s="3" t="s">
        <v>25</v>
      </c>
      <c r="K145" s="3" t="s">
        <v>4755</v>
      </c>
      <c r="L145" s="4" t="str">
        <f t="shared" si="19"/>
        <v>CC0402JRNPO9BN180</v>
      </c>
      <c r="M145" s="3" t="s">
        <v>378</v>
      </c>
      <c r="N145" t="s">
        <v>4933</v>
      </c>
      <c r="O145" t="str">
        <f t="shared" ca="1" si="20"/>
        <v>C:\Altium Libraries\Passives Library\DataSheet\General Purpose &amp; High Capacitance CERAMIC CAPACITOR CLASS I (Yageo).pdf</v>
      </c>
      <c r="P145" s="5" t="str">
        <f t="shared" si="21"/>
        <v>GENERAL PURPOSE CLASS 1 CERAMIC CAPACITORS CAP0402 18pF±5% 50 V NP0</v>
      </c>
    </row>
    <row r="146" spans="1:16" x14ac:dyDescent="0.3">
      <c r="A146" s="4" t="s">
        <v>4940</v>
      </c>
      <c r="B146" s="3" t="s">
        <v>373</v>
      </c>
      <c r="C146" s="3" t="s">
        <v>4941</v>
      </c>
      <c r="D146" s="45" t="s">
        <v>4931</v>
      </c>
      <c r="E146" s="3" t="s">
        <v>4752</v>
      </c>
      <c r="F146" s="3" t="s">
        <v>4932</v>
      </c>
      <c r="G146" s="4" t="str">
        <f t="shared" si="18"/>
        <v>CAP0402 22pF±5%, 50 V, NP0</v>
      </c>
      <c r="H146" s="3" t="s">
        <v>23</v>
      </c>
      <c r="I146" s="3" t="s">
        <v>4754</v>
      </c>
      <c r="J146" s="3" t="s">
        <v>25</v>
      </c>
      <c r="K146" s="3" t="s">
        <v>4755</v>
      </c>
      <c r="L146" s="4" t="str">
        <f t="shared" si="19"/>
        <v>CC0402JRNPO9BN220</v>
      </c>
      <c r="M146" s="3" t="s">
        <v>378</v>
      </c>
      <c r="N146" t="s">
        <v>4933</v>
      </c>
      <c r="O146" t="str">
        <f t="shared" ca="1" si="20"/>
        <v>C:\Altium Libraries\Passives Library\DataSheet\General Purpose &amp; High Capacitance CERAMIC CAPACITOR CLASS I (Yageo).pdf</v>
      </c>
      <c r="P146" s="5" t="str">
        <f t="shared" si="21"/>
        <v>GENERAL PURPOSE CLASS 1 CERAMIC CAPACITORS CAP0402 22pF±5% 50 V NP0</v>
      </c>
    </row>
    <row r="147" spans="1:16" x14ac:dyDescent="0.3">
      <c r="A147" s="4" t="s">
        <v>4942</v>
      </c>
      <c r="B147" s="3" t="s">
        <v>373</v>
      </c>
      <c r="C147" s="3" t="s">
        <v>4943</v>
      </c>
      <c r="D147" s="45" t="s">
        <v>4931</v>
      </c>
      <c r="E147" s="3" t="s">
        <v>4752</v>
      </c>
      <c r="F147" s="3" t="s">
        <v>4932</v>
      </c>
      <c r="G147" s="4" t="str">
        <f t="shared" si="18"/>
        <v>CAP0402 27pF±5%, 50 V, NP0</v>
      </c>
      <c r="H147" s="3" t="s">
        <v>23</v>
      </c>
      <c r="I147" s="3" t="s">
        <v>4754</v>
      </c>
      <c r="J147" s="3" t="s">
        <v>25</v>
      </c>
      <c r="K147" s="3" t="s">
        <v>4755</v>
      </c>
      <c r="L147" s="4" t="str">
        <f t="shared" si="19"/>
        <v>CC0402JRNPO9BN270</v>
      </c>
      <c r="M147" s="3" t="s">
        <v>378</v>
      </c>
      <c r="N147" t="s">
        <v>4933</v>
      </c>
      <c r="O147" t="str">
        <f t="shared" ca="1" si="20"/>
        <v>C:\Altium Libraries\Passives Library\DataSheet\General Purpose &amp; High Capacitance CERAMIC CAPACITOR CLASS I (Yageo).pdf</v>
      </c>
      <c r="P147" s="5" t="str">
        <f t="shared" si="21"/>
        <v>GENERAL PURPOSE CLASS 1 CERAMIC CAPACITORS CAP0402 27pF±5% 50 V NP0</v>
      </c>
    </row>
    <row r="148" spans="1:16" x14ac:dyDescent="0.3">
      <c r="A148" s="4" t="s">
        <v>4944</v>
      </c>
      <c r="B148" s="3" t="s">
        <v>373</v>
      </c>
      <c r="C148" s="3" t="s">
        <v>4945</v>
      </c>
      <c r="D148" s="45" t="s">
        <v>4931</v>
      </c>
      <c r="E148" s="3" t="s">
        <v>4752</v>
      </c>
      <c r="F148" s="3" t="s">
        <v>4932</v>
      </c>
      <c r="G148" s="4" t="str">
        <f t="shared" si="18"/>
        <v>CAP0402 33pF±5%, 50 V, NP0</v>
      </c>
      <c r="H148" s="3" t="s">
        <v>23</v>
      </c>
      <c r="I148" s="3" t="s">
        <v>4754</v>
      </c>
      <c r="J148" s="3" t="s">
        <v>25</v>
      </c>
      <c r="K148" s="3" t="s">
        <v>4755</v>
      </c>
      <c r="L148" s="4" t="str">
        <f t="shared" si="19"/>
        <v>CC0402JRNPO9BN330</v>
      </c>
      <c r="M148" s="3" t="s">
        <v>378</v>
      </c>
      <c r="N148" t="s">
        <v>4933</v>
      </c>
      <c r="O148" t="str">
        <f t="shared" ca="1" si="20"/>
        <v>C:\Altium Libraries\Passives Library\DataSheet\General Purpose &amp; High Capacitance CERAMIC CAPACITOR CLASS I (Yageo).pdf</v>
      </c>
      <c r="P148" s="5" t="str">
        <f t="shared" si="21"/>
        <v>GENERAL PURPOSE CLASS 1 CERAMIC CAPACITORS CAP0402 33pF±5% 50 V NP0</v>
      </c>
    </row>
    <row r="149" spans="1:16" x14ac:dyDescent="0.3">
      <c r="A149" s="4" t="s">
        <v>4946</v>
      </c>
      <c r="B149" s="3" t="s">
        <v>373</v>
      </c>
      <c r="C149" s="3" t="s">
        <v>4947</v>
      </c>
      <c r="D149" s="45" t="s">
        <v>4931</v>
      </c>
      <c r="E149" s="3" t="s">
        <v>4752</v>
      </c>
      <c r="F149" s="3" t="s">
        <v>4932</v>
      </c>
      <c r="G149" s="4" t="str">
        <f t="shared" si="18"/>
        <v>CAP0402 39pF±5%, 50 V, NP0</v>
      </c>
      <c r="H149" s="3" t="s">
        <v>23</v>
      </c>
      <c r="I149" s="3" t="s">
        <v>4754</v>
      </c>
      <c r="J149" s="3" t="s">
        <v>25</v>
      </c>
      <c r="K149" s="3" t="s">
        <v>4755</v>
      </c>
      <c r="L149" s="4" t="str">
        <f t="shared" si="19"/>
        <v>CC0402JRNPO9BN390</v>
      </c>
      <c r="M149" s="3" t="s">
        <v>378</v>
      </c>
      <c r="N149" t="s">
        <v>4933</v>
      </c>
      <c r="O149" t="str">
        <f t="shared" ca="1" si="20"/>
        <v>C:\Altium Libraries\Passives Library\DataSheet\General Purpose &amp; High Capacitance CERAMIC CAPACITOR CLASS I (Yageo).pdf</v>
      </c>
      <c r="P149" s="5" t="str">
        <f t="shared" si="21"/>
        <v>GENERAL PURPOSE CLASS 1 CERAMIC CAPACITORS CAP0402 39pF±5% 50 V NP0</v>
      </c>
    </row>
    <row r="150" spans="1:16" x14ac:dyDescent="0.3">
      <c r="A150" s="4" t="s">
        <v>4948</v>
      </c>
      <c r="B150" s="3" t="s">
        <v>373</v>
      </c>
      <c r="C150" s="3" t="s">
        <v>4949</v>
      </c>
      <c r="D150" s="45" t="s">
        <v>4931</v>
      </c>
      <c r="E150" s="3" t="s">
        <v>4752</v>
      </c>
      <c r="F150" s="3" t="s">
        <v>4932</v>
      </c>
      <c r="G150" s="4" t="str">
        <f t="shared" si="18"/>
        <v>CAP0402 47pF±5%, 50 V, NP0</v>
      </c>
      <c r="H150" s="3" t="s">
        <v>23</v>
      </c>
      <c r="I150" s="3" t="s">
        <v>4754</v>
      </c>
      <c r="J150" s="3" t="s">
        <v>25</v>
      </c>
      <c r="K150" s="3" t="s">
        <v>4755</v>
      </c>
      <c r="L150" s="4" t="str">
        <f t="shared" si="19"/>
        <v>CC0402JRNPO9BN470</v>
      </c>
      <c r="M150" s="3" t="s">
        <v>378</v>
      </c>
      <c r="N150" t="s">
        <v>4933</v>
      </c>
      <c r="O150" t="str">
        <f t="shared" ca="1" si="20"/>
        <v>C:\Altium Libraries\Passives Library\DataSheet\General Purpose &amp; High Capacitance CERAMIC CAPACITOR CLASS I (Yageo).pdf</v>
      </c>
      <c r="P150" s="5" t="str">
        <f t="shared" si="21"/>
        <v>GENERAL PURPOSE CLASS 1 CERAMIC CAPACITORS CAP0402 47pF±5% 50 V NP0</v>
      </c>
    </row>
    <row r="151" spans="1:16" x14ac:dyDescent="0.3">
      <c r="A151" s="4" t="s">
        <v>4950</v>
      </c>
      <c r="B151" s="3" t="s">
        <v>373</v>
      </c>
      <c r="C151" s="3" t="s">
        <v>4951</v>
      </c>
      <c r="D151" s="45" t="s">
        <v>4931</v>
      </c>
      <c r="E151" s="3" t="s">
        <v>4752</v>
      </c>
      <c r="F151" s="3" t="s">
        <v>4932</v>
      </c>
      <c r="G151" s="4" t="str">
        <f t="shared" si="18"/>
        <v>CAP0402 56pF±5%, 50 V, NP0</v>
      </c>
      <c r="H151" s="3" t="s">
        <v>23</v>
      </c>
      <c r="I151" s="3" t="s">
        <v>4754</v>
      </c>
      <c r="J151" s="3" t="s">
        <v>25</v>
      </c>
      <c r="K151" s="3" t="s">
        <v>4755</v>
      </c>
      <c r="L151" s="4" t="str">
        <f t="shared" si="19"/>
        <v>CC0402JRNPO9BN560</v>
      </c>
      <c r="M151" s="3" t="s">
        <v>378</v>
      </c>
      <c r="N151" t="s">
        <v>4933</v>
      </c>
      <c r="O151" t="str">
        <f t="shared" ca="1" si="20"/>
        <v>C:\Altium Libraries\Passives Library\DataSheet\General Purpose &amp; High Capacitance CERAMIC CAPACITOR CLASS I (Yageo).pdf</v>
      </c>
      <c r="P151" s="5" t="str">
        <f t="shared" si="21"/>
        <v>GENERAL PURPOSE CLASS 1 CERAMIC CAPACITORS CAP0402 56pF±5% 50 V NP0</v>
      </c>
    </row>
    <row r="152" spans="1:16" x14ac:dyDescent="0.3">
      <c r="A152" s="4" t="s">
        <v>4952</v>
      </c>
      <c r="B152" s="3" t="s">
        <v>373</v>
      </c>
      <c r="C152" s="3" t="s">
        <v>4953</v>
      </c>
      <c r="D152" s="45" t="s">
        <v>4931</v>
      </c>
      <c r="E152" s="3" t="s">
        <v>4752</v>
      </c>
      <c r="F152" s="3" t="s">
        <v>4932</v>
      </c>
      <c r="G152" s="4" t="str">
        <f t="shared" si="18"/>
        <v>CAP0402 68pF±5%, 50 V, NP0</v>
      </c>
      <c r="H152" s="3" t="s">
        <v>23</v>
      </c>
      <c r="I152" s="3" t="s">
        <v>4754</v>
      </c>
      <c r="J152" s="3" t="s">
        <v>25</v>
      </c>
      <c r="K152" s="3" t="s">
        <v>4755</v>
      </c>
      <c r="L152" s="4" t="str">
        <f t="shared" si="19"/>
        <v>CC0402JRNPO9BN680</v>
      </c>
      <c r="M152" s="3" t="s">
        <v>378</v>
      </c>
      <c r="N152" t="s">
        <v>4933</v>
      </c>
      <c r="O152" t="str">
        <f t="shared" ca="1" si="20"/>
        <v>C:\Altium Libraries\Passives Library\DataSheet\General Purpose &amp; High Capacitance CERAMIC CAPACITOR CLASS I (Yageo).pdf</v>
      </c>
      <c r="P152" s="5" t="str">
        <f t="shared" si="21"/>
        <v>GENERAL PURPOSE CLASS 1 CERAMIC CAPACITORS CAP0402 68pF±5% 50 V NP0</v>
      </c>
    </row>
    <row r="153" spans="1:16" x14ac:dyDescent="0.3">
      <c r="A153" s="4" t="s">
        <v>4954</v>
      </c>
      <c r="B153" s="3" t="s">
        <v>373</v>
      </c>
      <c r="C153" s="3" t="s">
        <v>4955</v>
      </c>
      <c r="D153" s="45" t="s">
        <v>4931</v>
      </c>
      <c r="E153" s="3" t="s">
        <v>4752</v>
      </c>
      <c r="F153" s="3" t="s">
        <v>4932</v>
      </c>
      <c r="G153" s="4" t="str">
        <f t="shared" si="18"/>
        <v>CAP0402 82pF±5%, 50 V, NP0</v>
      </c>
      <c r="H153" s="3" t="s">
        <v>23</v>
      </c>
      <c r="I153" s="3" t="s">
        <v>4754</v>
      </c>
      <c r="J153" s="3" t="s">
        <v>25</v>
      </c>
      <c r="K153" s="3" t="s">
        <v>4755</v>
      </c>
      <c r="L153" s="4" t="str">
        <f t="shared" si="19"/>
        <v>CC0402JRNPO9BN820</v>
      </c>
      <c r="M153" s="3" t="s">
        <v>378</v>
      </c>
      <c r="N153" t="s">
        <v>4933</v>
      </c>
      <c r="O153" t="str">
        <f t="shared" ca="1" si="20"/>
        <v>C:\Altium Libraries\Passives Library\DataSheet\General Purpose &amp; High Capacitance CERAMIC CAPACITOR CLASS I (Yageo).pdf</v>
      </c>
      <c r="P153" s="5" t="str">
        <f t="shared" si="21"/>
        <v>GENERAL PURPOSE CLASS 1 CERAMIC CAPACITORS CAP0402 82pF±5% 50 V NP0</v>
      </c>
    </row>
    <row r="154" spans="1:16" x14ac:dyDescent="0.3">
      <c r="A154" s="4" t="s">
        <v>4956</v>
      </c>
      <c r="B154" s="3" t="s">
        <v>373</v>
      </c>
      <c r="C154" s="3" t="s">
        <v>4750</v>
      </c>
      <c r="D154" s="45" t="s">
        <v>4931</v>
      </c>
      <c r="E154" s="3" t="s">
        <v>4752</v>
      </c>
      <c r="F154" s="3" t="s">
        <v>4932</v>
      </c>
      <c r="G154" s="4" t="str">
        <f t="shared" si="18"/>
        <v>CAP0402 100pF±5%, 50 V, NP0</v>
      </c>
      <c r="H154" s="3" t="s">
        <v>23</v>
      </c>
      <c r="I154" s="3" t="s">
        <v>4754</v>
      </c>
      <c r="J154" s="3" t="s">
        <v>25</v>
      </c>
      <c r="K154" s="3" t="s">
        <v>4755</v>
      </c>
      <c r="L154" s="4" t="str">
        <f t="shared" si="19"/>
        <v>CC0402JRNPO9BN101</v>
      </c>
      <c r="M154" s="3" t="s">
        <v>378</v>
      </c>
      <c r="N154" t="s">
        <v>4933</v>
      </c>
      <c r="O154" t="str">
        <f t="shared" ca="1" si="20"/>
        <v>C:\Altium Libraries\Passives Library\DataSheet\General Purpose &amp; High Capacitance CERAMIC CAPACITOR CLASS I (Yageo).pdf</v>
      </c>
      <c r="P154" s="5" t="str">
        <f t="shared" si="21"/>
        <v>GENERAL PURPOSE CLASS 1 CERAMIC CAPACITORS CAP0402 100pF±5% 50 V NP0</v>
      </c>
    </row>
    <row r="155" spans="1:16" x14ac:dyDescent="0.3">
      <c r="A155" s="4" t="s">
        <v>4957</v>
      </c>
      <c r="B155" s="3" t="s">
        <v>373</v>
      </c>
      <c r="C155" s="3" t="s">
        <v>4958</v>
      </c>
      <c r="D155" s="45" t="s">
        <v>4931</v>
      </c>
      <c r="E155" s="3" t="s">
        <v>4752</v>
      </c>
      <c r="F155" s="3" t="s">
        <v>4932</v>
      </c>
      <c r="G155" s="4" t="str">
        <f t="shared" si="18"/>
        <v>CAP0402 120pF±5%, 50 V, NP0</v>
      </c>
      <c r="H155" s="3" t="s">
        <v>23</v>
      </c>
      <c r="I155" s="3" t="s">
        <v>4754</v>
      </c>
      <c r="J155" s="3" t="s">
        <v>25</v>
      </c>
      <c r="K155" s="3" t="s">
        <v>4755</v>
      </c>
      <c r="L155" s="4" t="str">
        <f t="shared" si="19"/>
        <v>CC0402JRNPO9BN121</v>
      </c>
      <c r="M155" s="3" t="s">
        <v>378</v>
      </c>
      <c r="N155" t="s">
        <v>4933</v>
      </c>
      <c r="O155" t="str">
        <f t="shared" ca="1" si="20"/>
        <v>C:\Altium Libraries\Passives Library\DataSheet\General Purpose &amp; High Capacitance CERAMIC CAPACITOR CLASS I (Yageo).pdf</v>
      </c>
      <c r="P155" s="5" t="str">
        <f t="shared" si="21"/>
        <v>GENERAL PURPOSE CLASS 1 CERAMIC CAPACITORS CAP0402 120pF±5% 50 V NP0</v>
      </c>
    </row>
    <row r="156" spans="1:16" x14ac:dyDescent="0.3">
      <c r="A156" s="4" t="s">
        <v>4959</v>
      </c>
      <c r="B156" s="3" t="s">
        <v>373</v>
      </c>
      <c r="C156" s="3" t="s">
        <v>4758</v>
      </c>
      <c r="D156" s="45" t="s">
        <v>4931</v>
      </c>
      <c r="E156" s="3" t="s">
        <v>4752</v>
      </c>
      <c r="F156" s="3" t="s">
        <v>4932</v>
      </c>
      <c r="G156" s="4" t="str">
        <f t="shared" si="18"/>
        <v>CAP0402 150pF±5%, 50 V, NP0</v>
      </c>
      <c r="H156" s="3" t="s">
        <v>23</v>
      </c>
      <c r="I156" s="3" t="s">
        <v>4754</v>
      </c>
      <c r="J156" s="3" t="s">
        <v>25</v>
      </c>
      <c r="K156" s="3" t="s">
        <v>4755</v>
      </c>
      <c r="L156" s="4" t="str">
        <f t="shared" si="19"/>
        <v>CC0402JRNPO9BN151</v>
      </c>
      <c r="M156" s="3" t="s">
        <v>378</v>
      </c>
      <c r="N156" t="s">
        <v>4933</v>
      </c>
      <c r="O156" t="str">
        <f t="shared" ca="1" si="20"/>
        <v>C:\Altium Libraries\Passives Library\DataSheet\General Purpose &amp; High Capacitance CERAMIC CAPACITOR CLASS I (Yageo).pdf</v>
      </c>
      <c r="P156" s="5" t="str">
        <f t="shared" si="21"/>
        <v>GENERAL PURPOSE CLASS 1 CERAMIC CAPACITORS CAP0402 150pF±5% 50 V NP0</v>
      </c>
    </row>
    <row r="157" spans="1:16" x14ac:dyDescent="0.3">
      <c r="A157" s="4" t="s">
        <v>4960</v>
      </c>
      <c r="B157" s="3" t="s">
        <v>373</v>
      </c>
      <c r="C157" s="3" t="s">
        <v>4961</v>
      </c>
      <c r="D157" s="45" t="s">
        <v>4931</v>
      </c>
      <c r="E157" s="3" t="s">
        <v>4752</v>
      </c>
      <c r="F157" s="3" t="s">
        <v>4932</v>
      </c>
      <c r="G157" s="4" t="str">
        <f t="shared" si="18"/>
        <v>CAP0402 180pF±5%, 50 V, NP0</v>
      </c>
      <c r="H157" s="3" t="s">
        <v>23</v>
      </c>
      <c r="I157" s="3" t="s">
        <v>4754</v>
      </c>
      <c r="J157" s="3" t="s">
        <v>25</v>
      </c>
      <c r="K157" s="3" t="s">
        <v>4755</v>
      </c>
      <c r="L157" s="4" t="str">
        <f t="shared" si="19"/>
        <v>CC0402JRNPO9BN181</v>
      </c>
      <c r="M157" s="3" t="s">
        <v>378</v>
      </c>
      <c r="N157" t="s">
        <v>4933</v>
      </c>
      <c r="O157" t="str">
        <f t="shared" ca="1" si="20"/>
        <v>C:\Altium Libraries\Passives Library\DataSheet\General Purpose &amp; High Capacitance CERAMIC CAPACITOR CLASS I (Yageo).pdf</v>
      </c>
      <c r="P157" s="5" t="str">
        <f t="shared" si="21"/>
        <v>GENERAL PURPOSE CLASS 1 CERAMIC CAPACITORS CAP0402 180pF±5% 50 V NP0</v>
      </c>
    </row>
    <row r="158" spans="1:16" x14ac:dyDescent="0.3">
      <c r="A158" s="4" t="s">
        <v>4962</v>
      </c>
      <c r="B158" s="3" t="s">
        <v>373</v>
      </c>
      <c r="C158" s="3" t="s">
        <v>4760</v>
      </c>
      <c r="D158" s="45" t="s">
        <v>4931</v>
      </c>
      <c r="E158" s="3" t="s">
        <v>4752</v>
      </c>
      <c r="F158" s="3" t="s">
        <v>4932</v>
      </c>
      <c r="G158" s="4" t="str">
        <f t="shared" si="18"/>
        <v>CAP0402 220pF±5%, 50 V, NP0</v>
      </c>
      <c r="H158" s="3" t="s">
        <v>23</v>
      </c>
      <c r="I158" s="3" t="s">
        <v>4754</v>
      </c>
      <c r="J158" s="3" t="s">
        <v>25</v>
      </c>
      <c r="K158" s="3" t="s">
        <v>4755</v>
      </c>
      <c r="L158" s="4" t="str">
        <f t="shared" si="19"/>
        <v>CC0402JRNPO9BN221</v>
      </c>
      <c r="M158" s="3" t="s">
        <v>378</v>
      </c>
      <c r="N158" t="s">
        <v>4933</v>
      </c>
      <c r="O158" t="str">
        <f t="shared" ca="1" si="20"/>
        <v>C:\Altium Libraries\Passives Library\DataSheet\General Purpose &amp; High Capacitance CERAMIC CAPACITOR CLASS I (Yageo).pdf</v>
      </c>
      <c r="P158" s="5" t="str">
        <f t="shared" si="21"/>
        <v>GENERAL PURPOSE CLASS 1 CERAMIC CAPACITORS CAP0402 220pF±5% 50 V NP0</v>
      </c>
    </row>
    <row r="159" spans="1:16" x14ac:dyDescent="0.3">
      <c r="A159" s="4" t="s">
        <v>4963</v>
      </c>
      <c r="B159" s="3" t="s">
        <v>373</v>
      </c>
      <c r="C159" s="3" t="s">
        <v>4964</v>
      </c>
      <c r="D159" s="45" t="s">
        <v>4931</v>
      </c>
      <c r="E159" s="3" t="s">
        <v>4752</v>
      </c>
      <c r="F159" s="3" t="s">
        <v>4932</v>
      </c>
      <c r="G159" s="4" t="str">
        <f t="shared" si="18"/>
        <v>CAP0402 270pF±5%, 50 V, NP0</v>
      </c>
      <c r="H159" s="3" t="s">
        <v>23</v>
      </c>
      <c r="I159" s="3" t="s">
        <v>4754</v>
      </c>
      <c r="J159" s="3" t="s">
        <v>25</v>
      </c>
      <c r="K159" s="3" t="s">
        <v>4755</v>
      </c>
      <c r="L159" s="4" t="str">
        <f t="shared" si="19"/>
        <v>CC0402JRNPO9BN271</v>
      </c>
      <c r="M159" s="3" t="s">
        <v>378</v>
      </c>
      <c r="N159" t="s">
        <v>4933</v>
      </c>
      <c r="O159" t="str">
        <f t="shared" ca="1" si="20"/>
        <v>C:\Altium Libraries\Passives Library\DataSheet\General Purpose &amp; High Capacitance CERAMIC CAPACITOR CLASS I (Yageo).pdf</v>
      </c>
      <c r="P159" s="5" t="str">
        <f t="shared" si="21"/>
        <v>GENERAL PURPOSE CLASS 1 CERAMIC CAPACITORS CAP0402 270pF±5% 50 V NP0</v>
      </c>
    </row>
    <row r="160" spans="1:16" x14ac:dyDescent="0.3">
      <c r="A160" s="4" t="s">
        <v>4965</v>
      </c>
      <c r="B160" s="3" t="s">
        <v>373</v>
      </c>
      <c r="C160" s="3" t="s">
        <v>4762</v>
      </c>
      <c r="D160" s="45" t="s">
        <v>4931</v>
      </c>
      <c r="E160" s="3" t="s">
        <v>4752</v>
      </c>
      <c r="F160" s="3" t="s">
        <v>4932</v>
      </c>
      <c r="G160" s="4" t="str">
        <f t="shared" si="18"/>
        <v>CAP0402 330pF±5%, 50 V, NP0</v>
      </c>
      <c r="H160" s="3" t="s">
        <v>23</v>
      </c>
      <c r="I160" s="3" t="s">
        <v>4754</v>
      </c>
      <c r="J160" s="3" t="s">
        <v>25</v>
      </c>
      <c r="K160" s="3" t="s">
        <v>4755</v>
      </c>
      <c r="L160" s="4" t="str">
        <f t="shared" si="19"/>
        <v>CC0402JRNPO9BN331</v>
      </c>
      <c r="M160" s="3" t="s">
        <v>378</v>
      </c>
      <c r="N160" t="s">
        <v>4933</v>
      </c>
      <c r="O160" t="str">
        <f t="shared" ca="1" si="20"/>
        <v>C:\Altium Libraries\Passives Library\DataSheet\General Purpose &amp; High Capacitance CERAMIC CAPACITOR CLASS I (Yageo).pdf</v>
      </c>
      <c r="P160" s="5" t="str">
        <f t="shared" si="21"/>
        <v>GENERAL PURPOSE CLASS 1 CERAMIC CAPACITORS CAP0402 330pF±5% 50 V NP0</v>
      </c>
    </row>
    <row r="161" spans="1:16" x14ac:dyDescent="0.3">
      <c r="A161" s="4" t="s">
        <v>4966</v>
      </c>
      <c r="B161" s="3" t="s">
        <v>373</v>
      </c>
      <c r="C161" s="3" t="s">
        <v>4967</v>
      </c>
      <c r="D161" s="45" t="s">
        <v>4931</v>
      </c>
      <c r="E161" s="3" t="s">
        <v>4752</v>
      </c>
      <c r="F161" s="3" t="s">
        <v>4932</v>
      </c>
      <c r="G161" s="4" t="str">
        <f t="shared" si="18"/>
        <v>CAP0402 390pF±5%, 50 V, NP0</v>
      </c>
      <c r="H161" s="3" t="s">
        <v>23</v>
      </c>
      <c r="I161" s="3" t="s">
        <v>4754</v>
      </c>
      <c r="J161" s="3" t="s">
        <v>25</v>
      </c>
      <c r="K161" s="3" t="s">
        <v>4755</v>
      </c>
      <c r="L161" s="4" t="str">
        <f t="shared" si="19"/>
        <v>CC0402JRNPO9BN391</v>
      </c>
      <c r="M161" s="3" t="s">
        <v>378</v>
      </c>
      <c r="N161" t="s">
        <v>4933</v>
      </c>
      <c r="O161" t="str">
        <f t="shared" ca="1" si="20"/>
        <v>C:\Altium Libraries\Passives Library\DataSheet\General Purpose &amp; High Capacitance CERAMIC CAPACITOR CLASS I (Yageo).pdf</v>
      </c>
      <c r="P161" s="5" t="str">
        <f t="shared" si="21"/>
        <v>GENERAL PURPOSE CLASS 1 CERAMIC CAPACITORS CAP0402 390pF±5% 50 V NP0</v>
      </c>
    </row>
    <row r="162" spans="1:16" x14ac:dyDescent="0.3">
      <c r="A162" s="4" t="s">
        <v>4968</v>
      </c>
      <c r="B162" s="3" t="s">
        <v>373</v>
      </c>
      <c r="C162" s="3" t="s">
        <v>4764</v>
      </c>
      <c r="D162" s="45" t="s">
        <v>4931</v>
      </c>
      <c r="E162" s="3" t="s">
        <v>4752</v>
      </c>
      <c r="F162" s="3" t="s">
        <v>4932</v>
      </c>
      <c r="G162" s="4" t="str">
        <f t="shared" si="18"/>
        <v>CAP0402 470pF±5%, 50 V, NP0</v>
      </c>
      <c r="H162" s="3" t="s">
        <v>23</v>
      </c>
      <c r="I162" s="3" t="s">
        <v>4754</v>
      </c>
      <c r="J162" s="3" t="s">
        <v>25</v>
      </c>
      <c r="K162" s="3" t="s">
        <v>4755</v>
      </c>
      <c r="L162" s="4" t="str">
        <f t="shared" si="19"/>
        <v>CC0402JRNPO9BN471</v>
      </c>
      <c r="M162" s="3" t="s">
        <v>378</v>
      </c>
      <c r="N162" t="s">
        <v>4933</v>
      </c>
      <c r="O162" t="str">
        <f t="shared" ca="1" si="20"/>
        <v>C:\Altium Libraries\Passives Library\DataSheet\General Purpose &amp; High Capacitance CERAMIC CAPACITOR CLASS I (Yageo).pdf</v>
      </c>
      <c r="P162" s="5" t="str">
        <f t="shared" si="21"/>
        <v>GENERAL PURPOSE CLASS 1 CERAMIC CAPACITORS CAP0402 470pF±5% 50 V NP0</v>
      </c>
    </row>
    <row r="163" spans="1:16" x14ac:dyDescent="0.3">
      <c r="A163" s="4" t="s">
        <v>4969</v>
      </c>
      <c r="B163" s="3" t="s">
        <v>373</v>
      </c>
      <c r="C163" s="3" t="s">
        <v>4970</v>
      </c>
      <c r="D163" s="45" t="s">
        <v>4931</v>
      </c>
      <c r="E163" s="3" t="s">
        <v>4752</v>
      </c>
      <c r="F163" s="3" t="s">
        <v>4932</v>
      </c>
      <c r="G163" s="4" t="str">
        <f t="shared" si="18"/>
        <v>CAP0402 560pF±5%, 50 V, NP0</v>
      </c>
      <c r="H163" s="3" t="s">
        <v>23</v>
      </c>
      <c r="I163" s="3" t="s">
        <v>4754</v>
      </c>
      <c r="J163" s="3" t="s">
        <v>25</v>
      </c>
      <c r="K163" s="3" t="s">
        <v>4755</v>
      </c>
      <c r="L163" s="4" t="str">
        <f t="shared" si="19"/>
        <v>CC0402JRNPO9BN561</v>
      </c>
      <c r="M163" s="3" t="s">
        <v>378</v>
      </c>
      <c r="N163" t="s">
        <v>4933</v>
      </c>
      <c r="O163" t="str">
        <f t="shared" ca="1" si="20"/>
        <v>C:\Altium Libraries\Passives Library\DataSheet\General Purpose &amp; High Capacitance CERAMIC CAPACITOR CLASS I (Yageo).pdf</v>
      </c>
      <c r="P163" s="5" t="str">
        <f t="shared" si="21"/>
        <v>GENERAL PURPOSE CLASS 1 CERAMIC CAPACITORS CAP0402 560pF±5% 50 V NP0</v>
      </c>
    </row>
    <row r="164" spans="1:16" x14ac:dyDescent="0.3">
      <c r="A164" s="4" t="s">
        <v>4971</v>
      </c>
      <c r="B164" s="3" t="s">
        <v>373</v>
      </c>
      <c r="C164" s="3" t="s">
        <v>4766</v>
      </c>
      <c r="D164" s="45" t="s">
        <v>4931</v>
      </c>
      <c r="E164" s="3" t="s">
        <v>4752</v>
      </c>
      <c r="F164" s="3" t="s">
        <v>4932</v>
      </c>
      <c r="G164" s="4" t="str">
        <f>CONCATENATE(K164," ",C164,D164,", ",E164,", ",F164)</f>
        <v>CAP0402 680pF±5%, 50 V, NP0</v>
      </c>
      <c r="H164" s="3" t="s">
        <v>23</v>
      </c>
      <c r="I164" s="3" t="s">
        <v>4754</v>
      </c>
      <c r="J164" s="3" t="s">
        <v>25</v>
      </c>
      <c r="K164" s="3" t="s">
        <v>4755</v>
      </c>
      <c r="L164" s="4" t="str">
        <f t="shared" si="19"/>
        <v>CC0402JRNPO9BN681</v>
      </c>
      <c r="M164" s="3" t="s">
        <v>378</v>
      </c>
      <c r="N164" t="s">
        <v>4933</v>
      </c>
      <c r="O164" t="str">
        <f t="shared" ca="1" si="20"/>
        <v>C:\Altium Libraries\Passives Library\DataSheet\General Purpose &amp; High Capacitance CERAMIC CAPACITOR CLASS I (Yageo).pdf</v>
      </c>
      <c r="P164" s="5" t="str">
        <f>CONCATENATE(N164," ",K164," ",C164,D164," ",E164," ",F164)</f>
        <v>GENERAL PURPOSE CLASS 1 CERAMIC CAPACITORS CAP0402 680pF±5% 50 V NP0</v>
      </c>
    </row>
    <row r="165" spans="1:16" x14ac:dyDescent="0.3">
      <c r="A165" s="4" t="s">
        <v>4972</v>
      </c>
      <c r="B165" s="3" t="s">
        <v>373</v>
      </c>
      <c r="C165" s="3" t="s">
        <v>4768</v>
      </c>
      <c r="D165" s="45" t="s">
        <v>4931</v>
      </c>
      <c r="E165" s="3" t="s">
        <v>4752</v>
      </c>
      <c r="F165" s="3" t="s">
        <v>4932</v>
      </c>
      <c r="G165" s="4" t="str">
        <f>CONCATENATE(K165," ",C165,D165,", ",E165,", ",F165)</f>
        <v>CAP0402 1,0nF±5%, 50 V, NP0</v>
      </c>
      <c r="H165" s="3" t="s">
        <v>23</v>
      </c>
      <c r="I165" s="3" t="s">
        <v>4754</v>
      </c>
      <c r="J165" s="3" t="s">
        <v>25</v>
      </c>
      <c r="K165" s="3" t="s">
        <v>4755</v>
      </c>
      <c r="L165" s="4" t="str">
        <f t="shared" si="19"/>
        <v>CC0402JRNPO9BN102</v>
      </c>
      <c r="M165" s="3" t="s">
        <v>378</v>
      </c>
      <c r="N165" t="s">
        <v>4933</v>
      </c>
      <c r="O165" t="str">
        <f t="shared" ca="1" si="20"/>
        <v>C:\Altium Libraries\Passives Library\DataSheet\General Purpose &amp; High Capacitance CERAMIC CAPACITOR CLASS I (Yageo).pdf</v>
      </c>
      <c r="P165" s="5" t="str">
        <f>CONCATENATE(N165," ",K165," ",C165,D165," ",E165," ",F165)</f>
        <v>GENERAL PURPOSE CLASS 1 CERAMIC CAPACITORS CAP0402 1,0nF±5% 50 V NP0</v>
      </c>
    </row>
    <row r="166" spans="1:16" x14ac:dyDescent="0.3">
      <c r="A166" s="9"/>
      <c r="B166" s="7"/>
      <c r="C166" s="8"/>
      <c r="D166" s="7"/>
      <c r="E166" s="7"/>
      <c r="F166" s="7"/>
      <c r="G166" s="7"/>
      <c r="H166" s="7"/>
      <c r="I166" s="7"/>
      <c r="J166" s="7"/>
      <c r="K166" s="7"/>
      <c r="L166" s="9"/>
      <c r="M166" s="7"/>
      <c r="N166" s="7"/>
      <c r="O166" s="7"/>
      <c r="P166" s="7"/>
    </row>
    <row r="167" spans="1:16" x14ac:dyDescent="0.3">
      <c r="A167" s="4" t="s">
        <v>4973</v>
      </c>
      <c r="B167" s="3" t="s">
        <v>398</v>
      </c>
      <c r="C167" s="3" t="s">
        <v>4930</v>
      </c>
      <c r="D167" s="45" t="s">
        <v>4931</v>
      </c>
      <c r="E167" s="3" t="s">
        <v>4752</v>
      </c>
      <c r="F167" s="3" t="s">
        <v>4932</v>
      </c>
      <c r="G167" s="4" t="str">
        <f>CONCATENATE(K167," ",C167,D167,", ",E167,", ",F167)</f>
        <v>CAP0603 10pF±5%, 50 V, NP0</v>
      </c>
      <c r="H167" s="3" t="s">
        <v>23</v>
      </c>
      <c r="I167" s="3" t="s">
        <v>4754</v>
      </c>
      <c r="J167" s="3" t="s">
        <v>25</v>
      </c>
      <c r="K167" s="3" t="s">
        <v>4804</v>
      </c>
      <c r="L167" s="4" t="str">
        <f>CONCATENATE("CC",RIGHT(K167,4),IF(D167="±5%","J",IF(D167="±10%","K","M")),"R","NPO",(IF(E167="6,3 V","5",IF(E167="10 V","6",IF(E167="16 V","7",IF(E167="25 V","8",IF(E167="50 V","9","?")))))),"BN",(SUBSTITUTE(SUBSTITUTE((TEXT(VALUE(REPLACE(C167,(LEN(C167)-1),2,""))*(IF(OR(RIGHT(C167,2)="pF",RIGHT(C167,1)&lt;&gt;"F"),1,IF(RIGHT(C167,2)="nF",1000,(IF(RIGHT(C167,2)="uF",1000000)))))/10,"0,0E+0")),",",""),"E+","")))</f>
        <v>CC0603JRNPO9BN100</v>
      </c>
      <c r="M167" s="3" t="s">
        <v>378</v>
      </c>
      <c r="N167" t="s">
        <v>4933</v>
      </c>
      <c r="O167" t="str">
        <f t="shared" ca="1" si="20"/>
        <v>C:\Altium Libraries\Passives Library\DataSheet\General Purpose &amp; High Capacitance CERAMIC CAPACITOR CLASS I (Yageo).pdf</v>
      </c>
      <c r="P167" s="5" t="str">
        <f>CONCATENATE(N167," ",K167," ",C167,D167," ",E167," ",F167)</f>
        <v>GENERAL PURPOSE CLASS 1 CERAMIC CAPACITORS CAP0603 10pF±5% 50 V NP0</v>
      </c>
    </row>
    <row r="168" spans="1:16" x14ac:dyDescent="0.3">
      <c r="A168" s="4" t="s">
        <v>4974</v>
      </c>
      <c r="B168" s="3" t="s">
        <v>398</v>
      </c>
      <c r="C168" s="3" t="s">
        <v>4935</v>
      </c>
      <c r="D168" s="45" t="s">
        <v>4931</v>
      </c>
      <c r="E168" s="3" t="s">
        <v>4752</v>
      </c>
      <c r="F168" s="3" t="s">
        <v>4932</v>
      </c>
      <c r="G168" s="4" t="str">
        <f t="shared" ref="G168:G190" si="22">CONCATENATE(K168," ",C168,D168,", ",E168,", ",F168)</f>
        <v>CAP0603 12pF±5%, 50 V, NP0</v>
      </c>
      <c r="H168" s="3" t="s">
        <v>23</v>
      </c>
      <c r="I168" s="3" t="s">
        <v>4754</v>
      </c>
      <c r="J168" s="3" t="s">
        <v>25</v>
      </c>
      <c r="K168" s="3" t="s">
        <v>4804</v>
      </c>
      <c r="L168" s="4" t="str">
        <f t="shared" ref="L168:L190" si="23">CONCATENATE("CC",RIGHT(K168,4),IF(D168="±5%","J",IF(D168="±10%","K","M")),"R","NPO",(IF(E168="6,3 V","5",IF(E168="10 V","6",IF(E168="16 V","7",IF(E168="25 V","8",IF(E168="50 V","9","?")))))),"BN",(SUBSTITUTE(SUBSTITUTE((TEXT(VALUE(REPLACE(C168,(LEN(C168)-1),2,""))*(IF(OR(RIGHT(C168,2)="pF",RIGHT(C168,1)&lt;&gt;"F"),1,IF(RIGHT(C168,2)="nF",1000,(IF(RIGHT(C168,2)="uF",1000000)))))/10,"0,0E+0")),",",""),"E+","")))</f>
        <v>CC0603JRNPO9BN120</v>
      </c>
      <c r="M168" s="3" t="s">
        <v>378</v>
      </c>
      <c r="N168" t="s">
        <v>4933</v>
      </c>
      <c r="O168" t="str">
        <f t="shared" ca="1" si="20"/>
        <v>C:\Altium Libraries\Passives Library\DataSheet\General Purpose &amp; High Capacitance CERAMIC CAPACITOR CLASS I (Yageo).pdf</v>
      </c>
      <c r="P168" s="5" t="str">
        <f t="shared" ref="P168:P190" si="24">CONCATENATE(N168," ",K168," ",C168,D168," ",E168," ",F168)</f>
        <v>GENERAL PURPOSE CLASS 1 CERAMIC CAPACITORS CAP0603 12pF±5% 50 V NP0</v>
      </c>
    </row>
    <row r="169" spans="1:16" x14ac:dyDescent="0.3">
      <c r="A169" s="4" t="s">
        <v>4975</v>
      </c>
      <c r="B169" s="3" t="s">
        <v>398</v>
      </c>
      <c r="C169" s="3" t="s">
        <v>4937</v>
      </c>
      <c r="D169" s="45" t="s">
        <v>4931</v>
      </c>
      <c r="E169" s="3" t="s">
        <v>4752</v>
      </c>
      <c r="F169" s="3" t="s">
        <v>4932</v>
      </c>
      <c r="G169" s="4" t="str">
        <f t="shared" si="22"/>
        <v>CAP0603 15pF±5%, 50 V, NP0</v>
      </c>
      <c r="H169" s="3" t="s">
        <v>23</v>
      </c>
      <c r="I169" s="3" t="s">
        <v>4754</v>
      </c>
      <c r="J169" s="3" t="s">
        <v>25</v>
      </c>
      <c r="K169" s="3" t="s">
        <v>4804</v>
      </c>
      <c r="L169" s="4" t="str">
        <f t="shared" si="23"/>
        <v>CC0603JRNPO9BN150</v>
      </c>
      <c r="M169" s="3" t="s">
        <v>378</v>
      </c>
      <c r="N169" t="s">
        <v>4933</v>
      </c>
      <c r="O169" t="str">
        <f t="shared" ca="1" si="20"/>
        <v>C:\Altium Libraries\Passives Library\DataSheet\General Purpose &amp; High Capacitance CERAMIC CAPACITOR CLASS I (Yageo).pdf</v>
      </c>
      <c r="P169" s="5" t="str">
        <f t="shared" si="24"/>
        <v>GENERAL PURPOSE CLASS 1 CERAMIC CAPACITORS CAP0603 15pF±5% 50 V NP0</v>
      </c>
    </row>
    <row r="170" spans="1:16" x14ac:dyDescent="0.3">
      <c r="A170" s="4" t="s">
        <v>4976</v>
      </c>
      <c r="B170" s="3" t="s">
        <v>398</v>
      </c>
      <c r="C170" s="3" t="s">
        <v>4939</v>
      </c>
      <c r="D170" s="45" t="s">
        <v>4931</v>
      </c>
      <c r="E170" s="3" t="s">
        <v>4752</v>
      </c>
      <c r="F170" s="3" t="s">
        <v>4932</v>
      </c>
      <c r="G170" s="4" t="str">
        <f t="shared" si="22"/>
        <v>CAP0603 18pF±5%, 50 V, NP0</v>
      </c>
      <c r="H170" s="3" t="s">
        <v>23</v>
      </c>
      <c r="I170" s="3" t="s">
        <v>4754</v>
      </c>
      <c r="J170" s="3" t="s">
        <v>25</v>
      </c>
      <c r="K170" s="3" t="s">
        <v>4804</v>
      </c>
      <c r="L170" s="4" t="str">
        <f t="shared" si="23"/>
        <v>CC0603JRNPO9BN180</v>
      </c>
      <c r="M170" s="3" t="s">
        <v>378</v>
      </c>
      <c r="N170" t="s">
        <v>4933</v>
      </c>
      <c r="O170" t="str">
        <f t="shared" ca="1" si="20"/>
        <v>C:\Altium Libraries\Passives Library\DataSheet\General Purpose &amp; High Capacitance CERAMIC CAPACITOR CLASS I (Yageo).pdf</v>
      </c>
      <c r="P170" s="5" t="str">
        <f t="shared" si="24"/>
        <v>GENERAL PURPOSE CLASS 1 CERAMIC CAPACITORS CAP0603 18pF±5% 50 V NP0</v>
      </c>
    </row>
    <row r="171" spans="1:16" x14ac:dyDescent="0.3">
      <c r="A171" s="4" t="s">
        <v>4977</v>
      </c>
      <c r="B171" s="3" t="s">
        <v>398</v>
      </c>
      <c r="C171" s="3" t="s">
        <v>4941</v>
      </c>
      <c r="D171" s="45" t="s">
        <v>4931</v>
      </c>
      <c r="E171" s="3" t="s">
        <v>4752</v>
      </c>
      <c r="F171" s="3" t="s">
        <v>4932</v>
      </c>
      <c r="G171" s="4" t="str">
        <f t="shared" si="22"/>
        <v>CAP0603 22pF±5%, 50 V, NP0</v>
      </c>
      <c r="H171" s="3" t="s">
        <v>23</v>
      </c>
      <c r="I171" s="3" t="s">
        <v>4754</v>
      </c>
      <c r="J171" s="3" t="s">
        <v>25</v>
      </c>
      <c r="K171" s="3" t="s">
        <v>4804</v>
      </c>
      <c r="L171" s="4" t="str">
        <f t="shared" si="23"/>
        <v>CC0603JRNPO9BN220</v>
      </c>
      <c r="M171" s="3" t="s">
        <v>378</v>
      </c>
      <c r="N171" t="s">
        <v>4933</v>
      </c>
      <c r="O171" t="str">
        <f t="shared" ca="1" si="20"/>
        <v>C:\Altium Libraries\Passives Library\DataSheet\General Purpose &amp; High Capacitance CERAMIC CAPACITOR CLASS I (Yageo).pdf</v>
      </c>
      <c r="P171" s="5" t="str">
        <f t="shared" si="24"/>
        <v>GENERAL PURPOSE CLASS 1 CERAMIC CAPACITORS CAP0603 22pF±5% 50 V NP0</v>
      </c>
    </row>
    <row r="172" spans="1:16" x14ac:dyDescent="0.3">
      <c r="A172" s="4" t="s">
        <v>4978</v>
      </c>
      <c r="B172" s="3" t="s">
        <v>398</v>
      </c>
      <c r="C172" s="3" t="s">
        <v>4943</v>
      </c>
      <c r="D172" s="45" t="s">
        <v>4931</v>
      </c>
      <c r="E172" s="3" t="s">
        <v>4752</v>
      </c>
      <c r="F172" s="3" t="s">
        <v>4932</v>
      </c>
      <c r="G172" s="4" t="str">
        <f t="shared" si="22"/>
        <v>CAP0603 27pF±5%, 50 V, NP0</v>
      </c>
      <c r="H172" s="3" t="s">
        <v>23</v>
      </c>
      <c r="I172" s="3" t="s">
        <v>4754</v>
      </c>
      <c r="J172" s="3" t="s">
        <v>25</v>
      </c>
      <c r="K172" s="3" t="s">
        <v>4804</v>
      </c>
      <c r="L172" s="4" t="str">
        <f t="shared" si="23"/>
        <v>CC0603JRNPO9BN270</v>
      </c>
      <c r="M172" s="3" t="s">
        <v>378</v>
      </c>
      <c r="N172" t="s">
        <v>4933</v>
      </c>
      <c r="O172" t="str">
        <f t="shared" ca="1" si="20"/>
        <v>C:\Altium Libraries\Passives Library\DataSheet\General Purpose &amp; High Capacitance CERAMIC CAPACITOR CLASS I (Yageo).pdf</v>
      </c>
      <c r="P172" s="5" t="str">
        <f t="shared" si="24"/>
        <v>GENERAL PURPOSE CLASS 1 CERAMIC CAPACITORS CAP0603 27pF±5% 50 V NP0</v>
      </c>
    </row>
    <row r="173" spans="1:16" x14ac:dyDescent="0.3">
      <c r="A173" s="4" t="s">
        <v>4979</v>
      </c>
      <c r="B173" s="3" t="s">
        <v>398</v>
      </c>
      <c r="C173" s="3" t="s">
        <v>4945</v>
      </c>
      <c r="D173" s="45" t="s">
        <v>4931</v>
      </c>
      <c r="E173" s="3" t="s">
        <v>4752</v>
      </c>
      <c r="F173" s="3" t="s">
        <v>4932</v>
      </c>
      <c r="G173" s="4" t="str">
        <f t="shared" si="22"/>
        <v>CAP0603 33pF±5%, 50 V, NP0</v>
      </c>
      <c r="H173" s="3" t="s">
        <v>23</v>
      </c>
      <c r="I173" s="3" t="s">
        <v>4754</v>
      </c>
      <c r="J173" s="3" t="s">
        <v>25</v>
      </c>
      <c r="K173" s="3" t="s">
        <v>4804</v>
      </c>
      <c r="L173" s="4" t="str">
        <f t="shared" si="23"/>
        <v>CC0603JRNPO9BN330</v>
      </c>
      <c r="M173" s="3" t="s">
        <v>378</v>
      </c>
      <c r="N173" t="s">
        <v>4933</v>
      </c>
      <c r="O173" t="str">
        <f t="shared" ca="1" si="20"/>
        <v>C:\Altium Libraries\Passives Library\DataSheet\General Purpose &amp; High Capacitance CERAMIC CAPACITOR CLASS I (Yageo).pdf</v>
      </c>
      <c r="P173" s="5" t="str">
        <f t="shared" si="24"/>
        <v>GENERAL PURPOSE CLASS 1 CERAMIC CAPACITORS CAP0603 33pF±5% 50 V NP0</v>
      </c>
    </row>
    <row r="174" spans="1:16" x14ac:dyDescent="0.3">
      <c r="A174" s="4" t="s">
        <v>4980</v>
      </c>
      <c r="B174" s="3" t="s">
        <v>398</v>
      </c>
      <c r="C174" s="3" t="s">
        <v>4947</v>
      </c>
      <c r="D174" s="45" t="s">
        <v>4931</v>
      </c>
      <c r="E174" s="3" t="s">
        <v>4752</v>
      </c>
      <c r="F174" s="3" t="s">
        <v>4932</v>
      </c>
      <c r="G174" s="4" t="str">
        <f t="shared" si="22"/>
        <v>CAP0603 39pF±5%, 50 V, NP0</v>
      </c>
      <c r="H174" s="3" t="s">
        <v>23</v>
      </c>
      <c r="I174" s="3" t="s">
        <v>4754</v>
      </c>
      <c r="J174" s="3" t="s">
        <v>25</v>
      </c>
      <c r="K174" s="3" t="s">
        <v>4804</v>
      </c>
      <c r="L174" s="4" t="str">
        <f t="shared" si="23"/>
        <v>CC0603JRNPO9BN390</v>
      </c>
      <c r="M174" s="3" t="s">
        <v>378</v>
      </c>
      <c r="N174" t="s">
        <v>4933</v>
      </c>
      <c r="O174" t="str">
        <f t="shared" ca="1" si="20"/>
        <v>C:\Altium Libraries\Passives Library\DataSheet\General Purpose &amp; High Capacitance CERAMIC CAPACITOR CLASS I (Yageo).pdf</v>
      </c>
      <c r="P174" s="5" t="str">
        <f t="shared" si="24"/>
        <v>GENERAL PURPOSE CLASS 1 CERAMIC CAPACITORS CAP0603 39pF±5% 50 V NP0</v>
      </c>
    </row>
    <row r="175" spans="1:16" x14ac:dyDescent="0.3">
      <c r="A175" s="4" t="s">
        <v>4981</v>
      </c>
      <c r="B175" s="3" t="s">
        <v>398</v>
      </c>
      <c r="C175" s="3" t="s">
        <v>4949</v>
      </c>
      <c r="D175" s="45" t="s">
        <v>4931</v>
      </c>
      <c r="E175" s="3" t="s">
        <v>4752</v>
      </c>
      <c r="F175" s="3" t="s">
        <v>4932</v>
      </c>
      <c r="G175" s="4" t="str">
        <f t="shared" si="22"/>
        <v>CAP0603 47pF±5%, 50 V, NP0</v>
      </c>
      <c r="H175" s="3" t="s">
        <v>23</v>
      </c>
      <c r="I175" s="3" t="s">
        <v>4754</v>
      </c>
      <c r="J175" s="3" t="s">
        <v>25</v>
      </c>
      <c r="K175" s="3" t="s">
        <v>4804</v>
      </c>
      <c r="L175" s="4" t="str">
        <f t="shared" si="23"/>
        <v>CC0603JRNPO9BN470</v>
      </c>
      <c r="M175" s="3" t="s">
        <v>378</v>
      </c>
      <c r="N175" t="s">
        <v>4933</v>
      </c>
      <c r="O175" t="str">
        <f t="shared" ca="1" si="20"/>
        <v>C:\Altium Libraries\Passives Library\DataSheet\General Purpose &amp; High Capacitance CERAMIC CAPACITOR CLASS I (Yageo).pdf</v>
      </c>
      <c r="P175" s="5" t="str">
        <f t="shared" si="24"/>
        <v>GENERAL PURPOSE CLASS 1 CERAMIC CAPACITORS CAP0603 47pF±5% 50 V NP0</v>
      </c>
    </row>
    <row r="176" spans="1:16" x14ac:dyDescent="0.3">
      <c r="A176" s="4" t="s">
        <v>4982</v>
      </c>
      <c r="B176" s="3" t="s">
        <v>398</v>
      </c>
      <c r="C176" s="3" t="s">
        <v>4951</v>
      </c>
      <c r="D176" s="45" t="s">
        <v>4931</v>
      </c>
      <c r="E176" s="3" t="s">
        <v>4752</v>
      </c>
      <c r="F176" s="3" t="s">
        <v>4932</v>
      </c>
      <c r="G176" s="4" t="str">
        <f t="shared" si="22"/>
        <v>CAP0603 56pF±5%, 50 V, NP0</v>
      </c>
      <c r="H176" s="3" t="s">
        <v>23</v>
      </c>
      <c r="I176" s="3" t="s">
        <v>4754</v>
      </c>
      <c r="J176" s="3" t="s">
        <v>25</v>
      </c>
      <c r="K176" s="3" t="s">
        <v>4804</v>
      </c>
      <c r="L176" s="4" t="str">
        <f t="shared" si="23"/>
        <v>CC0603JRNPO9BN560</v>
      </c>
      <c r="M176" s="3" t="s">
        <v>378</v>
      </c>
      <c r="N176" t="s">
        <v>4933</v>
      </c>
      <c r="O176" t="str">
        <f t="shared" ca="1" si="20"/>
        <v>C:\Altium Libraries\Passives Library\DataSheet\General Purpose &amp; High Capacitance CERAMIC CAPACITOR CLASS I (Yageo).pdf</v>
      </c>
      <c r="P176" s="5" t="str">
        <f t="shared" si="24"/>
        <v>GENERAL PURPOSE CLASS 1 CERAMIC CAPACITORS CAP0603 56pF±5% 50 V NP0</v>
      </c>
    </row>
    <row r="177" spans="1:16" x14ac:dyDescent="0.3">
      <c r="A177" s="4" t="s">
        <v>4983</v>
      </c>
      <c r="B177" s="3" t="s">
        <v>398</v>
      </c>
      <c r="C177" s="3" t="s">
        <v>4953</v>
      </c>
      <c r="D177" s="45" t="s">
        <v>4931</v>
      </c>
      <c r="E177" s="3" t="s">
        <v>4752</v>
      </c>
      <c r="F177" s="3" t="s">
        <v>4932</v>
      </c>
      <c r="G177" s="4" t="str">
        <f t="shared" si="22"/>
        <v>CAP0603 68pF±5%, 50 V, NP0</v>
      </c>
      <c r="H177" s="3" t="s">
        <v>23</v>
      </c>
      <c r="I177" s="3" t="s">
        <v>4754</v>
      </c>
      <c r="J177" s="3" t="s">
        <v>25</v>
      </c>
      <c r="K177" s="3" t="s">
        <v>4804</v>
      </c>
      <c r="L177" s="4" t="str">
        <f t="shared" si="23"/>
        <v>CC0603JRNPO9BN680</v>
      </c>
      <c r="M177" s="3" t="s">
        <v>378</v>
      </c>
      <c r="N177" t="s">
        <v>4933</v>
      </c>
      <c r="O177" t="str">
        <f t="shared" ca="1" si="20"/>
        <v>C:\Altium Libraries\Passives Library\DataSheet\General Purpose &amp; High Capacitance CERAMIC CAPACITOR CLASS I (Yageo).pdf</v>
      </c>
      <c r="P177" s="5" t="str">
        <f t="shared" si="24"/>
        <v>GENERAL PURPOSE CLASS 1 CERAMIC CAPACITORS CAP0603 68pF±5% 50 V NP0</v>
      </c>
    </row>
    <row r="178" spans="1:16" x14ac:dyDescent="0.3">
      <c r="A178" s="4" t="s">
        <v>4984</v>
      </c>
      <c r="B178" s="3" t="s">
        <v>398</v>
      </c>
      <c r="C178" s="3" t="s">
        <v>4955</v>
      </c>
      <c r="D178" s="45" t="s">
        <v>4931</v>
      </c>
      <c r="E178" s="3" t="s">
        <v>4752</v>
      </c>
      <c r="F178" s="3" t="s">
        <v>4932</v>
      </c>
      <c r="G178" s="4" t="str">
        <f t="shared" si="22"/>
        <v>CAP0603 82pF±5%, 50 V, NP0</v>
      </c>
      <c r="H178" s="3" t="s">
        <v>23</v>
      </c>
      <c r="I178" s="3" t="s">
        <v>4754</v>
      </c>
      <c r="J178" s="3" t="s">
        <v>25</v>
      </c>
      <c r="K178" s="3" t="s">
        <v>4804</v>
      </c>
      <c r="L178" s="4" t="str">
        <f t="shared" si="23"/>
        <v>CC0603JRNPO9BN820</v>
      </c>
      <c r="M178" s="3" t="s">
        <v>378</v>
      </c>
      <c r="N178" t="s">
        <v>4933</v>
      </c>
      <c r="O178" t="str">
        <f t="shared" ca="1" si="20"/>
        <v>C:\Altium Libraries\Passives Library\DataSheet\General Purpose &amp; High Capacitance CERAMIC CAPACITOR CLASS I (Yageo).pdf</v>
      </c>
      <c r="P178" s="5" t="str">
        <f t="shared" si="24"/>
        <v>GENERAL PURPOSE CLASS 1 CERAMIC CAPACITORS CAP0603 82pF±5% 50 V NP0</v>
      </c>
    </row>
    <row r="179" spans="1:16" x14ac:dyDescent="0.3">
      <c r="A179" s="4" t="s">
        <v>4985</v>
      </c>
      <c r="B179" s="3" t="s">
        <v>398</v>
      </c>
      <c r="C179" s="3" t="s">
        <v>4750</v>
      </c>
      <c r="D179" s="45" t="s">
        <v>4931</v>
      </c>
      <c r="E179" s="3" t="s">
        <v>4752</v>
      </c>
      <c r="F179" s="3" t="s">
        <v>4932</v>
      </c>
      <c r="G179" s="4" t="str">
        <f t="shared" si="22"/>
        <v>CAP0603 100pF±5%, 50 V, NP0</v>
      </c>
      <c r="H179" s="3" t="s">
        <v>23</v>
      </c>
      <c r="I179" s="3" t="s">
        <v>4754</v>
      </c>
      <c r="J179" s="3" t="s">
        <v>25</v>
      </c>
      <c r="K179" s="3" t="s">
        <v>4804</v>
      </c>
      <c r="L179" s="4" t="str">
        <f t="shared" si="23"/>
        <v>CC0603JRNPO9BN101</v>
      </c>
      <c r="M179" s="3" t="s">
        <v>378</v>
      </c>
      <c r="N179" t="s">
        <v>4933</v>
      </c>
      <c r="O179" t="str">
        <f t="shared" ca="1" si="20"/>
        <v>C:\Altium Libraries\Passives Library\DataSheet\General Purpose &amp; High Capacitance CERAMIC CAPACITOR CLASS I (Yageo).pdf</v>
      </c>
      <c r="P179" s="5" t="str">
        <f t="shared" si="24"/>
        <v>GENERAL PURPOSE CLASS 1 CERAMIC CAPACITORS CAP0603 100pF±5% 50 V NP0</v>
      </c>
    </row>
    <row r="180" spans="1:16" x14ac:dyDescent="0.3">
      <c r="A180" s="4" t="s">
        <v>4986</v>
      </c>
      <c r="B180" s="3" t="s">
        <v>398</v>
      </c>
      <c r="C180" s="3" t="s">
        <v>4958</v>
      </c>
      <c r="D180" s="45" t="s">
        <v>4931</v>
      </c>
      <c r="E180" s="3" t="s">
        <v>4752</v>
      </c>
      <c r="F180" s="3" t="s">
        <v>4932</v>
      </c>
      <c r="G180" s="4" t="str">
        <f t="shared" si="22"/>
        <v>CAP0603 120pF±5%, 50 V, NP0</v>
      </c>
      <c r="H180" s="3" t="s">
        <v>23</v>
      </c>
      <c r="I180" s="3" t="s">
        <v>4754</v>
      </c>
      <c r="J180" s="3" t="s">
        <v>25</v>
      </c>
      <c r="K180" s="3" t="s">
        <v>4804</v>
      </c>
      <c r="L180" s="4" t="str">
        <f t="shared" si="23"/>
        <v>CC0603JRNPO9BN121</v>
      </c>
      <c r="M180" s="3" t="s">
        <v>378</v>
      </c>
      <c r="N180" t="s">
        <v>4933</v>
      </c>
      <c r="O180" t="str">
        <f t="shared" ca="1" si="20"/>
        <v>C:\Altium Libraries\Passives Library\DataSheet\General Purpose &amp; High Capacitance CERAMIC CAPACITOR CLASS I (Yageo).pdf</v>
      </c>
      <c r="P180" s="5" t="str">
        <f t="shared" si="24"/>
        <v>GENERAL PURPOSE CLASS 1 CERAMIC CAPACITORS CAP0603 120pF±5% 50 V NP0</v>
      </c>
    </row>
    <row r="181" spans="1:16" x14ac:dyDescent="0.3">
      <c r="A181" s="4" t="s">
        <v>4987</v>
      </c>
      <c r="B181" s="3" t="s">
        <v>398</v>
      </c>
      <c r="C181" s="3" t="s">
        <v>4758</v>
      </c>
      <c r="D181" s="45" t="s">
        <v>4931</v>
      </c>
      <c r="E181" s="3" t="s">
        <v>4752</v>
      </c>
      <c r="F181" s="3" t="s">
        <v>4932</v>
      </c>
      <c r="G181" s="4" t="str">
        <f t="shared" si="22"/>
        <v>CAP0603 150pF±5%, 50 V, NP0</v>
      </c>
      <c r="H181" s="3" t="s">
        <v>23</v>
      </c>
      <c r="I181" s="3" t="s">
        <v>4754</v>
      </c>
      <c r="J181" s="3" t="s">
        <v>25</v>
      </c>
      <c r="K181" s="3" t="s">
        <v>4804</v>
      </c>
      <c r="L181" s="4" t="str">
        <f t="shared" si="23"/>
        <v>CC0603JRNPO9BN151</v>
      </c>
      <c r="M181" s="3" t="s">
        <v>378</v>
      </c>
      <c r="N181" t="s">
        <v>4933</v>
      </c>
      <c r="O181" t="str">
        <f t="shared" ca="1" si="20"/>
        <v>C:\Altium Libraries\Passives Library\DataSheet\General Purpose &amp; High Capacitance CERAMIC CAPACITOR CLASS I (Yageo).pdf</v>
      </c>
      <c r="P181" s="5" t="str">
        <f t="shared" si="24"/>
        <v>GENERAL PURPOSE CLASS 1 CERAMIC CAPACITORS CAP0603 150pF±5% 50 V NP0</v>
      </c>
    </row>
    <row r="182" spans="1:16" x14ac:dyDescent="0.3">
      <c r="A182" s="4" t="s">
        <v>4988</v>
      </c>
      <c r="B182" s="3" t="s">
        <v>398</v>
      </c>
      <c r="C182" s="3" t="s">
        <v>4961</v>
      </c>
      <c r="D182" s="45" t="s">
        <v>4931</v>
      </c>
      <c r="E182" s="3" t="s">
        <v>4752</v>
      </c>
      <c r="F182" s="3" t="s">
        <v>4932</v>
      </c>
      <c r="G182" s="4" t="str">
        <f t="shared" si="22"/>
        <v>CAP0603 180pF±5%, 50 V, NP0</v>
      </c>
      <c r="H182" s="3" t="s">
        <v>23</v>
      </c>
      <c r="I182" s="3" t="s">
        <v>4754</v>
      </c>
      <c r="J182" s="3" t="s">
        <v>25</v>
      </c>
      <c r="K182" s="3" t="s">
        <v>4804</v>
      </c>
      <c r="L182" s="4" t="str">
        <f t="shared" si="23"/>
        <v>CC0603JRNPO9BN181</v>
      </c>
      <c r="M182" s="3" t="s">
        <v>378</v>
      </c>
      <c r="N182" t="s">
        <v>4933</v>
      </c>
      <c r="O182" t="str">
        <f t="shared" ca="1" si="20"/>
        <v>C:\Altium Libraries\Passives Library\DataSheet\General Purpose &amp; High Capacitance CERAMIC CAPACITOR CLASS I (Yageo).pdf</v>
      </c>
      <c r="P182" s="5" t="str">
        <f t="shared" si="24"/>
        <v>GENERAL PURPOSE CLASS 1 CERAMIC CAPACITORS CAP0603 180pF±5% 50 V NP0</v>
      </c>
    </row>
    <row r="183" spans="1:16" x14ac:dyDescent="0.3">
      <c r="A183" s="4" t="s">
        <v>4989</v>
      </c>
      <c r="B183" s="3" t="s">
        <v>398</v>
      </c>
      <c r="C183" s="3" t="s">
        <v>4760</v>
      </c>
      <c r="D183" s="45" t="s">
        <v>4931</v>
      </c>
      <c r="E183" s="3" t="s">
        <v>4752</v>
      </c>
      <c r="F183" s="3" t="s">
        <v>4932</v>
      </c>
      <c r="G183" s="4" t="str">
        <f t="shared" si="22"/>
        <v>CAP0603 220pF±5%, 50 V, NP0</v>
      </c>
      <c r="H183" s="3" t="s">
        <v>23</v>
      </c>
      <c r="I183" s="3" t="s">
        <v>4754</v>
      </c>
      <c r="J183" s="3" t="s">
        <v>25</v>
      </c>
      <c r="K183" s="3" t="s">
        <v>4804</v>
      </c>
      <c r="L183" s="4" t="str">
        <f t="shared" si="23"/>
        <v>CC0603JRNPO9BN221</v>
      </c>
      <c r="M183" s="3" t="s">
        <v>378</v>
      </c>
      <c r="N183" t="s">
        <v>4933</v>
      </c>
      <c r="O183" t="str">
        <f t="shared" ca="1" si="20"/>
        <v>C:\Altium Libraries\Passives Library\DataSheet\General Purpose &amp; High Capacitance CERAMIC CAPACITOR CLASS I (Yageo).pdf</v>
      </c>
      <c r="P183" s="5" t="str">
        <f t="shared" si="24"/>
        <v>GENERAL PURPOSE CLASS 1 CERAMIC CAPACITORS CAP0603 220pF±5% 50 V NP0</v>
      </c>
    </row>
    <row r="184" spans="1:16" x14ac:dyDescent="0.3">
      <c r="A184" s="4" t="s">
        <v>4990</v>
      </c>
      <c r="B184" s="3" t="s">
        <v>398</v>
      </c>
      <c r="C184" s="3" t="s">
        <v>4964</v>
      </c>
      <c r="D184" s="45" t="s">
        <v>4931</v>
      </c>
      <c r="E184" s="3" t="s">
        <v>4752</v>
      </c>
      <c r="F184" s="3" t="s">
        <v>4932</v>
      </c>
      <c r="G184" s="4" t="str">
        <f t="shared" si="22"/>
        <v>CAP0603 270pF±5%, 50 V, NP0</v>
      </c>
      <c r="H184" s="3" t="s">
        <v>23</v>
      </c>
      <c r="I184" s="3" t="s">
        <v>4754</v>
      </c>
      <c r="J184" s="3" t="s">
        <v>25</v>
      </c>
      <c r="K184" s="3" t="s">
        <v>4804</v>
      </c>
      <c r="L184" s="4" t="str">
        <f t="shared" si="23"/>
        <v>CC0603JRNPO9BN271</v>
      </c>
      <c r="M184" s="3" t="s">
        <v>378</v>
      </c>
      <c r="N184" t="s">
        <v>4933</v>
      </c>
      <c r="O184" t="str">
        <f t="shared" ca="1" si="20"/>
        <v>C:\Altium Libraries\Passives Library\DataSheet\General Purpose &amp; High Capacitance CERAMIC CAPACITOR CLASS I (Yageo).pdf</v>
      </c>
      <c r="P184" s="5" t="str">
        <f t="shared" si="24"/>
        <v>GENERAL PURPOSE CLASS 1 CERAMIC CAPACITORS CAP0603 270pF±5% 50 V NP0</v>
      </c>
    </row>
    <row r="185" spans="1:16" x14ac:dyDescent="0.3">
      <c r="A185" s="4" t="s">
        <v>4991</v>
      </c>
      <c r="B185" s="3" t="s">
        <v>398</v>
      </c>
      <c r="C185" s="3" t="s">
        <v>4762</v>
      </c>
      <c r="D185" s="45" t="s">
        <v>4931</v>
      </c>
      <c r="E185" s="3" t="s">
        <v>4752</v>
      </c>
      <c r="F185" s="3" t="s">
        <v>4932</v>
      </c>
      <c r="G185" s="4" t="str">
        <f t="shared" si="22"/>
        <v>CAP0603 330pF±5%, 50 V, NP0</v>
      </c>
      <c r="H185" s="3" t="s">
        <v>23</v>
      </c>
      <c r="I185" s="3" t="s">
        <v>4754</v>
      </c>
      <c r="J185" s="3" t="s">
        <v>25</v>
      </c>
      <c r="K185" s="3" t="s">
        <v>4804</v>
      </c>
      <c r="L185" s="4" t="str">
        <f t="shared" si="23"/>
        <v>CC0603JRNPO9BN331</v>
      </c>
      <c r="M185" s="3" t="s">
        <v>378</v>
      </c>
      <c r="N185" t="s">
        <v>4933</v>
      </c>
      <c r="O185" t="str">
        <f t="shared" ca="1" si="20"/>
        <v>C:\Altium Libraries\Passives Library\DataSheet\General Purpose &amp; High Capacitance CERAMIC CAPACITOR CLASS I (Yageo).pdf</v>
      </c>
      <c r="P185" s="5" t="str">
        <f t="shared" si="24"/>
        <v>GENERAL PURPOSE CLASS 1 CERAMIC CAPACITORS CAP0603 330pF±5% 50 V NP0</v>
      </c>
    </row>
    <row r="186" spans="1:16" x14ac:dyDescent="0.3">
      <c r="A186" s="4" t="s">
        <v>4992</v>
      </c>
      <c r="B186" s="3" t="s">
        <v>398</v>
      </c>
      <c r="C186" s="3" t="s">
        <v>4967</v>
      </c>
      <c r="D186" s="45" t="s">
        <v>4931</v>
      </c>
      <c r="E186" s="3" t="s">
        <v>4752</v>
      </c>
      <c r="F186" s="3" t="s">
        <v>4932</v>
      </c>
      <c r="G186" s="4" t="str">
        <f t="shared" si="22"/>
        <v>CAP0603 390pF±5%, 50 V, NP0</v>
      </c>
      <c r="H186" s="3" t="s">
        <v>23</v>
      </c>
      <c r="I186" s="3" t="s">
        <v>4754</v>
      </c>
      <c r="J186" s="3" t="s">
        <v>25</v>
      </c>
      <c r="K186" s="3" t="s">
        <v>4804</v>
      </c>
      <c r="L186" s="4" t="str">
        <f t="shared" si="23"/>
        <v>CC0603JRNPO9BN391</v>
      </c>
      <c r="M186" s="3" t="s">
        <v>378</v>
      </c>
      <c r="N186" t="s">
        <v>4933</v>
      </c>
      <c r="O186" t="str">
        <f t="shared" ca="1" si="20"/>
        <v>C:\Altium Libraries\Passives Library\DataSheet\General Purpose &amp; High Capacitance CERAMIC CAPACITOR CLASS I (Yageo).pdf</v>
      </c>
      <c r="P186" s="5" t="str">
        <f t="shared" si="24"/>
        <v>GENERAL PURPOSE CLASS 1 CERAMIC CAPACITORS CAP0603 390pF±5% 50 V NP0</v>
      </c>
    </row>
    <row r="187" spans="1:16" x14ac:dyDescent="0.3">
      <c r="A187" s="4" t="s">
        <v>4993</v>
      </c>
      <c r="B187" s="3" t="s">
        <v>398</v>
      </c>
      <c r="C187" s="3" t="s">
        <v>4764</v>
      </c>
      <c r="D187" s="45" t="s">
        <v>4931</v>
      </c>
      <c r="E187" s="3" t="s">
        <v>4752</v>
      </c>
      <c r="F187" s="3" t="s">
        <v>4932</v>
      </c>
      <c r="G187" s="4" t="str">
        <f t="shared" si="22"/>
        <v>CAP0603 470pF±5%, 50 V, NP0</v>
      </c>
      <c r="H187" s="3" t="s">
        <v>23</v>
      </c>
      <c r="I187" s="3" t="s">
        <v>4754</v>
      </c>
      <c r="J187" s="3" t="s">
        <v>25</v>
      </c>
      <c r="K187" s="3" t="s">
        <v>4804</v>
      </c>
      <c r="L187" s="4" t="str">
        <f t="shared" si="23"/>
        <v>CC0603JRNPO9BN471</v>
      </c>
      <c r="M187" s="3" t="s">
        <v>378</v>
      </c>
      <c r="N187" t="s">
        <v>4933</v>
      </c>
      <c r="O187" t="str">
        <f t="shared" ca="1" si="20"/>
        <v>C:\Altium Libraries\Passives Library\DataSheet\General Purpose &amp; High Capacitance CERAMIC CAPACITOR CLASS I (Yageo).pdf</v>
      </c>
      <c r="P187" s="5" t="str">
        <f t="shared" si="24"/>
        <v>GENERAL PURPOSE CLASS 1 CERAMIC CAPACITORS CAP0603 470pF±5% 50 V NP0</v>
      </c>
    </row>
    <row r="188" spans="1:16" x14ac:dyDescent="0.3">
      <c r="A188" s="4" t="s">
        <v>4994</v>
      </c>
      <c r="B188" s="3" t="s">
        <v>398</v>
      </c>
      <c r="C188" s="3" t="s">
        <v>4970</v>
      </c>
      <c r="D188" s="45" t="s">
        <v>4931</v>
      </c>
      <c r="E188" s="3" t="s">
        <v>4752</v>
      </c>
      <c r="F188" s="3" t="s">
        <v>4932</v>
      </c>
      <c r="G188" s="4" t="str">
        <f t="shared" si="22"/>
        <v>CAP0603 560pF±5%, 50 V, NP0</v>
      </c>
      <c r="H188" s="3" t="s">
        <v>23</v>
      </c>
      <c r="I188" s="3" t="s">
        <v>4754</v>
      </c>
      <c r="J188" s="3" t="s">
        <v>25</v>
      </c>
      <c r="K188" s="3" t="s">
        <v>4804</v>
      </c>
      <c r="L188" s="4" t="str">
        <f t="shared" si="23"/>
        <v>CC0603JRNPO9BN561</v>
      </c>
      <c r="M188" s="3" t="s">
        <v>378</v>
      </c>
      <c r="N188" t="s">
        <v>4933</v>
      </c>
      <c r="O188" t="str">
        <f t="shared" ca="1" si="20"/>
        <v>C:\Altium Libraries\Passives Library\DataSheet\General Purpose &amp; High Capacitance CERAMIC CAPACITOR CLASS I (Yageo).pdf</v>
      </c>
      <c r="P188" s="5" t="str">
        <f t="shared" si="24"/>
        <v>GENERAL PURPOSE CLASS 1 CERAMIC CAPACITORS CAP0603 560pF±5% 50 V NP0</v>
      </c>
    </row>
    <row r="189" spans="1:16" x14ac:dyDescent="0.3">
      <c r="A189" s="4" t="s">
        <v>4995</v>
      </c>
      <c r="B189" s="3" t="s">
        <v>398</v>
      </c>
      <c r="C189" s="3" t="s">
        <v>4766</v>
      </c>
      <c r="D189" s="45" t="s">
        <v>4931</v>
      </c>
      <c r="E189" s="3" t="s">
        <v>4752</v>
      </c>
      <c r="F189" s="3" t="s">
        <v>4932</v>
      </c>
      <c r="G189" s="4" t="str">
        <f t="shared" si="22"/>
        <v>CAP0603 680pF±5%, 50 V, NP0</v>
      </c>
      <c r="H189" s="3" t="s">
        <v>23</v>
      </c>
      <c r="I189" s="3" t="s">
        <v>4754</v>
      </c>
      <c r="J189" s="3" t="s">
        <v>25</v>
      </c>
      <c r="K189" s="3" t="s">
        <v>4804</v>
      </c>
      <c r="L189" s="4" t="str">
        <f t="shared" si="23"/>
        <v>CC0603JRNPO9BN681</v>
      </c>
      <c r="M189" s="3" t="s">
        <v>378</v>
      </c>
      <c r="N189" t="s">
        <v>4933</v>
      </c>
      <c r="O189" t="str">
        <f t="shared" ca="1" si="20"/>
        <v>C:\Altium Libraries\Passives Library\DataSheet\General Purpose &amp; High Capacitance CERAMIC CAPACITOR CLASS I (Yageo).pdf</v>
      </c>
      <c r="P189" s="5" t="str">
        <f t="shared" si="24"/>
        <v>GENERAL PURPOSE CLASS 1 CERAMIC CAPACITORS CAP0603 680pF±5% 50 V NP0</v>
      </c>
    </row>
    <row r="190" spans="1:16" x14ac:dyDescent="0.3">
      <c r="A190" s="4" t="s">
        <v>4996</v>
      </c>
      <c r="B190" s="3" t="s">
        <v>398</v>
      </c>
      <c r="C190" s="3" t="s">
        <v>4768</v>
      </c>
      <c r="D190" s="45" t="s">
        <v>4931</v>
      </c>
      <c r="E190" s="3" t="s">
        <v>4752</v>
      </c>
      <c r="F190" s="3" t="s">
        <v>4932</v>
      </c>
      <c r="G190" s="4" t="str">
        <f t="shared" si="22"/>
        <v>CAP0603 1,0nF±5%, 50 V, NP0</v>
      </c>
      <c r="H190" s="3" t="s">
        <v>23</v>
      </c>
      <c r="I190" s="3" t="s">
        <v>4754</v>
      </c>
      <c r="J190" s="3" t="s">
        <v>25</v>
      </c>
      <c r="K190" s="3" t="s">
        <v>4804</v>
      </c>
      <c r="L190" s="4" t="str">
        <f t="shared" si="23"/>
        <v>CC0603JRNPO9BN102</v>
      </c>
      <c r="M190" s="3" t="s">
        <v>378</v>
      </c>
      <c r="N190" t="s">
        <v>4933</v>
      </c>
      <c r="O190" t="str">
        <f t="shared" ca="1" si="20"/>
        <v>C:\Altium Libraries\Passives Library\DataSheet\General Purpose &amp; High Capacitance CERAMIC CAPACITOR CLASS I (Yageo).pdf</v>
      </c>
      <c r="P190" s="5" t="str">
        <f t="shared" si="24"/>
        <v>GENERAL PURPOSE CLASS 1 CERAMIC CAPACITORS CAP0603 1,0nF±5% 50 V NP0</v>
      </c>
    </row>
    <row r="191" spans="1:16" x14ac:dyDescent="0.3">
      <c r="A191" s="4" t="s">
        <v>4997</v>
      </c>
      <c r="B191" s="3" t="s">
        <v>398</v>
      </c>
      <c r="C191" s="3" t="s">
        <v>4998</v>
      </c>
      <c r="D191" s="45" t="s">
        <v>4931</v>
      </c>
      <c r="E191" s="3" t="s">
        <v>4752</v>
      </c>
      <c r="F191" s="3" t="s">
        <v>4932</v>
      </c>
      <c r="G191" s="4" t="str">
        <f t="shared" ref="G191:G202" si="25">CONCATENATE(K191," ",C191,D191,", ",E191,", ",F191)</f>
        <v>CAP0603 1,2nF±5%, 50 V, NP0</v>
      </c>
      <c r="H191" s="3" t="s">
        <v>23</v>
      </c>
      <c r="I191" s="3" t="s">
        <v>4754</v>
      </c>
      <c r="J191" s="3" t="s">
        <v>25</v>
      </c>
      <c r="K191" s="3" t="s">
        <v>4804</v>
      </c>
      <c r="L191" s="4" t="str">
        <f t="shared" ref="L191:L202" si="26">CONCATENATE("CC",RIGHT(K191,4),IF(D191="±5%","J",IF(D191="±10%","K","M")),"R","NPO",(IF(E191="6,3 V","5",IF(E191="10 V","6",IF(E191="16 V","7",IF(E191="25 V","8",IF(E191="50 V","9","?")))))),"BN",(SUBSTITUTE(SUBSTITUTE((TEXT(VALUE(REPLACE(C191,(LEN(C191)-1),2,""))*(IF(OR(RIGHT(C191,2)="pF",RIGHT(C191,1)&lt;&gt;"F"),1,IF(RIGHT(C191,2)="nF",1000,(IF(RIGHT(C191,2)="uF",1000000)))))/10,"0,0E+0")),",",""),"E+","")))</f>
        <v>CC0603JRNPO9BN122</v>
      </c>
      <c r="M191" s="3" t="s">
        <v>378</v>
      </c>
      <c r="N191" t="s">
        <v>4933</v>
      </c>
      <c r="O191" t="str">
        <f t="shared" ca="1" si="20"/>
        <v>C:\Altium Libraries\Passives Library\DataSheet\General Purpose &amp; High Capacitance CERAMIC CAPACITOR CLASS I (Yageo).pdf</v>
      </c>
      <c r="P191" s="5" t="str">
        <f t="shared" ref="P191:P202" si="27">CONCATENATE(N191," ",K191," ",C191,D191," ",E191," ",F191)</f>
        <v>GENERAL PURPOSE CLASS 1 CERAMIC CAPACITORS CAP0603 1,2nF±5% 50 V NP0</v>
      </c>
    </row>
    <row r="192" spans="1:16" x14ac:dyDescent="0.3">
      <c r="A192" s="4" t="s">
        <v>4999</v>
      </c>
      <c r="B192" s="3" t="s">
        <v>398</v>
      </c>
      <c r="C192" s="3" t="s">
        <v>4770</v>
      </c>
      <c r="D192" s="45" t="s">
        <v>4931</v>
      </c>
      <c r="E192" s="3" t="s">
        <v>4752</v>
      </c>
      <c r="F192" s="3" t="s">
        <v>4932</v>
      </c>
      <c r="G192" s="4" t="str">
        <f t="shared" si="25"/>
        <v>CAP0603 1,5nF±5%, 50 V, NP0</v>
      </c>
      <c r="H192" s="3" t="s">
        <v>23</v>
      </c>
      <c r="I192" s="3" t="s">
        <v>4754</v>
      </c>
      <c r="J192" s="3" t="s">
        <v>25</v>
      </c>
      <c r="K192" s="3" t="s">
        <v>4804</v>
      </c>
      <c r="L192" s="4" t="str">
        <f t="shared" si="26"/>
        <v>CC0603JRNPO9BN152</v>
      </c>
      <c r="M192" s="3" t="s">
        <v>378</v>
      </c>
      <c r="N192" t="s">
        <v>4933</v>
      </c>
      <c r="O192" t="str">
        <f t="shared" ca="1" si="20"/>
        <v>C:\Altium Libraries\Passives Library\DataSheet\General Purpose &amp; High Capacitance CERAMIC CAPACITOR CLASS I (Yageo).pdf</v>
      </c>
      <c r="P192" s="5" t="str">
        <f t="shared" si="27"/>
        <v>GENERAL PURPOSE CLASS 1 CERAMIC CAPACITORS CAP0603 1,5nF±5% 50 V NP0</v>
      </c>
    </row>
    <row r="193" spans="1:16" x14ac:dyDescent="0.3">
      <c r="A193" s="4" t="s">
        <v>5000</v>
      </c>
      <c r="B193" s="3" t="s">
        <v>398</v>
      </c>
      <c r="C193" s="3" t="s">
        <v>5001</v>
      </c>
      <c r="D193" s="45" t="s">
        <v>4931</v>
      </c>
      <c r="E193" s="3" t="s">
        <v>4752</v>
      </c>
      <c r="F193" s="3" t="s">
        <v>4932</v>
      </c>
      <c r="G193" s="4" t="str">
        <f t="shared" si="25"/>
        <v>CAP0603 1,8nF±5%, 50 V, NP0</v>
      </c>
      <c r="H193" s="3" t="s">
        <v>23</v>
      </c>
      <c r="I193" s="3" t="s">
        <v>4754</v>
      </c>
      <c r="J193" s="3" t="s">
        <v>25</v>
      </c>
      <c r="K193" s="3" t="s">
        <v>4804</v>
      </c>
      <c r="L193" s="4" t="str">
        <f t="shared" si="26"/>
        <v>CC0603JRNPO9BN182</v>
      </c>
      <c r="M193" s="3" t="s">
        <v>378</v>
      </c>
      <c r="N193" t="s">
        <v>4933</v>
      </c>
      <c r="O193" t="str">
        <f t="shared" ca="1" si="20"/>
        <v>C:\Altium Libraries\Passives Library\DataSheet\General Purpose &amp; High Capacitance CERAMIC CAPACITOR CLASS I (Yageo).pdf</v>
      </c>
      <c r="P193" s="5" t="str">
        <f t="shared" si="27"/>
        <v>GENERAL PURPOSE CLASS 1 CERAMIC CAPACITORS CAP0603 1,8nF±5% 50 V NP0</v>
      </c>
    </row>
    <row r="194" spans="1:16" x14ac:dyDescent="0.3">
      <c r="A194" s="4" t="s">
        <v>5002</v>
      </c>
      <c r="B194" s="3" t="s">
        <v>398</v>
      </c>
      <c r="C194" s="3" t="s">
        <v>4772</v>
      </c>
      <c r="D194" s="45" t="s">
        <v>4931</v>
      </c>
      <c r="E194" s="3" t="s">
        <v>4752</v>
      </c>
      <c r="F194" s="3" t="s">
        <v>4932</v>
      </c>
      <c r="G194" s="4" t="str">
        <f t="shared" si="25"/>
        <v>CAP0603 2,2nF±5%, 50 V, NP0</v>
      </c>
      <c r="H194" s="3" t="s">
        <v>23</v>
      </c>
      <c r="I194" s="3" t="s">
        <v>4754</v>
      </c>
      <c r="J194" s="3" t="s">
        <v>25</v>
      </c>
      <c r="K194" s="3" t="s">
        <v>4804</v>
      </c>
      <c r="L194" s="4" t="str">
        <f t="shared" si="26"/>
        <v>CC0603JRNPO9BN222</v>
      </c>
      <c r="M194" s="3" t="s">
        <v>378</v>
      </c>
      <c r="N194" t="s">
        <v>4933</v>
      </c>
      <c r="O194" t="str">
        <f t="shared" ca="1" si="20"/>
        <v>C:\Altium Libraries\Passives Library\DataSheet\General Purpose &amp; High Capacitance CERAMIC CAPACITOR CLASS I (Yageo).pdf</v>
      </c>
      <c r="P194" s="5" t="str">
        <f t="shared" si="27"/>
        <v>GENERAL PURPOSE CLASS 1 CERAMIC CAPACITORS CAP0603 2,2nF±5% 50 V NP0</v>
      </c>
    </row>
    <row r="195" spans="1:16" x14ac:dyDescent="0.3">
      <c r="A195" s="4" t="s">
        <v>5003</v>
      </c>
      <c r="B195" s="3" t="s">
        <v>398</v>
      </c>
      <c r="C195" s="3" t="s">
        <v>5004</v>
      </c>
      <c r="D195" s="45" t="s">
        <v>4931</v>
      </c>
      <c r="E195" s="3" t="s">
        <v>4752</v>
      </c>
      <c r="F195" s="3" t="s">
        <v>4932</v>
      </c>
      <c r="G195" s="4" t="str">
        <f t="shared" si="25"/>
        <v>CAP0603 2,7nF±5%, 50 V, NP0</v>
      </c>
      <c r="H195" s="3" t="s">
        <v>23</v>
      </c>
      <c r="I195" s="3" t="s">
        <v>4754</v>
      </c>
      <c r="J195" s="3" t="s">
        <v>25</v>
      </c>
      <c r="K195" s="3" t="s">
        <v>4804</v>
      </c>
      <c r="L195" s="4" t="str">
        <f t="shared" si="26"/>
        <v>CC0603JRNPO9BN272</v>
      </c>
      <c r="M195" s="3" t="s">
        <v>378</v>
      </c>
      <c r="N195" t="s">
        <v>4933</v>
      </c>
      <c r="O195" t="str">
        <f t="shared" ca="1" si="20"/>
        <v>C:\Altium Libraries\Passives Library\DataSheet\General Purpose &amp; High Capacitance CERAMIC CAPACITOR CLASS I (Yageo).pdf</v>
      </c>
      <c r="P195" s="5" t="str">
        <f t="shared" si="27"/>
        <v>GENERAL PURPOSE CLASS 1 CERAMIC CAPACITORS CAP0603 2,7nF±5% 50 V NP0</v>
      </c>
    </row>
    <row r="196" spans="1:16" x14ac:dyDescent="0.3">
      <c r="A196" s="4" t="s">
        <v>5005</v>
      </c>
      <c r="B196" s="3" t="s">
        <v>398</v>
      </c>
      <c r="C196" s="3" t="s">
        <v>4774</v>
      </c>
      <c r="D196" s="45" t="s">
        <v>4931</v>
      </c>
      <c r="E196" s="3" t="s">
        <v>4752</v>
      </c>
      <c r="F196" s="3" t="s">
        <v>4932</v>
      </c>
      <c r="G196" s="4" t="str">
        <f t="shared" si="25"/>
        <v>CAP0603 3,3nF±5%, 50 V, NP0</v>
      </c>
      <c r="H196" s="3" t="s">
        <v>23</v>
      </c>
      <c r="I196" s="3" t="s">
        <v>4754</v>
      </c>
      <c r="J196" s="3" t="s">
        <v>25</v>
      </c>
      <c r="K196" s="3" t="s">
        <v>4804</v>
      </c>
      <c r="L196" s="4" t="str">
        <f t="shared" si="26"/>
        <v>CC0603JRNPO9BN332</v>
      </c>
      <c r="M196" s="3" t="s">
        <v>378</v>
      </c>
      <c r="N196" t="s">
        <v>4933</v>
      </c>
      <c r="O196" t="str">
        <f t="shared" ca="1" si="20"/>
        <v>C:\Altium Libraries\Passives Library\DataSheet\General Purpose &amp; High Capacitance CERAMIC CAPACITOR CLASS I (Yageo).pdf</v>
      </c>
      <c r="P196" s="5" t="str">
        <f t="shared" si="27"/>
        <v>GENERAL PURPOSE CLASS 1 CERAMIC CAPACITORS CAP0603 3,3nF±5% 50 V NP0</v>
      </c>
    </row>
    <row r="197" spans="1:16" x14ac:dyDescent="0.3">
      <c r="A197" s="4" t="s">
        <v>5006</v>
      </c>
      <c r="B197" s="3" t="s">
        <v>398</v>
      </c>
      <c r="C197" s="3" t="s">
        <v>5007</v>
      </c>
      <c r="D197" s="45" t="s">
        <v>4931</v>
      </c>
      <c r="E197" s="3" t="s">
        <v>4752</v>
      </c>
      <c r="F197" s="3" t="s">
        <v>4932</v>
      </c>
      <c r="G197" s="4" t="str">
        <f t="shared" si="25"/>
        <v>CAP0603 3,9nF±5%, 50 V, NP0</v>
      </c>
      <c r="H197" s="3" t="s">
        <v>23</v>
      </c>
      <c r="I197" s="3" t="s">
        <v>4754</v>
      </c>
      <c r="J197" s="3" t="s">
        <v>25</v>
      </c>
      <c r="K197" s="3" t="s">
        <v>4804</v>
      </c>
      <c r="L197" s="4" t="str">
        <f t="shared" si="26"/>
        <v>CC0603JRNPO9BN392</v>
      </c>
      <c r="M197" s="3" t="s">
        <v>378</v>
      </c>
      <c r="N197" t="s">
        <v>4933</v>
      </c>
      <c r="O197" t="str">
        <f t="shared" ca="1" si="20"/>
        <v>C:\Altium Libraries\Passives Library\DataSheet\General Purpose &amp; High Capacitance CERAMIC CAPACITOR CLASS I (Yageo).pdf</v>
      </c>
      <c r="P197" s="5" t="str">
        <f t="shared" si="27"/>
        <v>GENERAL PURPOSE CLASS 1 CERAMIC CAPACITORS CAP0603 3,9nF±5% 50 V NP0</v>
      </c>
    </row>
    <row r="198" spans="1:16" x14ac:dyDescent="0.3">
      <c r="A198" s="4" t="s">
        <v>5008</v>
      </c>
      <c r="B198" s="3" t="s">
        <v>398</v>
      </c>
      <c r="C198" s="3" t="s">
        <v>4776</v>
      </c>
      <c r="D198" s="45" t="s">
        <v>4931</v>
      </c>
      <c r="E198" s="3" t="s">
        <v>4752</v>
      </c>
      <c r="F198" s="3" t="s">
        <v>4932</v>
      </c>
      <c r="G198" s="4" t="str">
        <f t="shared" si="25"/>
        <v>CAP0603 4,7nF±5%, 50 V, NP0</v>
      </c>
      <c r="H198" s="3" t="s">
        <v>23</v>
      </c>
      <c r="I198" s="3" t="s">
        <v>4754</v>
      </c>
      <c r="J198" s="3" t="s">
        <v>25</v>
      </c>
      <c r="K198" s="3" t="s">
        <v>4804</v>
      </c>
      <c r="L198" s="4" t="str">
        <f t="shared" si="26"/>
        <v>CC0603JRNPO9BN472</v>
      </c>
      <c r="M198" s="3" t="s">
        <v>378</v>
      </c>
      <c r="N198" t="s">
        <v>4933</v>
      </c>
      <c r="O198" t="str">
        <f t="shared" ca="1" si="20"/>
        <v>C:\Altium Libraries\Passives Library\DataSheet\General Purpose &amp; High Capacitance CERAMIC CAPACITOR CLASS I (Yageo).pdf</v>
      </c>
      <c r="P198" s="5" t="str">
        <f t="shared" si="27"/>
        <v>GENERAL PURPOSE CLASS 1 CERAMIC CAPACITORS CAP0603 4,7nF±5% 50 V NP0</v>
      </c>
    </row>
    <row r="199" spans="1:16" x14ac:dyDescent="0.3">
      <c r="A199" s="4" t="s">
        <v>5009</v>
      </c>
      <c r="B199" s="3" t="s">
        <v>398</v>
      </c>
      <c r="C199" s="3" t="s">
        <v>5010</v>
      </c>
      <c r="D199" s="45" t="s">
        <v>4931</v>
      </c>
      <c r="E199" s="3" t="s">
        <v>4752</v>
      </c>
      <c r="F199" s="3" t="s">
        <v>4932</v>
      </c>
      <c r="G199" s="4" t="str">
        <f t="shared" si="25"/>
        <v>CAP0603 5,6nF±5%, 50 V, NP0</v>
      </c>
      <c r="H199" s="3" t="s">
        <v>23</v>
      </c>
      <c r="I199" s="3" t="s">
        <v>4754</v>
      </c>
      <c r="J199" s="3" t="s">
        <v>25</v>
      </c>
      <c r="K199" s="3" t="s">
        <v>4804</v>
      </c>
      <c r="L199" s="4" t="str">
        <f t="shared" si="26"/>
        <v>CC0603JRNPO9BN562</v>
      </c>
      <c r="M199" s="3" t="s">
        <v>378</v>
      </c>
      <c r="N199" t="s">
        <v>4933</v>
      </c>
      <c r="O199" t="str">
        <f t="shared" ca="1" si="20"/>
        <v>C:\Altium Libraries\Passives Library\DataSheet\General Purpose &amp; High Capacitance CERAMIC CAPACITOR CLASS I (Yageo).pdf</v>
      </c>
      <c r="P199" s="5" t="str">
        <f t="shared" si="27"/>
        <v>GENERAL PURPOSE CLASS 1 CERAMIC CAPACITORS CAP0603 5,6nF±5% 50 V NP0</v>
      </c>
    </row>
    <row r="200" spans="1:16" x14ac:dyDescent="0.3">
      <c r="A200" s="4" t="s">
        <v>5011</v>
      </c>
      <c r="B200" s="3" t="s">
        <v>398</v>
      </c>
      <c r="C200" s="3" t="s">
        <v>4778</v>
      </c>
      <c r="D200" s="45" t="s">
        <v>4931</v>
      </c>
      <c r="E200" s="3" t="s">
        <v>4752</v>
      </c>
      <c r="F200" s="3" t="s">
        <v>4932</v>
      </c>
      <c r="G200" s="4" t="str">
        <f t="shared" si="25"/>
        <v>CAP0603 6,8nF±5%, 50 V, NP0</v>
      </c>
      <c r="H200" s="3" t="s">
        <v>23</v>
      </c>
      <c r="I200" s="3" t="s">
        <v>4754</v>
      </c>
      <c r="J200" s="3" t="s">
        <v>25</v>
      </c>
      <c r="K200" s="3" t="s">
        <v>4804</v>
      </c>
      <c r="L200" s="4" t="str">
        <f t="shared" si="26"/>
        <v>CC0603JRNPO9BN682</v>
      </c>
      <c r="M200" s="3" t="s">
        <v>378</v>
      </c>
      <c r="N200" t="s">
        <v>4933</v>
      </c>
      <c r="O200" t="str">
        <f t="shared" ca="1" si="20"/>
        <v>C:\Altium Libraries\Passives Library\DataSheet\General Purpose &amp; High Capacitance CERAMIC CAPACITOR CLASS I (Yageo).pdf</v>
      </c>
      <c r="P200" s="5" t="str">
        <f t="shared" si="27"/>
        <v>GENERAL PURPOSE CLASS 1 CERAMIC CAPACITORS CAP0603 6,8nF±5% 50 V NP0</v>
      </c>
    </row>
    <row r="201" spans="1:16" x14ac:dyDescent="0.3">
      <c r="A201" s="4" t="s">
        <v>5012</v>
      </c>
      <c r="B201" s="3" t="s">
        <v>398</v>
      </c>
      <c r="C201" s="3" t="s">
        <v>5013</v>
      </c>
      <c r="D201" s="45" t="s">
        <v>4931</v>
      </c>
      <c r="E201" s="3" t="s">
        <v>4752</v>
      </c>
      <c r="F201" s="3" t="s">
        <v>4932</v>
      </c>
      <c r="G201" s="4" t="str">
        <f t="shared" si="25"/>
        <v>CAP0603 8,2nF±5%, 50 V, NP0</v>
      </c>
      <c r="H201" s="3" t="s">
        <v>23</v>
      </c>
      <c r="I201" s="3" t="s">
        <v>4754</v>
      </c>
      <c r="J201" s="3" t="s">
        <v>25</v>
      </c>
      <c r="K201" s="3" t="s">
        <v>4804</v>
      </c>
      <c r="L201" s="4" t="str">
        <f t="shared" si="26"/>
        <v>CC0603JRNPO9BN822</v>
      </c>
      <c r="M201" s="3" t="s">
        <v>378</v>
      </c>
      <c r="N201" t="s">
        <v>4933</v>
      </c>
      <c r="O201" t="str">
        <f t="shared" ca="1" si="20"/>
        <v>C:\Altium Libraries\Passives Library\DataSheet\General Purpose &amp; High Capacitance CERAMIC CAPACITOR CLASS I (Yageo).pdf</v>
      </c>
      <c r="P201" s="5" t="str">
        <f t="shared" si="27"/>
        <v>GENERAL PURPOSE CLASS 1 CERAMIC CAPACITORS CAP0603 8,2nF±5% 50 V NP0</v>
      </c>
    </row>
    <row r="202" spans="1:16" x14ac:dyDescent="0.3">
      <c r="A202" s="4" t="s">
        <v>5014</v>
      </c>
      <c r="B202" s="3" t="s">
        <v>398</v>
      </c>
      <c r="C202" s="3" t="s">
        <v>4780</v>
      </c>
      <c r="D202" s="45" t="s">
        <v>4931</v>
      </c>
      <c r="E202" s="3" t="s">
        <v>4752</v>
      </c>
      <c r="F202" s="3" t="s">
        <v>4932</v>
      </c>
      <c r="G202" s="4" t="str">
        <f t="shared" si="25"/>
        <v>CAP0603 10nF±5%, 50 V, NP0</v>
      </c>
      <c r="H202" s="3" t="s">
        <v>23</v>
      </c>
      <c r="I202" s="3" t="s">
        <v>4754</v>
      </c>
      <c r="J202" s="3" t="s">
        <v>25</v>
      </c>
      <c r="K202" s="3" t="s">
        <v>4804</v>
      </c>
      <c r="L202" s="4" t="str">
        <f t="shared" si="26"/>
        <v>CC0603JRNPO9BN103</v>
      </c>
      <c r="M202" s="3" t="s">
        <v>378</v>
      </c>
      <c r="N202" t="s">
        <v>4933</v>
      </c>
      <c r="O202" t="str">
        <f t="shared" ca="1" si="20"/>
        <v>C:\Altium Libraries\Passives Library\DataSheet\General Purpose &amp; High Capacitance CERAMIC CAPACITOR CLASS I (Yageo).pdf</v>
      </c>
      <c r="P202" s="5" t="str">
        <f t="shared" si="27"/>
        <v>GENERAL PURPOSE CLASS 1 CERAMIC CAPACITORS CAP0603 10nF±5% 50 V NP0</v>
      </c>
    </row>
    <row r="203" spans="1:16" x14ac:dyDescent="0.3">
      <c r="A203" s="26"/>
      <c r="B203" s="27"/>
      <c r="C203" s="27"/>
      <c r="D203" s="27"/>
      <c r="E203" s="27"/>
      <c r="F203" s="27"/>
      <c r="G203" s="26"/>
      <c r="H203" s="27"/>
      <c r="I203" s="27"/>
      <c r="J203" s="27"/>
      <c r="K203" s="27"/>
      <c r="L203" s="26"/>
      <c r="M203" s="27"/>
      <c r="N203" s="28"/>
      <c r="O203" s="7"/>
      <c r="P203" s="29"/>
    </row>
    <row r="204" spans="1:16" x14ac:dyDescent="0.3">
      <c r="A204" s="4" t="s">
        <v>5015</v>
      </c>
      <c r="B204" s="3" t="s">
        <v>580</v>
      </c>
      <c r="C204" s="3" t="s">
        <v>4930</v>
      </c>
      <c r="D204" s="45" t="s">
        <v>4931</v>
      </c>
      <c r="E204" s="3" t="s">
        <v>4752</v>
      </c>
      <c r="F204" s="3" t="s">
        <v>4932</v>
      </c>
      <c r="G204" s="4" t="str">
        <f>CONCATENATE(K204," ",C204,D204,", ",E204,", ",F204)</f>
        <v>CAP0805 10pF±5%, 50 V, NP0</v>
      </c>
      <c r="H204" s="3" t="s">
        <v>23</v>
      </c>
      <c r="I204" s="3" t="s">
        <v>4754</v>
      </c>
      <c r="J204" s="3" t="s">
        <v>25</v>
      </c>
      <c r="K204" s="3" t="s">
        <v>4835</v>
      </c>
      <c r="L204" s="4" t="str">
        <f>CONCATENATE("CC",RIGHT(K204,4),IF(D204="±5%","J",IF(D204="±10%","K","M")),"R","NPO",(IF(E204="6,3 V","5",IF(E204="10 V","6",IF(E204="16 V","7",IF(E204="25 V","8",IF(E204="50 V","9","?")))))),"BN",(SUBSTITUTE(SUBSTITUTE((TEXT(VALUE(REPLACE(C204,(LEN(C204)-1),2,""))*(IF(OR(RIGHT(C204,2)="pF",RIGHT(C204,1)&lt;&gt;"F"),1,IF(RIGHT(C204,2)="nF",1000,(IF(RIGHT(C204,2)="uF",1000000)))))/10,"0,0E+0")),",",""),"E+","")))</f>
        <v>CC0805JRNPO9BN100</v>
      </c>
      <c r="M204" s="3" t="s">
        <v>378</v>
      </c>
      <c r="N204" t="s">
        <v>4933</v>
      </c>
      <c r="O204" t="str">
        <f t="shared" ca="1" si="20"/>
        <v>C:\Altium Libraries\Passives Library\DataSheet\General Purpose &amp; High Capacitance CERAMIC CAPACITOR CLASS I (Yageo).pdf</v>
      </c>
      <c r="P204" s="5" t="str">
        <f>CONCATENATE(N204," ",K204," ",C204,D204," ",E204," ",F204)</f>
        <v>GENERAL PURPOSE CLASS 1 CERAMIC CAPACITORS CAP0805 10pF±5% 50 V NP0</v>
      </c>
    </row>
    <row r="205" spans="1:16" x14ac:dyDescent="0.3">
      <c r="A205" s="4" t="s">
        <v>5016</v>
      </c>
      <c r="B205" s="3" t="s">
        <v>580</v>
      </c>
      <c r="C205" s="3" t="s">
        <v>4935</v>
      </c>
      <c r="D205" s="45" t="s">
        <v>4931</v>
      </c>
      <c r="E205" s="3" t="s">
        <v>4752</v>
      </c>
      <c r="F205" s="3" t="s">
        <v>4932</v>
      </c>
      <c r="G205" s="4" t="str">
        <f t="shared" ref="G205:G239" si="28">CONCATENATE(K205," ",C205,D205,", ",E205,", ",F205)</f>
        <v>CAP0805 12pF±5%, 50 V, NP0</v>
      </c>
      <c r="H205" s="3" t="s">
        <v>23</v>
      </c>
      <c r="I205" s="3" t="s">
        <v>4754</v>
      </c>
      <c r="J205" s="3" t="s">
        <v>25</v>
      </c>
      <c r="K205" s="3" t="s">
        <v>4835</v>
      </c>
      <c r="L205" s="4" t="str">
        <f t="shared" ref="L205:L230" si="29">CONCATENATE("CC",RIGHT(K205,4),IF(D205="±5%","J",IF(D205="±10%","K","M")),"R","NPO",(IF(E205="6,3 V","5",IF(E205="10 V","6",IF(E205="16 V","7",IF(E205="25 V","8",IF(E205="50 V","9","?")))))),"BN",(SUBSTITUTE(SUBSTITUTE((TEXT(VALUE(REPLACE(C205,(LEN(C205)-1),2,""))*(IF(OR(RIGHT(C205,2)="pF",RIGHT(C205,1)&lt;&gt;"F"),1,IF(RIGHT(C205,2)="nF",1000,(IF(RIGHT(C205,2)="uF",1000000)))))/10,"0,0E+0")),",",""),"E+","")))</f>
        <v>CC0805JRNPO9BN120</v>
      </c>
      <c r="M205" s="3" t="s">
        <v>378</v>
      </c>
      <c r="N205" t="s">
        <v>4933</v>
      </c>
      <c r="O205" t="str">
        <f t="shared" ca="1" si="20"/>
        <v>C:\Altium Libraries\Passives Library\DataSheet\General Purpose &amp; High Capacitance CERAMIC CAPACITOR CLASS I (Yageo).pdf</v>
      </c>
      <c r="P205" s="5" t="str">
        <f t="shared" ref="P205:P239" si="30">CONCATENATE(N205," ",K205," ",C205,D205," ",E205," ",F205)</f>
        <v>GENERAL PURPOSE CLASS 1 CERAMIC CAPACITORS CAP0805 12pF±5% 50 V NP0</v>
      </c>
    </row>
    <row r="206" spans="1:16" x14ac:dyDescent="0.3">
      <c r="A206" s="4" t="s">
        <v>5017</v>
      </c>
      <c r="B206" s="3" t="s">
        <v>580</v>
      </c>
      <c r="C206" s="3" t="s">
        <v>4937</v>
      </c>
      <c r="D206" s="45" t="s">
        <v>4931</v>
      </c>
      <c r="E206" s="3" t="s">
        <v>4752</v>
      </c>
      <c r="F206" s="3" t="s">
        <v>4932</v>
      </c>
      <c r="G206" s="4" t="str">
        <f t="shared" si="28"/>
        <v>CAP0805 15pF±5%, 50 V, NP0</v>
      </c>
      <c r="H206" s="3" t="s">
        <v>23</v>
      </c>
      <c r="I206" s="3" t="s">
        <v>4754</v>
      </c>
      <c r="J206" s="3" t="s">
        <v>25</v>
      </c>
      <c r="K206" s="3" t="s">
        <v>4835</v>
      </c>
      <c r="L206" s="4" t="str">
        <f t="shared" si="29"/>
        <v>CC0805JRNPO9BN150</v>
      </c>
      <c r="M206" s="3" t="s">
        <v>378</v>
      </c>
      <c r="N206" t="s">
        <v>4933</v>
      </c>
      <c r="O206" t="str">
        <f t="shared" ca="1" si="20"/>
        <v>C:\Altium Libraries\Passives Library\DataSheet\General Purpose &amp; High Capacitance CERAMIC CAPACITOR CLASS I (Yageo).pdf</v>
      </c>
      <c r="P206" s="5" t="str">
        <f t="shared" si="30"/>
        <v>GENERAL PURPOSE CLASS 1 CERAMIC CAPACITORS CAP0805 15pF±5% 50 V NP0</v>
      </c>
    </row>
    <row r="207" spans="1:16" x14ac:dyDescent="0.3">
      <c r="A207" s="4" t="s">
        <v>5018</v>
      </c>
      <c r="B207" s="3" t="s">
        <v>580</v>
      </c>
      <c r="C207" s="3" t="s">
        <v>4939</v>
      </c>
      <c r="D207" s="45" t="s">
        <v>4931</v>
      </c>
      <c r="E207" s="3" t="s">
        <v>4752</v>
      </c>
      <c r="F207" s="3" t="s">
        <v>4932</v>
      </c>
      <c r="G207" s="4" t="str">
        <f t="shared" si="28"/>
        <v>CAP0805 18pF±5%, 50 V, NP0</v>
      </c>
      <c r="H207" s="3" t="s">
        <v>23</v>
      </c>
      <c r="I207" s="3" t="s">
        <v>4754</v>
      </c>
      <c r="J207" s="3" t="s">
        <v>25</v>
      </c>
      <c r="K207" s="3" t="s">
        <v>4835</v>
      </c>
      <c r="L207" s="4" t="str">
        <f t="shared" si="29"/>
        <v>CC0805JRNPO9BN180</v>
      </c>
      <c r="M207" s="3" t="s">
        <v>378</v>
      </c>
      <c r="N207" t="s">
        <v>4933</v>
      </c>
      <c r="O207" t="str">
        <f t="shared" ref="O207:O270" ca="1" si="31">CONCATENATE(LEFT(CELL("имяфайла"), FIND("[",CELL("имяфайла"))-1),"DataSheet\General Purpose &amp; High Capacitance CERAMIC CAPACITOR CLASS I (Yageo).pdf")</f>
        <v>C:\Altium Libraries\Passives Library\DataSheet\General Purpose &amp; High Capacitance CERAMIC CAPACITOR CLASS I (Yageo).pdf</v>
      </c>
      <c r="P207" s="5" t="str">
        <f t="shared" si="30"/>
        <v>GENERAL PURPOSE CLASS 1 CERAMIC CAPACITORS CAP0805 18pF±5% 50 V NP0</v>
      </c>
    </row>
    <row r="208" spans="1:16" x14ac:dyDescent="0.3">
      <c r="A208" s="4" t="s">
        <v>5019</v>
      </c>
      <c r="B208" s="3" t="s">
        <v>580</v>
      </c>
      <c r="C208" s="3" t="s">
        <v>4941</v>
      </c>
      <c r="D208" s="45" t="s">
        <v>4931</v>
      </c>
      <c r="E208" s="3" t="s">
        <v>4752</v>
      </c>
      <c r="F208" s="3" t="s">
        <v>4932</v>
      </c>
      <c r="G208" s="4" t="str">
        <f t="shared" si="28"/>
        <v>CAP0805 22pF±5%, 50 V, NP0</v>
      </c>
      <c r="H208" s="3" t="s">
        <v>23</v>
      </c>
      <c r="I208" s="3" t="s">
        <v>4754</v>
      </c>
      <c r="J208" s="3" t="s">
        <v>25</v>
      </c>
      <c r="K208" s="3" t="s">
        <v>4835</v>
      </c>
      <c r="L208" s="4" t="str">
        <f t="shared" si="29"/>
        <v>CC0805JRNPO9BN220</v>
      </c>
      <c r="M208" s="3" t="s">
        <v>378</v>
      </c>
      <c r="N208" t="s">
        <v>4933</v>
      </c>
      <c r="O208" t="str">
        <f t="shared" ca="1" si="31"/>
        <v>C:\Altium Libraries\Passives Library\DataSheet\General Purpose &amp; High Capacitance CERAMIC CAPACITOR CLASS I (Yageo).pdf</v>
      </c>
      <c r="P208" s="5" t="str">
        <f t="shared" si="30"/>
        <v>GENERAL PURPOSE CLASS 1 CERAMIC CAPACITORS CAP0805 22pF±5% 50 V NP0</v>
      </c>
    </row>
    <row r="209" spans="1:16" x14ac:dyDescent="0.3">
      <c r="A209" s="4" t="s">
        <v>5020</v>
      </c>
      <c r="B209" s="3" t="s">
        <v>580</v>
      </c>
      <c r="C209" s="3" t="s">
        <v>4943</v>
      </c>
      <c r="D209" s="45" t="s">
        <v>4931</v>
      </c>
      <c r="E209" s="3" t="s">
        <v>4752</v>
      </c>
      <c r="F209" s="3" t="s">
        <v>4932</v>
      </c>
      <c r="G209" s="4" t="str">
        <f t="shared" si="28"/>
        <v>CAP0805 27pF±5%, 50 V, NP0</v>
      </c>
      <c r="H209" s="3" t="s">
        <v>23</v>
      </c>
      <c r="I209" s="3" t="s">
        <v>4754</v>
      </c>
      <c r="J209" s="3" t="s">
        <v>25</v>
      </c>
      <c r="K209" s="3" t="s">
        <v>4835</v>
      </c>
      <c r="L209" s="4" t="str">
        <f t="shared" si="29"/>
        <v>CC0805JRNPO9BN270</v>
      </c>
      <c r="M209" s="3" t="s">
        <v>378</v>
      </c>
      <c r="N209" t="s">
        <v>4933</v>
      </c>
      <c r="O209" t="str">
        <f t="shared" ca="1" si="31"/>
        <v>C:\Altium Libraries\Passives Library\DataSheet\General Purpose &amp; High Capacitance CERAMIC CAPACITOR CLASS I (Yageo).pdf</v>
      </c>
      <c r="P209" s="5" t="str">
        <f t="shared" si="30"/>
        <v>GENERAL PURPOSE CLASS 1 CERAMIC CAPACITORS CAP0805 27pF±5% 50 V NP0</v>
      </c>
    </row>
    <row r="210" spans="1:16" x14ac:dyDescent="0.3">
      <c r="A210" s="4" t="s">
        <v>5021</v>
      </c>
      <c r="B210" s="3" t="s">
        <v>580</v>
      </c>
      <c r="C210" s="3" t="s">
        <v>4945</v>
      </c>
      <c r="D210" s="45" t="s">
        <v>4931</v>
      </c>
      <c r="E210" s="3" t="s">
        <v>4752</v>
      </c>
      <c r="F210" s="3" t="s">
        <v>4932</v>
      </c>
      <c r="G210" s="4" t="str">
        <f t="shared" si="28"/>
        <v>CAP0805 33pF±5%, 50 V, NP0</v>
      </c>
      <c r="H210" s="3" t="s">
        <v>23</v>
      </c>
      <c r="I210" s="3" t="s">
        <v>4754</v>
      </c>
      <c r="J210" s="3" t="s">
        <v>25</v>
      </c>
      <c r="K210" s="3" t="s">
        <v>4835</v>
      </c>
      <c r="L210" s="4" t="str">
        <f t="shared" si="29"/>
        <v>CC0805JRNPO9BN330</v>
      </c>
      <c r="M210" s="3" t="s">
        <v>378</v>
      </c>
      <c r="N210" t="s">
        <v>4933</v>
      </c>
      <c r="O210" t="str">
        <f t="shared" ca="1" si="31"/>
        <v>C:\Altium Libraries\Passives Library\DataSheet\General Purpose &amp; High Capacitance CERAMIC CAPACITOR CLASS I (Yageo).pdf</v>
      </c>
      <c r="P210" s="5" t="str">
        <f t="shared" si="30"/>
        <v>GENERAL PURPOSE CLASS 1 CERAMIC CAPACITORS CAP0805 33pF±5% 50 V NP0</v>
      </c>
    </row>
    <row r="211" spans="1:16" x14ac:dyDescent="0.3">
      <c r="A211" s="4" t="s">
        <v>5022</v>
      </c>
      <c r="B211" s="3" t="s">
        <v>580</v>
      </c>
      <c r="C211" s="3" t="s">
        <v>4947</v>
      </c>
      <c r="D211" s="45" t="s">
        <v>4931</v>
      </c>
      <c r="E211" s="3" t="s">
        <v>4752</v>
      </c>
      <c r="F211" s="3" t="s">
        <v>4932</v>
      </c>
      <c r="G211" s="4" t="str">
        <f t="shared" si="28"/>
        <v>CAP0805 39pF±5%, 50 V, NP0</v>
      </c>
      <c r="H211" s="3" t="s">
        <v>23</v>
      </c>
      <c r="I211" s="3" t="s">
        <v>4754</v>
      </c>
      <c r="J211" s="3" t="s">
        <v>25</v>
      </c>
      <c r="K211" s="3" t="s">
        <v>4835</v>
      </c>
      <c r="L211" s="4" t="str">
        <f t="shared" si="29"/>
        <v>CC0805JRNPO9BN390</v>
      </c>
      <c r="M211" s="3" t="s">
        <v>378</v>
      </c>
      <c r="N211" t="s">
        <v>4933</v>
      </c>
      <c r="O211" t="str">
        <f t="shared" ca="1" si="31"/>
        <v>C:\Altium Libraries\Passives Library\DataSheet\General Purpose &amp; High Capacitance CERAMIC CAPACITOR CLASS I (Yageo).pdf</v>
      </c>
      <c r="P211" s="5" t="str">
        <f t="shared" si="30"/>
        <v>GENERAL PURPOSE CLASS 1 CERAMIC CAPACITORS CAP0805 39pF±5% 50 V NP0</v>
      </c>
    </row>
    <row r="212" spans="1:16" x14ac:dyDescent="0.3">
      <c r="A212" s="4" t="s">
        <v>5023</v>
      </c>
      <c r="B212" s="3" t="s">
        <v>580</v>
      </c>
      <c r="C212" s="3" t="s">
        <v>4949</v>
      </c>
      <c r="D212" s="45" t="s">
        <v>4931</v>
      </c>
      <c r="E212" s="3" t="s">
        <v>4752</v>
      </c>
      <c r="F212" s="3" t="s">
        <v>4932</v>
      </c>
      <c r="G212" s="4" t="str">
        <f t="shared" si="28"/>
        <v>CAP0805 47pF±5%, 50 V, NP0</v>
      </c>
      <c r="H212" s="3" t="s">
        <v>23</v>
      </c>
      <c r="I212" s="3" t="s">
        <v>4754</v>
      </c>
      <c r="J212" s="3" t="s">
        <v>25</v>
      </c>
      <c r="K212" s="3" t="s">
        <v>4835</v>
      </c>
      <c r="L212" s="4" t="str">
        <f t="shared" si="29"/>
        <v>CC0805JRNPO9BN470</v>
      </c>
      <c r="M212" s="3" t="s">
        <v>378</v>
      </c>
      <c r="N212" t="s">
        <v>4933</v>
      </c>
      <c r="O212" t="str">
        <f t="shared" ca="1" si="31"/>
        <v>C:\Altium Libraries\Passives Library\DataSheet\General Purpose &amp; High Capacitance CERAMIC CAPACITOR CLASS I (Yageo).pdf</v>
      </c>
      <c r="P212" s="5" t="str">
        <f t="shared" si="30"/>
        <v>GENERAL PURPOSE CLASS 1 CERAMIC CAPACITORS CAP0805 47pF±5% 50 V NP0</v>
      </c>
    </row>
    <row r="213" spans="1:16" x14ac:dyDescent="0.3">
      <c r="A213" s="4" t="s">
        <v>5024</v>
      </c>
      <c r="B213" s="3" t="s">
        <v>580</v>
      </c>
      <c r="C213" s="3" t="s">
        <v>4951</v>
      </c>
      <c r="D213" s="45" t="s">
        <v>4931</v>
      </c>
      <c r="E213" s="3" t="s">
        <v>4752</v>
      </c>
      <c r="F213" s="3" t="s">
        <v>4932</v>
      </c>
      <c r="G213" s="4" t="str">
        <f t="shared" si="28"/>
        <v>CAP0805 56pF±5%, 50 V, NP0</v>
      </c>
      <c r="H213" s="3" t="s">
        <v>23</v>
      </c>
      <c r="I213" s="3" t="s">
        <v>4754</v>
      </c>
      <c r="J213" s="3" t="s">
        <v>25</v>
      </c>
      <c r="K213" s="3" t="s">
        <v>4835</v>
      </c>
      <c r="L213" s="4" t="str">
        <f t="shared" si="29"/>
        <v>CC0805JRNPO9BN560</v>
      </c>
      <c r="M213" s="3" t="s">
        <v>378</v>
      </c>
      <c r="N213" t="s">
        <v>4933</v>
      </c>
      <c r="O213" t="str">
        <f t="shared" ca="1" si="31"/>
        <v>C:\Altium Libraries\Passives Library\DataSheet\General Purpose &amp; High Capacitance CERAMIC CAPACITOR CLASS I (Yageo).pdf</v>
      </c>
      <c r="P213" s="5" t="str">
        <f t="shared" si="30"/>
        <v>GENERAL PURPOSE CLASS 1 CERAMIC CAPACITORS CAP0805 56pF±5% 50 V NP0</v>
      </c>
    </row>
    <row r="214" spans="1:16" x14ac:dyDescent="0.3">
      <c r="A214" s="4" t="s">
        <v>5025</v>
      </c>
      <c r="B214" s="3" t="s">
        <v>580</v>
      </c>
      <c r="C214" s="3" t="s">
        <v>4953</v>
      </c>
      <c r="D214" s="45" t="s">
        <v>4931</v>
      </c>
      <c r="E214" s="3" t="s">
        <v>4752</v>
      </c>
      <c r="F214" s="3" t="s">
        <v>4932</v>
      </c>
      <c r="G214" s="4" t="str">
        <f t="shared" si="28"/>
        <v>CAP0805 68pF±5%, 50 V, NP0</v>
      </c>
      <c r="H214" s="3" t="s">
        <v>23</v>
      </c>
      <c r="I214" s="3" t="s">
        <v>4754</v>
      </c>
      <c r="J214" s="3" t="s">
        <v>25</v>
      </c>
      <c r="K214" s="3" t="s">
        <v>4835</v>
      </c>
      <c r="L214" s="4" t="str">
        <f t="shared" si="29"/>
        <v>CC0805JRNPO9BN680</v>
      </c>
      <c r="M214" s="3" t="s">
        <v>378</v>
      </c>
      <c r="N214" t="s">
        <v>4933</v>
      </c>
      <c r="O214" t="str">
        <f t="shared" ca="1" si="31"/>
        <v>C:\Altium Libraries\Passives Library\DataSheet\General Purpose &amp; High Capacitance CERAMIC CAPACITOR CLASS I (Yageo).pdf</v>
      </c>
      <c r="P214" s="5" t="str">
        <f t="shared" si="30"/>
        <v>GENERAL PURPOSE CLASS 1 CERAMIC CAPACITORS CAP0805 68pF±5% 50 V NP0</v>
      </c>
    </row>
    <row r="215" spans="1:16" x14ac:dyDescent="0.3">
      <c r="A215" s="4" t="s">
        <v>5026</v>
      </c>
      <c r="B215" s="3" t="s">
        <v>580</v>
      </c>
      <c r="C215" s="3" t="s">
        <v>4955</v>
      </c>
      <c r="D215" s="45" t="s">
        <v>4931</v>
      </c>
      <c r="E215" s="3" t="s">
        <v>4752</v>
      </c>
      <c r="F215" s="3" t="s">
        <v>4932</v>
      </c>
      <c r="G215" s="4" t="str">
        <f t="shared" si="28"/>
        <v>CAP0805 82pF±5%, 50 V, NP0</v>
      </c>
      <c r="H215" s="3" t="s">
        <v>23</v>
      </c>
      <c r="I215" s="3" t="s">
        <v>4754</v>
      </c>
      <c r="J215" s="3" t="s">
        <v>25</v>
      </c>
      <c r="K215" s="3" t="s">
        <v>4835</v>
      </c>
      <c r="L215" s="4" t="str">
        <f t="shared" si="29"/>
        <v>CC0805JRNPO9BN820</v>
      </c>
      <c r="M215" s="3" t="s">
        <v>378</v>
      </c>
      <c r="N215" t="s">
        <v>4933</v>
      </c>
      <c r="O215" t="str">
        <f t="shared" ca="1" si="31"/>
        <v>C:\Altium Libraries\Passives Library\DataSheet\General Purpose &amp; High Capacitance CERAMIC CAPACITOR CLASS I (Yageo).pdf</v>
      </c>
      <c r="P215" s="5" t="str">
        <f t="shared" si="30"/>
        <v>GENERAL PURPOSE CLASS 1 CERAMIC CAPACITORS CAP0805 82pF±5% 50 V NP0</v>
      </c>
    </row>
    <row r="216" spans="1:16" x14ac:dyDescent="0.3">
      <c r="A216" s="4" t="s">
        <v>5027</v>
      </c>
      <c r="B216" s="3" t="s">
        <v>580</v>
      </c>
      <c r="C216" s="3" t="s">
        <v>4750</v>
      </c>
      <c r="D216" s="45" t="s">
        <v>4931</v>
      </c>
      <c r="E216" s="3" t="s">
        <v>4752</v>
      </c>
      <c r="F216" s="3" t="s">
        <v>4932</v>
      </c>
      <c r="G216" s="4" t="str">
        <f t="shared" si="28"/>
        <v>CAP0805 100pF±5%, 50 V, NP0</v>
      </c>
      <c r="H216" s="3" t="s">
        <v>23</v>
      </c>
      <c r="I216" s="3" t="s">
        <v>4754</v>
      </c>
      <c r="J216" s="3" t="s">
        <v>25</v>
      </c>
      <c r="K216" s="3" t="s">
        <v>4835</v>
      </c>
      <c r="L216" s="4" t="str">
        <f t="shared" si="29"/>
        <v>CC0805JRNPO9BN101</v>
      </c>
      <c r="M216" s="3" t="s">
        <v>378</v>
      </c>
      <c r="N216" t="s">
        <v>4933</v>
      </c>
      <c r="O216" t="str">
        <f t="shared" ca="1" si="31"/>
        <v>C:\Altium Libraries\Passives Library\DataSheet\General Purpose &amp; High Capacitance CERAMIC CAPACITOR CLASS I (Yageo).pdf</v>
      </c>
      <c r="P216" s="5" t="str">
        <f t="shared" si="30"/>
        <v>GENERAL PURPOSE CLASS 1 CERAMIC CAPACITORS CAP0805 100pF±5% 50 V NP0</v>
      </c>
    </row>
    <row r="217" spans="1:16" x14ac:dyDescent="0.3">
      <c r="A217" s="4" t="s">
        <v>5028</v>
      </c>
      <c r="B217" s="3" t="s">
        <v>580</v>
      </c>
      <c r="C217" s="3" t="s">
        <v>4958</v>
      </c>
      <c r="D217" s="45" t="s">
        <v>4931</v>
      </c>
      <c r="E217" s="3" t="s">
        <v>4752</v>
      </c>
      <c r="F217" s="3" t="s">
        <v>4932</v>
      </c>
      <c r="G217" s="4" t="str">
        <f t="shared" si="28"/>
        <v>CAP0805 120pF±5%, 50 V, NP0</v>
      </c>
      <c r="H217" s="3" t="s">
        <v>23</v>
      </c>
      <c r="I217" s="3" t="s">
        <v>4754</v>
      </c>
      <c r="J217" s="3" t="s">
        <v>25</v>
      </c>
      <c r="K217" s="3" t="s">
        <v>4835</v>
      </c>
      <c r="L217" s="4" t="str">
        <f t="shared" si="29"/>
        <v>CC0805JRNPO9BN121</v>
      </c>
      <c r="M217" s="3" t="s">
        <v>378</v>
      </c>
      <c r="N217" t="s">
        <v>4933</v>
      </c>
      <c r="O217" t="str">
        <f t="shared" ca="1" si="31"/>
        <v>C:\Altium Libraries\Passives Library\DataSheet\General Purpose &amp; High Capacitance CERAMIC CAPACITOR CLASS I (Yageo).pdf</v>
      </c>
      <c r="P217" s="5" t="str">
        <f t="shared" si="30"/>
        <v>GENERAL PURPOSE CLASS 1 CERAMIC CAPACITORS CAP0805 120pF±5% 50 V NP0</v>
      </c>
    </row>
    <row r="218" spans="1:16" x14ac:dyDescent="0.3">
      <c r="A218" s="4" t="s">
        <v>5029</v>
      </c>
      <c r="B218" s="3" t="s">
        <v>580</v>
      </c>
      <c r="C218" s="3" t="s">
        <v>4758</v>
      </c>
      <c r="D218" s="45" t="s">
        <v>4931</v>
      </c>
      <c r="E218" s="3" t="s">
        <v>4752</v>
      </c>
      <c r="F218" s="3" t="s">
        <v>4932</v>
      </c>
      <c r="G218" s="4" t="str">
        <f t="shared" si="28"/>
        <v>CAP0805 150pF±5%, 50 V, NP0</v>
      </c>
      <c r="H218" s="3" t="s">
        <v>23</v>
      </c>
      <c r="I218" s="3" t="s">
        <v>4754</v>
      </c>
      <c r="J218" s="3" t="s">
        <v>25</v>
      </c>
      <c r="K218" s="3" t="s">
        <v>4835</v>
      </c>
      <c r="L218" s="4" t="str">
        <f t="shared" si="29"/>
        <v>CC0805JRNPO9BN151</v>
      </c>
      <c r="M218" s="3" t="s">
        <v>378</v>
      </c>
      <c r="N218" t="s">
        <v>4933</v>
      </c>
      <c r="O218" t="str">
        <f t="shared" ca="1" si="31"/>
        <v>C:\Altium Libraries\Passives Library\DataSheet\General Purpose &amp; High Capacitance CERAMIC CAPACITOR CLASS I (Yageo).pdf</v>
      </c>
      <c r="P218" s="5" t="str">
        <f t="shared" si="30"/>
        <v>GENERAL PURPOSE CLASS 1 CERAMIC CAPACITORS CAP0805 150pF±5% 50 V NP0</v>
      </c>
    </row>
    <row r="219" spans="1:16" x14ac:dyDescent="0.3">
      <c r="A219" s="4" t="s">
        <v>5030</v>
      </c>
      <c r="B219" s="3" t="s">
        <v>580</v>
      </c>
      <c r="C219" s="3" t="s">
        <v>4961</v>
      </c>
      <c r="D219" s="45" t="s">
        <v>4931</v>
      </c>
      <c r="E219" s="3" t="s">
        <v>4752</v>
      </c>
      <c r="F219" s="3" t="s">
        <v>4932</v>
      </c>
      <c r="G219" s="4" t="str">
        <f t="shared" si="28"/>
        <v>CAP0805 180pF±5%, 50 V, NP0</v>
      </c>
      <c r="H219" s="3" t="s">
        <v>23</v>
      </c>
      <c r="I219" s="3" t="s">
        <v>4754</v>
      </c>
      <c r="J219" s="3" t="s">
        <v>25</v>
      </c>
      <c r="K219" s="3" t="s">
        <v>4835</v>
      </c>
      <c r="L219" s="4" t="str">
        <f t="shared" si="29"/>
        <v>CC0805JRNPO9BN181</v>
      </c>
      <c r="M219" s="3" t="s">
        <v>378</v>
      </c>
      <c r="N219" t="s">
        <v>4933</v>
      </c>
      <c r="O219" t="str">
        <f t="shared" ca="1" si="31"/>
        <v>C:\Altium Libraries\Passives Library\DataSheet\General Purpose &amp; High Capacitance CERAMIC CAPACITOR CLASS I (Yageo).pdf</v>
      </c>
      <c r="P219" s="5" t="str">
        <f t="shared" si="30"/>
        <v>GENERAL PURPOSE CLASS 1 CERAMIC CAPACITORS CAP0805 180pF±5% 50 V NP0</v>
      </c>
    </row>
    <row r="220" spans="1:16" x14ac:dyDescent="0.3">
      <c r="A220" s="4" t="s">
        <v>5031</v>
      </c>
      <c r="B220" s="3" t="s">
        <v>580</v>
      </c>
      <c r="C220" s="3" t="s">
        <v>4760</v>
      </c>
      <c r="D220" s="45" t="s">
        <v>4931</v>
      </c>
      <c r="E220" s="3" t="s">
        <v>4752</v>
      </c>
      <c r="F220" s="3" t="s">
        <v>4932</v>
      </c>
      <c r="G220" s="4" t="str">
        <f t="shared" si="28"/>
        <v>CAP0805 220pF±5%, 50 V, NP0</v>
      </c>
      <c r="H220" s="3" t="s">
        <v>23</v>
      </c>
      <c r="I220" s="3" t="s">
        <v>4754</v>
      </c>
      <c r="J220" s="3" t="s">
        <v>25</v>
      </c>
      <c r="K220" s="3" t="s">
        <v>4835</v>
      </c>
      <c r="L220" s="4" t="str">
        <f t="shared" si="29"/>
        <v>CC0805JRNPO9BN221</v>
      </c>
      <c r="M220" s="3" t="s">
        <v>378</v>
      </c>
      <c r="N220" t="s">
        <v>4933</v>
      </c>
      <c r="O220" t="str">
        <f t="shared" ca="1" si="31"/>
        <v>C:\Altium Libraries\Passives Library\DataSheet\General Purpose &amp; High Capacitance CERAMIC CAPACITOR CLASS I (Yageo).pdf</v>
      </c>
      <c r="P220" s="5" t="str">
        <f t="shared" si="30"/>
        <v>GENERAL PURPOSE CLASS 1 CERAMIC CAPACITORS CAP0805 220pF±5% 50 V NP0</v>
      </c>
    </row>
    <row r="221" spans="1:16" x14ac:dyDescent="0.3">
      <c r="A221" s="4" t="s">
        <v>5032</v>
      </c>
      <c r="B221" s="3" t="s">
        <v>580</v>
      </c>
      <c r="C221" s="3" t="s">
        <v>4964</v>
      </c>
      <c r="D221" s="45" t="s">
        <v>4931</v>
      </c>
      <c r="E221" s="3" t="s">
        <v>4752</v>
      </c>
      <c r="F221" s="3" t="s">
        <v>4932</v>
      </c>
      <c r="G221" s="4" t="str">
        <f t="shared" si="28"/>
        <v>CAP0805 270pF±5%, 50 V, NP0</v>
      </c>
      <c r="H221" s="3" t="s">
        <v>23</v>
      </c>
      <c r="I221" s="3" t="s">
        <v>4754</v>
      </c>
      <c r="J221" s="3" t="s">
        <v>25</v>
      </c>
      <c r="K221" s="3" t="s">
        <v>4835</v>
      </c>
      <c r="L221" s="4" t="str">
        <f t="shared" si="29"/>
        <v>CC0805JRNPO9BN271</v>
      </c>
      <c r="M221" s="3" t="s">
        <v>378</v>
      </c>
      <c r="N221" t="s">
        <v>4933</v>
      </c>
      <c r="O221" t="str">
        <f t="shared" ca="1" si="31"/>
        <v>C:\Altium Libraries\Passives Library\DataSheet\General Purpose &amp; High Capacitance CERAMIC CAPACITOR CLASS I (Yageo).pdf</v>
      </c>
      <c r="P221" s="5" t="str">
        <f t="shared" si="30"/>
        <v>GENERAL PURPOSE CLASS 1 CERAMIC CAPACITORS CAP0805 270pF±5% 50 V NP0</v>
      </c>
    </row>
    <row r="222" spans="1:16" x14ac:dyDescent="0.3">
      <c r="A222" s="4" t="s">
        <v>5033</v>
      </c>
      <c r="B222" s="3" t="s">
        <v>580</v>
      </c>
      <c r="C222" s="3" t="s">
        <v>4762</v>
      </c>
      <c r="D222" s="45" t="s">
        <v>4931</v>
      </c>
      <c r="E222" s="3" t="s">
        <v>4752</v>
      </c>
      <c r="F222" s="3" t="s">
        <v>4932</v>
      </c>
      <c r="G222" s="4" t="str">
        <f t="shared" si="28"/>
        <v>CAP0805 330pF±5%, 50 V, NP0</v>
      </c>
      <c r="H222" s="3" t="s">
        <v>23</v>
      </c>
      <c r="I222" s="3" t="s">
        <v>4754</v>
      </c>
      <c r="J222" s="3" t="s">
        <v>25</v>
      </c>
      <c r="K222" s="3" t="s">
        <v>4835</v>
      </c>
      <c r="L222" s="4" t="str">
        <f t="shared" si="29"/>
        <v>CC0805JRNPO9BN331</v>
      </c>
      <c r="M222" s="3" t="s">
        <v>378</v>
      </c>
      <c r="N222" t="s">
        <v>4933</v>
      </c>
      <c r="O222" t="str">
        <f t="shared" ca="1" si="31"/>
        <v>C:\Altium Libraries\Passives Library\DataSheet\General Purpose &amp; High Capacitance CERAMIC CAPACITOR CLASS I (Yageo).pdf</v>
      </c>
      <c r="P222" s="5" t="str">
        <f t="shared" si="30"/>
        <v>GENERAL PURPOSE CLASS 1 CERAMIC CAPACITORS CAP0805 330pF±5% 50 V NP0</v>
      </c>
    </row>
    <row r="223" spans="1:16" x14ac:dyDescent="0.3">
      <c r="A223" s="4" t="s">
        <v>5034</v>
      </c>
      <c r="B223" s="3" t="s">
        <v>580</v>
      </c>
      <c r="C223" s="3" t="s">
        <v>4967</v>
      </c>
      <c r="D223" s="45" t="s">
        <v>4931</v>
      </c>
      <c r="E223" s="3" t="s">
        <v>4752</v>
      </c>
      <c r="F223" s="3" t="s">
        <v>4932</v>
      </c>
      <c r="G223" s="4" t="str">
        <f t="shared" si="28"/>
        <v>CAP0805 390pF±5%, 50 V, NP0</v>
      </c>
      <c r="H223" s="3" t="s">
        <v>23</v>
      </c>
      <c r="I223" s="3" t="s">
        <v>4754</v>
      </c>
      <c r="J223" s="3" t="s">
        <v>25</v>
      </c>
      <c r="K223" s="3" t="s">
        <v>4835</v>
      </c>
      <c r="L223" s="4" t="str">
        <f t="shared" si="29"/>
        <v>CC0805JRNPO9BN391</v>
      </c>
      <c r="M223" s="3" t="s">
        <v>378</v>
      </c>
      <c r="N223" t="s">
        <v>4933</v>
      </c>
      <c r="O223" t="str">
        <f t="shared" ca="1" si="31"/>
        <v>C:\Altium Libraries\Passives Library\DataSheet\General Purpose &amp; High Capacitance CERAMIC CAPACITOR CLASS I (Yageo).pdf</v>
      </c>
      <c r="P223" s="5" t="str">
        <f t="shared" si="30"/>
        <v>GENERAL PURPOSE CLASS 1 CERAMIC CAPACITORS CAP0805 390pF±5% 50 V NP0</v>
      </c>
    </row>
    <row r="224" spans="1:16" x14ac:dyDescent="0.3">
      <c r="A224" s="4" t="s">
        <v>5035</v>
      </c>
      <c r="B224" s="3" t="s">
        <v>580</v>
      </c>
      <c r="C224" s="3" t="s">
        <v>4764</v>
      </c>
      <c r="D224" s="45" t="s">
        <v>4931</v>
      </c>
      <c r="E224" s="3" t="s">
        <v>4752</v>
      </c>
      <c r="F224" s="3" t="s">
        <v>4932</v>
      </c>
      <c r="G224" s="4" t="str">
        <f t="shared" si="28"/>
        <v>CAP0805 470pF±5%, 50 V, NP0</v>
      </c>
      <c r="H224" s="3" t="s">
        <v>23</v>
      </c>
      <c r="I224" s="3" t="s">
        <v>4754</v>
      </c>
      <c r="J224" s="3" t="s">
        <v>25</v>
      </c>
      <c r="K224" s="3" t="s">
        <v>4835</v>
      </c>
      <c r="L224" s="4" t="str">
        <f t="shared" si="29"/>
        <v>CC0805JRNPO9BN471</v>
      </c>
      <c r="M224" s="3" t="s">
        <v>378</v>
      </c>
      <c r="N224" t="s">
        <v>4933</v>
      </c>
      <c r="O224" t="str">
        <f t="shared" ca="1" si="31"/>
        <v>C:\Altium Libraries\Passives Library\DataSheet\General Purpose &amp; High Capacitance CERAMIC CAPACITOR CLASS I (Yageo).pdf</v>
      </c>
      <c r="P224" s="5" t="str">
        <f t="shared" si="30"/>
        <v>GENERAL PURPOSE CLASS 1 CERAMIC CAPACITORS CAP0805 470pF±5% 50 V NP0</v>
      </c>
    </row>
    <row r="225" spans="1:16" x14ac:dyDescent="0.3">
      <c r="A225" s="4" t="s">
        <v>5036</v>
      </c>
      <c r="B225" s="3" t="s">
        <v>580</v>
      </c>
      <c r="C225" s="3" t="s">
        <v>4970</v>
      </c>
      <c r="D225" s="45" t="s">
        <v>4931</v>
      </c>
      <c r="E225" s="3" t="s">
        <v>4752</v>
      </c>
      <c r="F225" s="3" t="s">
        <v>4932</v>
      </c>
      <c r="G225" s="4" t="str">
        <f t="shared" si="28"/>
        <v>CAP0805 560pF±5%, 50 V, NP0</v>
      </c>
      <c r="H225" s="3" t="s">
        <v>23</v>
      </c>
      <c r="I225" s="3" t="s">
        <v>4754</v>
      </c>
      <c r="J225" s="3" t="s">
        <v>25</v>
      </c>
      <c r="K225" s="3" t="s">
        <v>4835</v>
      </c>
      <c r="L225" s="4" t="str">
        <f t="shared" si="29"/>
        <v>CC0805JRNPO9BN561</v>
      </c>
      <c r="M225" s="3" t="s">
        <v>378</v>
      </c>
      <c r="N225" t="s">
        <v>4933</v>
      </c>
      <c r="O225" t="str">
        <f t="shared" ca="1" si="31"/>
        <v>C:\Altium Libraries\Passives Library\DataSheet\General Purpose &amp; High Capacitance CERAMIC CAPACITOR CLASS I (Yageo).pdf</v>
      </c>
      <c r="P225" s="5" t="str">
        <f t="shared" si="30"/>
        <v>GENERAL PURPOSE CLASS 1 CERAMIC CAPACITORS CAP0805 560pF±5% 50 V NP0</v>
      </c>
    </row>
    <row r="226" spans="1:16" x14ac:dyDescent="0.3">
      <c r="A226" s="4" t="s">
        <v>5037</v>
      </c>
      <c r="B226" s="3" t="s">
        <v>580</v>
      </c>
      <c r="C226" s="3" t="s">
        <v>4766</v>
      </c>
      <c r="D226" s="45" t="s">
        <v>4931</v>
      </c>
      <c r="E226" s="3" t="s">
        <v>4752</v>
      </c>
      <c r="F226" s="3" t="s">
        <v>4932</v>
      </c>
      <c r="G226" s="4" t="str">
        <f t="shared" si="28"/>
        <v>CAP0805 680pF±5%, 50 V, NP0</v>
      </c>
      <c r="H226" s="3" t="s">
        <v>23</v>
      </c>
      <c r="I226" s="3" t="s">
        <v>4754</v>
      </c>
      <c r="J226" s="3" t="s">
        <v>25</v>
      </c>
      <c r="K226" s="3" t="s">
        <v>4835</v>
      </c>
      <c r="L226" s="4" t="str">
        <f t="shared" si="29"/>
        <v>CC0805JRNPO9BN681</v>
      </c>
      <c r="M226" s="3" t="s">
        <v>378</v>
      </c>
      <c r="N226" t="s">
        <v>4933</v>
      </c>
      <c r="O226" t="str">
        <f t="shared" ca="1" si="31"/>
        <v>C:\Altium Libraries\Passives Library\DataSheet\General Purpose &amp; High Capacitance CERAMIC CAPACITOR CLASS I (Yageo).pdf</v>
      </c>
      <c r="P226" s="5" t="str">
        <f t="shared" si="30"/>
        <v>GENERAL PURPOSE CLASS 1 CERAMIC CAPACITORS CAP0805 680pF±5% 50 V NP0</v>
      </c>
    </row>
    <row r="227" spans="1:16" x14ac:dyDescent="0.3">
      <c r="A227" s="4" t="s">
        <v>5038</v>
      </c>
      <c r="B227" s="3" t="s">
        <v>580</v>
      </c>
      <c r="C227" s="3" t="s">
        <v>4768</v>
      </c>
      <c r="D227" s="45" t="s">
        <v>4931</v>
      </c>
      <c r="E227" s="3" t="s">
        <v>4752</v>
      </c>
      <c r="F227" s="3" t="s">
        <v>4932</v>
      </c>
      <c r="G227" s="4" t="str">
        <f t="shared" si="28"/>
        <v>CAP0805 1,0nF±5%, 50 V, NP0</v>
      </c>
      <c r="H227" s="3" t="s">
        <v>23</v>
      </c>
      <c r="I227" s="3" t="s">
        <v>4754</v>
      </c>
      <c r="J227" s="3" t="s">
        <v>25</v>
      </c>
      <c r="K227" s="3" t="s">
        <v>4835</v>
      </c>
      <c r="L227" s="4" t="str">
        <f t="shared" si="29"/>
        <v>CC0805JRNPO9BN102</v>
      </c>
      <c r="M227" s="3" t="s">
        <v>378</v>
      </c>
      <c r="N227" t="s">
        <v>4933</v>
      </c>
      <c r="O227" t="str">
        <f t="shared" ca="1" si="31"/>
        <v>C:\Altium Libraries\Passives Library\DataSheet\General Purpose &amp; High Capacitance CERAMIC CAPACITOR CLASS I (Yageo).pdf</v>
      </c>
      <c r="P227" s="5" t="str">
        <f t="shared" si="30"/>
        <v>GENERAL PURPOSE CLASS 1 CERAMIC CAPACITORS CAP0805 1,0nF±5% 50 V NP0</v>
      </c>
    </row>
    <row r="228" spans="1:16" x14ac:dyDescent="0.3">
      <c r="A228" s="4" t="s">
        <v>5039</v>
      </c>
      <c r="B228" s="3" t="s">
        <v>580</v>
      </c>
      <c r="C228" s="3" t="s">
        <v>4998</v>
      </c>
      <c r="D228" s="45" t="s">
        <v>4931</v>
      </c>
      <c r="E228" s="3" t="s">
        <v>4752</v>
      </c>
      <c r="F228" s="3" t="s">
        <v>4932</v>
      </c>
      <c r="G228" s="4" t="str">
        <f t="shared" si="28"/>
        <v>CAP0805 1,2nF±5%, 50 V, NP0</v>
      </c>
      <c r="H228" s="3" t="s">
        <v>23</v>
      </c>
      <c r="I228" s="3" t="s">
        <v>4754</v>
      </c>
      <c r="J228" s="3" t="s">
        <v>25</v>
      </c>
      <c r="K228" s="3" t="s">
        <v>4835</v>
      </c>
      <c r="L228" s="4" t="str">
        <f t="shared" si="29"/>
        <v>CC0805JRNPO9BN122</v>
      </c>
      <c r="M228" s="3" t="s">
        <v>378</v>
      </c>
      <c r="N228" t="s">
        <v>4933</v>
      </c>
      <c r="O228" t="str">
        <f t="shared" ca="1" si="31"/>
        <v>C:\Altium Libraries\Passives Library\DataSheet\General Purpose &amp; High Capacitance CERAMIC CAPACITOR CLASS I (Yageo).pdf</v>
      </c>
      <c r="P228" s="5" t="str">
        <f t="shared" si="30"/>
        <v>GENERAL PURPOSE CLASS 1 CERAMIC CAPACITORS CAP0805 1,2nF±5% 50 V NP0</v>
      </c>
    </row>
    <row r="229" spans="1:16" x14ac:dyDescent="0.3">
      <c r="A229" s="4" t="s">
        <v>5040</v>
      </c>
      <c r="B229" s="3" t="s">
        <v>580</v>
      </c>
      <c r="C229" s="3" t="s">
        <v>4770</v>
      </c>
      <c r="D229" s="45" t="s">
        <v>4931</v>
      </c>
      <c r="E229" s="3" t="s">
        <v>4752</v>
      </c>
      <c r="F229" s="3" t="s">
        <v>4932</v>
      </c>
      <c r="G229" s="4" t="str">
        <f t="shared" si="28"/>
        <v>CAP0805 1,5nF±5%, 50 V, NP0</v>
      </c>
      <c r="H229" s="3" t="s">
        <v>23</v>
      </c>
      <c r="I229" s="3" t="s">
        <v>4754</v>
      </c>
      <c r="J229" s="3" t="s">
        <v>25</v>
      </c>
      <c r="K229" s="3" t="s">
        <v>4835</v>
      </c>
      <c r="L229" s="4" t="str">
        <f t="shared" si="29"/>
        <v>CC0805JRNPO9BN152</v>
      </c>
      <c r="M229" s="3" t="s">
        <v>378</v>
      </c>
      <c r="N229" t="s">
        <v>4933</v>
      </c>
      <c r="O229" t="str">
        <f t="shared" ca="1" si="31"/>
        <v>C:\Altium Libraries\Passives Library\DataSheet\General Purpose &amp; High Capacitance CERAMIC CAPACITOR CLASS I (Yageo).pdf</v>
      </c>
      <c r="P229" s="5" t="str">
        <f t="shared" si="30"/>
        <v>GENERAL PURPOSE CLASS 1 CERAMIC CAPACITORS CAP0805 1,5nF±5% 50 V NP0</v>
      </c>
    </row>
    <row r="230" spans="1:16" x14ac:dyDescent="0.3">
      <c r="A230" s="4" t="s">
        <v>5041</v>
      </c>
      <c r="B230" s="3" t="s">
        <v>580</v>
      </c>
      <c r="C230" s="3" t="s">
        <v>5001</v>
      </c>
      <c r="D230" s="45" t="s">
        <v>4931</v>
      </c>
      <c r="E230" s="3" t="s">
        <v>4752</v>
      </c>
      <c r="F230" s="3" t="s">
        <v>4932</v>
      </c>
      <c r="G230" s="4" t="str">
        <f t="shared" si="28"/>
        <v>CAP0805 1,8nF±5%, 50 V, NP0</v>
      </c>
      <c r="H230" s="3" t="s">
        <v>23</v>
      </c>
      <c r="I230" s="3" t="s">
        <v>4754</v>
      </c>
      <c r="J230" s="3" t="s">
        <v>25</v>
      </c>
      <c r="K230" s="3" t="s">
        <v>4835</v>
      </c>
      <c r="L230" s="4" t="str">
        <f t="shared" si="29"/>
        <v>CC0805JRNPO9BN182</v>
      </c>
      <c r="M230" s="3" t="s">
        <v>378</v>
      </c>
      <c r="N230" t="s">
        <v>4933</v>
      </c>
      <c r="O230" t="str">
        <f t="shared" ca="1" si="31"/>
        <v>C:\Altium Libraries\Passives Library\DataSheet\General Purpose &amp; High Capacitance CERAMIC CAPACITOR CLASS I (Yageo).pdf</v>
      </c>
      <c r="P230" s="5" t="str">
        <f t="shared" si="30"/>
        <v>GENERAL PURPOSE CLASS 1 CERAMIC CAPACITORS CAP0805 1,8nF±5% 50 V NP0</v>
      </c>
    </row>
    <row r="231" spans="1:16" x14ac:dyDescent="0.3">
      <c r="A231" s="4" t="s">
        <v>5042</v>
      </c>
      <c r="B231" s="3" t="s">
        <v>580</v>
      </c>
      <c r="C231" s="3" t="s">
        <v>4772</v>
      </c>
      <c r="D231" s="45" t="s">
        <v>4931</v>
      </c>
      <c r="E231" s="3" t="s">
        <v>4752</v>
      </c>
      <c r="F231" s="3" t="s">
        <v>4932</v>
      </c>
      <c r="G231" s="4" t="str">
        <f t="shared" si="28"/>
        <v>CAP0805 2,2nF±5%, 50 V, NP0</v>
      </c>
      <c r="H231" s="3" t="s">
        <v>23</v>
      </c>
      <c r="I231" s="3" t="s">
        <v>4754</v>
      </c>
      <c r="J231" s="3" t="s">
        <v>25</v>
      </c>
      <c r="K231" s="3" t="s">
        <v>4835</v>
      </c>
      <c r="L231" s="4" t="str">
        <f>CONCATENATE("CC",RIGHT(K231,4),IF(D231="±5%","J",IF(D231="±10%","K","M")),"K","NPO",(IF(E231="6,3 V","5",IF(E231="10 V","6",IF(E231="16 V","7",IF(E231="25 V","8",IF(E231="50 V","9","?")))))),"BN",(SUBSTITUTE(SUBSTITUTE((TEXT(VALUE(REPLACE(C231,(LEN(C231)-1),2,""))*(IF(OR(RIGHT(C231,2)="pF",RIGHT(C231,1)&lt;&gt;"F"),1,IF(RIGHT(C231,2)="nF",1000,(IF(RIGHT(C231,2)="uF",1000000)))))/10,"0,0E+0")),",",""),"E+","")))</f>
        <v>CC0805JKNPO9BN222</v>
      </c>
      <c r="M231" s="3" t="s">
        <v>378</v>
      </c>
      <c r="N231" t="s">
        <v>4933</v>
      </c>
      <c r="O231" t="str">
        <f t="shared" ca="1" si="31"/>
        <v>C:\Altium Libraries\Passives Library\DataSheet\General Purpose &amp; High Capacitance CERAMIC CAPACITOR CLASS I (Yageo).pdf</v>
      </c>
      <c r="P231" s="5" t="str">
        <f t="shared" si="30"/>
        <v>GENERAL PURPOSE CLASS 1 CERAMIC CAPACITORS CAP0805 2,2nF±5% 50 V NP0</v>
      </c>
    </row>
    <row r="232" spans="1:16" x14ac:dyDescent="0.3">
      <c r="A232" s="4" t="s">
        <v>5043</v>
      </c>
      <c r="B232" s="3" t="s">
        <v>580</v>
      </c>
      <c r="C232" s="3" t="s">
        <v>5004</v>
      </c>
      <c r="D232" s="45" t="s">
        <v>4931</v>
      </c>
      <c r="E232" s="3" t="s">
        <v>4752</v>
      </c>
      <c r="F232" s="3" t="s">
        <v>4932</v>
      </c>
      <c r="G232" s="4" t="str">
        <f t="shared" si="28"/>
        <v>CAP0805 2,7nF±5%, 50 V, NP0</v>
      </c>
      <c r="H232" s="3" t="s">
        <v>23</v>
      </c>
      <c r="I232" s="3" t="s">
        <v>4754</v>
      </c>
      <c r="J232" s="3" t="s">
        <v>25</v>
      </c>
      <c r="K232" s="3" t="s">
        <v>4835</v>
      </c>
      <c r="L232" s="4" t="str">
        <f t="shared" ref="L232:L239" si="32">CONCATENATE("CC",RIGHT(K232,4),IF(D232="±5%","J",IF(D232="±10%","K","M")),"K","NPO",(IF(E232="6,3 V","5",IF(E232="10 V","6",IF(E232="16 V","7",IF(E232="25 V","8",IF(E232="50 V","9","?")))))),"BN",(SUBSTITUTE(SUBSTITUTE((TEXT(VALUE(REPLACE(C232,(LEN(C232)-1),2,""))*(IF(OR(RIGHT(C232,2)="pF",RIGHT(C232,1)&lt;&gt;"F"),1,IF(RIGHT(C232,2)="nF",1000,(IF(RIGHT(C232,2)="uF",1000000)))))/10,"0,0E+0")),",",""),"E+","")))</f>
        <v>CC0805JKNPO9BN272</v>
      </c>
      <c r="M232" s="3" t="s">
        <v>378</v>
      </c>
      <c r="N232" t="s">
        <v>4933</v>
      </c>
      <c r="O232" t="str">
        <f t="shared" ca="1" si="31"/>
        <v>C:\Altium Libraries\Passives Library\DataSheet\General Purpose &amp; High Capacitance CERAMIC CAPACITOR CLASS I (Yageo).pdf</v>
      </c>
      <c r="P232" s="5" t="str">
        <f t="shared" si="30"/>
        <v>GENERAL PURPOSE CLASS 1 CERAMIC CAPACITORS CAP0805 2,7nF±5% 50 V NP0</v>
      </c>
    </row>
    <row r="233" spans="1:16" x14ac:dyDescent="0.3">
      <c r="A233" s="4" t="s">
        <v>5044</v>
      </c>
      <c r="B233" s="3" t="s">
        <v>580</v>
      </c>
      <c r="C233" s="3" t="s">
        <v>4774</v>
      </c>
      <c r="D233" s="45" t="s">
        <v>4931</v>
      </c>
      <c r="E233" s="3" t="s">
        <v>4752</v>
      </c>
      <c r="F233" s="3" t="s">
        <v>4932</v>
      </c>
      <c r="G233" s="4" t="str">
        <f t="shared" si="28"/>
        <v>CAP0805 3,3nF±5%, 50 V, NP0</v>
      </c>
      <c r="H233" s="3" t="s">
        <v>23</v>
      </c>
      <c r="I233" s="3" t="s">
        <v>4754</v>
      </c>
      <c r="J233" s="3" t="s">
        <v>25</v>
      </c>
      <c r="K233" s="3" t="s">
        <v>4835</v>
      </c>
      <c r="L233" s="4" t="str">
        <f t="shared" si="32"/>
        <v>CC0805JKNPO9BN332</v>
      </c>
      <c r="M233" s="3" t="s">
        <v>378</v>
      </c>
      <c r="N233" t="s">
        <v>4933</v>
      </c>
      <c r="O233" t="str">
        <f t="shared" ca="1" si="31"/>
        <v>C:\Altium Libraries\Passives Library\DataSheet\General Purpose &amp; High Capacitance CERAMIC CAPACITOR CLASS I (Yageo).pdf</v>
      </c>
      <c r="P233" s="5" t="str">
        <f t="shared" si="30"/>
        <v>GENERAL PURPOSE CLASS 1 CERAMIC CAPACITORS CAP0805 3,3nF±5% 50 V NP0</v>
      </c>
    </row>
    <row r="234" spans="1:16" x14ac:dyDescent="0.3">
      <c r="A234" s="4" t="s">
        <v>5045</v>
      </c>
      <c r="B234" s="3" t="s">
        <v>580</v>
      </c>
      <c r="C234" s="3" t="s">
        <v>5007</v>
      </c>
      <c r="D234" s="45" t="s">
        <v>4931</v>
      </c>
      <c r="E234" s="3" t="s">
        <v>4752</v>
      </c>
      <c r="F234" s="3" t="s">
        <v>4932</v>
      </c>
      <c r="G234" s="4" t="str">
        <f t="shared" si="28"/>
        <v>CAP0805 3,9nF±5%, 50 V, NP0</v>
      </c>
      <c r="H234" s="3" t="s">
        <v>23</v>
      </c>
      <c r="I234" s="3" t="s">
        <v>4754</v>
      </c>
      <c r="J234" s="3" t="s">
        <v>25</v>
      </c>
      <c r="K234" s="3" t="s">
        <v>4835</v>
      </c>
      <c r="L234" s="4" t="str">
        <f t="shared" si="32"/>
        <v>CC0805JKNPO9BN392</v>
      </c>
      <c r="M234" s="3" t="s">
        <v>378</v>
      </c>
      <c r="N234" t="s">
        <v>4933</v>
      </c>
      <c r="O234" t="str">
        <f t="shared" ca="1" si="31"/>
        <v>C:\Altium Libraries\Passives Library\DataSheet\General Purpose &amp; High Capacitance CERAMIC CAPACITOR CLASS I (Yageo).pdf</v>
      </c>
      <c r="P234" s="5" t="str">
        <f t="shared" si="30"/>
        <v>GENERAL PURPOSE CLASS 1 CERAMIC CAPACITORS CAP0805 3,9nF±5% 50 V NP0</v>
      </c>
    </row>
    <row r="235" spans="1:16" x14ac:dyDescent="0.3">
      <c r="A235" s="4" t="s">
        <v>5046</v>
      </c>
      <c r="B235" s="3" t="s">
        <v>580</v>
      </c>
      <c r="C235" s="3" t="s">
        <v>4776</v>
      </c>
      <c r="D235" s="45" t="s">
        <v>4931</v>
      </c>
      <c r="E235" s="3" t="s">
        <v>4752</v>
      </c>
      <c r="F235" s="3" t="s">
        <v>4932</v>
      </c>
      <c r="G235" s="4" t="str">
        <f t="shared" si="28"/>
        <v>CAP0805 4,7nF±5%, 50 V, NP0</v>
      </c>
      <c r="H235" s="3" t="s">
        <v>23</v>
      </c>
      <c r="I235" s="3" t="s">
        <v>4754</v>
      </c>
      <c r="J235" s="3" t="s">
        <v>25</v>
      </c>
      <c r="K235" s="3" t="s">
        <v>4835</v>
      </c>
      <c r="L235" s="4" t="str">
        <f t="shared" si="32"/>
        <v>CC0805JKNPO9BN472</v>
      </c>
      <c r="M235" s="3" t="s">
        <v>378</v>
      </c>
      <c r="N235" t="s">
        <v>4933</v>
      </c>
      <c r="O235" t="str">
        <f t="shared" ca="1" si="31"/>
        <v>C:\Altium Libraries\Passives Library\DataSheet\General Purpose &amp; High Capacitance CERAMIC CAPACITOR CLASS I (Yageo).pdf</v>
      </c>
      <c r="P235" s="5" t="str">
        <f t="shared" si="30"/>
        <v>GENERAL PURPOSE CLASS 1 CERAMIC CAPACITORS CAP0805 4,7nF±5% 50 V NP0</v>
      </c>
    </row>
    <row r="236" spans="1:16" x14ac:dyDescent="0.3">
      <c r="A236" s="4" t="s">
        <v>5047</v>
      </c>
      <c r="B236" s="3" t="s">
        <v>580</v>
      </c>
      <c r="C236" s="3" t="s">
        <v>5010</v>
      </c>
      <c r="D236" s="45" t="s">
        <v>4931</v>
      </c>
      <c r="E236" s="3" t="s">
        <v>4752</v>
      </c>
      <c r="F236" s="3" t="s">
        <v>4932</v>
      </c>
      <c r="G236" s="4" t="str">
        <f t="shared" si="28"/>
        <v>CAP0805 5,6nF±5%, 50 V, NP0</v>
      </c>
      <c r="H236" s="3" t="s">
        <v>23</v>
      </c>
      <c r="I236" s="3" t="s">
        <v>4754</v>
      </c>
      <c r="J236" s="3" t="s">
        <v>25</v>
      </c>
      <c r="K236" s="3" t="s">
        <v>4835</v>
      </c>
      <c r="L236" s="4" t="str">
        <f t="shared" si="32"/>
        <v>CC0805JKNPO9BN562</v>
      </c>
      <c r="M236" s="3" t="s">
        <v>378</v>
      </c>
      <c r="N236" t="s">
        <v>4933</v>
      </c>
      <c r="O236" t="str">
        <f t="shared" ca="1" si="31"/>
        <v>C:\Altium Libraries\Passives Library\DataSheet\General Purpose &amp; High Capacitance CERAMIC CAPACITOR CLASS I (Yageo).pdf</v>
      </c>
      <c r="P236" s="5" t="str">
        <f t="shared" si="30"/>
        <v>GENERAL PURPOSE CLASS 1 CERAMIC CAPACITORS CAP0805 5,6nF±5% 50 V NP0</v>
      </c>
    </row>
    <row r="237" spans="1:16" x14ac:dyDescent="0.3">
      <c r="A237" s="4" t="s">
        <v>5048</v>
      </c>
      <c r="B237" s="3" t="s">
        <v>580</v>
      </c>
      <c r="C237" s="3" t="s">
        <v>4778</v>
      </c>
      <c r="D237" s="45" t="s">
        <v>4931</v>
      </c>
      <c r="E237" s="3" t="s">
        <v>4752</v>
      </c>
      <c r="F237" s="3" t="s">
        <v>4932</v>
      </c>
      <c r="G237" s="4" t="str">
        <f t="shared" si="28"/>
        <v>CAP0805 6,8nF±5%, 50 V, NP0</v>
      </c>
      <c r="H237" s="3" t="s">
        <v>23</v>
      </c>
      <c r="I237" s="3" t="s">
        <v>4754</v>
      </c>
      <c r="J237" s="3" t="s">
        <v>25</v>
      </c>
      <c r="K237" s="3" t="s">
        <v>4835</v>
      </c>
      <c r="L237" s="4" t="str">
        <f t="shared" si="32"/>
        <v>CC0805JKNPO9BN682</v>
      </c>
      <c r="M237" s="3" t="s">
        <v>378</v>
      </c>
      <c r="N237" t="s">
        <v>4933</v>
      </c>
      <c r="O237" t="str">
        <f t="shared" ca="1" si="31"/>
        <v>C:\Altium Libraries\Passives Library\DataSheet\General Purpose &amp; High Capacitance CERAMIC CAPACITOR CLASS I (Yageo).pdf</v>
      </c>
      <c r="P237" s="5" t="str">
        <f t="shared" si="30"/>
        <v>GENERAL PURPOSE CLASS 1 CERAMIC CAPACITORS CAP0805 6,8nF±5% 50 V NP0</v>
      </c>
    </row>
    <row r="238" spans="1:16" x14ac:dyDescent="0.3">
      <c r="A238" s="4" t="s">
        <v>5049</v>
      </c>
      <c r="B238" s="3" t="s">
        <v>580</v>
      </c>
      <c r="C238" s="3" t="s">
        <v>5013</v>
      </c>
      <c r="D238" s="45" t="s">
        <v>4931</v>
      </c>
      <c r="E238" s="3" t="s">
        <v>4752</v>
      </c>
      <c r="F238" s="3" t="s">
        <v>4932</v>
      </c>
      <c r="G238" s="4" t="str">
        <f t="shared" si="28"/>
        <v>CAP0805 8,2nF±5%, 50 V, NP0</v>
      </c>
      <c r="H238" s="3" t="s">
        <v>23</v>
      </c>
      <c r="I238" s="3" t="s">
        <v>4754</v>
      </c>
      <c r="J238" s="3" t="s">
        <v>25</v>
      </c>
      <c r="K238" s="3" t="s">
        <v>4835</v>
      </c>
      <c r="L238" s="4" t="str">
        <f t="shared" si="32"/>
        <v>CC0805JKNPO9BN822</v>
      </c>
      <c r="M238" s="3" t="s">
        <v>378</v>
      </c>
      <c r="N238" t="s">
        <v>4933</v>
      </c>
      <c r="O238" t="str">
        <f t="shared" ca="1" si="31"/>
        <v>C:\Altium Libraries\Passives Library\DataSheet\General Purpose &amp; High Capacitance CERAMIC CAPACITOR CLASS I (Yageo).pdf</v>
      </c>
      <c r="P238" s="5" t="str">
        <f t="shared" si="30"/>
        <v>GENERAL PURPOSE CLASS 1 CERAMIC CAPACITORS CAP0805 8,2nF±5% 50 V NP0</v>
      </c>
    </row>
    <row r="239" spans="1:16" x14ac:dyDescent="0.3">
      <c r="A239" s="4" t="s">
        <v>5050</v>
      </c>
      <c r="B239" s="3" t="s">
        <v>580</v>
      </c>
      <c r="C239" s="3" t="s">
        <v>4780</v>
      </c>
      <c r="D239" s="45" t="s">
        <v>4931</v>
      </c>
      <c r="E239" s="3" t="s">
        <v>4752</v>
      </c>
      <c r="F239" s="3" t="s">
        <v>4932</v>
      </c>
      <c r="G239" s="4" t="str">
        <f t="shared" si="28"/>
        <v>CAP0805 10nF±5%, 50 V, NP0</v>
      </c>
      <c r="H239" s="3" t="s">
        <v>23</v>
      </c>
      <c r="I239" s="3" t="s">
        <v>4754</v>
      </c>
      <c r="J239" s="3" t="s">
        <v>25</v>
      </c>
      <c r="K239" s="3" t="s">
        <v>4835</v>
      </c>
      <c r="L239" s="4" t="str">
        <f t="shared" si="32"/>
        <v>CC0805JKNPO9BN103</v>
      </c>
      <c r="M239" s="3" t="s">
        <v>378</v>
      </c>
      <c r="N239" t="s">
        <v>4933</v>
      </c>
      <c r="O239" t="str">
        <f t="shared" ca="1" si="31"/>
        <v>C:\Altium Libraries\Passives Library\DataSheet\General Purpose &amp; High Capacitance CERAMIC CAPACITOR CLASS I (Yageo).pdf</v>
      </c>
      <c r="P239" s="5" t="str">
        <f t="shared" si="30"/>
        <v>GENERAL PURPOSE CLASS 1 CERAMIC CAPACITORS CAP0805 10nF±5% 50 V NP0</v>
      </c>
    </row>
    <row r="240" spans="1:16" x14ac:dyDescent="0.3">
      <c r="A240" s="9"/>
      <c r="B240" s="10"/>
      <c r="C240" s="10"/>
      <c r="D240" s="46"/>
      <c r="E240" s="10"/>
      <c r="F240" s="10"/>
      <c r="G240" s="9"/>
      <c r="H240" s="10"/>
      <c r="I240" s="10"/>
      <c r="J240" s="10"/>
      <c r="K240" s="10"/>
      <c r="L240" s="9"/>
      <c r="M240" s="10"/>
      <c r="N240" s="7"/>
      <c r="O240" s="7"/>
      <c r="P240" s="11"/>
    </row>
    <row r="241" spans="1:16" x14ac:dyDescent="0.3">
      <c r="A241" s="4" t="s">
        <v>5051</v>
      </c>
      <c r="B241" s="3" t="s">
        <v>762</v>
      </c>
      <c r="C241" s="3" t="s">
        <v>4930</v>
      </c>
      <c r="D241" s="45" t="s">
        <v>4931</v>
      </c>
      <c r="E241" s="3" t="s">
        <v>4752</v>
      </c>
      <c r="F241" s="3" t="s">
        <v>4932</v>
      </c>
      <c r="G241" s="4" t="str">
        <f>CONCATENATE(K241," ",C241,D241,", ",E241,", ",F241)</f>
        <v>CAP1206 10pF±5%, 50 V, NP0</v>
      </c>
      <c r="H241" s="3" t="s">
        <v>23</v>
      </c>
      <c r="I241" s="3" t="s">
        <v>4754</v>
      </c>
      <c r="J241" s="3" t="s">
        <v>25</v>
      </c>
      <c r="K241" s="3" t="s">
        <v>4866</v>
      </c>
      <c r="L241" s="4" t="str">
        <f t="shared" ref="L241:L274" si="33">CONCATENATE("CC",RIGHT(K241,4),IF(D241="±5%","J",IF(D241="±10%","K","M")),"R","NPO",(IF(E241="6,3 V","5",IF(E241="10 V","6",IF(E241="16 V","7",IF(E241="25 V","8",IF(E241="50 V","9","?")))))),"BN",(SUBSTITUTE(SUBSTITUTE((TEXT(VALUE(REPLACE(C241,(LEN(C241)-1),2,""))*(IF(OR(RIGHT(C241,2)="pF",RIGHT(C241,1)&lt;&gt;"F"),1,IF(RIGHT(C241,2)="nF",1000,(IF(RIGHT(C241,2)="uF",1000000)))))/10,"0,0E+0")),",",""),"E+","")))</f>
        <v>CC1206JRNPO9BN100</v>
      </c>
      <c r="M241" s="3" t="s">
        <v>378</v>
      </c>
      <c r="N241" t="s">
        <v>4933</v>
      </c>
      <c r="O241" t="str">
        <f t="shared" ca="1" si="31"/>
        <v>C:\Altium Libraries\Passives Library\DataSheet\General Purpose &amp; High Capacitance CERAMIC CAPACITOR CLASS I (Yageo).pdf</v>
      </c>
      <c r="P241" s="5" t="str">
        <f>CONCATENATE(N241," ",K241," ",C241,D241," ",E241," ",F241)</f>
        <v>GENERAL PURPOSE CLASS 1 CERAMIC CAPACITORS CAP1206 10pF±5% 50 V NP0</v>
      </c>
    </row>
    <row r="242" spans="1:16" x14ac:dyDescent="0.3">
      <c r="A242" s="4" t="s">
        <v>5052</v>
      </c>
      <c r="B242" s="3" t="s">
        <v>762</v>
      </c>
      <c r="C242" s="3" t="s">
        <v>4935</v>
      </c>
      <c r="D242" s="45" t="s">
        <v>4931</v>
      </c>
      <c r="E242" s="3" t="s">
        <v>4752</v>
      </c>
      <c r="F242" s="3" t="s">
        <v>4932</v>
      </c>
      <c r="G242" s="4" t="str">
        <f t="shared" ref="G242:G287" si="34">CONCATENATE(K242," ",C242,D242,", ",E242,", ",F242)</f>
        <v>CAP1206 12pF±5%, 50 V, NP0</v>
      </c>
      <c r="H242" s="3" t="s">
        <v>23</v>
      </c>
      <c r="I242" s="3" t="s">
        <v>4754</v>
      </c>
      <c r="J242" s="3" t="s">
        <v>25</v>
      </c>
      <c r="K242" s="3" t="s">
        <v>4866</v>
      </c>
      <c r="L242" s="4" t="str">
        <f t="shared" si="33"/>
        <v>CC1206JRNPO9BN120</v>
      </c>
      <c r="M242" s="3" t="s">
        <v>378</v>
      </c>
      <c r="N242" t="s">
        <v>4933</v>
      </c>
      <c r="O242" t="str">
        <f t="shared" ca="1" si="31"/>
        <v>C:\Altium Libraries\Passives Library\DataSheet\General Purpose &amp; High Capacitance CERAMIC CAPACITOR CLASS I (Yageo).pdf</v>
      </c>
      <c r="P242" s="5" t="str">
        <f t="shared" ref="P242:P287" si="35">CONCATENATE(N242," ",K242," ",C242,D242," ",E242," ",F242)</f>
        <v>GENERAL PURPOSE CLASS 1 CERAMIC CAPACITORS CAP1206 12pF±5% 50 V NP0</v>
      </c>
    </row>
    <row r="243" spans="1:16" x14ac:dyDescent="0.3">
      <c r="A243" s="4" t="s">
        <v>5053</v>
      </c>
      <c r="B243" s="3" t="s">
        <v>762</v>
      </c>
      <c r="C243" s="3" t="s">
        <v>4937</v>
      </c>
      <c r="D243" s="45" t="s">
        <v>4931</v>
      </c>
      <c r="E243" s="3" t="s">
        <v>4752</v>
      </c>
      <c r="F243" s="3" t="s">
        <v>4932</v>
      </c>
      <c r="G243" s="4" t="str">
        <f t="shared" si="34"/>
        <v>CAP1206 15pF±5%, 50 V, NP0</v>
      </c>
      <c r="H243" s="3" t="s">
        <v>23</v>
      </c>
      <c r="I243" s="3" t="s">
        <v>4754</v>
      </c>
      <c r="J243" s="3" t="s">
        <v>25</v>
      </c>
      <c r="K243" s="3" t="s">
        <v>4866</v>
      </c>
      <c r="L243" s="4" t="str">
        <f t="shared" si="33"/>
        <v>CC1206JRNPO9BN150</v>
      </c>
      <c r="M243" s="3" t="s">
        <v>378</v>
      </c>
      <c r="N243" t="s">
        <v>4933</v>
      </c>
      <c r="O243" t="str">
        <f t="shared" ca="1" si="31"/>
        <v>C:\Altium Libraries\Passives Library\DataSheet\General Purpose &amp; High Capacitance CERAMIC CAPACITOR CLASS I (Yageo).pdf</v>
      </c>
      <c r="P243" s="5" t="str">
        <f t="shared" si="35"/>
        <v>GENERAL PURPOSE CLASS 1 CERAMIC CAPACITORS CAP1206 15pF±5% 50 V NP0</v>
      </c>
    </row>
    <row r="244" spans="1:16" x14ac:dyDescent="0.3">
      <c r="A244" s="4" t="s">
        <v>5054</v>
      </c>
      <c r="B244" s="3" t="s">
        <v>762</v>
      </c>
      <c r="C244" s="3" t="s">
        <v>4939</v>
      </c>
      <c r="D244" s="45" t="s">
        <v>4931</v>
      </c>
      <c r="E244" s="3" t="s">
        <v>4752</v>
      </c>
      <c r="F244" s="3" t="s">
        <v>4932</v>
      </c>
      <c r="G244" s="4" t="str">
        <f t="shared" si="34"/>
        <v>CAP1206 18pF±5%, 50 V, NP0</v>
      </c>
      <c r="H244" s="3" t="s">
        <v>23</v>
      </c>
      <c r="I244" s="3" t="s">
        <v>4754</v>
      </c>
      <c r="J244" s="3" t="s">
        <v>25</v>
      </c>
      <c r="K244" s="3" t="s">
        <v>4866</v>
      </c>
      <c r="L244" s="4" t="str">
        <f t="shared" si="33"/>
        <v>CC1206JRNPO9BN180</v>
      </c>
      <c r="M244" s="3" t="s">
        <v>378</v>
      </c>
      <c r="N244" t="s">
        <v>4933</v>
      </c>
      <c r="O244" t="str">
        <f t="shared" ca="1" si="31"/>
        <v>C:\Altium Libraries\Passives Library\DataSheet\General Purpose &amp; High Capacitance CERAMIC CAPACITOR CLASS I (Yageo).pdf</v>
      </c>
      <c r="P244" s="5" t="str">
        <f t="shared" si="35"/>
        <v>GENERAL PURPOSE CLASS 1 CERAMIC CAPACITORS CAP1206 18pF±5% 50 V NP0</v>
      </c>
    </row>
    <row r="245" spans="1:16" x14ac:dyDescent="0.3">
      <c r="A245" s="4" t="s">
        <v>5055</v>
      </c>
      <c r="B245" s="3" t="s">
        <v>762</v>
      </c>
      <c r="C245" s="3" t="s">
        <v>4941</v>
      </c>
      <c r="D245" s="45" t="s">
        <v>4931</v>
      </c>
      <c r="E245" s="3" t="s">
        <v>4752</v>
      </c>
      <c r="F245" s="3" t="s">
        <v>4932</v>
      </c>
      <c r="G245" s="4" t="str">
        <f t="shared" si="34"/>
        <v>CAP1206 22pF±5%, 50 V, NP0</v>
      </c>
      <c r="H245" s="3" t="s">
        <v>23</v>
      </c>
      <c r="I245" s="3" t="s">
        <v>4754</v>
      </c>
      <c r="J245" s="3" t="s">
        <v>25</v>
      </c>
      <c r="K245" s="3" t="s">
        <v>4866</v>
      </c>
      <c r="L245" s="4" t="str">
        <f t="shared" si="33"/>
        <v>CC1206JRNPO9BN220</v>
      </c>
      <c r="M245" s="3" t="s">
        <v>378</v>
      </c>
      <c r="N245" t="s">
        <v>4933</v>
      </c>
      <c r="O245" t="str">
        <f t="shared" ca="1" si="31"/>
        <v>C:\Altium Libraries\Passives Library\DataSheet\General Purpose &amp; High Capacitance CERAMIC CAPACITOR CLASS I (Yageo).pdf</v>
      </c>
      <c r="P245" s="5" t="str">
        <f t="shared" si="35"/>
        <v>GENERAL PURPOSE CLASS 1 CERAMIC CAPACITORS CAP1206 22pF±5% 50 V NP0</v>
      </c>
    </row>
    <row r="246" spans="1:16" x14ac:dyDescent="0.3">
      <c r="A246" s="4" t="s">
        <v>5056</v>
      </c>
      <c r="B246" s="3" t="s">
        <v>762</v>
      </c>
      <c r="C246" s="3" t="s">
        <v>4943</v>
      </c>
      <c r="D246" s="45" t="s">
        <v>4931</v>
      </c>
      <c r="E246" s="3" t="s">
        <v>4752</v>
      </c>
      <c r="F246" s="3" t="s">
        <v>4932</v>
      </c>
      <c r="G246" s="4" t="str">
        <f t="shared" si="34"/>
        <v>CAP1206 27pF±5%, 50 V, NP0</v>
      </c>
      <c r="H246" s="3" t="s">
        <v>23</v>
      </c>
      <c r="I246" s="3" t="s">
        <v>4754</v>
      </c>
      <c r="J246" s="3" t="s">
        <v>25</v>
      </c>
      <c r="K246" s="3" t="s">
        <v>4866</v>
      </c>
      <c r="L246" s="4" t="str">
        <f t="shared" si="33"/>
        <v>CC1206JRNPO9BN270</v>
      </c>
      <c r="M246" s="3" t="s">
        <v>378</v>
      </c>
      <c r="N246" t="s">
        <v>4933</v>
      </c>
      <c r="O246" t="str">
        <f t="shared" ca="1" si="31"/>
        <v>C:\Altium Libraries\Passives Library\DataSheet\General Purpose &amp; High Capacitance CERAMIC CAPACITOR CLASS I (Yageo).pdf</v>
      </c>
      <c r="P246" s="5" t="str">
        <f t="shared" si="35"/>
        <v>GENERAL PURPOSE CLASS 1 CERAMIC CAPACITORS CAP1206 27pF±5% 50 V NP0</v>
      </c>
    </row>
    <row r="247" spans="1:16" x14ac:dyDescent="0.3">
      <c r="A247" s="4" t="s">
        <v>5057</v>
      </c>
      <c r="B247" s="3" t="s">
        <v>762</v>
      </c>
      <c r="C247" s="3" t="s">
        <v>4945</v>
      </c>
      <c r="D247" s="45" t="s">
        <v>4931</v>
      </c>
      <c r="E247" s="3" t="s">
        <v>4752</v>
      </c>
      <c r="F247" s="3" t="s">
        <v>4932</v>
      </c>
      <c r="G247" s="4" t="str">
        <f t="shared" si="34"/>
        <v>CAP1206 33pF±5%, 50 V, NP0</v>
      </c>
      <c r="H247" s="3" t="s">
        <v>23</v>
      </c>
      <c r="I247" s="3" t="s">
        <v>4754</v>
      </c>
      <c r="J247" s="3" t="s">
        <v>25</v>
      </c>
      <c r="K247" s="3" t="s">
        <v>4866</v>
      </c>
      <c r="L247" s="4" t="str">
        <f t="shared" si="33"/>
        <v>CC1206JRNPO9BN330</v>
      </c>
      <c r="M247" s="3" t="s">
        <v>378</v>
      </c>
      <c r="N247" t="s">
        <v>4933</v>
      </c>
      <c r="O247" t="str">
        <f t="shared" ca="1" si="31"/>
        <v>C:\Altium Libraries\Passives Library\DataSheet\General Purpose &amp; High Capacitance CERAMIC CAPACITOR CLASS I (Yageo).pdf</v>
      </c>
      <c r="P247" s="5" t="str">
        <f t="shared" si="35"/>
        <v>GENERAL PURPOSE CLASS 1 CERAMIC CAPACITORS CAP1206 33pF±5% 50 V NP0</v>
      </c>
    </row>
    <row r="248" spans="1:16" x14ac:dyDescent="0.3">
      <c r="A248" s="4" t="s">
        <v>5058</v>
      </c>
      <c r="B248" s="3" t="s">
        <v>762</v>
      </c>
      <c r="C248" s="3" t="s">
        <v>4947</v>
      </c>
      <c r="D248" s="45" t="s">
        <v>4931</v>
      </c>
      <c r="E248" s="3" t="s">
        <v>4752</v>
      </c>
      <c r="F248" s="3" t="s">
        <v>4932</v>
      </c>
      <c r="G248" s="4" t="str">
        <f t="shared" si="34"/>
        <v>CAP1206 39pF±5%, 50 V, NP0</v>
      </c>
      <c r="H248" s="3" t="s">
        <v>23</v>
      </c>
      <c r="I248" s="3" t="s">
        <v>4754</v>
      </c>
      <c r="J248" s="3" t="s">
        <v>25</v>
      </c>
      <c r="K248" s="3" t="s">
        <v>4866</v>
      </c>
      <c r="L248" s="4" t="str">
        <f t="shared" si="33"/>
        <v>CC1206JRNPO9BN390</v>
      </c>
      <c r="M248" s="3" t="s">
        <v>378</v>
      </c>
      <c r="N248" t="s">
        <v>4933</v>
      </c>
      <c r="O248" t="str">
        <f t="shared" ca="1" si="31"/>
        <v>C:\Altium Libraries\Passives Library\DataSheet\General Purpose &amp; High Capacitance CERAMIC CAPACITOR CLASS I (Yageo).pdf</v>
      </c>
      <c r="P248" s="5" t="str">
        <f t="shared" si="35"/>
        <v>GENERAL PURPOSE CLASS 1 CERAMIC CAPACITORS CAP1206 39pF±5% 50 V NP0</v>
      </c>
    </row>
    <row r="249" spans="1:16" x14ac:dyDescent="0.3">
      <c r="A249" s="4" t="s">
        <v>5059</v>
      </c>
      <c r="B249" s="3" t="s">
        <v>762</v>
      </c>
      <c r="C249" s="3" t="s">
        <v>4949</v>
      </c>
      <c r="D249" s="45" t="s">
        <v>4931</v>
      </c>
      <c r="E249" s="3" t="s">
        <v>4752</v>
      </c>
      <c r="F249" s="3" t="s">
        <v>4932</v>
      </c>
      <c r="G249" s="4" t="str">
        <f t="shared" si="34"/>
        <v>CAP1206 47pF±5%, 50 V, NP0</v>
      </c>
      <c r="H249" s="3" t="s">
        <v>23</v>
      </c>
      <c r="I249" s="3" t="s">
        <v>4754</v>
      </c>
      <c r="J249" s="3" t="s">
        <v>25</v>
      </c>
      <c r="K249" s="3" t="s">
        <v>4866</v>
      </c>
      <c r="L249" s="4" t="str">
        <f t="shared" si="33"/>
        <v>CC1206JRNPO9BN470</v>
      </c>
      <c r="M249" s="3" t="s">
        <v>378</v>
      </c>
      <c r="N249" t="s">
        <v>4933</v>
      </c>
      <c r="O249" t="str">
        <f t="shared" ca="1" si="31"/>
        <v>C:\Altium Libraries\Passives Library\DataSheet\General Purpose &amp; High Capacitance CERAMIC CAPACITOR CLASS I (Yageo).pdf</v>
      </c>
      <c r="P249" s="5" t="str">
        <f t="shared" si="35"/>
        <v>GENERAL PURPOSE CLASS 1 CERAMIC CAPACITORS CAP1206 47pF±5% 50 V NP0</v>
      </c>
    </row>
    <row r="250" spans="1:16" x14ac:dyDescent="0.3">
      <c r="A250" s="4" t="s">
        <v>5060</v>
      </c>
      <c r="B250" s="3" t="s">
        <v>762</v>
      </c>
      <c r="C250" s="3" t="s">
        <v>4951</v>
      </c>
      <c r="D250" s="45" t="s">
        <v>4931</v>
      </c>
      <c r="E250" s="3" t="s">
        <v>4752</v>
      </c>
      <c r="F250" s="3" t="s">
        <v>4932</v>
      </c>
      <c r="G250" s="4" t="str">
        <f t="shared" si="34"/>
        <v>CAP1206 56pF±5%, 50 V, NP0</v>
      </c>
      <c r="H250" s="3" t="s">
        <v>23</v>
      </c>
      <c r="I250" s="3" t="s">
        <v>4754</v>
      </c>
      <c r="J250" s="3" t="s">
        <v>25</v>
      </c>
      <c r="K250" s="3" t="s">
        <v>4866</v>
      </c>
      <c r="L250" s="4" t="str">
        <f t="shared" si="33"/>
        <v>CC1206JRNPO9BN560</v>
      </c>
      <c r="M250" s="3" t="s">
        <v>378</v>
      </c>
      <c r="N250" t="s">
        <v>4933</v>
      </c>
      <c r="O250" t="str">
        <f t="shared" ca="1" si="31"/>
        <v>C:\Altium Libraries\Passives Library\DataSheet\General Purpose &amp; High Capacitance CERAMIC CAPACITOR CLASS I (Yageo).pdf</v>
      </c>
      <c r="P250" s="5" t="str">
        <f t="shared" si="35"/>
        <v>GENERAL PURPOSE CLASS 1 CERAMIC CAPACITORS CAP1206 56pF±5% 50 V NP0</v>
      </c>
    </row>
    <row r="251" spans="1:16" x14ac:dyDescent="0.3">
      <c r="A251" s="4" t="s">
        <v>5061</v>
      </c>
      <c r="B251" s="3" t="s">
        <v>762</v>
      </c>
      <c r="C251" s="3" t="s">
        <v>4953</v>
      </c>
      <c r="D251" s="45" t="s">
        <v>4931</v>
      </c>
      <c r="E251" s="3" t="s">
        <v>4752</v>
      </c>
      <c r="F251" s="3" t="s">
        <v>4932</v>
      </c>
      <c r="G251" s="4" t="str">
        <f t="shared" si="34"/>
        <v>CAP1206 68pF±5%, 50 V, NP0</v>
      </c>
      <c r="H251" s="3" t="s">
        <v>23</v>
      </c>
      <c r="I251" s="3" t="s">
        <v>4754</v>
      </c>
      <c r="J251" s="3" t="s">
        <v>25</v>
      </c>
      <c r="K251" s="3" t="s">
        <v>4866</v>
      </c>
      <c r="L251" s="4" t="str">
        <f t="shared" si="33"/>
        <v>CC1206JRNPO9BN680</v>
      </c>
      <c r="M251" s="3" t="s">
        <v>378</v>
      </c>
      <c r="N251" t="s">
        <v>4933</v>
      </c>
      <c r="O251" t="str">
        <f t="shared" ca="1" si="31"/>
        <v>C:\Altium Libraries\Passives Library\DataSheet\General Purpose &amp; High Capacitance CERAMIC CAPACITOR CLASS I (Yageo).pdf</v>
      </c>
      <c r="P251" s="5" t="str">
        <f t="shared" si="35"/>
        <v>GENERAL PURPOSE CLASS 1 CERAMIC CAPACITORS CAP1206 68pF±5% 50 V NP0</v>
      </c>
    </row>
    <row r="252" spans="1:16" x14ac:dyDescent="0.3">
      <c r="A252" s="4" t="s">
        <v>5062</v>
      </c>
      <c r="B252" s="3" t="s">
        <v>762</v>
      </c>
      <c r="C252" s="3" t="s">
        <v>4955</v>
      </c>
      <c r="D252" s="45" t="s">
        <v>4931</v>
      </c>
      <c r="E252" s="3" t="s">
        <v>4752</v>
      </c>
      <c r="F252" s="3" t="s">
        <v>4932</v>
      </c>
      <c r="G252" s="4" t="str">
        <f t="shared" si="34"/>
        <v>CAP1206 82pF±5%, 50 V, NP0</v>
      </c>
      <c r="H252" s="3" t="s">
        <v>23</v>
      </c>
      <c r="I252" s="3" t="s">
        <v>4754</v>
      </c>
      <c r="J252" s="3" t="s">
        <v>25</v>
      </c>
      <c r="K252" s="3" t="s">
        <v>4866</v>
      </c>
      <c r="L252" s="4" t="str">
        <f t="shared" si="33"/>
        <v>CC1206JRNPO9BN820</v>
      </c>
      <c r="M252" s="3" t="s">
        <v>378</v>
      </c>
      <c r="N252" t="s">
        <v>4933</v>
      </c>
      <c r="O252" t="str">
        <f t="shared" ca="1" si="31"/>
        <v>C:\Altium Libraries\Passives Library\DataSheet\General Purpose &amp; High Capacitance CERAMIC CAPACITOR CLASS I (Yageo).pdf</v>
      </c>
      <c r="P252" s="5" t="str">
        <f t="shared" si="35"/>
        <v>GENERAL PURPOSE CLASS 1 CERAMIC CAPACITORS CAP1206 82pF±5% 50 V NP0</v>
      </c>
    </row>
    <row r="253" spans="1:16" x14ac:dyDescent="0.3">
      <c r="A253" s="4" t="s">
        <v>5063</v>
      </c>
      <c r="B253" s="3" t="s">
        <v>762</v>
      </c>
      <c r="C253" s="3" t="s">
        <v>4750</v>
      </c>
      <c r="D253" s="45" t="s">
        <v>4931</v>
      </c>
      <c r="E253" s="3" t="s">
        <v>4752</v>
      </c>
      <c r="F253" s="3" t="s">
        <v>4932</v>
      </c>
      <c r="G253" s="4" t="str">
        <f t="shared" si="34"/>
        <v>CAP1206 100pF±5%, 50 V, NP0</v>
      </c>
      <c r="H253" s="3" t="s">
        <v>23</v>
      </c>
      <c r="I253" s="3" t="s">
        <v>4754</v>
      </c>
      <c r="J253" s="3" t="s">
        <v>25</v>
      </c>
      <c r="K253" s="3" t="s">
        <v>4866</v>
      </c>
      <c r="L253" s="4" t="str">
        <f t="shared" si="33"/>
        <v>CC1206JRNPO9BN101</v>
      </c>
      <c r="M253" s="3" t="s">
        <v>378</v>
      </c>
      <c r="N253" t="s">
        <v>4933</v>
      </c>
      <c r="O253" t="str">
        <f t="shared" ca="1" si="31"/>
        <v>C:\Altium Libraries\Passives Library\DataSheet\General Purpose &amp; High Capacitance CERAMIC CAPACITOR CLASS I (Yageo).pdf</v>
      </c>
      <c r="P253" s="5" t="str">
        <f t="shared" si="35"/>
        <v>GENERAL PURPOSE CLASS 1 CERAMIC CAPACITORS CAP1206 100pF±5% 50 V NP0</v>
      </c>
    </row>
    <row r="254" spans="1:16" x14ac:dyDescent="0.3">
      <c r="A254" s="4" t="s">
        <v>5064</v>
      </c>
      <c r="B254" s="3" t="s">
        <v>762</v>
      </c>
      <c r="C254" s="3" t="s">
        <v>4958</v>
      </c>
      <c r="D254" s="45" t="s">
        <v>4931</v>
      </c>
      <c r="E254" s="3" t="s">
        <v>4752</v>
      </c>
      <c r="F254" s="3" t="s">
        <v>4932</v>
      </c>
      <c r="G254" s="4" t="str">
        <f t="shared" si="34"/>
        <v>CAP1206 120pF±5%, 50 V, NP0</v>
      </c>
      <c r="H254" s="3" t="s">
        <v>23</v>
      </c>
      <c r="I254" s="3" t="s">
        <v>4754</v>
      </c>
      <c r="J254" s="3" t="s">
        <v>25</v>
      </c>
      <c r="K254" s="3" t="s">
        <v>4866</v>
      </c>
      <c r="L254" s="4" t="str">
        <f t="shared" si="33"/>
        <v>CC1206JRNPO9BN121</v>
      </c>
      <c r="M254" s="3" t="s">
        <v>378</v>
      </c>
      <c r="N254" t="s">
        <v>4933</v>
      </c>
      <c r="O254" t="str">
        <f t="shared" ca="1" si="31"/>
        <v>C:\Altium Libraries\Passives Library\DataSheet\General Purpose &amp; High Capacitance CERAMIC CAPACITOR CLASS I (Yageo).pdf</v>
      </c>
      <c r="P254" s="5" t="str">
        <f t="shared" si="35"/>
        <v>GENERAL PURPOSE CLASS 1 CERAMIC CAPACITORS CAP1206 120pF±5% 50 V NP0</v>
      </c>
    </row>
    <row r="255" spans="1:16" x14ac:dyDescent="0.3">
      <c r="A255" s="4" t="s">
        <v>5065</v>
      </c>
      <c r="B255" s="3" t="s">
        <v>762</v>
      </c>
      <c r="C255" s="3" t="s">
        <v>4758</v>
      </c>
      <c r="D255" s="45" t="s">
        <v>4931</v>
      </c>
      <c r="E255" s="3" t="s">
        <v>4752</v>
      </c>
      <c r="F255" s="3" t="s">
        <v>4932</v>
      </c>
      <c r="G255" s="4" t="str">
        <f t="shared" si="34"/>
        <v>CAP1206 150pF±5%, 50 V, NP0</v>
      </c>
      <c r="H255" s="3" t="s">
        <v>23</v>
      </c>
      <c r="I255" s="3" t="s">
        <v>4754</v>
      </c>
      <c r="J255" s="3" t="s">
        <v>25</v>
      </c>
      <c r="K255" s="3" t="s">
        <v>4866</v>
      </c>
      <c r="L255" s="4" t="str">
        <f t="shared" si="33"/>
        <v>CC1206JRNPO9BN151</v>
      </c>
      <c r="M255" s="3" t="s">
        <v>378</v>
      </c>
      <c r="N255" t="s">
        <v>4933</v>
      </c>
      <c r="O255" t="str">
        <f t="shared" ca="1" si="31"/>
        <v>C:\Altium Libraries\Passives Library\DataSheet\General Purpose &amp; High Capacitance CERAMIC CAPACITOR CLASS I (Yageo).pdf</v>
      </c>
      <c r="P255" s="5" t="str">
        <f t="shared" si="35"/>
        <v>GENERAL PURPOSE CLASS 1 CERAMIC CAPACITORS CAP1206 150pF±5% 50 V NP0</v>
      </c>
    </row>
    <row r="256" spans="1:16" x14ac:dyDescent="0.3">
      <c r="A256" s="4" t="s">
        <v>5066</v>
      </c>
      <c r="B256" s="3" t="s">
        <v>762</v>
      </c>
      <c r="C256" s="3" t="s">
        <v>4961</v>
      </c>
      <c r="D256" s="45" t="s">
        <v>4931</v>
      </c>
      <c r="E256" s="3" t="s">
        <v>4752</v>
      </c>
      <c r="F256" s="3" t="s">
        <v>4932</v>
      </c>
      <c r="G256" s="4" t="str">
        <f t="shared" si="34"/>
        <v>CAP1206 180pF±5%, 50 V, NP0</v>
      </c>
      <c r="H256" s="3" t="s">
        <v>23</v>
      </c>
      <c r="I256" s="3" t="s">
        <v>4754</v>
      </c>
      <c r="J256" s="3" t="s">
        <v>25</v>
      </c>
      <c r="K256" s="3" t="s">
        <v>4866</v>
      </c>
      <c r="L256" s="4" t="str">
        <f t="shared" si="33"/>
        <v>CC1206JRNPO9BN181</v>
      </c>
      <c r="M256" s="3" t="s">
        <v>378</v>
      </c>
      <c r="N256" t="s">
        <v>4933</v>
      </c>
      <c r="O256" t="str">
        <f t="shared" ca="1" si="31"/>
        <v>C:\Altium Libraries\Passives Library\DataSheet\General Purpose &amp; High Capacitance CERAMIC CAPACITOR CLASS I (Yageo).pdf</v>
      </c>
      <c r="P256" s="5" t="str">
        <f t="shared" si="35"/>
        <v>GENERAL PURPOSE CLASS 1 CERAMIC CAPACITORS CAP1206 180pF±5% 50 V NP0</v>
      </c>
    </row>
    <row r="257" spans="1:16" x14ac:dyDescent="0.3">
      <c r="A257" s="4" t="s">
        <v>5067</v>
      </c>
      <c r="B257" s="3" t="s">
        <v>762</v>
      </c>
      <c r="C257" s="3" t="s">
        <v>4760</v>
      </c>
      <c r="D257" s="45" t="s">
        <v>4931</v>
      </c>
      <c r="E257" s="3" t="s">
        <v>4752</v>
      </c>
      <c r="F257" s="3" t="s">
        <v>4932</v>
      </c>
      <c r="G257" s="4" t="str">
        <f t="shared" si="34"/>
        <v>CAP1206 220pF±5%, 50 V, NP0</v>
      </c>
      <c r="H257" s="3" t="s">
        <v>23</v>
      </c>
      <c r="I257" s="3" t="s">
        <v>4754</v>
      </c>
      <c r="J257" s="3" t="s">
        <v>25</v>
      </c>
      <c r="K257" s="3" t="s">
        <v>4866</v>
      </c>
      <c r="L257" s="4" t="str">
        <f t="shared" si="33"/>
        <v>CC1206JRNPO9BN221</v>
      </c>
      <c r="M257" s="3" t="s">
        <v>378</v>
      </c>
      <c r="N257" t="s">
        <v>4933</v>
      </c>
      <c r="O257" t="str">
        <f t="shared" ca="1" si="31"/>
        <v>C:\Altium Libraries\Passives Library\DataSheet\General Purpose &amp; High Capacitance CERAMIC CAPACITOR CLASS I (Yageo).pdf</v>
      </c>
      <c r="P257" s="5" t="str">
        <f t="shared" si="35"/>
        <v>GENERAL PURPOSE CLASS 1 CERAMIC CAPACITORS CAP1206 220pF±5% 50 V NP0</v>
      </c>
    </row>
    <row r="258" spans="1:16" x14ac:dyDescent="0.3">
      <c r="A258" s="4" t="s">
        <v>5068</v>
      </c>
      <c r="B258" s="3" t="s">
        <v>762</v>
      </c>
      <c r="C258" s="3" t="s">
        <v>4964</v>
      </c>
      <c r="D258" s="45" t="s">
        <v>4931</v>
      </c>
      <c r="E258" s="3" t="s">
        <v>4752</v>
      </c>
      <c r="F258" s="3" t="s">
        <v>4932</v>
      </c>
      <c r="G258" s="4" t="str">
        <f t="shared" si="34"/>
        <v>CAP1206 270pF±5%, 50 V, NP0</v>
      </c>
      <c r="H258" s="3" t="s">
        <v>23</v>
      </c>
      <c r="I258" s="3" t="s">
        <v>4754</v>
      </c>
      <c r="J258" s="3" t="s">
        <v>25</v>
      </c>
      <c r="K258" s="3" t="s">
        <v>4866</v>
      </c>
      <c r="L258" s="4" t="str">
        <f t="shared" si="33"/>
        <v>CC1206JRNPO9BN271</v>
      </c>
      <c r="M258" s="3" t="s">
        <v>378</v>
      </c>
      <c r="N258" t="s">
        <v>4933</v>
      </c>
      <c r="O258" t="str">
        <f t="shared" ca="1" si="31"/>
        <v>C:\Altium Libraries\Passives Library\DataSheet\General Purpose &amp; High Capacitance CERAMIC CAPACITOR CLASS I (Yageo).pdf</v>
      </c>
      <c r="P258" s="5" t="str">
        <f t="shared" si="35"/>
        <v>GENERAL PURPOSE CLASS 1 CERAMIC CAPACITORS CAP1206 270pF±5% 50 V NP0</v>
      </c>
    </row>
    <row r="259" spans="1:16" x14ac:dyDescent="0.3">
      <c r="A259" s="4" t="s">
        <v>5069</v>
      </c>
      <c r="B259" s="3" t="s">
        <v>762</v>
      </c>
      <c r="C259" s="3" t="s">
        <v>4762</v>
      </c>
      <c r="D259" s="45" t="s">
        <v>4931</v>
      </c>
      <c r="E259" s="3" t="s">
        <v>4752</v>
      </c>
      <c r="F259" s="3" t="s">
        <v>4932</v>
      </c>
      <c r="G259" s="4" t="str">
        <f t="shared" si="34"/>
        <v>CAP1206 330pF±5%, 50 V, NP0</v>
      </c>
      <c r="H259" s="3" t="s">
        <v>23</v>
      </c>
      <c r="I259" s="3" t="s">
        <v>4754</v>
      </c>
      <c r="J259" s="3" t="s">
        <v>25</v>
      </c>
      <c r="K259" s="3" t="s">
        <v>4866</v>
      </c>
      <c r="L259" s="4" t="str">
        <f t="shared" si="33"/>
        <v>CC1206JRNPO9BN331</v>
      </c>
      <c r="M259" s="3" t="s">
        <v>378</v>
      </c>
      <c r="N259" t="s">
        <v>4933</v>
      </c>
      <c r="O259" t="str">
        <f t="shared" ca="1" si="31"/>
        <v>C:\Altium Libraries\Passives Library\DataSheet\General Purpose &amp; High Capacitance CERAMIC CAPACITOR CLASS I (Yageo).pdf</v>
      </c>
      <c r="P259" s="5" t="str">
        <f t="shared" si="35"/>
        <v>GENERAL PURPOSE CLASS 1 CERAMIC CAPACITORS CAP1206 330pF±5% 50 V NP0</v>
      </c>
    </row>
    <row r="260" spans="1:16" x14ac:dyDescent="0.3">
      <c r="A260" s="4" t="s">
        <v>5070</v>
      </c>
      <c r="B260" s="3" t="s">
        <v>762</v>
      </c>
      <c r="C260" s="3" t="s">
        <v>4967</v>
      </c>
      <c r="D260" s="45" t="s">
        <v>4931</v>
      </c>
      <c r="E260" s="3" t="s">
        <v>4752</v>
      </c>
      <c r="F260" s="3" t="s">
        <v>4932</v>
      </c>
      <c r="G260" s="4" t="str">
        <f t="shared" si="34"/>
        <v>CAP1206 390pF±5%, 50 V, NP0</v>
      </c>
      <c r="H260" s="3" t="s">
        <v>23</v>
      </c>
      <c r="I260" s="3" t="s">
        <v>4754</v>
      </c>
      <c r="J260" s="3" t="s">
        <v>25</v>
      </c>
      <c r="K260" s="3" t="s">
        <v>4866</v>
      </c>
      <c r="L260" s="4" t="str">
        <f t="shared" si="33"/>
        <v>CC1206JRNPO9BN391</v>
      </c>
      <c r="M260" s="3" t="s">
        <v>378</v>
      </c>
      <c r="N260" t="s">
        <v>4933</v>
      </c>
      <c r="O260" t="str">
        <f t="shared" ca="1" si="31"/>
        <v>C:\Altium Libraries\Passives Library\DataSheet\General Purpose &amp; High Capacitance CERAMIC CAPACITOR CLASS I (Yageo).pdf</v>
      </c>
      <c r="P260" s="5" t="str">
        <f t="shared" si="35"/>
        <v>GENERAL PURPOSE CLASS 1 CERAMIC CAPACITORS CAP1206 390pF±5% 50 V NP0</v>
      </c>
    </row>
    <row r="261" spans="1:16" x14ac:dyDescent="0.3">
      <c r="A261" s="4" t="s">
        <v>5071</v>
      </c>
      <c r="B261" s="3" t="s">
        <v>762</v>
      </c>
      <c r="C261" s="3" t="s">
        <v>4764</v>
      </c>
      <c r="D261" s="45" t="s">
        <v>4931</v>
      </c>
      <c r="E261" s="3" t="s">
        <v>4752</v>
      </c>
      <c r="F261" s="3" t="s">
        <v>4932</v>
      </c>
      <c r="G261" s="4" t="str">
        <f t="shared" si="34"/>
        <v>CAP1206 470pF±5%, 50 V, NP0</v>
      </c>
      <c r="H261" s="3" t="s">
        <v>23</v>
      </c>
      <c r="I261" s="3" t="s">
        <v>4754</v>
      </c>
      <c r="J261" s="3" t="s">
        <v>25</v>
      </c>
      <c r="K261" s="3" t="s">
        <v>4866</v>
      </c>
      <c r="L261" s="4" t="str">
        <f t="shared" si="33"/>
        <v>CC1206JRNPO9BN471</v>
      </c>
      <c r="M261" s="3" t="s">
        <v>378</v>
      </c>
      <c r="N261" t="s">
        <v>4933</v>
      </c>
      <c r="O261" t="str">
        <f t="shared" ca="1" si="31"/>
        <v>C:\Altium Libraries\Passives Library\DataSheet\General Purpose &amp; High Capacitance CERAMIC CAPACITOR CLASS I (Yageo).pdf</v>
      </c>
      <c r="P261" s="5" t="str">
        <f t="shared" si="35"/>
        <v>GENERAL PURPOSE CLASS 1 CERAMIC CAPACITORS CAP1206 470pF±5% 50 V NP0</v>
      </c>
    </row>
    <row r="262" spans="1:16" x14ac:dyDescent="0.3">
      <c r="A262" s="4" t="s">
        <v>5072</v>
      </c>
      <c r="B262" s="3" t="s">
        <v>762</v>
      </c>
      <c r="C262" s="3" t="s">
        <v>4970</v>
      </c>
      <c r="D262" s="45" t="s">
        <v>4931</v>
      </c>
      <c r="E262" s="3" t="s">
        <v>4752</v>
      </c>
      <c r="F262" s="3" t="s">
        <v>4932</v>
      </c>
      <c r="G262" s="4" t="str">
        <f t="shared" si="34"/>
        <v>CAP1206 560pF±5%, 50 V, NP0</v>
      </c>
      <c r="H262" s="3" t="s">
        <v>23</v>
      </c>
      <c r="I262" s="3" t="s">
        <v>4754</v>
      </c>
      <c r="J262" s="3" t="s">
        <v>25</v>
      </c>
      <c r="K262" s="3" t="s">
        <v>4866</v>
      </c>
      <c r="L262" s="4" t="str">
        <f t="shared" si="33"/>
        <v>CC1206JRNPO9BN561</v>
      </c>
      <c r="M262" s="3" t="s">
        <v>378</v>
      </c>
      <c r="N262" t="s">
        <v>4933</v>
      </c>
      <c r="O262" t="str">
        <f t="shared" ca="1" si="31"/>
        <v>C:\Altium Libraries\Passives Library\DataSheet\General Purpose &amp; High Capacitance CERAMIC CAPACITOR CLASS I (Yageo).pdf</v>
      </c>
      <c r="P262" s="5" t="str">
        <f t="shared" si="35"/>
        <v>GENERAL PURPOSE CLASS 1 CERAMIC CAPACITORS CAP1206 560pF±5% 50 V NP0</v>
      </c>
    </row>
    <row r="263" spans="1:16" x14ac:dyDescent="0.3">
      <c r="A263" s="4" t="s">
        <v>5073</v>
      </c>
      <c r="B263" s="3" t="s">
        <v>762</v>
      </c>
      <c r="C263" s="3" t="s">
        <v>4766</v>
      </c>
      <c r="D263" s="45" t="s">
        <v>4931</v>
      </c>
      <c r="E263" s="3" t="s">
        <v>4752</v>
      </c>
      <c r="F263" s="3" t="s">
        <v>4932</v>
      </c>
      <c r="G263" s="4" t="str">
        <f t="shared" si="34"/>
        <v>CAP1206 680pF±5%, 50 V, NP0</v>
      </c>
      <c r="H263" s="3" t="s">
        <v>23</v>
      </c>
      <c r="I263" s="3" t="s">
        <v>4754</v>
      </c>
      <c r="J263" s="3" t="s">
        <v>25</v>
      </c>
      <c r="K263" s="3" t="s">
        <v>4866</v>
      </c>
      <c r="L263" s="4" t="str">
        <f t="shared" si="33"/>
        <v>CC1206JRNPO9BN681</v>
      </c>
      <c r="M263" s="3" t="s">
        <v>378</v>
      </c>
      <c r="N263" t="s">
        <v>4933</v>
      </c>
      <c r="O263" t="str">
        <f t="shared" ca="1" si="31"/>
        <v>C:\Altium Libraries\Passives Library\DataSheet\General Purpose &amp; High Capacitance CERAMIC CAPACITOR CLASS I (Yageo).pdf</v>
      </c>
      <c r="P263" s="5" t="str">
        <f t="shared" si="35"/>
        <v>GENERAL PURPOSE CLASS 1 CERAMIC CAPACITORS CAP1206 680pF±5% 50 V NP0</v>
      </c>
    </row>
    <row r="264" spans="1:16" x14ac:dyDescent="0.3">
      <c r="A264" s="4" t="s">
        <v>5074</v>
      </c>
      <c r="B264" s="3" t="s">
        <v>762</v>
      </c>
      <c r="C264" s="3" t="s">
        <v>4768</v>
      </c>
      <c r="D264" s="45" t="s">
        <v>4931</v>
      </c>
      <c r="E264" s="3" t="s">
        <v>4752</v>
      </c>
      <c r="F264" s="3" t="s">
        <v>4932</v>
      </c>
      <c r="G264" s="4" t="str">
        <f t="shared" si="34"/>
        <v>CAP1206 1,0nF±5%, 50 V, NP0</v>
      </c>
      <c r="H264" s="3" t="s">
        <v>23</v>
      </c>
      <c r="I264" s="3" t="s">
        <v>4754</v>
      </c>
      <c r="J264" s="3" t="s">
        <v>25</v>
      </c>
      <c r="K264" s="3" t="s">
        <v>4866</v>
      </c>
      <c r="L264" s="4" t="str">
        <f t="shared" si="33"/>
        <v>CC1206JRNPO9BN102</v>
      </c>
      <c r="M264" s="3" t="s">
        <v>378</v>
      </c>
      <c r="N264" t="s">
        <v>4933</v>
      </c>
      <c r="O264" t="str">
        <f t="shared" ca="1" si="31"/>
        <v>C:\Altium Libraries\Passives Library\DataSheet\General Purpose &amp; High Capacitance CERAMIC CAPACITOR CLASS I (Yageo).pdf</v>
      </c>
      <c r="P264" s="5" t="str">
        <f t="shared" si="35"/>
        <v>GENERAL PURPOSE CLASS 1 CERAMIC CAPACITORS CAP1206 1,0nF±5% 50 V NP0</v>
      </c>
    </row>
    <row r="265" spans="1:16" x14ac:dyDescent="0.3">
      <c r="A265" s="4" t="s">
        <v>5075</v>
      </c>
      <c r="B265" s="3" t="s">
        <v>762</v>
      </c>
      <c r="C265" s="3" t="s">
        <v>4998</v>
      </c>
      <c r="D265" s="45" t="s">
        <v>4931</v>
      </c>
      <c r="E265" s="3" t="s">
        <v>4752</v>
      </c>
      <c r="F265" s="3" t="s">
        <v>4932</v>
      </c>
      <c r="G265" s="4" t="str">
        <f t="shared" si="34"/>
        <v>CAP1206 1,2nF±5%, 50 V, NP0</v>
      </c>
      <c r="H265" s="3" t="s">
        <v>23</v>
      </c>
      <c r="I265" s="3" t="s">
        <v>4754</v>
      </c>
      <c r="J265" s="3" t="s">
        <v>25</v>
      </c>
      <c r="K265" s="3" t="s">
        <v>4866</v>
      </c>
      <c r="L265" s="4" t="str">
        <f t="shared" si="33"/>
        <v>CC1206JRNPO9BN122</v>
      </c>
      <c r="M265" s="3" t="s">
        <v>378</v>
      </c>
      <c r="N265" t="s">
        <v>4933</v>
      </c>
      <c r="O265" t="str">
        <f t="shared" ca="1" si="31"/>
        <v>C:\Altium Libraries\Passives Library\DataSheet\General Purpose &amp; High Capacitance CERAMIC CAPACITOR CLASS I (Yageo).pdf</v>
      </c>
      <c r="P265" s="5" t="str">
        <f t="shared" si="35"/>
        <v>GENERAL PURPOSE CLASS 1 CERAMIC CAPACITORS CAP1206 1,2nF±5% 50 V NP0</v>
      </c>
    </row>
    <row r="266" spans="1:16" x14ac:dyDescent="0.3">
      <c r="A266" s="4" t="s">
        <v>5076</v>
      </c>
      <c r="B266" s="3" t="s">
        <v>762</v>
      </c>
      <c r="C266" s="3" t="s">
        <v>4770</v>
      </c>
      <c r="D266" s="45" t="s">
        <v>4931</v>
      </c>
      <c r="E266" s="3" t="s">
        <v>4752</v>
      </c>
      <c r="F266" s="3" t="s">
        <v>4932</v>
      </c>
      <c r="G266" s="4" t="str">
        <f t="shared" si="34"/>
        <v>CAP1206 1,5nF±5%, 50 V, NP0</v>
      </c>
      <c r="H266" s="3" t="s">
        <v>23</v>
      </c>
      <c r="I266" s="3" t="s">
        <v>4754</v>
      </c>
      <c r="J266" s="3" t="s">
        <v>25</v>
      </c>
      <c r="K266" s="3" t="s">
        <v>4866</v>
      </c>
      <c r="L266" s="4" t="str">
        <f t="shared" si="33"/>
        <v>CC1206JRNPO9BN152</v>
      </c>
      <c r="M266" s="3" t="s">
        <v>378</v>
      </c>
      <c r="N266" t="s">
        <v>4933</v>
      </c>
      <c r="O266" t="str">
        <f t="shared" ca="1" si="31"/>
        <v>C:\Altium Libraries\Passives Library\DataSheet\General Purpose &amp; High Capacitance CERAMIC CAPACITOR CLASS I (Yageo).pdf</v>
      </c>
      <c r="P266" s="5" t="str">
        <f t="shared" si="35"/>
        <v>GENERAL PURPOSE CLASS 1 CERAMIC CAPACITORS CAP1206 1,5nF±5% 50 V NP0</v>
      </c>
    </row>
    <row r="267" spans="1:16" x14ac:dyDescent="0.3">
      <c r="A267" s="4" t="s">
        <v>5077</v>
      </c>
      <c r="B267" s="3" t="s">
        <v>762</v>
      </c>
      <c r="C267" s="3" t="s">
        <v>5001</v>
      </c>
      <c r="D267" s="45" t="s">
        <v>4931</v>
      </c>
      <c r="E267" s="3" t="s">
        <v>4752</v>
      </c>
      <c r="F267" s="3" t="s">
        <v>4932</v>
      </c>
      <c r="G267" s="4" t="str">
        <f t="shared" si="34"/>
        <v>CAP1206 1,8nF±5%, 50 V, NP0</v>
      </c>
      <c r="H267" s="3" t="s">
        <v>23</v>
      </c>
      <c r="I267" s="3" t="s">
        <v>4754</v>
      </c>
      <c r="J267" s="3" t="s">
        <v>25</v>
      </c>
      <c r="K267" s="3" t="s">
        <v>4866</v>
      </c>
      <c r="L267" s="4" t="str">
        <f t="shared" si="33"/>
        <v>CC1206JRNPO9BN182</v>
      </c>
      <c r="M267" s="3" t="s">
        <v>378</v>
      </c>
      <c r="N267" t="s">
        <v>4933</v>
      </c>
      <c r="O267" t="str">
        <f t="shared" ca="1" si="31"/>
        <v>C:\Altium Libraries\Passives Library\DataSheet\General Purpose &amp; High Capacitance CERAMIC CAPACITOR CLASS I (Yageo).pdf</v>
      </c>
      <c r="P267" s="5" t="str">
        <f t="shared" si="35"/>
        <v>GENERAL PURPOSE CLASS 1 CERAMIC CAPACITORS CAP1206 1,8nF±5% 50 V NP0</v>
      </c>
    </row>
    <row r="268" spans="1:16" x14ac:dyDescent="0.3">
      <c r="A268" s="4" t="s">
        <v>5078</v>
      </c>
      <c r="B268" s="3" t="s">
        <v>762</v>
      </c>
      <c r="C268" s="3" t="s">
        <v>4772</v>
      </c>
      <c r="D268" s="45" t="s">
        <v>4931</v>
      </c>
      <c r="E268" s="3" t="s">
        <v>4752</v>
      </c>
      <c r="F268" s="3" t="s">
        <v>4932</v>
      </c>
      <c r="G268" s="4" t="str">
        <f t="shared" si="34"/>
        <v>CAP1206 2,2nF±5%, 50 V, NP0</v>
      </c>
      <c r="H268" s="3" t="s">
        <v>23</v>
      </c>
      <c r="I268" s="3" t="s">
        <v>4754</v>
      </c>
      <c r="J268" s="3" t="s">
        <v>25</v>
      </c>
      <c r="K268" s="3" t="s">
        <v>4866</v>
      </c>
      <c r="L268" s="4" t="str">
        <f t="shared" si="33"/>
        <v>CC1206JRNPO9BN222</v>
      </c>
      <c r="M268" s="3" t="s">
        <v>378</v>
      </c>
      <c r="N268" t="s">
        <v>4933</v>
      </c>
      <c r="O268" t="str">
        <f t="shared" ca="1" si="31"/>
        <v>C:\Altium Libraries\Passives Library\DataSheet\General Purpose &amp; High Capacitance CERAMIC CAPACITOR CLASS I (Yageo).pdf</v>
      </c>
      <c r="P268" s="5" t="str">
        <f t="shared" si="35"/>
        <v>GENERAL PURPOSE CLASS 1 CERAMIC CAPACITORS CAP1206 2,2nF±5% 50 V NP0</v>
      </c>
    </row>
    <row r="269" spans="1:16" x14ac:dyDescent="0.3">
      <c r="A269" s="4" t="s">
        <v>5079</v>
      </c>
      <c r="B269" s="3" t="s">
        <v>762</v>
      </c>
      <c r="C269" s="3" t="s">
        <v>5004</v>
      </c>
      <c r="D269" s="45" t="s">
        <v>4931</v>
      </c>
      <c r="E269" s="3" t="s">
        <v>4752</v>
      </c>
      <c r="F269" s="3" t="s">
        <v>4932</v>
      </c>
      <c r="G269" s="4" t="str">
        <f t="shared" si="34"/>
        <v>CAP1206 2,7nF±5%, 50 V, NP0</v>
      </c>
      <c r="H269" s="3" t="s">
        <v>23</v>
      </c>
      <c r="I269" s="3" t="s">
        <v>4754</v>
      </c>
      <c r="J269" s="3" t="s">
        <v>25</v>
      </c>
      <c r="K269" s="3" t="s">
        <v>4866</v>
      </c>
      <c r="L269" s="4" t="str">
        <f t="shared" si="33"/>
        <v>CC1206JRNPO9BN272</v>
      </c>
      <c r="M269" s="3" t="s">
        <v>378</v>
      </c>
      <c r="N269" t="s">
        <v>4933</v>
      </c>
      <c r="O269" t="str">
        <f t="shared" ca="1" si="31"/>
        <v>C:\Altium Libraries\Passives Library\DataSheet\General Purpose &amp; High Capacitance CERAMIC CAPACITOR CLASS I (Yageo).pdf</v>
      </c>
      <c r="P269" s="5" t="str">
        <f t="shared" si="35"/>
        <v>GENERAL PURPOSE CLASS 1 CERAMIC CAPACITORS CAP1206 2,7nF±5% 50 V NP0</v>
      </c>
    </row>
    <row r="270" spans="1:16" x14ac:dyDescent="0.3">
      <c r="A270" s="4" t="s">
        <v>5080</v>
      </c>
      <c r="B270" s="3" t="s">
        <v>762</v>
      </c>
      <c r="C270" s="3" t="s">
        <v>4774</v>
      </c>
      <c r="D270" s="45" t="s">
        <v>4931</v>
      </c>
      <c r="E270" s="3" t="s">
        <v>4752</v>
      </c>
      <c r="F270" s="3" t="s">
        <v>4932</v>
      </c>
      <c r="G270" s="4" t="str">
        <f t="shared" si="34"/>
        <v>CAP1206 3,3nF±5%, 50 V, NP0</v>
      </c>
      <c r="H270" s="3" t="s">
        <v>23</v>
      </c>
      <c r="I270" s="3" t="s">
        <v>4754</v>
      </c>
      <c r="J270" s="3" t="s">
        <v>25</v>
      </c>
      <c r="K270" s="3" t="s">
        <v>4866</v>
      </c>
      <c r="L270" s="4" t="str">
        <f t="shared" si="33"/>
        <v>CC1206JRNPO9BN332</v>
      </c>
      <c r="M270" s="3" t="s">
        <v>378</v>
      </c>
      <c r="N270" t="s">
        <v>4933</v>
      </c>
      <c r="O270" t="str">
        <f t="shared" ca="1" si="31"/>
        <v>C:\Altium Libraries\Passives Library\DataSheet\General Purpose &amp; High Capacitance CERAMIC CAPACITOR CLASS I (Yageo).pdf</v>
      </c>
      <c r="P270" s="5" t="str">
        <f t="shared" si="35"/>
        <v>GENERAL PURPOSE CLASS 1 CERAMIC CAPACITORS CAP1206 3,3nF±5% 50 V NP0</v>
      </c>
    </row>
    <row r="271" spans="1:16" x14ac:dyDescent="0.3">
      <c r="A271" s="4" t="s">
        <v>5081</v>
      </c>
      <c r="B271" s="3" t="s">
        <v>762</v>
      </c>
      <c r="C271" s="3" t="s">
        <v>5007</v>
      </c>
      <c r="D271" s="45" t="s">
        <v>4931</v>
      </c>
      <c r="E271" s="3" t="s">
        <v>4752</v>
      </c>
      <c r="F271" s="3" t="s">
        <v>4932</v>
      </c>
      <c r="G271" s="4" t="str">
        <f t="shared" si="34"/>
        <v>CAP1206 3,9nF±5%, 50 V, NP0</v>
      </c>
      <c r="H271" s="3" t="s">
        <v>23</v>
      </c>
      <c r="I271" s="3" t="s">
        <v>4754</v>
      </c>
      <c r="J271" s="3" t="s">
        <v>25</v>
      </c>
      <c r="K271" s="3" t="s">
        <v>4866</v>
      </c>
      <c r="L271" s="4" t="str">
        <f t="shared" si="33"/>
        <v>CC1206JRNPO9BN392</v>
      </c>
      <c r="M271" s="3" t="s">
        <v>378</v>
      </c>
      <c r="N271" t="s">
        <v>4933</v>
      </c>
      <c r="O271" t="str">
        <f t="shared" ref="O271:O287" ca="1" si="36">CONCATENATE(LEFT(CELL("имяфайла"), FIND("[",CELL("имяфайла"))-1),"DataSheet\General Purpose &amp; High Capacitance CERAMIC CAPACITOR CLASS I (Yageo).pdf")</f>
        <v>C:\Altium Libraries\Passives Library\DataSheet\General Purpose &amp; High Capacitance CERAMIC CAPACITOR CLASS I (Yageo).pdf</v>
      </c>
      <c r="P271" s="5" t="str">
        <f t="shared" si="35"/>
        <v>GENERAL PURPOSE CLASS 1 CERAMIC CAPACITORS CAP1206 3,9nF±5% 50 V NP0</v>
      </c>
    </row>
    <row r="272" spans="1:16" x14ac:dyDescent="0.3">
      <c r="A272" s="4" t="s">
        <v>5082</v>
      </c>
      <c r="B272" s="3" t="s">
        <v>762</v>
      </c>
      <c r="C272" s="3" t="s">
        <v>4776</v>
      </c>
      <c r="D272" s="45" t="s">
        <v>4931</v>
      </c>
      <c r="E272" s="3" t="s">
        <v>4752</v>
      </c>
      <c r="F272" s="3" t="s">
        <v>4932</v>
      </c>
      <c r="G272" s="4" t="str">
        <f t="shared" si="34"/>
        <v>CAP1206 4,7nF±5%, 50 V, NP0</v>
      </c>
      <c r="H272" s="3" t="s">
        <v>23</v>
      </c>
      <c r="I272" s="3" t="s">
        <v>4754</v>
      </c>
      <c r="J272" s="3" t="s">
        <v>25</v>
      </c>
      <c r="K272" s="3" t="s">
        <v>4866</v>
      </c>
      <c r="L272" s="4" t="str">
        <f t="shared" si="33"/>
        <v>CC1206JRNPO9BN472</v>
      </c>
      <c r="M272" s="3" t="s">
        <v>378</v>
      </c>
      <c r="N272" t="s">
        <v>4933</v>
      </c>
      <c r="O272" t="str">
        <f t="shared" ca="1" si="36"/>
        <v>C:\Altium Libraries\Passives Library\DataSheet\General Purpose &amp; High Capacitance CERAMIC CAPACITOR CLASS I (Yageo).pdf</v>
      </c>
      <c r="P272" s="5" t="str">
        <f t="shared" si="35"/>
        <v>GENERAL PURPOSE CLASS 1 CERAMIC CAPACITORS CAP1206 4,7nF±5% 50 V NP0</v>
      </c>
    </row>
    <row r="273" spans="1:16" x14ac:dyDescent="0.3">
      <c r="A273" s="4" t="s">
        <v>5083</v>
      </c>
      <c r="B273" s="3" t="s">
        <v>762</v>
      </c>
      <c r="C273" s="3" t="s">
        <v>5010</v>
      </c>
      <c r="D273" s="45" t="s">
        <v>4931</v>
      </c>
      <c r="E273" s="3" t="s">
        <v>4752</v>
      </c>
      <c r="F273" s="3" t="s">
        <v>4932</v>
      </c>
      <c r="G273" s="4" t="str">
        <f t="shared" si="34"/>
        <v>CAP1206 5,6nF±5%, 50 V, NP0</v>
      </c>
      <c r="H273" s="3" t="s">
        <v>23</v>
      </c>
      <c r="I273" s="3" t="s">
        <v>4754</v>
      </c>
      <c r="J273" s="3" t="s">
        <v>25</v>
      </c>
      <c r="K273" s="3" t="s">
        <v>4866</v>
      </c>
      <c r="L273" s="4" t="str">
        <f t="shared" si="33"/>
        <v>CC1206JRNPO9BN562</v>
      </c>
      <c r="M273" s="3" t="s">
        <v>378</v>
      </c>
      <c r="N273" t="s">
        <v>4933</v>
      </c>
      <c r="O273" t="str">
        <f t="shared" ca="1" si="36"/>
        <v>C:\Altium Libraries\Passives Library\DataSheet\General Purpose &amp; High Capacitance CERAMIC CAPACITOR CLASS I (Yageo).pdf</v>
      </c>
      <c r="P273" s="5" t="str">
        <f t="shared" si="35"/>
        <v>GENERAL PURPOSE CLASS 1 CERAMIC CAPACITORS CAP1206 5,6nF±5% 50 V NP0</v>
      </c>
    </row>
    <row r="274" spans="1:16" x14ac:dyDescent="0.3">
      <c r="A274" s="4" t="s">
        <v>5084</v>
      </c>
      <c r="B274" s="3" t="s">
        <v>762</v>
      </c>
      <c r="C274" s="3" t="s">
        <v>4778</v>
      </c>
      <c r="D274" s="45" t="s">
        <v>4931</v>
      </c>
      <c r="E274" s="3" t="s">
        <v>4752</v>
      </c>
      <c r="F274" s="3" t="s">
        <v>4932</v>
      </c>
      <c r="G274" s="4" t="str">
        <f t="shared" si="34"/>
        <v>CAP1206 6,8nF±5%, 50 V, NP0</v>
      </c>
      <c r="H274" s="3" t="s">
        <v>23</v>
      </c>
      <c r="I274" s="3" t="s">
        <v>4754</v>
      </c>
      <c r="J274" s="3" t="s">
        <v>25</v>
      </c>
      <c r="K274" s="3" t="s">
        <v>4866</v>
      </c>
      <c r="L274" s="4" t="str">
        <f t="shared" si="33"/>
        <v>CC1206JRNPO9BN682</v>
      </c>
      <c r="M274" s="3" t="s">
        <v>378</v>
      </c>
      <c r="N274" t="s">
        <v>4933</v>
      </c>
      <c r="O274" t="str">
        <f t="shared" ca="1" si="36"/>
        <v>C:\Altium Libraries\Passives Library\DataSheet\General Purpose &amp; High Capacitance CERAMIC CAPACITOR CLASS I (Yageo).pdf</v>
      </c>
      <c r="P274" s="5" t="str">
        <f t="shared" si="35"/>
        <v>GENERAL PURPOSE CLASS 1 CERAMIC CAPACITORS CAP1206 6,8nF±5% 50 V NP0</v>
      </c>
    </row>
    <row r="275" spans="1:16" x14ac:dyDescent="0.3">
      <c r="A275" s="4" t="s">
        <v>5085</v>
      </c>
      <c r="B275" s="3" t="s">
        <v>762</v>
      </c>
      <c r="C275" s="3" t="s">
        <v>5013</v>
      </c>
      <c r="D275" s="45" t="s">
        <v>4931</v>
      </c>
      <c r="E275" s="3" t="s">
        <v>4752</v>
      </c>
      <c r="F275" s="3" t="s">
        <v>4932</v>
      </c>
      <c r="G275" s="4" t="str">
        <f t="shared" si="34"/>
        <v>CAP1206 8,2nF±5%, 50 V, NP0</v>
      </c>
      <c r="H275" s="3" t="s">
        <v>23</v>
      </c>
      <c r="I275" s="3" t="s">
        <v>4754</v>
      </c>
      <c r="J275" s="3" t="s">
        <v>25</v>
      </c>
      <c r="K275" s="3" t="s">
        <v>4866</v>
      </c>
      <c r="L275" s="4" t="str">
        <f t="shared" ref="L275:L287" si="37">CONCATENATE("CC",RIGHT(K275,4),IF(D275="±5%","J",IF(D275="±10%","K","M")),"K","NPO",(IF(E275="6,3 V","5",IF(E275="10 V","6",IF(E275="16 V","7",IF(E275="25 V","8",IF(E275="50 V","9","?")))))),"BN",(SUBSTITUTE(SUBSTITUTE((TEXT(VALUE(REPLACE(C275,(LEN(C275)-1),2,""))*(IF(OR(RIGHT(C275,2)="pF",RIGHT(C275,1)&lt;&gt;"F"),1,IF(RIGHT(C275,2)="nF",1000,(IF(RIGHT(C275,2)="uF",1000000)))))/10,"0,0E+0")),",",""),"E+","")))</f>
        <v>CC1206JKNPO9BN822</v>
      </c>
      <c r="M275" s="3" t="s">
        <v>378</v>
      </c>
      <c r="N275" t="s">
        <v>4933</v>
      </c>
      <c r="O275" t="str">
        <f t="shared" ca="1" si="36"/>
        <v>C:\Altium Libraries\Passives Library\DataSheet\General Purpose &amp; High Capacitance CERAMIC CAPACITOR CLASS I (Yageo).pdf</v>
      </c>
      <c r="P275" s="5" t="str">
        <f t="shared" si="35"/>
        <v>GENERAL PURPOSE CLASS 1 CERAMIC CAPACITORS CAP1206 8,2nF±5% 50 V NP0</v>
      </c>
    </row>
    <row r="276" spans="1:16" x14ac:dyDescent="0.3">
      <c r="A276" s="4" t="s">
        <v>5086</v>
      </c>
      <c r="B276" s="3" t="s">
        <v>762</v>
      </c>
      <c r="C276" s="3" t="s">
        <v>4780</v>
      </c>
      <c r="D276" s="45" t="s">
        <v>4931</v>
      </c>
      <c r="E276" s="3" t="s">
        <v>4752</v>
      </c>
      <c r="F276" s="3" t="s">
        <v>4932</v>
      </c>
      <c r="G276" s="4" t="str">
        <f t="shared" si="34"/>
        <v>CAP1206 10nF±5%, 50 V, NP0</v>
      </c>
      <c r="H276" s="3" t="s">
        <v>23</v>
      </c>
      <c r="I276" s="3" t="s">
        <v>4754</v>
      </c>
      <c r="J276" s="3" t="s">
        <v>25</v>
      </c>
      <c r="K276" s="3" t="s">
        <v>4866</v>
      </c>
      <c r="L276" s="4" t="str">
        <f t="shared" si="37"/>
        <v>CC1206JKNPO9BN103</v>
      </c>
      <c r="M276" s="3" t="s">
        <v>378</v>
      </c>
      <c r="N276" t="s">
        <v>4933</v>
      </c>
      <c r="O276" t="str">
        <f t="shared" ca="1" si="36"/>
        <v>C:\Altium Libraries\Passives Library\DataSheet\General Purpose &amp; High Capacitance CERAMIC CAPACITOR CLASS I (Yageo).pdf</v>
      </c>
      <c r="P276" s="5" t="str">
        <f t="shared" si="35"/>
        <v>GENERAL PURPOSE CLASS 1 CERAMIC CAPACITORS CAP1206 10nF±5% 50 V NP0</v>
      </c>
    </row>
    <row r="277" spans="1:16" x14ac:dyDescent="0.3">
      <c r="A277" s="4" t="s">
        <v>5087</v>
      </c>
      <c r="B277" s="3" t="s">
        <v>762</v>
      </c>
      <c r="C277" s="3" t="s">
        <v>5088</v>
      </c>
      <c r="D277" s="45" t="s">
        <v>4931</v>
      </c>
      <c r="E277" s="3" t="s">
        <v>4752</v>
      </c>
      <c r="F277" s="3" t="s">
        <v>4932</v>
      </c>
      <c r="G277" s="4" t="str">
        <f t="shared" si="34"/>
        <v>CAP1206 12nF±5%, 50 V, NP0</v>
      </c>
      <c r="H277" s="3" t="s">
        <v>23</v>
      </c>
      <c r="I277" s="3" t="s">
        <v>4754</v>
      </c>
      <c r="J277" s="3" t="s">
        <v>25</v>
      </c>
      <c r="K277" s="3" t="s">
        <v>4866</v>
      </c>
      <c r="L277" s="4" t="str">
        <f t="shared" si="37"/>
        <v>CC1206JKNPO9BN123</v>
      </c>
      <c r="M277" s="3" t="s">
        <v>378</v>
      </c>
      <c r="N277" t="s">
        <v>4933</v>
      </c>
      <c r="O277" t="str">
        <f t="shared" ca="1" si="36"/>
        <v>C:\Altium Libraries\Passives Library\DataSheet\General Purpose &amp; High Capacitance CERAMIC CAPACITOR CLASS I (Yageo).pdf</v>
      </c>
      <c r="P277" s="5" t="str">
        <f t="shared" si="35"/>
        <v>GENERAL PURPOSE CLASS 1 CERAMIC CAPACITORS CAP1206 12nF±5% 50 V NP0</v>
      </c>
    </row>
    <row r="278" spans="1:16" x14ac:dyDescent="0.3">
      <c r="A278" s="4" t="s">
        <v>5089</v>
      </c>
      <c r="B278" s="3" t="s">
        <v>762</v>
      </c>
      <c r="C278" s="3" t="s">
        <v>4782</v>
      </c>
      <c r="D278" s="45" t="s">
        <v>4931</v>
      </c>
      <c r="E278" s="3" t="s">
        <v>4752</v>
      </c>
      <c r="F278" s="3" t="s">
        <v>4932</v>
      </c>
      <c r="G278" s="4" t="str">
        <f t="shared" si="34"/>
        <v>CAP1206 15nF±5%, 50 V, NP0</v>
      </c>
      <c r="H278" s="3" t="s">
        <v>23</v>
      </c>
      <c r="I278" s="3" t="s">
        <v>4754</v>
      </c>
      <c r="J278" s="3" t="s">
        <v>25</v>
      </c>
      <c r="K278" s="3" t="s">
        <v>4866</v>
      </c>
      <c r="L278" s="4" t="str">
        <f t="shared" si="37"/>
        <v>CC1206JKNPO9BN153</v>
      </c>
      <c r="M278" s="3" t="s">
        <v>378</v>
      </c>
      <c r="N278" t="s">
        <v>4933</v>
      </c>
      <c r="O278" t="str">
        <f t="shared" ca="1" si="36"/>
        <v>C:\Altium Libraries\Passives Library\DataSheet\General Purpose &amp; High Capacitance CERAMIC CAPACITOR CLASS I (Yageo).pdf</v>
      </c>
      <c r="P278" s="5" t="str">
        <f t="shared" si="35"/>
        <v>GENERAL PURPOSE CLASS 1 CERAMIC CAPACITORS CAP1206 15nF±5% 50 V NP0</v>
      </c>
    </row>
    <row r="279" spans="1:16" x14ac:dyDescent="0.3">
      <c r="A279" s="4" t="s">
        <v>5090</v>
      </c>
      <c r="B279" s="3" t="s">
        <v>762</v>
      </c>
      <c r="C279" s="3" t="s">
        <v>5091</v>
      </c>
      <c r="D279" s="45" t="s">
        <v>4931</v>
      </c>
      <c r="E279" s="3" t="s">
        <v>4752</v>
      </c>
      <c r="F279" s="3" t="s">
        <v>4932</v>
      </c>
      <c r="G279" s="4" t="str">
        <f t="shared" si="34"/>
        <v>CAP1206 18nF±5%, 50 V, NP0</v>
      </c>
      <c r="H279" s="3" t="s">
        <v>23</v>
      </c>
      <c r="I279" s="3" t="s">
        <v>4754</v>
      </c>
      <c r="J279" s="3" t="s">
        <v>25</v>
      </c>
      <c r="K279" s="3" t="s">
        <v>4866</v>
      </c>
      <c r="L279" s="4" t="str">
        <f t="shared" si="37"/>
        <v>CC1206JKNPO9BN183</v>
      </c>
      <c r="M279" s="3" t="s">
        <v>378</v>
      </c>
      <c r="N279" t="s">
        <v>4933</v>
      </c>
      <c r="O279" t="str">
        <f t="shared" ca="1" si="36"/>
        <v>C:\Altium Libraries\Passives Library\DataSheet\General Purpose &amp; High Capacitance CERAMIC CAPACITOR CLASS I (Yageo).pdf</v>
      </c>
      <c r="P279" s="5" t="str">
        <f t="shared" si="35"/>
        <v>GENERAL PURPOSE CLASS 1 CERAMIC CAPACITORS CAP1206 18nF±5% 50 V NP0</v>
      </c>
    </row>
    <row r="280" spans="1:16" x14ac:dyDescent="0.3">
      <c r="A280" s="4" t="s">
        <v>5092</v>
      </c>
      <c r="B280" s="3" t="s">
        <v>762</v>
      </c>
      <c r="C280" s="3" t="s">
        <v>4784</v>
      </c>
      <c r="D280" s="45" t="s">
        <v>4931</v>
      </c>
      <c r="E280" s="3" t="s">
        <v>4752</v>
      </c>
      <c r="F280" s="3" t="s">
        <v>4932</v>
      </c>
      <c r="G280" s="4" t="str">
        <f t="shared" si="34"/>
        <v>CAP1206 22nF±5%, 50 V, NP0</v>
      </c>
      <c r="H280" s="3" t="s">
        <v>23</v>
      </c>
      <c r="I280" s="3" t="s">
        <v>4754</v>
      </c>
      <c r="J280" s="3" t="s">
        <v>25</v>
      </c>
      <c r="K280" s="3" t="s">
        <v>4866</v>
      </c>
      <c r="L280" s="4" t="str">
        <f t="shared" si="37"/>
        <v>CC1206JKNPO9BN223</v>
      </c>
      <c r="M280" s="3" t="s">
        <v>378</v>
      </c>
      <c r="N280" t="s">
        <v>4933</v>
      </c>
      <c r="O280" t="str">
        <f t="shared" ca="1" si="36"/>
        <v>C:\Altium Libraries\Passives Library\DataSheet\General Purpose &amp; High Capacitance CERAMIC CAPACITOR CLASS I (Yageo).pdf</v>
      </c>
      <c r="P280" s="5" t="str">
        <f t="shared" si="35"/>
        <v>GENERAL PURPOSE CLASS 1 CERAMIC CAPACITORS CAP1206 22nF±5% 50 V NP0</v>
      </c>
    </row>
    <row r="281" spans="1:16" x14ac:dyDescent="0.3">
      <c r="A281" s="4" t="s">
        <v>5093</v>
      </c>
      <c r="B281" s="3" t="s">
        <v>762</v>
      </c>
      <c r="C281" s="3" t="s">
        <v>5094</v>
      </c>
      <c r="D281" s="45" t="s">
        <v>4931</v>
      </c>
      <c r="E281" s="3" t="s">
        <v>4752</v>
      </c>
      <c r="F281" s="3" t="s">
        <v>4932</v>
      </c>
      <c r="G281" s="4" t="str">
        <f t="shared" si="34"/>
        <v>CAP1206 27nF±5%, 50 V, NP0</v>
      </c>
      <c r="H281" s="3" t="s">
        <v>23</v>
      </c>
      <c r="I281" s="3" t="s">
        <v>4754</v>
      </c>
      <c r="J281" s="3" t="s">
        <v>25</v>
      </c>
      <c r="K281" s="3" t="s">
        <v>4866</v>
      </c>
      <c r="L281" s="4" t="str">
        <f t="shared" si="37"/>
        <v>CC1206JKNPO9BN273</v>
      </c>
      <c r="M281" s="3" t="s">
        <v>378</v>
      </c>
      <c r="N281" t="s">
        <v>4933</v>
      </c>
      <c r="O281" t="str">
        <f t="shared" ca="1" si="36"/>
        <v>C:\Altium Libraries\Passives Library\DataSheet\General Purpose &amp; High Capacitance CERAMIC CAPACITOR CLASS I (Yageo).pdf</v>
      </c>
      <c r="P281" s="5" t="str">
        <f t="shared" si="35"/>
        <v>GENERAL PURPOSE CLASS 1 CERAMIC CAPACITORS CAP1206 27nF±5% 50 V NP0</v>
      </c>
    </row>
    <row r="282" spans="1:16" x14ac:dyDescent="0.3">
      <c r="A282" s="4" t="s">
        <v>5095</v>
      </c>
      <c r="B282" s="3" t="s">
        <v>762</v>
      </c>
      <c r="C282" s="3" t="s">
        <v>4786</v>
      </c>
      <c r="D282" s="45" t="s">
        <v>4931</v>
      </c>
      <c r="E282" s="3" t="s">
        <v>4752</v>
      </c>
      <c r="F282" s="3" t="s">
        <v>4932</v>
      </c>
      <c r="G282" s="4" t="str">
        <f t="shared" si="34"/>
        <v>CAP1206 33nF±5%, 50 V, NP0</v>
      </c>
      <c r="H282" s="3" t="s">
        <v>23</v>
      </c>
      <c r="I282" s="3" t="s">
        <v>4754</v>
      </c>
      <c r="J282" s="3" t="s">
        <v>25</v>
      </c>
      <c r="K282" s="3" t="s">
        <v>4866</v>
      </c>
      <c r="L282" s="4" t="str">
        <f t="shared" si="37"/>
        <v>CC1206JKNPO9BN333</v>
      </c>
      <c r="M282" s="3" t="s">
        <v>378</v>
      </c>
      <c r="N282" t="s">
        <v>4933</v>
      </c>
      <c r="O282" t="str">
        <f t="shared" ca="1" si="36"/>
        <v>C:\Altium Libraries\Passives Library\DataSheet\General Purpose &amp; High Capacitance CERAMIC CAPACITOR CLASS I (Yageo).pdf</v>
      </c>
      <c r="P282" s="5" t="str">
        <f t="shared" si="35"/>
        <v>GENERAL PURPOSE CLASS 1 CERAMIC CAPACITORS CAP1206 33nF±5% 50 V NP0</v>
      </c>
    </row>
    <row r="283" spans="1:16" x14ac:dyDescent="0.3">
      <c r="A283" s="4" t="s">
        <v>5096</v>
      </c>
      <c r="B283" s="3" t="s">
        <v>762</v>
      </c>
      <c r="C283" s="3" t="s">
        <v>4788</v>
      </c>
      <c r="D283" s="45" t="s">
        <v>4931</v>
      </c>
      <c r="E283" s="3" t="s">
        <v>4752</v>
      </c>
      <c r="F283" s="3" t="s">
        <v>4932</v>
      </c>
      <c r="G283" s="4" t="str">
        <f t="shared" si="34"/>
        <v>CAP1206 47nF±5%, 50 V, NP0</v>
      </c>
      <c r="H283" s="3" t="s">
        <v>23</v>
      </c>
      <c r="I283" s="3" t="s">
        <v>4754</v>
      </c>
      <c r="J283" s="3" t="s">
        <v>25</v>
      </c>
      <c r="K283" s="3" t="s">
        <v>4866</v>
      </c>
      <c r="L283" s="4" t="str">
        <f t="shared" si="37"/>
        <v>CC1206JKNPO9BN473</v>
      </c>
      <c r="M283" s="3" t="s">
        <v>378</v>
      </c>
      <c r="N283" t="s">
        <v>4933</v>
      </c>
      <c r="O283" t="str">
        <f t="shared" ca="1" si="36"/>
        <v>C:\Altium Libraries\Passives Library\DataSheet\General Purpose &amp; High Capacitance CERAMIC CAPACITOR CLASS I (Yageo).pdf</v>
      </c>
      <c r="P283" s="5" t="str">
        <f t="shared" si="35"/>
        <v>GENERAL PURPOSE CLASS 1 CERAMIC CAPACITORS CAP1206 47nF±5% 50 V NP0</v>
      </c>
    </row>
    <row r="284" spans="1:16" x14ac:dyDescent="0.3">
      <c r="A284" s="4" t="s">
        <v>5097</v>
      </c>
      <c r="B284" s="3" t="s">
        <v>762</v>
      </c>
      <c r="C284" s="3" t="s">
        <v>5098</v>
      </c>
      <c r="D284" s="45" t="s">
        <v>4931</v>
      </c>
      <c r="E284" s="3" t="s">
        <v>4752</v>
      </c>
      <c r="F284" s="3" t="s">
        <v>4932</v>
      </c>
      <c r="G284" s="4" t="str">
        <f t="shared" si="34"/>
        <v>CAP1206 56nF±5%, 50 V, NP0</v>
      </c>
      <c r="H284" s="3" t="s">
        <v>23</v>
      </c>
      <c r="I284" s="3" t="s">
        <v>4754</v>
      </c>
      <c r="J284" s="3" t="s">
        <v>25</v>
      </c>
      <c r="K284" s="3" t="s">
        <v>4866</v>
      </c>
      <c r="L284" s="4" t="str">
        <f t="shared" si="37"/>
        <v>CC1206JKNPO9BN563</v>
      </c>
      <c r="M284" s="3" t="s">
        <v>378</v>
      </c>
      <c r="N284" t="s">
        <v>4933</v>
      </c>
      <c r="O284" t="str">
        <f t="shared" ca="1" si="36"/>
        <v>C:\Altium Libraries\Passives Library\DataSheet\General Purpose &amp; High Capacitance CERAMIC CAPACITOR CLASS I (Yageo).pdf</v>
      </c>
      <c r="P284" s="5" t="str">
        <f t="shared" si="35"/>
        <v>GENERAL PURPOSE CLASS 1 CERAMIC CAPACITORS CAP1206 56nF±5% 50 V NP0</v>
      </c>
    </row>
    <row r="285" spans="1:16" x14ac:dyDescent="0.3">
      <c r="A285" s="4" t="s">
        <v>5099</v>
      </c>
      <c r="B285" s="3" t="s">
        <v>762</v>
      </c>
      <c r="C285" s="3" t="s">
        <v>4790</v>
      </c>
      <c r="D285" s="45" t="s">
        <v>4931</v>
      </c>
      <c r="E285" s="3" t="s">
        <v>4752</v>
      </c>
      <c r="F285" s="3" t="s">
        <v>4932</v>
      </c>
      <c r="G285" s="4" t="str">
        <f t="shared" si="34"/>
        <v>CAP1206 68nF±5%, 50 V, NP0</v>
      </c>
      <c r="H285" s="3" t="s">
        <v>23</v>
      </c>
      <c r="I285" s="3" t="s">
        <v>4754</v>
      </c>
      <c r="J285" s="3" t="s">
        <v>25</v>
      </c>
      <c r="K285" s="3" t="s">
        <v>4866</v>
      </c>
      <c r="L285" s="4" t="str">
        <f t="shared" si="37"/>
        <v>CC1206JKNPO9BN683</v>
      </c>
      <c r="M285" s="3" t="s">
        <v>378</v>
      </c>
      <c r="N285" t="s">
        <v>4933</v>
      </c>
      <c r="O285" t="str">
        <f t="shared" ca="1" si="36"/>
        <v>C:\Altium Libraries\Passives Library\DataSheet\General Purpose &amp; High Capacitance CERAMIC CAPACITOR CLASS I (Yageo).pdf</v>
      </c>
      <c r="P285" s="5" t="str">
        <f t="shared" si="35"/>
        <v>GENERAL PURPOSE CLASS 1 CERAMIC CAPACITORS CAP1206 68nF±5% 50 V NP0</v>
      </c>
    </row>
    <row r="286" spans="1:16" x14ac:dyDescent="0.3">
      <c r="A286" s="4" t="s">
        <v>5100</v>
      </c>
      <c r="B286" s="3" t="s">
        <v>762</v>
      </c>
      <c r="C286" s="3" t="s">
        <v>5101</v>
      </c>
      <c r="D286" s="45" t="s">
        <v>4931</v>
      </c>
      <c r="E286" s="3" t="s">
        <v>4752</v>
      </c>
      <c r="F286" s="3" t="s">
        <v>4932</v>
      </c>
      <c r="G286" s="4" t="str">
        <f t="shared" si="34"/>
        <v>CAP1206 82nF±5%, 50 V, NP0</v>
      </c>
      <c r="H286" s="3" t="s">
        <v>23</v>
      </c>
      <c r="I286" s="3" t="s">
        <v>4754</v>
      </c>
      <c r="J286" s="3" t="s">
        <v>25</v>
      </c>
      <c r="K286" s="3" t="s">
        <v>4866</v>
      </c>
      <c r="L286" s="4" t="str">
        <f t="shared" si="37"/>
        <v>CC1206JKNPO9BN823</v>
      </c>
      <c r="M286" s="3" t="s">
        <v>378</v>
      </c>
      <c r="N286" t="s">
        <v>4933</v>
      </c>
      <c r="O286" t="str">
        <f t="shared" ca="1" si="36"/>
        <v>C:\Altium Libraries\Passives Library\DataSheet\General Purpose &amp; High Capacitance CERAMIC CAPACITOR CLASS I (Yageo).pdf</v>
      </c>
      <c r="P286" s="5" t="str">
        <f t="shared" si="35"/>
        <v>GENERAL PURPOSE CLASS 1 CERAMIC CAPACITORS CAP1206 82nF±5% 50 V NP0</v>
      </c>
    </row>
    <row r="287" spans="1:16" x14ac:dyDescent="0.3">
      <c r="A287" s="4" t="s">
        <v>5102</v>
      </c>
      <c r="B287" s="3" t="s">
        <v>762</v>
      </c>
      <c r="C287" s="3" t="s">
        <v>4793</v>
      </c>
      <c r="D287" s="45" t="s">
        <v>4931</v>
      </c>
      <c r="E287" s="3" t="s">
        <v>4752</v>
      </c>
      <c r="F287" s="3" t="s">
        <v>4932</v>
      </c>
      <c r="G287" s="4" t="str">
        <f t="shared" si="34"/>
        <v>CAP1206 100nF±5%, 50 V, NP0</v>
      </c>
      <c r="H287" s="3" t="s">
        <v>23</v>
      </c>
      <c r="I287" s="3" t="s">
        <v>4754</v>
      </c>
      <c r="J287" s="3" t="s">
        <v>25</v>
      </c>
      <c r="K287" s="3" t="s">
        <v>4866</v>
      </c>
      <c r="L287" s="4" t="str">
        <f t="shared" si="37"/>
        <v>CC1206JKNPO9BN104</v>
      </c>
      <c r="M287" s="3" t="s">
        <v>378</v>
      </c>
      <c r="N287" t="s">
        <v>4933</v>
      </c>
      <c r="O287" t="str">
        <f t="shared" ca="1" si="36"/>
        <v>C:\Altium Libraries\Passives Library\DataSheet\General Purpose &amp; High Capacitance CERAMIC CAPACITOR CLASS I (Yageo).pdf</v>
      </c>
      <c r="P287" s="5" t="str">
        <f t="shared" si="35"/>
        <v>GENERAL PURPOSE CLASS 1 CERAMIC CAPACITORS CAP1206 100nF±5% 50 V NP0</v>
      </c>
    </row>
    <row r="288" spans="1:16" x14ac:dyDescent="0.3">
      <c r="A288" s="16"/>
      <c r="B288" s="18"/>
      <c r="C288" s="18"/>
      <c r="D288" s="47"/>
      <c r="E288" s="18"/>
      <c r="F288" s="18"/>
      <c r="G288" s="16"/>
      <c r="H288" s="18"/>
      <c r="I288" s="18"/>
      <c r="J288" s="18"/>
      <c r="K288" s="18"/>
      <c r="L288" s="16"/>
      <c r="M288" s="18"/>
      <c r="N288" s="12"/>
      <c r="O288" s="12"/>
      <c r="P288" s="31"/>
    </row>
    <row r="289" spans="2:16" x14ac:dyDescent="0.3">
      <c r="B289" s="3"/>
      <c r="C289" s="3"/>
      <c r="D289" s="45"/>
      <c r="E289" s="3"/>
      <c r="F289" s="3"/>
      <c r="G289" s="4"/>
      <c r="H289" s="3"/>
      <c r="I289" s="3"/>
      <c r="J289" s="3"/>
      <c r="K289" s="3"/>
      <c r="L289" s="4"/>
      <c r="M289" s="3"/>
      <c r="P289" s="5"/>
    </row>
  </sheetData>
  <dataConsolidate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7"/>
  <sheetViews>
    <sheetView zoomScaleNormal="100" workbookViewId="0">
      <selection activeCell="I2" sqref="I2"/>
    </sheetView>
  </sheetViews>
  <sheetFormatPr defaultColWidth="9.21875" defaultRowHeight="14.4" x14ac:dyDescent="0.3"/>
  <cols>
    <col min="1" max="1" width="8.6640625" style="19" bestFit="1" customWidth="1"/>
    <col min="2" max="2" width="13.77734375" style="19" bestFit="1" customWidth="1"/>
    <col min="3" max="3" width="17.88671875" style="24" bestFit="1" customWidth="1"/>
    <col min="4" max="4" width="9.21875" style="19" bestFit="1" customWidth="1"/>
    <col min="5" max="5" width="10.44140625" style="19" bestFit="1" customWidth="1"/>
    <col min="6" max="6" width="9" style="19" bestFit="1" customWidth="1"/>
    <col min="7" max="7" width="14.33203125" style="19" bestFit="1" customWidth="1"/>
    <col min="8" max="8" width="19.33203125" style="24" bestFit="1" customWidth="1"/>
    <col min="9" max="9" width="37.88671875" style="20" bestFit="1" customWidth="1"/>
    <col min="10" max="10" width="23.33203125" style="19" bestFit="1" customWidth="1"/>
    <col min="11" max="11" width="13.44140625" style="19" bestFit="1" customWidth="1"/>
    <col min="12" max="12" width="23.109375" style="19" bestFit="1" customWidth="1"/>
    <col min="13" max="13" width="19.5546875" style="21" bestFit="1" customWidth="1"/>
    <col min="14" max="14" width="22.33203125" style="19" bestFit="1" customWidth="1"/>
    <col min="15" max="15" width="22.109375" style="19" bestFit="1" customWidth="1"/>
    <col min="16" max="16" width="16.33203125" style="19" bestFit="1" customWidth="1"/>
    <col min="17" max="17" width="13.77734375" style="19" bestFit="1" customWidth="1"/>
    <col min="18" max="18" width="76.21875" style="19" bestFit="1" customWidth="1"/>
    <col min="19" max="19" width="114.6640625" style="19" bestFit="1" customWidth="1"/>
    <col min="20" max="20" width="114.109375" style="19" bestFit="1" customWidth="1"/>
    <col min="21" max="16384" width="9.21875" style="19"/>
  </cols>
  <sheetData>
    <row r="1" spans="1:20" x14ac:dyDescent="0.3">
      <c r="A1" s="48" t="s">
        <v>0</v>
      </c>
      <c r="B1" s="48" t="s">
        <v>4677</v>
      </c>
      <c r="C1" s="49" t="s">
        <v>1</v>
      </c>
      <c r="D1" s="49" t="s">
        <v>2</v>
      </c>
      <c r="E1" s="49" t="s">
        <v>3</v>
      </c>
      <c r="F1" s="49" t="s">
        <v>5103</v>
      </c>
      <c r="G1" s="49" t="s">
        <v>5104</v>
      </c>
      <c r="H1" s="49" t="s">
        <v>5105</v>
      </c>
      <c r="I1" s="49" t="s">
        <v>6</v>
      </c>
      <c r="J1" s="49" t="s">
        <v>7</v>
      </c>
      <c r="K1" s="49" t="s">
        <v>8</v>
      </c>
      <c r="L1" s="49" t="s">
        <v>9</v>
      </c>
      <c r="M1" s="44" t="s">
        <v>10</v>
      </c>
      <c r="N1" s="49" t="s">
        <v>11</v>
      </c>
      <c r="O1" s="49" t="s">
        <v>5106</v>
      </c>
      <c r="P1" s="48" t="s">
        <v>12</v>
      </c>
      <c r="Q1" s="49" t="s">
        <v>13</v>
      </c>
      <c r="R1" s="49" t="s">
        <v>14</v>
      </c>
      <c r="S1" s="49" t="s">
        <v>15</v>
      </c>
      <c r="T1" s="49" t="s">
        <v>16</v>
      </c>
    </row>
    <row r="2" spans="1:20" x14ac:dyDescent="0.3">
      <c r="A2" s="50" t="s">
        <v>5107</v>
      </c>
      <c r="B2" s="50" t="str">
        <f t="shared" ref="B2:B65" si="0">MID(P2,4,2)</f>
        <v>FC</v>
      </c>
      <c r="C2" s="51" t="s">
        <v>5108</v>
      </c>
      <c r="D2" s="50" t="str">
        <f t="shared" ref="D2:D65" si="1">CONCATENATE(MID(P2,8,2)*POWER(10,MID(P2,10,1)),"uF")</f>
        <v>27uF</v>
      </c>
      <c r="E2" s="50" t="s">
        <v>5109</v>
      </c>
      <c r="F2" s="50" t="str">
        <f>CONCATENATE(IF((MID(P2,6,2))="0J",6.3,IF((MID(P2,6,2))="1A",10,IF((MID(P2,6,2))="1C",16,IF((MID(P2,6,2))="1E",25,IF((MID(P2,6,2))="1V",35,IF((MID(P2,6,2))="1H",50,IF((MID(P2,6,2))="1J",63,IF((MID(P2,6,2))="2A",100,IF((MID(P2,6,2))="2C",160,IF((MID(P2,6,2))="2D",200,IF((MID(P2,6,2))="2E",250,IF((MID(P2,6,2))="2V",350,IF((MID(P2,6,2))="2G",400,IF((MID(P2,6,2))="2W",450,0))))))))))))))," V")</f>
        <v>6,3 V</v>
      </c>
      <c r="G2" s="50" t="str">
        <f>CONCATENATE((IF(OR(B2="TA",B2="TP"),125,105)),"⁰С")</f>
        <v>105⁰С</v>
      </c>
      <c r="H2" s="52" t="s">
        <v>5110</v>
      </c>
      <c r="I2" s="50" t="str">
        <f t="shared" ref="I2:I65" si="2">CONCATENATE(M2,"mm ",D2,", ",F2)</f>
        <v>CapAl4X7X1.5mm 27uF, 6,3 V</v>
      </c>
      <c r="J2" s="45" t="s">
        <v>23</v>
      </c>
      <c r="K2" s="53" t="s">
        <v>5111</v>
      </c>
      <c r="L2" s="45" t="s">
        <v>25</v>
      </c>
      <c r="M2" s="52" t="str">
        <f t="shared" ref="M2:M65" si="3">CONCATENATE("CapAl",MID(C2,1,FIND("m",C2,1)-1))</f>
        <v>CapAl4X7X1.5</v>
      </c>
      <c r="N2" s="52" t="str">
        <f>CONCATENATE(M2,"RA")</f>
        <v>CapAl4X7X1.5RA</v>
      </c>
      <c r="O2" s="52" t="str">
        <f>CONCATENATE(M2,"LA")</f>
        <v>CapAl4X7X1.5LA</v>
      </c>
      <c r="P2" s="52" t="s">
        <v>5112</v>
      </c>
      <c r="Q2" s="50" t="s">
        <v>5113</v>
      </c>
      <c r="R2" s="22" t="s">
        <v>5114</v>
      </c>
      <c r="S2" s="22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2" s="50" t="str">
        <f t="shared" ref="T2:T65" si="4">CONCATENATE(R2," ",M2," ",D2,E2," ",F2," ",G2)</f>
        <v>LOW IMPEDANCE ALUMINUM ELECTROLYTIC CAPACITORS CapAl4X7X1.5 27uF±20% 6,3 V 105⁰С</v>
      </c>
    </row>
    <row r="3" spans="1:20" x14ac:dyDescent="0.3">
      <c r="A3" s="50" t="s">
        <v>5115</v>
      </c>
      <c r="B3" s="50" t="str">
        <f t="shared" si="0"/>
        <v>FC</v>
      </c>
      <c r="C3" s="52" t="s">
        <v>5116</v>
      </c>
      <c r="D3" s="50" t="str">
        <f t="shared" si="1"/>
        <v>56uF</v>
      </c>
      <c r="E3" s="50" t="s">
        <v>5109</v>
      </c>
      <c r="F3" s="50" t="str">
        <f>CONCATENATE(IF((MID(P3,6,2))="0J",6.3,IF((MID(P3,6,2))="1A",10,IF((MID(P3,6,2))="1C",16,IF((MID(P3,6,2))="1E",25,IF((MID(P3,6,2))="1V",35,IF((MID(P3,6,2))="1H",50,IF((MID(P3,6,2))="1J",63,IF((MID(P3,6,2))="2A",100,IF((MID(P3,6,2))="2C",160,IF((MID(P3,6,2))="2D",200,IF((MID(P3,6,2))="2E",250,IF((MID(P3,6,2))="2V",350,IF((MID(P3,6,2))="2G",400,IF((MID(P3,6,2))="2W",450,0))))))))))))))," V")</f>
        <v>6,3 V</v>
      </c>
      <c r="G3" s="50" t="str">
        <f>CONCATENATE((IF(OR(B3="TA",B3="TP"),125,105)),"⁰С")</f>
        <v>105⁰С</v>
      </c>
      <c r="H3" s="52" t="s">
        <v>5117</v>
      </c>
      <c r="I3" s="50" t="str">
        <f t="shared" si="2"/>
        <v>CapAl5X7X2.0mm 56uF, 6,3 V</v>
      </c>
      <c r="J3" s="45" t="s">
        <v>23</v>
      </c>
      <c r="K3" s="53" t="s">
        <v>5111</v>
      </c>
      <c r="L3" s="45" t="s">
        <v>25</v>
      </c>
      <c r="M3" s="52" t="str">
        <f t="shared" si="3"/>
        <v>CapAl5X7X2.0</v>
      </c>
      <c r="N3" s="52" t="str">
        <f t="shared" ref="N3:N66" si="5">CONCATENATE(M3,"RA")</f>
        <v>CapAl5X7X2.0RA</v>
      </c>
      <c r="O3" s="52" t="str">
        <f t="shared" ref="O3:O66" si="6">CONCATENATE(M3,"LA")</f>
        <v>CapAl5X7X2.0LA</v>
      </c>
      <c r="P3" s="52" t="s">
        <v>5118</v>
      </c>
      <c r="Q3" s="50" t="s">
        <v>5113</v>
      </c>
      <c r="R3" s="22" t="s">
        <v>5114</v>
      </c>
      <c r="S3" s="22" t="str">
        <f t="shared" ref="S3:S66" ca="1" si="7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3" s="50" t="str">
        <f t="shared" si="4"/>
        <v>LOW IMPEDANCE ALUMINUM ELECTROLYTIC CAPACITORS CapAl5X7X2.0 56uF±20% 6,3 V 105⁰С</v>
      </c>
    </row>
    <row r="4" spans="1:20" x14ac:dyDescent="0.3">
      <c r="A4" s="50" t="s">
        <v>5119</v>
      </c>
      <c r="B4" s="50" t="str">
        <f t="shared" si="0"/>
        <v>FC</v>
      </c>
      <c r="C4" s="51" t="s">
        <v>5120</v>
      </c>
      <c r="D4" s="50" t="str">
        <f>CONCATENATE(MID(P4,8,2)*POWER(10,MID(P4,10,1)),"uF")</f>
        <v>100uF</v>
      </c>
      <c r="E4" s="50" t="s">
        <v>5109</v>
      </c>
      <c r="F4" s="50" t="str">
        <f>CONCATENATE(IF((MID(P4,6,2))="0J",6.3,IF((MID(P4,6,2))="1A",10,IF((MID(P4,6,2))="1C",16,IF((MID(P4,6,2))="1E",25,IF((MID(P4,6,2))="1V",35,IF((MID(P4,6,2))="1H",50,IF((MID(P4,6,2))="1J",63,IF((MID(P4,6,2))="2A",100,IF((MID(P4,6,2))="2C",160,IF((MID(P4,6,2))="2D",200,IF((MID(P4,6,2))="2E",250,IF((MID(P4,6,2))="2V",350,IF((MID(P4,6,2))="2G",400,IF((MID(P4,6,2))="2W",450,0))))))))))))))," V")</f>
        <v>6,3 V</v>
      </c>
      <c r="G4" s="50" t="str">
        <f>CONCATENATE((IF(OR(B4="TA",B4="TP"),125,105)),"⁰С")</f>
        <v>105⁰С</v>
      </c>
      <c r="H4" s="52" t="s">
        <v>5121</v>
      </c>
      <c r="I4" s="50" t="str">
        <f t="shared" si="2"/>
        <v>CapAl5X11X2.0mm 100uF, 6,3 V</v>
      </c>
      <c r="J4" s="45" t="s">
        <v>23</v>
      </c>
      <c r="K4" s="53" t="s">
        <v>5111</v>
      </c>
      <c r="L4" s="45" t="s">
        <v>25</v>
      </c>
      <c r="M4" s="52" t="str">
        <f t="shared" si="3"/>
        <v>CapAl5X11X2.0</v>
      </c>
      <c r="N4" s="52" t="str">
        <f t="shared" si="5"/>
        <v>CapAl5X11X2.0RA</v>
      </c>
      <c r="O4" s="52" t="str">
        <f t="shared" si="6"/>
        <v>CapAl5X11X2.0LA</v>
      </c>
      <c r="P4" s="52" t="s">
        <v>5122</v>
      </c>
      <c r="Q4" s="50" t="s">
        <v>5113</v>
      </c>
      <c r="R4" s="22" t="s">
        <v>5114</v>
      </c>
      <c r="S4" s="22" t="str">
        <f t="shared" ca="1" si="7"/>
        <v>C:\Altium Libraries\Passives Library\DataSheet\Aluminum Electrolytic Capacitors (Panasonic).pdf</v>
      </c>
      <c r="T4" s="50" t="str">
        <f t="shared" si="4"/>
        <v>LOW IMPEDANCE ALUMINUM ELECTROLYTIC CAPACITORS CapAl5X11X2.0 100uF±20% 6,3 V 105⁰С</v>
      </c>
    </row>
    <row r="5" spans="1:20" x14ac:dyDescent="0.3">
      <c r="A5" s="50" t="s">
        <v>5123</v>
      </c>
      <c r="B5" s="50" t="str">
        <f t="shared" si="0"/>
        <v>FC</v>
      </c>
      <c r="C5" s="51" t="s">
        <v>5124</v>
      </c>
      <c r="D5" s="50" t="str">
        <f t="shared" si="1"/>
        <v>120uF</v>
      </c>
      <c r="E5" s="50" t="s">
        <v>5109</v>
      </c>
      <c r="F5" s="50" t="str">
        <f t="shared" ref="F5:F68" si="8">CONCATENATE(IF((MID(P5,6,2))="0J",6.3,IF((MID(P5,6,2))="1A",10,IF((MID(P5,6,2))="1C",16,IF((MID(P5,6,2))="1E",25,IF((MID(P5,6,2))="1V",35,IF((MID(P5,6,2))="1H",50,IF((MID(P5,6,2))="1J",63,IF((MID(P5,6,2))="2A",100,IF((MID(P5,6,2))="2C",160,IF((MID(P5,6,2))="2D",200,IF((MID(P5,6,2))="2E",250,IF((MID(P5,6,2))="2V",350,IF((MID(P5,6,2))="2G",400,IF((MID(P5,6,2))="2W",450,0))))))))))))))," V")</f>
        <v>6,3 V</v>
      </c>
      <c r="G5" s="50" t="str">
        <f t="shared" ref="G5:G68" si="9">CONCATENATE((IF(OR(B5="TA",B5="TP"),125,105)),"⁰С")</f>
        <v>105⁰С</v>
      </c>
      <c r="H5" s="52" t="s">
        <v>5125</v>
      </c>
      <c r="I5" s="50" t="str">
        <f>CONCATENATE(M5,"mm ",D5,", ",F5)</f>
        <v>CapAl6.3X7X2.5mm 120uF, 6,3 V</v>
      </c>
      <c r="J5" s="45" t="s">
        <v>23</v>
      </c>
      <c r="K5" s="53" t="s">
        <v>5111</v>
      </c>
      <c r="L5" s="45" t="s">
        <v>25</v>
      </c>
      <c r="M5" s="52" t="str">
        <f t="shared" si="3"/>
        <v>CapAl6.3X7X2.5</v>
      </c>
      <c r="N5" s="52" t="str">
        <f t="shared" si="5"/>
        <v>CapAl6.3X7X2.5RA</v>
      </c>
      <c r="O5" s="52" t="str">
        <f t="shared" si="6"/>
        <v>CapAl6.3X7X2.5LA</v>
      </c>
      <c r="P5" s="52" t="s">
        <v>5126</v>
      </c>
      <c r="Q5" s="50" t="s">
        <v>5113</v>
      </c>
      <c r="R5" s="22" t="s">
        <v>5114</v>
      </c>
      <c r="S5" s="22" t="str">
        <f t="shared" ca="1" si="7"/>
        <v>C:\Altium Libraries\Passives Library\DataSheet\Aluminum Electrolytic Capacitors (Panasonic).pdf</v>
      </c>
      <c r="T5" s="50" t="str">
        <f t="shared" si="4"/>
        <v>LOW IMPEDANCE ALUMINUM ELECTROLYTIC CAPACITORS CapAl6.3X7X2.5 120uF±20% 6,3 V 105⁰С</v>
      </c>
    </row>
    <row r="6" spans="1:20" x14ac:dyDescent="0.3">
      <c r="A6" s="50" t="s">
        <v>5127</v>
      </c>
      <c r="B6" s="50" t="str">
        <f t="shared" si="0"/>
        <v>FC</v>
      </c>
      <c r="C6" s="51" t="s">
        <v>5128</v>
      </c>
      <c r="D6" s="50" t="str">
        <f t="shared" si="1"/>
        <v>220uF</v>
      </c>
      <c r="E6" s="50" t="s">
        <v>5109</v>
      </c>
      <c r="F6" s="50" t="str">
        <f t="shared" si="8"/>
        <v>6,3 V</v>
      </c>
      <c r="G6" s="50" t="str">
        <f t="shared" si="9"/>
        <v>105⁰С</v>
      </c>
      <c r="H6" s="52" t="s">
        <v>5129</v>
      </c>
      <c r="I6" s="50" t="str">
        <f t="shared" si="2"/>
        <v>CapAl6.3X11.2X2.5mm 220uF, 6,3 V</v>
      </c>
      <c r="J6" s="45" t="s">
        <v>23</v>
      </c>
      <c r="K6" s="53" t="s">
        <v>5111</v>
      </c>
      <c r="L6" s="45" t="s">
        <v>25</v>
      </c>
      <c r="M6" s="52" t="str">
        <f t="shared" si="3"/>
        <v>CapAl6.3X11.2X2.5</v>
      </c>
      <c r="N6" s="52" t="str">
        <f t="shared" si="5"/>
        <v>CapAl6.3X11.2X2.5RA</v>
      </c>
      <c r="O6" s="52" t="str">
        <f t="shared" si="6"/>
        <v>CapAl6.3X11.2X2.5LA</v>
      </c>
      <c r="P6" s="52" t="s">
        <v>5130</v>
      </c>
      <c r="Q6" s="50" t="s">
        <v>5113</v>
      </c>
      <c r="R6" s="22" t="s">
        <v>5114</v>
      </c>
      <c r="S6" s="22" t="str">
        <f t="shared" ca="1" si="7"/>
        <v>C:\Altium Libraries\Passives Library\DataSheet\Aluminum Electrolytic Capacitors (Panasonic).pdf</v>
      </c>
      <c r="T6" s="50" t="str">
        <f t="shared" si="4"/>
        <v>LOW IMPEDANCE ALUMINUM ELECTROLYTIC CAPACITORS CapAl6.3X11.2X2.5 220uF±20% 6,3 V 105⁰С</v>
      </c>
    </row>
    <row r="7" spans="1:20" x14ac:dyDescent="0.3">
      <c r="A7" s="50" t="s">
        <v>5131</v>
      </c>
      <c r="B7" s="50" t="str">
        <f t="shared" si="0"/>
        <v>FC</v>
      </c>
      <c r="C7" s="51" t="s">
        <v>5128</v>
      </c>
      <c r="D7" s="50" t="str">
        <f t="shared" si="1"/>
        <v>270uF</v>
      </c>
      <c r="E7" s="50" t="s">
        <v>5109</v>
      </c>
      <c r="F7" s="50" t="str">
        <f t="shared" si="8"/>
        <v>6,3 V</v>
      </c>
      <c r="G7" s="50" t="str">
        <f t="shared" si="9"/>
        <v>105⁰С</v>
      </c>
      <c r="H7" s="52" t="s">
        <v>5129</v>
      </c>
      <c r="I7" s="50" t="str">
        <f t="shared" si="2"/>
        <v>CapAl6.3X11.2X2.5mm 270uF, 6,3 V</v>
      </c>
      <c r="J7" s="45" t="s">
        <v>23</v>
      </c>
      <c r="K7" s="53" t="s">
        <v>5111</v>
      </c>
      <c r="L7" s="45" t="s">
        <v>25</v>
      </c>
      <c r="M7" s="52" t="str">
        <f t="shared" si="3"/>
        <v>CapAl6.3X11.2X2.5</v>
      </c>
      <c r="N7" s="52" t="str">
        <f t="shared" si="5"/>
        <v>CapAl6.3X11.2X2.5RA</v>
      </c>
      <c r="O7" s="52" t="str">
        <f t="shared" si="6"/>
        <v>CapAl6.3X11.2X2.5LA</v>
      </c>
      <c r="P7" s="52" t="s">
        <v>5132</v>
      </c>
      <c r="Q7" s="50" t="s">
        <v>5113</v>
      </c>
      <c r="R7" s="22" t="s">
        <v>5114</v>
      </c>
      <c r="S7" s="22" t="str">
        <f t="shared" ca="1" si="7"/>
        <v>C:\Altium Libraries\Passives Library\DataSheet\Aluminum Electrolytic Capacitors (Panasonic).pdf</v>
      </c>
      <c r="T7" s="50" t="str">
        <f t="shared" si="4"/>
        <v>LOW IMPEDANCE ALUMINUM ELECTROLYTIC CAPACITORS CapAl6.3X11.2X2.5 270uF±20% 6,3 V 105⁰С</v>
      </c>
    </row>
    <row r="8" spans="1:20" x14ac:dyDescent="0.3">
      <c r="A8" s="50" t="s">
        <v>5133</v>
      </c>
      <c r="B8" s="50" t="str">
        <f t="shared" si="0"/>
        <v>FC</v>
      </c>
      <c r="C8" s="52" t="s">
        <v>5128</v>
      </c>
      <c r="D8" s="50" t="str">
        <f t="shared" si="1"/>
        <v>330uF</v>
      </c>
      <c r="E8" s="50" t="s">
        <v>5109</v>
      </c>
      <c r="F8" s="50" t="str">
        <f t="shared" si="8"/>
        <v>6,3 V</v>
      </c>
      <c r="G8" s="50" t="str">
        <f t="shared" si="9"/>
        <v>105⁰С</v>
      </c>
      <c r="H8" s="52" t="s">
        <v>5129</v>
      </c>
      <c r="I8" s="50" t="str">
        <f t="shared" si="2"/>
        <v>CapAl6.3X11.2X2.5mm 330uF, 6,3 V</v>
      </c>
      <c r="J8" s="45" t="s">
        <v>23</v>
      </c>
      <c r="K8" s="53" t="s">
        <v>5111</v>
      </c>
      <c r="L8" s="45" t="s">
        <v>25</v>
      </c>
      <c r="M8" s="52" t="str">
        <f t="shared" si="3"/>
        <v>CapAl6.3X11.2X2.5</v>
      </c>
      <c r="N8" s="52" t="str">
        <f t="shared" si="5"/>
        <v>CapAl6.3X11.2X2.5RA</v>
      </c>
      <c r="O8" s="52" t="str">
        <f t="shared" si="6"/>
        <v>CapAl6.3X11.2X2.5LA</v>
      </c>
      <c r="P8" s="52" t="s">
        <v>5134</v>
      </c>
      <c r="Q8" s="50" t="s">
        <v>5113</v>
      </c>
      <c r="R8" s="22" t="s">
        <v>5114</v>
      </c>
      <c r="S8" s="22" t="str">
        <f t="shared" ca="1" si="7"/>
        <v>C:\Altium Libraries\Passives Library\DataSheet\Aluminum Electrolytic Capacitors (Panasonic).pdf</v>
      </c>
      <c r="T8" s="50" t="str">
        <f t="shared" si="4"/>
        <v>LOW IMPEDANCE ALUMINUM ELECTROLYTIC CAPACITORS CapAl6.3X11.2X2.5 330uF±20% 6,3 V 105⁰С</v>
      </c>
    </row>
    <row r="9" spans="1:20" x14ac:dyDescent="0.3">
      <c r="A9" s="50" t="s">
        <v>5135</v>
      </c>
      <c r="B9" s="50" t="str">
        <f t="shared" si="0"/>
        <v>FC</v>
      </c>
      <c r="C9" s="51" t="s">
        <v>5136</v>
      </c>
      <c r="D9" s="50" t="str">
        <f t="shared" si="1"/>
        <v>390uF</v>
      </c>
      <c r="E9" s="50" t="s">
        <v>5109</v>
      </c>
      <c r="F9" s="50" t="str">
        <f t="shared" si="8"/>
        <v>6,3 V</v>
      </c>
      <c r="G9" s="50" t="str">
        <f t="shared" si="9"/>
        <v>105⁰С</v>
      </c>
      <c r="H9" s="52" t="s">
        <v>5137</v>
      </c>
      <c r="I9" s="50" t="str">
        <f t="shared" si="2"/>
        <v>CapAl8X11.5X3.5mm 390uF, 6,3 V</v>
      </c>
      <c r="J9" s="45" t="s">
        <v>23</v>
      </c>
      <c r="K9" s="53" t="s">
        <v>5111</v>
      </c>
      <c r="L9" s="45" t="s">
        <v>25</v>
      </c>
      <c r="M9" s="52" t="str">
        <f t="shared" si="3"/>
        <v>CapAl8X11.5X3.5</v>
      </c>
      <c r="N9" s="52" t="str">
        <f t="shared" si="5"/>
        <v>CapAl8X11.5X3.5RA</v>
      </c>
      <c r="O9" s="52" t="str">
        <f t="shared" si="6"/>
        <v>CapAl8X11.5X3.5LA</v>
      </c>
      <c r="P9" s="52" t="s">
        <v>5138</v>
      </c>
      <c r="Q9" s="50" t="s">
        <v>5113</v>
      </c>
      <c r="R9" s="22" t="s">
        <v>5114</v>
      </c>
      <c r="S9" s="22" t="str">
        <f t="shared" ca="1" si="7"/>
        <v>C:\Altium Libraries\Passives Library\DataSheet\Aluminum Electrolytic Capacitors (Panasonic).pdf</v>
      </c>
      <c r="T9" s="50" t="str">
        <f t="shared" si="4"/>
        <v>LOW IMPEDANCE ALUMINUM ELECTROLYTIC CAPACITORS CapAl8X11.5X3.5 390uF±20% 6,3 V 105⁰С</v>
      </c>
    </row>
    <row r="10" spans="1:20" x14ac:dyDescent="0.3">
      <c r="A10" s="50" t="s">
        <v>5139</v>
      </c>
      <c r="B10" s="50" t="str">
        <f t="shared" si="0"/>
        <v>FC</v>
      </c>
      <c r="C10" s="51" t="s">
        <v>5136</v>
      </c>
      <c r="D10" s="50" t="str">
        <f t="shared" si="1"/>
        <v>470uF</v>
      </c>
      <c r="E10" s="50" t="s">
        <v>5109</v>
      </c>
      <c r="F10" s="50" t="str">
        <f t="shared" si="8"/>
        <v>6,3 V</v>
      </c>
      <c r="G10" s="50" t="str">
        <f t="shared" si="9"/>
        <v>105⁰С</v>
      </c>
      <c r="H10" s="52" t="s">
        <v>5137</v>
      </c>
      <c r="I10" s="50" t="str">
        <f t="shared" si="2"/>
        <v>CapAl8X11.5X3.5mm 470uF, 6,3 V</v>
      </c>
      <c r="J10" s="45" t="s">
        <v>23</v>
      </c>
      <c r="K10" s="53" t="s">
        <v>5111</v>
      </c>
      <c r="L10" s="45" t="s">
        <v>25</v>
      </c>
      <c r="M10" s="52" t="str">
        <f t="shared" si="3"/>
        <v>CapAl8X11.5X3.5</v>
      </c>
      <c r="N10" s="52" t="str">
        <f t="shared" si="5"/>
        <v>CapAl8X11.5X3.5RA</v>
      </c>
      <c r="O10" s="52" t="str">
        <f t="shared" si="6"/>
        <v>CapAl8X11.5X3.5LA</v>
      </c>
      <c r="P10" s="52" t="s">
        <v>5140</v>
      </c>
      <c r="Q10" s="50" t="s">
        <v>5113</v>
      </c>
      <c r="R10" s="22" t="s">
        <v>5114</v>
      </c>
      <c r="S10" s="22" t="str">
        <f t="shared" ca="1" si="7"/>
        <v>C:\Altium Libraries\Passives Library\DataSheet\Aluminum Electrolytic Capacitors (Panasonic).pdf</v>
      </c>
      <c r="T10" s="50" t="str">
        <f t="shared" si="4"/>
        <v>LOW IMPEDANCE ALUMINUM ELECTROLYTIC CAPACITORS CapAl8X11.5X3.5 470uF±20% 6,3 V 105⁰С</v>
      </c>
    </row>
    <row r="11" spans="1:20" x14ac:dyDescent="0.3">
      <c r="A11" s="50" t="s">
        <v>5141</v>
      </c>
      <c r="B11" s="50" t="str">
        <f t="shared" si="0"/>
        <v>FC</v>
      </c>
      <c r="C11" s="51" t="s">
        <v>5136</v>
      </c>
      <c r="D11" s="50" t="str">
        <f t="shared" si="1"/>
        <v>560uF</v>
      </c>
      <c r="E11" s="50" t="s">
        <v>5109</v>
      </c>
      <c r="F11" s="50" t="str">
        <f t="shared" si="8"/>
        <v>6,3 V</v>
      </c>
      <c r="G11" s="50" t="str">
        <f t="shared" si="9"/>
        <v>105⁰С</v>
      </c>
      <c r="H11" s="52" t="s">
        <v>5137</v>
      </c>
      <c r="I11" s="50" t="str">
        <f t="shared" si="2"/>
        <v>CapAl8X11.5X3.5mm 560uF, 6,3 V</v>
      </c>
      <c r="J11" s="45" t="s">
        <v>23</v>
      </c>
      <c r="K11" s="53" t="s">
        <v>5111</v>
      </c>
      <c r="L11" s="45" t="s">
        <v>25</v>
      </c>
      <c r="M11" s="52" t="str">
        <f t="shared" si="3"/>
        <v>CapAl8X11.5X3.5</v>
      </c>
      <c r="N11" s="52" t="str">
        <f t="shared" si="5"/>
        <v>CapAl8X11.5X3.5RA</v>
      </c>
      <c r="O11" s="52" t="str">
        <f t="shared" si="6"/>
        <v>CapAl8X11.5X3.5LA</v>
      </c>
      <c r="P11" s="52" t="s">
        <v>5142</v>
      </c>
      <c r="Q11" s="50" t="s">
        <v>5113</v>
      </c>
      <c r="R11" s="22" t="s">
        <v>5114</v>
      </c>
      <c r="S11" s="22" t="str">
        <f t="shared" ca="1" si="7"/>
        <v>C:\Altium Libraries\Passives Library\DataSheet\Aluminum Electrolytic Capacitors (Panasonic).pdf</v>
      </c>
      <c r="T11" s="50" t="str">
        <f t="shared" si="4"/>
        <v>LOW IMPEDANCE ALUMINUM ELECTROLYTIC CAPACITORS CapAl8X11.5X3.5 560uF±20% 6,3 V 105⁰С</v>
      </c>
    </row>
    <row r="12" spans="1:20" x14ac:dyDescent="0.3">
      <c r="A12" s="50" t="s">
        <v>5143</v>
      </c>
      <c r="B12" s="50" t="str">
        <f t="shared" si="0"/>
        <v>FC</v>
      </c>
      <c r="C12" s="52" t="s">
        <v>5144</v>
      </c>
      <c r="D12" s="50" t="str">
        <f t="shared" si="1"/>
        <v>820uF</v>
      </c>
      <c r="E12" s="50" t="s">
        <v>5109</v>
      </c>
      <c r="F12" s="50" t="str">
        <f t="shared" si="8"/>
        <v>6,3 V</v>
      </c>
      <c r="G12" s="50" t="str">
        <f t="shared" si="9"/>
        <v>105⁰С</v>
      </c>
      <c r="H12" s="52" t="s">
        <v>5145</v>
      </c>
      <c r="I12" s="50" t="str">
        <f t="shared" si="2"/>
        <v>CapAl8X15X3.5mm 820uF, 6,3 V</v>
      </c>
      <c r="J12" s="45" t="s">
        <v>23</v>
      </c>
      <c r="K12" s="53" t="s">
        <v>5111</v>
      </c>
      <c r="L12" s="45" t="s">
        <v>25</v>
      </c>
      <c r="M12" s="52" t="str">
        <f t="shared" si="3"/>
        <v>CapAl8X15X3.5</v>
      </c>
      <c r="N12" s="52" t="str">
        <f t="shared" si="5"/>
        <v>CapAl8X15X3.5RA</v>
      </c>
      <c r="O12" s="52" t="str">
        <f t="shared" si="6"/>
        <v>CapAl8X15X3.5LA</v>
      </c>
      <c r="P12" s="52" t="s">
        <v>5146</v>
      </c>
      <c r="Q12" s="50" t="s">
        <v>5113</v>
      </c>
      <c r="R12" s="22" t="s">
        <v>5114</v>
      </c>
      <c r="S12" s="22" t="str">
        <f t="shared" ca="1" si="7"/>
        <v>C:\Altium Libraries\Passives Library\DataSheet\Aluminum Electrolytic Capacitors (Panasonic).pdf</v>
      </c>
      <c r="T12" s="50" t="str">
        <f t="shared" si="4"/>
        <v>LOW IMPEDANCE ALUMINUM ELECTROLYTIC CAPACITORS CapAl8X15X3.5 820uF±20% 6,3 V 105⁰С</v>
      </c>
    </row>
    <row r="13" spans="1:20" x14ac:dyDescent="0.3">
      <c r="A13" s="50" t="s">
        <v>5147</v>
      </c>
      <c r="B13" s="50" t="str">
        <f t="shared" si="0"/>
        <v>FC</v>
      </c>
      <c r="C13" s="51" t="s">
        <v>5148</v>
      </c>
      <c r="D13" s="50" t="str">
        <f t="shared" si="1"/>
        <v>820uF</v>
      </c>
      <c r="E13" s="50" t="s">
        <v>5109</v>
      </c>
      <c r="F13" s="50" t="str">
        <f t="shared" si="8"/>
        <v>6,3 V</v>
      </c>
      <c r="G13" s="50" t="str">
        <f t="shared" si="9"/>
        <v>105⁰С</v>
      </c>
      <c r="H13" s="52" t="s">
        <v>5149</v>
      </c>
      <c r="I13" s="50" t="str">
        <f t="shared" si="2"/>
        <v>CapAl10X12.5X5.0mm 820uF, 6,3 V</v>
      </c>
      <c r="J13" s="45" t="s">
        <v>23</v>
      </c>
      <c r="K13" s="53" t="s">
        <v>5111</v>
      </c>
      <c r="L13" s="45" t="s">
        <v>25</v>
      </c>
      <c r="M13" s="52" t="str">
        <f t="shared" si="3"/>
        <v>CapAl10X12.5X5.0</v>
      </c>
      <c r="N13" s="52" t="str">
        <f t="shared" si="5"/>
        <v>CapAl10X12.5X5.0RA</v>
      </c>
      <c r="O13" s="52" t="str">
        <f t="shared" si="6"/>
        <v>CapAl10X12.5X5.0LA</v>
      </c>
      <c r="P13" s="52" t="s">
        <v>5150</v>
      </c>
      <c r="Q13" s="50" t="s">
        <v>5113</v>
      </c>
      <c r="R13" s="22" t="s">
        <v>5114</v>
      </c>
      <c r="S13" s="22" t="str">
        <f t="shared" ca="1" si="7"/>
        <v>C:\Altium Libraries\Passives Library\DataSheet\Aluminum Electrolytic Capacitors (Panasonic).pdf</v>
      </c>
      <c r="T13" s="50" t="str">
        <f t="shared" si="4"/>
        <v>LOW IMPEDANCE ALUMINUM ELECTROLYTIC CAPACITORS CapAl10X12.5X5.0 820uF±20% 6,3 V 105⁰С</v>
      </c>
    </row>
    <row r="14" spans="1:20" x14ac:dyDescent="0.3">
      <c r="A14" s="50" t="s">
        <v>5151</v>
      </c>
      <c r="B14" s="50" t="str">
        <f t="shared" si="0"/>
        <v>FC</v>
      </c>
      <c r="C14" s="51" t="s">
        <v>5148</v>
      </c>
      <c r="D14" s="50" t="str">
        <f t="shared" si="1"/>
        <v>1000uF</v>
      </c>
      <c r="E14" s="50" t="s">
        <v>5109</v>
      </c>
      <c r="F14" s="50" t="str">
        <f t="shared" si="8"/>
        <v>6,3 V</v>
      </c>
      <c r="G14" s="50" t="str">
        <f t="shared" si="9"/>
        <v>105⁰С</v>
      </c>
      <c r="H14" s="52" t="s">
        <v>5149</v>
      </c>
      <c r="I14" s="50" t="str">
        <f t="shared" si="2"/>
        <v>CapAl10X12.5X5.0mm 1000uF, 6,3 V</v>
      </c>
      <c r="J14" s="45" t="s">
        <v>23</v>
      </c>
      <c r="K14" s="53" t="s">
        <v>5111</v>
      </c>
      <c r="L14" s="45" t="s">
        <v>25</v>
      </c>
      <c r="M14" s="52" t="str">
        <f t="shared" si="3"/>
        <v>CapAl10X12.5X5.0</v>
      </c>
      <c r="N14" s="52" t="str">
        <f t="shared" si="5"/>
        <v>CapAl10X12.5X5.0RA</v>
      </c>
      <c r="O14" s="52" t="str">
        <f t="shared" si="6"/>
        <v>CapAl10X12.5X5.0LA</v>
      </c>
      <c r="P14" s="52" t="s">
        <v>5152</v>
      </c>
      <c r="Q14" s="50" t="s">
        <v>5113</v>
      </c>
      <c r="R14" s="22" t="s">
        <v>5114</v>
      </c>
      <c r="S14" s="22" t="str">
        <f t="shared" ca="1" si="7"/>
        <v>C:\Altium Libraries\Passives Library\DataSheet\Aluminum Electrolytic Capacitors (Panasonic).pdf</v>
      </c>
      <c r="T14" s="50" t="str">
        <f t="shared" si="4"/>
        <v>LOW IMPEDANCE ALUMINUM ELECTROLYTIC CAPACITORS CapAl10X12.5X5.0 1000uF±20% 6,3 V 105⁰С</v>
      </c>
    </row>
    <row r="15" spans="1:20" x14ac:dyDescent="0.3">
      <c r="A15" s="50" t="s">
        <v>5153</v>
      </c>
      <c r="B15" s="50" t="str">
        <f t="shared" si="0"/>
        <v>FC</v>
      </c>
      <c r="C15" s="52" t="s">
        <v>5154</v>
      </c>
      <c r="D15" s="50" t="str">
        <f t="shared" si="1"/>
        <v>1200uF</v>
      </c>
      <c r="E15" s="50" t="s">
        <v>5109</v>
      </c>
      <c r="F15" s="50" t="str">
        <f t="shared" si="8"/>
        <v>6,3 V</v>
      </c>
      <c r="G15" s="50" t="str">
        <f t="shared" si="9"/>
        <v>105⁰С</v>
      </c>
      <c r="H15" s="52" t="s">
        <v>5155</v>
      </c>
      <c r="I15" s="50" t="str">
        <f t="shared" si="2"/>
        <v>CapAl8X20X3.5mm 1200uF, 6,3 V</v>
      </c>
      <c r="J15" s="45" t="s">
        <v>23</v>
      </c>
      <c r="K15" s="53" t="s">
        <v>5111</v>
      </c>
      <c r="L15" s="45" t="s">
        <v>25</v>
      </c>
      <c r="M15" s="52" t="str">
        <f t="shared" si="3"/>
        <v>CapAl8X20X3.5</v>
      </c>
      <c r="N15" s="52" t="str">
        <f t="shared" si="5"/>
        <v>CapAl8X20X3.5RA</v>
      </c>
      <c r="O15" s="52" t="str">
        <f t="shared" si="6"/>
        <v>CapAl8X20X3.5LA</v>
      </c>
      <c r="P15" s="52" t="s">
        <v>5156</v>
      </c>
      <c r="Q15" s="50" t="s">
        <v>5113</v>
      </c>
      <c r="R15" s="22" t="s">
        <v>5114</v>
      </c>
      <c r="S15" s="22" t="str">
        <f t="shared" ca="1" si="7"/>
        <v>C:\Altium Libraries\Passives Library\DataSheet\Aluminum Electrolytic Capacitors (Panasonic).pdf</v>
      </c>
      <c r="T15" s="50" t="str">
        <f t="shared" si="4"/>
        <v>LOW IMPEDANCE ALUMINUM ELECTROLYTIC CAPACITORS CapAl8X20X3.5 1200uF±20% 6,3 V 105⁰С</v>
      </c>
    </row>
    <row r="16" spans="1:20" x14ac:dyDescent="0.3">
      <c r="A16" s="50" t="s">
        <v>5157</v>
      </c>
      <c r="B16" s="50" t="str">
        <f t="shared" si="0"/>
        <v>FC</v>
      </c>
      <c r="C16" s="51" t="s">
        <v>5158</v>
      </c>
      <c r="D16" s="50" t="str">
        <f t="shared" si="1"/>
        <v>1200uF</v>
      </c>
      <c r="E16" s="50" t="s">
        <v>5109</v>
      </c>
      <c r="F16" s="50" t="str">
        <f t="shared" si="8"/>
        <v>6,3 V</v>
      </c>
      <c r="G16" s="50" t="str">
        <f t="shared" si="9"/>
        <v>105⁰С</v>
      </c>
      <c r="H16" s="52" t="s">
        <v>5159</v>
      </c>
      <c r="I16" s="50" t="str">
        <f t="shared" si="2"/>
        <v>CapAl10X16X5.0mm 1200uF, 6,3 V</v>
      </c>
      <c r="J16" s="45" t="s">
        <v>23</v>
      </c>
      <c r="K16" s="53" t="s">
        <v>5111</v>
      </c>
      <c r="L16" s="45" t="s">
        <v>25</v>
      </c>
      <c r="M16" s="52" t="str">
        <f t="shared" si="3"/>
        <v>CapAl10X16X5.0</v>
      </c>
      <c r="N16" s="52" t="str">
        <f t="shared" si="5"/>
        <v>CapAl10X16X5.0RA</v>
      </c>
      <c r="O16" s="52" t="str">
        <f t="shared" si="6"/>
        <v>CapAl10X16X5.0LA</v>
      </c>
      <c r="P16" s="52" t="s">
        <v>5160</v>
      </c>
      <c r="Q16" s="50" t="s">
        <v>5113</v>
      </c>
      <c r="R16" s="22" t="s">
        <v>5114</v>
      </c>
      <c r="S16" s="22" t="str">
        <f t="shared" ca="1" si="7"/>
        <v>C:\Altium Libraries\Passives Library\DataSheet\Aluminum Electrolytic Capacitors (Panasonic).pdf</v>
      </c>
      <c r="T16" s="50" t="str">
        <f t="shared" si="4"/>
        <v>LOW IMPEDANCE ALUMINUM ELECTROLYTIC CAPACITORS CapAl10X16X5.0 1200uF±20% 6,3 V 105⁰С</v>
      </c>
    </row>
    <row r="17" spans="1:20" x14ac:dyDescent="0.3">
      <c r="A17" s="50" t="s">
        <v>5161</v>
      </c>
      <c r="B17" s="50" t="str">
        <f t="shared" si="0"/>
        <v>FC</v>
      </c>
      <c r="C17" s="51" t="s">
        <v>5162</v>
      </c>
      <c r="D17" s="50" t="str">
        <f t="shared" si="1"/>
        <v>1500uF</v>
      </c>
      <c r="E17" s="50" t="s">
        <v>5109</v>
      </c>
      <c r="F17" s="50" t="str">
        <f t="shared" si="8"/>
        <v>6,3 V</v>
      </c>
      <c r="G17" s="50" t="str">
        <f t="shared" si="9"/>
        <v>105⁰С</v>
      </c>
      <c r="H17" s="52" t="s">
        <v>5163</v>
      </c>
      <c r="I17" s="50" t="str">
        <f t="shared" si="2"/>
        <v>CapAl10X20X5.0mm 1500uF, 6,3 V</v>
      </c>
      <c r="J17" s="45" t="s">
        <v>23</v>
      </c>
      <c r="K17" s="53" t="s">
        <v>5111</v>
      </c>
      <c r="L17" s="45" t="s">
        <v>25</v>
      </c>
      <c r="M17" s="52" t="str">
        <f t="shared" si="3"/>
        <v>CapAl10X20X5.0</v>
      </c>
      <c r="N17" s="52" t="str">
        <f t="shared" si="5"/>
        <v>CapAl10X20X5.0RA</v>
      </c>
      <c r="O17" s="52" t="str">
        <f t="shared" si="6"/>
        <v>CapAl10X20X5.0LA</v>
      </c>
      <c r="P17" s="52" t="s">
        <v>5164</v>
      </c>
      <c r="Q17" s="50" t="s">
        <v>5113</v>
      </c>
      <c r="R17" s="22" t="s">
        <v>5114</v>
      </c>
      <c r="S17" s="22" t="str">
        <f t="shared" ca="1" si="7"/>
        <v>C:\Altium Libraries\Passives Library\DataSheet\Aluminum Electrolytic Capacitors (Panasonic).pdf</v>
      </c>
      <c r="T17" s="50" t="str">
        <f t="shared" si="4"/>
        <v>LOW IMPEDANCE ALUMINUM ELECTROLYTIC CAPACITORS CapAl10X20X5.0 1500uF±20% 6,3 V 105⁰С</v>
      </c>
    </row>
    <row r="18" spans="1:20" x14ac:dyDescent="0.3">
      <c r="A18" s="50" t="s">
        <v>5165</v>
      </c>
      <c r="B18" s="50" t="str">
        <f t="shared" si="0"/>
        <v>FC</v>
      </c>
      <c r="C18" s="52" t="s">
        <v>5166</v>
      </c>
      <c r="D18" s="50" t="str">
        <f t="shared" si="1"/>
        <v>1500uF</v>
      </c>
      <c r="E18" s="50" t="s">
        <v>5109</v>
      </c>
      <c r="F18" s="50" t="str">
        <f t="shared" si="8"/>
        <v>6,3 V</v>
      </c>
      <c r="G18" s="50" t="str">
        <f t="shared" si="9"/>
        <v>105⁰С</v>
      </c>
      <c r="H18" s="52" t="s">
        <v>5167</v>
      </c>
      <c r="I18" s="50" t="str">
        <f t="shared" si="2"/>
        <v>CapAl12.5X15X5.0mm 1500uF, 6,3 V</v>
      </c>
      <c r="J18" s="45" t="s">
        <v>23</v>
      </c>
      <c r="K18" s="53" t="s">
        <v>5111</v>
      </c>
      <c r="L18" s="45" t="s">
        <v>25</v>
      </c>
      <c r="M18" s="52" t="str">
        <f t="shared" si="3"/>
        <v>CapAl12.5X15X5.0</v>
      </c>
      <c r="N18" s="52" t="str">
        <f t="shared" si="5"/>
        <v>CapAl12.5X15X5.0RA</v>
      </c>
      <c r="O18" s="52" t="str">
        <f t="shared" si="6"/>
        <v>CapAl12.5X15X5.0LA</v>
      </c>
      <c r="P18" s="52" t="s">
        <v>5168</v>
      </c>
      <c r="Q18" s="50" t="s">
        <v>5113</v>
      </c>
      <c r="R18" s="22" t="s">
        <v>5114</v>
      </c>
      <c r="S18" s="22" t="str">
        <f t="shared" ca="1" si="7"/>
        <v>C:\Altium Libraries\Passives Library\DataSheet\Aluminum Electrolytic Capacitors (Panasonic).pdf</v>
      </c>
      <c r="T18" s="50" t="str">
        <f t="shared" si="4"/>
        <v>LOW IMPEDANCE ALUMINUM ELECTROLYTIC CAPACITORS CapAl12.5X15X5.0 1500uF±20% 6,3 V 105⁰С</v>
      </c>
    </row>
    <row r="19" spans="1:20" x14ac:dyDescent="0.3">
      <c r="A19" s="50" t="s">
        <v>5169</v>
      </c>
      <c r="B19" s="50" t="str">
        <f t="shared" si="0"/>
        <v>FC</v>
      </c>
      <c r="C19" s="51" t="s">
        <v>5170</v>
      </c>
      <c r="D19" s="50" t="str">
        <f t="shared" si="1"/>
        <v>1800uF</v>
      </c>
      <c r="E19" s="50" t="s">
        <v>5109</v>
      </c>
      <c r="F19" s="50" t="str">
        <f t="shared" si="8"/>
        <v>6,3 V</v>
      </c>
      <c r="G19" s="50" t="str">
        <f t="shared" si="9"/>
        <v>105⁰С</v>
      </c>
      <c r="H19" s="52" t="s">
        <v>5171</v>
      </c>
      <c r="I19" s="50" t="str">
        <f t="shared" si="2"/>
        <v>CapAl10X25X5.0mm 1800uF, 6,3 V</v>
      </c>
      <c r="J19" s="45" t="s">
        <v>23</v>
      </c>
      <c r="K19" s="53" t="s">
        <v>5111</v>
      </c>
      <c r="L19" s="45" t="s">
        <v>25</v>
      </c>
      <c r="M19" s="52" t="str">
        <f t="shared" si="3"/>
        <v>CapAl10X25X5.0</v>
      </c>
      <c r="N19" s="52" t="str">
        <f t="shared" si="5"/>
        <v>CapAl10X25X5.0RA</v>
      </c>
      <c r="O19" s="52" t="str">
        <f t="shared" si="6"/>
        <v>CapAl10X25X5.0LA</v>
      </c>
      <c r="P19" s="52" t="s">
        <v>5172</v>
      </c>
      <c r="Q19" s="50" t="s">
        <v>5113</v>
      </c>
      <c r="R19" s="22" t="s">
        <v>5114</v>
      </c>
      <c r="S19" s="22" t="str">
        <f t="shared" ca="1" si="7"/>
        <v>C:\Altium Libraries\Passives Library\DataSheet\Aluminum Electrolytic Capacitors (Panasonic).pdf</v>
      </c>
      <c r="T19" s="50" t="str">
        <f t="shared" si="4"/>
        <v>LOW IMPEDANCE ALUMINUM ELECTROLYTIC CAPACITORS CapAl10X25X5.0 1800uF±20% 6,3 V 105⁰С</v>
      </c>
    </row>
    <row r="20" spans="1:20" x14ac:dyDescent="0.3">
      <c r="A20" s="50" t="s">
        <v>5173</v>
      </c>
      <c r="B20" s="50" t="str">
        <f t="shared" si="0"/>
        <v>FC</v>
      </c>
      <c r="C20" s="51" t="s">
        <v>5170</v>
      </c>
      <c r="D20" s="50" t="str">
        <f t="shared" si="1"/>
        <v>2200uF</v>
      </c>
      <c r="E20" s="50" t="s">
        <v>5109</v>
      </c>
      <c r="F20" s="50" t="str">
        <f t="shared" si="8"/>
        <v>6,3 V</v>
      </c>
      <c r="G20" s="50" t="str">
        <f t="shared" si="9"/>
        <v>105⁰С</v>
      </c>
      <c r="H20" s="52" t="s">
        <v>5171</v>
      </c>
      <c r="I20" s="50" t="str">
        <f t="shared" si="2"/>
        <v>CapAl10X25X5.0mm 2200uF, 6,3 V</v>
      </c>
      <c r="J20" s="45" t="s">
        <v>23</v>
      </c>
      <c r="K20" s="53" t="s">
        <v>5111</v>
      </c>
      <c r="L20" s="45" t="s">
        <v>25</v>
      </c>
      <c r="M20" s="52" t="str">
        <f t="shared" si="3"/>
        <v>CapAl10X25X5.0</v>
      </c>
      <c r="N20" s="52" t="str">
        <f t="shared" si="5"/>
        <v>CapAl10X25X5.0RA</v>
      </c>
      <c r="O20" s="52" t="str">
        <f t="shared" si="6"/>
        <v>CapAl10X25X5.0LA</v>
      </c>
      <c r="P20" s="52" t="s">
        <v>5174</v>
      </c>
      <c r="Q20" s="50" t="s">
        <v>5113</v>
      </c>
      <c r="R20" s="22" t="s">
        <v>5114</v>
      </c>
      <c r="S20" s="22" t="str">
        <f t="shared" ca="1" si="7"/>
        <v>C:\Altium Libraries\Passives Library\DataSheet\Aluminum Electrolytic Capacitors (Panasonic).pdf</v>
      </c>
      <c r="T20" s="50" t="str">
        <f t="shared" si="4"/>
        <v>LOW IMPEDANCE ALUMINUM ELECTROLYTIC CAPACITORS CapAl10X25X5.0 2200uF±20% 6,3 V 105⁰С</v>
      </c>
    </row>
    <row r="21" spans="1:20" x14ac:dyDescent="0.3">
      <c r="A21" s="50" t="s">
        <v>5175</v>
      </c>
      <c r="B21" s="50" t="str">
        <f t="shared" si="0"/>
        <v>FC</v>
      </c>
      <c r="C21" s="52" t="s">
        <v>5176</v>
      </c>
      <c r="D21" s="50" t="str">
        <f t="shared" si="1"/>
        <v>2200uF</v>
      </c>
      <c r="E21" s="50" t="s">
        <v>5109</v>
      </c>
      <c r="F21" s="50" t="str">
        <f t="shared" si="8"/>
        <v>6,3 V</v>
      </c>
      <c r="G21" s="50" t="str">
        <f t="shared" si="9"/>
        <v>105⁰С</v>
      </c>
      <c r="H21" s="52" t="s">
        <v>5177</v>
      </c>
      <c r="I21" s="50" t="str">
        <f t="shared" si="2"/>
        <v>CapAl16X15X7.5mm 2200uF, 6,3 V</v>
      </c>
      <c r="J21" s="45" t="s">
        <v>23</v>
      </c>
      <c r="K21" s="53" t="s">
        <v>5111</v>
      </c>
      <c r="L21" s="45" t="s">
        <v>25</v>
      </c>
      <c r="M21" s="52" t="str">
        <f t="shared" si="3"/>
        <v>CapAl16X15X7.5</v>
      </c>
      <c r="N21" s="52" t="str">
        <f t="shared" si="5"/>
        <v>CapAl16X15X7.5RA</v>
      </c>
      <c r="O21" s="52" t="str">
        <f t="shared" si="6"/>
        <v>CapAl16X15X7.5LA</v>
      </c>
      <c r="P21" s="52" t="s">
        <v>5178</v>
      </c>
      <c r="Q21" s="50" t="s">
        <v>5113</v>
      </c>
      <c r="R21" s="22" t="s">
        <v>5114</v>
      </c>
      <c r="S21" s="22" t="str">
        <f t="shared" ca="1" si="7"/>
        <v>C:\Altium Libraries\Passives Library\DataSheet\Aluminum Electrolytic Capacitors (Panasonic).pdf</v>
      </c>
      <c r="T21" s="50" t="str">
        <f t="shared" si="4"/>
        <v>LOW IMPEDANCE ALUMINUM ELECTROLYTIC CAPACITORS CapAl16X15X7.5 2200uF±20% 6,3 V 105⁰С</v>
      </c>
    </row>
    <row r="22" spans="1:20" x14ac:dyDescent="0.3">
      <c r="A22" s="50" t="s">
        <v>5179</v>
      </c>
      <c r="B22" s="50" t="str">
        <f t="shared" si="0"/>
        <v>FC</v>
      </c>
      <c r="C22" s="52" t="s">
        <v>5180</v>
      </c>
      <c r="D22" s="50" t="str">
        <f t="shared" si="1"/>
        <v>2700uF</v>
      </c>
      <c r="E22" s="50" t="s">
        <v>5109</v>
      </c>
      <c r="F22" s="50" t="str">
        <f t="shared" si="8"/>
        <v>6,3 V</v>
      </c>
      <c r="G22" s="50" t="str">
        <f t="shared" si="9"/>
        <v>105⁰С</v>
      </c>
      <c r="H22" s="52" t="s">
        <v>5181</v>
      </c>
      <c r="I22" s="50" t="str">
        <f t="shared" si="2"/>
        <v>CapAl10X30X5.0mm 2700uF, 6,3 V</v>
      </c>
      <c r="J22" s="45" t="s">
        <v>23</v>
      </c>
      <c r="K22" s="53" t="s">
        <v>5111</v>
      </c>
      <c r="L22" s="45" t="s">
        <v>25</v>
      </c>
      <c r="M22" s="52" t="str">
        <f t="shared" si="3"/>
        <v>CapAl10X30X5.0</v>
      </c>
      <c r="N22" s="52" t="str">
        <f t="shared" si="5"/>
        <v>CapAl10X30X5.0RA</v>
      </c>
      <c r="O22" s="52" t="str">
        <f t="shared" si="6"/>
        <v>CapAl10X30X5.0LA</v>
      </c>
      <c r="P22" s="52" t="s">
        <v>5182</v>
      </c>
      <c r="Q22" s="50" t="s">
        <v>5113</v>
      </c>
      <c r="R22" s="22" t="s">
        <v>5114</v>
      </c>
      <c r="S22" s="22" t="str">
        <f t="shared" ca="1" si="7"/>
        <v>C:\Altium Libraries\Passives Library\DataSheet\Aluminum Electrolytic Capacitors (Panasonic).pdf</v>
      </c>
      <c r="T22" s="50" t="str">
        <f t="shared" si="4"/>
        <v>LOW IMPEDANCE ALUMINUM ELECTROLYTIC CAPACITORS CapAl10X30X5.0 2700uF±20% 6,3 V 105⁰С</v>
      </c>
    </row>
    <row r="23" spans="1:20" x14ac:dyDescent="0.3">
      <c r="A23" s="50" t="s">
        <v>5183</v>
      </c>
      <c r="B23" s="50" t="str">
        <f t="shared" si="0"/>
        <v>FC</v>
      </c>
      <c r="C23" s="51" t="s">
        <v>5184</v>
      </c>
      <c r="D23" s="50" t="str">
        <f t="shared" si="1"/>
        <v>2700uF</v>
      </c>
      <c r="E23" s="50" t="s">
        <v>5109</v>
      </c>
      <c r="F23" s="50" t="str">
        <f t="shared" si="8"/>
        <v>6,3 V</v>
      </c>
      <c r="G23" s="50" t="str">
        <f t="shared" si="9"/>
        <v>105⁰С</v>
      </c>
      <c r="H23" s="52" t="s">
        <v>5185</v>
      </c>
      <c r="I23" s="50" t="str">
        <f t="shared" si="2"/>
        <v>CapAl12.5X20X5.0mm 2700uF, 6,3 V</v>
      </c>
      <c r="J23" s="45" t="s">
        <v>23</v>
      </c>
      <c r="K23" s="53" t="s">
        <v>5111</v>
      </c>
      <c r="L23" s="45" t="s">
        <v>25</v>
      </c>
      <c r="M23" s="52" t="str">
        <f t="shared" si="3"/>
        <v>CapAl12.5X20X5.0</v>
      </c>
      <c r="N23" s="52" t="str">
        <f t="shared" si="5"/>
        <v>CapAl12.5X20X5.0RA</v>
      </c>
      <c r="O23" s="52" t="str">
        <f t="shared" si="6"/>
        <v>CapAl12.5X20X5.0LA</v>
      </c>
      <c r="P23" s="52" t="s">
        <v>5186</v>
      </c>
      <c r="Q23" s="50" t="s">
        <v>5113</v>
      </c>
      <c r="R23" s="22" t="s">
        <v>5114</v>
      </c>
      <c r="S23" s="22" t="str">
        <f t="shared" ca="1" si="7"/>
        <v>C:\Altium Libraries\Passives Library\DataSheet\Aluminum Electrolytic Capacitors (Panasonic).pdf</v>
      </c>
      <c r="T23" s="50" t="str">
        <f t="shared" si="4"/>
        <v>LOW IMPEDANCE ALUMINUM ELECTROLYTIC CAPACITORS CapAl12.5X20X5.0 2700uF±20% 6,3 V 105⁰С</v>
      </c>
    </row>
    <row r="24" spans="1:20" x14ac:dyDescent="0.3">
      <c r="A24" s="50" t="s">
        <v>5187</v>
      </c>
      <c r="B24" s="50" t="str">
        <f t="shared" si="0"/>
        <v>FC</v>
      </c>
      <c r="C24" s="52" t="s">
        <v>5176</v>
      </c>
      <c r="D24" s="50" t="str">
        <f t="shared" si="1"/>
        <v>2700uF</v>
      </c>
      <c r="E24" s="50" t="s">
        <v>5109</v>
      </c>
      <c r="F24" s="50" t="str">
        <f t="shared" si="8"/>
        <v>6,3 V</v>
      </c>
      <c r="G24" s="50" t="str">
        <f t="shared" si="9"/>
        <v>105⁰С</v>
      </c>
      <c r="H24" s="52" t="s">
        <v>5177</v>
      </c>
      <c r="I24" s="50" t="str">
        <f t="shared" si="2"/>
        <v>CapAl16X15X7.5mm 2700uF, 6,3 V</v>
      </c>
      <c r="J24" s="45" t="s">
        <v>23</v>
      </c>
      <c r="K24" s="53" t="s">
        <v>5111</v>
      </c>
      <c r="L24" s="45" t="s">
        <v>25</v>
      </c>
      <c r="M24" s="52" t="str">
        <f t="shared" si="3"/>
        <v>CapAl16X15X7.5</v>
      </c>
      <c r="N24" s="52" t="str">
        <f t="shared" si="5"/>
        <v>CapAl16X15X7.5RA</v>
      </c>
      <c r="O24" s="52" t="str">
        <f t="shared" si="6"/>
        <v>CapAl16X15X7.5LA</v>
      </c>
      <c r="P24" s="52" t="s">
        <v>5188</v>
      </c>
      <c r="Q24" s="50" t="s">
        <v>5113</v>
      </c>
      <c r="R24" s="22" t="s">
        <v>5114</v>
      </c>
      <c r="S24" s="22" t="str">
        <f t="shared" ca="1" si="7"/>
        <v>C:\Altium Libraries\Passives Library\DataSheet\Aluminum Electrolytic Capacitors (Panasonic).pdf</v>
      </c>
      <c r="T24" s="50" t="str">
        <f t="shared" si="4"/>
        <v>LOW IMPEDANCE ALUMINUM ELECTROLYTIC CAPACITORS CapAl16X15X7.5 2700uF±20% 6,3 V 105⁰С</v>
      </c>
    </row>
    <row r="25" spans="1:20" x14ac:dyDescent="0.3">
      <c r="A25" s="50" t="s">
        <v>5189</v>
      </c>
      <c r="B25" s="50" t="str">
        <f t="shared" si="0"/>
        <v>FC</v>
      </c>
      <c r="C25" s="51" t="s">
        <v>5184</v>
      </c>
      <c r="D25" s="50" t="str">
        <f t="shared" si="1"/>
        <v>3300uF</v>
      </c>
      <c r="E25" s="50" t="s">
        <v>5109</v>
      </c>
      <c r="F25" s="50" t="str">
        <f t="shared" si="8"/>
        <v>6,3 V</v>
      </c>
      <c r="G25" s="50" t="str">
        <f t="shared" si="9"/>
        <v>105⁰С</v>
      </c>
      <c r="H25" s="52" t="s">
        <v>5185</v>
      </c>
      <c r="I25" s="50" t="str">
        <f t="shared" si="2"/>
        <v>CapAl12.5X20X5.0mm 3300uF, 6,3 V</v>
      </c>
      <c r="J25" s="45" t="s">
        <v>23</v>
      </c>
      <c r="K25" s="53" t="s">
        <v>5111</v>
      </c>
      <c r="L25" s="45" t="s">
        <v>25</v>
      </c>
      <c r="M25" s="52" t="str">
        <f t="shared" si="3"/>
        <v>CapAl12.5X20X5.0</v>
      </c>
      <c r="N25" s="52" t="str">
        <f t="shared" si="5"/>
        <v>CapAl12.5X20X5.0RA</v>
      </c>
      <c r="O25" s="52" t="str">
        <f t="shared" si="6"/>
        <v>CapAl12.5X20X5.0LA</v>
      </c>
      <c r="P25" s="52" t="s">
        <v>5190</v>
      </c>
      <c r="Q25" s="50" t="s">
        <v>5113</v>
      </c>
      <c r="R25" s="22" t="s">
        <v>5114</v>
      </c>
      <c r="S25" s="22" t="str">
        <f t="shared" ca="1" si="7"/>
        <v>C:\Altium Libraries\Passives Library\DataSheet\Aluminum Electrolytic Capacitors (Panasonic).pdf</v>
      </c>
      <c r="T25" s="50" t="str">
        <f t="shared" si="4"/>
        <v>LOW IMPEDANCE ALUMINUM ELECTROLYTIC CAPACITORS CapAl12.5X20X5.0 3300uF±20% 6,3 V 105⁰С</v>
      </c>
    </row>
    <row r="26" spans="1:20" x14ac:dyDescent="0.3">
      <c r="A26" s="50" t="s">
        <v>5191</v>
      </c>
      <c r="B26" s="50" t="str">
        <f t="shared" si="0"/>
        <v>FC</v>
      </c>
      <c r="C26" s="52" t="s">
        <v>5192</v>
      </c>
      <c r="D26" s="50" t="str">
        <f t="shared" si="1"/>
        <v>3300uF</v>
      </c>
      <c r="E26" s="50" t="s">
        <v>5109</v>
      </c>
      <c r="F26" s="50" t="str">
        <f t="shared" si="8"/>
        <v>6,3 V</v>
      </c>
      <c r="G26" s="50" t="str">
        <f t="shared" si="9"/>
        <v>105⁰С</v>
      </c>
      <c r="H26" s="52" t="s">
        <v>5193</v>
      </c>
      <c r="I26" s="50" t="str">
        <f t="shared" si="2"/>
        <v>CapAl18X15X7.5mm 3300uF, 6,3 V</v>
      </c>
      <c r="J26" s="45" t="s">
        <v>23</v>
      </c>
      <c r="K26" s="53" t="s">
        <v>5111</v>
      </c>
      <c r="L26" s="45" t="s">
        <v>25</v>
      </c>
      <c r="M26" s="52" t="str">
        <f t="shared" si="3"/>
        <v>CapAl18X15X7.5</v>
      </c>
      <c r="N26" s="52" t="str">
        <f t="shared" si="5"/>
        <v>CapAl18X15X7.5RA</v>
      </c>
      <c r="O26" s="52" t="str">
        <f t="shared" si="6"/>
        <v>CapAl18X15X7.5LA</v>
      </c>
      <c r="P26" s="52" t="s">
        <v>5194</v>
      </c>
      <c r="Q26" s="50" t="s">
        <v>5113</v>
      </c>
      <c r="R26" s="22" t="s">
        <v>5114</v>
      </c>
      <c r="S26" s="22" t="str">
        <f t="shared" ca="1" si="7"/>
        <v>C:\Altium Libraries\Passives Library\DataSheet\Aluminum Electrolytic Capacitors (Panasonic).pdf</v>
      </c>
      <c r="T26" s="50" t="str">
        <f t="shared" si="4"/>
        <v>LOW IMPEDANCE ALUMINUM ELECTROLYTIC CAPACITORS CapAl18X15X7.5 3300uF±20% 6,3 V 105⁰С</v>
      </c>
    </row>
    <row r="27" spans="1:20" x14ac:dyDescent="0.3">
      <c r="A27" s="50" t="s">
        <v>5195</v>
      </c>
      <c r="B27" s="50" t="str">
        <f t="shared" si="0"/>
        <v>FC</v>
      </c>
      <c r="C27" s="51" t="s">
        <v>5196</v>
      </c>
      <c r="D27" s="50" t="str">
        <f t="shared" si="1"/>
        <v>3900uF</v>
      </c>
      <c r="E27" s="50" t="s">
        <v>5109</v>
      </c>
      <c r="F27" s="50" t="str">
        <f t="shared" si="8"/>
        <v>6,3 V</v>
      </c>
      <c r="G27" s="50" t="str">
        <f t="shared" si="9"/>
        <v>105⁰С</v>
      </c>
      <c r="H27" s="52" t="s">
        <v>5197</v>
      </c>
      <c r="I27" s="50" t="str">
        <f t="shared" si="2"/>
        <v>CapAl12.5X25X5.0mm 3900uF, 6,3 V</v>
      </c>
      <c r="J27" s="45" t="s">
        <v>23</v>
      </c>
      <c r="K27" s="53" t="s">
        <v>5111</v>
      </c>
      <c r="L27" s="45" t="s">
        <v>25</v>
      </c>
      <c r="M27" s="52" t="str">
        <f t="shared" si="3"/>
        <v>CapAl12.5X25X5.0</v>
      </c>
      <c r="N27" s="52" t="str">
        <f t="shared" si="5"/>
        <v>CapAl12.5X25X5.0RA</v>
      </c>
      <c r="O27" s="52" t="str">
        <f t="shared" si="6"/>
        <v>CapAl12.5X25X5.0LA</v>
      </c>
      <c r="P27" s="52" t="s">
        <v>5198</v>
      </c>
      <c r="Q27" s="50" t="s">
        <v>5113</v>
      </c>
      <c r="R27" s="22" t="s">
        <v>5114</v>
      </c>
      <c r="S27" s="22" t="str">
        <f t="shared" ca="1" si="7"/>
        <v>C:\Altium Libraries\Passives Library\DataSheet\Aluminum Electrolytic Capacitors (Panasonic).pdf</v>
      </c>
      <c r="T27" s="50" t="str">
        <f t="shared" si="4"/>
        <v>LOW IMPEDANCE ALUMINUM ELECTROLYTIC CAPACITORS CapAl12.5X25X5.0 3900uF±20% 6,3 V 105⁰С</v>
      </c>
    </row>
    <row r="28" spans="1:20" x14ac:dyDescent="0.3">
      <c r="A28" s="50" t="s">
        <v>5199</v>
      </c>
      <c r="B28" s="50" t="str">
        <f t="shared" si="0"/>
        <v>FC</v>
      </c>
      <c r="C28" s="51" t="s">
        <v>5200</v>
      </c>
      <c r="D28" s="50" t="str">
        <f t="shared" si="1"/>
        <v>4700uF</v>
      </c>
      <c r="E28" s="50" t="s">
        <v>5109</v>
      </c>
      <c r="F28" s="50" t="str">
        <f t="shared" si="8"/>
        <v>6,3 V</v>
      </c>
      <c r="G28" s="50" t="str">
        <f t="shared" si="9"/>
        <v>105⁰С</v>
      </c>
      <c r="H28" s="52" t="s">
        <v>5201</v>
      </c>
      <c r="I28" s="50" t="str">
        <f t="shared" si="2"/>
        <v>CapAl12.5X30X5.0mm 4700uF, 6,3 V</v>
      </c>
      <c r="J28" s="45" t="s">
        <v>23</v>
      </c>
      <c r="K28" s="53" t="s">
        <v>5111</v>
      </c>
      <c r="L28" s="45" t="s">
        <v>25</v>
      </c>
      <c r="M28" s="52" t="str">
        <f t="shared" si="3"/>
        <v>CapAl12.5X30X5.0</v>
      </c>
      <c r="N28" s="52" t="str">
        <f t="shared" si="5"/>
        <v>CapAl12.5X30X5.0RA</v>
      </c>
      <c r="O28" s="52" t="str">
        <f t="shared" si="6"/>
        <v>CapAl12.5X30X5.0LA</v>
      </c>
      <c r="P28" s="52" t="s">
        <v>5202</v>
      </c>
      <c r="Q28" s="50" t="s">
        <v>5113</v>
      </c>
      <c r="R28" s="22" t="s">
        <v>5114</v>
      </c>
      <c r="S28" s="22" t="str">
        <f t="shared" ca="1" si="7"/>
        <v>C:\Altium Libraries\Passives Library\DataSheet\Aluminum Electrolytic Capacitors (Panasonic).pdf</v>
      </c>
      <c r="T28" s="50" t="str">
        <f t="shared" si="4"/>
        <v>LOW IMPEDANCE ALUMINUM ELECTROLYTIC CAPACITORS CapAl12.5X30X5.0 4700uF±20% 6,3 V 105⁰С</v>
      </c>
    </row>
    <row r="29" spans="1:20" x14ac:dyDescent="0.3">
      <c r="A29" s="50" t="s">
        <v>5203</v>
      </c>
      <c r="B29" s="50" t="str">
        <f t="shared" si="0"/>
        <v>FC</v>
      </c>
      <c r="C29" s="52" t="s">
        <v>5204</v>
      </c>
      <c r="D29" s="50" t="str">
        <f t="shared" si="1"/>
        <v>4700uF</v>
      </c>
      <c r="E29" s="50" t="s">
        <v>5109</v>
      </c>
      <c r="F29" s="50" t="str">
        <f t="shared" si="8"/>
        <v>6,3 V</v>
      </c>
      <c r="G29" s="50" t="str">
        <f t="shared" si="9"/>
        <v>105⁰С</v>
      </c>
      <c r="H29" s="52" t="s">
        <v>5205</v>
      </c>
      <c r="I29" s="50" t="str">
        <f t="shared" si="2"/>
        <v>CapAl16X20X7.5mm 4700uF, 6,3 V</v>
      </c>
      <c r="J29" s="45" t="s">
        <v>23</v>
      </c>
      <c r="K29" s="53" t="s">
        <v>5111</v>
      </c>
      <c r="L29" s="45" t="s">
        <v>25</v>
      </c>
      <c r="M29" s="52" t="str">
        <f t="shared" si="3"/>
        <v>CapAl16X20X7.5</v>
      </c>
      <c r="N29" s="52" t="str">
        <f t="shared" si="5"/>
        <v>CapAl16X20X7.5RA</v>
      </c>
      <c r="O29" s="52" t="str">
        <f t="shared" si="6"/>
        <v>CapAl16X20X7.5LA</v>
      </c>
      <c r="P29" s="52" t="s">
        <v>5206</v>
      </c>
      <c r="Q29" s="50" t="s">
        <v>5113</v>
      </c>
      <c r="R29" s="22" t="s">
        <v>5114</v>
      </c>
      <c r="S29" s="22" t="str">
        <f t="shared" ca="1" si="7"/>
        <v>C:\Altium Libraries\Passives Library\DataSheet\Aluminum Electrolytic Capacitors (Panasonic).pdf</v>
      </c>
      <c r="T29" s="50" t="str">
        <f t="shared" si="4"/>
        <v>LOW IMPEDANCE ALUMINUM ELECTROLYTIC CAPACITORS CapAl16X20X7.5 4700uF±20% 6,3 V 105⁰С</v>
      </c>
    </row>
    <row r="30" spans="1:20" x14ac:dyDescent="0.3">
      <c r="A30" s="50" t="s">
        <v>5207</v>
      </c>
      <c r="B30" s="50" t="str">
        <f t="shared" si="0"/>
        <v>FC</v>
      </c>
      <c r="C30" s="52" t="s">
        <v>5208</v>
      </c>
      <c r="D30" s="50" t="str">
        <f t="shared" si="1"/>
        <v>5600uF</v>
      </c>
      <c r="E30" s="50" t="s">
        <v>5109</v>
      </c>
      <c r="F30" s="50" t="str">
        <f t="shared" si="8"/>
        <v>6,3 V</v>
      </c>
      <c r="G30" s="50" t="str">
        <f t="shared" si="9"/>
        <v>105⁰С</v>
      </c>
      <c r="H30" s="52" t="s">
        <v>5209</v>
      </c>
      <c r="I30" s="50" t="str">
        <f t="shared" si="2"/>
        <v>CapAl12.5X35X5.0mm 5600uF, 6,3 V</v>
      </c>
      <c r="J30" s="45" t="s">
        <v>23</v>
      </c>
      <c r="K30" s="53" t="s">
        <v>5111</v>
      </c>
      <c r="L30" s="45" t="s">
        <v>25</v>
      </c>
      <c r="M30" s="52" t="str">
        <f t="shared" si="3"/>
        <v>CapAl12.5X35X5.0</v>
      </c>
      <c r="N30" s="52" t="str">
        <f t="shared" si="5"/>
        <v>CapAl12.5X35X5.0RA</v>
      </c>
      <c r="O30" s="52" t="str">
        <f t="shared" si="6"/>
        <v>CapAl12.5X35X5.0LA</v>
      </c>
      <c r="P30" s="52" t="s">
        <v>5210</v>
      </c>
      <c r="Q30" s="50" t="s">
        <v>5113</v>
      </c>
      <c r="R30" s="22" t="s">
        <v>5114</v>
      </c>
      <c r="S30" s="22" t="str">
        <f t="shared" ca="1" si="7"/>
        <v>C:\Altium Libraries\Passives Library\DataSheet\Aluminum Electrolytic Capacitors (Panasonic).pdf</v>
      </c>
      <c r="T30" s="50" t="str">
        <f t="shared" si="4"/>
        <v>LOW IMPEDANCE ALUMINUM ELECTROLYTIC CAPACITORS CapAl12.5X35X5.0 5600uF±20% 6,3 V 105⁰С</v>
      </c>
    </row>
    <row r="31" spans="1:20" x14ac:dyDescent="0.3">
      <c r="A31" s="50" t="s">
        <v>5211</v>
      </c>
      <c r="B31" s="50" t="str">
        <f t="shared" si="0"/>
        <v>FC</v>
      </c>
      <c r="C31" s="51" t="s">
        <v>5204</v>
      </c>
      <c r="D31" s="50" t="str">
        <f t="shared" si="1"/>
        <v>5600uF</v>
      </c>
      <c r="E31" s="50" t="s">
        <v>5109</v>
      </c>
      <c r="F31" s="50" t="str">
        <f t="shared" si="8"/>
        <v>6,3 V</v>
      </c>
      <c r="G31" s="50" t="str">
        <f t="shared" si="9"/>
        <v>105⁰С</v>
      </c>
      <c r="H31" s="52" t="s">
        <v>5205</v>
      </c>
      <c r="I31" s="50" t="str">
        <f t="shared" si="2"/>
        <v>CapAl16X20X7.5mm 5600uF, 6,3 V</v>
      </c>
      <c r="J31" s="45" t="s">
        <v>23</v>
      </c>
      <c r="K31" s="53" t="s">
        <v>5111</v>
      </c>
      <c r="L31" s="45" t="s">
        <v>25</v>
      </c>
      <c r="M31" s="52" t="str">
        <f t="shared" si="3"/>
        <v>CapAl16X20X7.5</v>
      </c>
      <c r="N31" s="52" t="str">
        <f t="shared" si="5"/>
        <v>CapAl16X20X7.5RA</v>
      </c>
      <c r="O31" s="52" t="str">
        <f t="shared" si="6"/>
        <v>CapAl16X20X7.5LA</v>
      </c>
      <c r="P31" s="52" t="s">
        <v>5212</v>
      </c>
      <c r="Q31" s="50" t="s">
        <v>5113</v>
      </c>
      <c r="R31" s="22" t="s">
        <v>5114</v>
      </c>
      <c r="S31" s="22" t="str">
        <f t="shared" ca="1" si="7"/>
        <v>C:\Altium Libraries\Passives Library\DataSheet\Aluminum Electrolytic Capacitors (Panasonic).pdf</v>
      </c>
      <c r="T31" s="50" t="str">
        <f t="shared" si="4"/>
        <v>LOW IMPEDANCE ALUMINUM ELECTROLYTIC CAPACITORS CapAl16X20X7.5 5600uF±20% 6,3 V 105⁰С</v>
      </c>
    </row>
    <row r="32" spans="1:20" x14ac:dyDescent="0.3">
      <c r="A32" s="50" t="s">
        <v>5213</v>
      </c>
      <c r="B32" s="50" t="str">
        <f t="shared" si="0"/>
        <v>FC</v>
      </c>
      <c r="C32" s="52" t="s">
        <v>5214</v>
      </c>
      <c r="D32" s="50" t="str">
        <f t="shared" si="1"/>
        <v>6800uF</v>
      </c>
      <c r="E32" s="50" t="s">
        <v>5109</v>
      </c>
      <c r="F32" s="50" t="str">
        <f t="shared" si="8"/>
        <v>6,3 V</v>
      </c>
      <c r="G32" s="50" t="str">
        <f t="shared" si="9"/>
        <v>105⁰С</v>
      </c>
      <c r="H32" s="52" t="s">
        <v>5215</v>
      </c>
      <c r="I32" s="50" t="str">
        <f t="shared" si="2"/>
        <v>CapAl12.5X40X5.0mm 6800uF, 6,3 V</v>
      </c>
      <c r="J32" s="45" t="s">
        <v>23</v>
      </c>
      <c r="K32" s="53" t="s">
        <v>5111</v>
      </c>
      <c r="L32" s="45" t="s">
        <v>25</v>
      </c>
      <c r="M32" s="52" t="str">
        <f t="shared" si="3"/>
        <v>CapAl12.5X40X5.0</v>
      </c>
      <c r="N32" s="52" t="str">
        <f t="shared" si="5"/>
        <v>CapAl12.5X40X5.0RA</v>
      </c>
      <c r="O32" s="52" t="str">
        <f t="shared" si="6"/>
        <v>CapAl12.5X40X5.0LA</v>
      </c>
      <c r="P32" s="52" t="s">
        <v>5216</v>
      </c>
      <c r="Q32" s="50" t="s">
        <v>5113</v>
      </c>
      <c r="R32" s="22" t="s">
        <v>5114</v>
      </c>
      <c r="S32" s="22" t="str">
        <f t="shared" ca="1" si="7"/>
        <v>C:\Altium Libraries\Passives Library\DataSheet\Aluminum Electrolytic Capacitors (Panasonic).pdf</v>
      </c>
      <c r="T32" s="50" t="str">
        <f t="shared" si="4"/>
        <v>LOW IMPEDANCE ALUMINUM ELECTROLYTIC CAPACITORS CapAl12.5X40X5.0 6800uF±20% 6,3 V 105⁰С</v>
      </c>
    </row>
    <row r="33" spans="1:20" x14ac:dyDescent="0.3">
      <c r="A33" s="50" t="s">
        <v>5217</v>
      </c>
      <c r="B33" s="50" t="str">
        <f t="shared" si="0"/>
        <v>FC</v>
      </c>
      <c r="C33" s="51" t="s">
        <v>5218</v>
      </c>
      <c r="D33" s="50" t="str">
        <f t="shared" si="1"/>
        <v>6800uF</v>
      </c>
      <c r="E33" s="50" t="s">
        <v>5109</v>
      </c>
      <c r="F33" s="50" t="str">
        <f t="shared" si="8"/>
        <v>6,3 V</v>
      </c>
      <c r="G33" s="50" t="str">
        <f t="shared" si="9"/>
        <v>105⁰С</v>
      </c>
      <c r="H33" s="52" t="s">
        <v>5219</v>
      </c>
      <c r="I33" s="50" t="str">
        <f t="shared" si="2"/>
        <v>CapAl16X25X7.5mm 6800uF, 6,3 V</v>
      </c>
      <c r="J33" s="45" t="s">
        <v>23</v>
      </c>
      <c r="K33" s="53" t="s">
        <v>5111</v>
      </c>
      <c r="L33" s="45" t="s">
        <v>25</v>
      </c>
      <c r="M33" s="52" t="str">
        <f t="shared" si="3"/>
        <v>CapAl16X25X7.5</v>
      </c>
      <c r="N33" s="52" t="str">
        <f t="shared" si="5"/>
        <v>CapAl16X25X7.5RA</v>
      </c>
      <c r="O33" s="52" t="str">
        <f t="shared" si="6"/>
        <v>CapAl16X25X7.5LA</v>
      </c>
      <c r="P33" s="52" t="s">
        <v>5220</v>
      </c>
      <c r="Q33" s="50" t="s">
        <v>5113</v>
      </c>
      <c r="R33" s="22" t="s">
        <v>5114</v>
      </c>
      <c r="S33" s="22" t="str">
        <f t="shared" ca="1" si="7"/>
        <v>C:\Altium Libraries\Passives Library\DataSheet\Aluminum Electrolytic Capacitors (Panasonic).pdf</v>
      </c>
      <c r="T33" s="50" t="str">
        <f t="shared" si="4"/>
        <v>LOW IMPEDANCE ALUMINUM ELECTROLYTIC CAPACITORS CapAl16X25X7.5 6800uF±20% 6,3 V 105⁰С</v>
      </c>
    </row>
    <row r="34" spans="1:20" x14ac:dyDescent="0.3">
      <c r="A34" s="50" t="s">
        <v>5221</v>
      </c>
      <c r="B34" s="50" t="str">
        <f t="shared" si="0"/>
        <v>FC</v>
      </c>
      <c r="C34" s="52" t="s">
        <v>5222</v>
      </c>
      <c r="D34" s="50" t="str">
        <f t="shared" si="1"/>
        <v>6800uF</v>
      </c>
      <c r="E34" s="50" t="s">
        <v>5109</v>
      </c>
      <c r="F34" s="50" t="str">
        <f t="shared" si="8"/>
        <v>6,3 V</v>
      </c>
      <c r="G34" s="50" t="str">
        <f t="shared" si="9"/>
        <v>105⁰С</v>
      </c>
      <c r="H34" s="52" t="s">
        <v>5223</v>
      </c>
      <c r="I34" s="50" t="str">
        <f t="shared" si="2"/>
        <v>CapAl18X20X7.5mm 6800uF, 6,3 V</v>
      </c>
      <c r="J34" s="45" t="s">
        <v>23</v>
      </c>
      <c r="K34" s="53" t="s">
        <v>5111</v>
      </c>
      <c r="L34" s="45" t="s">
        <v>25</v>
      </c>
      <c r="M34" s="52" t="str">
        <f t="shared" si="3"/>
        <v>CapAl18X20X7.5</v>
      </c>
      <c r="N34" s="52" t="str">
        <f t="shared" si="5"/>
        <v>CapAl18X20X7.5RA</v>
      </c>
      <c r="O34" s="52" t="str">
        <f t="shared" si="6"/>
        <v>CapAl18X20X7.5LA</v>
      </c>
      <c r="P34" s="52" t="s">
        <v>5224</v>
      </c>
      <c r="Q34" s="50" t="s">
        <v>5113</v>
      </c>
      <c r="R34" s="22" t="s">
        <v>5114</v>
      </c>
      <c r="S34" s="22" t="str">
        <f t="shared" ca="1" si="7"/>
        <v>C:\Altium Libraries\Passives Library\DataSheet\Aluminum Electrolytic Capacitors (Panasonic).pdf</v>
      </c>
      <c r="T34" s="50" t="str">
        <f t="shared" si="4"/>
        <v>LOW IMPEDANCE ALUMINUM ELECTROLYTIC CAPACITORS CapAl18X20X7.5 6800uF±20% 6,3 V 105⁰С</v>
      </c>
    </row>
    <row r="35" spans="1:20" x14ac:dyDescent="0.3">
      <c r="A35" s="50" t="s">
        <v>5225</v>
      </c>
      <c r="B35" s="50" t="str">
        <f t="shared" si="0"/>
        <v>FC</v>
      </c>
      <c r="C35" s="51" t="s">
        <v>5226</v>
      </c>
      <c r="D35" s="50" t="str">
        <f t="shared" si="1"/>
        <v>8200uF</v>
      </c>
      <c r="E35" s="50" t="s">
        <v>5109</v>
      </c>
      <c r="F35" s="50" t="str">
        <f t="shared" si="8"/>
        <v>6,3 V</v>
      </c>
      <c r="G35" s="50" t="str">
        <f t="shared" si="9"/>
        <v>105⁰С</v>
      </c>
      <c r="H35" s="52" t="s">
        <v>5227</v>
      </c>
      <c r="I35" s="50" t="str">
        <f t="shared" si="2"/>
        <v>CapAl16X31.5X7.5mm 8200uF, 6,3 V</v>
      </c>
      <c r="J35" s="45" t="s">
        <v>23</v>
      </c>
      <c r="K35" s="53" t="s">
        <v>5111</v>
      </c>
      <c r="L35" s="45" t="s">
        <v>25</v>
      </c>
      <c r="M35" s="52" t="str">
        <f t="shared" si="3"/>
        <v>CapAl16X31.5X7.5</v>
      </c>
      <c r="N35" s="52" t="str">
        <f t="shared" si="5"/>
        <v>CapAl16X31.5X7.5RA</v>
      </c>
      <c r="O35" s="52" t="str">
        <f t="shared" si="6"/>
        <v>CapAl16X31.5X7.5LA</v>
      </c>
      <c r="P35" s="52" t="s">
        <v>5228</v>
      </c>
      <c r="Q35" s="50" t="s">
        <v>5113</v>
      </c>
      <c r="R35" s="22" t="s">
        <v>5114</v>
      </c>
      <c r="S35" s="22" t="str">
        <f t="shared" ca="1" si="7"/>
        <v>C:\Altium Libraries\Passives Library\DataSheet\Aluminum Electrolytic Capacitors (Panasonic).pdf</v>
      </c>
      <c r="T35" s="50" t="str">
        <f t="shared" si="4"/>
        <v>LOW IMPEDANCE ALUMINUM ELECTROLYTIC CAPACITORS CapAl16X31.5X7.5 8200uF±20% 6,3 V 105⁰С</v>
      </c>
    </row>
    <row r="36" spans="1:20" x14ac:dyDescent="0.3">
      <c r="A36" s="50" t="s">
        <v>5229</v>
      </c>
      <c r="B36" s="50" t="str">
        <f t="shared" si="0"/>
        <v>FC</v>
      </c>
      <c r="C36" s="51" t="s">
        <v>5230</v>
      </c>
      <c r="D36" s="50" t="str">
        <f t="shared" si="1"/>
        <v>10000uF</v>
      </c>
      <c r="E36" s="50" t="s">
        <v>5109</v>
      </c>
      <c r="F36" s="50" t="str">
        <f t="shared" si="8"/>
        <v>6,3 V</v>
      </c>
      <c r="G36" s="50" t="str">
        <f t="shared" si="9"/>
        <v>105⁰С</v>
      </c>
      <c r="H36" s="52" t="s">
        <v>5231</v>
      </c>
      <c r="I36" s="50" t="str">
        <f t="shared" si="2"/>
        <v>CapAl16X35.5X7.5mm 10000uF, 6,3 V</v>
      </c>
      <c r="J36" s="45" t="s">
        <v>23</v>
      </c>
      <c r="K36" s="53" t="s">
        <v>5111</v>
      </c>
      <c r="L36" s="45" t="s">
        <v>25</v>
      </c>
      <c r="M36" s="52" t="str">
        <f t="shared" si="3"/>
        <v>CapAl16X35.5X7.5</v>
      </c>
      <c r="N36" s="52" t="str">
        <f t="shared" si="5"/>
        <v>CapAl16X35.5X7.5RA</v>
      </c>
      <c r="O36" s="52" t="str">
        <f t="shared" si="6"/>
        <v>CapAl16X35.5X7.5LA</v>
      </c>
      <c r="P36" s="52" t="s">
        <v>5232</v>
      </c>
      <c r="Q36" s="50" t="s">
        <v>5113</v>
      </c>
      <c r="R36" s="22" t="s">
        <v>5114</v>
      </c>
      <c r="S36" s="22" t="str">
        <f t="shared" ca="1" si="7"/>
        <v>C:\Altium Libraries\Passives Library\DataSheet\Aluminum Electrolytic Capacitors (Panasonic).pdf</v>
      </c>
      <c r="T36" s="50" t="str">
        <f t="shared" si="4"/>
        <v>LOW IMPEDANCE ALUMINUM ELECTROLYTIC CAPACITORS CapAl16X35.5X7.5 10000uF±20% 6,3 V 105⁰С</v>
      </c>
    </row>
    <row r="37" spans="1:20" x14ac:dyDescent="0.3">
      <c r="A37" s="50" t="s">
        <v>5233</v>
      </c>
      <c r="B37" s="50" t="str">
        <f t="shared" si="0"/>
        <v>FC</v>
      </c>
      <c r="C37" s="52" t="s">
        <v>5234</v>
      </c>
      <c r="D37" s="50" t="str">
        <f t="shared" si="1"/>
        <v>10000uF</v>
      </c>
      <c r="E37" s="50" t="s">
        <v>5109</v>
      </c>
      <c r="F37" s="50" t="str">
        <f t="shared" si="8"/>
        <v>6,3 V</v>
      </c>
      <c r="G37" s="50" t="str">
        <f t="shared" si="9"/>
        <v>105⁰С</v>
      </c>
      <c r="H37" s="52" t="s">
        <v>5235</v>
      </c>
      <c r="I37" s="50" t="str">
        <f t="shared" si="2"/>
        <v>CapAl18X31.5X7.5mm 10000uF, 6,3 V</v>
      </c>
      <c r="J37" s="45" t="s">
        <v>23</v>
      </c>
      <c r="K37" s="53" t="s">
        <v>5111</v>
      </c>
      <c r="L37" s="45" t="s">
        <v>25</v>
      </c>
      <c r="M37" s="52" t="str">
        <f t="shared" si="3"/>
        <v>CapAl18X31.5X7.5</v>
      </c>
      <c r="N37" s="52" t="str">
        <f t="shared" si="5"/>
        <v>CapAl18X31.5X7.5RA</v>
      </c>
      <c r="O37" s="52" t="str">
        <f t="shared" si="6"/>
        <v>CapAl18X31.5X7.5LA</v>
      </c>
      <c r="P37" s="52" t="s">
        <v>5236</v>
      </c>
      <c r="Q37" s="50" t="s">
        <v>5113</v>
      </c>
      <c r="R37" s="22" t="s">
        <v>5114</v>
      </c>
      <c r="S37" s="22" t="str">
        <f t="shared" ca="1" si="7"/>
        <v>C:\Altium Libraries\Passives Library\DataSheet\Aluminum Electrolytic Capacitors (Panasonic).pdf</v>
      </c>
      <c r="T37" s="50" t="str">
        <f t="shared" si="4"/>
        <v>LOW IMPEDANCE ALUMINUM ELECTROLYTIC CAPACITORS CapAl18X31.5X7.5 10000uF±20% 6,3 V 105⁰С</v>
      </c>
    </row>
    <row r="38" spans="1:20" x14ac:dyDescent="0.3">
      <c r="A38" s="50" t="s">
        <v>5237</v>
      </c>
      <c r="B38" s="50" t="str">
        <f t="shared" si="0"/>
        <v>FC</v>
      </c>
      <c r="C38" s="52" t="s">
        <v>5238</v>
      </c>
      <c r="D38" s="50" t="str">
        <f t="shared" si="1"/>
        <v>12000uF</v>
      </c>
      <c r="E38" s="50" t="s">
        <v>5109</v>
      </c>
      <c r="F38" s="50" t="str">
        <f t="shared" si="8"/>
        <v>6,3 V</v>
      </c>
      <c r="G38" s="50" t="str">
        <f t="shared" si="9"/>
        <v>105⁰С</v>
      </c>
      <c r="H38" s="52" t="s">
        <v>5239</v>
      </c>
      <c r="I38" s="50" t="str">
        <f t="shared" si="2"/>
        <v>CapAl16X40X7.5mm 12000uF, 6,3 V</v>
      </c>
      <c r="J38" s="45" t="s">
        <v>23</v>
      </c>
      <c r="K38" s="53" t="s">
        <v>5111</v>
      </c>
      <c r="L38" s="45" t="s">
        <v>25</v>
      </c>
      <c r="M38" s="52" t="str">
        <f t="shared" si="3"/>
        <v>CapAl16X40X7.5</v>
      </c>
      <c r="N38" s="52" t="str">
        <f t="shared" si="5"/>
        <v>CapAl16X40X7.5RA</v>
      </c>
      <c r="O38" s="52" t="str">
        <f t="shared" si="6"/>
        <v>CapAl16X40X7.5LA</v>
      </c>
      <c r="P38" s="52" t="s">
        <v>5240</v>
      </c>
      <c r="Q38" s="50" t="s">
        <v>5113</v>
      </c>
      <c r="R38" s="22" t="s">
        <v>5114</v>
      </c>
      <c r="S38" s="22" t="str">
        <f t="shared" ca="1" si="7"/>
        <v>C:\Altium Libraries\Passives Library\DataSheet\Aluminum Electrolytic Capacitors (Panasonic).pdf</v>
      </c>
      <c r="T38" s="50" t="str">
        <f t="shared" si="4"/>
        <v>LOW IMPEDANCE ALUMINUM ELECTROLYTIC CAPACITORS CapAl16X40X7.5 12000uF±20% 6,3 V 105⁰С</v>
      </c>
    </row>
    <row r="39" spans="1:20" x14ac:dyDescent="0.3">
      <c r="A39" s="50" t="s">
        <v>5241</v>
      </c>
      <c r="B39" s="50" t="str">
        <f t="shared" si="0"/>
        <v>FC</v>
      </c>
      <c r="C39" s="51" t="s">
        <v>5234</v>
      </c>
      <c r="D39" s="50" t="str">
        <f t="shared" si="1"/>
        <v>12000uF</v>
      </c>
      <c r="E39" s="50" t="s">
        <v>5109</v>
      </c>
      <c r="F39" s="50" t="str">
        <f t="shared" si="8"/>
        <v>6,3 V</v>
      </c>
      <c r="G39" s="50" t="str">
        <f t="shared" si="9"/>
        <v>105⁰С</v>
      </c>
      <c r="H39" s="52" t="s">
        <v>5242</v>
      </c>
      <c r="I39" s="50" t="str">
        <f t="shared" si="2"/>
        <v>CapAl18X31.5X7.5mm 12000uF, 6,3 V</v>
      </c>
      <c r="J39" s="45" t="s">
        <v>23</v>
      </c>
      <c r="K39" s="53" t="s">
        <v>5111</v>
      </c>
      <c r="L39" s="45" t="s">
        <v>25</v>
      </c>
      <c r="M39" s="52" t="str">
        <f t="shared" si="3"/>
        <v>CapAl18X31.5X7.5</v>
      </c>
      <c r="N39" s="52" t="str">
        <f t="shared" si="5"/>
        <v>CapAl18X31.5X7.5RA</v>
      </c>
      <c r="O39" s="52" t="str">
        <f t="shared" si="6"/>
        <v>CapAl18X31.5X7.5LA</v>
      </c>
      <c r="P39" s="52" t="s">
        <v>5243</v>
      </c>
      <c r="Q39" s="50" t="s">
        <v>5113</v>
      </c>
      <c r="R39" s="22" t="s">
        <v>5114</v>
      </c>
      <c r="S39" s="22" t="str">
        <f t="shared" ca="1" si="7"/>
        <v>C:\Altium Libraries\Passives Library\DataSheet\Aluminum Electrolytic Capacitors (Panasonic).pdf</v>
      </c>
      <c r="T39" s="50" t="str">
        <f t="shared" si="4"/>
        <v>LOW IMPEDANCE ALUMINUM ELECTROLYTIC CAPACITORS CapAl18X31.5X7.5 12000uF±20% 6,3 V 105⁰С</v>
      </c>
    </row>
    <row r="40" spans="1:20" x14ac:dyDescent="0.3">
      <c r="A40" s="50" t="s">
        <v>5244</v>
      </c>
      <c r="B40" s="50" t="str">
        <f t="shared" si="0"/>
        <v>FC</v>
      </c>
      <c r="C40" s="51" t="s">
        <v>5245</v>
      </c>
      <c r="D40" s="50" t="str">
        <f t="shared" si="1"/>
        <v>15000uF</v>
      </c>
      <c r="E40" s="50" t="s">
        <v>5109</v>
      </c>
      <c r="F40" s="50" t="str">
        <f t="shared" si="8"/>
        <v>6,3 V</v>
      </c>
      <c r="G40" s="50" t="str">
        <f t="shared" si="9"/>
        <v>105⁰С</v>
      </c>
      <c r="H40" s="52" t="s">
        <v>5246</v>
      </c>
      <c r="I40" s="50" t="str">
        <f t="shared" si="2"/>
        <v>CapAl18X35.5X7.5mm 15000uF, 6,3 V</v>
      </c>
      <c r="J40" s="45" t="s">
        <v>23</v>
      </c>
      <c r="K40" s="53" t="s">
        <v>5111</v>
      </c>
      <c r="L40" s="45" t="s">
        <v>25</v>
      </c>
      <c r="M40" s="52" t="str">
        <f t="shared" si="3"/>
        <v>CapAl18X35.5X7.5</v>
      </c>
      <c r="N40" s="52" t="str">
        <f t="shared" si="5"/>
        <v>CapAl18X35.5X7.5RA</v>
      </c>
      <c r="O40" s="52" t="str">
        <f t="shared" si="6"/>
        <v>CapAl18X35.5X7.5LA</v>
      </c>
      <c r="P40" s="52" t="s">
        <v>5247</v>
      </c>
      <c r="Q40" s="50" t="s">
        <v>5113</v>
      </c>
      <c r="R40" s="22" t="s">
        <v>5114</v>
      </c>
      <c r="S40" s="22" t="str">
        <f t="shared" ca="1" si="7"/>
        <v>C:\Altium Libraries\Passives Library\DataSheet\Aluminum Electrolytic Capacitors (Panasonic).pdf</v>
      </c>
      <c r="T40" s="50" t="str">
        <f t="shared" si="4"/>
        <v>LOW IMPEDANCE ALUMINUM ELECTROLYTIC CAPACITORS CapAl18X35.5X7.5 15000uF±20% 6,3 V 105⁰С</v>
      </c>
    </row>
    <row r="41" spans="1:20" x14ac:dyDescent="0.3">
      <c r="A41" s="50" t="s">
        <v>5248</v>
      </c>
      <c r="B41" s="50" t="str">
        <f t="shared" si="0"/>
        <v>FC</v>
      </c>
      <c r="C41" s="51" t="s">
        <v>5108</v>
      </c>
      <c r="D41" s="50" t="str">
        <f t="shared" si="1"/>
        <v>22uF</v>
      </c>
      <c r="E41" s="50" t="s">
        <v>5109</v>
      </c>
      <c r="F41" s="50" t="str">
        <f t="shared" si="8"/>
        <v>10 V</v>
      </c>
      <c r="G41" s="50" t="str">
        <f t="shared" si="9"/>
        <v>105⁰С</v>
      </c>
      <c r="H41" s="52" t="s">
        <v>5110</v>
      </c>
      <c r="I41" s="50" t="str">
        <f t="shared" si="2"/>
        <v>CapAl4X7X1.5mm 22uF, 10 V</v>
      </c>
      <c r="J41" s="45" t="s">
        <v>23</v>
      </c>
      <c r="K41" s="53" t="s">
        <v>5111</v>
      </c>
      <c r="L41" s="45" t="s">
        <v>25</v>
      </c>
      <c r="M41" s="52" t="str">
        <f t="shared" si="3"/>
        <v>CapAl4X7X1.5</v>
      </c>
      <c r="N41" s="52" t="str">
        <f t="shared" si="5"/>
        <v>CapAl4X7X1.5RA</v>
      </c>
      <c r="O41" s="52" t="str">
        <f t="shared" si="6"/>
        <v>CapAl4X7X1.5LA</v>
      </c>
      <c r="P41" s="52" t="s">
        <v>5249</v>
      </c>
      <c r="Q41" s="50" t="s">
        <v>5113</v>
      </c>
      <c r="R41" s="22" t="s">
        <v>5114</v>
      </c>
      <c r="S41" s="22" t="str">
        <f t="shared" ca="1" si="7"/>
        <v>C:\Altium Libraries\Passives Library\DataSheet\Aluminum Electrolytic Capacitors (Panasonic).pdf</v>
      </c>
      <c r="T41" s="50" t="str">
        <f t="shared" si="4"/>
        <v>LOW IMPEDANCE ALUMINUM ELECTROLYTIC CAPACITORS CapAl4X7X1.5 22uF±20% 10 V 105⁰С</v>
      </c>
    </row>
    <row r="42" spans="1:20" x14ac:dyDescent="0.3">
      <c r="A42" s="50" t="s">
        <v>5250</v>
      </c>
      <c r="B42" s="50" t="str">
        <f t="shared" si="0"/>
        <v>FC</v>
      </c>
      <c r="C42" s="51" t="s">
        <v>5116</v>
      </c>
      <c r="D42" s="50" t="str">
        <f t="shared" si="1"/>
        <v>39uF</v>
      </c>
      <c r="E42" s="50" t="s">
        <v>5109</v>
      </c>
      <c r="F42" s="50" t="str">
        <f t="shared" si="8"/>
        <v>10 V</v>
      </c>
      <c r="G42" s="50" t="str">
        <f t="shared" si="9"/>
        <v>105⁰С</v>
      </c>
      <c r="H42" s="52" t="s">
        <v>5117</v>
      </c>
      <c r="I42" s="50" t="str">
        <f t="shared" si="2"/>
        <v>CapAl5X7X2.0mm 39uF, 10 V</v>
      </c>
      <c r="J42" s="45" t="s">
        <v>23</v>
      </c>
      <c r="K42" s="53" t="s">
        <v>5111</v>
      </c>
      <c r="L42" s="45" t="s">
        <v>25</v>
      </c>
      <c r="M42" s="52" t="str">
        <f t="shared" si="3"/>
        <v>CapAl5X7X2.0</v>
      </c>
      <c r="N42" s="52" t="str">
        <f t="shared" si="5"/>
        <v>CapAl5X7X2.0RA</v>
      </c>
      <c r="O42" s="52" t="str">
        <f t="shared" si="6"/>
        <v>CapAl5X7X2.0LA</v>
      </c>
      <c r="P42" s="52" t="s">
        <v>5251</v>
      </c>
      <c r="Q42" s="50" t="s">
        <v>5113</v>
      </c>
      <c r="R42" s="22" t="s">
        <v>5114</v>
      </c>
      <c r="S42" s="22" t="str">
        <f t="shared" ca="1" si="7"/>
        <v>C:\Altium Libraries\Passives Library\DataSheet\Aluminum Electrolytic Capacitors (Panasonic).pdf</v>
      </c>
      <c r="T42" s="50" t="str">
        <f t="shared" si="4"/>
        <v>LOW IMPEDANCE ALUMINUM ELECTROLYTIC CAPACITORS CapAl5X7X2.0 39uF±20% 10 V 105⁰С</v>
      </c>
    </row>
    <row r="43" spans="1:20" x14ac:dyDescent="0.3">
      <c r="A43" s="50" t="s">
        <v>5252</v>
      </c>
      <c r="B43" s="50" t="str">
        <f t="shared" si="0"/>
        <v>FC</v>
      </c>
      <c r="C43" s="51" t="s">
        <v>5120</v>
      </c>
      <c r="D43" s="50" t="str">
        <f t="shared" si="1"/>
        <v>82uF</v>
      </c>
      <c r="E43" s="50" t="s">
        <v>5109</v>
      </c>
      <c r="F43" s="50" t="str">
        <f t="shared" si="8"/>
        <v>10 V</v>
      </c>
      <c r="G43" s="50" t="str">
        <f t="shared" si="9"/>
        <v>105⁰С</v>
      </c>
      <c r="H43" s="52" t="s">
        <v>5121</v>
      </c>
      <c r="I43" s="50" t="str">
        <f t="shared" si="2"/>
        <v>CapAl5X11X2.0mm 82uF, 10 V</v>
      </c>
      <c r="J43" s="45" t="s">
        <v>23</v>
      </c>
      <c r="K43" s="53" t="s">
        <v>5111</v>
      </c>
      <c r="L43" s="45" t="s">
        <v>25</v>
      </c>
      <c r="M43" s="52" t="str">
        <f t="shared" si="3"/>
        <v>CapAl5X11X2.0</v>
      </c>
      <c r="N43" s="52" t="str">
        <f t="shared" si="5"/>
        <v>CapAl5X11X2.0RA</v>
      </c>
      <c r="O43" s="52" t="str">
        <f t="shared" si="6"/>
        <v>CapAl5X11X2.0LA</v>
      </c>
      <c r="P43" s="52" t="s">
        <v>5253</v>
      </c>
      <c r="Q43" s="50" t="s">
        <v>5113</v>
      </c>
      <c r="R43" s="22" t="s">
        <v>5114</v>
      </c>
      <c r="S43" s="22" t="str">
        <f t="shared" ca="1" si="7"/>
        <v>C:\Altium Libraries\Passives Library\DataSheet\Aluminum Electrolytic Capacitors (Panasonic).pdf</v>
      </c>
      <c r="T43" s="50" t="str">
        <f t="shared" si="4"/>
        <v>LOW IMPEDANCE ALUMINUM ELECTROLYTIC CAPACITORS CapAl5X11X2.0 82uF±20% 10 V 105⁰С</v>
      </c>
    </row>
    <row r="44" spans="1:20" x14ac:dyDescent="0.3">
      <c r="A44" s="50" t="s">
        <v>5254</v>
      </c>
      <c r="B44" s="50" t="str">
        <f t="shared" si="0"/>
        <v>FC</v>
      </c>
      <c r="C44" s="51" t="s">
        <v>5124</v>
      </c>
      <c r="D44" s="50" t="str">
        <f t="shared" si="1"/>
        <v>82uF</v>
      </c>
      <c r="E44" s="50" t="s">
        <v>5109</v>
      </c>
      <c r="F44" s="50" t="str">
        <f t="shared" si="8"/>
        <v>10 V</v>
      </c>
      <c r="G44" s="50" t="str">
        <f t="shared" si="9"/>
        <v>105⁰С</v>
      </c>
      <c r="H44" s="52" t="s">
        <v>5125</v>
      </c>
      <c r="I44" s="50" t="str">
        <f t="shared" si="2"/>
        <v>CapAl6.3X7X2.5mm 82uF, 10 V</v>
      </c>
      <c r="J44" s="45" t="s">
        <v>23</v>
      </c>
      <c r="K44" s="53" t="s">
        <v>5111</v>
      </c>
      <c r="L44" s="45" t="s">
        <v>25</v>
      </c>
      <c r="M44" s="52" t="str">
        <f t="shared" si="3"/>
        <v>CapAl6.3X7X2.5</v>
      </c>
      <c r="N44" s="52" t="str">
        <f t="shared" si="5"/>
        <v>CapAl6.3X7X2.5RA</v>
      </c>
      <c r="O44" s="52" t="str">
        <f t="shared" si="6"/>
        <v>CapAl6.3X7X2.5LA</v>
      </c>
      <c r="P44" s="52" t="s">
        <v>5255</v>
      </c>
      <c r="Q44" s="50" t="s">
        <v>5113</v>
      </c>
      <c r="R44" s="22" t="s">
        <v>5114</v>
      </c>
      <c r="S44" s="22" t="str">
        <f t="shared" ca="1" si="7"/>
        <v>C:\Altium Libraries\Passives Library\DataSheet\Aluminum Electrolytic Capacitors (Panasonic).pdf</v>
      </c>
      <c r="T44" s="50" t="str">
        <f t="shared" si="4"/>
        <v>LOW IMPEDANCE ALUMINUM ELECTROLYTIC CAPACITORS CapAl6.3X7X2.5 82uF±20% 10 V 105⁰С</v>
      </c>
    </row>
    <row r="45" spans="1:20" x14ac:dyDescent="0.3">
      <c r="A45" s="50" t="s">
        <v>5256</v>
      </c>
      <c r="B45" s="50" t="str">
        <f t="shared" si="0"/>
        <v>FC</v>
      </c>
      <c r="C45" s="52" t="s">
        <v>5120</v>
      </c>
      <c r="D45" s="50" t="str">
        <f t="shared" si="1"/>
        <v>100uF</v>
      </c>
      <c r="E45" s="50" t="s">
        <v>5109</v>
      </c>
      <c r="F45" s="50" t="str">
        <f t="shared" si="8"/>
        <v>10 V</v>
      </c>
      <c r="G45" s="50" t="str">
        <f t="shared" si="9"/>
        <v>105⁰С</v>
      </c>
      <c r="H45" s="52" t="s">
        <v>5121</v>
      </c>
      <c r="I45" s="50" t="str">
        <f t="shared" si="2"/>
        <v>CapAl5X11X2.0mm 100uF, 10 V</v>
      </c>
      <c r="J45" s="45" t="s">
        <v>23</v>
      </c>
      <c r="K45" s="53" t="s">
        <v>5111</v>
      </c>
      <c r="L45" s="45" t="s">
        <v>25</v>
      </c>
      <c r="M45" s="52" t="str">
        <f t="shared" si="3"/>
        <v>CapAl5X11X2.0</v>
      </c>
      <c r="N45" s="52" t="str">
        <f t="shared" si="5"/>
        <v>CapAl5X11X2.0RA</v>
      </c>
      <c r="O45" s="52" t="str">
        <f t="shared" si="6"/>
        <v>CapAl5X11X2.0LA</v>
      </c>
      <c r="P45" s="52" t="s">
        <v>5257</v>
      </c>
      <c r="Q45" s="50" t="s">
        <v>5113</v>
      </c>
      <c r="R45" s="22" t="s">
        <v>5114</v>
      </c>
      <c r="S45" s="22" t="str">
        <f t="shared" ca="1" si="7"/>
        <v>C:\Altium Libraries\Passives Library\DataSheet\Aluminum Electrolytic Capacitors (Panasonic).pdf</v>
      </c>
      <c r="T45" s="50" t="str">
        <f t="shared" si="4"/>
        <v>LOW IMPEDANCE ALUMINUM ELECTROLYTIC CAPACITORS CapAl5X11X2.0 100uF±20% 10 V 105⁰С</v>
      </c>
    </row>
    <row r="46" spans="1:20" x14ac:dyDescent="0.3">
      <c r="A46" s="50" t="s">
        <v>5258</v>
      </c>
      <c r="B46" s="50" t="str">
        <f t="shared" si="0"/>
        <v>FC</v>
      </c>
      <c r="C46" s="52" t="s">
        <v>5128</v>
      </c>
      <c r="D46" s="50" t="str">
        <f t="shared" si="1"/>
        <v>150uF</v>
      </c>
      <c r="E46" s="50" t="s">
        <v>5109</v>
      </c>
      <c r="F46" s="50" t="str">
        <f t="shared" si="8"/>
        <v>10 V</v>
      </c>
      <c r="G46" s="50" t="str">
        <f t="shared" si="9"/>
        <v>105⁰С</v>
      </c>
      <c r="H46" s="52" t="s">
        <v>5129</v>
      </c>
      <c r="I46" s="50" t="str">
        <f t="shared" si="2"/>
        <v>CapAl6.3X11.2X2.5mm 150uF, 10 V</v>
      </c>
      <c r="J46" s="45" t="s">
        <v>23</v>
      </c>
      <c r="K46" s="53" t="s">
        <v>5111</v>
      </c>
      <c r="L46" s="45" t="s">
        <v>25</v>
      </c>
      <c r="M46" s="52" t="str">
        <f t="shared" si="3"/>
        <v>CapAl6.3X11.2X2.5</v>
      </c>
      <c r="N46" s="52" t="str">
        <f t="shared" si="5"/>
        <v>CapAl6.3X11.2X2.5RA</v>
      </c>
      <c r="O46" s="52" t="str">
        <f t="shared" si="6"/>
        <v>CapAl6.3X11.2X2.5LA</v>
      </c>
      <c r="P46" s="52" t="s">
        <v>5259</v>
      </c>
      <c r="Q46" s="50" t="s">
        <v>5113</v>
      </c>
      <c r="R46" s="22" t="s">
        <v>5114</v>
      </c>
      <c r="S46" s="22" t="str">
        <f t="shared" ca="1" si="7"/>
        <v>C:\Altium Libraries\Passives Library\DataSheet\Aluminum Electrolytic Capacitors (Panasonic).pdf</v>
      </c>
      <c r="T46" s="50" t="str">
        <f t="shared" si="4"/>
        <v>LOW IMPEDANCE ALUMINUM ELECTROLYTIC CAPACITORS CapAl6.3X11.2X2.5 150uF±20% 10 V 105⁰С</v>
      </c>
    </row>
    <row r="47" spans="1:20" x14ac:dyDescent="0.3">
      <c r="A47" s="50" t="s">
        <v>5260</v>
      </c>
      <c r="B47" s="50" t="str">
        <f t="shared" si="0"/>
        <v>FC</v>
      </c>
      <c r="C47" s="51" t="s">
        <v>5128</v>
      </c>
      <c r="D47" s="50" t="str">
        <f t="shared" si="1"/>
        <v>180uF</v>
      </c>
      <c r="E47" s="50" t="s">
        <v>5109</v>
      </c>
      <c r="F47" s="50" t="str">
        <f t="shared" si="8"/>
        <v>10 V</v>
      </c>
      <c r="G47" s="50" t="str">
        <f t="shared" si="9"/>
        <v>105⁰С</v>
      </c>
      <c r="H47" s="52" t="s">
        <v>5129</v>
      </c>
      <c r="I47" s="50" t="str">
        <f t="shared" si="2"/>
        <v>CapAl6.3X11.2X2.5mm 180uF, 10 V</v>
      </c>
      <c r="J47" s="45" t="s">
        <v>23</v>
      </c>
      <c r="K47" s="53" t="s">
        <v>5111</v>
      </c>
      <c r="L47" s="45" t="s">
        <v>25</v>
      </c>
      <c r="M47" s="52" t="str">
        <f t="shared" si="3"/>
        <v>CapAl6.3X11.2X2.5</v>
      </c>
      <c r="N47" s="52" t="str">
        <f t="shared" si="5"/>
        <v>CapAl6.3X11.2X2.5RA</v>
      </c>
      <c r="O47" s="52" t="str">
        <f t="shared" si="6"/>
        <v>CapAl6.3X11.2X2.5LA</v>
      </c>
      <c r="P47" s="52" t="s">
        <v>5261</v>
      </c>
      <c r="Q47" s="50" t="s">
        <v>5113</v>
      </c>
      <c r="R47" s="22" t="s">
        <v>5114</v>
      </c>
      <c r="S47" s="22" t="str">
        <f t="shared" ca="1" si="7"/>
        <v>C:\Altium Libraries\Passives Library\DataSheet\Aluminum Electrolytic Capacitors (Panasonic).pdf</v>
      </c>
      <c r="T47" s="50" t="str">
        <f t="shared" si="4"/>
        <v>LOW IMPEDANCE ALUMINUM ELECTROLYTIC CAPACITORS CapAl6.3X11.2X2.5 180uF±20% 10 V 105⁰С</v>
      </c>
    </row>
    <row r="48" spans="1:20" x14ac:dyDescent="0.3">
      <c r="A48" s="50" t="s">
        <v>5262</v>
      </c>
      <c r="B48" s="50" t="str">
        <f t="shared" si="0"/>
        <v>FC</v>
      </c>
      <c r="C48" s="52" t="s">
        <v>5128</v>
      </c>
      <c r="D48" s="50" t="str">
        <f t="shared" si="1"/>
        <v>220uF</v>
      </c>
      <c r="E48" s="50" t="s">
        <v>5109</v>
      </c>
      <c r="F48" s="50" t="str">
        <f t="shared" si="8"/>
        <v>10 V</v>
      </c>
      <c r="G48" s="50" t="str">
        <f t="shared" si="9"/>
        <v>105⁰С</v>
      </c>
      <c r="H48" s="52" t="s">
        <v>5129</v>
      </c>
      <c r="I48" s="50" t="str">
        <f t="shared" si="2"/>
        <v>CapAl6.3X11.2X2.5mm 220uF, 10 V</v>
      </c>
      <c r="J48" s="45" t="s">
        <v>23</v>
      </c>
      <c r="K48" s="53" t="s">
        <v>5111</v>
      </c>
      <c r="L48" s="45" t="s">
        <v>25</v>
      </c>
      <c r="M48" s="52" t="str">
        <f t="shared" si="3"/>
        <v>CapAl6.3X11.2X2.5</v>
      </c>
      <c r="N48" s="52" t="str">
        <f t="shared" si="5"/>
        <v>CapAl6.3X11.2X2.5RA</v>
      </c>
      <c r="O48" s="52" t="str">
        <f t="shared" si="6"/>
        <v>CapAl6.3X11.2X2.5LA</v>
      </c>
      <c r="P48" s="52" t="s">
        <v>5263</v>
      </c>
      <c r="Q48" s="50" t="s">
        <v>5113</v>
      </c>
      <c r="R48" s="22" t="s">
        <v>5114</v>
      </c>
      <c r="S48" s="22" t="str">
        <f t="shared" ca="1" si="7"/>
        <v>C:\Altium Libraries\Passives Library\DataSheet\Aluminum Electrolytic Capacitors (Panasonic).pdf</v>
      </c>
      <c r="T48" s="50" t="str">
        <f t="shared" si="4"/>
        <v>LOW IMPEDANCE ALUMINUM ELECTROLYTIC CAPACITORS CapAl6.3X11.2X2.5 220uF±20% 10 V 105⁰С</v>
      </c>
    </row>
    <row r="49" spans="1:20" x14ac:dyDescent="0.3">
      <c r="A49" s="50" t="s">
        <v>5264</v>
      </c>
      <c r="B49" s="50" t="str">
        <f t="shared" si="0"/>
        <v>FC</v>
      </c>
      <c r="C49" s="51" t="s">
        <v>5136</v>
      </c>
      <c r="D49" s="50" t="str">
        <f t="shared" si="1"/>
        <v>330uF</v>
      </c>
      <c r="E49" s="50" t="s">
        <v>5109</v>
      </c>
      <c r="F49" s="50" t="str">
        <f t="shared" si="8"/>
        <v>10 V</v>
      </c>
      <c r="G49" s="50" t="str">
        <f t="shared" si="9"/>
        <v>105⁰С</v>
      </c>
      <c r="H49" s="52" t="s">
        <v>5137</v>
      </c>
      <c r="I49" s="50" t="str">
        <f t="shared" si="2"/>
        <v>CapAl8X11.5X3.5mm 330uF, 10 V</v>
      </c>
      <c r="J49" s="45" t="s">
        <v>23</v>
      </c>
      <c r="K49" s="53" t="s">
        <v>5111</v>
      </c>
      <c r="L49" s="45" t="s">
        <v>25</v>
      </c>
      <c r="M49" s="52" t="str">
        <f t="shared" si="3"/>
        <v>CapAl8X11.5X3.5</v>
      </c>
      <c r="N49" s="52" t="str">
        <f t="shared" si="5"/>
        <v>CapAl8X11.5X3.5RA</v>
      </c>
      <c r="O49" s="52" t="str">
        <f t="shared" si="6"/>
        <v>CapAl8X11.5X3.5LA</v>
      </c>
      <c r="P49" s="52" t="s">
        <v>5265</v>
      </c>
      <c r="Q49" s="50" t="s">
        <v>5113</v>
      </c>
      <c r="R49" s="22" t="s">
        <v>5114</v>
      </c>
      <c r="S49" s="22" t="str">
        <f t="shared" ca="1" si="7"/>
        <v>C:\Altium Libraries\Passives Library\DataSheet\Aluminum Electrolytic Capacitors (Panasonic).pdf</v>
      </c>
      <c r="T49" s="50" t="str">
        <f t="shared" si="4"/>
        <v>LOW IMPEDANCE ALUMINUM ELECTROLYTIC CAPACITORS CapAl8X11.5X3.5 330uF±20% 10 V 105⁰С</v>
      </c>
    </row>
    <row r="50" spans="1:20" x14ac:dyDescent="0.3">
      <c r="A50" s="50" t="s">
        <v>5266</v>
      </c>
      <c r="B50" s="50" t="str">
        <f t="shared" si="0"/>
        <v>FC</v>
      </c>
      <c r="C50" s="51" t="s">
        <v>5136</v>
      </c>
      <c r="D50" s="50" t="str">
        <f t="shared" si="1"/>
        <v>390uF</v>
      </c>
      <c r="E50" s="50" t="s">
        <v>5109</v>
      </c>
      <c r="F50" s="50" t="str">
        <f t="shared" si="8"/>
        <v>10 V</v>
      </c>
      <c r="G50" s="50" t="str">
        <f t="shared" si="9"/>
        <v>105⁰С</v>
      </c>
      <c r="H50" s="52" t="s">
        <v>5137</v>
      </c>
      <c r="I50" s="50" t="str">
        <f t="shared" si="2"/>
        <v>CapAl8X11.5X3.5mm 390uF, 10 V</v>
      </c>
      <c r="J50" s="45" t="s">
        <v>23</v>
      </c>
      <c r="K50" s="53" t="s">
        <v>5111</v>
      </c>
      <c r="L50" s="45" t="s">
        <v>25</v>
      </c>
      <c r="M50" s="52" t="str">
        <f t="shared" si="3"/>
        <v>CapAl8X11.5X3.5</v>
      </c>
      <c r="N50" s="52" t="str">
        <f t="shared" si="5"/>
        <v>CapAl8X11.5X3.5RA</v>
      </c>
      <c r="O50" s="52" t="str">
        <f t="shared" si="6"/>
        <v>CapAl8X11.5X3.5LA</v>
      </c>
      <c r="P50" s="52" t="s">
        <v>5267</v>
      </c>
      <c r="Q50" s="50" t="s">
        <v>5113</v>
      </c>
      <c r="R50" s="22" t="s">
        <v>5114</v>
      </c>
      <c r="S50" s="22" t="str">
        <f t="shared" ca="1" si="7"/>
        <v>C:\Altium Libraries\Passives Library\DataSheet\Aluminum Electrolytic Capacitors (Panasonic).pdf</v>
      </c>
      <c r="T50" s="50" t="str">
        <f t="shared" si="4"/>
        <v>LOW IMPEDANCE ALUMINUM ELECTROLYTIC CAPACITORS CapAl8X11.5X3.5 390uF±20% 10 V 105⁰С</v>
      </c>
    </row>
    <row r="51" spans="1:20" x14ac:dyDescent="0.3">
      <c r="A51" s="50" t="s">
        <v>5268</v>
      </c>
      <c r="B51" s="50" t="str">
        <f t="shared" si="0"/>
        <v>FC</v>
      </c>
      <c r="C51" s="51" t="s">
        <v>5136</v>
      </c>
      <c r="D51" s="50" t="str">
        <f t="shared" si="1"/>
        <v>470uF</v>
      </c>
      <c r="E51" s="50" t="s">
        <v>5109</v>
      </c>
      <c r="F51" s="50" t="str">
        <f t="shared" si="8"/>
        <v>10 V</v>
      </c>
      <c r="G51" s="50" t="str">
        <f t="shared" si="9"/>
        <v>105⁰С</v>
      </c>
      <c r="H51" s="52" t="s">
        <v>5137</v>
      </c>
      <c r="I51" s="50" t="str">
        <f t="shared" si="2"/>
        <v>CapAl8X11.5X3.5mm 470uF, 10 V</v>
      </c>
      <c r="J51" s="45" t="s">
        <v>23</v>
      </c>
      <c r="K51" s="53" t="s">
        <v>5111</v>
      </c>
      <c r="L51" s="45" t="s">
        <v>25</v>
      </c>
      <c r="M51" s="52" t="str">
        <f t="shared" si="3"/>
        <v>CapAl8X11.5X3.5</v>
      </c>
      <c r="N51" s="52" t="str">
        <f t="shared" si="5"/>
        <v>CapAl8X11.5X3.5RA</v>
      </c>
      <c r="O51" s="52" t="str">
        <f t="shared" si="6"/>
        <v>CapAl8X11.5X3.5LA</v>
      </c>
      <c r="P51" s="52" t="s">
        <v>5269</v>
      </c>
      <c r="Q51" s="50" t="s">
        <v>5113</v>
      </c>
      <c r="R51" s="22" t="s">
        <v>5114</v>
      </c>
      <c r="S51" s="22" t="str">
        <f t="shared" ca="1" si="7"/>
        <v>C:\Altium Libraries\Passives Library\DataSheet\Aluminum Electrolytic Capacitors (Panasonic).pdf</v>
      </c>
      <c r="T51" s="50" t="str">
        <f t="shared" si="4"/>
        <v>LOW IMPEDANCE ALUMINUM ELECTROLYTIC CAPACITORS CapAl8X11.5X3.5 470uF±20% 10 V 105⁰С</v>
      </c>
    </row>
    <row r="52" spans="1:20" x14ac:dyDescent="0.3">
      <c r="A52" s="50" t="s">
        <v>5270</v>
      </c>
      <c r="B52" s="50" t="str">
        <f t="shared" si="0"/>
        <v>FC</v>
      </c>
      <c r="C52" s="51" t="s">
        <v>5148</v>
      </c>
      <c r="D52" s="50" t="str">
        <f t="shared" si="1"/>
        <v>560uF</v>
      </c>
      <c r="E52" s="50" t="s">
        <v>5109</v>
      </c>
      <c r="F52" s="50" t="str">
        <f t="shared" si="8"/>
        <v>10 V</v>
      </c>
      <c r="G52" s="50" t="str">
        <f t="shared" si="9"/>
        <v>105⁰С</v>
      </c>
      <c r="H52" s="52" t="s">
        <v>5149</v>
      </c>
      <c r="I52" s="50" t="str">
        <f t="shared" si="2"/>
        <v>CapAl10X12.5X5.0mm 560uF, 10 V</v>
      </c>
      <c r="J52" s="45" t="s">
        <v>23</v>
      </c>
      <c r="K52" s="53" t="s">
        <v>5111</v>
      </c>
      <c r="L52" s="45" t="s">
        <v>25</v>
      </c>
      <c r="M52" s="52" t="str">
        <f t="shared" si="3"/>
        <v>CapAl10X12.5X5.0</v>
      </c>
      <c r="N52" s="52" t="str">
        <f t="shared" si="5"/>
        <v>CapAl10X12.5X5.0RA</v>
      </c>
      <c r="O52" s="52" t="str">
        <f t="shared" si="6"/>
        <v>CapAl10X12.5X5.0LA</v>
      </c>
      <c r="P52" s="52" t="s">
        <v>5271</v>
      </c>
      <c r="Q52" s="50" t="s">
        <v>5113</v>
      </c>
      <c r="R52" s="22" t="s">
        <v>5114</v>
      </c>
      <c r="S52" s="22" t="str">
        <f t="shared" ca="1" si="7"/>
        <v>C:\Altium Libraries\Passives Library\DataSheet\Aluminum Electrolytic Capacitors (Panasonic).pdf</v>
      </c>
      <c r="T52" s="50" t="str">
        <f t="shared" si="4"/>
        <v>LOW IMPEDANCE ALUMINUM ELECTROLYTIC CAPACITORS CapAl10X12.5X5.0 560uF±20% 10 V 105⁰С</v>
      </c>
    </row>
    <row r="53" spans="1:20" x14ac:dyDescent="0.3">
      <c r="A53" s="50" t="s">
        <v>5272</v>
      </c>
      <c r="B53" s="50" t="str">
        <f t="shared" si="0"/>
        <v>FC</v>
      </c>
      <c r="C53" s="52" t="s">
        <v>5144</v>
      </c>
      <c r="D53" s="50" t="str">
        <f t="shared" si="1"/>
        <v>680uF</v>
      </c>
      <c r="E53" s="50" t="s">
        <v>5109</v>
      </c>
      <c r="F53" s="50" t="str">
        <f t="shared" si="8"/>
        <v>10 V</v>
      </c>
      <c r="G53" s="50" t="str">
        <f t="shared" si="9"/>
        <v>105⁰С</v>
      </c>
      <c r="H53" s="52" t="s">
        <v>5145</v>
      </c>
      <c r="I53" s="50" t="str">
        <f t="shared" si="2"/>
        <v>CapAl8X15X3.5mm 680uF, 10 V</v>
      </c>
      <c r="J53" s="45" t="s">
        <v>23</v>
      </c>
      <c r="K53" s="53" t="s">
        <v>5111</v>
      </c>
      <c r="L53" s="45" t="s">
        <v>25</v>
      </c>
      <c r="M53" s="52" t="str">
        <f t="shared" si="3"/>
        <v>CapAl8X15X3.5</v>
      </c>
      <c r="N53" s="52" t="str">
        <f t="shared" si="5"/>
        <v>CapAl8X15X3.5RA</v>
      </c>
      <c r="O53" s="52" t="str">
        <f t="shared" si="6"/>
        <v>CapAl8X15X3.5LA</v>
      </c>
      <c r="P53" s="52" t="s">
        <v>5273</v>
      </c>
      <c r="Q53" s="50" t="s">
        <v>5113</v>
      </c>
      <c r="R53" s="22" t="s">
        <v>5114</v>
      </c>
      <c r="S53" s="22" t="str">
        <f t="shared" ca="1" si="7"/>
        <v>C:\Altium Libraries\Passives Library\DataSheet\Aluminum Electrolytic Capacitors (Panasonic).pdf</v>
      </c>
      <c r="T53" s="50" t="str">
        <f t="shared" si="4"/>
        <v>LOW IMPEDANCE ALUMINUM ELECTROLYTIC CAPACITORS CapAl8X15X3.5 680uF±20% 10 V 105⁰С</v>
      </c>
    </row>
    <row r="54" spans="1:20" x14ac:dyDescent="0.3">
      <c r="A54" s="50" t="s">
        <v>5274</v>
      </c>
      <c r="B54" s="50" t="str">
        <f t="shared" si="0"/>
        <v>FC</v>
      </c>
      <c r="C54" s="51" t="s">
        <v>5148</v>
      </c>
      <c r="D54" s="50" t="str">
        <f t="shared" si="1"/>
        <v>680uF</v>
      </c>
      <c r="E54" s="50" t="s">
        <v>5109</v>
      </c>
      <c r="F54" s="50" t="str">
        <f t="shared" si="8"/>
        <v>10 V</v>
      </c>
      <c r="G54" s="50" t="str">
        <f t="shared" si="9"/>
        <v>105⁰С</v>
      </c>
      <c r="H54" s="52" t="s">
        <v>5149</v>
      </c>
      <c r="I54" s="50" t="str">
        <f t="shared" si="2"/>
        <v>CapAl10X12.5X5.0mm 680uF, 10 V</v>
      </c>
      <c r="J54" s="45" t="s">
        <v>23</v>
      </c>
      <c r="K54" s="53" t="s">
        <v>5111</v>
      </c>
      <c r="L54" s="45" t="s">
        <v>25</v>
      </c>
      <c r="M54" s="52" t="str">
        <f t="shared" si="3"/>
        <v>CapAl10X12.5X5.0</v>
      </c>
      <c r="N54" s="52" t="str">
        <f t="shared" si="5"/>
        <v>CapAl10X12.5X5.0RA</v>
      </c>
      <c r="O54" s="52" t="str">
        <f t="shared" si="6"/>
        <v>CapAl10X12.5X5.0LA</v>
      </c>
      <c r="P54" s="52" t="s">
        <v>5275</v>
      </c>
      <c r="Q54" s="50" t="s">
        <v>5113</v>
      </c>
      <c r="R54" s="22" t="s">
        <v>5114</v>
      </c>
      <c r="S54" s="22" t="str">
        <f t="shared" ca="1" si="7"/>
        <v>C:\Altium Libraries\Passives Library\DataSheet\Aluminum Electrolytic Capacitors (Panasonic).pdf</v>
      </c>
      <c r="T54" s="50" t="str">
        <f t="shared" si="4"/>
        <v>LOW IMPEDANCE ALUMINUM ELECTROLYTIC CAPACITORS CapAl10X12.5X5.0 680uF±20% 10 V 105⁰С</v>
      </c>
    </row>
    <row r="55" spans="1:20" x14ac:dyDescent="0.3">
      <c r="A55" s="50" t="s">
        <v>5276</v>
      </c>
      <c r="B55" s="50" t="str">
        <f t="shared" si="0"/>
        <v>FC</v>
      </c>
      <c r="C55" s="51" t="s">
        <v>5158</v>
      </c>
      <c r="D55" s="50" t="str">
        <f t="shared" si="1"/>
        <v>820uF</v>
      </c>
      <c r="E55" s="50" t="s">
        <v>5109</v>
      </c>
      <c r="F55" s="50" t="str">
        <f t="shared" si="8"/>
        <v>10 V</v>
      </c>
      <c r="G55" s="50" t="str">
        <f t="shared" si="9"/>
        <v>105⁰С</v>
      </c>
      <c r="H55" s="52" t="s">
        <v>5159</v>
      </c>
      <c r="I55" s="50" t="str">
        <f t="shared" si="2"/>
        <v>CapAl10X16X5.0mm 820uF, 10 V</v>
      </c>
      <c r="J55" s="45" t="s">
        <v>23</v>
      </c>
      <c r="K55" s="53" t="s">
        <v>5111</v>
      </c>
      <c r="L55" s="45" t="s">
        <v>25</v>
      </c>
      <c r="M55" s="52" t="str">
        <f t="shared" si="3"/>
        <v>CapAl10X16X5.0</v>
      </c>
      <c r="N55" s="52" t="str">
        <f t="shared" si="5"/>
        <v>CapAl10X16X5.0RA</v>
      </c>
      <c r="O55" s="52" t="str">
        <f t="shared" si="6"/>
        <v>CapAl10X16X5.0LA</v>
      </c>
      <c r="P55" s="52" t="s">
        <v>5277</v>
      </c>
      <c r="Q55" s="50" t="s">
        <v>5113</v>
      </c>
      <c r="R55" s="22" t="s">
        <v>5114</v>
      </c>
      <c r="S55" s="22" t="str">
        <f t="shared" ca="1" si="7"/>
        <v>C:\Altium Libraries\Passives Library\DataSheet\Aluminum Electrolytic Capacitors (Panasonic).pdf</v>
      </c>
      <c r="T55" s="50" t="str">
        <f t="shared" si="4"/>
        <v>LOW IMPEDANCE ALUMINUM ELECTROLYTIC CAPACITORS CapAl10X16X5.0 820uF±20% 10 V 105⁰С</v>
      </c>
    </row>
    <row r="56" spans="1:20" x14ac:dyDescent="0.3">
      <c r="A56" s="50" t="s">
        <v>5278</v>
      </c>
      <c r="B56" s="50" t="str">
        <f t="shared" si="0"/>
        <v>FC</v>
      </c>
      <c r="C56" s="52" t="s">
        <v>5154</v>
      </c>
      <c r="D56" s="50" t="str">
        <f t="shared" si="1"/>
        <v>1000uF</v>
      </c>
      <c r="E56" s="50" t="s">
        <v>5109</v>
      </c>
      <c r="F56" s="50" t="str">
        <f t="shared" si="8"/>
        <v>10 V</v>
      </c>
      <c r="G56" s="50" t="str">
        <f t="shared" si="9"/>
        <v>105⁰С</v>
      </c>
      <c r="H56" s="52" t="s">
        <v>5155</v>
      </c>
      <c r="I56" s="50" t="str">
        <f t="shared" si="2"/>
        <v>CapAl8X20X3.5mm 1000uF, 10 V</v>
      </c>
      <c r="J56" s="45" t="s">
        <v>23</v>
      </c>
      <c r="K56" s="53" t="s">
        <v>5111</v>
      </c>
      <c r="L56" s="45" t="s">
        <v>25</v>
      </c>
      <c r="M56" s="52" t="str">
        <f t="shared" si="3"/>
        <v>CapAl8X20X3.5</v>
      </c>
      <c r="N56" s="52" t="str">
        <f t="shared" si="5"/>
        <v>CapAl8X20X3.5RA</v>
      </c>
      <c r="O56" s="52" t="str">
        <f t="shared" si="6"/>
        <v>CapAl8X20X3.5LA</v>
      </c>
      <c r="P56" s="52" t="s">
        <v>5279</v>
      </c>
      <c r="Q56" s="50" t="s">
        <v>5113</v>
      </c>
      <c r="R56" s="22" t="s">
        <v>5114</v>
      </c>
      <c r="S56" s="22" t="str">
        <f t="shared" ca="1" si="7"/>
        <v>C:\Altium Libraries\Passives Library\DataSheet\Aluminum Electrolytic Capacitors (Panasonic).pdf</v>
      </c>
      <c r="T56" s="50" t="str">
        <f t="shared" si="4"/>
        <v>LOW IMPEDANCE ALUMINUM ELECTROLYTIC CAPACITORS CapAl8X20X3.5 1000uF±20% 10 V 105⁰С</v>
      </c>
    </row>
    <row r="57" spans="1:20" x14ac:dyDescent="0.3">
      <c r="A57" s="50" t="s">
        <v>5280</v>
      </c>
      <c r="B57" s="50" t="str">
        <f t="shared" si="0"/>
        <v>FC</v>
      </c>
      <c r="C57" s="51" t="s">
        <v>5158</v>
      </c>
      <c r="D57" s="50" t="str">
        <f t="shared" si="1"/>
        <v>1000uF</v>
      </c>
      <c r="E57" s="50" t="s">
        <v>5109</v>
      </c>
      <c r="F57" s="50" t="str">
        <f t="shared" si="8"/>
        <v>10 V</v>
      </c>
      <c r="G57" s="50" t="str">
        <f t="shared" si="9"/>
        <v>105⁰С</v>
      </c>
      <c r="H57" s="52" t="s">
        <v>5159</v>
      </c>
      <c r="I57" s="50" t="str">
        <f t="shared" si="2"/>
        <v>CapAl10X16X5.0mm 1000uF, 10 V</v>
      </c>
      <c r="J57" s="45" t="s">
        <v>23</v>
      </c>
      <c r="K57" s="53" t="s">
        <v>5111</v>
      </c>
      <c r="L57" s="45" t="s">
        <v>25</v>
      </c>
      <c r="M57" s="52" t="str">
        <f t="shared" si="3"/>
        <v>CapAl10X16X5.0</v>
      </c>
      <c r="N57" s="52" t="str">
        <f t="shared" si="5"/>
        <v>CapAl10X16X5.0RA</v>
      </c>
      <c r="O57" s="52" t="str">
        <f t="shared" si="6"/>
        <v>CapAl10X16X5.0LA</v>
      </c>
      <c r="P57" s="52" t="s">
        <v>5281</v>
      </c>
      <c r="Q57" s="50" t="s">
        <v>5113</v>
      </c>
      <c r="R57" s="22" t="s">
        <v>5114</v>
      </c>
      <c r="S57" s="22" t="str">
        <f t="shared" ca="1" si="7"/>
        <v>C:\Altium Libraries\Passives Library\DataSheet\Aluminum Electrolytic Capacitors (Panasonic).pdf</v>
      </c>
      <c r="T57" s="50" t="str">
        <f t="shared" si="4"/>
        <v>LOW IMPEDANCE ALUMINUM ELECTROLYTIC CAPACITORS CapAl10X16X5.0 1000uF±20% 10 V 105⁰С</v>
      </c>
    </row>
    <row r="58" spans="1:20" x14ac:dyDescent="0.3">
      <c r="A58" s="50" t="s">
        <v>5282</v>
      </c>
      <c r="B58" s="50" t="str">
        <f t="shared" si="0"/>
        <v>FC</v>
      </c>
      <c r="C58" s="51" t="s">
        <v>5162</v>
      </c>
      <c r="D58" s="50" t="str">
        <f t="shared" si="1"/>
        <v>1200uF</v>
      </c>
      <c r="E58" s="50" t="s">
        <v>5109</v>
      </c>
      <c r="F58" s="50" t="str">
        <f t="shared" si="8"/>
        <v>10 V</v>
      </c>
      <c r="G58" s="50" t="str">
        <f t="shared" si="9"/>
        <v>105⁰С</v>
      </c>
      <c r="H58" s="52" t="s">
        <v>5163</v>
      </c>
      <c r="I58" s="50" t="str">
        <f t="shared" si="2"/>
        <v>CapAl10X20X5.0mm 1200uF, 10 V</v>
      </c>
      <c r="J58" s="45" t="s">
        <v>23</v>
      </c>
      <c r="K58" s="53" t="s">
        <v>5111</v>
      </c>
      <c r="L58" s="45" t="s">
        <v>25</v>
      </c>
      <c r="M58" s="52" t="str">
        <f t="shared" si="3"/>
        <v>CapAl10X20X5.0</v>
      </c>
      <c r="N58" s="52" t="str">
        <f t="shared" si="5"/>
        <v>CapAl10X20X5.0RA</v>
      </c>
      <c r="O58" s="52" t="str">
        <f t="shared" si="6"/>
        <v>CapAl10X20X5.0LA</v>
      </c>
      <c r="P58" s="52" t="s">
        <v>5283</v>
      </c>
      <c r="Q58" s="50" t="s">
        <v>5113</v>
      </c>
      <c r="R58" s="22" t="s">
        <v>5114</v>
      </c>
      <c r="S58" s="22" t="str">
        <f t="shared" ca="1" si="7"/>
        <v>C:\Altium Libraries\Passives Library\DataSheet\Aluminum Electrolytic Capacitors (Panasonic).pdf</v>
      </c>
      <c r="T58" s="50" t="str">
        <f t="shared" si="4"/>
        <v>LOW IMPEDANCE ALUMINUM ELECTROLYTIC CAPACITORS CapAl10X20X5.0 1200uF±20% 10 V 105⁰С</v>
      </c>
    </row>
    <row r="59" spans="1:20" x14ac:dyDescent="0.3">
      <c r="A59" s="50" t="s">
        <v>5284</v>
      </c>
      <c r="B59" s="50" t="str">
        <f t="shared" si="0"/>
        <v>FC</v>
      </c>
      <c r="C59" s="52" t="s">
        <v>5166</v>
      </c>
      <c r="D59" s="50" t="str">
        <f t="shared" si="1"/>
        <v>1200uF</v>
      </c>
      <c r="E59" s="50" t="s">
        <v>5109</v>
      </c>
      <c r="F59" s="50" t="str">
        <f t="shared" si="8"/>
        <v>10 V</v>
      </c>
      <c r="G59" s="50" t="str">
        <f t="shared" si="9"/>
        <v>105⁰С</v>
      </c>
      <c r="H59" s="52" t="s">
        <v>5167</v>
      </c>
      <c r="I59" s="50" t="str">
        <f t="shared" si="2"/>
        <v>CapAl12.5X15X5.0mm 1200uF, 10 V</v>
      </c>
      <c r="J59" s="45" t="s">
        <v>23</v>
      </c>
      <c r="K59" s="53" t="s">
        <v>5111</v>
      </c>
      <c r="L59" s="45" t="s">
        <v>25</v>
      </c>
      <c r="M59" s="52" t="str">
        <f t="shared" si="3"/>
        <v>CapAl12.5X15X5.0</v>
      </c>
      <c r="N59" s="52" t="str">
        <f t="shared" si="5"/>
        <v>CapAl12.5X15X5.0RA</v>
      </c>
      <c r="O59" s="52" t="str">
        <f t="shared" si="6"/>
        <v>CapAl12.5X15X5.0LA</v>
      </c>
      <c r="P59" s="52" t="s">
        <v>5285</v>
      </c>
      <c r="Q59" s="50" t="s">
        <v>5113</v>
      </c>
      <c r="R59" s="22" t="s">
        <v>5114</v>
      </c>
      <c r="S59" s="22" t="str">
        <f t="shared" ca="1" si="7"/>
        <v>C:\Altium Libraries\Passives Library\DataSheet\Aluminum Electrolytic Capacitors (Panasonic).pdf</v>
      </c>
      <c r="T59" s="50" t="str">
        <f t="shared" si="4"/>
        <v>LOW IMPEDANCE ALUMINUM ELECTROLYTIC CAPACITORS CapAl12.5X15X5.0 1200uF±20% 10 V 105⁰С</v>
      </c>
    </row>
    <row r="60" spans="1:20" x14ac:dyDescent="0.3">
      <c r="A60" s="50" t="s">
        <v>5286</v>
      </c>
      <c r="B60" s="50" t="str">
        <f t="shared" si="0"/>
        <v>FC</v>
      </c>
      <c r="C60" s="51" t="s">
        <v>5170</v>
      </c>
      <c r="D60" s="50" t="str">
        <f t="shared" si="1"/>
        <v>1500uF</v>
      </c>
      <c r="E60" s="50" t="s">
        <v>5109</v>
      </c>
      <c r="F60" s="50" t="str">
        <f t="shared" si="8"/>
        <v>10 V</v>
      </c>
      <c r="G60" s="50" t="str">
        <f t="shared" si="9"/>
        <v>105⁰С</v>
      </c>
      <c r="H60" s="52" t="s">
        <v>5171</v>
      </c>
      <c r="I60" s="50" t="str">
        <f t="shared" si="2"/>
        <v>CapAl10X25X5.0mm 1500uF, 10 V</v>
      </c>
      <c r="J60" s="45" t="s">
        <v>23</v>
      </c>
      <c r="K60" s="53" t="s">
        <v>5111</v>
      </c>
      <c r="L60" s="45" t="s">
        <v>25</v>
      </c>
      <c r="M60" s="52" t="str">
        <f t="shared" si="3"/>
        <v>CapAl10X25X5.0</v>
      </c>
      <c r="N60" s="52" t="str">
        <f t="shared" si="5"/>
        <v>CapAl10X25X5.0RA</v>
      </c>
      <c r="O60" s="52" t="str">
        <f t="shared" si="6"/>
        <v>CapAl10X25X5.0LA</v>
      </c>
      <c r="P60" s="52" t="s">
        <v>5287</v>
      </c>
      <c r="Q60" s="50" t="s">
        <v>5113</v>
      </c>
      <c r="R60" s="22" t="s">
        <v>5114</v>
      </c>
      <c r="S60" s="22" t="str">
        <f t="shared" ca="1" si="7"/>
        <v>C:\Altium Libraries\Passives Library\DataSheet\Aluminum Electrolytic Capacitors (Panasonic).pdf</v>
      </c>
      <c r="T60" s="50" t="str">
        <f t="shared" si="4"/>
        <v>LOW IMPEDANCE ALUMINUM ELECTROLYTIC CAPACITORS CapAl10X25X5.0 1500uF±20% 10 V 105⁰С</v>
      </c>
    </row>
    <row r="61" spans="1:20" x14ac:dyDescent="0.3">
      <c r="A61" s="50" t="s">
        <v>5288</v>
      </c>
      <c r="B61" s="50" t="str">
        <f t="shared" si="0"/>
        <v>FC</v>
      </c>
      <c r="C61" s="51" t="s">
        <v>5184</v>
      </c>
      <c r="D61" s="50" t="str">
        <f t="shared" si="1"/>
        <v>1800uF</v>
      </c>
      <c r="E61" s="50" t="s">
        <v>5109</v>
      </c>
      <c r="F61" s="50" t="str">
        <f t="shared" si="8"/>
        <v>10 V</v>
      </c>
      <c r="G61" s="50" t="str">
        <f t="shared" si="9"/>
        <v>105⁰С</v>
      </c>
      <c r="H61" s="52" t="s">
        <v>5185</v>
      </c>
      <c r="I61" s="50" t="str">
        <f t="shared" si="2"/>
        <v>CapAl12.5X20X5.0mm 1800uF, 10 V</v>
      </c>
      <c r="J61" s="45" t="s">
        <v>23</v>
      </c>
      <c r="K61" s="53" t="s">
        <v>5111</v>
      </c>
      <c r="L61" s="45" t="s">
        <v>25</v>
      </c>
      <c r="M61" s="52" t="str">
        <f t="shared" si="3"/>
        <v>CapAl12.5X20X5.0</v>
      </c>
      <c r="N61" s="52" t="str">
        <f t="shared" si="5"/>
        <v>CapAl12.5X20X5.0RA</v>
      </c>
      <c r="O61" s="52" t="str">
        <f t="shared" si="6"/>
        <v>CapAl12.5X20X5.0LA</v>
      </c>
      <c r="P61" s="52" t="s">
        <v>5289</v>
      </c>
      <c r="Q61" s="50" t="s">
        <v>5113</v>
      </c>
      <c r="R61" s="22" t="s">
        <v>5114</v>
      </c>
      <c r="S61" s="22" t="str">
        <f t="shared" ca="1" si="7"/>
        <v>C:\Altium Libraries\Passives Library\DataSheet\Aluminum Electrolytic Capacitors (Panasonic).pdf</v>
      </c>
      <c r="T61" s="50" t="str">
        <f t="shared" si="4"/>
        <v>LOW IMPEDANCE ALUMINUM ELECTROLYTIC CAPACITORS CapAl12.5X20X5.0 1800uF±20% 10 V 105⁰С</v>
      </c>
    </row>
    <row r="62" spans="1:20" x14ac:dyDescent="0.3">
      <c r="A62" s="50" t="s">
        <v>5290</v>
      </c>
      <c r="B62" s="50" t="str">
        <f t="shared" si="0"/>
        <v>FC</v>
      </c>
      <c r="C62" s="52" t="s">
        <v>5176</v>
      </c>
      <c r="D62" s="50" t="str">
        <f t="shared" si="1"/>
        <v>1800uF</v>
      </c>
      <c r="E62" s="50" t="s">
        <v>5109</v>
      </c>
      <c r="F62" s="50" t="str">
        <f t="shared" si="8"/>
        <v>10 V</v>
      </c>
      <c r="G62" s="50" t="str">
        <f t="shared" si="9"/>
        <v>105⁰С</v>
      </c>
      <c r="H62" s="52" t="s">
        <v>5177</v>
      </c>
      <c r="I62" s="50" t="str">
        <f t="shared" si="2"/>
        <v>CapAl16X15X7.5mm 1800uF, 10 V</v>
      </c>
      <c r="J62" s="45" t="s">
        <v>23</v>
      </c>
      <c r="K62" s="53" t="s">
        <v>5111</v>
      </c>
      <c r="L62" s="45" t="s">
        <v>25</v>
      </c>
      <c r="M62" s="52" t="str">
        <f t="shared" si="3"/>
        <v>CapAl16X15X7.5</v>
      </c>
      <c r="N62" s="52" t="str">
        <f t="shared" si="5"/>
        <v>CapAl16X15X7.5RA</v>
      </c>
      <c r="O62" s="52" t="str">
        <f t="shared" si="6"/>
        <v>CapAl16X15X7.5LA</v>
      </c>
      <c r="P62" s="52" t="s">
        <v>5291</v>
      </c>
      <c r="Q62" s="50" t="s">
        <v>5113</v>
      </c>
      <c r="R62" s="22" t="s">
        <v>5114</v>
      </c>
      <c r="S62" s="22" t="str">
        <f t="shared" ca="1" si="7"/>
        <v>C:\Altium Libraries\Passives Library\DataSheet\Aluminum Electrolytic Capacitors (Panasonic).pdf</v>
      </c>
      <c r="T62" s="50" t="str">
        <f t="shared" si="4"/>
        <v>LOW IMPEDANCE ALUMINUM ELECTROLYTIC CAPACITORS CapAl16X15X7.5 1800uF±20% 10 V 105⁰С</v>
      </c>
    </row>
    <row r="63" spans="1:20" x14ac:dyDescent="0.3">
      <c r="A63" s="50" t="s">
        <v>5292</v>
      </c>
      <c r="B63" s="50" t="str">
        <f t="shared" si="0"/>
        <v>FC</v>
      </c>
      <c r="C63" s="52" t="s">
        <v>5180</v>
      </c>
      <c r="D63" s="50" t="str">
        <f t="shared" si="1"/>
        <v>2200uF</v>
      </c>
      <c r="E63" s="50" t="s">
        <v>5109</v>
      </c>
      <c r="F63" s="50" t="str">
        <f t="shared" si="8"/>
        <v>10 V</v>
      </c>
      <c r="G63" s="50" t="str">
        <f t="shared" si="9"/>
        <v>105⁰С</v>
      </c>
      <c r="H63" s="52" t="s">
        <v>5181</v>
      </c>
      <c r="I63" s="50" t="str">
        <f t="shared" si="2"/>
        <v>CapAl10X30X5.0mm 2200uF, 10 V</v>
      </c>
      <c r="J63" s="45" t="s">
        <v>23</v>
      </c>
      <c r="K63" s="53" t="s">
        <v>5111</v>
      </c>
      <c r="L63" s="45" t="s">
        <v>25</v>
      </c>
      <c r="M63" s="52" t="str">
        <f t="shared" si="3"/>
        <v>CapAl10X30X5.0</v>
      </c>
      <c r="N63" s="52" t="str">
        <f t="shared" si="5"/>
        <v>CapAl10X30X5.0RA</v>
      </c>
      <c r="O63" s="52" t="str">
        <f t="shared" si="6"/>
        <v>CapAl10X30X5.0LA</v>
      </c>
      <c r="P63" s="52" t="s">
        <v>5293</v>
      </c>
      <c r="Q63" s="50" t="s">
        <v>5113</v>
      </c>
      <c r="R63" s="22" t="s">
        <v>5114</v>
      </c>
      <c r="S63" s="22" t="str">
        <f t="shared" ca="1" si="7"/>
        <v>C:\Altium Libraries\Passives Library\DataSheet\Aluminum Electrolytic Capacitors (Panasonic).pdf</v>
      </c>
      <c r="T63" s="50" t="str">
        <f t="shared" si="4"/>
        <v>LOW IMPEDANCE ALUMINUM ELECTROLYTIC CAPACITORS CapAl10X30X5.0 2200uF±20% 10 V 105⁰С</v>
      </c>
    </row>
    <row r="64" spans="1:20" x14ac:dyDescent="0.3">
      <c r="A64" s="50" t="s">
        <v>5294</v>
      </c>
      <c r="B64" s="50" t="str">
        <f t="shared" si="0"/>
        <v>FC</v>
      </c>
      <c r="C64" s="51" t="s">
        <v>5184</v>
      </c>
      <c r="D64" s="50" t="str">
        <f t="shared" si="1"/>
        <v>2200uF</v>
      </c>
      <c r="E64" s="50" t="s">
        <v>5109</v>
      </c>
      <c r="F64" s="50" t="str">
        <f t="shared" si="8"/>
        <v>10 V</v>
      </c>
      <c r="G64" s="50" t="str">
        <f t="shared" si="9"/>
        <v>105⁰С</v>
      </c>
      <c r="H64" s="52" t="s">
        <v>5185</v>
      </c>
      <c r="I64" s="50" t="str">
        <f t="shared" si="2"/>
        <v>CapAl12.5X20X5.0mm 2200uF, 10 V</v>
      </c>
      <c r="J64" s="45" t="s">
        <v>23</v>
      </c>
      <c r="K64" s="53" t="s">
        <v>5111</v>
      </c>
      <c r="L64" s="45" t="s">
        <v>25</v>
      </c>
      <c r="M64" s="52" t="str">
        <f t="shared" si="3"/>
        <v>CapAl12.5X20X5.0</v>
      </c>
      <c r="N64" s="52" t="str">
        <f t="shared" si="5"/>
        <v>CapAl12.5X20X5.0RA</v>
      </c>
      <c r="O64" s="52" t="str">
        <f t="shared" si="6"/>
        <v>CapAl12.5X20X5.0LA</v>
      </c>
      <c r="P64" s="52" t="s">
        <v>5295</v>
      </c>
      <c r="Q64" s="50" t="s">
        <v>5113</v>
      </c>
      <c r="R64" s="22" t="s">
        <v>5114</v>
      </c>
      <c r="S64" s="22" t="str">
        <f t="shared" ca="1" si="7"/>
        <v>C:\Altium Libraries\Passives Library\DataSheet\Aluminum Electrolytic Capacitors (Panasonic).pdf</v>
      </c>
      <c r="T64" s="50" t="str">
        <f t="shared" si="4"/>
        <v>LOW IMPEDANCE ALUMINUM ELECTROLYTIC CAPACITORS CapAl12.5X20X5.0 2200uF±20% 10 V 105⁰С</v>
      </c>
    </row>
    <row r="65" spans="1:20" x14ac:dyDescent="0.3">
      <c r="A65" s="50" t="s">
        <v>5296</v>
      </c>
      <c r="B65" s="50" t="str">
        <f t="shared" si="0"/>
        <v>FC</v>
      </c>
      <c r="C65" s="51" t="s">
        <v>5196</v>
      </c>
      <c r="D65" s="50" t="str">
        <f t="shared" si="1"/>
        <v>2700uF</v>
      </c>
      <c r="E65" s="50" t="s">
        <v>5109</v>
      </c>
      <c r="F65" s="50" t="str">
        <f t="shared" si="8"/>
        <v>10 V</v>
      </c>
      <c r="G65" s="50" t="str">
        <f t="shared" si="9"/>
        <v>105⁰С</v>
      </c>
      <c r="H65" s="52" t="s">
        <v>5197</v>
      </c>
      <c r="I65" s="50" t="str">
        <f t="shared" si="2"/>
        <v>CapAl12.5X25X5.0mm 2700uF, 10 V</v>
      </c>
      <c r="J65" s="45" t="s">
        <v>23</v>
      </c>
      <c r="K65" s="53" t="s">
        <v>5111</v>
      </c>
      <c r="L65" s="45" t="s">
        <v>25</v>
      </c>
      <c r="M65" s="52" t="str">
        <f t="shared" si="3"/>
        <v>CapAl12.5X25X5.0</v>
      </c>
      <c r="N65" s="52" t="str">
        <f t="shared" si="5"/>
        <v>CapAl12.5X25X5.0RA</v>
      </c>
      <c r="O65" s="52" t="str">
        <f t="shared" si="6"/>
        <v>CapAl12.5X25X5.0LA</v>
      </c>
      <c r="P65" s="52" t="s">
        <v>5297</v>
      </c>
      <c r="Q65" s="50" t="s">
        <v>5113</v>
      </c>
      <c r="R65" s="22" t="s">
        <v>5114</v>
      </c>
      <c r="S65" s="22" t="str">
        <f t="shared" ca="1" si="7"/>
        <v>C:\Altium Libraries\Passives Library\DataSheet\Aluminum Electrolytic Capacitors (Panasonic).pdf</v>
      </c>
      <c r="T65" s="50" t="str">
        <f t="shared" si="4"/>
        <v>LOW IMPEDANCE ALUMINUM ELECTROLYTIC CAPACITORS CapAl12.5X25X5.0 2700uF±20% 10 V 105⁰С</v>
      </c>
    </row>
    <row r="66" spans="1:20" x14ac:dyDescent="0.3">
      <c r="A66" s="50" t="s">
        <v>5298</v>
      </c>
      <c r="B66" s="50" t="str">
        <f t="shared" ref="B66:B129" si="10">MID(P66,4,2)</f>
        <v>FC</v>
      </c>
      <c r="C66" s="52" t="s">
        <v>5192</v>
      </c>
      <c r="D66" s="50" t="str">
        <f t="shared" ref="D66:D129" si="11">CONCATENATE(MID(P66,8,2)*POWER(10,MID(P66,10,1)),"uF")</f>
        <v>2700uF</v>
      </c>
      <c r="E66" s="50" t="s">
        <v>5109</v>
      </c>
      <c r="F66" s="50" t="str">
        <f t="shared" si="8"/>
        <v>10 V</v>
      </c>
      <c r="G66" s="50" t="str">
        <f t="shared" si="9"/>
        <v>105⁰С</v>
      </c>
      <c r="H66" s="52" t="s">
        <v>5193</v>
      </c>
      <c r="I66" s="50" t="str">
        <f t="shared" ref="I66:I129" si="12">CONCATENATE(M66,"mm ",D66,", ",F66)</f>
        <v>CapAl18X15X7.5mm 2700uF, 10 V</v>
      </c>
      <c r="J66" s="45" t="s">
        <v>23</v>
      </c>
      <c r="K66" s="53" t="s">
        <v>5111</v>
      </c>
      <c r="L66" s="45" t="s">
        <v>25</v>
      </c>
      <c r="M66" s="52" t="str">
        <f t="shared" ref="M66:M129" si="13">CONCATENATE("CapAl",MID(C66,1,FIND("m",C66,1)-1))</f>
        <v>CapAl18X15X7.5</v>
      </c>
      <c r="N66" s="52" t="str">
        <f t="shared" si="5"/>
        <v>CapAl18X15X7.5RA</v>
      </c>
      <c r="O66" s="52" t="str">
        <f t="shared" si="6"/>
        <v>CapAl18X15X7.5LA</v>
      </c>
      <c r="P66" s="52" t="s">
        <v>5299</v>
      </c>
      <c r="Q66" s="50" t="s">
        <v>5113</v>
      </c>
      <c r="R66" s="22" t="s">
        <v>5114</v>
      </c>
      <c r="S66" s="22" t="str">
        <f t="shared" ca="1" si="7"/>
        <v>C:\Altium Libraries\Passives Library\DataSheet\Aluminum Electrolytic Capacitors (Panasonic).pdf</v>
      </c>
      <c r="T66" s="50" t="str">
        <f t="shared" ref="T66:T129" si="14">CONCATENATE(R66," ",M66," ",D66,E66," ",F66," ",G66)</f>
        <v>LOW IMPEDANCE ALUMINUM ELECTROLYTIC CAPACITORS CapAl18X15X7.5 2700uF±20% 10 V 105⁰С</v>
      </c>
    </row>
    <row r="67" spans="1:20" x14ac:dyDescent="0.3">
      <c r="A67" s="50" t="s">
        <v>5300</v>
      </c>
      <c r="B67" s="50" t="str">
        <f t="shared" si="10"/>
        <v>FC</v>
      </c>
      <c r="C67" s="51" t="s">
        <v>5200</v>
      </c>
      <c r="D67" s="50" t="str">
        <f t="shared" si="11"/>
        <v>3300uF</v>
      </c>
      <c r="E67" s="50" t="s">
        <v>5109</v>
      </c>
      <c r="F67" s="50" t="str">
        <f t="shared" si="8"/>
        <v>10 V</v>
      </c>
      <c r="G67" s="50" t="str">
        <f t="shared" si="9"/>
        <v>105⁰С</v>
      </c>
      <c r="H67" s="52" t="s">
        <v>5201</v>
      </c>
      <c r="I67" s="50" t="str">
        <f t="shared" si="12"/>
        <v>CapAl12.5X30X5.0mm 3300uF, 10 V</v>
      </c>
      <c r="J67" s="45" t="s">
        <v>23</v>
      </c>
      <c r="K67" s="53" t="s">
        <v>5111</v>
      </c>
      <c r="L67" s="45" t="s">
        <v>25</v>
      </c>
      <c r="M67" s="52" t="str">
        <f t="shared" si="13"/>
        <v>CapAl12.5X30X5.0</v>
      </c>
      <c r="N67" s="52" t="str">
        <f t="shared" ref="N67:N130" si="15">CONCATENATE(M67,"RA")</f>
        <v>CapAl12.5X30X5.0RA</v>
      </c>
      <c r="O67" s="52" t="str">
        <f t="shared" ref="O67:O130" si="16">CONCATENATE(M67,"LA")</f>
        <v>CapAl12.5X30X5.0LA</v>
      </c>
      <c r="P67" s="52" t="s">
        <v>5301</v>
      </c>
      <c r="Q67" s="50" t="s">
        <v>5113</v>
      </c>
      <c r="R67" s="22" t="s">
        <v>5114</v>
      </c>
      <c r="S67" s="22" t="str">
        <f t="shared" ref="S67:S130" ca="1" si="17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67" s="50" t="str">
        <f t="shared" si="14"/>
        <v>LOW IMPEDANCE ALUMINUM ELECTROLYTIC CAPACITORS CapAl12.5X30X5.0 3300uF±20% 10 V 105⁰С</v>
      </c>
    </row>
    <row r="68" spans="1:20" x14ac:dyDescent="0.3">
      <c r="A68" s="50" t="s">
        <v>5302</v>
      </c>
      <c r="B68" s="50" t="str">
        <f t="shared" si="10"/>
        <v>FC</v>
      </c>
      <c r="C68" s="52" t="s">
        <v>5204</v>
      </c>
      <c r="D68" s="50" t="str">
        <f t="shared" si="11"/>
        <v>3300uF</v>
      </c>
      <c r="E68" s="50" t="s">
        <v>5109</v>
      </c>
      <c r="F68" s="50" t="str">
        <f t="shared" si="8"/>
        <v>10 V</v>
      </c>
      <c r="G68" s="50" t="str">
        <f t="shared" si="9"/>
        <v>105⁰С</v>
      </c>
      <c r="H68" s="52" t="s">
        <v>5205</v>
      </c>
      <c r="I68" s="50" t="str">
        <f t="shared" si="12"/>
        <v>CapAl16X20X7.5mm 3300uF, 10 V</v>
      </c>
      <c r="J68" s="45" t="s">
        <v>23</v>
      </c>
      <c r="K68" s="53" t="s">
        <v>5111</v>
      </c>
      <c r="L68" s="45" t="s">
        <v>25</v>
      </c>
      <c r="M68" s="52" t="str">
        <f t="shared" si="13"/>
        <v>CapAl16X20X7.5</v>
      </c>
      <c r="N68" s="52" t="str">
        <f t="shared" si="15"/>
        <v>CapAl16X20X7.5RA</v>
      </c>
      <c r="O68" s="52" t="str">
        <f t="shared" si="16"/>
        <v>CapAl16X20X7.5LA</v>
      </c>
      <c r="P68" s="52" t="s">
        <v>5303</v>
      </c>
      <c r="Q68" s="50" t="s">
        <v>5113</v>
      </c>
      <c r="R68" s="22" t="s">
        <v>5114</v>
      </c>
      <c r="S68" s="22" t="str">
        <f t="shared" ca="1" si="17"/>
        <v>C:\Altium Libraries\Passives Library\DataSheet\Aluminum Electrolytic Capacitors (Panasonic).pdf</v>
      </c>
      <c r="T68" s="50" t="str">
        <f t="shared" si="14"/>
        <v>LOW IMPEDANCE ALUMINUM ELECTROLYTIC CAPACITORS CapAl16X20X7.5 3300uF±20% 10 V 105⁰С</v>
      </c>
    </row>
    <row r="69" spans="1:20" x14ac:dyDescent="0.3">
      <c r="A69" s="50" t="s">
        <v>5304</v>
      </c>
      <c r="B69" s="50" t="str">
        <f t="shared" si="10"/>
        <v>FC</v>
      </c>
      <c r="C69" s="52" t="s">
        <v>5208</v>
      </c>
      <c r="D69" s="50" t="str">
        <f t="shared" si="11"/>
        <v>3900uF</v>
      </c>
      <c r="E69" s="50" t="s">
        <v>5109</v>
      </c>
      <c r="F69" s="50" t="str">
        <f t="shared" ref="F69:F132" si="18">CONCATENATE(IF((MID(P69,6,2))="0J",6.3,IF((MID(P69,6,2))="1A",10,IF((MID(P69,6,2))="1C",16,IF((MID(P69,6,2))="1E",25,IF((MID(P69,6,2))="1V",35,IF((MID(P69,6,2))="1H",50,IF((MID(P69,6,2))="1J",63,IF((MID(P69,6,2))="2A",100,IF((MID(P69,6,2))="2C",160,IF((MID(P69,6,2))="2D",200,IF((MID(P69,6,2))="2E",250,IF((MID(P69,6,2))="2V",350,IF((MID(P69,6,2))="2G",400,IF((MID(P69,6,2))="2W",450,0))))))))))))))," V")</f>
        <v>10 V</v>
      </c>
      <c r="G69" s="50" t="str">
        <f t="shared" ref="G69:G132" si="19">CONCATENATE((IF(OR(B69="TA",B69="TP"),125,105)),"⁰С")</f>
        <v>105⁰С</v>
      </c>
      <c r="H69" s="52" t="s">
        <v>5209</v>
      </c>
      <c r="I69" s="50" t="str">
        <f t="shared" si="12"/>
        <v>CapAl12.5X35X5.0mm 3900uF, 10 V</v>
      </c>
      <c r="J69" s="45" t="s">
        <v>23</v>
      </c>
      <c r="K69" s="53" t="s">
        <v>5111</v>
      </c>
      <c r="L69" s="45" t="s">
        <v>25</v>
      </c>
      <c r="M69" s="52" t="str">
        <f t="shared" si="13"/>
        <v>CapAl12.5X35X5.0</v>
      </c>
      <c r="N69" s="52" t="str">
        <f t="shared" si="15"/>
        <v>CapAl12.5X35X5.0RA</v>
      </c>
      <c r="O69" s="52" t="str">
        <f t="shared" si="16"/>
        <v>CapAl12.5X35X5.0LA</v>
      </c>
      <c r="P69" s="52" t="s">
        <v>5305</v>
      </c>
      <c r="Q69" s="50" t="s">
        <v>5113</v>
      </c>
      <c r="R69" s="22" t="s">
        <v>5114</v>
      </c>
      <c r="S69" s="22" t="str">
        <f t="shared" ca="1" si="17"/>
        <v>C:\Altium Libraries\Passives Library\DataSheet\Aluminum Electrolytic Capacitors (Panasonic).pdf</v>
      </c>
      <c r="T69" s="50" t="str">
        <f t="shared" si="14"/>
        <v>LOW IMPEDANCE ALUMINUM ELECTROLYTIC CAPACITORS CapAl12.5X35X5.0 3900uF±20% 10 V 105⁰С</v>
      </c>
    </row>
    <row r="70" spans="1:20" x14ac:dyDescent="0.3">
      <c r="A70" s="50" t="s">
        <v>5306</v>
      </c>
      <c r="B70" s="50" t="str">
        <f t="shared" si="10"/>
        <v>FC</v>
      </c>
      <c r="C70" s="51" t="s">
        <v>5204</v>
      </c>
      <c r="D70" s="50" t="str">
        <f t="shared" si="11"/>
        <v>3900uF</v>
      </c>
      <c r="E70" s="50" t="s">
        <v>5109</v>
      </c>
      <c r="F70" s="50" t="str">
        <f t="shared" si="18"/>
        <v>10 V</v>
      </c>
      <c r="G70" s="50" t="str">
        <f t="shared" si="19"/>
        <v>105⁰С</v>
      </c>
      <c r="H70" s="52" t="s">
        <v>5205</v>
      </c>
      <c r="I70" s="50" t="str">
        <f t="shared" si="12"/>
        <v>CapAl16X20X7.5mm 3900uF, 10 V</v>
      </c>
      <c r="J70" s="45" t="s">
        <v>23</v>
      </c>
      <c r="K70" s="53" t="s">
        <v>5111</v>
      </c>
      <c r="L70" s="45" t="s">
        <v>25</v>
      </c>
      <c r="M70" s="52" t="str">
        <f t="shared" si="13"/>
        <v>CapAl16X20X7.5</v>
      </c>
      <c r="N70" s="52" t="str">
        <f t="shared" si="15"/>
        <v>CapAl16X20X7.5RA</v>
      </c>
      <c r="O70" s="52" t="str">
        <f t="shared" si="16"/>
        <v>CapAl16X20X7.5LA</v>
      </c>
      <c r="P70" s="52" t="s">
        <v>5307</v>
      </c>
      <c r="Q70" s="50" t="s">
        <v>5113</v>
      </c>
      <c r="R70" s="22" t="s">
        <v>5114</v>
      </c>
      <c r="S70" s="22" t="str">
        <f t="shared" ca="1" si="17"/>
        <v>C:\Altium Libraries\Passives Library\DataSheet\Aluminum Electrolytic Capacitors (Panasonic).pdf</v>
      </c>
      <c r="T70" s="50" t="str">
        <f t="shared" si="14"/>
        <v>LOW IMPEDANCE ALUMINUM ELECTROLYTIC CAPACITORS CapAl16X20X7.5 3900uF±20% 10 V 105⁰С</v>
      </c>
    </row>
    <row r="71" spans="1:20" x14ac:dyDescent="0.3">
      <c r="A71" s="50" t="s">
        <v>5308</v>
      </c>
      <c r="B71" s="50" t="str">
        <f t="shared" si="10"/>
        <v>FC</v>
      </c>
      <c r="C71" s="52" t="s">
        <v>5214</v>
      </c>
      <c r="D71" s="50" t="str">
        <f t="shared" si="11"/>
        <v>4700uF</v>
      </c>
      <c r="E71" s="50" t="s">
        <v>5109</v>
      </c>
      <c r="F71" s="50" t="str">
        <f t="shared" si="18"/>
        <v>10 V</v>
      </c>
      <c r="G71" s="50" t="str">
        <f t="shared" si="19"/>
        <v>105⁰С</v>
      </c>
      <c r="H71" s="52" t="s">
        <v>5215</v>
      </c>
      <c r="I71" s="50" t="str">
        <f t="shared" si="12"/>
        <v>CapAl12.5X40X5.0mm 4700uF, 10 V</v>
      </c>
      <c r="J71" s="45" t="s">
        <v>23</v>
      </c>
      <c r="K71" s="53" t="s">
        <v>5111</v>
      </c>
      <c r="L71" s="45" t="s">
        <v>25</v>
      </c>
      <c r="M71" s="52" t="str">
        <f t="shared" si="13"/>
        <v>CapAl12.5X40X5.0</v>
      </c>
      <c r="N71" s="52" t="str">
        <f t="shared" si="15"/>
        <v>CapAl12.5X40X5.0RA</v>
      </c>
      <c r="O71" s="52" t="str">
        <f t="shared" si="16"/>
        <v>CapAl12.5X40X5.0LA</v>
      </c>
      <c r="P71" s="52" t="s">
        <v>5309</v>
      </c>
      <c r="Q71" s="50" t="s">
        <v>5113</v>
      </c>
      <c r="R71" s="22" t="s">
        <v>5114</v>
      </c>
      <c r="S71" s="22" t="str">
        <f t="shared" ca="1" si="17"/>
        <v>C:\Altium Libraries\Passives Library\DataSheet\Aluminum Electrolytic Capacitors (Panasonic).pdf</v>
      </c>
      <c r="T71" s="50" t="str">
        <f t="shared" si="14"/>
        <v>LOW IMPEDANCE ALUMINUM ELECTROLYTIC CAPACITORS CapAl12.5X40X5.0 4700uF±20% 10 V 105⁰С</v>
      </c>
    </row>
    <row r="72" spans="1:20" x14ac:dyDescent="0.3">
      <c r="A72" s="50" t="s">
        <v>5310</v>
      </c>
      <c r="B72" s="50" t="str">
        <f t="shared" si="10"/>
        <v>FC</v>
      </c>
      <c r="C72" s="51" t="s">
        <v>5218</v>
      </c>
      <c r="D72" s="50" t="str">
        <f t="shared" si="11"/>
        <v>4700uF</v>
      </c>
      <c r="E72" s="50" t="s">
        <v>5109</v>
      </c>
      <c r="F72" s="50" t="str">
        <f t="shared" si="18"/>
        <v>10 V</v>
      </c>
      <c r="G72" s="50" t="str">
        <f t="shared" si="19"/>
        <v>105⁰С</v>
      </c>
      <c r="H72" s="52" t="s">
        <v>5219</v>
      </c>
      <c r="I72" s="50" t="str">
        <f t="shared" si="12"/>
        <v>CapAl16X25X7.5mm 4700uF, 10 V</v>
      </c>
      <c r="J72" s="45" t="s">
        <v>23</v>
      </c>
      <c r="K72" s="53" t="s">
        <v>5111</v>
      </c>
      <c r="L72" s="45" t="s">
        <v>25</v>
      </c>
      <c r="M72" s="52" t="str">
        <f t="shared" si="13"/>
        <v>CapAl16X25X7.5</v>
      </c>
      <c r="N72" s="52" t="str">
        <f t="shared" si="15"/>
        <v>CapAl16X25X7.5RA</v>
      </c>
      <c r="O72" s="52" t="str">
        <f t="shared" si="16"/>
        <v>CapAl16X25X7.5LA</v>
      </c>
      <c r="P72" s="52" t="s">
        <v>5311</v>
      </c>
      <c r="Q72" s="50" t="s">
        <v>5113</v>
      </c>
      <c r="R72" s="22" t="s">
        <v>5114</v>
      </c>
      <c r="S72" s="22" t="str">
        <f t="shared" ca="1" si="17"/>
        <v>C:\Altium Libraries\Passives Library\DataSheet\Aluminum Electrolytic Capacitors (Panasonic).pdf</v>
      </c>
      <c r="T72" s="50" t="str">
        <f t="shared" si="14"/>
        <v>LOW IMPEDANCE ALUMINUM ELECTROLYTIC CAPACITORS CapAl16X25X7.5 4700uF±20% 10 V 105⁰С</v>
      </c>
    </row>
    <row r="73" spans="1:20" x14ac:dyDescent="0.3">
      <c r="A73" s="50" t="s">
        <v>5312</v>
      </c>
      <c r="B73" s="50" t="str">
        <f t="shared" si="10"/>
        <v>FC</v>
      </c>
      <c r="C73" s="51" t="s">
        <v>5218</v>
      </c>
      <c r="D73" s="50" t="str">
        <f t="shared" si="11"/>
        <v>5600uF</v>
      </c>
      <c r="E73" s="50" t="s">
        <v>5109</v>
      </c>
      <c r="F73" s="50" t="str">
        <f t="shared" si="18"/>
        <v>10 V</v>
      </c>
      <c r="G73" s="50" t="str">
        <f t="shared" si="19"/>
        <v>105⁰С</v>
      </c>
      <c r="H73" s="52" t="s">
        <v>5219</v>
      </c>
      <c r="I73" s="50" t="str">
        <f t="shared" si="12"/>
        <v>CapAl16X25X7.5mm 5600uF, 10 V</v>
      </c>
      <c r="J73" s="45" t="s">
        <v>23</v>
      </c>
      <c r="K73" s="53" t="s">
        <v>5111</v>
      </c>
      <c r="L73" s="45" t="s">
        <v>25</v>
      </c>
      <c r="M73" s="52" t="str">
        <f t="shared" si="13"/>
        <v>CapAl16X25X7.5</v>
      </c>
      <c r="N73" s="52" t="str">
        <f t="shared" si="15"/>
        <v>CapAl16X25X7.5RA</v>
      </c>
      <c r="O73" s="52" t="str">
        <f t="shared" si="16"/>
        <v>CapAl16X25X7.5LA</v>
      </c>
      <c r="P73" s="52" t="s">
        <v>5313</v>
      </c>
      <c r="Q73" s="50" t="s">
        <v>5113</v>
      </c>
      <c r="R73" s="22" t="s">
        <v>5114</v>
      </c>
      <c r="S73" s="22" t="str">
        <f t="shared" ca="1" si="17"/>
        <v>C:\Altium Libraries\Passives Library\DataSheet\Aluminum Electrolytic Capacitors (Panasonic).pdf</v>
      </c>
      <c r="T73" s="50" t="str">
        <f t="shared" si="14"/>
        <v>LOW IMPEDANCE ALUMINUM ELECTROLYTIC CAPACITORS CapAl16X25X7.5 5600uF±20% 10 V 105⁰С</v>
      </c>
    </row>
    <row r="74" spans="1:20" x14ac:dyDescent="0.3">
      <c r="A74" s="50" t="s">
        <v>5314</v>
      </c>
      <c r="B74" s="50" t="str">
        <f t="shared" si="10"/>
        <v>FC</v>
      </c>
      <c r="C74" s="52" t="s">
        <v>5222</v>
      </c>
      <c r="D74" s="50" t="str">
        <f t="shared" si="11"/>
        <v>5600uF</v>
      </c>
      <c r="E74" s="50" t="s">
        <v>5109</v>
      </c>
      <c r="F74" s="50" t="str">
        <f t="shared" si="18"/>
        <v>10 V</v>
      </c>
      <c r="G74" s="50" t="str">
        <f t="shared" si="19"/>
        <v>105⁰С</v>
      </c>
      <c r="H74" s="52" t="s">
        <v>5223</v>
      </c>
      <c r="I74" s="50" t="str">
        <f t="shared" si="12"/>
        <v>CapAl18X20X7.5mm 5600uF, 10 V</v>
      </c>
      <c r="J74" s="45" t="s">
        <v>23</v>
      </c>
      <c r="K74" s="53" t="s">
        <v>5111</v>
      </c>
      <c r="L74" s="45" t="s">
        <v>25</v>
      </c>
      <c r="M74" s="52" t="str">
        <f t="shared" si="13"/>
        <v>CapAl18X20X7.5</v>
      </c>
      <c r="N74" s="52" t="str">
        <f t="shared" si="15"/>
        <v>CapAl18X20X7.5RA</v>
      </c>
      <c r="O74" s="52" t="str">
        <f t="shared" si="16"/>
        <v>CapAl18X20X7.5LA</v>
      </c>
      <c r="P74" s="52" t="s">
        <v>5315</v>
      </c>
      <c r="Q74" s="50" t="s">
        <v>5113</v>
      </c>
      <c r="R74" s="22" t="s">
        <v>5114</v>
      </c>
      <c r="S74" s="22" t="str">
        <f t="shared" ca="1" si="17"/>
        <v>C:\Altium Libraries\Passives Library\DataSheet\Aluminum Electrolytic Capacitors (Panasonic).pdf</v>
      </c>
      <c r="T74" s="50" t="str">
        <f t="shared" si="14"/>
        <v>LOW IMPEDANCE ALUMINUM ELECTROLYTIC CAPACITORS CapAl18X20X7.5 5600uF±20% 10 V 105⁰С</v>
      </c>
    </row>
    <row r="75" spans="1:20" x14ac:dyDescent="0.3">
      <c r="A75" s="50" t="s">
        <v>5316</v>
      </c>
      <c r="B75" s="50" t="str">
        <f t="shared" si="10"/>
        <v>FC</v>
      </c>
      <c r="C75" s="51" t="s">
        <v>5226</v>
      </c>
      <c r="D75" s="50" t="str">
        <f t="shared" si="11"/>
        <v>6800uF</v>
      </c>
      <c r="E75" s="50" t="s">
        <v>5109</v>
      </c>
      <c r="F75" s="50" t="str">
        <f t="shared" si="18"/>
        <v>10 V</v>
      </c>
      <c r="G75" s="50" t="str">
        <f t="shared" si="19"/>
        <v>105⁰С</v>
      </c>
      <c r="H75" s="52" t="s">
        <v>5227</v>
      </c>
      <c r="I75" s="50" t="str">
        <f t="shared" si="12"/>
        <v>CapAl16X31.5X7.5mm 6800uF, 10 V</v>
      </c>
      <c r="J75" s="45" t="s">
        <v>23</v>
      </c>
      <c r="K75" s="53" t="s">
        <v>5111</v>
      </c>
      <c r="L75" s="45" t="s">
        <v>25</v>
      </c>
      <c r="M75" s="52" t="str">
        <f t="shared" si="13"/>
        <v>CapAl16X31.5X7.5</v>
      </c>
      <c r="N75" s="52" t="str">
        <f t="shared" si="15"/>
        <v>CapAl16X31.5X7.5RA</v>
      </c>
      <c r="O75" s="52" t="str">
        <f t="shared" si="16"/>
        <v>CapAl16X31.5X7.5LA</v>
      </c>
      <c r="P75" s="52" t="s">
        <v>5317</v>
      </c>
      <c r="Q75" s="50" t="s">
        <v>5113</v>
      </c>
      <c r="R75" s="22" t="s">
        <v>5114</v>
      </c>
      <c r="S75" s="22" t="str">
        <f t="shared" ca="1" si="17"/>
        <v>C:\Altium Libraries\Passives Library\DataSheet\Aluminum Electrolytic Capacitors (Panasonic).pdf</v>
      </c>
      <c r="T75" s="50" t="str">
        <f t="shared" si="14"/>
        <v>LOW IMPEDANCE ALUMINUM ELECTROLYTIC CAPACITORS CapAl16X31.5X7.5 6800uF±20% 10 V 105⁰С</v>
      </c>
    </row>
    <row r="76" spans="1:20" x14ac:dyDescent="0.3">
      <c r="A76" s="50" t="s">
        <v>5318</v>
      </c>
      <c r="B76" s="50" t="str">
        <f t="shared" si="10"/>
        <v>FC</v>
      </c>
      <c r="C76" s="52" t="s">
        <v>5319</v>
      </c>
      <c r="D76" s="50" t="str">
        <f t="shared" si="11"/>
        <v>6800uF</v>
      </c>
      <c r="E76" s="50" t="s">
        <v>5109</v>
      </c>
      <c r="F76" s="50" t="str">
        <f t="shared" si="18"/>
        <v>10 V</v>
      </c>
      <c r="G76" s="50" t="str">
        <f t="shared" si="19"/>
        <v>105⁰С</v>
      </c>
      <c r="H76" s="52" t="s">
        <v>5235</v>
      </c>
      <c r="I76" s="50" t="str">
        <f t="shared" si="12"/>
        <v>CapAl18X25X7.5mm 6800uF, 10 V</v>
      </c>
      <c r="J76" s="45" t="s">
        <v>23</v>
      </c>
      <c r="K76" s="53" t="s">
        <v>5111</v>
      </c>
      <c r="L76" s="45" t="s">
        <v>25</v>
      </c>
      <c r="M76" s="52" t="str">
        <f t="shared" si="13"/>
        <v>CapAl18X25X7.5</v>
      </c>
      <c r="N76" s="52" t="str">
        <f t="shared" si="15"/>
        <v>CapAl18X25X7.5RA</v>
      </c>
      <c r="O76" s="52" t="str">
        <f t="shared" si="16"/>
        <v>CapAl18X25X7.5LA</v>
      </c>
      <c r="P76" s="52" t="s">
        <v>5320</v>
      </c>
      <c r="Q76" s="50" t="s">
        <v>5113</v>
      </c>
      <c r="R76" s="22" t="s">
        <v>5114</v>
      </c>
      <c r="S76" s="22" t="str">
        <f t="shared" ca="1" si="17"/>
        <v>C:\Altium Libraries\Passives Library\DataSheet\Aluminum Electrolytic Capacitors (Panasonic).pdf</v>
      </c>
      <c r="T76" s="50" t="str">
        <f t="shared" si="14"/>
        <v>LOW IMPEDANCE ALUMINUM ELECTROLYTIC CAPACITORS CapAl18X25X7.5 6800uF±20% 10 V 105⁰С</v>
      </c>
    </row>
    <row r="77" spans="1:20" x14ac:dyDescent="0.3">
      <c r="A77" s="50" t="s">
        <v>5321</v>
      </c>
      <c r="B77" s="50" t="str">
        <f t="shared" si="10"/>
        <v>FC</v>
      </c>
      <c r="C77" s="52" t="s">
        <v>5230</v>
      </c>
      <c r="D77" s="50" t="str">
        <f t="shared" si="11"/>
        <v>8200uF</v>
      </c>
      <c r="E77" s="50" t="s">
        <v>5109</v>
      </c>
      <c r="F77" s="50" t="str">
        <f t="shared" si="18"/>
        <v>10 V</v>
      </c>
      <c r="G77" s="50" t="str">
        <f t="shared" si="19"/>
        <v>105⁰С</v>
      </c>
      <c r="H77" s="52" t="s">
        <v>5231</v>
      </c>
      <c r="I77" s="50" t="str">
        <f t="shared" si="12"/>
        <v>CapAl16X35.5X7.5mm 8200uF, 10 V</v>
      </c>
      <c r="J77" s="45" t="s">
        <v>23</v>
      </c>
      <c r="K77" s="53" t="s">
        <v>5111</v>
      </c>
      <c r="L77" s="45" t="s">
        <v>25</v>
      </c>
      <c r="M77" s="52" t="str">
        <f t="shared" si="13"/>
        <v>CapAl16X35.5X7.5</v>
      </c>
      <c r="N77" s="52" t="str">
        <f t="shared" si="15"/>
        <v>CapAl16X35.5X7.5RA</v>
      </c>
      <c r="O77" s="52" t="str">
        <f t="shared" si="16"/>
        <v>CapAl16X35.5X7.5LA</v>
      </c>
      <c r="P77" s="52" t="s">
        <v>5322</v>
      </c>
      <c r="Q77" s="50" t="s">
        <v>5113</v>
      </c>
      <c r="R77" s="22" t="s">
        <v>5114</v>
      </c>
      <c r="S77" s="22" t="str">
        <f t="shared" ca="1" si="17"/>
        <v>C:\Altium Libraries\Passives Library\DataSheet\Aluminum Electrolytic Capacitors (Panasonic).pdf</v>
      </c>
      <c r="T77" s="50" t="str">
        <f t="shared" si="14"/>
        <v>LOW IMPEDANCE ALUMINUM ELECTROLYTIC CAPACITORS CapAl16X35.5X7.5 8200uF±20% 10 V 105⁰С</v>
      </c>
    </row>
    <row r="78" spans="1:20" x14ac:dyDescent="0.3">
      <c r="A78" s="50" t="s">
        <v>5323</v>
      </c>
      <c r="B78" s="50" t="str">
        <f t="shared" si="10"/>
        <v>FC</v>
      </c>
      <c r="C78" s="51" t="s">
        <v>5234</v>
      </c>
      <c r="D78" s="50" t="str">
        <f t="shared" si="11"/>
        <v>8200uF</v>
      </c>
      <c r="E78" s="50" t="s">
        <v>5109</v>
      </c>
      <c r="F78" s="50" t="str">
        <f t="shared" si="18"/>
        <v>10 V</v>
      </c>
      <c r="G78" s="50" t="str">
        <f t="shared" si="19"/>
        <v>105⁰С</v>
      </c>
      <c r="H78" s="52" t="s">
        <v>5242</v>
      </c>
      <c r="I78" s="50" t="str">
        <f t="shared" si="12"/>
        <v>CapAl18X31.5X7.5mm 8200uF, 10 V</v>
      </c>
      <c r="J78" s="45" t="s">
        <v>23</v>
      </c>
      <c r="K78" s="53" t="s">
        <v>5111</v>
      </c>
      <c r="L78" s="45" t="s">
        <v>25</v>
      </c>
      <c r="M78" s="52" t="str">
        <f t="shared" si="13"/>
        <v>CapAl18X31.5X7.5</v>
      </c>
      <c r="N78" s="52" t="str">
        <f t="shared" si="15"/>
        <v>CapAl18X31.5X7.5RA</v>
      </c>
      <c r="O78" s="52" t="str">
        <f t="shared" si="16"/>
        <v>CapAl18X31.5X7.5LA</v>
      </c>
      <c r="P78" s="52" t="s">
        <v>5324</v>
      </c>
      <c r="Q78" s="50" t="s">
        <v>5113</v>
      </c>
      <c r="R78" s="22" t="s">
        <v>5114</v>
      </c>
      <c r="S78" s="22" t="str">
        <f t="shared" ca="1" si="17"/>
        <v>C:\Altium Libraries\Passives Library\DataSheet\Aluminum Electrolytic Capacitors (Panasonic).pdf</v>
      </c>
      <c r="T78" s="50" t="str">
        <f t="shared" si="14"/>
        <v>LOW IMPEDANCE ALUMINUM ELECTROLYTIC CAPACITORS CapAl18X31.5X7.5 8200uF±20% 10 V 105⁰С</v>
      </c>
    </row>
    <row r="79" spans="1:20" x14ac:dyDescent="0.3">
      <c r="A79" s="50" t="s">
        <v>5325</v>
      </c>
      <c r="B79" s="50" t="str">
        <f t="shared" si="10"/>
        <v>FC</v>
      </c>
      <c r="C79" s="51" t="s">
        <v>5245</v>
      </c>
      <c r="D79" s="50" t="str">
        <f t="shared" si="11"/>
        <v>10000uF</v>
      </c>
      <c r="E79" s="50" t="s">
        <v>5109</v>
      </c>
      <c r="F79" s="50" t="str">
        <f t="shared" si="18"/>
        <v>10 V</v>
      </c>
      <c r="G79" s="50" t="str">
        <f t="shared" si="19"/>
        <v>105⁰С</v>
      </c>
      <c r="H79" s="52" t="s">
        <v>5246</v>
      </c>
      <c r="I79" s="50" t="str">
        <f t="shared" si="12"/>
        <v>CapAl18X35.5X7.5mm 10000uF, 10 V</v>
      </c>
      <c r="J79" s="45" t="s">
        <v>23</v>
      </c>
      <c r="K79" s="53" t="s">
        <v>5111</v>
      </c>
      <c r="L79" s="45" t="s">
        <v>25</v>
      </c>
      <c r="M79" s="52" t="str">
        <f t="shared" si="13"/>
        <v>CapAl18X35.5X7.5</v>
      </c>
      <c r="N79" s="52" t="str">
        <f t="shared" si="15"/>
        <v>CapAl18X35.5X7.5RA</v>
      </c>
      <c r="O79" s="52" t="str">
        <f t="shared" si="16"/>
        <v>CapAl18X35.5X7.5LA</v>
      </c>
      <c r="P79" s="52" t="s">
        <v>5326</v>
      </c>
      <c r="Q79" s="50" t="s">
        <v>5113</v>
      </c>
      <c r="R79" s="22" t="s">
        <v>5114</v>
      </c>
      <c r="S79" s="22" t="str">
        <f t="shared" ca="1" si="17"/>
        <v>C:\Altium Libraries\Passives Library\DataSheet\Aluminum Electrolytic Capacitors (Panasonic).pdf</v>
      </c>
      <c r="T79" s="50" t="str">
        <f t="shared" si="14"/>
        <v>LOW IMPEDANCE ALUMINUM ELECTROLYTIC CAPACITORS CapAl18X35.5X7.5 10000uF±20% 10 V 105⁰С</v>
      </c>
    </row>
    <row r="80" spans="1:20" x14ac:dyDescent="0.3">
      <c r="A80" s="50" t="s">
        <v>5327</v>
      </c>
      <c r="B80" s="50" t="str">
        <f t="shared" si="10"/>
        <v>FC</v>
      </c>
      <c r="C80" s="51" t="s">
        <v>5328</v>
      </c>
      <c r="D80" s="50" t="str">
        <f t="shared" si="11"/>
        <v>12000uF</v>
      </c>
      <c r="E80" s="50" t="s">
        <v>5109</v>
      </c>
      <c r="F80" s="50" t="str">
        <f t="shared" si="18"/>
        <v>10 V</v>
      </c>
      <c r="G80" s="50" t="str">
        <f t="shared" si="19"/>
        <v>105⁰С</v>
      </c>
      <c r="H80" s="52" t="s">
        <v>5329</v>
      </c>
      <c r="I80" s="50" t="str">
        <f t="shared" si="12"/>
        <v>CapAl18X40X7.5mm 12000uF, 10 V</v>
      </c>
      <c r="J80" s="45" t="s">
        <v>23</v>
      </c>
      <c r="K80" s="53" t="s">
        <v>5111</v>
      </c>
      <c r="L80" s="45" t="s">
        <v>25</v>
      </c>
      <c r="M80" s="52" t="str">
        <f t="shared" si="13"/>
        <v>CapAl18X40X7.5</v>
      </c>
      <c r="N80" s="52" t="str">
        <f t="shared" si="15"/>
        <v>CapAl18X40X7.5RA</v>
      </c>
      <c r="O80" s="52" t="str">
        <f t="shared" si="16"/>
        <v>CapAl18X40X7.5LA</v>
      </c>
      <c r="P80" s="52" t="s">
        <v>5330</v>
      </c>
      <c r="Q80" s="50" t="s">
        <v>5113</v>
      </c>
      <c r="R80" s="22" t="s">
        <v>5114</v>
      </c>
      <c r="S80" s="22" t="str">
        <f t="shared" ca="1" si="17"/>
        <v>C:\Altium Libraries\Passives Library\DataSheet\Aluminum Electrolytic Capacitors (Panasonic).pdf</v>
      </c>
      <c r="T80" s="50" t="str">
        <f t="shared" si="14"/>
        <v>LOW IMPEDANCE ALUMINUM ELECTROLYTIC CAPACITORS CapAl18X40X7.5 12000uF±20% 10 V 105⁰С</v>
      </c>
    </row>
    <row r="81" spans="1:20" x14ac:dyDescent="0.3">
      <c r="A81" s="50" t="s">
        <v>5331</v>
      </c>
      <c r="B81" s="50" t="str">
        <f t="shared" si="10"/>
        <v>FC</v>
      </c>
      <c r="C81" s="51" t="s">
        <v>5108</v>
      </c>
      <c r="D81" s="50" t="str">
        <f t="shared" si="11"/>
        <v>15uF</v>
      </c>
      <c r="E81" s="50" t="s">
        <v>5109</v>
      </c>
      <c r="F81" s="50" t="str">
        <f t="shared" si="18"/>
        <v>16 V</v>
      </c>
      <c r="G81" s="50" t="str">
        <f t="shared" si="19"/>
        <v>105⁰С</v>
      </c>
      <c r="H81" s="52" t="s">
        <v>5110</v>
      </c>
      <c r="I81" s="50" t="str">
        <f t="shared" si="12"/>
        <v>CapAl4X7X1.5mm 15uF, 16 V</v>
      </c>
      <c r="J81" s="45" t="s">
        <v>23</v>
      </c>
      <c r="K81" s="53" t="s">
        <v>5111</v>
      </c>
      <c r="L81" s="45" t="s">
        <v>25</v>
      </c>
      <c r="M81" s="52" t="str">
        <f t="shared" si="13"/>
        <v>CapAl4X7X1.5</v>
      </c>
      <c r="N81" s="52" t="str">
        <f t="shared" si="15"/>
        <v>CapAl4X7X1.5RA</v>
      </c>
      <c r="O81" s="52" t="str">
        <f t="shared" si="16"/>
        <v>CapAl4X7X1.5LA</v>
      </c>
      <c r="P81" s="52" t="s">
        <v>5332</v>
      </c>
      <c r="Q81" s="50" t="s">
        <v>5113</v>
      </c>
      <c r="R81" s="22" t="s">
        <v>5114</v>
      </c>
      <c r="S81" s="22" t="str">
        <f t="shared" ca="1" si="17"/>
        <v>C:\Altium Libraries\Passives Library\DataSheet\Aluminum Electrolytic Capacitors (Panasonic).pdf</v>
      </c>
      <c r="T81" s="50" t="str">
        <f t="shared" si="14"/>
        <v>LOW IMPEDANCE ALUMINUM ELECTROLYTIC CAPACITORS CapAl4X7X1.5 15uF±20% 16 V 105⁰С</v>
      </c>
    </row>
    <row r="82" spans="1:20" x14ac:dyDescent="0.3">
      <c r="A82" s="50" t="s">
        <v>5333</v>
      </c>
      <c r="B82" s="50" t="str">
        <f t="shared" si="10"/>
        <v>FC</v>
      </c>
      <c r="C82" s="52" t="s">
        <v>5116</v>
      </c>
      <c r="D82" s="50" t="str">
        <f t="shared" si="11"/>
        <v>27uF</v>
      </c>
      <c r="E82" s="50" t="s">
        <v>5109</v>
      </c>
      <c r="F82" s="50" t="str">
        <f t="shared" si="18"/>
        <v>16 V</v>
      </c>
      <c r="G82" s="50" t="str">
        <f t="shared" si="19"/>
        <v>105⁰С</v>
      </c>
      <c r="H82" s="52" t="s">
        <v>5117</v>
      </c>
      <c r="I82" s="50" t="str">
        <f t="shared" si="12"/>
        <v>CapAl5X7X2.0mm 27uF, 16 V</v>
      </c>
      <c r="J82" s="45" t="s">
        <v>23</v>
      </c>
      <c r="K82" s="53" t="s">
        <v>5111</v>
      </c>
      <c r="L82" s="45" t="s">
        <v>25</v>
      </c>
      <c r="M82" s="52" t="str">
        <f t="shared" si="13"/>
        <v>CapAl5X7X2.0</v>
      </c>
      <c r="N82" s="52" t="str">
        <f t="shared" si="15"/>
        <v>CapAl5X7X2.0RA</v>
      </c>
      <c r="O82" s="52" t="str">
        <f t="shared" si="16"/>
        <v>CapAl5X7X2.0LA</v>
      </c>
      <c r="P82" s="52" t="s">
        <v>5334</v>
      </c>
      <c r="Q82" s="50" t="s">
        <v>5113</v>
      </c>
      <c r="R82" s="22" t="s">
        <v>5114</v>
      </c>
      <c r="S82" s="22" t="str">
        <f t="shared" ca="1" si="17"/>
        <v>C:\Altium Libraries\Passives Library\DataSheet\Aluminum Electrolytic Capacitors (Panasonic).pdf</v>
      </c>
      <c r="T82" s="50" t="str">
        <f t="shared" si="14"/>
        <v>LOW IMPEDANCE ALUMINUM ELECTROLYTIC CAPACITORS CapAl5X7X2.0 27uF±20% 16 V 105⁰С</v>
      </c>
    </row>
    <row r="83" spans="1:20" x14ac:dyDescent="0.3">
      <c r="A83" s="50" t="s">
        <v>5335</v>
      </c>
      <c r="B83" s="50" t="str">
        <f t="shared" si="10"/>
        <v>FC</v>
      </c>
      <c r="C83" s="51" t="s">
        <v>5120</v>
      </c>
      <c r="D83" s="50" t="str">
        <f t="shared" si="11"/>
        <v>47uF</v>
      </c>
      <c r="E83" s="50" t="s">
        <v>5109</v>
      </c>
      <c r="F83" s="50" t="str">
        <f t="shared" si="18"/>
        <v>16 V</v>
      </c>
      <c r="G83" s="50" t="str">
        <f t="shared" si="19"/>
        <v>105⁰С</v>
      </c>
      <c r="H83" s="52" t="s">
        <v>5121</v>
      </c>
      <c r="I83" s="50" t="str">
        <f t="shared" si="12"/>
        <v>CapAl5X11X2.0mm 47uF, 16 V</v>
      </c>
      <c r="J83" s="45" t="s">
        <v>23</v>
      </c>
      <c r="K83" s="53" t="s">
        <v>5111</v>
      </c>
      <c r="L83" s="45" t="s">
        <v>25</v>
      </c>
      <c r="M83" s="52" t="str">
        <f t="shared" si="13"/>
        <v>CapAl5X11X2.0</v>
      </c>
      <c r="N83" s="52" t="str">
        <f t="shared" si="15"/>
        <v>CapAl5X11X2.0RA</v>
      </c>
      <c r="O83" s="52" t="str">
        <f t="shared" si="16"/>
        <v>CapAl5X11X2.0LA</v>
      </c>
      <c r="P83" s="52" t="s">
        <v>5336</v>
      </c>
      <c r="Q83" s="50" t="s">
        <v>5113</v>
      </c>
      <c r="R83" s="22" t="s">
        <v>5114</v>
      </c>
      <c r="S83" s="22" t="str">
        <f t="shared" ca="1" si="17"/>
        <v>C:\Altium Libraries\Passives Library\DataSheet\Aluminum Electrolytic Capacitors (Panasonic).pdf</v>
      </c>
      <c r="T83" s="50" t="str">
        <f t="shared" si="14"/>
        <v>LOW IMPEDANCE ALUMINUM ELECTROLYTIC CAPACITORS CapAl5X11X2.0 47uF±20% 16 V 105⁰С</v>
      </c>
    </row>
    <row r="84" spans="1:20" x14ac:dyDescent="0.3">
      <c r="A84" s="50" t="s">
        <v>5337</v>
      </c>
      <c r="B84" s="50" t="str">
        <f t="shared" si="10"/>
        <v>FC</v>
      </c>
      <c r="C84" s="51" t="s">
        <v>5120</v>
      </c>
      <c r="D84" s="50" t="str">
        <f t="shared" si="11"/>
        <v>56uF</v>
      </c>
      <c r="E84" s="50" t="s">
        <v>5109</v>
      </c>
      <c r="F84" s="50" t="str">
        <f t="shared" si="18"/>
        <v>16 V</v>
      </c>
      <c r="G84" s="50" t="str">
        <f t="shared" si="19"/>
        <v>105⁰С</v>
      </c>
      <c r="H84" s="52" t="s">
        <v>5121</v>
      </c>
      <c r="I84" s="50" t="str">
        <f t="shared" si="12"/>
        <v>CapAl5X11X2.0mm 56uF, 16 V</v>
      </c>
      <c r="J84" s="45" t="s">
        <v>23</v>
      </c>
      <c r="K84" s="53" t="s">
        <v>5111</v>
      </c>
      <c r="L84" s="45" t="s">
        <v>25</v>
      </c>
      <c r="M84" s="52" t="str">
        <f t="shared" si="13"/>
        <v>CapAl5X11X2.0</v>
      </c>
      <c r="N84" s="52" t="str">
        <f t="shared" si="15"/>
        <v>CapAl5X11X2.0RA</v>
      </c>
      <c r="O84" s="52" t="str">
        <f t="shared" si="16"/>
        <v>CapAl5X11X2.0LA</v>
      </c>
      <c r="P84" s="52" t="s">
        <v>5338</v>
      </c>
      <c r="Q84" s="50" t="s">
        <v>5113</v>
      </c>
      <c r="R84" s="22" t="s">
        <v>5114</v>
      </c>
      <c r="S84" s="22" t="str">
        <f t="shared" ca="1" si="17"/>
        <v>C:\Altium Libraries\Passives Library\DataSheet\Aluminum Electrolytic Capacitors (Panasonic).pdf</v>
      </c>
      <c r="T84" s="50" t="str">
        <f t="shared" si="14"/>
        <v>LOW IMPEDANCE ALUMINUM ELECTROLYTIC CAPACITORS CapAl5X11X2.0 56uF±20% 16 V 105⁰С</v>
      </c>
    </row>
    <row r="85" spans="1:20" x14ac:dyDescent="0.3">
      <c r="A85" s="50" t="s">
        <v>5339</v>
      </c>
      <c r="B85" s="50" t="str">
        <f t="shared" si="10"/>
        <v>FC</v>
      </c>
      <c r="C85" s="51" t="s">
        <v>5124</v>
      </c>
      <c r="D85" s="50" t="str">
        <f t="shared" si="11"/>
        <v>56uF</v>
      </c>
      <c r="E85" s="50" t="s">
        <v>5109</v>
      </c>
      <c r="F85" s="50" t="str">
        <f t="shared" si="18"/>
        <v>16 V</v>
      </c>
      <c r="G85" s="50" t="str">
        <f t="shared" si="19"/>
        <v>105⁰С</v>
      </c>
      <c r="H85" s="52" t="s">
        <v>5125</v>
      </c>
      <c r="I85" s="50" t="str">
        <f t="shared" si="12"/>
        <v>CapAl6.3X7X2.5mm 56uF, 16 V</v>
      </c>
      <c r="J85" s="45" t="s">
        <v>23</v>
      </c>
      <c r="K85" s="53" t="s">
        <v>5111</v>
      </c>
      <c r="L85" s="45" t="s">
        <v>25</v>
      </c>
      <c r="M85" s="52" t="str">
        <f t="shared" si="13"/>
        <v>CapAl6.3X7X2.5</v>
      </c>
      <c r="N85" s="52" t="str">
        <f t="shared" si="15"/>
        <v>CapAl6.3X7X2.5RA</v>
      </c>
      <c r="O85" s="52" t="str">
        <f t="shared" si="16"/>
        <v>CapAl6.3X7X2.5LA</v>
      </c>
      <c r="P85" s="52" t="s">
        <v>5340</v>
      </c>
      <c r="Q85" s="50" t="s">
        <v>5113</v>
      </c>
      <c r="R85" s="22" t="s">
        <v>5114</v>
      </c>
      <c r="S85" s="22" t="str">
        <f t="shared" ca="1" si="17"/>
        <v>C:\Altium Libraries\Passives Library\DataSheet\Aluminum Electrolytic Capacitors (Panasonic).pdf</v>
      </c>
      <c r="T85" s="50" t="str">
        <f t="shared" si="14"/>
        <v>LOW IMPEDANCE ALUMINUM ELECTROLYTIC CAPACITORS CapAl6.3X7X2.5 56uF±20% 16 V 105⁰С</v>
      </c>
    </row>
    <row r="86" spans="1:20" x14ac:dyDescent="0.3">
      <c r="A86" s="50" t="s">
        <v>5341</v>
      </c>
      <c r="B86" s="50" t="str">
        <f t="shared" si="10"/>
        <v>FC</v>
      </c>
      <c r="C86" s="51" t="s">
        <v>5120</v>
      </c>
      <c r="D86" s="50" t="str">
        <f t="shared" si="11"/>
        <v>68uF</v>
      </c>
      <c r="E86" s="50" t="s">
        <v>5109</v>
      </c>
      <c r="F86" s="50" t="str">
        <f t="shared" si="18"/>
        <v>16 V</v>
      </c>
      <c r="G86" s="50" t="str">
        <f t="shared" si="19"/>
        <v>105⁰С</v>
      </c>
      <c r="H86" s="52" t="s">
        <v>5121</v>
      </c>
      <c r="I86" s="50" t="str">
        <f t="shared" si="12"/>
        <v>CapAl5X11X2.0mm 68uF, 16 V</v>
      </c>
      <c r="J86" s="45" t="s">
        <v>23</v>
      </c>
      <c r="K86" s="53" t="s">
        <v>5111</v>
      </c>
      <c r="L86" s="45" t="s">
        <v>25</v>
      </c>
      <c r="M86" s="52" t="str">
        <f t="shared" si="13"/>
        <v>CapAl5X11X2.0</v>
      </c>
      <c r="N86" s="52" t="str">
        <f t="shared" si="15"/>
        <v>CapAl5X11X2.0RA</v>
      </c>
      <c r="O86" s="52" t="str">
        <f t="shared" si="16"/>
        <v>CapAl5X11X2.0LA</v>
      </c>
      <c r="P86" s="52" t="s">
        <v>5342</v>
      </c>
      <c r="Q86" s="50" t="s">
        <v>5113</v>
      </c>
      <c r="R86" s="22" t="s">
        <v>5114</v>
      </c>
      <c r="S86" s="22" t="str">
        <f t="shared" ca="1" si="17"/>
        <v>C:\Altium Libraries\Passives Library\DataSheet\Aluminum Electrolytic Capacitors (Panasonic).pdf</v>
      </c>
      <c r="T86" s="50" t="str">
        <f t="shared" si="14"/>
        <v>LOW IMPEDANCE ALUMINUM ELECTROLYTIC CAPACITORS CapAl5X11X2.0 68uF±20% 16 V 105⁰С</v>
      </c>
    </row>
    <row r="87" spans="1:20" x14ac:dyDescent="0.3">
      <c r="A87" s="50" t="s">
        <v>5343</v>
      </c>
      <c r="B87" s="50" t="str">
        <f t="shared" si="10"/>
        <v>FC</v>
      </c>
      <c r="C87" s="51" t="s">
        <v>5128</v>
      </c>
      <c r="D87" s="50" t="str">
        <f t="shared" si="11"/>
        <v>100uF</v>
      </c>
      <c r="E87" s="50" t="s">
        <v>5109</v>
      </c>
      <c r="F87" s="50" t="str">
        <f t="shared" si="18"/>
        <v>16 V</v>
      </c>
      <c r="G87" s="50" t="str">
        <f t="shared" si="19"/>
        <v>105⁰С</v>
      </c>
      <c r="H87" s="52" t="s">
        <v>5129</v>
      </c>
      <c r="I87" s="50" t="str">
        <f t="shared" si="12"/>
        <v>CapAl6.3X11.2X2.5mm 100uF, 16 V</v>
      </c>
      <c r="J87" s="45" t="s">
        <v>23</v>
      </c>
      <c r="K87" s="53" t="s">
        <v>5111</v>
      </c>
      <c r="L87" s="45" t="s">
        <v>25</v>
      </c>
      <c r="M87" s="52" t="str">
        <f t="shared" si="13"/>
        <v>CapAl6.3X11.2X2.5</v>
      </c>
      <c r="N87" s="52" t="str">
        <f t="shared" si="15"/>
        <v>CapAl6.3X11.2X2.5RA</v>
      </c>
      <c r="O87" s="52" t="str">
        <f t="shared" si="16"/>
        <v>CapAl6.3X11.2X2.5LA</v>
      </c>
      <c r="P87" s="52" t="s">
        <v>5344</v>
      </c>
      <c r="Q87" s="50" t="s">
        <v>5113</v>
      </c>
      <c r="R87" s="22" t="s">
        <v>5114</v>
      </c>
      <c r="S87" s="22" t="str">
        <f t="shared" ca="1" si="17"/>
        <v>C:\Altium Libraries\Passives Library\DataSheet\Aluminum Electrolytic Capacitors (Panasonic).pdf</v>
      </c>
      <c r="T87" s="50" t="str">
        <f t="shared" si="14"/>
        <v>LOW IMPEDANCE ALUMINUM ELECTROLYTIC CAPACITORS CapAl6.3X11.2X2.5 100uF±20% 16 V 105⁰С</v>
      </c>
    </row>
    <row r="88" spans="1:20" x14ac:dyDescent="0.3">
      <c r="A88" s="50" t="s">
        <v>5345</v>
      </c>
      <c r="B88" s="50" t="str">
        <f t="shared" si="10"/>
        <v>FC</v>
      </c>
      <c r="C88" s="51" t="s">
        <v>5128</v>
      </c>
      <c r="D88" s="50" t="str">
        <f t="shared" si="11"/>
        <v>120uF</v>
      </c>
      <c r="E88" s="50" t="s">
        <v>5109</v>
      </c>
      <c r="F88" s="50" t="str">
        <f t="shared" si="18"/>
        <v>16 V</v>
      </c>
      <c r="G88" s="50" t="str">
        <f t="shared" si="19"/>
        <v>105⁰С</v>
      </c>
      <c r="H88" s="52" t="s">
        <v>5129</v>
      </c>
      <c r="I88" s="50" t="str">
        <f t="shared" si="12"/>
        <v>CapAl6.3X11.2X2.5mm 120uF, 16 V</v>
      </c>
      <c r="J88" s="45" t="s">
        <v>23</v>
      </c>
      <c r="K88" s="53" t="s">
        <v>5111</v>
      </c>
      <c r="L88" s="45" t="s">
        <v>25</v>
      </c>
      <c r="M88" s="52" t="str">
        <f t="shared" si="13"/>
        <v>CapAl6.3X11.2X2.5</v>
      </c>
      <c r="N88" s="52" t="str">
        <f t="shared" si="15"/>
        <v>CapAl6.3X11.2X2.5RA</v>
      </c>
      <c r="O88" s="52" t="str">
        <f t="shared" si="16"/>
        <v>CapAl6.3X11.2X2.5LA</v>
      </c>
      <c r="P88" s="52" t="s">
        <v>5346</v>
      </c>
      <c r="Q88" s="50" t="s">
        <v>5113</v>
      </c>
      <c r="R88" s="22" t="s">
        <v>5114</v>
      </c>
      <c r="S88" s="22" t="str">
        <f t="shared" ca="1" si="17"/>
        <v>C:\Altium Libraries\Passives Library\DataSheet\Aluminum Electrolytic Capacitors (Panasonic).pdf</v>
      </c>
      <c r="T88" s="50" t="str">
        <f t="shared" si="14"/>
        <v>LOW IMPEDANCE ALUMINUM ELECTROLYTIC CAPACITORS CapAl6.3X11.2X2.5 120uF±20% 16 V 105⁰С</v>
      </c>
    </row>
    <row r="89" spans="1:20" x14ac:dyDescent="0.3">
      <c r="A89" s="50" t="s">
        <v>5347</v>
      </c>
      <c r="B89" s="50" t="str">
        <f t="shared" si="10"/>
        <v>FC</v>
      </c>
      <c r="C89" s="51" t="s">
        <v>5136</v>
      </c>
      <c r="D89" s="50" t="str">
        <f t="shared" si="11"/>
        <v>220uF</v>
      </c>
      <c r="E89" s="50" t="s">
        <v>5109</v>
      </c>
      <c r="F89" s="50" t="str">
        <f t="shared" si="18"/>
        <v>16 V</v>
      </c>
      <c r="G89" s="50" t="str">
        <f t="shared" si="19"/>
        <v>105⁰С</v>
      </c>
      <c r="H89" s="52" t="s">
        <v>5137</v>
      </c>
      <c r="I89" s="50" t="str">
        <f t="shared" si="12"/>
        <v>CapAl8X11.5X3.5mm 220uF, 16 V</v>
      </c>
      <c r="J89" s="45" t="s">
        <v>23</v>
      </c>
      <c r="K89" s="53" t="s">
        <v>5111</v>
      </c>
      <c r="L89" s="45" t="s">
        <v>25</v>
      </c>
      <c r="M89" s="52" t="str">
        <f t="shared" si="13"/>
        <v>CapAl8X11.5X3.5</v>
      </c>
      <c r="N89" s="52" t="str">
        <f t="shared" si="15"/>
        <v>CapAl8X11.5X3.5RA</v>
      </c>
      <c r="O89" s="52" t="str">
        <f t="shared" si="16"/>
        <v>CapAl8X11.5X3.5LA</v>
      </c>
      <c r="P89" s="52" t="s">
        <v>5348</v>
      </c>
      <c r="Q89" s="50" t="s">
        <v>5113</v>
      </c>
      <c r="R89" s="22" t="s">
        <v>5114</v>
      </c>
      <c r="S89" s="22" t="str">
        <f t="shared" ca="1" si="17"/>
        <v>C:\Altium Libraries\Passives Library\DataSheet\Aluminum Electrolytic Capacitors (Panasonic).pdf</v>
      </c>
      <c r="T89" s="50" t="str">
        <f t="shared" si="14"/>
        <v>LOW IMPEDANCE ALUMINUM ELECTROLYTIC CAPACITORS CapAl8X11.5X3.5 220uF±20% 16 V 105⁰С</v>
      </c>
    </row>
    <row r="90" spans="1:20" x14ac:dyDescent="0.3">
      <c r="A90" s="50" t="s">
        <v>5349</v>
      </c>
      <c r="B90" s="50" t="str">
        <f t="shared" si="10"/>
        <v>FC</v>
      </c>
      <c r="C90" s="51" t="s">
        <v>5136</v>
      </c>
      <c r="D90" s="50" t="str">
        <f t="shared" si="11"/>
        <v>270uF</v>
      </c>
      <c r="E90" s="50" t="s">
        <v>5109</v>
      </c>
      <c r="F90" s="50" t="str">
        <f t="shared" si="18"/>
        <v>16 V</v>
      </c>
      <c r="G90" s="50" t="str">
        <f t="shared" si="19"/>
        <v>105⁰С</v>
      </c>
      <c r="H90" s="52" t="s">
        <v>5137</v>
      </c>
      <c r="I90" s="50" t="str">
        <f t="shared" si="12"/>
        <v>CapAl8X11.5X3.5mm 270uF, 16 V</v>
      </c>
      <c r="J90" s="45" t="s">
        <v>23</v>
      </c>
      <c r="K90" s="53" t="s">
        <v>5111</v>
      </c>
      <c r="L90" s="45" t="s">
        <v>25</v>
      </c>
      <c r="M90" s="52" t="str">
        <f t="shared" si="13"/>
        <v>CapAl8X11.5X3.5</v>
      </c>
      <c r="N90" s="52" t="str">
        <f t="shared" si="15"/>
        <v>CapAl8X11.5X3.5RA</v>
      </c>
      <c r="O90" s="52" t="str">
        <f t="shared" si="16"/>
        <v>CapAl8X11.5X3.5LA</v>
      </c>
      <c r="P90" s="52" t="s">
        <v>5350</v>
      </c>
      <c r="Q90" s="50" t="s">
        <v>5113</v>
      </c>
      <c r="R90" s="22" t="s">
        <v>5114</v>
      </c>
      <c r="S90" s="22" t="str">
        <f t="shared" ca="1" si="17"/>
        <v>C:\Altium Libraries\Passives Library\DataSheet\Aluminum Electrolytic Capacitors (Panasonic).pdf</v>
      </c>
      <c r="T90" s="50" t="str">
        <f t="shared" si="14"/>
        <v>LOW IMPEDANCE ALUMINUM ELECTROLYTIC CAPACITORS CapAl8X11.5X3.5 270uF±20% 16 V 105⁰С</v>
      </c>
    </row>
    <row r="91" spans="1:20" x14ac:dyDescent="0.3">
      <c r="A91" s="50" t="s">
        <v>5351</v>
      </c>
      <c r="B91" s="50" t="str">
        <f t="shared" si="10"/>
        <v>FC</v>
      </c>
      <c r="C91" s="51" t="s">
        <v>5136</v>
      </c>
      <c r="D91" s="50" t="str">
        <f t="shared" si="11"/>
        <v>330uF</v>
      </c>
      <c r="E91" s="50" t="s">
        <v>5109</v>
      </c>
      <c r="F91" s="50" t="str">
        <f t="shared" si="18"/>
        <v>16 V</v>
      </c>
      <c r="G91" s="50" t="str">
        <f t="shared" si="19"/>
        <v>105⁰С</v>
      </c>
      <c r="H91" s="52" t="s">
        <v>5137</v>
      </c>
      <c r="I91" s="50" t="str">
        <f t="shared" si="12"/>
        <v>CapAl8X11.5X3.5mm 330uF, 16 V</v>
      </c>
      <c r="J91" s="45" t="s">
        <v>23</v>
      </c>
      <c r="K91" s="53" t="s">
        <v>5111</v>
      </c>
      <c r="L91" s="45" t="s">
        <v>25</v>
      </c>
      <c r="M91" s="52" t="str">
        <f t="shared" si="13"/>
        <v>CapAl8X11.5X3.5</v>
      </c>
      <c r="N91" s="52" t="str">
        <f t="shared" si="15"/>
        <v>CapAl8X11.5X3.5RA</v>
      </c>
      <c r="O91" s="52" t="str">
        <f t="shared" si="16"/>
        <v>CapAl8X11.5X3.5LA</v>
      </c>
      <c r="P91" s="52" t="s">
        <v>5352</v>
      </c>
      <c r="Q91" s="50" t="s">
        <v>5113</v>
      </c>
      <c r="R91" s="22" t="s">
        <v>5114</v>
      </c>
      <c r="S91" s="22" t="str">
        <f t="shared" ca="1" si="17"/>
        <v>C:\Altium Libraries\Passives Library\DataSheet\Aluminum Electrolytic Capacitors (Panasonic).pdf</v>
      </c>
      <c r="T91" s="50" t="str">
        <f t="shared" si="14"/>
        <v>LOW IMPEDANCE ALUMINUM ELECTROLYTIC CAPACITORS CapAl8X11.5X3.5 330uF±20% 16 V 105⁰С</v>
      </c>
    </row>
    <row r="92" spans="1:20" x14ac:dyDescent="0.3">
      <c r="A92" s="50" t="s">
        <v>5353</v>
      </c>
      <c r="B92" s="50" t="str">
        <f t="shared" si="10"/>
        <v>FC</v>
      </c>
      <c r="C92" s="51" t="s">
        <v>5148</v>
      </c>
      <c r="D92" s="50" t="str">
        <f t="shared" si="11"/>
        <v>390uF</v>
      </c>
      <c r="E92" s="50" t="s">
        <v>5109</v>
      </c>
      <c r="F92" s="50" t="str">
        <f t="shared" si="18"/>
        <v>16 V</v>
      </c>
      <c r="G92" s="50" t="str">
        <f t="shared" si="19"/>
        <v>105⁰С</v>
      </c>
      <c r="H92" s="52" t="s">
        <v>5149</v>
      </c>
      <c r="I92" s="50" t="str">
        <f t="shared" si="12"/>
        <v>CapAl10X12.5X5.0mm 390uF, 16 V</v>
      </c>
      <c r="J92" s="45" t="s">
        <v>23</v>
      </c>
      <c r="K92" s="53" t="s">
        <v>5111</v>
      </c>
      <c r="L92" s="45" t="s">
        <v>25</v>
      </c>
      <c r="M92" s="52" t="str">
        <f t="shared" si="13"/>
        <v>CapAl10X12.5X5.0</v>
      </c>
      <c r="N92" s="52" t="str">
        <f t="shared" si="15"/>
        <v>CapAl10X12.5X5.0RA</v>
      </c>
      <c r="O92" s="52" t="str">
        <f t="shared" si="16"/>
        <v>CapAl10X12.5X5.0LA</v>
      </c>
      <c r="P92" s="52" t="s">
        <v>5354</v>
      </c>
      <c r="Q92" s="50" t="s">
        <v>5113</v>
      </c>
      <c r="R92" s="22" t="s">
        <v>5114</v>
      </c>
      <c r="S92" s="22" t="str">
        <f t="shared" ca="1" si="17"/>
        <v>C:\Altium Libraries\Passives Library\DataSheet\Aluminum Electrolytic Capacitors (Panasonic).pdf</v>
      </c>
      <c r="T92" s="50" t="str">
        <f t="shared" si="14"/>
        <v>LOW IMPEDANCE ALUMINUM ELECTROLYTIC CAPACITORS CapAl10X12.5X5.0 390uF±20% 16 V 105⁰С</v>
      </c>
    </row>
    <row r="93" spans="1:20" x14ac:dyDescent="0.3">
      <c r="A93" s="50" t="s">
        <v>5355</v>
      </c>
      <c r="B93" s="50" t="str">
        <f t="shared" si="10"/>
        <v>FC</v>
      </c>
      <c r="C93" s="52" t="s">
        <v>5144</v>
      </c>
      <c r="D93" s="50" t="str">
        <f t="shared" si="11"/>
        <v>470uF</v>
      </c>
      <c r="E93" s="50" t="s">
        <v>5109</v>
      </c>
      <c r="F93" s="50" t="str">
        <f t="shared" si="18"/>
        <v>16 V</v>
      </c>
      <c r="G93" s="50" t="str">
        <f t="shared" si="19"/>
        <v>105⁰С</v>
      </c>
      <c r="H93" s="52" t="s">
        <v>5145</v>
      </c>
      <c r="I93" s="50" t="str">
        <f t="shared" si="12"/>
        <v>CapAl8X15X3.5mm 470uF, 16 V</v>
      </c>
      <c r="J93" s="45" t="s">
        <v>23</v>
      </c>
      <c r="K93" s="53" t="s">
        <v>5111</v>
      </c>
      <c r="L93" s="45" t="s">
        <v>25</v>
      </c>
      <c r="M93" s="52" t="str">
        <f t="shared" si="13"/>
        <v>CapAl8X15X3.5</v>
      </c>
      <c r="N93" s="52" t="str">
        <f t="shared" si="15"/>
        <v>CapAl8X15X3.5RA</v>
      </c>
      <c r="O93" s="52" t="str">
        <f t="shared" si="16"/>
        <v>CapAl8X15X3.5LA</v>
      </c>
      <c r="P93" s="52" t="s">
        <v>5356</v>
      </c>
      <c r="Q93" s="50" t="s">
        <v>5113</v>
      </c>
      <c r="R93" s="22" t="s">
        <v>5114</v>
      </c>
      <c r="S93" s="22" t="str">
        <f t="shared" ca="1" si="17"/>
        <v>C:\Altium Libraries\Passives Library\DataSheet\Aluminum Electrolytic Capacitors (Panasonic).pdf</v>
      </c>
      <c r="T93" s="50" t="str">
        <f t="shared" si="14"/>
        <v>LOW IMPEDANCE ALUMINUM ELECTROLYTIC CAPACITORS CapAl8X15X3.5 470uF±20% 16 V 105⁰С</v>
      </c>
    </row>
    <row r="94" spans="1:20" x14ac:dyDescent="0.3">
      <c r="A94" s="50" t="s">
        <v>5357</v>
      </c>
      <c r="B94" s="50" t="str">
        <f t="shared" si="10"/>
        <v>FC</v>
      </c>
      <c r="C94" s="51" t="s">
        <v>5148</v>
      </c>
      <c r="D94" s="50" t="str">
        <f t="shared" si="11"/>
        <v>470uF</v>
      </c>
      <c r="E94" s="50" t="s">
        <v>5109</v>
      </c>
      <c r="F94" s="50" t="str">
        <f t="shared" si="18"/>
        <v>16 V</v>
      </c>
      <c r="G94" s="50" t="str">
        <f t="shared" si="19"/>
        <v>105⁰С</v>
      </c>
      <c r="H94" s="52" t="s">
        <v>5149</v>
      </c>
      <c r="I94" s="50" t="str">
        <f t="shared" si="12"/>
        <v>CapAl10X12.5X5.0mm 470uF, 16 V</v>
      </c>
      <c r="J94" s="45" t="s">
        <v>23</v>
      </c>
      <c r="K94" s="53" t="s">
        <v>5111</v>
      </c>
      <c r="L94" s="45" t="s">
        <v>25</v>
      </c>
      <c r="M94" s="52" t="str">
        <f t="shared" si="13"/>
        <v>CapAl10X12.5X5.0</v>
      </c>
      <c r="N94" s="52" t="str">
        <f t="shared" si="15"/>
        <v>CapAl10X12.5X5.0RA</v>
      </c>
      <c r="O94" s="52" t="str">
        <f t="shared" si="16"/>
        <v>CapAl10X12.5X5.0LA</v>
      </c>
      <c r="P94" s="52" t="s">
        <v>5358</v>
      </c>
      <c r="Q94" s="50" t="s">
        <v>5113</v>
      </c>
      <c r="R94" s="22" t="s">
        <v>5114</v>
      </c>
      <c r="S94" s="22" t="str">
        <f t="shared" ca="1" si="17"/>
        <v>C:\Altium Libraries\Passives Library\DataSheet\Aluminum Electrolytic Capacitors (Panasonic).pdf</v>
      </c>
      <c r="T94" s="50" t="str">
        <f t="shared" si="14"/>
        <v>LOW IMPEDANCE ALUMINUM ELECTROLYTIC CAPACITORS CapAl10X12.5X5.0 470uF±20% 16 V 105⁰С</v>
      </c>
    </row>
    <row r="95" spans="1:20" x14ac:dyDescent="0.3">
      <c r="A95" s="50" t="s">
        <v>5359</v>
      </c>
      <c r="B95" s="50" t="str">
        <f t="shared" si="10"/>
        <v>FC</v>
      </c>
      <c r="C95" s="51" t="s">
        <v>5158</v>
      </c>
      <c r="D95" s="50" t="str">
        <f t="shared" si="11"/>
        <v>560uF</v>
      </c>
      <c r="E95" s="50" t="s">
        <v>5109</v>
      </c>
      <c r="F95" s="50" t="str">
        <f t="shared" si="18"/>
        <v>16 V</v>
      </c>
      <c r="G95" s="50" t="str">
        <f t="shared" si="19"/>
        <v>105⁰С</v>
      </c>
      <c r="H95" s="52" t="s">
        <v>5159</v>
      </c>
      <c r="I95" s="50" t="str">
        <f t="shared" si="12"/>
        <v>CapAl10X16X5.0mm 560uF, 16 V</v>
      </c>
      <c r="J95" s="45" t="s">
        <v>23</v>
      </c>
      <c r="K95" s="53" t="s">
        <v>5111</v>
      </c>
      <c r="L95" s="45" t="s">
        <v>25</v>
      </c>
      <c r="M95" s="52" t="str">
        <f t="shared" si="13"/>
        <v>CapAl10X16X5.0</v>
      </c>
      <c r="N95" s="52" t="str">
        <f t="shared" si="15"/>
        <v>CapAl10X16X5.0RA</v>
      </c>
      <c r="O95" s="52" t="str">
        <f t="shared" si="16"/>
        <v>CapAl10X16X5.0LA</v>
      </c>
      <c r="P95" s="52" t="s">
        <v>5360</v>
      </c>
      <c r="Q95" s="50" t="s">
        <v>5113</v>
      </c>
      <c r="R95" s="22" t="s">
        <v>5114</v>
      </c>
      <c r="S95" s="22" t="str">
        <f t="shared" ca="1" si="17"/>
        <v>C:\Altium Libraries\Passives Library\DataSheet\Aluminum Electrolytic Capacitors (Panasonic).pdf</v>
      </c>
      <c r="T95" s="50" t="str">
        <f t="shared" si="14"/>
        <v>LOW IMPEDANCE ALUMINUM ELECTROLYTIC CAPACITORS CapAl10X16X5.0 560uF±20% 16 V 105⁰С</v>
      </c>
    </row>
    <row r="96" spans="1:20" x14ac:dyDescent="0.3">
      <c r="A96" s="50" t="s">
        <v>5361</v>
      </c>
      <c r="B96" s="50" t="str">
        <f t="shared" si="10"/>
        <v>FC</v>
      </c>
      <c r="C96" s="52" t="s">
        <v>5154</v>
      </c>
      <c r="D96" s="50" t="str">
        <f t="shared" si="11"/>
        <v>680uF</v>
      </c>
      <c r="E96" s="50" t="s">
        <v>5109</v>
      </c>
      <c r="F96" s="50" t="str">
        <f t="shared" si="18"/>
        <v>16 V</v>
      </c>
      <c r="G96" s="50" t="str">
        <f t="shared" si="19"/>
        <v>105⁰С</v>
      </c>
      <c r="H96" s="52" t="s">
        <v>5155</v>
      </c>
      <c r="I96" s="50" t="str">
        <f t="shared" si="12"/>
        <v>CapAl8X20X3.5mm 680uF, 16 V</v>
      </c>
      <c r="J96" s="45" t="s">
        <v>23</v>
      </c>
      <c r="K96" s="53" t="s">
        <v>5111</v>
      </c>
      <c r="L96" s="45" t="s">
        <v>25</v>
      </c>
      <c r="M96" s="52" t="str">
        <f t="shared" si="13"/>
        <v>CapAl8X20X3.5</v>
      </c>
      <c r="N96" s="52" t="str">
        <f t="shared" si="15"/>
        <v>CapAl8X20X3.5RA</v>
      </c>
      <c r="O96" s="52" t="str">
        <f t="shared" si="16"/>
        <v>CapAl8X20X3.5LA</v>
      </c>
      <c r="P96" s="52" t="s">
        <v>5362</v>
      </c>
      <c r="Q96" s="50" t="s">
        <v>5113</v>
      </c>
      <c r="R96" s="22" t="s">
        <v>5114</v>
      </c>
      <c r="S96" s="22" t="str">
        <f t="shared" ca="1" si="17"/>
        <v>C:\Altium Libraries\Passives Library\DataSheet\Aluminum Electrolytic Capacitors (Panasonic).pdf</v>
      </c>
      <c r="T96" s="50" t="str">
        <f t="shared" si="14"/>
        <v>LOW IMPEDANCE ALUMINUM ELECTROLYTIC CAPACITORS CapAl8X20X3.5 680uF±20% 16 V 105⁰С</v>
      </c>
    </row>
    <row r="97" spans="1:20" x14ac:dyDescent="0.3">
      <c r="A97" s="50" t="s">
        <v>5363</v>
      </c>
      <c r="B97" s="50" t="str">
        <f t="shared" si="10"/>
        <v>FC</v>
      </c>
      <c r="C97" s="51" t="s">
        <v>5158</v>
      </c>
      <c r="D97" s="50" t="str">
        <f t="shared" si="11"/>
        <v>680uF</v>
      </c>
      <c r="E97" s="50" t="s">
        <v>5109</v>
      </c>
      <c r="F97" s="50" t="str">
        <f t="shared" si="18"/>
        <v>16 V</v>
      </c>
      <c r="G97" s="50" t="str">
        <f t="shared" si="19"/>
        <v>105⁰С</v>
      </c>
      <c r="H97" s="52" t="s">
        <v>5159</v>
      </c>
      <c r="I97" s="50" t="str">
        <f t="shared" si="12"/>
        <v>CapAl10X16X5.0mm 680uF, 16 V</v>
      </c>
      <c r="J97" s="45" t="s">
        <v>23</v>
      </c>
      <c r="K97" s="53" t="s">
        <v>5111</v>
      </c>
      <c r="L97" s="45" t="s">
        <v>25</v>
      </c>
      <c r="M97" s="52" t="str">
        <f t="shared" si="13"/>
        <v>CapAl10X16X5.0</v>
      </c>
      <c r="N97" s="52" t="str">
        <f t="shared" si="15"/>
        <v>CapAl10X16X5.0RA</v>
      </c>
      <c r="O97" s="52" t="str">
        <f t="shared" si="16"/>
        <v>CapAl10X16X5.0LA</v>
      </c>
      <c r="P97" s="52" t="s">
        <v>5364</v>
      </c>
      <c r="Q97" s="50" t="s">
        <v>5113</v>
      </c>
      <c r="R97" s="22" t="s">
        <v>5114</v>
      </c>
      <c r="S97" s="22" t="str">
        <f t="shared" ca="1" si="17"/>
        <v>C:\Altium Libraries\Passives Library\DataSheet\Aluminum Electrolytic Capacitors (Panasonic).pdf</v>
      </c>
      <c r="T97" s="50" t="str">
        <f t="shared" si="14"/>
        <v>LOW IMPEDANCE ALUMINUM ELECTROLYTIC CAPACITORS CapAl10X16X5.0 680uF±20% 16 V 105⁰С</v>
      </c>
    </row>
    <row r="98" spans="1:20" x14ac:dyDescent="0.3">
      <c r="A98" s="50" t="s">
        <v>5365</v>
      </c>
      <c r="B98" s="50" t="str">
        <f t="shared" si="10"/>
        <v>FC</v>
      </c>
      <c r="C98" s="51" t="s">
        <v>5162</v>
      </c>
      <c r="D98" s="50" t="str">
        <f t="shared" si="11"/>
        <v>820uF</v>
      </c>
      <c r="E98" s="50" t="s">
        <v>5109</v>
      </c>
      <c r="F98" s="50" t="str">
        <f t="shared" si="18"/>
        <v>16 V</v>
      </c>
      <c r="G98" s="50" t="str">
        <f t="shared" si="19"/>
        <v>105⁰С</v>
      </c>
      <c r="H98" s="52" t="s">
        <v>5163</v>
      </c>
      <c r="I98" s="50" t="str">
        <f t="shared" si="12"/>
        <v>CapAl10X20X5.0mm 820uF, 16 V</v>
      </c>
      <c r="J98" s="45" t="s">
        <v>23</v>
      </c>
      <c r="K98" s="53" t="s">
        <v>5111</v>
      </c>
      <c r="L98" s="45" t="s">
        <v>25</v>
      </c>
      <c r="M98" s="52" t="str">
        <f t="shared" si="13"/>
        <v>CapAl10X20X5.0</v>
      </c>
      <c r="N98" s="52" t="str">
        <f t="shared" si="15"/>
        <v>CapAl10X20X5.0RA</v>
      </c>
      <c r="O98" s="52" t="str">
        <f t="shared" si="16"/>
        <v>CapAl10X20X5.0LA</v>
      </c>
      <c r="P98" s="52" t="s">
        <v>5366</v>
      </c>
      <c r="Q98" s="50" t="s">
        <v>5113</v>
      </c>
      <c r="R98" s="22" t="s">
        <v>5114</v>
      </c>
      <c r="S98" s="22" t="str">
        <f t="shared" ca="1" si="17"/>
        <v>C:\Altium Libraries\Passives Library\DataSheet\Aluminum Electrolytic Capacitors (Panasonic).pdf</v>
      </c>
      <c r="T98" s="50" t="str">
        <f t="shared" si="14"/>
        <v>LOW IMPEDANCE ALUMINUM ELECTROLYTIC CAPACITORS CapAl10X20X5.0 820uF±20% 16 V 105⁰С</v>
      </c>
    </row>
    <row r="99" spans="1:20" x14ac:dyDescent="0.3">
      <c r="A99" s="50" t="s">
        <v>5367</v>
      </c>
      <c r="B99" s="50" t="str">
        <f t="shared" si="10"/>
        <v>FC</v>
      </c>
      <c r="C99" s="52" t="s">
        <v>5166</v>
      </c>
      <c r="D99" s="50" t="str">
        <f t="shared" si="11"/>
        <v>820uF</v>
      </c>
      <c r="E99" s="50" t="s">
        <v>5109</v>
      </c>
      <c r="F99" s="50" t="str">
        <f t="shared" si="18"/>
        <v>16 V</v>
      </c>
      <c r="G99" s="50" t="str">
        <f t="shared" si="19"/>
        <v>105⁰С</v>
      </c>
      <c r="H99" s="52" t="s">
        <v>5167</v>
      </c>
      <c r="I99" s="50" t="str">
        <f t="shared" si="12"/>
        <v>CapAl12.5X15X5.0mm 820uF, 16 V</v>
      </c>
      <c r="J99" s="45" t="s">
        <v>23</v>
      </c>
      <c r="K99" s="53" t="s">
        <v>5111</v>
      </c>
      <c r="L99" s="45" t="s">
        <v>25</v>
      </c>
      <c r="M99" s="52" t="str">
        <f t="shared" si="13"/>
        <v>CapAl12.5X15X5.0</v>
      </c>
      <c r="N99" s="52" t="str">
        <f t="shared" si="15"/>
        <v>CapAl12.5X15X5.0RA</v>
      </c>
      <c r="O99" s="52" t="str">
        <f t="shared" si="16"/>
        <v>CapAl12.5X15X5.0LA</v>
      </c>
      <c r="P99" s="52" t="s">
        <v>5368</v>
      </c>
      <c r="Q99" s="50" t="s">
        <v>5113</v>
      </c>
      <c r="R99" s="22" t="s">
        <v>5114</v>
      </c>
      <c r="S99" s="22" t="str">
        <f t="shared" ca="1" si="17"/>
        <v>C:\Altium Libraries\Passives Library\DataSheet\Aluminum Electrolytic Capacitors (Panasonic).pdf</v>
      </c>
      <c r="T99" s="50" t="str">
        <f t="shared" si="14"/>
        <v>LOW IMPEDANCE ALUMINUM ELECTROLYTIC CAPACITORS CapAl12.5X15X5.0 820uF±20% 16 V 105⁰С</v>
      </c>
    </row>
    <row r="100" spans="1:20" x14ac:dyDescent="0.3">
      <c r="A100" s="50" t="s">
        <v>5369</v>
      </c>
      <c r="B100" s="50" t="str">
        <f t="shared" si="10"/>
        <v>FC</v>
      </c>
      <c r="C100" s="52" t="s">
        <v>5162</v>
      </c>
      <c r="D100" s="50" t="str">
        <f t="shared" si="11"/>
        <v>1000uF</v>
      </c>
      <c r="E100" s="50" t="s">
        <v>5109</v>
      </c>
      <c r="F100" s="50" t="str">
        <f t="shared" si="18"/>
        <v>16 V</v>
      </c>
      <c r="G100" s="50" t="str">
        <f t="shared" si="19"/>
        <v>105⁰С</v>
      </c>
      <c r="H100" s="52" t="s">
        <v>5163</v>
      </c>
      <c r="I100" s="50" t="str">
        <f t="shared" si="12"/>
        <v>CapAl10X20X5.0mm 1000uF, 16 V</v>
      </c>
      <c r="J100" s="45" t="s">
        <v>23</v>
      </c>
      <c r="K100" s="53" t="s">
        <v>5111</v>
      </c>
      <c r="L100" s="45" t="s">
        <v>25</v>
      </c>
      <c r="M100" s="52" t="str">
        <f t="shared" si="13"/>
        <v>CapAl10X20X5.0</v>
      </c>
      <c r="N100" s="52" t="str">
        <f t="shared" si="15"/>
        <v>CapAl10X20X5.0RA</v>
      </c>
      <c r="O100" s="52" t="str">
        <f t="shared" si="16"/>
        <v>CapAl10X20X5.0LA</v>
      </c>
      <c r="P100" s="52" t="s">
        <v>5370</v>
      </c>
      <c r="Q100" s="50" t="s">
        <v>5113</v>
      </c>
      <c r="R100" s="22" t="s">
        <v>5114</v>
      </c>
      <c r="S100" s="22" t="str">
        <f t="shared" ca="1" si="17"/>
        <v>C:\Altium Libraries\Passives Library\DataSheet\Aluminum Electrolytic Capacitors (Panasonic).pdf</v>
      </c>
      <c r="T100" s="50" t="str">
        <f t="shared" si="14"/>
        <v>LOW IMPEDANCE ALUMINUM ELECTROLYTIC CAPACITORS CapAl10X20X5.0 1000uF±20% 16 V 105⁰С</v>
      </c>
    </row>
    <row r="101" spans="1:20" x14ac:dyDescent="0.3">
      <c r="A101" s="50" t="s">
        <v>5371</v>
      </c>
      <c r="B101" s="50" t="str">
        <f t="shared" si="10"/>
        <v>FC</v>
      </c>
      <c r="C101" s="51" t="s">
        <v>5170</v>
      </c>
      <c r="D101" s="50" t="str">
        <f t="shared" si="11"/>
        <v>1000uF</v>
      </c>
      <c r="E101" s="50" t="s">
        <v>5109</v>
      </c>
      <c r="F101" s="50" t="str">
        <f t="shared" si="18"/>
        <v>16 V</v>
      </c>
      <c r="G101" s="50" t="str">
        <f t="shared" si="19"/>
        <v>105⁰С</v>
      </c>
      <c r="H101" s="52" t="s">
        <v>5171</v>
      </c>
      <c r="I101" s="50" t="str">
        <f t="shared" si="12"/>
        <v>CapAl10X25X5.0mm 1000uF, 16 V</v>
      </c>
      <c r="J101" s="45" t="s">
        <v>23</v>
      </c>
      <c r="K101" s="53" t="s">
        <v>5111</v>
      </c>
      <c r="L101" s="45" t="s">
        <v>25</v>
      </c>
      <c r="M101" s="52" t="str">
        <f t="shared" si="13"/>
        <v>CapAl10X25X5.0</v>
      </c>
      <c r="N101" s="52" t="str">
        <f t="shared" si="15"/>
        <v>CapAl10X25X5.0RA</v>
      </c>
      <c r="O101" s="52" t="str">
        <f t="shared" si="16"/>
        <v>CapAl10X25X5.0LA</v>
      </c>
      <c r="P101" s="52" t="s">
        <v>5372</v>
      </c>
      <c r="Q101" s="50" t="s">
        <v>5113</v>
      </c>
      <c r="R101" s="22" t="s">
        <v>5114</v>
      </c>
      <c r="S101" s="22" t="str">
        <f t="shared" ca="1" si="17"/>
        <v>C:\Altium Libraries\Passives Library\DataSheet\Aluminum Electrolytic Capacitors (Panasonic).pdf</v>
      </c>
      <c r="T101" s="50" t="str">
        <f t="shared" si="14"/>
        <v>LOW IMPEDANCE ALUMINUM ELECTROLYTIC CAPACITORS CapAl10X25X5.0 1000uF±20% 16 V 105⁰С</v>
      </c>
    </row>
    <row r="102" spans="1:20" x14ac:dyDescent="0.3">
      <c r="A102" s="50" t="s">
        <v>5373</v>
      </c>
      <c r="B102" s="50" t="str">
        <f t="shared" si="10"/>
        <v>FC</v>
      </c>
      <c r="C102" s="51" t="s">
        <v>5170</v>
      </c>
      <c r="D102" s="50" t="str">
        <f t="shared" si="11"/>
        <v>1200uF</v>
      </c>
      <c r="E102" s="50" t="s">
        <v>5109</v>
      </c>
      <c r="F102" s="50" t="str">
        <f t="shared" si="18"/>
        <v>16 V</v>
      </c>
      <c r="G102" s="50" t="str">
        <f t="shared" si="19"/>
        <v>105⁰С</v>
      </c>
      <c r="H102" s="52" t="s">
        <v>5171</v>
      </c>
      <c r="I102" s="50" t="str">
        <f t="shared" si="12"/>
        <v>CapAl10X25X5.0mm 1200uF, 16 V</v>
      </c>
      <c r="J102" s="45" t="s">
        <v>23</v>
      </c>
      <c r="K102" s="53" t="s">
        <v>5111</v>
      </c>
      <c r="L102" s="45" t="s">
        <v>25</v>
      </c>
      <c r="M102" s="52" t="str">
        <f t="shared" si="13"/>
        <v>CapAl10X25X5.0</v>
      </c>
      <c r="N102" s="52" t="str">
        <f t="shared" si="15"/>
        <v>CapAl10X25X5.0RA</v>
      </c>
      <c r="O102" s="52" t="str">
        <f t="shared" si="16"/>
        <v>CapAl10X25X5.0LA</v>
      </c>
      <c r="P102" s="52" t="s">
        <v>5374</v>
      </c>
      <c r="Q102" s="50" t="s">
        <v>5113</v>
      </c>
      <c r="R102" s="22" t="s">
        <v>5114</v>
      </c>
      <c r="S102" s="22" t="str">
        <f t="shared" ca="1" si="17"/>
        <v>C:\Altium Libraries\Passives Library\DataSheet\Aluminum Electrolytic Capacitors (Panasonic).pdf</v>
      </c>
      <c r="T102" s="50" t="str">
        <f t="shared" si="14"/>
        <v>LOW IMPEDANCE ALUMINUM ELECTROLYTIC CAPACITORS CapAl10X25X5.0 1200uF±20% 16 V 105⁰С</v>
      </c>
    </row>
    <row r="103" spans="1:20" x14ac:dyDescent="0.3">
      <c r="A103" s="50" t="s">
        <v>5375</v>
      </c>
      <c r="B103" s="50" t="str">
        <f t="shared" si="10"/>
        <v>FC</v>
      </c>
      <c r="C103" s="51" t="s">
        <v>5176</v>
      </c>
      <c r="D103" s="50" t="str">
        <f t="shared" si="11"/>
        <v>1200uF</v>
      </c>
      <c r="E103" s="50" t="s">
        <v>5109</v>
      </c>
      <c r="F103" s="50" t="str">
        <f t="shared" si="18"/>
        <v>16 V</v>
      </c>
      <c r="G103" s="50" t="str">
        <f t="shared" si="19"/>
        <v>105⁰С</v>
      </c>
      <c r="H103" s="52" t="s">
        <v>5177</v>
      </c>
      <c r="I103" s="50" t="str">
        <f t="shared" si="12"/>
        <v>CapAl16X15X7.5mm 1200uF, 16 V</v>
      </c>
      <c r="J103" s="45" t="s">
        <v>23</v>
      </c>
      <c r="K103" s="53" t="s">
        <v>5111</v>
      </c>
      <c r="L103" s="45" t="s">
        <v>25</v>
      </c>
      <c r="M103" s="52" t="str">
        <f t="shared" si="13"/>
        <v>CapAl16X15X7.5</v>
      </c>
      <c r="N103" s="52" t="str">
        <f t="shared" si="15"/>
        <v>CapAl16X15X7.5RA</v>
      </c>
      <c r="O103" s="52" t="str">
        <f t="shared" si="16"/>
        <v>CapAl16X15X7.5LA</v>
      </c>
      <c r="P103" s="52" t="s">
        <v>5376</v>
      </c>
      <c r="Q103" s="50" t="s">
        <v>5113</v>
      </c>
      <c r="R103" s="22" t="s">
        <v>5114</v>
      </c>
      <c r="S103" s="22" t="str">
        <f t="shared" ca="1" si="17"/>
        <v>C:\Altium Libraries\Passives Library\DataSheet\Aluminum Electrolytic Capacitors (Panasonic).pdf</v>
      </c>
      <c r="T103" s="50" t="str">
        <f t="shared" si="14"/>
        <v>LOW IMPEDANCE ALUMINUM ELECTROLYTIC CAPACITORS CapAl16X15X7.5 1200uF±20% 16 V 105⁰С</v>
      </c>
    </row>
    <row r="104" spans="1:20" x14ac:dyDescent="0.3">
      <c r="A104" s="50" t="s">
        <v>5377</v>
      </c>
      <c r="B104" s="50" t="str">
        <f t="shared" si="10"/>
        <v>FC</v>
      </c>
      <c r="C104" s="52" t="s">
        <v>5180</v>
      </c>
      <c r="D104" s="50" t="str">
        <f t="shared" si="11"/>
        <v>1500uF</v>
      </c>
      <c r="E104" s="50" t="s">
        <v>5109</v>
      </c>
      <c r="F104" s="50" t="str">
        <f t="shared" si="18"/>
        <v>16 V</v>
      </c>
      <c r="G104" s="50" t="str">
        <f t="shared" si="19"/>
        <v>105⁰С</v>
      </c>
      <c r="H104" s="52" t="s">
        <v>5181</v>
      </c>
      <c r="I104" s="50" t="str">
        <f t="shared" si="12"/>
        <v>CapAl10X30X5.0mm 1500uF, 16 V</v>
      </c>
      <c r="J104" s="45" t="s">
        <v>23</v>
      </c>
      <c r="K104" s="53" t="s">
        <v>5111</v>
      </c>
      <c r="L104" s="45" t="s">
        <v>25</v>
      </c>
      <c r="M104" s="52" t="str">
        <f t="shared" si="13"/>
        <v>CapAl10X30X5.0</v>
      </c>
      <c r="N104" s="52" t="str">
        <f t="shared" si="15"/>
        <v>CapAl10X30X5.0RA</v>
      </c>
      <c r="O104" s="52" t="str">
        <f t="shared" si="16"/>
        <v>CapAl10X30X5.0LA</v>
      </c>
      <c r="P104" s="52" t="s">
        <v>5378</v>
      </c>
      <c r="Q104" s="50" t="s">
        <v>5113</v>
      </c>
      <c r="R104" s="22" t="s">
        <v>5114</v>
      </c>
      <c r="S104" s="22" t="str">
        <f t="shared" ca="1" si="17"/>
        <v>C:\Altium Libraries\Passives Library\DataSheet\Aluminum Electrolytic Capacitors (Panasonic).pdf</v>
      </c>
      <c r="T104" s="50" t="str">
        <f t="shared" si="14"/>
        <v>LOW IMPEDANCE ALUMINUM ELECTROLYTIC CAPACITORS CapAl10X30X5.0 1500uF±20% 16 V 105⁰С</v>
      </c>
    </row>
    <row r="105" spans="1:20" x14ac:dyDescent="0.3">
      <c r="A105" s="50" t="s">
        <v>5379</v>
      </c>
      <c r="B105" s="50" t="str">
        <f t="shared" si="10"/>
        <v>FC</v>
      </c>
      <c r="C105" s="51" t="s">
        <v>5184</v>
      </c>
      <c r="D105" s="50" t="str">
        <f t="shared" si="11"/>
        <v>1500uF</v>
      </c>
      <c r="E105" s="50" t="s">
        <v>5109</v>
      </c>
      <c r="F105" s="50" t="str">
        <f t="shared" si="18"/>
        <v>16 V</v>
      </c>
      <c r="G105" s="50" t="str">
        <f t="shared" si="19"/>
        <v>105⁰С</v>
      </c>
      <c r="H105" s="52" t="s">
        <v>5185</v>
      </c>
      <c r="I105" s="50" t="str">
        <f t="shared" si="12"/>
        <v>CapAl12.5X20X5.0mm 1500uF, 16 V</v>
      </c>
      <c r="J105" s="45" t="s">
        <v>23</v>
      </c>
      <c r="K105" s="53" t="s">
        <v>5111</v>
      </c>
      <c r="L105" s="45" t="s">
        <v>25</v>
      </c>
      <c r="M105" s="52" t="str">
        <f t="shared" si="13"/>
        <v>CapAl12.5X20X5.0</v>
      </c>
      <c r="N105" s="52" t="str">
        <f t="shared" si="15"/>
        <v>CapAl12.5X20X5.0RA</v>
      </c>
      <c r="O105" s="52" t="str">
        <f t="shared" si="16"/>
        <v>CapAl12.5X20X5.0LA</v>
      </c>
      <c r="P105" s="52" t="s">
        <v>5380</v>
      </c>
      <c r="Q105" s="50" t="s">
        <v>5113</v>
      </c>
      <c r="R105" s="22" t="s">
        <v>5114</v>
      </c>
      <c r="S105" s="22" t="str">
        <f t="shared" ca="1" si="17"/>
        <v>C:\Altium Libraries\Passives Library\DataSheet\Aluminum Electrolytic Capacitors (Panasonic).pdf</v>
      </c>
      <c r="T105" s="50" t="str">
        <f t="shared" si="14"/>
        <v>LOW IMPEDANCE ALUMINUM ELECTROLYTIC CAPACITORS CapAl12.5X20X5.0 1500uF±20% 16 V 105⁰С</v>
      </c>
    </row>
    <row r="106" spans="1:20" x14ac:dyDescent="0.3">
      <c r="A106" s="50" t="s">
        <v>5381</v>
      </c>
      <c r="B106" s="50" t="str">
        <f t="shared" si="10"/>
        <v>FC</v>
      </c>
      <c r="C106" s="51" t="s">
        <v>5176</v>
      </c>
      <c r="D106" s="50" t="str">
        <f t="shared" si="11"/>
        <v>1500uF</v>
      </c>
      <c r="E106" s="50" t="s">
        <v>5109</v>
      </c>
      <c r="F106" s="50" t="str">
        <f t="shared" si="18"/>
        <v>16 V</v>
      </c>
      <c r="G106" s="50" t="str">
        <f t="shared" si="19"/>
        <v>105⁰С</v>
      </c>
      <c r="H106" s="52" t="s">
        <v>5177</v>
      </c>
      <c r="I106" s="50" t="str">
        <f t="shared" si="12"/>
        <v>CapAl16X15X7.5mm 1500uF, 16 V</v>
      </c>
      <c r="J106" s="45" t="s">
        <v>23</v>
      </c>
      <c r="K106" s="53" t="s">
        <v>5111</v>
      </c>
      <c r="L106" s="45" t="s">
        <v>25</v>
      </c>
      <c r="M106" s="52" t="str">
        <f t="shared" si="13"/>
        <v>CapAl16X15X7.5</v>
      </c>
      <c r="N106" s="52" t="str">
        <f t="shared" si="15"/>
        <v>CapAl16X15X7.5RA</v>
      </c>
      <c r="O106" s="52" t="str">
        <f t="shared" si="16"/>
        <v>CapAl16X15X7.5LA</v>
      </c>
      <c r="P106" s="52" t="s">
        <v>5382</v>
      </c>
      <c r="Q106" s="50" t="s">
        <v>5113</v>
      </c>
      <c r="R106" s="22" t="s">
        <v>5114</v>
      </c>
      <c r="S106" s="22" t="str">
        <f t="shared" ca="1" si="17"/>
        <v>C:\Altium Libraries\Passives Library\DataSheet\Aluminum Electrolytic Capacitors (Panasonic).pdf</v>
      </c>
      <c r="T106" s="50" t="str">
        <f t="shared" si="14"/>
        <v>LOW IMPEDANCE ALUMINUM ELECTROLYTIC CAPACITORS CapAl16X15X7.5 1500uF±20% 16 V 105⁰С</v>
      </c>
    </row>
    <row r="107" spans="1:20" x14ac:dyDescent="0.3">
      <c r="A107" s="50" t="s">
        <v>5383</v>
      </c>
      <c r="B107" s="50" t="str">
        <f t="shared" si="10"/>
        <v>FC</v>
      </c>
      <c r="C107" s="51" t="s">
        <v>5196</v>
      </c>
      <c r="D107" s="50" t="str">
        <f t="shared" si="11"/>
        <v>1800uF</v>
      </c>
      <c r="E107" s="50" t="s">
        <v>5109</v>
      </c>
      <c r="F107" s="50" t="str">
        <f t="shared" si="18"/>
        <v>16 V</v>
      </c>
      <c r="G107" s="50" t="str">
        <f t="shared" si="19"/>
        <v>105⁰С</v>
      </c>
      <c r="H107" s="52" t="s">
        <v>5197</v>
      </c>
      <c r="I107" s="50" t="str">
        <f t="shared" si="12"/>
        <v>CapAl12.5X25X5.0mm 1800uF, 16 V</v>
      </c>
      <c r="J107" s="45" t="s">
        <v>23</v>
      </c>
      <c r="K107" s="53" t="s">
        <v>5111</v>
      </c>
      <c r="L107" s="45" t="s">
        <v>25</v>
      </c>
      <c r="M107" s="52" t="str">
        <f t="shared" si="13"/>
        <v>CapAl12.5X25X5.0</v>
      </c>
      <c r="N107" s="52" t="str">
        <f t="shared" si="15"/>
        <v>CapAl12.5X25X5.0RA</v>
      </c>
      <c r="O107" s="52" t="str">
        <f t="shared" si="16"/>
        <v>CapAl12.5X25X5.0LA</v>
      </c>
      <c r="P107" s="52" t="s">
        <v>5384</v>
      </c>
      <c r="Q107" s="50" t="s">
        <v>5113</v>
      </c>
      <c r="R107" s="22" t="s">
        <v>5114</v>
      </c>
      <c r="S107" s="22" t="str">
        <f t="shared" ca="1" si="17"/>
        <v>C:\Altium Libraries\Passives Library\DataSheet\Aluminum Electrolytic Capacitors (Panasonic).pdf</v>
      </c>
      <c r="T107" s="50" t="str">
        <f t="shared" si="14"/>
        <v>LOW IMPEDANCE ALUMINUM ELECTROLYTIC CAPACITORS CapAl12.5X25X5.0 1800uF±20% 16 V 105⁰С</v>
      </c>
    </row>
    <row r="108" spans="1:20" x14ac:dyDescent="0.3">
      <c r="A108" s="50" t="s">
        <v>5385</v>
      </c>
      <c r="B108" s="50" t="str">
        <f t="shared" si="10"/>
        <v>FC</v>
      </c>
      <c r="C108" s="52" t="s">
        <v>5192</v>
      </c>
      <c r="D108" s="50" t="str">
        <f t="shared" si="11"/>
        <v>1800uF</v>
      </c>
      <c r="E108" s="50" t="s">
        <v>5109</v>
      </c>
      <c r="F108" s="50" t="str">
        <f t="shared" si="18"/>
        <v>16 V</v>
      </c>
      <c r="G108" s="50" t="str">
        <f t="shared" si="19"/>
        <v>105⁰С</v>
      </c>
      <c r="H108" s="52" t="s">
        <v>5193</v>
      </c>
      <c r="I108" s="50" t="str">
        <f t="shared" si="12"/>
        <v>CapAl18X15X7.5mm 1800uF, 16 V</v>
      </c>
      <c r="J108" s="45" t="s">
        <v>23</v>
      </c>
      <c r="K108" s="53" t="s">
        <v>5111</v>
      </c>
      <c r="L108" s="45" t="s">
        <v>25</v>
      </c>
      <c r="M108" s="52" t="str">
        <f t="shared" si="13"/>
        <v>CapAl18X15X7.5</v>
      </c>
      <c r="N108" s="52" t="str">
        <f t="shared" si="15"/>
        <v>CapAl18X15X7.5RA</v>
      </c>
      <c r="O108" s="52" t="str">
        <f t="shared" si="16"/>
        <v>CapAl18X15X7.5LA</v>
      </c>
      <c r="P108" s="52" t="s">
        <v>5386</v>
      </c>
      <c r="Q108" s="50" t="s">
        <v>5113</v>
      </c>
      <c r="R108" s="22" t="s">
        <v>5114</v>
      </c>
      <c r="S108" s="22" t="str">
        <f t="shared" ca="1" si="17"/>
        <v>C:\Altium Libraries\Passives Library\DataSheet\Aluminum Electrolytic Capacitors (Panasonic).pdf</v>
      </c>
      <c r="T108" s="50" t="str">
        <f t="shared" si="14"/>
        <v>LOW IMPEDANCE ALUMINUM ELECTROLYTIC CAPACITORS CapAl18X15X7.5 1800uF±20% 16 V 105⁰С</v>
      </c>
    </row>
    <row r="109" spans="1:20" x14ac:dyDescent="0.3">
      <c r="A109" s="50" t="s">
        <v>5387</v>
      </c>
      <c r="B109" s="50" t="str">
        <f t="shared" si="10"/>
        <v>FC</v>
      </c>
      <c r="C109" s="51" t="s">
        <v>5196</v>
      </c>
      <c r="D109" s="50" t="str">
        <f t="shared" si="11"/>
        <v>2200uF</v>
      </c>
      <c r="E109" s="50" t="s">
        <v>5109</v>
      </c>
      <c r="F109" s="50" t="str">
        <f t="shared" si="18"/>
        <v>16 V</v>
      </c>
      <c r="G109" s="50" t="str">
        <f t="shared" si="19"/>
        <v>105⁰С</v>
      </c>
      <c r="H109" s="52" t="s">
        <v>5197</v>
      </c>
      <c r="I109" s="50" t="str">
        <f t="shared" si="12"/>
        <v>CapAl12.5X25X5.0mm 2200uF, 16 V</v>
      </c>
      <c r="J109" s="45" t="s">
        <v>23</v>
      </c>
      <c r="K109" s="53" t="s">
        <v>5111</v>
      </c>
      <c r="L109" s="45" t="s">
        <v>25</v>
      </c>
      <c r="M109" s="52" t="str">
        <f t="shared" si="13"/>
        <v>CapAl12.5X25X5.0</v>
      </c>
      <c r="N109" s="52" t="str">
        <f t="shared" si="15"/>
        <v>CapAl12.5X25X5.0RA</v>
      </c>
      <c r="O109" s="52" t="str">
        <f t="shared" si="16"/>
        <v>CapAl12.5X25X5.0LA</v>
      </c>
      <c r="P109" s="52" t="s">
        <v>5388</v>
      </c>
      <c r="Q109" s="50" t="s">
        <v>5113</v>
      </c>
      <c r="R109" s="22" t="s">
        <v>5114</v>
      </c>
      <c r="S109" s="22" t="str">
        <f t="shared" ca="1" si="17"/>
        <v>C:\Altium Libraries\Passives Library\DataSheet\Aluminum Electrolytic Capacitors (Panasonic).pdf</v>
      </c>
      <c r="T109" s="50" t="str">
        <f t="shared" si="14"/>
        <v>LOW IMPEDANCE ALUMINUM ELECTROLYTIC CAPACITORS CapAl12.5X25X5.0 2200uF±20% 16 V 105⁰С</v>
      </c>
    </row>
    <row r="110" spans="1:20" x14ac:dyDescent="0.3">
      <c r="A110" s="50" t="s">
        <v>5389</v>
      </c>
      <c r="B110" s="50" t="str">
        <f t="shared" si="10"/>
        <v>FC</v>
      </c>
      <c r="C110" s="52" t="s">
        <v>5204</v>
      </c>
      <c r="D110" s="50" t="str">
        <f t="shared" si="11"/>
        <v>2200uF</v>
      </c>
      <c r="E110" s="50" t="s">
        <v>5109</v>
      </c>
      <c r="F110" s="50" t="str">
        <f t="shared" si="18"/>
        <v>16 V</v>
      </c>
      <c r="G110" s="50" t="str">
        <f t="shared" si="19"/>
        <v>105⁰С</v>
      </c>
      <c r="H110" s="52" t="s">
        <v>5205</v>
      </c>
      <c r="I110" s="50" t="str">
        <f t="shared" si="12"/>
        <v>CapAl16X20X7.5mm 2200uF, 16 V</v>
      </c>
      <c r="J110" s="45" t="s">
        <v>23</v>
      </c>
      <c r="K110" s="53" t="s">
        <v>5111</v>
      </c>
      <c r="L110" s="45" t="s">
        <v>25</v>
      </c>
      <c r="M110" s="52" t="str">
        <f t="shared" si="13"/>
        <v>CapAl16X20X7.5</v>
      </c>
      <c r="N110" s="52" t="str">
        <f t="shared" si="15"/>
        <v>CapAl16X20X7.5RA</v>
      </c>
      <c r="O110" s="52" t="str">
        <f t="shared" si="16"/>
        <v>CapAl16X20X7.5LA</v>
      </c>
      <c r="P110" s="52" t="s">
        <v>5390</v>
      </c>
      <c r="Q110" s="50" t="s">
        <v>5113</v>
      </c>
      <c r="R110" s="22" t="s">
        <v>5114</v>
      </c>
      <c r="S110" s="22" t="str">
        <f t="shared" ca="1" si="17"/>
        <v>C:\Altium Libraries\Passives Library\DataSheet\Aluminum Electrolytic Capacitors (Panasonic).pdf</v>
      </c>
      <c r="T110" s="50" t="str">
        <f t="shared" si="14"/>
        <v>LOW IMPEDANCE ALUMINUM ELECTROLYTIC CAPACITORS CapAl16X20X7.5 2200uF±20% 16 V 105⁰С</v>
      </c>
    </row>
    <row r="111" spans="1:20" x14ac:dyDescent="0.3">
      <c r="A111" s="50" t="s">
        <v>5391</v>
      </c>
      <c r="B111" s="50" t="str">
        <f t="shared" si="10"/>
        <v>FC</v>
      </c>
      <c r="C111" s="52" t="s">
        <v>5200</v>
      </c>
      <c r="D111" s="50" t="str">
        <f t="shared" si="11"/>
        <v>2700uF</v>
      </c>
      <c r="E111" s="50" t="s">
        <v>5109</v>
      </c>
      <c r="F111" s="50" t="str">
        <f t="shared" si="18"/>
        <v>16 V</v>
      </c>
      <c r="G111" s="50" t="str">
        <f t="shared" si="19"/>
        <v>105⁰С</v>
      </c>
      <c r="H111" s="52" t="s">
        <v>5201</v>
      </c>
      <c r="I111" s="50" t="str">
        <f t="shared" si="12"/>
        <v>CapAl12.5X30X5.0mm 2700uF, 16 V</v>
      </c>
      <c r="J111" s="45" t="s">
        <v>23</v>
      </c>
      <c r="K111" s="53" t="s">
        <v>5111</v>
      </c>
      <c r="L111" s="45" t="s">
        <v>25</v>
      </c>
      <c r="M111" s="52" t="str">
        <f t="shared" si="13"/>
        <v>CapAl12.5X30X5.0</v>
      </c>
      <c r="N111" s="52" t="str">
        <f t="shared" si="15"/>
        <v>CapAl12.5X30X5.0RA</v>
      </c>
      <c r="O111" s="52" t="str">
        <f t="shared" si="16"/>
        <v>CapAl12.5X30X5.0LA</v>
      </c>
      <c r="P111" s="52" t="s">
        <v>5392</v>
      </c>
      <c r="Q111" s="50" t="s">
        <v>5113</v>
      </c>
      <c r="R111" s="22" t="s">
        <v>5114</v>
      </c>
      <c r="S111" s="22" t="str">
        <f t="shared" ca="1" si="17"/>
        <v>C:\Altium Libraries\Passives Library\DataSheet\Aluminum Electrolytic Capacitors (Panasonic).pdf</v>
      </c>
      <c r="T111" s="50" t="str">
        <f t="shared" si="14"/>
        <v>LOW IMPEDANCE ALUMINUM ELECTROLYTIC CAPACITORS CapAl12.5X30X5.0 2700uF±20% 16 V 105⁰С</v>
      </c>
    </row>
    <row r="112" spans="1:20" x14ac:dyDescent="0.3">
      <c r="A112" s="50" t="s">
        <v>5393</v>
      </c>
      <c r="B112" s="50" t="str">
        <f t="shared" si="10"/>
        <v>FC</v>
      </c>
      <c r="C112" s="51" t="s">
        <v>5204</v>
      </c>
      <c r="D112" s="50" t="str">
        <f t="shared" si="11"/>
        <v>2700uF</v>
      </c>
      <c r="E112" s="50" t="s">
        <v>5109</v>
      </c>
      <c r="F112" s="50" t="str">
        <f t="shared" si="18"/>
        <v>16 V</v>
      </c>
      <c r="G112" s="50" t="str">
        <f t="shared" si="19"/>
        <v>105⁰С</v>
      </c>
      <c r="H112" s="52" t="s">
        <v>5205</v>
      </c>
      <c r="I112" s="50" t="str">
        <f t="shared" si="12"/>
        <v>CapAl16X20X7.5mm 2700uF, 16 V</v>
      </c>
      <c r="J112" s="45" t="s">
        <v>23</v>
      </c>
      <c r="K112" s="53" t="s">
        <v>5111</v>
      </c>
      <c r="L112" s="45" t="s">
        <v>25</v>
      </c>
      <c r="M112" s="52" t="str">
        <f t="shared" si="13"/>
        <v>CapAl16X20X7.5</v>
      </c>
      <c r="N112" s="52" t="str">
        <f t="shared" si="15"/>
        <v>CapAl16X20X7.5RA</v>
      </c>
      <c r="O112" s="52" t="str">
        <f t="shared" si="16"/>
        <v>CapAl16X20X7.5LA</v>
      </c>
      <c r="P112" s="52" t="s">
        <v>5394</v>
      </c>
      <c r="Q112" s="50" t="s">
        <v>5113</v>
      </c>
      <c r="R112" s="22" t="s">
        <v>5114</v>
      </c>
      <c r="S112" s="22" t="str">
        <f t="shared" ca="1" si="17"/>
        <v>C:\Altium Libraries\Passives Library\DataSheet\Aluminum Electrolytic Capacitors (Panasonic).pdf</v>
      </c>
      <c r="T112" s="50" t="str">
        <f t="shared" si="14"/>
        <v>LOW IMPEDANCE ALUMINUM ELECTROLYTIC CAPACITORS CapAl16X20X7.5 2700uF±20% 16 V 105⁰С</v>
      </c>
    </row>
    <row r="113" spans="1:20" x14ac:dyDescent="0.3">
      <c r="A113" s="50" t="s">
        <v>5395</v>
      </c>
      <c r="B113" s="50" t="str">
        <f t="shared" si="10"/>
        <v>FC</v>
      </c>
      <c r="C113" s="51" t="s">
        <v>5208</v>
      </c>
      <c r="D113" s="50" t="str">
        <f t="shared" si="11"/>
        <v>3300uF</v>
      </c>
      <c r="E113" s="50" t="s">
        <v>5109</v>
      </c>
      <c r="F113" s="50" t="str">
        <f t="shared" si="18"/>
        <v>16 V</v>
      </c>
      <c r="G113" s="50" t="str">
        <f t="shared" si="19"/>
        <v>105⁰С</v>
      </c>
      <c r="H113" s="52" t="s">
        <v>5209</v>
      </c>
      <c r="I113" s="50" t="str">
        <f t="shared" si="12"/>
        <v>CapAl12.5X35X5.0mm 3300uF, 16 V</v>
      </c>
      <c r="J113" s="45" t="s">
        <v>23</v>
      </c>
      <c r="K113" s="53" t="s">
        <v>5111</v>
      </c>
      <c r="L113" s="45" t="s">
        <v>25</v>
      </c>
      <c r="M113" s="52" t="str">
        <f t="shared" si="13"/>
        <v>CapAl12.5X35X5.0</v>
      </c>
      <c r="N113" s="52" t="str">
        <f t="shared" si="15"/>
        <v>CapAl12.5X35X5.0RA</v>
      </c>
      <c r="O113" s="52" t="str">
        <f t="shared" si="16"/>
        <v>CapAl12.5X35X5.0LA</v>
      </c>
      <c r="P113" s="52" t="s">
        <v>5396</v>
      </c>
      <c r="Q113" s="50" t="s">
        <v>5113</v>
      </c>
      <c r="R113" s="22" t="s">
        <v>5114</v>
      </c>
      <c r="S113" s="22" t="str">
        <f t="shared" ca="1" si="17"/>
        <v>C:\Altium Libraries\Passives Library\DataSheet\Aluminum Electrolytic Capacitors (Panasonic).pdf</v>
      </c>
      <c r="T113" s="50" t="str">
        <f t="shared" si="14"/>
        <v>LOW IMPEDANCE ALUMINUM ELECTROLYTIC CAPACITORS CapAl12.5X35X5.0 3300uF±20% 16 V 105⁰С</v>
      </c>
    </row>
    <row r="114" spans="1:20" x14ac:dyDescent="0.3">
      <c r="A114" s="50" t="s">
        <v>5397</v>
      </c>
      <c r="B114" s="50" t="str">
        <f t="shared" si="10"/>
        <v>FC</v>
      </c>
      <c r="C114" s="52" t="s">
        <v>5222</v>
      </c>
      <c r="D114" s="50" t="str">
        <f t="shared" si="11"/>
        <v>3300uF</v>
      </c>
      <c r="E114" s="50" t="s">
        <v>5109</v>
      </c>
      <c r="F114" s="50" t="str">
        <f t="shared" si="18"/>
        <v>16 V</v>
      </c>
      <c r="G114" s="50" t="str">
        <f t="shared" si="19"/>
        <v>105⁰С</v>
      </c>
      <c r="H114" s="52" t="s">
        <v>5223</v>
      </c>
      <c r="I114" s="50" t="str">
        <f t="shared" si="12"/>
        <v>CapAl18X20X7.5mm 3300uF, 16 V</v>
      </c>
      <c r="J114" s="45" t="s">
        <v>23</v>
      </c>
      <c r="K114" s="53" t="s">
        <v>5111</v>
      </c>
      <c r="L114" s="45" t="s">
        <v>25</v>
      </c>
      <c r="M114" s="52" t="str">
        <f t="shared" si="13"/>
        <v>CapAl18X20X7.5</v>
      </c>
      <c r="N114" s="52" t="str">
        <f t="shared" si="15"/>
        <v>CapAl18X20X7.5RA</v>
      </c>
      <c r="O114" s="52" t="str">
        <f t="shared" si="16"/>
        <v>CapAl18X20X7.5LA</v>
      </c>
      <c r="P114" s="52" t="s">
        <v>5398</v>
      </c>
      <c r="Q114" s="50" t="s">
        <v>5113</v>
      </c>
      <c r="R114" s="22" t="s">
        <v>5114</v>
      </c>
      <c r="S114" s="22" t="str">
        <f t="shared" ca="1" si="17"/>
        <v>C:\Altium Libraries\Passives Library\DataSheet\Aluminum Electrolytic Capacitors (Panasonic).pdf</v>
      </c>
      <c r="T114" s="50" t="str">
        <f t="shared" si="14"/>
        <v>LOW IMPEDANCE ALUMINUM ELECTROLYTIC CAPACITORS CapAl18X20X7.5 3300uF±20% 16 V 105⁰С</v>
      </c>
    </row>
    <row r="115" spans="1:20" x14ac:dyDescent="0.3">
      <c r="A115" s="50" t="s">
        <v>5399</v>
      </c>
      <c r="B115" s="50" t="str">
        <f t="shared" si="10"/>
        <v>FC</v>
      </c>
      <c r="C115" s="51" t="s">
        <v>5218</v>
      </c>
      <c r="D115" s="50" t="str">
        <f t="shared" si="11"/>
        <v>3900uF</v>
      </c>
      <c r="E115" s="50" t="s">
        <v>5109</v>
      </c>
      <c r="F115" s="50" t="str">
        <f t="shared" si="18"/>
        <v>16 V</v>
      </c>
      <c r="G115" s="50" t="str">
        <f t="shared" si="19"/>
        <v>105⁰С</v>
      </c>
      <c r="H115" s="52" t="s">
        <v>5219</v>
      </c>
      <c r="I115" s="50" t="str">
        <f t="shared" si="12"/>
        <v>CapAl16X25X7.5mm 3900uF, 16 V</v>
      </c>
      <c r="J115" s="45" t="s">
        <v>23</v>
      </c>
      <c r="K115" s="53" t="s">
        <v>5111</v>
      </c>
      <c r="L115" s="45" t="s">
        <v>25</v>
      </c>
      <c r="M115" s="52" t="str">
        <f t="shared" si="13"/>
        <v>CapAl16X25X7.5</v>
      </c>
      <c r="N115" s="52" t="str">
        <f t="shared" si="15"/>
        <v>CapAl16X25X7.5RA</v>
      </c>
      <c r="O115" s="52" t="str">
        <f t="shared" si="16"/>
        <v>CapAl16X25X7.5LA</v>
      </c>
      <c r="P115" s="52" t="s">
        <v>5400</v>
      </c>
      <c r="Q115" s="50" t="s">
        <v>5113</v>
      </c>
      <c r="R115" s="22" t="s">
        <v>5114</v>
      </c>
      <c r="S115" s="22" t="str">
        <f t="shared" ca="1" si="17"/>
        <v>C:\Altium Libraries\Passives Library\DataSheet\Aluminum Electrolytic Capacitors (Panasonic).pdf</v>
      </c>
      <c r="T115" s="50" t="str">
        <f t="shared" si="14"/>
        <v>LOW IMPEDANCE ALUMINUM ELECTROLYTIC CAPACITORS CapAl16X25X7.5 3900uF±20% 16 V 105⁰С</v>
      </c>
    </row>
    <row r="116" spans="1:20" x14ac:dyDescent="0.3">
      <c r="A116" s="50" t="s">
        <v>5401</v>
      </c>
      <c r="B116" s="50" t="str">
        <f t="shared" si="10"/>
        <v>FC</v>
      </c>
      <c r="C116" s="52" t="s">
        <v>5222</v>
      </c>
      <c r="D116" s="50" t="str">
        <f t="shared" si="11"/>
        <v>3900uF</v>
      </c>
      <c r="E116" s="50" t="s">
        <v>5109</v>
      </c>
      <c r="F116" s="50" t="str">
        <f t="shared" si="18"/>
        <v>16 V</v>
      </c>
      <c r="G116" s="50" t="str">
        <f t="shared" si="19"/>
        <v>105⁰С</v>
      </c>
      <c r="H116" s="52" t="s">
        <v>5223</v>
      </c>
      <c r="I116" s="50" t="str">
        <f t="shared" si="12"/>
        <v>CapAl18X20X7.5mm 3900uF, 16 V</v>
      </c>
      <c r="J116" s="45" t="s">
        <v>23</v>
      </c>
      <c r="K116" s="53" t="s">
        <v>5111</v>
      </c>
      <c r="L116" s="45" t="s">
        <v>25</v>
      </c>
      <c r="M116" s="52" t="str">
        <f t="shared" si="13"/>
        <v>CapAl18X20X7.5</v>
      </c>
      <c r="N116" s="52" t="str">
        <f t="shared" si="15"/>
        <v>CapAl18X20X7.5RA</v>
      </c>
      <c r="O116" s="52" t="str">
        <f t="shared" si="16"/>
        <v>CapAl18X20X7.5LA</v>
      </c>
      <c r="P116" s="52" t="s">
        <v>5402</v>
      </c>
      <c r="Q116" s="50" t="s">
        <v>5113</v>
      </c>
      <c r="R116" s="22" t="s">
        <v>5114</v>
      </c>
      <c r="S116" s="22" t="str">
        <f t="shared" ca="1" si="17"/>
        <v>C:\Altium Libraries\Passives Library\DataSheet\Aluminum Electrolytic Capacitors (Panasonic).pdf</v>
      </c>
      <c r="T116" s="50" t="str">
        <f t="shared" si="14"/>
        <v>LOW IMPEDANCE ALUMINUM ELECTROLYTIC CAPACITORS CapAl18X20X7.5 3900uF±20% 16 V 105⁰С</v>
      </c>
    </row>
    <row r="117" spans="1:20" x14ac:dyDescent="0.3">
      <c r="A117" s="50" t="s">
        <v>5403</v>
      </c>
      <c r="B117" s="50" t="str">
        <f t="shared" si="10"/>
        <v>FC</v>
      </c>
      <c r="C117" s="51" t="s">
        <v>5226</v>
      </c>
      <c r="D117" s="50" t="str">
        <f t="shared" si="11"/>
        <v>4700uF</v>
      </c>
      <c r="E117" s="50" t="s">
        <v>5109</v>
      </c>
      <c r="F117" s="50" t="str">
        <f t="shared" si="18"/>
        <v>16 V</v>
      </c>
      <c r="G117" s="50" t="str">
        <f t="shared" si="19"/>
        <v>105⁰С</v>
      </c>
      <c r="H117" s="52" t="s">
        <v>5227</v>
      </c>
      <c r="I117" s="50" t="str">
        <f t="shared" si="12"/>
        <v>CapAl16X31.5X7.5mm 4700uF, 16 V</v>
      </c>
      <c r="J117" s="45" t="s">
        <v>23</v>
      </c>
      <c r="K117" s="53" t="s">
        <v>5111</v>
      </c>
      <c r="L117" s="45" t="s">
        <v>25</v>
      </c>
      <c r="M117" s="52" t="str">
        <f t="shared" si="13"/>
        <v>CapAl16X31.5X7.5</v>
      </c>
      <c r="N117" s="52" t="str">
        <f t="shared" si="15"/>
        <v>CapAl16X31.5X7.5RA</v>
      </c>
      <c r="O117" s="52" t="str">
        <f t="shared" si="16"/>
        <v>CapAl16X31.5X7.5LA</v>
      </c>
      <c r="P117" s="52" t="s">
        <v>5404</v>
      </c>
      <c r="Q117" s="50" t="s">
        <v>5113</v>
      </c>
      <c r="R117" s="22" t="s">
        <v>5114</v>
      </c>
      <c r="S117" s="22" t="str">
        <f t="shared" ca="1" si="17"/>
        <v>C:\Altium Libraries\Passives Library\DataSheet\Aluminum Electrolytic Capacitors (Panasonic).pdf</v>
      </c>
      <c r="T117" s="50" t="str">
        <f t="shared" si="14"/>
        <v>LOW IMPEDANCE ALUMINUM ELECTROLYTIC CAPACITORS CapAl16X31.5X7.5 4700uF±20% 16 V 105⁰С</v>
      </c>
    </row>
    <row r="118" spans="1:20" x14ac:dyDescent="0.3">
      <c r="A118" s="50" t="s">
        <v>5405</v>
      </c>
      <c r="B118" s="50" t="str">
        <f t="shared" si="10"/>
        <v>FC</v>
      </c>
      <c r="C118" s="52" t="s">
        <v>5319</v>
      </c>
      <c r="D118" s="50" t="str">
        <f t="shared" si="11"/>
        <v>4700uF</v>
      </c>
      <c r="E118" s="50" t="s">
        <v>5109</v>
      </c>
      <c r="F118" s="50" t="str">
        <f t="shared" si="18"/>
        <v>16 V</v>
      </c>
      <c r="G118" s="50" t="str">
        <f t="shared" si="19"/>
        <v>105⁰С</v>
      </c>
      <c r="H118" s="52" t="s">
        <v>5235</v>
      </c>
      <c r="I118" s="50" t="str">
        <f t="shared" si="12"/>
        <v>CapAl18X25X7.5mm 4700uF, 16 V</v>
      </c>
      <c r="J118" s="45" t="s">
        <v>23</v>
      </c>
      <c r="K118" s="53" t="s">
        <v>5111</v>
      </c>
      <c r="L118" s="45" t="s">
        <v>25</v>
      </c>
      <c r="M118" s="52" t="str">
        <f t="shared" si="13"/>
        <v>CapAl18X25X7.5</v>
      </c>
      <c r="N118" s="52" t="str">
        <f t="shared" si="15"/>
        <v>CapAl18X25X7.5RA</v>
      </c>
      <c r="O118" s="52" t="str">
        <f t="shared" si="16"/>
        <v>CapAl18X25X7.5LA</v>
      </c>
      <c r="P118" s="52" t="s">
        <v>5406</v>
      </c>
      <c r="Q118" s="50" t="s">
        <v>5113</v>
      </c>
      <c r="R118" s="22" t="s">
        <v>5114</v>
      </c>
      <c r="S118" s="22" t="str">
        <f t="shared" ca="1" si="17"/>
        <v>C:\Altium Libraries\Passives Library\DataSheet\Aluminum Electrolytic Capacitors (Panasonic).pdf</v>
      </c>
      <c r="T118" s="50" t="str">
        <f t="shared" si="14"/>
        <v>LOW IMPEDANCE ALUMINUM ELECTROLYTIC CAPACITORS CapAl18X25X7.5 4700uF±20% 16 V 105⁰С</v>
      </c>
    </row>
    <row r="119" spans="1:20" x14ac:dyDescent="0.3">
      <c r="A119" s="50" t="s">
        <v>5407</v>
      </c>
      <c r="B119" s="50" t="str">
        <f t="shared" si="10"/>
        <v>FC</v>
      </c>
      <c r="C119" s="52" t="s">
        <v>5230</v>
      </c>
      <c r="D119" s="50" t="str">
        <f t="shared" si="11"/>
        <v>5600uF</v>
      </c>
      <c r="E119" s="50" t="s">
        <v>5109</v>
      </c>
      <c r="F119" s="50" t="str">
        <f t="shared" si="18"/>
        <v>16 V</v>
      </c>
      <c r="G119" s="50" t="str">
        <f t="shared" si="19"/>
        <v>105⁰С</v>
      </c>
      <c r="H119" s="52" t="s">
        <v>5231</v>
      </c>
      <c r="I119" s="50" t="str">
        <f t="shared" si="12"/>
        <v>CapAl16X35.5X7.5mm 5600uF, 16 V</v>
      </c>
      <c r="J119" s="45" t="s">
        <v>23</v>
      </c>
      <c r="K119" s="53" t="s">
        <v>5111</v>
      </c>
      <c r="L119" s="45" t="s">
        <v>25</v>
      </c>
      <c r="M119" s="52" t="str">
        <f t="shared" si="13"/>
        <v>CapAl16X35.5X7.5</v>
      </c>
      <c r="N119" s="52" t="str">
        <f t="shared" si="15"/>
        <v>CapAl16X35.5X7.5RA</v>
      </c>
      <c r="O119" s="52" t="str">
        <f t="shared" si="16"/>
        <v>CapAl16X35.5X7.5LA</v>
      </c>
      <c r="P119" s="52" t="s">
        <v>5408</v>
      </c>
      <c r="Q119" s="50" t="s">
        <v>5113</v>
      </c>
      <c r="R119" s="22" t="s">
        <v>5114</v>
      </c>
      <c r="S119" s="22" t="str">
        <f t="shared" ca="1" si="17"/>
        <v>C:\Altium Libraries\Passives Library\DataSheet\Aluminum Electrolytic Capacitors (Panasonic).pdf</v>
      </c>
      <c r="T119" s="50" t="str">
        <f t="shared" si="14"/>
        <v>LOW IMPEDANCE ALUMINUM ELECTROLYTIC CAPACITORS CapAl16X35.5X7.5 5600uF±20% 16 V 105⁰С</v>
      </c>
    </row>
    <row r="120" spans="1:20" x14ac:dyDescent="0.3">
      <c r="A120" s="50" t="s">
        <v>5409</v>
      </c>
      <c r="B120" s="50" t="str">
        <f t="shared" si="10"/>
        <v>FC</v>
      </c>
      <c r="C120" s="51" t="s">
        <v>5234</v>
      </c>
      <c r="D120" s="50" t="str">
        <f t="shared" si="11"/>
        <v>5600uF</v>
      </c>
      <c r="E120" s="50" t="s">
        <v>5109</v>
      </c>
      <c r="F120" s="50" t="str">
        <f t="shared" si="18"/>
        <v>16 V</v>
      </c>
      <c r="G120" s="50" t="str">
        <f t="shared" si="19"/>
        <v>105⁰С</v>
      </c>
      <c r="H120" s="52" t="s">
        <v>5242</v>
      </c>
      <c r="I120" s="50" t="str">
        <f t="shared" si="12"/>
        <v>CapAl18X31.5X7.5mm 5600uF, 16 V</v>
      </c>
      <c r="J120" s="45" t="s">
        <v>23</v>
      </c>
      <c r="K120" s="53" t="s">
        <v>5111</v>
      </c>
      <c r="L120" s="45" t="s">
        <v>25</v>
      </c>
      <c r="M120" s="52" t="str">
        <f t="shared" si="13"/>
        <v>CapAl18X31.5X7.5</v>
      </c>
      <c r="N120" s="52" t="str">
        <f t="shared" si="15"/>
        <v>CapAl18X31.5X7.5RA</v>
      </c>
      <c r="O120" s="52" t="str">
        <f t="shared" si="16"/>
        <v>CapAl18X31.5X7.5LA</v>
      </c>
      <c r="P120" s="52" t="s">
        <v>5410</v>
      </c>
      <c r="Q120" s="50" t="s">
        <v>5113</v>
      </c>
      <c r="R120" s="22" t="s">
        <v>5114</v>
      </c>
      <c r="S120" s="22" t="str">
        <f t="shared" ca="1" si="17"/>
        <v>C:\Altium Libraries\Passives Library\DataSheet\Aluminum Electrolytic Capacitors (Panasonic).pdf</v>
      </c>
      <c r="T120" s="50" t="str">
        <f t="shared" si="14"/>
        <v>LOW IMPEDANCE ALUMINUM ELECTROLYTIC CAPACITORS CapAl18X31.5X7.5 5600uF±20% 16 V 105⁰С</v>
      </c>
    </row>
    <row r="121" spans="1:20" x14ac:dyDescent="0.3">
      <c r="A121" s="50" t="s">
        <v>5411</v>
      </c>
      <c r="B121" s="50" t="str">
        <f t="shared" si="10"/>
        <v>FC</v>
      </c>
      <c r="C121" s="51" t="s">
        <v>5238</v>
      </c>
      <c r="D121" s="50" t="str">
        <f t="shared" si="11"/>
        <v>6800uF</v>
      </c>
      <c r="E121" s="50" t="s">
        <v>5109</v>
      </c>
      <c r="F121" s="50" t="str">
        <f t="shared" si="18"/>
        <v>16 V</v>
      </c>
      <c r="G121" s="50" t="str">
        <f t="shared" si="19"/>
        <v>105⁰С</v>
      </c>
      <c r="H121" s="52" t="s">
        <v>5239</v>
      </c>
      <c r="I121" s="50" t="str">
        <f t="shared" si="12"/>
        <v>CapAl16X40X7.5mm 6800uF, 16 V</v>
      </c>
      <c r="J121" s="45" t="s">
        <v>23</v>
      </c>
      <c r="K121" s="53" t="s">
        <v>5111</v>
      </c>
      <c r="L121" s="45" t="s">
        <v>25</v>
      </c>
      <c r="M121" s="52" t="str">
        <f t="shared" si="13"/>
        <v>CapAl16X40X7.5</v>
      </c>
      <c r="N121" s="52" t="str">
        <f t="shared" si="15"/>
        <v>CapAl16X40X7.5RA</v>
      </c>
      <c r="O121" s="52" t="str">
        <f t="shared" si="16"/>
        <v>CapAl16X40X7.5LA</v>
      </c>
      <c r="P121" s="52" t="s">
        <v>5412</v>
      </c>
      <c r="Q121" s="50" t="s">
        <v>5113</v>
      </c>
      <c r="R121" s="22" t="s">
        <v>5114</v>
      </c>
      <c r="S121" s="22" t="str">
        <f t="shared" ca="1" si="17"/>
        <v>C:\Altium Libraries\Passives Library\DataSheet\Aluminum Electrolytic Capacitors (Panasonic).pdf</v>
      </c>
      <c r="T121" s="50" t="str">
        <f t="shared" si="14"/>
        <v>LOW IMPEDANCE ALUMINUM ELECTROLYTIC CAPACITORS CapAl16X40X7.5 6800uF±20% 16 V 105⁰С</v>
      </c>
    </row>
    <row r="122" spans="1:20" x14ac:dyDescent="0.3">
      <c r="A122" s="50" t="s">
        <v>5413</v>
      </c>
      <c r="B122" s="50" t="str">
        <f t="shared" si="10"/>
        <v>FC</v>
      </c>
      <c r="C122" s="51" t="s">
        <v>5245</v>
      </c>
      <c r="D122" s="50" t="str">
        <f t="shared" si="11"/>
        <v>8200uF</v>
      </c>
      <c r="E122" s="50" t="s">
        <v>5109</v>
      </c>
      <c r="F122" s="50" t="str">
        <f t="shared" si="18"/>
        <v>16 V</v>
      </c>
      <c r="G122" s="50" t="str">
        <f t="shared" si="19"/>
        <v>105⁰С</v>
      </c>
      <c r="H122" s="52" t="s">
        <v>5246</v>
      </c>
      <c r="I122" s="50" t="str">
        <f t="shared" si="12"/>
        <v>CapAl18X35.5X7.5mm 8200uF, 16 V</v>
      </c>
      <c r="J122" s="45" t="s">
        <v>23</v>
      </c>
      <c r="K122" s="53" t="s">
        <v>5111</v>
      </c>
      <c r="L122" s="45" t="s">
        <v>25</v>
      </c>
      <c r="M122" s="52" t="str">
        <f t="shared" si="13"/>
        <v>CapAl18X35.5X7.5</v>
      </c>
      <c r="N122" s="52" t="str">
        <f t="shared" si="15"/>
        <v>CapAl18X35.5X7.5RA</v>
      </c>
      <c r="O122" s="52" t="str">
        <f t="shared" si="16"/>
        <v>CapAl18X35.5X7.5LA</v>
      </c>
      <c r="P122" s="52" t="s">
        <v>5414</v>
      </c>
      <c r="Q122" s="50" t="s">
        <v>5113</v>
      </c>
      <c r="R122" s="22" t="s">
        <v>5114</v>
      </c>
      <c r="S122" s="22" t="str">
        <f t="shared" ca="1" si="17"/>
        <v>C:\Altium Libraries\Passives Library\DataSheet\Aluminum Electrolytic Capacitors (Panasonic).pdf</v>
      </c>
      <c r="T122" s="50" t="str">
        <f t="shared" si="14"/>
        <v>LOW IMPEDANCE ALUMINUM ELECTROLYTIC CAPACITORS CapAl18X35.5X7.5 8200uF±20% 16 V 105⁰С</v>
      </c>
    </row>
    <row r="123" spans="1:20" x14ac:dyDescent="0.3">
      <c r="A123" s="50" t="s">
        <v>5415</v>
      </c>
      <c r="B123" s="50" t="str">
        <f t="shared" si="10"/>
        <v>FC</v>
      </c>
      <c r="C123" s="51" t="s">
        <v>5108</v>
      </c>
      <c r="D123" s="50" t="str">
        <f t="shared" si="11"/>
        <v>10uF</v>
      </c>
      <c r="E123" s="50" t="s">
        <v>5109</v>
      </c>
      <c r="F123" s="50" t="str">
        <f t="shared" si="18"/>
        <v>25 V</v>
      </c>
      <c r="G123" s="50" t="str">
        <f t="shared" si="19"/>
        <v>105⁰С</v>
      </c>
      <c r="H123" s="52" t="s">
        <v>5110</v>
      </c>
      <c r="I123" s="50" t="str">
        <f t="shared" si="12"/>
        <v>CapAl4X7X1.5mm 10uF, 25 V</v>
      </c>
      <c r="J123" s="45" t="s">
        <v>23</v>
      </c>
      <c r="K123" s="53" t="s">
        <v>5111</v>
      </c>
      <c r="L123" s="45" t="s">
        <v>25</v>
      </c>
      <c r="M123" s="52" t="str">
        <f t="shared" si="13"/>
        <v>CapAl4X7X1.5</v>
      </c>
      <c r="N123" s="52" t="str">
        <f t="shared" si="15"/>
        <v>CapAl4X7X1.5RA</v>
      </c>
      <c r="O123" s="52" t="str">
        <f t="shared" si="16"/>
        <v>CapAl4X7X1.5LA</v>
      </c>
      <c r="P123" s="52" t="s">
        <v>5416</v>
      </c>
      <c r="Q123" s="50" t="s">
        <v>5113</v>
      </c>
      <c r="R123" s="22" t="s">
        <v>5114</v>
      </c>
      <c r="S123" s="22" t="str">
        <f t="shared" ca="1" si="17"/>
        <v>C:\Altium Libraries\Passives Library\DataSheet\Aluminum Electrolytic Capacitors (Panasonic).pdf</v>
      </c>
      <c r="T123" s="50" t="str">
        <f t="shared" si="14"/>
        <v>LOW IMPEDANCE ALUMINUM ELECTROLYTIC CAPACITORS CapAl4X7X1.5 10uF±20% 25 V 105⁰С</v>
      </c>
    </row>
    <row r="124" spans="1:20" x14ac:dyDescent="0.3">
      <c r="A124" s="50" t="s">
        <v>5417</v>
      </c>
      <c r="B124" s="50" t="str">
        <f t="shared" si="10"/>
        <v>FC</v>
      </c>
      <c r="C124" s="52" t="s">
        <v>5116</v>
      </c>
      <c r="D124" s="50" t="str">
        <f t="shared" si="11"/>
        <v>22uF</v>
      </c>
      <c r="E124" s="50" t="s">
        <v>5109</v>
      </c>
      <c r="F124" s="50" t="str">
        <f t="shared" si="18"/>
        <v>25 V</v>
      </c>
      <c r="G124" s="50" t="str">
        <f t="shared" si="19"/>
        <v>105⁰С</v>
      </c>
      <c r="H124" s="52" t="s">
        <v>5117</v>
      </c>
      <c r="I124" s="50" t="str">
        <f t="shared" si="12"/>
        <v>CapAl5X7X2.0mm 22uF, 25 V</v>
      </c>
      <c r="J124" s="45" t="s">
        <v>23</v>
      </c>
      <c r="K124" s="53" t="s">
        <v>5111</v>
      </c>
      <c r="L124" s="45" t="s">
        <v>25</v>
      </c>
      <c r="M124" s="52" t="str">
        <f t="shared" si="13"/>
        <v>CapAl5X7X2.0</v>
      </c>
      <c r="N124" s="52" t="str">
        <f t="shared" si="15"/>
        <v>CapAl5X7X2.0RA</v>
      </c>
      <c r="O124" s="52" t="str">
        <f t="shared" si="16"/>
        <v>CapAl5X7X2.0LA</v>
      </c>
      <c r="P124" s="52" t="s">
        <v>5418</v>
      </c>
      <c r="Q124" s="50" t="s">
        <v>5113</v>
      </c>
      <c r="R124" s="22" t="s">
        <v>5114</v>
      </c>
      <c r="S124" s="22" t="str">
        <f t="shared" ca="1" si="17"/>
        <v>C:\Altium Libraries\Passives Library\DataSheet\Aluminum Electrolytic Capacitors (Panasonic).pdf</v>
      </c>
      <c r="T124" s="50" t="str">
        <f t="shared" si="14"/>
        <v>LOW IMPEDANCE ALUMINUM ELECTROLYTIC CAPACITORS CapAl5X7X2.0 22uF±20% 25 V 105⁰С</v>
      </c>
    </row>
    <row r="125" spans="1:20" x14ac:dyDescent="0.3">
      <c r="A125" s="50" t="s">
        <v>5419</v>
      </c>
      <c r="B125" s="50" t="str">
        <f t="shared" si="10"/>
        <v>FC</v>
      </c>
      <c r="C125" s="51" t="s">
        <v>5120</v>
      </c>
      <c r="D125" s="50" t="str">
        <f t="shared" si="11"/>
        <v>39uF</v>
      </c>
      <c r="E125" s="50" t="s">
        <v>5109</v>
      </c>
      <c r="F125" s="50" t="str">
        <f t="shared" si="18"/>
        <v>25 V</v>
      </c>
      <c r="G125" s="50" t="str">
        <f t="shared" si="19"/>
        <v>105⁰С</v>
      </c>
      <c r="H125" s="52" t="s">
        <v>5121</v>
      </c>
      <c r="I125" s="50" t="str">
        <f t="shared" si="12"/>
        <v>CapAl5X11X2.0mm 39uF, 25 V</v>
      </c>
      <c r="J125" s="45" t="s">
        <v>23</v>
      </c>
      <c r="K125" s="53" t="s">
        <v>5111</v>
      </c>
      <c r="L125" s="45" t="s">
        <v>25</v>
      </c>
      <c r="M125" s="52" t="str">
        <f t="shared" si="13"/>
        <v>CapAl5X11X2.0</v>
      </c>
      <c r="N125" s="52" t="str">
        <f t="shared" si="15"/>
        <v>CapAl5X11X2.0RA</v>
      </c>
      <c r="O125" s="52" t="str">
        <f t="shared" si="16"/>
        <v>CapAl5X11X2.0LA</v>
      </c>
      <c r="P125" s="52" t="s">
        <v>5420</v>
      </c>
      <c r="Q125" s="50" t="s">
        <v>5113</v>
      </c>
      <c r="R125" s="22" t="s">
        <v>5114</v>
      </c>
      <c r="S125" s="22" t="str">
        <f t="shared" ca="1" si="17"/>
        <v>C:\Altium Libraries\Passives Library\DataSheet\Aluminum Electrolytic Capacitors (Panasonic).pdf</v>
      </c>
      <c r="T125" s="50" t="str">
        <f t="shared" si="14"/>
        <v>LOW IMPEDANCE ALUMINUM ELECTROLYTIC CAPACITORS CapAl5X11X2.0 39uF±20% 25 V 105⁰С</v>
      </c>
    </row>
    <row r="126" spans="1:20" x14ac:dyDescent="0.3">
      <c r="A126" s="50" t="s">
        <v>5421</v>
      </c>
      <c r="B126" s="50" t="str">
        <f t="shared" si="10"/>
        <v>FC</v>
      </c>
      <c r="C126" s="51" t="s">
        <v>5124</v>
      </c>
      <c r="D126" s="50" t="str">
        <f t="shared" si="11"/>
        <v>39uF</v>
      </c>
      <c r="E126" s="50" t="s">
        <v>5109</v>
      </c>
      <c r="F126" s="50" t="str">
        <f t="shared" si="18"/>
        <v>25 V</v>
      </c>
      <c r="G126" s="50" t="str">
        <f t="shared" si="19"/>
        <v>105⁰С</v>
      </c>
      <c r="H126" s="52" t="s">
        <v>5125</v>
      </c>
      <c r="I126" s="50" t="str">
        <f t="shared" si="12"/>
        <v>CapAl6.3X7X2.5mm 39uF, 25 V</v>
      </c>
      <c r="J126" s="45" t="s">
        <v>23</v>
      </c>
      <c r="K126" s="53" t="s">
        <v>5111</v>
      </c>
      <c r="L126" s="45" t="s">
        <v>25</v>
      </c>
      <c r="M126" s="52" t="str">
        <f t="shared" si="13"/>
        <v>CapAl6.3X7X2.5</v>
      </c>
      <c r="N126" s="52" t="str">
        <f t="shared" si="15"/>
        <v>CapAl6.3X7X2.5RA</v>
      </c>
      <c r="O126" s="52" t="str">
        <f t="shared" si="16"/>
        <v>CapAl6.3X7X2.5LA</v>
      </c>
      <c r="P126" s="52" t="s">
        <v>5422</v>
      </c>
      <c r="Q126" s="50" t="s">
        <v>5113</v>
      </c>
      <c r="R126" s="22" t="s">
        <v>5114</v>
      </c>
      <c r="S126" s="22" t="str">
        <f t="shared" ca="1" si="17"/>
        <v>C:\Altium Libraries\Passives Library\DataSheet\Aluminum Electrolytic Capacitors (Panasonic).pdf</v>
      </c>
      <c r="T126" s="50" t="str">
        <f t="shared" si="14"/>
        <v>LOW IMPEDANCE ALUMINUM ELECTROLYTIC CAPACITORS CapAl6.3X7X2.5 39uF±20% 25 V 105⁰С</v>
      </c>
    </row>
    <row r="127" spans="1:20" x14ac:dyDescent="0.3">
      <c r="A127" s="50" t="s">
        <v>5423</v>
      </c>
      <c r="B127" s="50" t="str">
        <f t="shared" si="10"/>
        <v>FC</v>
      </c>
      <c r="C127" s="51" t="s">
        <v>5120</v>
      </c>
      <c r="D127" s="50" t="str">
        <f t="shared" si="11"/>
        <v>47uF</v>
      </c>
      <c r="E127" s="50" t="s">
        <v>5109</v>
      </c>
      <c r="F127" s="50" t="str">
        <f t="shared" si="18"/>
        <v>25 V</v>
      </c>
      <c r="G127" s="50" t="str">
        <f t="shared" si="19"/>
        <v>105⁰С</v>
      </c>
      <c r="H127" s="52" t="s">
        <v>5121</v>
      </c>
      <c r="I127" s="50" t="str">
        <f t="shared" si="12"/>
        <v>CapAl5X11X2.0mm 47uF, 25 V</v>
      </c>
      <c r="J127" s="45" t="s">
        <v>23</v>
      </c>
      <c r="K127" s="53" t="s">
        <v>5111</v>
      </c>
      <c r="L127" s="45" t="s">
        <v>25</v>
      </c>
      <c r="M127" s="52" t="str">
        <f t="shared" si="13"/>
        <v>CapAl5X11X2.0</v>
      </c>
      <c r="N127" s="52" t="str">
        <f t="shared" si="15"/>
        <v>CapAl5X11X2.0RA</v>
      </c>
      <c r="O127" s="52" t="str">
        <f t="shared" si="16"/>
        <v>CapAl5X11X2.0LA</v>
      </c>
      <c r="P127" s="52" t="s">
        <v>5424</v>
      </c>
      <c r="Q127" s="50" t="s">
        <v>5113</v>
      </c>
      <c r="R127" s="22" t="s">
        <v>5114</v>
      </c>
      <c r="S127" s="22" t="str">
        <f t="shared" ca="1" si="17"/>
        <v>C:\Altium Libraries\Passives Library\DataSheet\Aluminum Electrolytic Capacitors (Panasonic).pdf</v>
      </c>
      <c r="T127" s="50" t="str">
        <f t="shared" si="14"/>
        <v>LOW IMPEDANCE ALUMINUM ELECTROLYTIC CAPACITORS CapAl5X11X2.0 47uF±20% 25 V 105⁰С</v>
      </c>
    </row>
    <row r="128" spans="1:20" x14ac:dyDescent="0.3">
      <c r="A128" s="50" t="s">
        <v>5425</v>
      </c>
      <c r="B128" s="50" t="str">
        <f t="shared" si="10"/>
        <v>FC</v>
      </c>
      <c r="C128" s="51" t="s">
        <v>5128</v>
      </c>
      <c r="D128" s="50" t="str">
        <f t="shared" si="11"/>
        <v>82uF</v>
      </c>
      <c r="E128" s="50" t="s">
        <v>5109</v>
      </c>
      <c r="F128" s="50" t="str">
        <f t="shared" si="18"/>
        <v>25 V</v>
      </c>
      <c r="G128" s="50" t="str">
        <f t="shared" si="19"/>
        <v>105⁰С</v>
      </c>
      <c r="H128" s="52" t="s">
        <v>5129</v>
      </c>
      <c r="I128" s="50" t="str">
        <f t="shared" si="12"/>
        <v>CapAl6.3X11.2X2.5mm 82uF, 25 V</v>
      </c>
      <c r="J128" s="45" t="s">
        <v>23</v>
      </c>
      <c r="K128" s="53" t="s">
        <v>5111</v>
      </c>
      <c r="L128" s="45" t="s">
        <v>25</v>
      </c>
      <c r="M128" s="52" t="str">
        <f t="shared" si="13"/>
        <v>CapAl6.3X11.2X2.5</v>
      </c>
      <c r="N128" s="52" t="str">
        <f t="shared" si="15"/>
        <v>CapAl6.3X11.2X2.5RA</v>
      </c>
      <c r="O128" s="52" t="str">
        <f t="shared" si="16"/>
        <v>CapAl6.3X11.2X2.5LA</v>
      </c>
      <c r="P128" s="52" t="s">
        <v>5426</v>
      </c>
      <c r="Q128" s="50" t="s">
        <v>5113</v>
      </c>
      <c r="R128" s="22" t="s">
        <v>5114</v>
      </c>
      <c r="S128" s="22" t="str">
        <f t="shared" ca="1" si="17"/>
        <v>C:\Altium Libraries\Passives Library\DataSheet\Aluminum Electrolytic Capacitors (Panasonic).pdf</v>
      </c>
      <c r="T128" s="50" t="str">
        <f t="shared" si="14"/>
        <v>LOW IMPEDANCE ALUMINUM ELECTROLYTIC CAPACITORS CapAl6.3X11.2X2.5 82uF±20% 25 V 105⁰С</v>
      </c>
    </row>
    <row r="129" spans="1:20" x14ac:dyDescent="0.3">
      <c r="A129" s="50" t="s">
        <v>5427</v>
      </c>
      <c r="B129" s="50" t="str">
        <f t="shared" si="10"/>
        <v>FC</v>
      </c>
      <c r="C129" s="51" t="s">
        <v>5128</v>
      </c>
      <c r="D129" s="50" t="str">
        <f t="shared" si="11"/>
        <v>100uF</v>
      </c>
      <c r="E129" s="50" t="s">
        <v>5109</v>
      </c>
      <c r="F129" s="50" t="str">
        <f t="shared" si="18"/>
        <v>25 V</v>
      </c>
      <c r="G129" s="50" t="str">
        <f t="shared" si="19"/>
        <v>105⁰С</v>
      </c>
      <c r="H129" s="52" t="s">
        <v>5129</v>
      </c>
      <c r="I129" s="50" t="str">
        <f t="shared" si="12"/>
        <v>CapAl6.3X11.2X2.5mm 100uF, 25 V</v>
      </c>
      <c r="J129" s="45" t="s">
        <v>23</v>
      </c>
      <c r="K129" s="53" t="s">
        <v>5111</v>
      </c>
      <c r="L129" s="45" t="s">
        <v>25</v>
      </c>
      <c r="M129" s="52" t="str">
        <f t="shared" si="13"/>
        <v>CapAl6.3X11.2X2.5</v>
      </c>
      <c r="N129" s="52" t="str">
        <f t="shared" si="15"/>
        <v>CapAl6.3X11.2X2.5RA</v>
      </c>
      <c r="O129" s="52" t="str">
        <f t="shared" si="16"/>
        <v>CapAl6.3X11.2X2.5LA</v>
      </c>
      <c r="P129" s="52" t="s">
        <v>5428</v>
      </c>
      <c r="Q129" s="50" t="s">
        <v>5113</v>
      </c>
      <c r="R129" s="22" t="s">
        <v>5114</v>
      </c>
      <c r="S129" s="22" t="str">
        <f t="shared" ca="1" si="17"/>
        <v>C:\Altium Libraries\Passives Library\DataSheet\Aluminum Electrolytic Capacitors (Panasonic).pdf</v>
      </c>
      <c r="T129" s="50" t="str">
        <f t="shared" si="14"/>
        <v>LOW IMPEDANCE ALUMINUM ELECTROLYTIC CAPACITORS CapAl6.3X11.2X2.5 100uF±20% 25 V 105⁰С</v>
      </c>
    </row>
    <row r="130" spans="1:20" x14ac:dyDescent="0.3">
      <c r="A130" s="50" t="s">
        <v>5429</v>
      </c>
      <c r="B130" s="50" t="str">
        <f t="shared" ref="B130:B193" si="20">MID(P130,4,2)</f>
        <v>FC</v>
      </c>
      <c r="C130" s="51" t="s">
        <v>5136</v>
      </c>
      <c r="D130" s="50" t="str">
        <f t="shared" ref="D130:D193" si="21">CONCATENATE(MID(P130,8,2)*POWER(10,MID(P130,10,1)),"uF")</f>
        <v>180uF</v>
      </c>
      <c r="E130" s="50" t="s">
        <v>5109</v>
      </c>
      <c r="F130" s="50" t="str">
        <f t="shared" si="18"/>
        <v>25 V</v>
      </c>
      <c r="G130" s="50" t="str">
        <f t="shared" si="19"/>
        <v>105⁰С</v>
      </c>
      <c r="H130" s="52" t="s">
        <v>5137</v>
      </c>
      <c r="I130" s="50" t="str">
        <f t="shared" ref="I130:I193" si="22">CONCATENATE(M130,"mm ",D130,", ",F130)</f>
        <v>CapAl8X11.5X3.5mm 180uF, 25 V</v>
      </c>
      <c r="J130" s="45" t="s">
        <v>23</v>
      </c>
      <c r="K130" s="53" t="s">
        <v>5111</v>
      </c>
      <c r="L130" s="45" t="s">
        <v>25</v>
      </c>
      <c r="M130" s="52" t="str">
        <f t="shared" ref="M130:M193" si="23">CONCATENATE("CapAl",MID(C130,1,FIND("m",C130,1)-1))</f>
        <v>CapAl8X11.5X3.5</v>
      </c>
      <c r="N130" s="52" t="str">
        <f t="shared" si="15"/>
        <v>CapAl8X11.5X3.5RA</v>
      </c>
      <c r="O130" s="52" t="str">
        <f t="shared" si="16"/>
        <v>CapAl8X11.5X3.5LA</v>
      </c>
      <c r="P130" s="52" t="s">
        <v>5430</v>
      </c>
      <c r="Q130" s="50" t="s">
        <v>5113</v>
      </c>
      <c r="R130" s="22" t="s">
        <v>5114</v>
      </c>
      <c r="S130" s="22" t="str">
        <f t="shared" ca="1" si="17"/>
        <v>C:\Altium Libraries\Passives Library\DataSheet\Aluminum Electrolytic Capacitors (Panasonic).pdf</v>
      </c>
      <c r="T130" s="50" t="str">
        <f t="shared" ref="T130:T193" si="24">CONCATENATE(R130," ",M130," ",D130,E130," ",F130," ",G130)</f>
        <v>LOW IMPEDANCE ALUMINUM ELECTROLYTIC CAPACITORS CapAl8X11.5X3.5 180uF±20% 25 V 105⁰С</v>
      </c>
    </row>
    <row r="131" spans="1:20" x14ac:dyDescent="0.3">
      <c r="A131" s="50" t="s">
        <v>5431</v>
      </c>
      <c r="B131" s="50" t="str">
        <f t="shared" si="20"/>
        <v>FC</v>
      </c>
      <c r="C131" s="51" t="s">
        <v>5136</v>
      </c>
      <c r="D131" s="50" t="str">
        <f t="shared" si="21"/>
        <v>220uF</v>
      </c>
      <c r="E131" s="50" t="s">
        <v>5109</v>
      </c>
      <c r="F131" s="50" t="str">
        <f t="shared" si="18"/>
        <v>25 V</v>
      </c>
      <c r="G131" s="50" t="str">
        <f t="shared" si="19"/>
        <v>105⁰С</v>
      </c>
      <c r="H131" s="52" t="s">
        <v>5137</v>
      </c>
      <c r="I131" s="50" t="str">
        <f t="shared" si="22"/>
        <v>CapAl8X11.5X3.5mm 220uF, 25 V</v>
      </c>
      <c r="J131" s="45" t="s">
        <v>23</v>
      </c>
      <c r="K131" s="53" t="s">
        <v>5111</v>
      </c>
      <c r="L131" s="45" t="s">
        <v>25</v>
      </c>
      <c r="M131" s="52" t="str">
        <f t="shared" si="23"/>
        <v>CapAl8X11.5X3.5</v>
      </c>
      <c r="N131" s="52" t="str">
        <f t="shared" ref="N131:N194" si="25">CONCATENATE(M131,"RA")</f>
        <v>CapAl8X11.5X3.5RA</v>
      </c>
      <c r="O131" s="52" t="str">
        <f t="shared" ref="O131:O194" si="26">CONCATENATE(M131,"LA")</f>
        <v>CapAl8X11.5X3.5LA</v>
      </c>
      <c r="P131" s="52" t="s">
        <v>5432</v>
      </c>
      <c r="Q131" s="50" t="s">
        <v>5113</v>
      </c>
      <c r="R131" s="22" t="s">
        <v>5114</v>
      </c>
      <c r="S131" s="22" t="str">
        <f t="shared" ref="S131:S194" ca="1" si="27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1" s="50" t="str">
        <f t="shared" si="24"/>
        <v>LOW IMPEDANCE ALUMINUM ELECTROLYTIC CAPACITORS CapAl8X11.5X3.5 220uF±20% 25 V 105⁰С</v>
      </c>
    </row>
    <row r="132" spans="1:20" x14ac:dyDescent="0.3">
      <c r="A132" s="50" t="s">
        <v>5433</v>
      </c>
      <c r="B132" s="50" t="str">
        <f t="shared" si="20"/>
        <v>FC</v>
      </c>
      <c r="C132" s="51" t="s">
        <v>5148</v>
      </c>
      <c r="D132" s="50" t="str">
        <f t="shared" si="21"/>
        <v>270uF</v>
      </c>
      <c r="E132" s="50" t="s">
        <v>5109</v>
      </c>
      <c r="F132" s="50" t="str">
        <f t="shared" si="18"/>
        <v>25 V</v>
      </c>
      <c r="G132" s="50" t="str">
        <f t="shared" si="19"/>
        <v>105⁰С</v>
      </c>
      <c r="H132" s="52" t="s">
        <v>5149</v>
      </c>
      <c r="I132" s="50" t="str">
        <f t="shared" si="22"/>
        <v>CapAl10X12.5X5.0mm 270uF, 25 V</v>
      </c>
      <c r="J132" s="45" t="s">
        <v>23</v>
      </c>
      <c r="K132" s="53" t="s">
        <v>5111</v>
      </c>
      <c r="L132" s="45" t="s">
        <v>25</v>
      </c>
      <c r="M132" s="52" t="str">
        <f t="shared" si="23"/>
        <v>CapAl10X12.5X5.0</v>
      </c>
      <c r="N132" s="52" t="str">
        <f t="shared" si="25"/>
        <v>CapAl10X12.5X5.0RA</v>
      </c>
      <c r="O132" s="52" t="str">
        <f t="shared" si="26"/>
        <v>CapAl10X12.5X5.0LA</v>
      </c>
      <c r="P132" s="52" t="s">
        <v>5434</v>
      </c>
      <c r="Q132" s="50" t="s">
        <v>5113</v>
      </c>
      <c r="R132" s="22" t="s">
        <v>5114</v>
      </c>
      <c r="S132" s="22" t="str">
        <f t="shared" ca="1" si="27"/>
        <v>C:\Altium Libraries\Passives Library\DataSheet\Aluminum Electrolytic Capacitors (Panasonic).pdf</v>
      </c>
      <c r="T132" s="50" t="str">
        <f t="shared" si="24"/>
        <v>LOW IMPEDANCE ALUMINUM ELECTROLYTIC CAPACITORS CapAl10X12.5X5.0 270uF±20% 25 V 105⁰С</v>
      </c>
    </row>
    <row r="133" spans="1:20" x14ac:dyDescent="0.3">
      <c r="A133" s="50" t="s">
        <v>5435</v>
      </c>
      <c r="B133" s="50" t="str">
        <f t="shared" si="20"/>
        <v>FC</v>
      </c>
      <c r="C133" s="52" t="s">
        <v>5144</v>
      </c>
      <c r="D133" s="50" t="str">
        <f t="shared" si="21"/>
        <v>330uF</v>
      </c>
      <c r="E133" s="50" t="s">
        <v>5109</v>
      </c>
      <c r="F133" s="50" t="str">
        <f t="shared" ref="F133:F196" si="28">CONCATENATE(IF((MID(P133,6,2))="0J",6.3,IF((MID(P133,6,2))="1A",10,IF((MID(P133,6,2))="1C",16,IF((MID(P133,6,2))="1E",25,IF((MID(P133,6,2))="1V",35,IF((MID(P133,6,2))="1H",50,IF((MID(P133,6,2))="1J",63,IF((MID(P133,6,2))="2A",100,IF((MID(P133,6,2))="2C",160,IF((MID(P133,6,2))="2D",200,IF((MID(P133,6,2))="2E",250,IF((MID(P133,6,2))="2V",350,IF((MID(P133,6,2))="2G",400,IF((MID(P133,6,2))="2W",450,0))))))))))))))," V")</f>
        <v>25 V</v>
      </c>
      <c r="G133" s="50" t="str">
        <f t="shared" ref="G133:G196" si="29">CONCATENATE((IF(OR(B133="TA",B133="TP"),125,105)),"⁰С")</f>
        <v>105⁰С</v>
      </c>
      <c r="H133" s="52" t="s">
        <v>5145</v>
      </c>
      <c r="I133" s="50" t="str">
        <f t="shared" si="22"/>
        <v>CapAl8X15X3.5mm 330uF, 25 V</v>
      </c>
      <c r="J133" s="45" t="s">
        <v>23</v>
      </c>
      <c r="K133" s="53" t="s">
        <v>5111</v>
      </c>
      <c r="L133" s="45" t="s">
        <v>25</v>
      </c>
      <c r="M133" s="52" t="str">
        <f t="shared" si="23"/>
        <v>CapAl8X15X3.5</v>
      </c>
      <c r="N133" s="52" t="str">
        <f t="shared" si="25"/>
        <v>CapAl8X15X3.5RA</v>
      </c>
      <c r="O133" s="52" t="str">
        <f t="shared" si="26"/>
        <v>CapAl8X15X3.5LA</v>
      </c>
      <c r="P133" s="52" t="s">
        <v>5436</v>
      </c>
      <c r="Q133" s="50" t="s">
        <v>5113</v>
      </c>
      <c r="R133" s="22" t="s">
        <v>5114</v>
      </c>
      <c r="S133" s="22" t="str">
        <f t="shared" ca="1" si="27"/>
        <v>C:\Altium Libraries\Passives Library\DataSheet\Aluminum Electrolytic Capacitors (Panasonic).pdf</v>
      </c>
      <c r="T133" s="50" t="str">
        <f t="shared" si="24"/>
        <v>LOW IMPEDANCE ALUMINUM ELECTROLYTIC CAPACITORS CapAl8X15X3.5 330uF±20% 25 V 105⁰С</v>
      </c>
    </row>
    <row r="134" spans="1:20" x14ac:dyDescent="0.3">
      <c r="A134" s="50" t="s">
        <v>5437</v>
      </c>
      <c r="B134" s="50" t="str">
        <f t="shared" si="20"/>
        <v>FC</v>
      </c>
      <c r="C134" s="51" t="s">
        <v>5148</v>
      </c>
      <c r="D134" s="50" t="str">
        <f t="shared" si="21"/>
        <v>330uF</v>
      </c>
      <c r="E134" s="50" t="s">
        <v>5109</v>
      </c>
      <c r="F134" s="50" t="str">
        <f t="shared" si="28"/>
        <v>25 V</v>
      </c>
      <c r="G134" s="50" t="str">
        <f t="shared" si="29"/>
        <v>105⁰С</v>
      </c>
      <c r="H134" s="52" t="s">
        <v>5149</v>
      </c>
      <c r="I134" s="50" t="str">
        <f t="shared" si="22"/>
        <v>CapAl10X12.5X5.0mm 330uF, 25 V</v>
      </c>
      <c r="J134" s="45" t="s">
        <v>23</v>
      </c>
      <c r="K134" s="53" t="s">
        <v>5111</v>
      </c>
      <c r="L134" s="45" t="s">
        <v>25</v>
      </c>
      <c r="M134" s="52" t="str">
        <f t="shared" si="23"/>
        <v>CapAl10X12.5X5.0</v>
      </c>
      <c r="N134" s="52" t="str">
        <f t="shared" si="25"/>
        <v>CapAl10X12.5X5.0RA</v>
      </c>
      <c r="O134" s="52" t="str">
        <f t="shared" si="26"/>
        <v>CapAl10X12.5X5.0LA</v>
      </c>
      <c r="P134" s="52" t="s">
        <v>5438</v>
      </c>
      <c r="Q134" s="50" t="s">
        <v>5113</v>
      </c>
      <c r="R134" s="22" t="s">
        <v>5114</v>
      </c>
      <c r="S134" s="22" t="str">
        <f t="shared" ca="1" si="27"/>
        <v>C:\Altium Libraries\Passives Library\DataSheet\Aluminum Electrolytic Capacitors (Panasonic).pdf</v>
      </c>
      <c r="T134" s="50" t="str">
        <f t="shared" si="24"/>
        <v>LOW IMPEDANCE ALUMINUM ELECTROLYTIC CAPACITORS CapAl10X12.5X5.0 330uF±20% 25 V 105⁰С</v>
      </c>
    </row>
    <row r="135" spans="1:20" x14ac:dyDescent="0.3">
      <c r="A135" s="50" t="s">
        <v>5439</v>
      </c>
      <c r="B135" s="50" t="str">
        <f t="shared" si="20"/>
        <v>FC</v>
      </c>
      <c r="C135" s="51" t="s">
        <v>5158</v>
      </c>
      <c r="D135" s="50" t="str">
        <f t="shared" si="21"/>
        <v>390uF</v>
      </c>
      <c r="E135" s="50" t="s">
        <v>5109</v>
      </c>
      <c r="F135" s="50" t="str">
        <f t="shared" si="28"/>
        <v>25 V</v>
      </c>
      <c r="G135" s="50" t="str">
        <f t="shared" si="29"/>
        <v>105⁰С</v>
      </c>
      <c r="H135" s="52" t="s">
        <v>5159</v>
      </c>
      <c r="I135" s="50" t="str">
        <f t="shared" si="22"/>
        <v>CapAl10X16X5.0mm 390uF, 25 V</v>
      </c>
      <c r="J135" s="45" t="s">
        <v>23</v>
      </c>
      <c r="K135" s="53" t="s">
        <v>5111</v>
      </c>
      <c r="L135" s="45" t="s">
        <v>25</v>
      </c>
      <c r="M135" s="52" t="str">
        <f t="shared" si="23"/>
        <v>CapAl10X16X5.0</v>
      </c>
      <c r="N135" s="52" t="str">
        <f t="shared" si="25"/>
        <v>CapAl10X16X5.0RA</v>
      </c>
      <c r="O135" s="52" t="str">
        <f t="shared" si="26"/>
        <v>CapAl10X16X5.0LA</v>
      </c>
      <c r="P135" s="52" t="s">
        <v>5440</v>
      </c>
      <c r="Q135" s="50" t="s">
        <v>5113</v>
      </c>
      <c r="R135" s="22" t="s">
        <v>5114</v>
      </c>
      <c r="S135" s="22" t="str">
        <f t="shared" ca="1" si="27"/>
        <v>C:\Altium Libraries\Passives Library\DataSheet\Aluminum Electrolytic Capacitors (Panasonic).pdf</v>
      </c>
      <c r="T135" s="50" t="str">
        <f t="shared" si="24"/>
        <v>LOW IMPEDANCE ALUMINUM ELECTROLYTIC CAPACITORS CapAl10X16X5.0 390uF±20% 25 V 105⁰С</v>
      </c>
    </row>
    <row r="136" spans="1:20" x14ac:dyDescent="0.3">
      <c r="A136" s="50" t="s">
        <v>5441</v>
      </c>
      <c r="B136" s="50" t="str">
        <f t="shared" si="20"/>
        <v>FC</v>
      </c>
      <c r="C136" s="52" t="s">
        <v>5154</v>
      </c>
      <c r="D136" s="50" t="str">
        <f t="shared" si="21"/>
        <v>470uF</v>
      </c>
      <c r="E136" s="50" t="s">
        <v>5109</v>
      </c>
      <c r="F136" s="50" t="str">
        <f t="shared" si="28"/>
        <v>25 V</v>
      </c>
      <c r="G136" s="50" t="str">
        <f t="shared" si="29"/>
        <v>105⁰С</v>
      </c>
      <c r="H136" s="52" t="s">
        <v>5155</v>
      </c>
      <c r="I136" s="50" t="str">
        <f t="shared" si="22"/>
        <v>CapAl8X20X3.5mm 470uF, 25 V</v>
      </c>
      <c r="J136" s="45" t="s">
        <v>23</v>
      </c>
      <c r="K136" s="53" t="s">
        <v>5111</v>
      </c>
      <c r="L136" s="45" t="s">
        <v>25</v>
      </c>
      <c r="M136" s="52" t="str">
        <f t="shared" si="23"/>
        <v>CapAl8X20X3.5</v>
      </c>
      <c r="N136" s="52" t="str">
        <f t="shared" si="25"/>
        <v>CapAl8X20X3.5RA</v>
      </c>
      <c r="O136" s="52" t="str">
        <f t="shared" si="26"/>
        <v>CapAl8X20X3.5LA</v>
      </c>
      <c r="P136" s="52" t="s">
        <v>5442</v>
      </c>
      <c r="Q136" s="50" t="s">
        <v>5113</v>
      </c>
      <c r="R136" s="22" t="s">
        <v>5114</v>
      </c>
      <c r="S136" s="22" t="str">
        <f t="shared" ca="1" si="27"/>
        <v>C:\Altium Libraries\Passives Library\DataSheet\Aluminum Electrolytic Capacitors (Panasonic).pdf</v>
      </c>
      <c r="T136" s="50" t="str">
        <f t="shared" si="24"/>
        <v>LOW IMPEDANCE ALUMINUM ELECTROLYTIC CAPACITORS CapAl8X20X3.5 470uF±20% 25 V 105⁰С</v>
      </c>
    </row>
    <row r="137" spans="1:20" x14ac:dyDescent="0.3">
      <c r="A137" s="50" t="s">
        <v>5443</v>
      </c>
      <c r="B137" s="50" t="str">
        <f t="shared" si="20"/>
        <v>FC</v>
      </c>
      <c r="C137" s="51" t="s">
        <v>5158</v>
      </c>
      <c r="D137" s="50" t="str">
        <f t="shared" si="21"/>
        <v>470uF</v>
      </c>
      <c r="E137" s="50" t="s">
        <v>5109</v>
      </c>
      <c r="F137" s="50" t="str">
        <f t="shared" si="28"/>
        <v>25 V</v>
      </c>
      <c r="G137" s="50" t="str">
        <f t="shared" si="29"/>
        <v>105⁰С</v>
      </c>
      <c r="H137" s="52" t="s">
        <v>5159</v>
      </c>
      <c r="I137" s="50" t="str">
        <f t="shared" si="22"/>
        <v>CapAl10X16X5.0mm 470uF, 25 V</v>
      </c>
      <c r="J137" s="45" t="s">
        <v>23</v>
      </c>
      <c r="K137" s="53" t="s">
        <v>5111</v>
      </c>
      <c r="L137" s="45" t="s">
        <v>25</v>
      </c>
      <c r="M137" s="52" t="str">
        <f t="shared" si="23"/>
        <v>CapAl10X16X5.0</v>
      </c>
      <c r="N137" s="52" t="str">
        <f t="shared" si="25"/>
        <v>CapAl10X16X5.0RA</v>
      </c>
      <c r="O137" s="52" t="str">
        <f t="shared" si="26"/>
        <v>CapAl10X16X5.0LA</v>
      </c>
      <c r="P137" s="52" t="s">
        <v>5444</v>
      </c>
      <c r="Q137" s="50" t="s">
        <v>5113</v>
      </c>
      <c r="R137" s="22" t="s">
        <v>5114</v>
      </c>
      <c r="S137" s="22" t="str">
        <f t="shared" ca="1" si="27"/>
        <v>C:\Altium Libraries\Passives Library\DataSheet\Aluminum Electrolytic Capacitors (Panasonic).pdf</v>
      </c>
      <c r="T137" s="50" t="str">
        <f t="shared" si="24"/>
        <v>LOW IMPEDANCE ALUMINUM ELECTROLYTIC CAPACITORS CapAl10X16X5.0 470uF±20% 25 V 105⁰С</v>
      </c>
    </row>
    <row r="138" spans="1:20" x14ac:dyDescent="0.3">
      <c r="A138" s="50" t="s">
        <v>5445</v>
      </c>
      <c r="B138" s="50" t="str">
        <f t="shared" si="20"/>
        <v>FC</v>
      </c>
      <c r="C138" s="51" t="s">
        <v>5162</v>
      </c>
      <c r="D138" s="50" t="str">
        <f t="shared" si="21"/>
        <v>560uF</v>
      </c>
      <c r="E138" s="50" t="s">
        <v>5109</v>
      </c>
      <c r="F138" s="50" t="str">
        <f t="shared" si="28"/>
        <v>25 V</v>
      </c>
      <c r="G138" s="50" t="str">
        <f t="shared" si="29"/>
        <v>105⁰С</v>
      </c>
      <c r="H138" s="52" t="s">
        <v>5163</v>
      </c>
      <c r="I138" s="50" t="str">
        <f t="shared" si="22"/>
        <v>CapAl10X20X5.0mm 560uF, 25 V</v>
      </c>
      <c r="J138" s="45" t="s">
        <v>23</v>
      </c>
      <c r="K138" s="53" t="s">
        <v>5111</v>
      </c>
      <c r="L138" s="45" t="s">
        <v>25</v>
      </c>
      <c r="M138" s="52" t="str">
        <f t="shared" si="23"/>
        <v>CapAl10X20X5.0</v>
      </c>
      <c r="N138" s="52" t="str">
        <f t="shared" si="25"/>
        <v>CapAl10X20X5.0RA</v>
      </c>
      <c r="O138" s="52" t="str">
        <f t="shared" si="26"/>
        <v>CapAl10X20X5.0LA</v>
      </c>
      <c r="P138" s="52" t="s">
        <v>5446</v>
      </c>
      <c r="Q138" s="50" t="s">
        <v>5113</v>
      </c>
      <c r="R138" s="22" t="s">
        <v>5114</v>
      </c>
      <c r="S138" s="22" t="str">
        <f t="shared" ca="1" si="27"/>
        <v>C:\Altium Libraries\Passives Library\DataSheet\Aluminum Electrolytic Capacitors (Panasonic).pdf</v>
      </c>
      <c r="T138" s="50" t="str">
        <f t="shared" si="24"/>
        <v>LOW IMPEDANCE ALUMINUM ELECTROLYTIC CAPACITORS CapAl10X20X5.0 560uF±20% 25 V 105⁰С</v>
      </c>
    </row>
    <row r="139" spans="1:20" x14ac:dyDescent="0.3">
      <c r="A139" s="50" t="s">
        <v>5447</v>
      </c>
      <c r="B139" s="50" t="str">
        <f t="shared" si="20"/>
        <v>FC</v>
      </c>
      <c r="C139" s="52" t="s">
        <v>5166</v>
      </c>
      <c r="D139" s="50" t="str">
        <f t="shared" si="21"/>
        <v>560uF</v>
      </c>
      <c r="E139" s="50" t="s">
        <v>5109</v>
      </c>
      <c r="F139" s="50" t="str">
        <f t="shared" si="28"/>
        <v>25 V</v>
      </c>
      <c r="G139" s="50" t="str">
        <f t="shared" si="29"/>
        <v>105⁰С</v>
      </c>
      <c r="H139" s="52" t="s">
        <v>5167</v>
      </c>
      <c r="I139" s="50" t="str">
        <f t="shared" si="22"/>
        <v>CapAl12.5X15X5.0mm 560uF, 25 V</v>
      </c>
      <c r="J139" s="45" t="s">
        <v>23</v>
      </c>
      <c r="K139" s="53" t="s">
        <v>5111</v>
      </c>
      <c r="L139" s="45" t="s">
        <v>25</v>
      </c>
      <c r="M139" s="52" t="str">
        <f t="shared" si="23"/>
        <v>CapAl12.5X15X5.0</v>
      </c>
      <c r="N139" s="52" t="str">
        <f t="shared" si="25"/>
        <v>CapAl12.5X15X5.0RA</v>
      </c>
      <c r="O139" s="52" t="str">
        <f t="shared" si="26"/>
        <v>CapAl12.5X15X5.0LA</v>
      </c>
      <c r="P139" s="52" t="s">
        <v>5448</v>
      </c>
      <c r="Q139" s="50" t="s">
        <v>5113</v>
      </c>
      <c r="R139" s="22" t="s">
        <v>5114</v>
      </c>
      <c r="S139" s="22" t="str">
        <f t="shared" ca="1" si="27"/>
        <v>C:\Altium Libraries\Passives Library\DataSheet\Aluminum Electrolytic Capacitors (Panasonic).pdf</v>
      </c>
      <c r="T139" s="50" t="str">
        <f t="shared" si="24"/>
        <v>LOW IMPEDANCE ALUMINUM ELECTROLYTIC CAPACITORS CapAl12.5X15X5.0 560uF±20% 25 V 105⁰С</v>
      </c>
    </row>
    <row r="140" spans="1:20" x14ac:dyDescent="0.3">
      <c r="A140" s="50" t="s">
        <v>5449</v>
      </c>
      <c r="B140" s="50" t="str">
        <f t="shared" si="20"/>
        <v>FC</v>
      </c>
      <c r="C140" s="52" t="s">
        <v>5162</v>
      </c>
      <c r="D140" s="50" t="str">
        <f t="shared" si="21"/>
        <v>680uF</v>
      </c>
      <c r="E140" s="50" t="s">
        <v>5109</v>
      </c>
      <c r="F140" s="50" t="str">
        <f t="shared" si="28"/>
        <v>25 V</v>
      </c>
      <c r="G140" s="50" t="str">
        <f t="shared" si="29"/>
        <v>105⁰С</v>
      </c>
      <c r="H140" s="52" t="s">
        <v>5163</v>
      </c>
      <c r="I140" s="50" t="str">
        <f t="shared" si="22"/>
        <v>CapAl10X20X5.0mm 680uF, 25 V</v>
      </c>
      <c r="J140" s="45" t="s">
        <v>23</v>
      </c>
      <c r="K140" s="53" t="s">
        <v>5111</v>
      </c>
      <c r="L140" s="45" t="s">
        <v>25</v>
      </c>
      <c r="M140" s="52" t="str">
        <f t="shared" si="23"/>
        <v>CapAl10X20X5.0</v>
      </c>
      <c r="N140" s="52" t="str">
        <f t="shared" si="25"/>
        <v>CapAl10X20X5.0RA</v>
      </c>
      <c r="O140" s="52" t="str">
        <f t="shared" si="26"/>
        <v>CapAl10X20X5.0LA</v>
      </c>
      <c r="P140" s="52" t="s">
        <v>5450</v>
      </c>
      <c r="Q140" s="50" t="s">
        <v>5113</v>
      </c>
      <c r="R140" s="22" t="s">
        <v>5114</v>
      </c>
      <c r="S140" s="22" t="str">
        <f t="shared" ca="1" si="27"/>
        <v>C:\Altium Libraries\Passives Library\DataSheet\Aluminum Electrolytic Capacitors (Panasonic).pdf</v>
      </c>
      <c r="T140" s="50" t="str">
        <f t="shared" si="24"/>
        <v>LOW IMPEDANCE ALUMINUM ELECTROLYTIC CAPACITORS CapAl10X20X5.0 680uF±20% 25 V 105⁰С</v>
      </c>
    </row>
    <row r="141" spans="1:20" x14ac:dyDescent="0.3">
      <c r="A141" s="50" t="s">
        <v>5451</v>
      </c>
      <c r="B141" s="50" t="str">
        <f t="shared" si="20"/>
        <v>FC</v>
      </c>
      <c r="C141" s="51" t="s">
        <v>5170</v>
      </c>
      <c r="D141" s="50" t="str">
        <f t="shared" si="21"/>
        <v>820uF</v>
      </c>
      <c r="E141" s="50" t="s">
        <v>5109</v>
      </c>
      <c r="F141" s="50" t="str">
        <f t="shared" si="28"/>
        <v>25 V</v>
      </c>
      <c r="G141" s="50" t="str">
        <f t="shared" si="29"/>
        <v>105⁰С</v>
      </c>
      <c r="H141" s="52" t="s">
        <v>5171</v>
      </c>
      <c r="I141" s="50" t="str">
        <f t="shared" si="22"/>
        <v>CapAl10X25X5.0mm 820uF, 25 V</v>
      </c>
      <c r="J141" s="45" t="s">
        <v>23</v>
      </c>
      <c r="K141" s="53" t="s">
        <v>5111</v>
      </c>
      <c r="L141" s="45" t="s">
        <v>25</v>
      </c>
      <c r="M141" s="52" t="str">
        <f t="shared" si="23"/>
        <v>CapAl10X25X5.0</v>
      </c>
      <c r="N141" s="52" t="str">
        <f t="shared" si="25"/>
        <v>CapAl10X25X5.0RA</v>
      </c>
      <c r="O141" s="52" t="str">
        <f t="shared" si="26"/>
        <v>CapAl10X25X5.0LA</v>
      </c>
      <c r="P141" s="52" t="s">
        <v>5452</v>
      </c>
      <c r="Q141" s="50" t="s">
        <v>5113</v>
      </c>
      <c r="R141" s="22" t="s">
        <v>5114</v>
      </c>
      <c r="S141" s="22" t="str">
        <f t="shared" ca="1" si="27"/>
        <v>C:\Altium Libraries\Passives Library\DataSheet\Aluminum Electrolytic Capacitors (Panasonic).pdf</v>
      </c>
      <c r="T141" s="50" t="str">
        <f t="shared" si="24"/>
        <v>LOW IMPEDANCE ALUMINUM ELECTROLYTIC CAPACITORS CapAl10X25X5.0 820uF±20% 25 V 105⁰С</v>
      </c>
    </row>
    <row r="142" spans="1:20" x14ac:dyDescent="0.3">
      <c r="A142" s="50" t="s">
        <v>5453</v>
      </c>
      <c r="B142" s="50" t="str">
        <f t="shared" si="20"/>
        <v>FC</v>
      </c>
      <c r="C142" s="52" t="s">
        <v>5184</v>
      </c>
      <c r="D142" s="50" t="str">
        <f t="shared" si="21"/>
        <v>820uF</v>
      </c>
      <c r="E142" s="50" t="s">
        <v>5109</v>
      </c>
      <c r="F142" s="50" t="str">
        <f t="shared" si="28"/>
        <v>25 V</v>
      </c>
      <c r="G142" s="50" t="str">
        <f t="shared" si="29"/>
        <v>105⁰С</v>
      </c>
      <c r="H142" s="52" t="s">
        <v>5185</v>
      </c>
      <c r="I142" s="50" t="str">
        <f t="shared" si="22"/>
        <v>CapAl12.5X20X5.0mm 820uF, 25 V</v>
      </c>
      <c r="J142" s="45" t="s">
        <v>23</v>
      </c>
      <c r="K142" s="53" t="s">
        <v>5111</v>
      </c>
      <c r="L142" s="45" t="s">
        <v>25</v>
      </c>
      <c r="M142" s="52" t="str">
        <f t="shared" si="23"/>
        <v>CapAl12.5X20X5.0</v>
      </c>
      <c r="N142" s="52" t="str">
        <f t="shared" si="25"/>
        <v>CapAl12.5X20X5.0RA</v>
      </c>
      <c r="O142" s="52" t="str">
        <f t="shared" si="26"/>
        <v>CapAl12.5X20X5.0LA</v>
      </c>
      <c r="P142" s="52" t="s">
        <v>5454</v>
      </c>
      <c r="Q142" s="50" t="s">
        <v>5113</v>
      </c>
      <c r="R142" s="22" t="s">
        <v>5114</v>
      </c>
      <c r="S142" s="22" t="str">
        <f t="shared" ca="1" si="27"/>
        <v>C:\Altium Libraries\Passives Library\DataSheet\Aluminum Electrolytic Capacitors (Panasonic).pdf</v>
      </c>
      <c r="T142" s="50" t="str">
        <f t="shared" si="24"/>
        <v>LOW IMPEDANCE ALUMINUM ELECTROLYTIC CAPACITORS CapAl12.5X20X5.0 820uF±20% 25 V 105⁰С</v>
      </c>
    </row>
    <row r="143" spans="1:20" x14ac:dyDescent="0.3">
      <c r="A143" s="50" t="s">
        <v>5455</v>
      </c>
      <c r="B143" s="50" t="str">
        <f t="shared" si="20"/>
        <v>FC</v>
      </c>
      <c r="C143" s="52" t="s">
        <v>5180</v>
      </c>
      <c r="D143" s="50" t="str">
        <f t="shared" si="21"/>
        <v>1000uF</v>
      </c>
      <c r="E143" s="50" t="s">
        <v>5109</v>
      </c>
      <c r="F143" s="50" t="str">
        <f t="shared" si="28"/>
        <v>25 V</v>
      </c>
      <c r="G143" s="50" t="str">
        <f t="shared" si="29"/>
        <v>105⁰С</v>
      </c>
      <c r="H143" s="52" t="s">
        <v>5181</v>
      </c>
      <c r="I143" s="50" t="str">
        <f t="shared" si="22"/>
        <v>CapAl10X30X5.0mm 1000uF, 25 V</v>
      </c>
      <c r="J143" s="45" t="s">
        <v>23</v>
      </c>
      <c r="K143" s="53" t="s">
        <v>5111</v>
      </c>
      <c r="L143" s="45" t="s">
        <v>25</v>
      </c>
      <c r="M143" s="52" t="str">
        <f t="shared" si="23"/>
        <v>CapAl10X30X5.0</v>
      </c>
      <c r="N143" s="52" t="str">
        <f t="shared" si="25"/>
        <v>CapAl10X30X5.0RA</v>
      </c>
      <c r="O143" s="52" t="str">
        <f t="shared" si="26"/>
        <v>CapAl10X30X5.0LA</v>
      </c>
      <c r="P143" s="52" t="s">
        <v>5456</v>
      </c>
      <c r="Q143" s="50" t="s">
        <v>5113</v>
      </c>
      <c r="R143" s="22" t="s">
        <v>5114</v>
      </c>
      <c r="S143" s="22" t="str">
        <f t="shared" ca="1" si="27"/>
        <v>C:\Altium Libraries\Passives Library\DataSheet\Aluminum Electrolytic Capacitors (Panasonic).pdf</v>
      </c>
      <c r="T143" s="50" t="str">
        <f t="shared" si="24"/>
        <v>LOW IMPEDANCE ALUMINUM ELECTROLYTIC CAPACITORS CapAl10X30X5.0 1000uF±20% 25 V 105⁰С</v>
      </c>
    </row>
    <row r="144" spans="1:20" x14ac:dyDescent="0.3">
      <c r="A144" s="50" t="s">
        <v>5457</v>
      </c>
      <c r="B144" s="50" t="str">
        <f t="shared" si="20"/>
        <v>FC</v>
      </c>
      <c r="C144" s="52" t="s">
        <v>5184</v>
      </c>
      <c r="D144" s="50" t="str">
        <f t="shared" si="21"/>
        <v>1000uF</v>
      </c>
      <c r="E144" s="50" t="s">
        <v>5109</v>
      </c>
      <c r="F144" s="50" t="str">
        <f t="shared" si="28"/>
        <v>25 V</v>
      </c>
      <c r="G144" s="50" t="str">
        <f t="shared" si="29"/>
        <v>105⁰С</v>
      </c>
      <c r="H144" s="52" t="s">
        <v>5185</v>
      </c>
      <c r="I144" s="50" t="str">
        <f t="shared" si="22"/>
        <v>CapAl12.5X20X5.0mm 1000uF, 25 V</v>
      </c>
      <c r="J144" s="45" t="s">
        <v>23</v>
      </c>
      <c r="K144" s="53" t="s">
        <v>5111</v>
      </c>
      <c r="L144" s="45" t="s">
        <v>25</v>
      </c>
      <c r="M144" s="52" t="str">
        <f t="shared" si="23"/>
        <v>CapAl12.5X20X5.0</v>
      </c>
      <c r="N144" s="52" t="str">
        <f t="shared" si="25"/>
        <v>CapAl12.5X20X5.0RA</v>
      </c>
      <c r="O144" s="52" t="str">
        <f t="shared" si="26"/>
        <v>CapAl12.5X20X5.0LA</v>
      </c>
      <c r="P144" s="52" t="s">
        <v>5458</v>
      </c>
      <c r="Q144" s="50" t="s">
        <v>5113</v>
      </c>
      <c r="R144" s="22" t="s">
        <v>5114</v>
      </c>
      <c r="S144" s="22" t="str">
        <f t="shared" ca="1" si="27"/>
        <v>C:\Altium Libraries\Passives Library\DataSheet\Aluminum Electrolytic Capacitors (Panasonic).pdf</v>
      </c>
      <c r="T144" s="50" t="str">
        <f t="shared" si="24"/>
        <v>LOW IMPEDANCE ALUMINUM ELECTROLYTIC CAPACITORS CapAl12.5X20X5.0 1000uF±20% 25 V 105⁰С</v>
      </c>
    </row>
    <row r="145" spans="1:20" x14ac:dyDescent="0.3">
      <c r="A145" s="50" t="s">
        <v>5459</v>
      </c>
      <c r="B145" s="50" t="str">
        <f t="shared" si="20"/>
        <v>FC</v>
      </c>
      <c r="C145" s="51" t="s">
        <v>5176</v>
      </c>
      <c r="D145" s="50" t="str">
        <f t="shared" si="21"/>
        <v>1000uF</v>
      </c>
      <c r="E145" s="50" t="s">
        <v>5109</v>
      </c>
      <c r="F145" s="50" t="str">
        <f t="shared" si="28"/>
        <v>25 V</v>
      </c>
      <c r="G145" s="50" t="str">
        <f t="shared" si="29"/>
        <v>105⁰С</v>
      </c>
      <c r="H145" s="52" t="s">
        <v>5177</v>
      </c>
      <c r="I145" s="50" t="str">
        <f t="shared" si="22"/>
        <v>CapAl16X15X7.5mm 1000uF, 25 V</v>
      </c>
      <c r="J145" s="45" t="s">
        <v>23</v>
      </c>
      <c r="K145" s="53" t="s">
        <v>5111</v>
      </c>
      <c r="L145" s="45" t="s">
        <v>25</v>
      </c>
      <c r="M145" s="52" t="str">
        <f t="shared" si="23"/>
        <v>CapAl16X15X7.5</v>
      </c>
      <c r="N145" s="52" t="str">
        <f t="shared" si="25"/>
        <v>CapAl16X15X7.5RA</v>
      </c>
      <c r="O145" s="52" t="str">
        <f t="shared" si="26"/>
        <v>CapAl16X15X7.5LA</v>
      </c>
      <c r="P145" s="52" t="s">
        <v>5460</v>
      </c>
      <c r="Q145" s="50" t="s">
        <v>5113</v>
      </c>
      <c r="R145" s="22" t="s">
        <v>5114</v>
      </c>
      <c r="S145" s="22" t="str">
        <f t="shared" ca="1" si="27"/>
        <v>C:\Altium Libraries\Passives Library\DataSheet\Aluminum Electrolytic Capacitors (Panasonic).pdf</v>
      </c>
      <c r="T145" s="50" t="str">
        <f t="shared" si="24"/>
        <v>LOW IMPEDANCE ALUMINUM ELECTROLYTIC CAPACITORS CapAl16X15X7.5 1000uF±20% 25 V 105⁰С</v>
      </c>
    </row>
    <row r="146" spans="1:20" x14ac:dyDescent="0.3">
      <c r="A146" s="50" t="s">
        <v>5461</v>
      </c>
      <c r="B146" s="50" t="str">
        <f t="shared" si="20"/>
        <v>FC</v>
      </c>
      <c r="C146" s="51" t="s">
        <v>5196</v>
      </c>
      <c r="D146" s="50" t="str">
        <f t="shared" si="21"/>
        <v>1200uF</v>
      </c>
      <c r="E146" s="50" t="s">
        <v>5109</v>
      </c>
      <c r="F146" s="50" t="str">
        <f t="shared" si="28"/>
        <v>25 V</v>
      </c>
      <c r="G146" s="50" t="str">
        <f t="shared" si="29"/>
        <v>105⁰С</v>
      </c>
      <c r="H146" s="52" t="s">
        <v>5197</v>
      </c>
      <c r="I146" s="50" t="str">
        <f t="shared" si="22"/>
        <v>CapAl12.5X25X5.0mm 1200uF, 25 V</v>
      </c>
      <c r="J146" s="45" t="s">
        <v>23</v>
      </c>
      <c r="K146" s="53" t="s">
        <v>5111</v>
      </c>
      <c r="L146" s="45" t="s">
        <v>25</v>
      </c>
      <c r="M146" s="52" t="str">
        <f t="shared" si="23"/>
        <v>CapAl12.5X25X5.0</v>
      </c>
      <c r="N146" s="52" t="str">
        <f t="shared" si="25"/>
        <v>CapAl12.5X25X5.0RA</v>
      </c>
      <c r="O146" s="52" t="str">
        <f t="shared" si="26"/>
        <v>CapAl12.5X25X5.0LA</v>
      </c>
      <c r="P146" s="52" t="s">
        <v>5462</v>
      </c>
      <c r="Q146" s="50" t="s">
        <v>5113</v>
      </c>
      <c r="R146" s="22" t="s">
        <v>5114</v>
      </c>
      <c r="S146" s="22" t="str">
        <f t="shared" ca="1" si="27"/>
        <v>C:\Altium Libraries\Passives Library\DataSheet\Aluminum Electrolytic Capacitors (Panasonic).pdf</v>
      </c>
      <c r="T146" s="50" t="str">
        <f t="shared" si="24"/>
        <v>LOW IMPEDANCE ALUMINUM ELECTROLYTIC CAPACITORS CapAl12.5X25X5.0 1200uF±20% 25 V 105⁰С</v>
      </c>
    </row>
    <row r="147" spans="1:20" x14ac:dyDescent="0.3">
      <c r="A147" s="50" t="s">
        <v>5463</v>
      </c>
      <c r="B147" s="50" t="str">
        <f t="shared" si="20"/>
        <v>FC</v>
      </c>
      <c r="C147" s="52" t="s">
        <v>5192</v>
      </c>
      <c r="D147" s="50" t="str">
        <f t="shared" si="21"/>
        <v>1200uF</v>
      </c>
      <c r="E147" s="50" t="s">
        <v>5109</v>
      </c>
      <c r="F147" s="50" t="str">
        <f t="shared" si="28"/>
        <v>25 V</v>
      </c>
      <c r="G147" s="50" t="str">
        <f t="shared" si="29"/>
        <v>105⁰С</v>
      </c>
      <c r="H147" s="52" t="s">
        <v>5193</v>
      </c>
      <c r="I147" s="50" t="str">
        <f t="shared" si="22"/>
        <v>CapAl18X15X7.5mm 1200uF, 25 V</v>
      </c>
      <c r="J147" s="45" t="s">
        <v>23</v>
      </c>
      <c r="K147" s="53" t="s">
        <v>5111</v>
      </c>
      <c r="L147" s="45" t="s">
        <v>25</v>
      </c>
      <c r="M147" s="52" t="str">
        <f t="shared" si="23"/>
        <v>CapAl18X15X7.5</v>
      </c>
      <c r="N147" s="52" t="str">
        <f t="shared" si="25"/>
        <v>CapAl18X15X7.5RA</v>
      </c>
      <c r="O147" s="52" t="str">
        <f t="shared" si="26"/>
        <v>CapAl18X15X7.5LA</v>
      </c>
      <c r="P147" s="52" t="s">
        <v>5464</v>
      </c>
      <c r="Q147" s="50" t="s">
        <v>5113</v>
      </c>
      <c r="R147" s="22" t="s">
        <v>5114</v>
      </c>
      <c r="S147" s="22" t="str">
        <f t="shared" ca="1" si="27"/>
        <v>C:\Altium Libraries\Passives Library\DataSheet\Aluminum Electrolytic Capacitors (Panasonic).pdf</v>
      </c>
      <c r="T147" s="50" t="str">
        <f t="shared" si="24"/>
        <v>LOW IMPEDANCE ALUMINUM ELECTROLYTIC CAPACITORS CapAl18X15X7.5 1200uF±20% 25 V 105⁰С</v>
      </c>
    </row>
    <row r="148" spans="1:20" x14ac:dyDescent="0.3">
      <c r="A148" s="50" t="s">
        <v>5465</v>
      </c>
      <c r="B148" s="50" t="str">
        <f t="shared" si="20"/>
        <v>FC</v>
      </c>
      <c r="C148" s="51" t="s">
        <v>5196</v>
      </c>
      <c r="D148" s="50" t="str">
        <f t="shared" si="21"/>
        <v>1500uF</v>
      </c>
      <c r="E148" s="50" t="s">
        <v>5109</v>
      </c>
      <c r="F148" s="50" t="str">
        <f t="shared" si="28"/>
        <v>25 V</v>
      </c>
      <c r="G148" s="50" t="str">
        <f t="shared" si="29"/>
        <v>105⁰С</v>
      </c>
      <c r="H148" s="52" t="s">
        <v>5197</v>
      </c>
      <c r="I148" s="50" t="str">
        <f t="shared" si="22"/>
        <v>CapAl12.5X25X5.0mm 1500uF, 25 V</v>
      </c>
      <c r="J148" s="45" t="s">
        <v>23</v>
      </c>
      <c r="K148" s="53" t="s">
        <v>5111</v>
      </c>
      <c r="L148" s="45" t="s">
        <v>25</v>
      </c>
      <c r="M148" s="52" t="str">
        <f t="shared" si="23"/>
        <v>CapAl12.5X25X5.0</v>
      </c>
      <c r="N148" s="52" t="str">
        <f t="shared" si="25"/>
        <v>CapAl12.5X25X5.0RA</v>
      </c>
      <c r="O148" s="52" t="str">
        <f t="shared" si="26"/>
        <v>CapAl12.5X25X5.0LA</v>
      </c>
      <c r="P148" s="52" t="s">
        <v>5466</v>
      </c>
      <c r="Q148" s="50" t="s">
        <v>5113</v>
      </c>
      <c r="R148" s="22" t="s">
        <v>5114</v>
      </c>
      <c r="S148" s="22" t="str">
        <f t="shared" ca="1" si="27"/>
        <v>C:\Altium Libraries\Passives Library\DataSheet\Aluminum Electrolytic Capacitors (Panasonic).pdf</v>
      </c>
      <c r="T148" s="50" t="str">
        <f t="shared" si="24"/>
        <v>LOW IMPEDANCE ALUMINUM ELECTROLYTIC CAPACITORS CapAl12.5X25X5.0 1500uF±20% 25 V 105⁰С</v>
      </c>
    </row>
    <row r="149" spans="1:20" x14ac:dyDescent="0.3">
      <c r="A149" s="50" t="s">
        <v>5467</v>
      </c>
      <c r="B149" s="50" t="str">
        <f t="shared" si="20"/>
        <v>FC</v>
      </c>
      <c r="C149" s="52" t="s">
        <v>5204</v>
      </c>
      <c r="D149" s="50" t="str">
        <f t="shared" si="21"/>
        <v>1500uF</v>
      </c>
      <c r="E149" s="50" t="s">
        <v>5109</v>
      </c>
      <c r="F149" s="50" t="str">
        <f t="shared" si="28"/>
        <v>25 V</v>
      </c>
      <c r="G149" s="50" t="str">
        <f t="shared" si="29"/>
        <v>105⁰С</v>
      </c>
      <c r="H149" s="52" t="s">
        <v>5205</v>
      </c>
      <c r="I149" s="50" t="str">
        <f t="shared" si="22"/>
        <v>CapAl16X20X7.5mm 1500uF, 25 V</v>
      </c>
      <c r="J149" s="45" t="s">
        <v>23</v>
      </c>
      <c r="K149" s="53" t="s">
        <v>5111</v>
      </c>
      <c r="L149" s="45" t="s">
        <v>25</v>
      </c>
      <c r="M149" s="52" t="str">
        <f t="shared" si="23"/>
        <v>CapAl16X20X7.5</v>
      </c>
      <c r="N149" s="52" t="str">
        <f t="shared" si="25"/>
        <v>CapAl16X20X7.5RA</v>
      </c>
      <c r="O149" s="52" t="str">
        <f t="shared" si="26"/>
        <v>CapAl16X20X7.5LA</v>
      </c>
      <c r="P149" s="52" t="s">
        <v>5468</v>
      </c>
      <c r="Q149" s="50" t="s">
        <v>5113</v>
      </c>
      <c r="R149" s="22" t="s">
        <v>5114</v>
      </c>
      <c r="S149" s="22" t="str">
        <f t="shared" ca="1" si="27"/>
        <v>C:\Altium Libraries\Passives Library\DataSheet\Aluminum Electrolytic Capacitors (Panasonic).pdf</v>
      </c>
      <c r="T149" s="50" t="str">
        <f t="shared" si="24"/>
        <v>LOW IMPEDANCE ALUMINUM ELECTROLYTIC CAPACITORS CapAl16X20X7.5 1500uF±20% 25 V 105⁰С</v>
      </c>
    </row>
    <row r="150" spans="1:20" x14ac:dyDescent="0.3">
      <c r="A150" s="50" t="s">
        <v>5469</v>
      </c>
      <c r="B150" s="50" t="str">
        <f t="shared" si="20"/>
        <v>FC</v>
      </c>
      <c r="C150" s="52" t="s">
        <v>5200</v>
      </c>
      <c r="D150" s="50" t="str">
        <f t="shared" si="21"/>
        <v>1800uF</v>
      </c>
      <c r="E150" s="50" t="s">
        <v>5109</v>
      </c>
      <c r="F150" s="50" t="str">
        <f t="shared" si="28"/>
        <v>25 V</v>
      </c>
      <c r="G150" s="50" t="str">
        <f t="shared" si="29"/>
        <v>105⁰С</v>
      </c>
      <c r="H150" s="52" t="s">
        <v>5201</v>
      </c>
      <c r="I150" s="50" t="str">
        <f t="shared" si="22"/>
        <v>CapAl12.5X30X5.0mm 1800uF, 25 V</v>
      </c>
      <c r="J150" s="45" t="s">
        <v>23</v>
      </c>
      <c r="K150" s="53" t="s">
        <v>5111</v>
      </c>
      <c r="L150" s="45" t="s">
        <v>25</v>
      </c>
      <c r="M150" s="52" t="str">
        <f t="shared" si="23"/>
        <v>CapAl12.5X30X5.0</v>
      </c>
      <c r="N150" s="52" t="str">
        <f t="shared" si="25"/>
        <v>CapAl12.5X30X5.0RA</v>
      </c>
      <c r="O150" s="52" t="str">
        <f t="shared" si="26"/>
        <v>CapAl12.5X30X5.0LA</v>
      </c>
      <c r="P150" s="52" t="s">
        <v>5470</v>
      </c>
      <c r="Q150" s="50" t="s">
        <v>5113</v>
      </c>
      <c r="R150" s="22" t="s">
        <v>5114</v>
      </c>
      <c r="S150" s="22" t="str">
        <f t="shared" ca="1" si="27"/>
        <v>C:\Altium Libraries\Passives Library\DataSheet\Aluminum Electrolytic Capacitors (Panasonic).pdf</v>
      </c>
      <c r="T150" s="50" t="str">
        <f t="shared" si="24"/>
        <v>LOW IMPEDANCE ALUMINUM ELECTROLYTIC CAPACITORS CapAl12.5X30X5.0 1800uF±20% 25 V 105⁰С</v>
      </c>
    </row>
    <row r="151" spans="1:20" x14ac:dyDescent="0.3">
      <c r="A151" s="50" t="s">
        <v>5471</v>
      </c>
      <c r="B151" s="50" t="str">
        <f t="shared" si="20"/>
        <v>FC</v>
      </c>
      <c r="C151" s="51" t="s">
        <v>5204</v>
      </c>
      <c r="D151" s="50" t="str">
        <f t="shared" si="21"/>
        <v>1800uF</v>
      </c>
      <c r="E151" s="50" t="s">
        <v>5109</v>
      </c>
      <c r="F151" s="50" t="str">
        <f t="shared" si="28"/>
        <v>25 V</v>
      </c>
      <c r="G151" s="50" t="str">
        <f t="shared" si="29"/>
        <v>105⁰С</v>
      </c>
      <c r="H151" s="52" t="s">
        <v>5205</v>
      </c>
      <c r="I151" s="50" t="str">
        <f t="shared" si="22"/>
        <v>CapAl16X20X7.5mm 1800uF, 25 V</v>
      </c>
      <c r="J151" s="45" t="s">
        <v>23</v>
      </c>
      <c r="K151" s="53" t="s">
        <v>5111</v>
      </c>
      <c r="L151" s="45" t="s">
        <v>25</v>
      </c>
      <c r="M151" s="52" t="str">
        <f t="shared" si="23"/>
        <v>CapAl16X20X7.5</v>
      </c>
      <c r="N151" s="52" t="str">
        <f t="shared" si="25"/>
        <v>CapAl16X20X7.5RA</v>
      </c>
      <c r="O151" s="52" t="str">
        <f t="shared" si="26"/>
        <v>CapAl16X20X7.5LA</v>
      </c>
      <c r="P151" s="52" t="s">
        <v>5472</v>
      </c>
      <c r="Q151" s="50" t="s">
        <v>5113</v>
      </c>
      <c r="R151" s="22" t="s">
        <v>5114</v>
      </c>
      <c r="S151" s="22" t="str">
        <f t="shared" ca="1" si="27"/>
        <v>C:\Altium Libraries\Passives Library\DataSheet\Aluminum Electrolytic Capacitors (Panasonic).pdf</v>
      </c>
      <c r="T151" s="50" t="str">
        <f t="shared" si="24"/>
        <v>LOW IMPEDANCE ALUMINUM ELECTROLYTIC CAPACITORS CapAl16X20X7.5 1800uF±20% 25 V 105⁰С</v>
      </c>
    </row>
    <row r="152" spans="1:20" x14ac:dyDescent="0.3">
      <c r="A152" s="50" t="s">
        <v>5473</v>
      </c>
      <c r="B152" s="50" t="str">
        <f t="shared" si="20"/>
        <v>FC</v>
      </c>
      <c r="C152" s="51" t="s">
        <v>5208</v>
      </c>
      <c r="D152" s="50" t="str">
        <f t="shared" si="21"/>
        <v>2200uF</v>
      </c>
      <c r="E152" s="50" t="s">
        <v>5109</v>
      </c>
      <c r="F152" s="50" t="str">
        <f t="shared" si="28"/>
        <v>25 V</v>
      </c>
      <c r="G152" s="50" t="str">
        <f t="shared" si="29"/>
        <v>105⁰С</v>
      </c>
      <c r="H152" s="52" t="s">
        <v>5209</v>
      </c>
      <c r="I152" s="50" t="str">
        <f t="shared" si="22"/>
        <v>CapAl12.5X35X5.0mm 2200uF, 25 V</v>
      </c>
      <c r="J152" s="45" t="s">
        <v>23</v>
      </c>
      <c r="K152" s="53" t="s">
        <v>5111</v>
      </c>
      <c r="L152" s="45" t="s">
        <v>25</v>
      </c>
      <c r="M152" s="52" t="str">
        <f t="shared" si="23"/>
        <v>CapAl12.5X35X5.0</v>
      </c>
      <c r="N152" s="52" t="str">
        <f t="shared" si="25"/>
        <v>CapAl12.5X35X5.0RA</v>
      </c>
      <c r="O152" s="52" t="str">
        <f t="shared" si="26"/>
        <v>CapAl12.5X35X5.0LA</v>
      </c>
      <c r="P152" s="52" t="s">
        <v>5474</v>
      </c>
      <c r="Q152" s="50" t="s">
        <v>5113</v>
      </c>
      <c r="R152" s="22" t="s">
        <v>5114</v>
      </c>
      <c r="S152" s="22" t="str">
        <f t="shared" ca="1" si="27"/>
        <v>C:\Altium Libraries\Passives Library\DataSheet\Aluminum Electrolytic Capacitors (Panasonic).pdf</v>
      </c>
      <c r="T152" s="50" t="str">
        <f t="shared" si="24"/>
        <v>LOW IMPEDANCE ALUMINUM ELECTROLYTIC CAPACITORS CapAl12.5X35X5.0 2200uF±20% 25 V 105⁰С</v>
      </c>
    </row>
    <row r="153" spans="1:20" x14ac:dyDescent="0.3">
      <c r="A153" s="50" t="s">
        <v>5475</v>
      </c>
      <c r="B153" s="50" t="str">
        <f t="shared" si="20"/>
        <v>FC</v>
      </c>
      <c r="C153" s="52" t="s">
        <v>5222</v>
      </c>
      <c r="D153" s="50" t="str">
        <f t="shared" si="21"/>
        <v>2200uF</v>
      </c>
      <c r="E153" s="50" t="s">
        <v>5109</v>
      </c>
      <c r="F153" s="50" t="str">
        <f t="shared" si="28"/>
        <v>25 V</v>
      </c>
      <c r="G153" s="50" t="str">
        <f t="shared" si="29"/>
        <v>105⁰С</v>
      </c>
      <c r="H153" s="52" t="s">
        <v>5223</v>
      </c>
      <c r="I153" s="50" t="str">
        <f t="shared" si="22"/>
        <v>CapAl18X20X7.5mm 2200uF, 25 V</v>
      </c>
      <c r="J153" s="45" t="s">
        <v>23</v>
      </c>
      <c r="K153" s="53" t="s">
        <v>5111</v>
      </c>
      <c r="L153" s="45" t="s">
        <v>25</v>
      </c>
      <c r="M153" s="52" t="str">
        <f t="shared" si="23"/>
        <v>CapAl18X20X7.5</v>
      </c>
      <c r="N153" s="52" t="str">
        <f t="shared" si="25"/>
        <v>CapAl18X20X7.5RA</v>
      </c>
      <c r="O153" s="52" t="str">
        <f t="shared" si="26"/>
        <v>CapAl18X20X7.5LA</v>
      </c>
      <c r="P153" s="52" t="s">
        <v>5476</v>
      </c>
      <c r="Q153" s="50" t="s">
        <v>5113</v>
      </c>
      <c r="R153" s="22" t="s">
        <v>5114</v>
      </c>
      <c r="S153" s="22" t="str">
        <f t="shared" ca="1" si="27"/>
        <v>C:\Altium Libraries\Passives Library\DataSheet\Aluminum Electrolytic Capacitors (Panasonic).pdf</v>
      </c>
      <c r="T153" s="50" t="str">
        <f t="shared" si="24"/>
        <v>LOW IMPEDANCE ALUMINUM ELECTROLYTIC CAPACITORS CapAl18X20X7.5 2200uF±20% 25 V 105⁰С</v>
      </c>
    </row>
    <row r="154" spans="1:20" x14ac:dyDescent="0.3">
      <c r="A154" s="50" t="s">
        <v>5477</v>
      </c>
      <c r="B154" s="50" t="str">
        <f t="shared" si="20"/>
        <v>FC</v>
      </c>
      <c r="C154" s="51" t="s">
        <v>5218</v>
      </c>
      <c r="D154" s="50" t="str">
        <f t="shared" si="21"/>
        <v>2700uF</v>
      </c>
      <c r="E154" s="50" t="s">
        <v>5109</v>
      </c>
      <c r="F154" s="50" t="str">
        <f t="shared" si="28"/>
        <v>25 V</v>
      </c>
      <c r="G154" s="50" t="str">
        <f t="shared" si="29"/>
        <v>105⁰С</v>
      </c>
      <c r="H154" s="52" t="s">
        <v>5219</v>
      </c>
      <c r="I154" s="50" t="str">
        <f t="shared" si="22"/>
        <v>CapAl16X25X7.5mm 2700uF, 25 V</v>
      </c>
      <c r="J154" s="45" t="s">
        <v>23</v>
      </c>
      <c r="K154" s="53" t="s">
        <v>5111</v>
      </c>
      <c r="L154" s="45" t="s">
        <v>25</v>
      </c>
      <c r="M154" s="52" t="str">
        <f t="shared" si="23"/>
        <v>CapAl16X25X7.5</v>
      </c>
      <c r="N154" s="52" t="str">
        <f t="shared" si="25"/>
        <v>CapAl16X25X7.5RA</v>
      </c>
      <c r="O154" s="52" t="str">
        <f t="shared" si="26"/>
        <v>CapAl16X25X7.5LA</v>
      </c>
      <c r="P154" s="52" t="s">
        <v>5478</v>
      </c>
      <c r="Q154" s="50" t="s">
        <v>5113</v>
      </c>
      <c r="R154" s="22" t="s">
        <v>5114</v>
      </c>
      <c r="S154" s="22" t="str">
        <f t="shared" ca="1" si="27"/>
        <v>C:\Altium Libraries\Passives Library\DataSheet\Aluminum Electrolytic Capacitors (Panasonic).pdf</v>
      </c>
      <c r="T154" s="50" t="str">
        <f t="shared" si="24"/>
        <v>LOW IMPEDANCE ALUMINUM ELECTROLYTIC CAPACITORS CapAl16X25X7.5 2700uF±20% 25 V 105⁰С</v>
      </c>
    </row>
    <row r="155" spans="1:20" x14ac:dyDescent="0.3">
      <c r="A155" s="50" t="s">
        <v>5479</v>
      </c>
      <c r="B155" s="50" t="str">
        <f t="shared" si="20"/>
        <v>FC</v>
      </c>
      <c r="C155" s="51" t="s">
        <v>5226</v>
      </c>
      <c r="D155" s="50" t="str">
        <f t="shared" si="21"/>
        <v>3300uF</v>
      </c>
      <c r="E155" s="50" t="s">
        <v>5109</v>
      </c>
      <c r="F155" s="50" t="str">
        <f t="shared" si="28"/>
        <v>25 V</v>
      </c>
      <c r="G155" s="50" t="str">
        <f t="shared" si="29"/>
        <v>105⁰С</v>
      </c>
      <c r="H155" s="52" t="s">
        <v>5227</v>
      </c>
      <c r="I155" s="50" t="str">
        <f t="shared" si="22"/>
        <v>CapAl16X31.5X7.5mm 3300uF, 25 V</v>
      </c>
      <c r="J155" s="45" t="s">
        <v>23</v>
      </c>
      <c r="K155" s="53" t="s">
        <v>5111</v>
      </c>
      <c r="L155" s="45" t="s">
        <v>25</v>
      </c>
      <c r="M155" s="52" t="str">
        <f t="shared" si="23"/>
        <v>CapAl16X31.5X7.5</v>
      </c>
      <c r="N155" s="52" t="str">
        <f t="shared" si="25"/>
        <v>CapAl16X31.5X7.5RA</v>
      </c>
      <c r="O155" s="52" t="str">
        <f t="shared" si="26"/>
        <v>CapAl16X31.5X7.5LA</v>
      </c>
      <c r="P155" s="52" t="s">
        <v>5480</v>
      </c>
      <c r="Q155" s="50" t="s">
        <v>5113</v>
      </c>
      <c r="R155" s="22" t="s">
        <v>5114</v>
      </c>
      <c r="S155" s="22" t="str">
        <f t="shared" ca="1" si="27"/>
        <v>C:\Altium Libraries\Passives Library\DataSheet\Aluminum Electrolytic Capacitors (Panasonic).pdf</v>
      </c>
      <c r="T155" s="50" t="str">
        <f t="shared" si="24"/>
        <v>LOW IMPEDANCE ALUMINUM ELECTROLYTIC CAPACITORS CapAl16X31.5X7.5 3300uF±20% 25 V 105⁰С</v>
      </c>
    </row>
    <row r="156" spans="1:20" x14ac:dyDescent="0.3">
      <c r="A156" s="50" t="s">
        <v>5481</v>
      </c>
      <c r="B156" s="50" t="str">
        <f t="shared" si="20"/>
        <v>FC</v>
      </c>
      <c r="C156" s="51" t="s">
        <v>5319</v>
      </c>
      <c r="D156" s="50" t="str">
        <f t="shared" si="21"/>
        <v>3300uF</v>
      </c>
      <c r="E156" s="50" t="s">
        <v>5109</v>
      </c>
      <c r="F156" s="50" t="str">
        <f t="shared" si="28"/>
        <v>25 V</v>
      </c>
      <c r="G156" s="50" t="str">
        <f t="shared" si="29"/>
        <v>105⁰С</v>
      </c>
      <c r="H156" s="52" t="s">
        <v>5235</v>
      </c>
      <c r="I156" s="50" t="str">
        <f t="shared" si="22"/>
        <v>CapAl18X25X7.5mm 3300uF, 25 V</v>
      </c>
      <c r="J156" s="45" t="s">
        <v>23</v>
      </c>
      <c r="K156" s="53" t="s">
        <v>5111</v>
      </c>
      <c r="L156" s="45" t="s">
        <v>25</v>
      </c>
      <c r="M156" s="52" t="str">
        <f t="shared" si="23"/>
        <v>CapAl18X25X7.5</v>
      </c>
      <c r="N156" s="52" t="str">
        <f t="shared" si="25"/>
        <v>CapAl18X25X7.5RA</v>
      </c>
      <c r="O156" s="52" t="str">
        <f t="shared" si="26"/>
        <v>CapAl18X25X7.5LA</v>
      </c>
      <c r="P156" s="52" t="s">
        <v>5482</v>
      </c>
      <c r="Q156" s="50" t="s">
        <v>5113</v>
      </c>
      <c r="R156" s="22" t="s">
        <v>5114</v>
      </c>
      <c r="S156" s="22" t="str">
        <f t="shared" ca="1" si="27"/>
        <v>C:\Altium Libraries\Passives Library\DataSheet\Aluminum Electrolytic Capacitors (Panasonic).pdf</v>
      </c>
      <c r="T156" s="50" t="str">
        <f t="shared" si="24"/>
        <v>LOW IMPEDANCE ALUMINUM ELECTROLYTIC CAPACITORS CapAl18X25X7.5 3300uF±20% 25 V 105⁰С</v>
      </c>
    </row>
    <row r="157" spans="1:20" x14ac:dyDescent="0.3">
      <c r="A157" s="50" t="s">
        <v>5483</v>
      </c>
      <c r="B157" s="50" t="str">
        <f t="shared" si="20"/>
        <v>FC</v>
      </c>
      <c r="C157" s="51" t="s">
        <v>5226</v>
      </c>
      <c r="D157" s="50" t="str">
        <f t="shared" si="21"/>
        <v>3900uF</v>
      </c>
      <c r="E157" s="50" t="s">
        <v>5109</v>
      </c>
      <c r="F157" s="50" t="str">
        <f t="shared" si="28"/>
        <v>25 V</v>
      </c>
      <c r="G157" s="50" t="str">
        <f t="shared" si="29"/>
        <v>105⁰С</v>
      </c>
      <c r="H157" s="52" t="s">
        <v>5231</v>
      </c>
      <c r="I157" s="50" t="str">
        <f t="shared" si="22"/>
        <v>CapAl16X31.5X7.5mm 3900uF, 25 V</v>
      </c>
      <c r="J157" s="45" t="s">
        <v>23</v>
      </c>
      <c r="K157" s="53" t="s">
        <v>5111</v>
      </c>
      <c r="L157" s="45" t="s">
        <v>25</v>
      </c>
      <c r="M157" s="52" t="str">
        <f t="shared" si="23"/>
        <v>CapAl16X31.5X7.5</v>
      </c>
      <c r="N157" s="52" t="str">
        <f t="shared" si="25"/>
        <v>CapAl16X31.5X7.5RA</v>
      </c>
      <c r="O157" s="52" t="str">
        <f t="shared" si="26"/>
        <v>CapAl16X31.5X7.5LA</v>
      </c>
      <c r="P157" s="52" t="s">
        <v>5484</v>
      </c>
      <c r="Q157" s="50" t="s">
        <v>5113</v>
      </c>
      <c r="R157" s="22" t="s">
        <v>5114</v>
      </c>
      <c r="S157" s="22" t="str">
        <f t="shared" ca="1" si="27"/>
        <v>C:\Altium Libraries\Passives Library\DataSheet\Aluminum Electrolytic Capacitors (Panasonic).pdf</v>
      </c>
      <c r="T157" s="50" t="str">
        <f t="shared" si="24"/>
        <v>LOW IMPEDANCE ALUMINUM ELECTROLYTIC CAPACITORS CapAl16X31.5X7.5 3900uF±20% 25 V 105⁰С</v>
      </c>
    </row>
    <row r="158" spans="1:20" x14ac:dyDescent="0.3">
      <c r="A158" s="50" t="s">
        <v>5485</v>
      </c>
      <c r="B158" s="50" t="str">
        <f t="shared" si="20"/>
        <v>FC</v>
      </c>
      <c r="C158" s="51" t="s">
        <v>5234</v>
      </c>
      <c r="D158" s="50" t="str">
        <f t="shared" si="21"/>
        <v>3900uF</v>
      </c>
      <c r="E158" s="50" t="s">
        <v>5109</v>
      </c>
      <c r="F158" s="50" t="str">
        <f t="shared" si="28"/>
        <v>25 V</v>
      </c>
      <c r="G158" s="50" t="str">
        <f t="shared" si="29"/>
        <v>105⁰С</v>
      </c>
      <c r="H158" s="52" t="s">
        <v>5242</v>
      </c>
      <c r="I158" s="50" t="str">
        <f t="shared" si="22"/>
        <v>CapAl18X31.5X7.5mm 3900uF, 25 V</v>
      </c>
      <c r="J158" s="45" t="s">
        <v>23</v>
      </c>
      <c r="K158" s="53" t="s">
        <v>5111</v>
      </c>
      <c r="L158" s="45" t="s">
        <v>25</v>
      </c>
      <c r="M158" s="52" t="str">
        <f t="shared" si="23"/>
        <v>CapAl18X31.5X7.5</v>
      </c>
      <c r="N158" s="52" t="str">
        <f t="shared" si="25"/>
        <v>CapAl18X31.5X7.5RA</v>
      </c>
      <c r="O158" s="52" t="str">
        <f t="shared" si="26"/>
        <v>CapAl18X31.5X7.5LA</v>
      </c>
      <c r="P158" s="52" t="s">
        <v>5486</v>
      </c>
      <c r="Q158" s="50" t="s">
        <v>5113</v>
      </c>
      <c r="R158" s="22" t="s">
        <v>5114</v>
      </c>
      <c r="S158" s="22" t="str">
        <f t="shared" ca="1" si="27"/>
        <v>C:\Altium Libraries\Passives Library\DataSheet\Aluminum Electrolytic Capacitors (Panasonic).pdf</v>
      </c>
      <c r="T158" s="50" t="str">
        <f t="shared" si="24"/>
        <v>LOW IMPEDANCE ALUMINUM ELECTROLYTIC CAPACITORS CapAl18X31.5X7.5 3900uF±20% 25 V 105⁰С</v>
      </c>
    </row>
    <row r="159" spans="1:20" x14ac:dyDescent="0.3">
      <c r="A159" s="50" t="s">
        <v>5487</v>
      </c>
      <c r="B159" s="50" t="str">
        <f t="shared" si="20"/>
        <v>FC</v>
      </c>
      <c r="C159" s="51" t="s">
        <v>5245</v>
      </c>
      <c r="D159" s="50" t="str">
        <f t="shared" si="21"/>
        <v>4700uF</v>
      </c>
      <c r="E159" s="50" t="s">
        <v>5109</v>
      </c>
      <c r="F159" s="50" t="str">
        <f t="shared" si="28"/>
        <v>25 V</v>
      </c>
      <c r="G159" s="50" t="str">
        <f t="shared" si="29"/>
        <v>105⁰С</v>
      </c>
      <c r="H159" s="52" t="s">
        <v>5246</v>
      </c>
      <c r="I159" s="50" t="str">
        <f t="shared" si="22"/>
        <v>CapAl18X35.5X7.5mm 4700uF, 25 V</v>
      </c>
      <c r="J159" s="45" t="s">
        <v>23</v>
      </c>
      <c r="K159" s="53" t="s">
        <v>5111</v>
      </c>
      <c r="L159" s="45" t="s">
        <v>25</v>
      </c>
      <c r="M159" s="52" t="str">
        <f t="shared" si="23"/>
        <v>CapAl18X35.5X7.5</v>
      </c>
      <c r="N159" s="52" t="str">
        <f t="shared" si="25"/>
        <v>CapAl18X35.5X7.5RA</v>
      </c>
      <c r="O159" s="52" t="str">
        <f t="shared" si="26"/>
        <v>CapAl18X35.5X7.5LA</v>
      </c>
      <c r="P159" s="52" t="s">
        <v>5488</v>
      </c>
      <c r="Q159" s="50" t="s">
        <v>5113</v>
      </c>
      <c r="R159" s="22" t="s">
        <v>5114</v>
      </c>
      <c r="S159" s="22" t="str">
        <f t="shared" ca="1" si="27"/>
        <v>C:\Altium Libraries\Passives Library\DataSheet\Aluminum Electrolytic Capacitors (Panasonic).pdf</v>
      </c>
      <c r="T159" s="50" t="str">
        <f t="shared" si="24"/>
        <v>LOW IMPEDANCE ALUMINUM ELECTROLYTIC CAPACITORS CapAl18X35.5X7.5 4700uF±20% 25 V 105⁰С</v>
      </c>
    </row>
    <row r="160" spans="1:20" x14ac:dyDescent="0.3">
      <c r="A160" s="50" t="s">
        <v>5489</v>
      </c>
      <c r="B160" s="50" t="str">
        <f t="shared" si="20"/>
        <v>FC</v>
      </c>
      <c r="C160" s="51" t="s">
        <v>5328</v>
      </c>
      <c r="D160" s="50" t="str">
        <f t="shared" si="21"/>
        <v>5600uF</v>
      </c>
      <c r="E160" s="50" t="s">
        <v>5109</v>
      </c>
      <c r="F160" s="50" t="str">
        <f t="shared" si="28"/>
        <v>25 V</v>
      </c>
      <c r="G160" s="50" t="str">
        <f t="shared" si="29"/>
        <v>105⁰С</v>
      </c>
      <c r="H160" s="52" t="s">
        <v>5329</v>
      </c>
      <c r="I160" s="50" t="str">
        <f t="shared" si="22"/>
        <v>CapAl18X40X7.5mm 5600uF, 25 V</v>
      </c>
      <c r="J160" s="45" t="s">
        <v>23</v>
      </c>
      <c r="K160" s="53" t="s">
        <v>5111</v>
      </c>
      <c r="L160" s="45" t="s">
        <v>25</v>
      </c>
      <c r="M160" s="52" t="str">
        <f t="shared" si="23"/>
        <v>CapAl18X40X7.5</v>
      </c>
      <c r="N160" s="52" t="str">
        <f t="shared" si="25"/>
        <v>CapAl18X40X7.5RA</v>
      </c>
      <c r="O160" s="52" t="str">
        <f t="shared" si="26"/>
        <v>CapAl18X40X7.5LA</v>
      </c>
      <c r="P160" s="52" t="s">
        <v>5490</v>
      </c>
      <c r="Q160" s="50" t="s">
        <v>5113</v>
      </c>
      <c r="R160" s="22" t="s">
        <v>5114</v>
      </c>
      <c r="S160" s="22" t="str">
        <f t="shared" ca="1" si="27"/>
        <v>C:\Altium Libraries\Passives Library\DataSheet\Aluminum Electrolytic Capacitors (Panasonic).pdf</v>
      </c>
      <c r="T160" s="50" t="str">
        <f t="shared" si="24"/>
        <v>LOW IMPEDANCE ALUMINUM ELECTROLYTIC CAPACITORS CapAl18X40X7.5 5600uF±20% 25 V 105⁰С</v>
      </c>
    </row>
    <row r="161" spans="1:20" x14ac:dyDescent="0.3">
      <c r="A161" s="50" t="s">
        <v>5491</v>
      </c>
      <c r="B161" s="50" t="str">
        <f t="shared" si="20"/>
        <v>FC</v>
      </c>
      <c r="C161" s="51" t="s">
        <v>5108</v>
      </c>
      <c r="D161" s="50" t="s">
        <v>5492</v>
      </c>
      <c r="E161" s="50" t="s">
        <v>5109</v>
      </c>
      <c r="F161" s="50" t="str">
        <f t="shared" si="28"/>
        <v>35 V</v>
      </c>
      <c r="G161" s="50" t="str">
        <f t="shared" si="29"/>
        <v>105⁰С</v>
      </c>
      <c r="H161" s="52" t="s">
        <v>5110</v>
      </c>
      <c r="I161" s="50" t="str">
        <f t="shared" si="22"/>
        <v>CapAl4X7X1.5mm 6.8uF, 35 V</v>
      </c>
      <c r="J161" s="45" t="s">
        <v>23</v>
      </c>
      <c r="K161" s="53" t="s">
        <v>5111</v>
      </c>
      <c r="L161" s="45" t="s">
        <v>25</v>
      </c>
      <c r="M161" s="52" t="str">
        <f t="shared" si="23"/>
        <v>CapAl4X7X1.5</v>
      </c>
      <c r="N161" s="52" t="str">
        <f t="shared" si="25"/>
        <v>CapAl4X7X1.5RA</v>
      </c>
      <c r="O161" s="52" t="str">
        <f t="shared" si="26"/>
        <v>CapAl4X7X1.5LA</v>
      </c>
      <c r="P161" s="52" t="s">
        <v>5493</v>
      </c>
      <c r="Q161" s="50" t="s">
        <v>5113</v>
      </c>
      <c r="R161" s="22" t="s">
        <v>5114</v>
      </c>
      <c r="S161" s="22" t="str">
        <f t="shared" ca="1" si="27"/>
        <v>C:\Altium Libraries\Passives Library\DataSheet\Aluminum Electrolytic Capacitors (Panasonic).pdf</v>
      </c>
      <c r="T161" s="50" t="str">
        <f t="shared" si="24"/>
        <v>LOW IMPEDANCE ALUMINUM ELECTROLYTIC CAPACITORS CapAl4X7X1.5 6.8uF±20% 35 V 105⁰С</v>
      </c>
    </row>
    <row r="162" spans="1:20" x14ac:dyDescent="0.3">
      <c r="A162" s="50" t="s">
        <v>5494</v>
      </c>
      <c r="B162" s="50" t="str">
        <f t="shared" si="20"/>
        <v>FC</v>
      </c>
      <c r="C162" s="52" t="s">
        <v>5116</v>
      </c>
      <c r="D162" s="50" t="str">
        <f t="shared" si="21"/>
        <v>12uF</v>
      </c>
      <c r="E162" s="50" t="s">
        <v>5109</v>
      </c>
      <c r="F162" s="50" t="str">
        <f t="shared" si="28"/>
        <v>35 V</v>
      </c>
      <c r="G162" s="50" t="str">
        <f t="shared" si="29"/>
        <v>105⁰С</v>
      </c>
      <c r="H162" s="52" t="s">
        <v>5117</v>
      </c>
      <c r="I162" s="50" t="str">
        <f t="shared" si="22"/>
        <v>CapAl5X7X2.0mm 12uF, 35 V</v>
      </c>
      <c r="J162" s="45" t="s">
        <v>23</v>
      </c>
      <c r="K162" s="53" t="s">
        <v>5111</v>
      </c>
      <c r="L162" s="45" t="s">
        <v>25</v>
      </c>
      <c r="M162" s="52" t="str">
        <f t="shared" si="23"/>
        <v>CapAl5X7X2.0</v>
      </c>
      <c r="N162" s="52" t="str">
        <f t="shared" si="25"/>
        <v>CapAl5X7X2.0RA</v>
      </c>
      <c r="O162" s="52" t="str">
        <f t="shared" si="26"/>
        <v>CapAl5X7X2.0LA</v>
      </c>
      <c r="P162" s="52" t="s">
        <v>5495</v>
      </c>
      <c r="Q162" s="50" t="s">
        <v>5113</v>
      </c>
      <c r="R162" s="22" t="s">
        <v>5114</v>
      </c>
      <c r="S162" s="22" t="str">
        <f t="shared" ca="1" si="27"/>
        <v>C:\Altium Libraries\Passives Library\DataSheet\Aluminum Electrolytic Capacitors (Panasonic).pdf</v>
      </c>
      <c r="T162" s="50" t="str">
        <f t="shared" si="24"/>
        <v>LOW IMPEDANCE ALUMINUM ELECTROLYTIC CAPACITORS CapAl5X7X2.0 12uF±20% 35 V 105⁰С</v>
      </c>
    </row>
    <row r="163" spans="1:20" x14ac:dyDescent="0.3">
      <c r="A163" s="50" t="s">
        <v>5496</v>
      </c>
      <c r="B163" s="50" t="str">
        <f t="shared" si="20"/>
        <v>FC</v>
      </c>
      <c r="C163" s="51" t="s">
        <v>5120</v>
      </c>
      <c r="D163" s="50" t="str">
        <f t="shared" si="21"/>
        <v>22uF</v>
      </c>
      <c r="E163" s="50" t="s">
        <v>5109</v>
      </c>
      <c r="F163" s="50" t="str">
        <f t="shared" si="28"/>
        <v>35 V</v>
      </c>
      <c r="G163" s="50" t="str">
        <f t="shared" si="29"/>
        <v>105⁰С</v>
      </c>
      <c r="H163" s="52" t="s">
        <v>5121</v>
      </c>
      <c r="I163" s="50" t="str">
        <f t="shared" si="22"/>
        <v>CapAl5X11X2.0mm 22uF, 35 V</v>
      </c>
      <c r="J163" s="45" t="s">
        <v>23</v>
      </c>
      <c r="K163" s="53" t="s">
        <v>5111</v>
      </c>
      <c r="L163" s="45" t="s">
        <v>25</v>
      </c>
      <c r="M163" s="52" t="str">
        <f t="shared" si="23"/>
        <v>CapAl5X11X2.0</v>
      </c>
      <c r="N163" s="52" t="str">
        <f t="shared" si="25"/>
        <v>CapAl5X11X2.0RA</v>
      </c>
      <c r="O163" s="52" t="str">
        <f t="shared" si="26"/>
        <v>CapAl5X11X2.0LA</v>
      </c>
      <c r="P163" s="52" t="s">
        <v>5497</v>
      </c>
      <c r="Q163" s="50" t="s">
        <v>5113</v>
      </c>
      <c r="R163" s="22" t="s">
        <v>5114</v>
      </c>
      <c r="S163" s="22" t="str">
        <f t="shared" ca="1" si="27"/>
        <v>C:\Altium Libraries\Passives Library\DataSheet\Aluminum Electrolytic Capacitors (Panasonic).pdf</v>
      </c>
      <c r="T163" s="50" t="str">
        <f t="shared" si="24"/>
        <v>LOW IMPEDANCE ALUMINUM ELECTROLYTIC CAPACITORS CapAl5X11X2.0 22uF±20% 35 V 105⁰С</v>
      </c>
    </row>
    <row r="164" spans="1:20" x14ac:dyDescent="0.3">
      <c r="A164" s="50" t="s">
        <v>5498</v>
      </c>
      <c r="B164" s="50" t="str">
        <f t="shared" si="20"/>
        <v>FC</v>
      </c>
      <c r="C164" s="51" t="s">
        <v>5120</v>
      </c>
      <c r="D164" s="50" t="str">
        <f t="shared" si="21"/>
        <v>27uF</v>
      </c>
      <c r="E164" s="50" t="s">
        <v>5109</v>
      </c>
      <c r="F164" s="50" t="str">
        <f t="shared" si="28"/>
        <v>35 V</v>
      </c>
      <c r="G164" s="50" t="str">
        <f t="shared" si="29"/>
        <v>105⁰С</v>
      </c>
      <c r="H164" s="52" t="s">
        <v>5121</v>
      </c>
      <c r="I164" s="50" t="str">
        <f t="shared" si="22"/>
        <v>CapAl5X11X2.0mm 27uF, 35 V</v>
      </c>
      <c r="J164" s="45" t="s">
        <v>23</v>
      </c>
      <c r="K164" s="53" t="s">
        <v>5111</v>
      </c>
      <c r="L164" s="45" t="s">
        <v>25</v>
      </c>
      <c r="M164" s="52" t="str">
        <f t="shared" si="23"/>
        <v>CapAl5X11X2.0</v>
      </c>
      <c r="N164" s="52" t="str">
        <f t="shared" si="25"/>
        <v>CapAl5X11X2.0RA</v>
      </c>
      <c r="O164" s="52" t="str">
        <f t="shared" si="26"/>
        <v>CapAl5X11X2.0LA</v>
      </c>
      <c r="P164" s="52" t="s">
        <v>5499</v>
      </c>
      <c r="Q164" s="50" t="s">
        <v>5113</v>
      </c>
      <c r="R164" s="22" t="s">
        <v>5114</v>
      </c>
      <c r="S164" s="22" t="str">
        <f t="shared" ca="1" si="27"/>
        <v>C:\Altium Libraries\Passives Library\DataSheet\Aluminum Electrolytic Capacitors (Panasonic).pdf</v>
      </c>
      <c r="T164" s="50" t="str">
        <f t="shared" si="24"/>
        <v>LOW IMPEDANCE ALUMINUM ELECTROLYTIC CAPACITORS CapAl5X11X2.0 27uF±20% 35 V 105⁰С</v>
      </c>
    </row>
    <row r="165" spans="1:20" x14ac:dyDescent="0.3">
      <c r="A165" s="50" t="s">
        <v>5500</v>
      </c>
      <c r="B165" s="50" t="str">
        <f t="shared" si="20"/>
        <v>FC</v>
      </c>
      <c r="C165" s="51" t="s">
        <v>5124</v>
      </c>
      <c r="D165" s="50" t="str">
        <f t="shared" si="21"/>
        <v>27uF</v>
      </c>
      <c r="E165" s="50" t="s">
        <v>5109</v>
      </c>
      <c r="F165" s="50" t="str">
        <f t="shared" si="28"/>
        <v>35 V</v>
      </c>
      <c r="G165" s="50" t="str">
        <f t="shared" si="29"/>
        <v>105⁰С</v>
      </c>
      <c r="H165" s="52" t="s">
        <v>5125</v>
      </c>
      <c r="I165" s="50" t="str">
        <f t="shared" si="22"/>
        <v>CapAl6.3X7X2.5mm 27uF, 35 V</v>
      </c>
      <c r="J165" s="45" t="s">
        <v>23</v>
      </c>
      <c r="K165" s="53" t="s">
        <v>5111</v>
      </c>
      <c r="L165" s="45" t="s">
        <v>25</v>
      </c>
      <c r="M165" s="52" t="str">
        <f t="shared" si="23"/>
        <v>CapAl6.3X7X2.5</v>
      </c>
      <c r="N165" s="52" t="str">
        <f t="shared" si="25"/>
        <v>CapAl6.3X7X2.5RA</v>
      </c>
      <c r="O165" s="52" t="str">
        <f t="shared" si="26"/>
        <v>CapAl6.3X7X2.5LA</v>
      </c>
      <c r="P165" s="52" t="s">
        <v>5501</v>
      </c>
      <c r="Q165" s="50" t="s">
        <v>5113</v>
      </c>
      <c r="R165" s="22" t="s">
        <v>5114</v>
      </c>
      <c r="S165" s="22" t="str">
        <f t="shared" ca="1" si="27"/>
        <v>C:\Altium Libraries\Passives Library\DataSheet\Aluminum Electrolytic Capacitors (Panasonic).pdf</v>
      </c>
      <c r="T165" s="50" t="str">
        <f t="shared" si="24"/>
        <v>LOW IMPEDANCE ALUMINUM ELECTROLYTIC CAPACITORS CapAl6.3X7X2.5 27uF±20% 35 V 105⁰С</v>
      </c>
    </row>
    <row r="166" spans="1:20" x14ac:dyDescent="0.3">
      <c r="A166" s="50" t="s">
        <v>5502</v>
      </c>
      <c r="B166" s="50" t="str">
        <f t="shared" si="20"/>
        <v>FC</v>
      </c>
      <c r="C166" s="51" t="s">
        <v>5120</v>
      </c>
      <c r="D166" s="50" t="str">
        <f t="shared" si="21"/>
        <v>33uF</v>
      </c>
      <c r="E166" s="50" t="s">
        <v>5109</v>
      </c>
      <c r="F166" s="50" t="str">
        <f t="shared" si="28"/>
        <v>35 V</v>
      </c>
      <c r="G166" s="50" t="str">
        <f t="shared" si="29"/>
        <v>105⁰С</v>
      </c>
      <c r="H166" s="52" t="s">
        <v>5121</v>
      </c>
      <c r="I166" s="50" t="str">
        <f t="shared" si="22"/>
        <v>CapAl5X11X2.0mm 33uF, 35 V</v>
      </c>
      <c r="J166" s="45" t="s">
        <v>23</v>
      </c>
      <c r="K166" s="53" t="s">
        <v>5111</v>
      </c>
      <c r="L166" s="45" t="s">
        <v>25</v>
      </c>
      <c r="M166" s="52" t="str">
        <f t="shared" si="23"/>
        <v>CapAl5X11X2.0</v>
      </c>
      <c r="N166" s="52" t="str">
        <f t="shared" si="25"/>
        <v>CapAl5X11X2.0RA</v>
      </c>
      <c r="O166" s="52" t="str">
        <f t="shared" si="26"/>
        <v>CapAl5X11X2.0LA</v>
      </c>
      <c r="P166" s="52" t="s">
        <v>5503</v>
      </c>
      <c r="Q166" s="50" t="s">
        <v>5113</v>
      </c>
      <c r="R166" s="22" t="s">
        <v>5114</v>
      </c>
      <c r="S166" s="22" t="str">
        <f t="shared" ca="1" si="27"/>
        <v>C:\Altium Libraries\Passives Library\DataSheet\Aluminum Electrolytic Capacitors (Panasonic).pdf</v>
      </c>
      <c r="T166" s="50" t="str">
        <f t="shared" si="24"/>
        <v>LOW IMPEDANCE ALUMINUM ELECTROLYTIC CAPACITORS CapAl5X11X2.0 33uF±20% 35 V 105⁰С</v>
      </c>
    </row>
    <row r="167" spans="1:20" x14ac:dyDescent="0.3">
      <c r="A167" s="50" t="s">
        <v>5504</v>
      </c>
      <c r="B167" s="50" t="str">
        <f t="shared" si="20"/>
        <v>FC</v>
      </c>
      <c r="C167" s="51" t="s">
        <v>5128</v>
      </c>
      <c r="D167" s="50" t="str">
        <f t="shared" si="21"/>
        <v>47uF</v>
      </c>
      <c r="E167" s="50" t="s">
        <v>5109</v>
      </c>
      <c r="F167" s="50" t="str">
        <f t="shared" si="28"/>
        <v>35 V</v>
      </c>
      <c r="G167" s="50" t="str">
        <f t="shared" si="29"/>
        <v>105⁰С</v>
      </c>
      <c r="H167" s="52" t="s">
        <v>5129</v>
      </c>
      <c r="I167" s="50" t="str">
        <f t="shared" si="22"/>
        <v>CapAl6.3X11.2X2.5mm 47uF, 35 V</v>
      </c>
      <c r="J167" s="45" t="s">
        <v>23</v>
      </c>
      <c r="K167" s="53" t="s">
        <v>5111</v>
      </c>
      <c r="L167" s="45" t="s">
        <v>25</v>
      </c>
      <c r="M167" s="52" t="str">
        <f t="shared" si="23"/>
        <v>CapAl6.3X11.2X2.5</v>
      </c>
      <c r="N167" s="52" t="str">
        <f t="shared" si="25"/>
        <v>CapAl6.3X11.2X2.5RA</v>
      </c>
      <c r="O167" s="52" t="str">
        <f t="shared" si="26"/>
        <v>CapAl6.3X11.2X2.5LA</v>
      </c>
      <c r="P167" s="52" t="s">
        <v>5505</v>
      </c>
      <c r="Q167" s="50" t="s">
        <v>5113</v>
      </c>
      <c r="R167" s="22" t="s">
        <v>5114</v>
      </c>
      <c r="S167" s="22" t="str">
        <f t="shared" ca="1" si="27"/>
        <v>C:\Altium Libraries\Passives Library\DataSheet\Aluminum Electrolytic Capacitors (Panasonic).pdf</v>
      </c>
      <c r="T167" s="50" t="str">
        <f t="shared" si="24"/>
        <v>LOW IMPEDANCE ALUMINUM ELECTROLYTIC CAPACITORS CapAl6.3X11.2X2.5 47uF±20% 35 V 105⁰С</v>
      </c>
    </row>
    <row r="168" spans="1:20" x14ac:dyDescent="0.3">
      <c r="A168" s="50" t="s">
        <v>5506</v>
      </c>
      <c r="B168" s="50" t="str">
        <f t="shared" si="20"/>
        <v>FC</v>
      </c>
      <c r="C168" s="51" t="s">
        <v>5128</v>
      </c>
      <c r="D168" s="50" t="str">
        <f t="shared" si="21"/>
        <v>56uF</v>
      </c>
      <c r="E168" s="50" t="s">
        <v>5109</v>
      </c>
      <c r="F168" s="50" t="str">
        <f t="shared" si="28"/>
        <v>35 V</v>
      </c>
      <c r="G168" s="50" t="str">
        <f t="shared" si="29"/>
        <v>105⁰С</v>
      </c>
      <c r="H168" s="52" t="s">
        <v>5129</v>
      </c>
      <c r="I168" s="50" t="str">
        <f t="shared" si="22"/>
        <v>CapAl6.3X11.2X2.5mm 56uF, 35 V</v>
      </c>
      <c r="J168" s="45" t="s">
        <v>23</v>
      </c>
      <c r="K168" s="53" t="s">
        <v>5111</v>
      </c>
      <c r="L168" s="45" t="s">
        <v>25</v>
      </c>
      <c r="M168" s="52" t="str">
        <f t="shared" si="23"/>
        <v>CapAl6.3X11.2X2.5</v>
      </c>
      <c r="N168" s="52" t="str">
        <f t="shared" si="25"/>
        <v>CapAl6.3X11.2X2.5RA</v>
      </c>
      <c r="O168" s="52" t="str">
        <f t="shared" si="26"/>
        <v>CapAl6.3X11.2X2.5LA</v>
      </c>
      <c r="P168" s="52" t="s">
        <v>5507</v>
      </c>
      <c r="Q168" s="50" t="s">
        <v>5113</v>
      </c>
      <c r="R168" s="22" t="s">
        <v>5114</v>
      </c>
      <c r="S168" s="22" t="str">
        <f t="shared" ca="1" si="27"/>
        <v>C:\Altium Libraries\Passives Library\DataSheet\Aluminum Electrolytic Capacitors (Panasonic).pdf</v>
      </c>
      <c r="T168" s="50" t="str">
        <f t="shared" si="24"/>
        <v>LOW IMPEDANCE ALUMINUM ELECTROLYTIC CAPACITORS CapAl6.3X11.2X2.5 56uF±20% 35 V 105⁰С</v>
      </c>
    </row>
    <row r="169" spans="1:20" x14ac:dyDescent="0.3">
      <c r="A169" s="50" t="s">
        <v>5508</v>
      </c>
      <c r="B169" s="50" t="str">
        <f t="shared" si="20"/>
        <v>FC</v>
      </c>
      <c r="C169" s="51" t="s">
        <v>5128</v>
      </c>
      <c r="D169" s="50" t="str">
        <f t="shared" si="21"/>
        <v>68uF</v>
      </c>
      <c r="E169" s="50" t="s">
        <v>5109</v>
      </c>
      <c r="F169" s="50" t="str">
        <f t="shared" si="28"/>
        <v>35 V</v>
      </c>
      <c r="G169" s="50" t="str">
        <f t="shared" si="29"/>
        <v>105⁰С</v>
      </c>
      <c r="H169" s="52" t="s">
        <v>5129</v>
      </c>
      <c r="I169" s="50" t="str">
        <f t="shared" si="22"/>
        <v>CapAl6.3X11.2X2.5mm 68uF, 35 V</v>
      </c>
      <c r="J169" s="45" t="s">
        <v>23</v>
      </c>
      <c r="K169" s="53" t="s">
        <v>5111</v>
      </c>
      <c r="L169" s="45" t="s">
        <v>25</v>
      </c>
      <c r="M169" s="52" t="str">
        <f t="shared" si="23"/>
        <v>CapAl6.3X11.2X2.5</v>
      </c>
      <c r="N169" s="52" t="str">
        <f t="shared" si="25"/>
        <v>CapAl6.3X11.2X2.5RA</v>
      </c>
      <c r="O169" s="52" t="str">
        <f t="shared" si="26"/>
        <v>CapAl6.3X11.2X2.5LA</v>
      </c>
      <c r="P169" s="52" t="s">
        <v>5509</v>
      </c>
      <c r="Q169" s="50" t="s">
        <v>5113</v>
      </c>
      <c r="R169" s="22" t="s">
        <v>5114</v>
      </c>
      <c r="S169" s="22" t="str">
        <f t="shared" ca="1" si="27"/>
        <v>C:\Altium Libraries\Passives Library\DataSheet\Aluminum Electrolytic Capacitors (Panasonic).pdf</v>
      </c>
      <c r="T169" s="50" t="str">
        <f t="shared" si="24"/>
        <v>LOW IMPEDANCE ALUMINUM ELECTROLYTIC CAPACITORS CapAl6.3X11.2X2.5 68uF±20% 35 V 105⁰С</v>
      </c>
    </row>
    <row r="170" spans="1:20" x14ac:dyDescent="0.3">
      <c r="A170" s="50" t="s">
        <v>5510</v>
      </c>
      <c r="B170" s="50" t="str">
        <f t="shared" si="20"/>
        <v>FC</v>
      </c>
      <c r="C170" s="51" t="s">
        <v>5136</v>
      </c>
      <c r="D170" s="50" t="str">
        <f t="shared" si="21"/>
        <v>100uF</v>
      </c>
      <c r="E170" s="50" t="s">
        <v>5109</v>
      </c>
      <c r="F170" s="50" t="str">
        <f t="shared" si="28"/>
        <v>35 V</v>
      </c>
      <c r="G170" s="50" t="str">
        <f t="shared" si="29"/>
        <v>105⁰С</v>
      </c>
      <c r="H170" s="52" t="s">
        <v>5137</v>
      </c>
      <c r="I170" s="50" t="str">
        <f t="shared" si="22"/>
        <v>CapAl8X11.5X3.5mm 100uF, 35 V</v>
      </c>
      <c r="J170" s="45" t="s">
        <v>23</v>
      </c>
      <c r="K170" s="53" t="s">
        <v>5111</v>
      </c>
      <c r="L170" s="45" t="s">
        <v>25</v>
      </c>
      <c r="M170" s="52" t="str">
        <f t="shared" si="23"/>
        <v>CapAl8X11.5X3.5</v>
      </c>
      <c r="N170" s="52" t="str">
        <f t="shared" si="25"/>
        <v>CapAl8X11.5X3.5RA</v>
      </c>
      <c r="O170" s="52" t="str">
        <f t="shared" si="26"/>
        <v>CapAl8X11.5X3.5LA</v>
      </c>
      <c r="P170" s="52" t="s">
        <v>5511</v>
      </c>
      <c r="Q170" s="50" t="s">
        <v>5113</v>
      </c>
      <c r="R170" s="22" t="s">
        <v>5114</v>
      </c>
      <c r="S170" s="22" t="str">
        <f t="shared" ca="1" si="27"/>
        <v>C:\Altium Libraries\Passives Library\DataSheet\Aluminum Electrolytic Capacitors (Panasonic).pdf</v>
      </c>
      <c r="T170" s="50" t="str">
        <f t="shared" si="24"/>
        <v>LOW IMPEDANCE ALUMINUM ELECTROLYTIC CAPACITORS CapAl8X11.5X3.5 100uF±20% 35 V 105⁰С</v>
      </c>
    </row>
    <row r="171" spans="1:20" x14ac:dyDescent="0.3">
      <c r="A171" s="50" t="s">
        <v>5512</v>
      </c>
      <c r="B171" s="50" t="str">
        <f t="shared" si="20"/>
        <v>FC</v>
      </c>
      <c r="C171" s="51" t="s">
        <v>5136</v>
      </c>
      <c r="D171" s="50" t="str">
        <f t="shared" si="21"/>
        <v>120uF</v>
      </c>
      <c r="E171" s="50" t="s">
        <v>5109</v>
      </c>
      <c r="F171" s="50" t="str">
        <f t="shared" si="28"/>
        <v>35 V</v>
      </c>
      <c r="G171" s="50" t="str">
        <f t="shared" si="29"/>
        <v>105⁰С</v>
      </c>
      <c r="H171" s="52" t="s">
        <v>5137</v>
      </c>
      <c r="I171" s="50" t="str">
        <f t="shared" si="22"/>
        <v>CapAl8X11.5X3.5mm 120uF, 35 V</v>
      </c>
      <c r="J171" s="45" t="s">
        <v>23</v>
      </c>
      <c r="K171" s="53" t="s">
        <v>5111</v>
      </c>
      <c r="L171" s="45" t="s">
        <v>25</v>
      </c>
      <c r="M171" s="52" t="str">
        <f t="shared" si="23"/>
        <v>CapAl8X11.5X3.5</v>
      </c>
      <c r="N171" s="52" t="str">
        <f t="shared" si="25"/>
        <v>CapAl8X11.5X3.5RA</v>
      </c>
      <c r="O171" s="52" t="str">
        <f t="shared" si="26"/>
        <v>CapAl8X11.5X3.5LA</v>
      </c>
      <c r="P171" s="52" t="s">
        <v>5513</v>
      </c>
      <c r="Q171" s="50" t="s">
        <v>5113</v>
      </c>
      <c r="R171" s="22" t="s">
        <v>5114</v>
      </c>
      <c r="S171" s="22" t="str">
        <f t="shared" ca="1" si="27"/>
        <v>C:\Altium Libraries\Passives Library\DataSheet\Aluminum Electrolytic Capacitors (Panasonic).pdf</v>
      </c>
      <c r="T171" s="50" t="str">
        <f t="shared" si="24"/>
        <v>LOW IMPEDANCE ALUMINUM ELECTROLYTIC CAPACITORS CapAl8X11.5X3.5 120uF±20% 35 V 105⁰С</v>
      </c>
    </row>
    <row r="172" spans="1:20" x14ac:dyDescent="0.3">
      <c r="A172" s="50" t="s">
        <v>5514</v>
      </c>
      <c r="B172" s="50" t="str">
        <f t="shared" si="20"/>
        <v>FC</v>
      </c>
      <c r="C172" s="51" t="s">
        <v>5136</v>
      </c>
      <c r="D172" s="50" t="str">
        <f t="shared" si="21"/>
        <v>150uF</v>
      </c>
      <c r="E172" s="50" t="s">
        <v>5109</v>
      </c>
      <c r="F172" s="50" t="str">
        <f t="shared" si="28"/>
        <v>35 V</v>
      </c>
      <c r="G172" s="50" t="str">
        <f t="shared" si="29"/>
        <v>105⁰С</v>
      </c>
      <c r="H172" s="52" t="s">
        <v>5137</v>
      </c>
      <c r="I172" s="50" t="str">
        <f t="shared" si="22"/>
        <v>CapAl8X11.5X3.5mm 150uF, 35 V</v>
      </c>
      <c r="J172" s="45" t="s">
        <v>23</v>
      </c>
      <c r="K172" s="53" t="s">
        <v>5111</v>
      </c>
      <c r="L172" s="45" t="s">
        <v>25</v>
      </c>
      <c r="M172" s="52" t="str">
        <f t="shared" si="23"/>
        <v>CapAl8X11.5X3.5</v>
      </c>
      <c r="N172" s="52" t="str">
        <f t="shared" si="25"/>
        <v>CapAl8X11.5X3.5RA</v>
      </c>
      <c r="O172" s="52" t="str">
        <f t="shared" si="26"/>
        <v>CapAl8X11.5X3.5LA</v>
      </c>
      <c r="P172" s="52" t="s">
        <v>5515</v>
      </c>
      <c r="Q172" s="50" t="s">
        <v>5113</v>
      </c>
      <c r="R172" s="22" t="s">
        <v>5114</v>
      </c>
      <c r="S172" s="22" t="str">
        <f t="shared" ca="1" si="27"/>
        <v>C:\Altium Libraries\Passives Library\DataSheet\Aluminum Electrolytic Capacitors (Panasonic).pdf</v>
      </c>
      <c r="T172" s="50" t="str">
        <f t="shared" si="24"/>
        <v>LOW IMPEDANCE ALUMINUM ELECTROLYTIC CAPACITORS CapAl8X11.5X3.5 150uF±20% 35 V 105⁰С</v>
      </c>
    </row>
    <row r="173" spans="1:20" x14ac:dyDescent="0.3">
      <c r="A173" s="50" t="s">
        <v>5516</v>
      </c>
      <c r="B173" s="50" t="str">
        <f t="shared" si="20"/>
        <v>FC</v>
      </c>
      <c r="C173" s="51" t="s">
        <v>5148</v>
      </c>
      <c r="D173" s="50" t="str">
        <f t="shared" si="21"/>
        <v>180uF</v>
      </c>
      <c r="E173" s="50" t="s">
        <v>5109</v>
      </c>
      <c r="F173" s="50" t="str">
        <f t="shared" si="28"/>
        <v>35 V</v>
      </c>
      <c r="G173" s="50" t="str">
        <f t="shared" si="29"/>
        <v>105⁰С</v>
      </c>
      <c r="H173" s="52" t="s">
        <v>5149</v>
      </c>
      <c r="I173" s="50" t="str">
        <f t="shared" si="22"/>
        <v>CapAl10X12.5X5.0mm 180uF, 35 V</v>
      </c>
      <c r="J173" s="45" t="s">
        <v>23</v>
      </c>
      <c r="K173" s="53" t="s">
        <v>5111</v>
      </c>
      <c r="L173" s="45" t="s">
        <v>25</v>
      </c>
      <c r="M173" s="52" t="str">
        <f t="shared" si="23"/>
        <v>CapAl10X12.5X5.0</v>
      </c>
      <c r="N173" s="52" t="str">
        <f t="shared" si="25"/>
        <v>CapAl10X12.5X5.0RA</v>
      </c>
      <c r="O173" s="52" t="str">
        <f t="shared" si="26"/>
        <v>CapAl10X12.5X5.0LA</v>
      </c>
      <c r="P173" s="52" t="s">
        <v>5517</v>
      </c>
      <c r="Q173" s="50" t="s">
        <v>5113</v>
      </c>
      <c r="R173" s="22" t="s">
        <v>5114</v>
      </c>
      <c r="S173" s="22" t="str">
        <f t="shared" ca="1" si="27"/>
        <v>C:\Altium Libraries\Passives Library\DataSheet\Aluminum Electrolytic Capacitors (Panasonic).pdf</v>
      </c>
      <c r="T173" s="50" t="str">
        <f t="shared" si="24"/>
        <v>LOW IMPEDANCE ALUMINUM ELECTROLYTIC CAPACITORS CapAl10X12.5X5.0 180uF±20% 35 V 105⁰С</v>
      </c>
    </row>
    <row r="174" spans="1:20" x14ac:dyDescent="0.3">
      <c r="A174" s="50" t="s">
        <v>5518</v>
      </c>
      <c r="B174" s="50" t="str">
        <f t="shared" si="20"/>
        <v>FC</v>
      </c>
      <c r="C174" s="51" t="s">
        <v>5144</v>
      </c>
      <c r="D174" s="50" t="str">
        <f t="shared" si="21"/>
        <v>220uF</v>
      </c>
      <c r="E174" s="50" t="s">
        <v>5109</v>
      </c>
      <c r="F174" s="50" t="str">
        <f t="shared" si="28"/>
        <v>35 V</v>
      </c>
      <c r="G174" s="50" t="str">
        <f t="shared" si="29"/>
        <v>105⁰С</v>
      </c>
      <c r="H174" s="52" t="s">
        <v>5145</v>
      </c>
      <c r="I174" s="50" t="str">
        <f t="shared" si="22"/>
        <v>CapAl8X15X3.5mm 220uF, 35 V</v>
      </c>
      <c r="J174" s="45" t="s">
        <v>23</v>
      </c>
      <c r="K174" s="53" t="s">
        <v>5111</v>
      </c>
      <c r="L174" s="45" t="s">
        <v>25</v>
      </c>
      <c r="M174" s="52" t="str">
        <f t="shared" si="23"/>
        <v>CapAl8X15X3.5</v>
      </c>
      <c r="N174" s="52" t="str">
        <f t="shared" si="25"/>
        <v>CapAl8X15X3.5RA</v>
      </c>
      <c r="O174" s="52" t="str">
        <f t="shared" si="26"/>
        <v>CapAl8X15X3.5LA</v>
      </c>
      <c r="P174" s="52" t="s">
        <v>5519</v>
      </c>
      <c r="Q174" s="50" t="s">
        <v>5113</v>
      </c>
      <c r="R174" s="22" t="s">
        <v>5114</v>
      </c>
      <c r="S174" s="22" t="str">
        <f t="shared" ca="1" si="27"/>
        <v>C:\Altium Libraries\Passives Library\DataSheet\Aluminum Electrolytic Capacitors (Panasonic).pdf</v>
      </c>
      <c r="T174" s="50" t="str">
        <f t="shared" si="24"/>
        <v>LOW IMPEDANCE ALUMINUM ELECTROLYTIC CAPACITORS CapAl8X15X3.5 220uF±20% 35 V 105⁰С</v>
      </c>
    </row>
    <row r="175" spans="1:20" x14ac:dyDescent="0.3">
      <c r="A175" s="50" t="s">
        <v>5520</v>
      </c>
      <c r="B175" s="50" t="str">
        <f t="shared" si="20"/>
        <v>FC</v>
      </c>
      <c r="C175" s="51" t="s">
        <v>5148</v>
      </c>
      <c r="D175" s="50" t="str">
        <f t="shared" si="21"/>
        <v>220uF</v>
      </c>
      <c r="E175" s="50" t="s">
        <v>5109</v>
      </c>
      <c r="F175" s="50" t="str">
        <f t="shared" si="28"/>
        <v>35 V</v>
      </c>
      <c r="G175" s="50" t="str">
        <f t="shared" si="29"/>
        <v>105⁰С</v>
      </c>
      <c r="H175" s="52" t="s">
        <v>5149</v>
      </c>
      <c r="I175" s="50" t="str">
        <f t="shared" si="22"/>
        <v>CapAl10X12.5X5.0mm 220uF, 35 V</v>
      </c>
      <c r="J175" s="45" t="s">
        <v>23</v>
      </c>
      <c r="K175" s="53" t="s">
        <v>5111</v>
      </c>
      <c r="L175" s="45" t="s">
        <v>25</v>
      </c>
      <c r="M175" s="52" t="str">
        <f t="shared" si="23"/>
        <v>CapAl10X12.5X5.0</v>
      </c>
      <c r="N175" s="52" t="str">
        <f t="shared" si="25"/>
        <v>CapAl10X12.5X5.0RA</v>
      </c>
      <c r="O175" s="52" t="str">
        <f t="shared" si="26"/>
        <v>CapAl10X12.5X5.0LA</v>
      </c>
      <c r="P175" s="52" t="s">
        <v>5521</v>
      </c>
      <c r="Q175" s="50" t="s">
        <v>5113</v>
      </c>
      <c r="R175" s="22" t="s">
        <v>5114</v>
      </c>
      <c r="S175" s="22" t="str">
        <f t="shared" ca="1" si="27"/>
        <v>C:\Altium Libraries\Passives Library\DataSheet\Aluminum Electrolytic Capacitors (Panasonic).pdf</v>
      </c>
      <c r="T175" s="50" t="str">
        <f t="shared" si="24"/>
        <v>LOW IMPEDANCE ALUMINUM ELECTROLYTIC CAPACITORS CapAl10X12.5X5.0 220uF±20% 35 V 105⁰С</v>
      </c>
    </row>
    <row r="176" spans="1:20" x14ac:dyDescent="0.3">
      <c r="A176" s="50" t="s">
        <v>5522</v>
      </c>
      <c r="B176" s="50" t="str">
        <f t="shared" si="20"/>
        <v>FC</v>
      </c>
      <c r="C176" s="51" t="s">
        <v>5158</v>
      </c>
      <c r="D176" s="50" t="str">
        <f t="shared" si="21"/>
        <v>270uF</v>
      </c>
      <c r="E176" s="50" t="s">
        <v>5109</v>
      </c>
      <c r="F176" s="50" t="str">
        <f t="shared" si="28"/>
        <v>35 V</v>
      </c>
      <c r="G176" s="50" t="str">
        <f t="shared" si="29"/>
        <v>105⁰С</v>
      </c>
      <c r="H176" s="52" t="s">
        <v>5159</v>
      </c>
      <c r="I176" s="50" t="str">
        <f t="shared" si="22"/>
        <v>CapAl10X16X5.0mm 270uF, 35 V</v>
      </c>
      <c r="J176" s="45" t="s">
        <v>23</v>
      </c>
      <c r="K176" s="53" t="s">
        <v>5111</v>
      </c>
      <c r="L176" s="45" t="s">
        <v>25</v>
      </c>
      <c r="M176" s="52" t="str">
        <f t="shared" si="23"/>
        <v>CapAl10X16X5.0</v>
      </c>
      <c r="N176" s="52" t="str">
        <f t="shared" si="25"/>
        <v>CapAl10X16X5.0RA</v>
      </c>
      <c r="O176" s="52" t="str">
        <f t="shared" si="26"/>
        <v>CapAl10X16X5.0LA</v>
      </c>
      <c r="P176" s="52" t="s">
        <v>5523</v>
      </c>
      <c r="Q176" s="50" t="s">
        <v>5113</v>
      </c>
      <c r="R176" s="22" t="s">
        <v>5114</v>
      </c>
      <c r="S176" s="22" t="str">
        <f t="shared" ca="1" si="27"/>
        <v>C:\Altium Libraries\Passives Library\DataSheet\Aluminum Electrolytic Capacitors (Panasonic).pdf</v>
      </c>
      <c r="T176" s="50" t="str">
        <f t="shared" si="24"/>
        <v>LOW IMPEDANCE ALUMINUM ELECTROLYTIC CAPACITORS CapAl10X16X5.0 270uF±20% 35 V 105⁰С</v>
      </c>
    </row>
    <row r="177" spans="1:20" x14ac:dyDescent="0.3">
      <c r="A177" s="50" t="s">
        <v>5524</v>
      </c>
      <c r="B177" s="50" t="str">
        <f t="shared" si="20"/>
        <v>FC</v>
      </c>
      <c r="C177" s="51" t="s">
        <v>5154</v>
      </c>
      <c r="D177" s="50" t="str">
        <f t="shared" si="21"/>
        <v>330uF</v>
      </c>
      <c r="E177" s="50" t="s">
        <v>5109</v>
      </c>
      <c r="F177" s="50" t="str">
        <f t="shared" si="28"/>
        <v>35 V</v>
      </c>
      <c r="G177" s="50" t="str">
        <f t="shared" si="29"/>
        <v>105⁰С</v>
      </c>
      <c r="H177" s="52" t="s">
        <v>5155</v>
      </c>
      <c r="I177" s="50" t="str">
        <f t="shared" si="22"/>
        <v>CapAl8X20X3.5mm 330uF, 35 V</v>
      </c>
      <c r="J177" s="45" t="s">
        <v>23</v>
      </c>
      <c r="K177" s="53" t="s">
        <v>5111</v>
      </c>
      <c r="L177" s="45" t="s">
        <v>25</v>
      </c>
      <c r="M177" s="52" t="str">
        <f t="shared" si="23"/>
        <v>CapAl8X20X3.5</v>
      </c>
      <c r="N177" s="52" t="str">
        <f t="shared" si="25"/>
        <v>CapAl8X20X3.5RA</v>
      </c>
      <c r="O177" s="52" t="str">
        <f t="shared" si="26"/>
        <v>CapAl8X20X3.5LA</v>
      </c>
      <c r="P177" s="52" t="s">
        <v>5525</v>
      </c>
      <c r="Q177" s="50" t="s">
        <v>5113</v>
      </c>
      <c r="R177" s="22" t="s">
        <v>5114</v>
      </c>
      <c r="S177" s="22" t="str">
        <f t="shared" ca="1" si="27"/>
        <v>C:\Altium Libraries\Passives Library\DataSheet\Aluminum Electrolytic Capacitors (Panasonic).pdf</v>
      </c>
      <c r="T177" s="50" t="str">
        <f t="shared" si="24"/>
        <v>LOW IMPEDANCE ALUMINUM ELECTROLYTIC CAPACITORS CapAl8X20X3.5 330uF±20% 35 V 105⁰С</v>
      </c>
    </row>
    <row r="178" spans="1:20" x14ac:dyDescent="0.3">
      <c r="A178" s="50" t="s">
        <v>5526</v>
      </c>
      <c r="B178" s="50" t="str">
        <f t="shared" si="20"/>
        <v>FC</v>
      </c>
      <c r="C178" s="51" t="s">
        <v>5158</v>
      </c>
      <c r="D178" s="50" t="str">
        <f t="shared" si="21"/>
        <v>330uF</v>
      </c>
      <c r="E178" s="50" t="s">
        <v>5109</v>
      </c>
      <c r="F178" s="50" t="str">
        <f t="shared" si="28"/>
        <v>35 V</v>
      </c>
      <c r="G178" s="50" t="str">
        <f t="shared" si="29"/>
        <v>105⁰С</v>
      </c>
      <c r="H178" s="52" t="s">
        <v>5159</v>
      </c>
      <c r="I178" s="50" t="str">
        <f t="shared" si="22"/>
        <v>CapAl10X16X5.0mm 330uF, 35 V</v>
      </c>
      <c r="J178" s="45" t="s">
        <v>23</v>
      </c>
      <c r="K178" s="53" t="s">
        <v>5111</v>
      </c>
      <c r="L178" s="45" t="s">
        <v>25</v>
      </c>
      <c r="M178" s="52" t="str">
        <f t="shared" si="23"/>
        <v>CapAl10X16X5.0</v>
      </c>
      <c r="N178" s="52" t="str">
        <f t="shared" si="25"/>
        <v>CapAl10X16X5.0RA</v>
      </c>
      <c r="O178" s="52" t="str">
        <f t="shared" si="26"/>
        <v>CapAl10X16X5.0LA</v>
      </c>
      <c r="P178" s="52" t="s">
        <v>5527</v>
      </c>
      <c r="Q178" s="50" t="s">
        <v>5113</v>
      </c>
      <c r="R178" s="22" t="s">
        <v>5114</v>
      </c>
      <c r="S178" s="22" t="str">
        <f t="shared" ca="1" si="27"/>
        <v>C:\Altium Libraries\Passives Library\DataSheet\Aluminum Electrolytic Capacitors (Panasonic).pdf</v>
      </c>
      <c r="T178" s="50" t="str">
        <f t="shared" si="24"/>
        <v>LOW IMPEDANCE ALUMINUM ELECTROLYTIC CAPACITORS CapAl10X16X5.0 330uF±20% 35 V 105⁰С</v>
      </c>
    </row>
    <row r="179" spans="1:20" x14ac:dyDescent="0.3">
      <c r="A179" s="50" t="s">
        <v>5528</v>
      </c>
      <c r="B179" s="50" t="str">
        <f t="shared" si="20"/>
        <v>FC</v>
      </c>
      <c r="C179" s="51" t="s">
        <v>5162</v>
      </c>
      <c r="D179" s="50" t="str">
        <f t="shared" si="21"/>
        <v>390uF</v>
      </c>
      <c r="E179" s="50" t="s">
        <v>5109</v>
      </c>
      <c r="F179" s="50" t="str">
        <f t="shared" si="28"/>
        <v>35 V</v>
      </c>
      <c r="G179" s="50" t="str">
        <f t="shared" si="29"/>
        <v>105⁰С</v>
      </c>
      <c r="H179" s="52" t="s">
        <v>5163</v>
      </c>
      <c r="I179" s="50" t="str">
        <f t="shared" si="22"/>
        <v>CapAl10X20X5.0mm 390uF, 35 V</v>
      </c>
      <c r="J179" s="45" t="s">
        <v>23</v>
      </c>
      <c r="K179" s="53" t="s">
        <v>5111</v>
      </c>
      <c r="L179" s="45" t="s">
        <v>25</v>
      </c>
      <c r="M179" s="52" t="str">
        <f t="shared" si="23"/>
        <v>CapAl10X20X5.0</v>
      </c>
      <c r="N179" s="52" t="str">
        <f t="shared" si="25"/>
        <v>CapAl10X20X5.0RA</v>
      </c>
      <c r="O179" s="52" t="str">
        <f t="shared" si="26"/>
        <v>CapAl10X20X5.0LA</v>
      </c>
      <c r="P179" s="52" t="s">
        <v>5529</v>
      </c>
      <c r="Q179" s="50" t="s">
        <v>5113</v>
      </c>
      <c r="R179" s="22" t="s">
        <v>5114</v>
      </c>
      <c r="S179" s="22" t="str">
        <f t="shared" ca="1" si="27"/>
        <v>C:\Altium Libraries\Passives Library\DataSheet\Aluminum Electrolytic Capacitors (Panasonic).pdf</v>
      </c>
      <c r="T179" s="50" t="str">
        <f t="shared" si="24"/>
        <v>LOW IMPEDANCE ALUMINUM ELECTROLYTIC CAPACITORS CapAl10X20X5.0 390uF±20% 35 V 105⁰С</v>
      </c>
    </row>
    <row r="180" spans="1:20" x14ac:dyDescent="0.3">
      <c r="A180" s="50" t="s">
        <v>5530</v>
      </c>
      <c r="B180" s="50" t="str">
        <f t="shared" si="20"/>
        <v>FC</v>
      </c>
      <c r="C180" s="52" t="s">
        <v>5166</v>
      </c>
      <c r="D180" s="50" t="str">
        <f t="shared" si="21"/>
        <v>390uF</v>
      </c>
      <c r="E180" s="50" t="s">
        <v>5109</v>
      </c>
      <c r="F180" s="50" t="str">
        <f t="shared" si="28"/>
        <v>35 V</v>
      </c>
      <c r="G180" s="50" t="str">
        <f t="shared" si="29"/>
        <v>105⁰С</v>
      </c>
      <c r="H180" s="52" t="s">
        <v>5167</v>
      </c>
      <c r="I180" s="50" t="str">
        <f t="shared" si="22"/>
        <v>CapAl12.5X15X5.0mm 390uF, 35 V</v>
      </c>
      <c r="J180" s="45" t="s">
        <v>23</v>
      </c>
      <c r="K180" s="53" t="s">
        <v>5111</v>
      </c>
      <c r="L180" s="45" t="s">
        <v>25</v>
      </c>
      <c r="M180" s="52" t="str">
        <f t="shared" si="23"/>
        <v>CapAl12.5X15X5.0</v>
      </c>
      <c r="N180" s="52" t="str">
        <f t="shared" si="25"/>
        <v>CapAl12.5X15X5.0RA</v>
      </c>
      <c r="O180" s="52" t="str">
        <f t="shared" si="26"/>
        <v>CapAl12.5X15X5.0LA</v>
      </c>
      <c r="P180" s="52" t="s">
        <v>5531</v>
      </c>
      <c r="Q180" s="50" t="s">
        <v>5113</v>
      </c>
      <c r="R180" s="22" t="s">
        <v>5114</v>
      </c>
      <c r="S180" s="22" t="str">
        <f t="shared" ca="1" si="27"/>
        <v>C:\Altium Libraries\Passives Library\DataSheet\Aluminum Electrolytic Capacitors (Panasonic).pdf</v>
      </c>
      <c r="T180" s="50" t="str">
        <f t="shared" si="24"/>
        <v>LOW IMPEDANCE ALUMINUM ELECTROLYTIC CAPACITORS CapAl12.5X15X5.0 390uF±20% 35 V 105⁰С</v>
      </c>
    </row>
    <row r="181" spans="1:20" x14ac:dyDescent="0.3">
      <c r="A181" s="50" t="s">
        <v>5532</v>
      </c>
      <c r="B181" s="50" t="str">
        <f t="shared" si="20"/>
        <v>FC</v>
      </c>
      <c r="C181" s="51" t="s">
        <v>5162</v>
      </c>
      <c r="D181" s="50" t="str">
        <f t="shared" si="21"/>
        <v>470uF</v>
      </c>
      <c r="E181" s="50" t="s">
        <v>5109</v>
      </c>
      <c r="F181" s="50" t="str">
        <f t="shared" si="28"/>
        <v>35 V</v>
      </c>
      <c r="G181" s="50" t="str">
        <f t="shared" si="29"/>
        <v>105⁰С</v>
      </c>
      <c r="H181" s="52" t="s">
        <v>5163</v>
      </c>
      <c r="I181" s="50" t="str">
        <f t="shared" si="22"/>
        <v>CapAl10X20X5.0mm 470uF, 35 V</v>
      </c>
      <c r="J181" s="45" t="s">
        <v>23</v>
      </c>
      <c r="K181" s="53" t="s">
        <v>5111</v>
      </c>
      <c r="L181" s="45" t="s">
        <v>25</v>
      </c>
      <c r="M181" s="52" t="str">
        <f t="shared" si="23"/>
        <v>CapAl10X20X5.0</v>
      </c>
      <c r="N181" s="52" t="str">
        <f t="shared" si="25"/>
        <v>CapAl10X20X5.0RA</v>
      </c>
      <c r="O181" s="52" t="str">
        <f t="shared" si="26"/>
        <v>CapAl10X20X5.0LA</v>
      </c>
      <c r="P181" s="52" t="s">
        <v>5533</v>
      </c>
      <c r="Q181" s="50" t="s">
        <v>5113</v>
      </c>
      <c r="R181" s="22" t="s">
        <v>5114</v>
      </c>
      <c r="S181" s="22" t="str">
        <f t="shared" ca="1" si="27"/>
        <v>C:\Altium Libraries\Passives Library\DataSheet\Aluminum Electrolytic Capacitors (Panasonic).pdf</v>
      </c>
      <c r="T181" s="50" t="str">
        <f t="shared" si="24"/>
        <v>LOW IMPEDANCE ALUMINUM ELECTROLYTIC CAPACITORS CapAl10X20X5.0 470uF±20% 35 V 105⁰С</v>
      </c>
    </row>
    <row r="182" spans="1:20" x14ac:dyDescent="0.3">
      <c r="A182" s="50" t="s">
        <v>5534</v>
      </c>
      <c r="B182" s="50" t="str">
        <f t="shared" si="20"/>
        <v>FC</v>
      </c>
      <c r="C182" s="51" t="s">
        <v>5170</v>
      </c>
      <c r="D182" s="50" t="str">
        <f t="shared" si="21"/>
        <v>560uF</v>
      </c>
      <c r="E182" s="50" t="s">
        <v>5109</v>
      </c>
      <c r="F182" s="50" t="str">
        <f t="shared" si="28"/>
        <v>35 V</v>
      </c>
      <c r="G182" s="50" t="str">
        <f t="shared" si="29"/>
        <v>105⁰С</v>
      </c>
      <c r="H182" s="52" t="s">
        <v>5171</v>
      </c>
      <c r="I182" s="50" t="str">
        <f t="shared" si="22"/>
        <v>CapAl10X25X5.0mm 560uF, 35 V</v>
      </c>
      <c r="J182" s="45" t="s">
        <v>23</v>
      </c>
      <c r="K182" s="53" t="s">
        <v>5111</v>
      </c>
      <c r="L182" s="45" t="s">
        <v>25</v>
      </c>
      <c r="M182" s="52" t="str">
        <f t="shared" si="23"/>
        <v>CapAl10X25X5.0</v>
      </c>
      <c r="N182" s="52" t="str">
        <f t="shared" si="25"/>
        <v>CapAl10X25X5.0RA</v>
      </c>
      <c r="O182" s="52" t="str">
        <f t="shared" si="26"/>
        <v>CapAl10X25X5.0LA</v>
      </c>
      <c r="P182" s="52" t="s">
        <v>5535</v>
      </c>
      <c r="Q182" s="50" t="s">
        <v>5113</v>
      </c>
      <c r="R182" s="22" t="s">
        <v>5114</v>
      </c>
      <c r="S182" s="22" t="str">
        <f t="shared" ca="1" si="27"/>
        <v>C:\Altium Libraries\Passives Library\DataSheet\Aluminum Electrolytic Capacitors (Panasonic).pdf</v>
      </c>
      <c r="T182" s="50" t="str">
        <f t="shared" si="24"/>
        <v>LOW IMPEDANCE ALUMINUM ELECTROLYTIC CAPACITORS CapAl10X25X5.0 560uF±20% 35 V 105⁰С</v>
      </c>
    </row>
    <row r="183" spans="1:20" x14ac:dyDescent="0.3">
      <c r="A183" s="50" t="s">
        <v>5536</v>
      </c>
      <c r="B183" s="50" t="str">
        <f t="shared" si="20"/>
        <v>FC</v>
      </c>
      <c r="C183" s="52" t="s">
        <v>5184</v>
      </c>
      <c r="D183" s="50" t="str">
        <f t="shared" si="21"/>
        <v>560uF</v>
      </c>
      <c r="E183" s="50" t="s">
        <v>5109</v>
      </c>
      <c r="F183" s="50" t="str">
        <f t="shared" si="28"/>
        <v>35 V</v>
      </c>
      <c r="G183" s="50" t="str">
        <f t="shared" si="29"/>
        <v>105⁰С</v>
      </c>
      <c r="H183" s="52" t="s">
        <v>5185</v>
      </c>
      <c r="I183" s="50" t="str">
        <f t="shared" si="22"/>
        <v>CapAl12.5X20X5.0mm 560uF, 35 V</v>
      </c>
      <c r="J183" s="45" t="s">
        <v>23</v>
      </c>
      <c r="K183" s="53" t="s">
        <v>5111</v>
      </c>
      <c r="L183" s="45" t="s">
        <v>25</v>
      </c>
      <c r="M183" s="52" t="str">
        <f t="shared" si="23"/>
        <v>CapAl12.5X20X5.0</v>
      </c>
      <c r="N183" s="52" t="str">
        <f t="shared" si="25"/>
        <v>CapAl12.5X20X5.0RA</v>
      </c>
      <c r="O183" s="52" t="str">
        <f t="shared" si="26"/>
        <v>CapAl12.5X20X5.0LA</v>
      </c>
      <c r="P183" s="52" t="s">
        <v>5537</v>
      </c>
      <c r="Q183" s="50" t="s">
        <v>5113</v>
      </c>
      <c r="R183" s="22" t="s">
        <v>5114</v>
      </c>
      <c r="S183" s="22" t="str">
        <f t="shared" ca="1" si="27"/>
        <v>C:\Altium Libraries\Passives Library\DataSheet\Aluminum Electrolytic Capacitors (Panasonic).pdf</v>
      </c>
      <c r="T183" s="50" t="str">
        <f t="shared" si="24"/>
        <v>LOW IMPEDANCE ALUMINUM ELECTROLYTIC CAPACITORS CapAl12.5X20X5.0 560uF±20% 35 V 105⁰С</v>
      </c>
    </row>
    <row r="184" spans="1:20" x14ac:dyDescent="0.3">
      <c r="A184" s="50" t="s">
        <v>5538</v>
      </c>
      <c r="B184" s="50" t="str">
        <f t="shared" si="20"/>
        <v>FC</v>
      </c>
      <c r="C184" s="52" t="s">
        <v>5180</v>
      </c>
      <c r="D184" s="50" t="str">
        <f t="shared" si="21"/>
        <v>680uF</v>
      </c>
      <c r="E184" s="50" t="s">
        <v>5109</v>
      </c>
      <c r="F184" s="50" t="str">
        <f t="shared" si="28"/>
        <v>35 V</v>
      </c>
      <c r="G184" s="50" t="str">
        <f t="shared" si="29"/>
        <v>105⁰С</v>
      </c>
      <c r="H184" s="52" t="s">
        <v>5181</v>
      </c>
      <c r="I184" s="50" t="str">
        <f t="shared" si="22"/>
        <v>CapAl10X30X5.0mm 680uF, 35 V</v>
      </c>
      <c r="J184" s="45" t="s">
        <v>23</v>
      </c>
      <c r="K184" s="53" t="s">
        <v>5111</v>
      </c>
      <c r="L184" s="45" t="s">
        <v>25</v>
      </c>
      <c r="M184" s="52" t="str">
        <f t="shared" si="23"/>
        <v>CapAl10X30X5.0</v>
      </c>
      <c r="N184" s="52" t="str">
        <f t="shared" si="25"/>
        <v>CapAl10X30X5.0RA</v>
      </c>
      <c r="O184" s="52" t="str">
        <f t="shared" si="26"/>
        <v>CapAl10X30X5.0LA</v>
      </c>
      <c r="P184" s="52" t="s">
        <v>5539</v>
      </c>
      <c r="Q184" s="50" t="s">
        <v>5113</v>
      </c>
      <c r="R184" s="22" t="s">
        <v>5114</v>
      </c>
      <c r="S184" s="22" t="str">
        <f t="shared" ca="1" si="27"/>
        <v>C:\Altium Libraries\Passives Library\DataSheet\Aluminum Electrolytic Capacitors (Panasonic).pdf</v>
      </c>
      <c r="T184" s="50" t="str">
        <f t="shared" si="24"/>
        <v>LOW IMPEDANCE ALUMINUM ELECTROLYTIC CAPACITORS CapAl10X30X5.0 680uF±20% 35 V 105⁰С</v>
      </c>
    </row>
    <row r="185" spans="1:20" x14ac:dyDescent="0.3">
      <c r="A185" s="50" t="s">
        <v>5540</v>
      </c>
      <c r="B185" s="50" t="str">
        <f t="shared" si="20"/>
        <v>FC</v>
      </c>
      <c r="C185" s="51" t="s">
        <v>5184</v>
      </c>
      <c r="D185" s="50" t="str">
        <f t="shared" si="21"/>
        <v>680uF</v>
      </c>
      <c r="E185" s="50" t="s">
        <v>5109</v>
      </c>
      <c r="F185" s="50" t="str">
        <f t="shared" si="28"/>
        <v>35 V</v>
      </c>
      <c r="G185" s="50" t="str">
        <f t="shared" si="29"/>
        <v>105⁰С</v>
      </c>
      <c r="H185" s="52" t="s">
        <v>5185</v>
      </c>
      <c r="I185" s="50" t="str">
        <f t="shared" si="22"/>
        <v>CapAl12.5X20X5.0mm 680uF, 35 V</v>
      </c>
      <c r="J185" s="45" t="s">
        <v>23</v>
      </c>
      <c r="K185" s="53" t="s">
        <v>5111</v>
      </c>
      <c r="L185" s="45" t="s">
        <v>25</v>
      </c>
      <c r="M185" s="52" t="str">
        <f t="shared" si="23"/>
        <v>CapAl12.5X20X5.0</v>
      </c>
      <c r="N185" s="52" t="str">
        <f t="shared" si="25"/>
        <v>CapAl12.5X20X5.0RA</v>
      </c>
      <c r="O185" s="52" t="str">
        <f t="shared" si="26"/>
        <v>CapAl12.5X20X5.0LA</v>
      </c>
      <c r="P185" s="52" t="s">
        <v>5541</v>
      </c>
      <c r="Q185" s="50" t="s">
        <v>5113</v>
      </c>
      <c r="R185" s="22" t="s">
        <v>5114</v>
      </c>
      <c r="S185" s="22" t="str">
        <f t="shared" ca="1" si="27"/>
        <v>C:\Altium Libraries\Passives Library\DataSheet\Aluminum Electrolytic Capacitors (Panasonic).pdf</v>
      </c>
      <c r="T185" s="50" t="str">
        <f t="shared" si="24"/>
        <v>LOW IMPEDANCE ALUMINUM ELECTROLYTIC CAPACITORS CapAl12.5X20X5.0 680uF±20% 35 V 105⁰С</v>
      </c>
    </row>
    <row r="186" spans="1:20" x14ac:dyDescent="0.3">
      <c r="A186" s="50" t="s">
        <v>5542</v>
      </c>
      <c r="B186" s="50" t="str">
        <f t="shared" si="20"/>
        <v>FC</v>
      </c>
      <c r="C186" s="52" t="s">
        <v>5176</v>
      </c>
      <c r="D186" s="50" t="str">
        <f t="shared" si="21"/>
        <v>680uF</v>
      </c>
      <c r="E186" s="50" t="s">
        <v>5109</v>
      </c>
      <c r="F186" s="50" t="str">
        <f t="shared" si="28"/>
        <v>35 V</v>
      </c>
      <c r="G186" s="50" t="str">
        <f t="shared" si="29"/>
        <v>105⁰С</v>
      </c>
      <c r="H186" s="52" t="s">
        <v>5177</v>
      </c>
      <c r="I186" s="50" t="str">
        <f t="shared" si="22"/>
        <v>CapAl16X15X7.5mm 680uF, 35 V</v>
      </c>
      <c r="J186" s="45" t="s">
        <v>23</v>
      </c>
      <c r="K186" s="53" t="s">
        <v>5111</v>
      </c>
      <c r="L186" s="45" t="s">
        <v>25</v>
      </c>
      <c r="M186" s="52" t="str">
        <f t="shared" si="23"/>
        <v>CapAl16X15X7.5</v>
      </c>
      <c r="N186" s="52" t="str">
        <f t="shared" si="25"/>
        <v>CapAl16X15X7.5RA</v>
      </c>
      <c r="O186" s="52" t="str">
        <f t="shared" si="26"/>
        <v>CapAl16X15X7.5LA</v>
      </c>
      <c r="P186" s="52" t="s">
        <v>5543</v>
      </c>
      <c r="Q186" s="50" t="s">
        <v>5113</v>
      </c>
      <c r="R186" s="22" t="s">
        <v>5114</v>
      </c>
      <c r="S186" s="22" t="str">
        <f t="shared" ca="1" si="27"/>
        <v>C:\Altium Libraries\Passives Library\DataSheet\Aluminum Electrolytic Capacitors (Panasonic).pdf</v>
      </c>
      <c r="T186" s="50" t="str">
        <f t="shared" si="24"/>
        <v>LOW IMPEDANCE ALUMINUM ELECTROLYTIC CAPACITORS CapAl16X15X7.5 680uF±20% 35 V 105⁰С</v>
      </c>
    </row>
    <row r="187" spans="1:20" x14ac:dyDescent="0.3">
      <c r="A187" s="50" t="s">
        <v>5544</v>
      </c>
      <c r="B187" s="50" t="str">
        <f t="shared" si="20"/>
        <v>FC</v>
      </c>
      <c r="C187" s="52" t="s">
        <v>5196</v>
      </c>
      <c r="D187" s="50" t="str">
        <f t="shared" si="21"/>
        <v>820uF</v>
      </c>
      <c r="E187" s="50" t="s">
        <v>5109</v>
      </c>
      <c r="F187" s="50" t="str">
        <f t="shared" si="28"/>
        <v>35 V</v>
      </c>
      <c r="G187" s="50" t="str">
        <f t="shared" si="29"/>
        <v>105⁰С</v>
      </c>
      <c r="H187" s="52" t="s">
        <v>5197</v>
      </c>
      <c r="I187" s="50" t="str">
        <f t="shared" si="22"/>
        <v>CapAl12.5X25X5.0mm 820uF, 35 V</v>
      </c>
      <c r="J187" s="45" t="s">
        <v>23</v>
      </c>
      <c r="K187" s="53" t="s">
        <v>5111</v>
      </c>
      <c r="L187" s="45" t="s">
        <v>25</v>
      </c>
      <c r="M187" s="52" t="str">
        <f t="shared" si="23"/>
        <v>CapAl12.5X25X5.0</v>
      </c>
      <c r="N187" s="52" t="str">
        <f t="shared" si="25"/>
        <v>CapAl12.5X25X5.0RA</v>
      </c>
      <c r="O187" s="52" t="str">
        <f t="shared" si="26"/>
        <v>CapAl12.5X25X5.0LA</v>
      </c>
      <c r="P187" s="52" t="s">
        <v>5545</v>
      </c>
      <c r="Q187" s="50" t="s">
        <v>5113</v>
      </c>
      <c r="R187" s="22" t="s">
        <v>5114</v>
      </c>
      <c r="S187" s="22" t="str">
        <f t="shared" ca="1" si="27"/>
        <v>C:\Altium Libraries\Passives Library\DataSheet\Aluminum Electrolytic Capacitors (Panasonic).pdf</v>
      </c>
      <c r="T187" s="50" t="str">
        <f t="shared" si="24"/>
        <v>LOW IMPEDANCE ALUMINUM ELECTROLYTIC CAPACITORS CapAl12.5X25X5.0 820uF±20% 35 V 105⁰С</v>
      </c>
    </row>
    <row r="188" spans="1:20" x14ac:dyDescent="0.3">
      <c r="A188" s="50" t="s">
        <v>5546</v>
      </c>
      <c r="B188" s="50" t="str">
        <f t="shared" si="20"/>
        <v>FC</v>
      </c>
      <c r="C188" s="51" t="s">
        <v>5192</v>
      </c>
      <c r="D188" s="50" t="str">
        <f t="shared" si="21"/>
        <v>820uF</v>
      </c>
      <c r="E188" s="50" t="s">
        <v>5109</v>
      </c>
      <c r="F188" s="50" t="str">
        <f t="shared" si="28"/>
        <v>35 V</v>
      </c>
      <c r="G188" s="50" t="str">
        <f t="shared" si="29"/>
        <v>105⁰С</v>
      </c>
      <c r="H188" s="52" t="s">
        <v>5193</v>
      </c>
      <c r="I188" s="50" t="str">
        <f t="shared" si="22"/>
        <v>CapAl18X15X7.5mm 820uF, 35 V</v>
      </c>
      <c r="J188" s="45" t="s">
        <v>23</v>
      </c>
      <c r="K188" s="53" t="s">
        <v>5111</v>
      </c>
      <c r="L188" s="45" t="s">
        <v>25</v>
      </c>
      <c r="M188" s="52" t="str">
        <f t="shared" si="23"/>
        <v>CapAl18X15X7.5</v>
      </c>
      <c r="N188" s="52" t="str">
        <f t="shared" si="25"/>
        <v>CapAl18X15X7.5RA</v>
      </c>
      <c r="O188" s="52" t="str">
        <f t="shared" si="26"/>
        <v>CapAl18X15X7.5LA</v>
      </c>
      <c r="P188" s="52" t="s">
        <v>5547</v>
      </c>
      <c r="Q188" s="50" t="s">
        <v>5113</v>
      </c>
      <c r="R188" s="22" t="s">
        <v>5114</v>
      </c>
      <c r="S188" s="22" t="str">
        <f t="shared" ca="1" si="27"/>
        <v>C:\Altium Libraries\Passives Library\DataSheet\Aluminum Electrolytic Capacitors (Panasonic).pdf</v>
      </c>
      <c r="T188" s="50" t="str">
        <f t="shared" si="24"/>
        <v>LOW IMPEDANCE ALUMINUM ELECTROLYTIC CAPACITORS CapAl18X15X7.5 820uF±20% 35 V 105⁰С</v>
      </c>
    </row>
    <row r="189" spans="1:20" x14ac:dyDescent="0.3">
      <c r="A189" s="50" t="s">
        <v>5548</v>
      </c>
      <c r="B189" s="50" t="str">
        <f t="shared" si="20"/>
        <v>FC</v>
      </c>
      <c r="C189" s="51" t="s">
        <v>5196</v>
      </c>
      <c r="D189" s="50" t="str">
        <f t="shared" si="21"/>
        <v>1000uF</v>
      </c>
      <c r="E189" s="50" t="s">
        <v>5109</v>
      </c>
      <c r="F189" s="50" t="str">
        <f t="shared" si="28"/>
        <v>35 V</v>
      </c>
      <c r="G189" s="50" t="str">
        <f t="shared" si="29"/>
        <v>105⁰С</v>
      </c>
      <c r="H189" s="52" t="s">
        <v>5197</v>
      </c>
      <c r="I189" s="50" t="str">
        <f t="shared" si="22"/>
        <v>CapAl12.5X25X5.0mm 1000uF, 35 V</v>
      </c>
      <c r="J189" s="45" t="s">
        <v>23</v>
      </c>
      <c r="K189" s="53" t="s">
        <v>5111</v>
      </c>
      <c r="L189" s="45" t="s">
        <v>25</v>
      </c>
      <c r="M189" s="52" t="str">
        <f t="shared" si="23"/>
        <v>CapAl12.5X25X5.0</v>
      </c>
      <c r="N189" s="52" t="str">
        <f t="shared" si="25"/>
        <v>CapAl12.5X25X5.0RA</v>
      </c>
      <c r="O189" s="52" t="str">
        <f t="shared" si="26"/>
        <v>CapAl12.5X25X5.0LA</v>
      </c>
      <c r="P189" s="52" t="s">
        <v>5549</v>
      </c>
      <c r="Q189" s="50" t="s">
        <v>5113</v>
      </c>
      <c r="R189" s="22" t="s">
        <v>5114</v>
      </c>
      <c r="S189" s="22" t="str">
        <f t="shared" ca="1" si="27"/>
        <v>C:\Altium Libraries\Passives Library\DataSheet\Aluminum Electrolytic Capacitors (Panasonic).pdf</v>
      </c>
      <c r="T189" s="50" t="str">
        <f t="shared" si="24"/>
        <v>LOW IMPEDANCE ALUMINUM ELECTROLYTIC CAPACITORS CapAl12.5X25X5.0 1000uF±20% 35 V 105⁰С</v>
      </c>
    </row>
    <row r="190" spans="1:20" x14ac:dyDescent="0.3">
      <c r="A190" s="50" t="s">
        <v>5550</v>
      </c>
      <c r="B190" s="50" t="str">
        <f t="shared" si="20"/>
        <v>FC</v>
      </c>
      <c r="C190" s="52" t="s">
        <v>5204</v>
      </c>
      <c r="D190" s="50" t="str">
        <f t="shared" si="21"/>
        <v>1000uF</v>
      </c>
      <c r="E190" s="50" t="s">
        <v>5109</v>
      </c>
      <c r="F190" s="50" t="str">
        <f t="shared" si="28"/>
        <v>35 V</v>
      </c>
      <c r="G190" s="50" t="str">
        <f t="shared" si="29"/>
        <v>105⁰С</v>
      </c>
      <c r="H190" s="52" t="s">
        <v>5205</v>
      </c>
      <c r="I190" s="50" t="str">
        <f t="shared" si="22"/>
        <v>CapAl16X20X7.5mm 1000uF, 35 V</v>
      </c>
      <c r="J190" s="45" t="s">
        <v>23</v>
      </c>
      <c r="K190" s="53" t="s">
        <v>5111</v>
      </c>
      <c r="L190" s="45" t="s">
        <v>25</v>
      </c>
      <c r="M190" s="52" t="str">
        <f t="shared" si="23"/>
        <v>CapAl16X20X7.5</v>
      </c>
      <c r="N190" s="52" t="str">
        <f t="shared" si="25"/>
        <v>CapAl16X20X7.5RA</v>
      </c>
      <c r="O190" s="52" t="str">
        <f t="shared" si="26"/>
        <v>CapAl16X20X7.5LA</v>
      </c>
      <c r="P190" s="52" t="s">
        <v>5551</v>
      </c>
      <c r="Q190" s="50" t="s">
        <v>5113</v>
      </c>
      <c r="R190" s="22" t="s">
        <v>5114</v>
      </c>
      <c r="S190" s="22" t="str">
        <f t="shared" ca="1" si="27"/>
        <v>C:\Altium Libraries\Passives Library\DataSheet\Aluminum Electrolytic Capacitors (Panasonic).pdf</v>
      </c>
      <c r="T190" s="50" t="str">
        <f t="shared" si="24"/>
        <v>LOW IMPEDANCE ALUMINUM ELECTROLYTIC CAPACITORS CapAl16X20X7.5 1000uF±20% 35 V 105⁰С</v>
      </c>
    </row>
    <row r="191" spans="1:20" x14ac:dyDescent="0.3">
      <c r="A191" s="50" t="s">
        <v>5552</v>
      </c>
      <c r="B191" s="50" t="str">
        <f t="shared" si="20"/>
        <v>FC</v>
      </c>
      <c r="C191" s="52" t="s">
        <v>5200</v>
      </c>
      <c r="D191" s="50" t="str">
        <f t="shared" si="21"/>
        <v>1200uF</v>
      </c>
      <c r="E191" s="50" t="s">
        <v>5109</v>
      </c>
      <c r="F191" s="50" t="str">
        <f t="shared" si="28"/>
        <v>35 V</v>
      </c>
      <c r="G191" s="50" t="str">
        <f t="shared" si="29"/>
        <v>105⁰С</v>
      </c>
      <c r="H191" s="52" t="s">
        <v>5201</v>
      </c>
      <c r="I191" s="50" t="str">
        <f t="shared" si="22"/>
        <v>CapAl12.5X30X5.0mm 1200uF, 35 V</v>
      </c>
      <c r="J191" s="45" t="s">
        <v>23</v>
      </c>
      <c r="K191" s="53" t="s">
        <v>5111</v>
      </c>
      <c r="L191" s="45" t="s">
        <v>25</v>
      </c>
      <c r="M191" s="52" t="str">
        <f t="shared" si="23"/>
        <v>CapAl12.5X30X5.0</v>
      </c>
      <c r="N191" s="52" t="str">
        <f t="shared" si="25"/>
        <v>CapAl12.5X30X5.0RA</v>
      </c>
      <c r="O191" s="52" t="str">
        <f t="shared" si="26"/>
        <v>CapAl12.5X30X5.0LA</v>
      </c>
      <c r="P191" s="52" t="s">
        <v>5553</v>
      </c>
      <c r="Q191" s="50" t="s">
        <v>5113</v>
      </c>
      <c r="R191" s="22" t="s">
        <v>5114</v>
      </c>
      <c r="S191" s="22" t="str">
        <f t="shared" ca="1" si="27"/>
        <v>C:\Altium Libraries\Passives Library\DataSheet\Aluminum Electrolytic Capacitors (Panasonic).pdf</v>
      </c>
      <c r="T191" s="50" t="str">
        <f t="shared" si="24"/>
        <v>LOW IMPEDANCE ALUMINUM ELECTROLYTIC CAPACITORS CapAl12.5X30X5.0 1200uF±20% 35 V 105⁰С</v>
      </c>
    </row>
    <row r="192" spans="1:20" x14ac:dyDescent="0.3">
      <c r="A192" s="50" t="s">
        <v>5554</v>
      </c>
      <c r="B192" s="50" t="str">
        <f t="shared" si="20"/>
        <v>FC</v>
      </c>
      <c r="C192" s="51" t="s">
        <v>5204</v>
      </c>
      <c r="D192" s="50" t="str">
        <f t="shared" si="21"/>
        <v>1200uF</v>
      </c>
      <c r="E192" s="50" t="s">
        <v>5109</v>
      </c>
      <c r="F192" s="50" t="str">
        <f t="shared" si="28"/>
        <v>35 V</v>
      </c>
      <c r="G192" s="50" t="str">
        <f t="shared" si="29"/>
        <v>105⁰С</v>
      </c>
      <c r="H192" s="52" t="s">
        <v>5205</v>
      </c>
      <c r="I192" s="50" t="str">
        <f t="shared" si="22"/>
        <v>CapAl16X20X7.5mm 1200uF, 35 V</v>
      </c>
      <c r="J192" s="45" t="s">
        <v>23</v>
      </c>
      <c r="K192" s="53" t="s">
        <v>5111</v>
      </c>
      <c r="L192" s="45" t="s">
        <v>25</v>
      </c>
      <c r="M192" s="52" t="str">
        <f t="shared" si="23"/>
        <v>CapAl16X20X7.5</v>
      </c>
      <c r="N192" s="52" t="str">
        <f t="shared" si="25"/>
        <v>CapAl16X20X7.5RA</v>
      </c>
      <c r="O192" s="52" t="str">
        <f t="shared" si="26"/>
        <v>CapAl16X20X7.5LA</v>
      </c>
      <c r="P192" s="52" t="s">
        <v>5555</v>
      </c>
      <c r="Q192" s="50" t="s">
        <v>5113</v>
      </c>
      <c r="R192" s="22" t="s">
        <v>5114</v>
      </c>
      <c r="S192" s="22" t="str">
        <f t="shared" ca="1" si="27"/>
        <v>C:\Altium Libraries\Passives Library\DataSheet\Aluminum Electrolytic Capacitors (Panasonic).pdf</v>
      </c>
      <c r="T192" s="50" t="str">
        <f t="shared" si="24"/>
        <v>LOW IMPEDANCE ALUMINUM ELECTROLYTIC CAPACITORS CapAl16X20X7.5 1200uF±20% 35 V 105⁰С</v>
      </c>
    </row>
    <row r="193" spans="1:20" x14ac:dyDescent="0.3">
      <c r="A193" s="50" t="s">
        <v>5556</v>
      </c>
      <c r="B193" s="50" t="str">
        <f t="shared" si="20"/>
        <v>FC</v>
      </c>
      <c r="C193" s="52" t="s">
        <v>5208</v>
      </c>
      <c r="D193" s="50" t="str">
        <f t="shared" si="21"/>
        <v>1500uF</v>
      </c>
      <c r="E193" s="50" t="s">
        <v>5109</v>
      </c>
      <c r="F193" s="50" t="str">
        <f t="shared" si="28"/>
        <v>35 V</v>
      </c>
      <c r="G193" s="50" t="str">
        <f t="shared" si="29"/>
        <v>105⁰С</v>
      </c>
      <c r="H193" s="52" t="s">
        <v>5209</v>
      </c>
      <c r="I193" s="50" t="str">
        <f t="shared" si="22"/>
        <v>CapAl12.5X35X5.0mm 1500uF, 35 V</v>
      </c>
      <c r="J193" s="45" t="s">
        <v>23</v>
      </c>
      <c r="K193" s="53" t="s">
        <v>5111</v>
      </c>
      <c r="L193" s="45" t="s">
        <v>25</v>
      </c>
      <c r="M193" s="52" t="str">
        <f t="shared" si="23"/>
        <v>CapAl12.5X35X5.0</v>
      </c>
      <c r="N193" s="52" t="str">
        <f t="shared" si="25"/>
        <v>CapAl12.5X35X5.0RA</v>
      </c>
      <c r="O193" s="52" t="str">
        <f t="shared" si="26"/>
        <v>CapAl12.5X35X5.0LA</v>
      </c>
      <c r="P193" s="52" t="s">
        <v>5557</v>
      </c>
      <c r="Q193" s="50" t="s">
        <v>5113</v>
      </c>
      <c r="R193" s="22" t="s">
        <v>5114</v>
      </c>
      <c r="S193" s="22" t="str">
        <f t="shared" ca="1" si="27"/>
        <v>C:\Altium Libraries\Passives Library\DataSheet\Aluminum Electrolytic Capacitors (Panasonic).pdf</v>
      </c>
      <c r="T193" s="50" t="str">
        <f t="shared" si="24"/>
        <v>LOW IMPEDANCE ALUMINUM ELECTROLYTIC CAPACITORS CapAl12.5X35X5.0 1500uF±20% 35 V 105⁰С</v>
      </c>
    </row>
    <row r="194" spans="1:20" x14ac:dyDescent="0.3">
      <c r="A194" s="50" t="s">
        <v>5558</v>
      </c>
      <c r="B194" s="50" t="str">
        <f t="shared" ref="B194:B257" si="30">MID(P194,4,2)</f>
        <v>FC</v>
      </c>
      <c r="C194" s="51" t="s">
        <v>5218</v>
      </c>
      <c r="D194" s="50" t="str">
        <f t="shared" ref="D194:D257" si="31">CONCATENATE(MID(P194,8,2)*POWER(10,MID(P194,10,1)),"uF")</f>
        <v>1500uF</v>
      </c>
      <c r="E194" s="50" t="s">
        <v>5109</v>
      </c>
      <c r="F194" s="50" t="str">
        <f t="shared" si="28"/>
        <v>35 V</v>
      </c>
      <c r="G194" s="50" t="str">
        <f t="shared" si="29"/>
        <v>105⁰С</v>
      </c>
      <c r="H194" s="52" t="s">
        <v>5219</v>
      </c>
      <c r="I194" s="50" t="str">
        <f t="shared" ref="I194:I257" si="32">CONCATENATE(M194,"mm ",D194,", ",F194)</f>
        <v>CapAl16X25X7.5mm 1500uF, 35 V</v>
      </c>
      <c r="J194" s="45" t="s">
        <v>23</v>
      </c>
      <c r="K194" s="53" t="s">
        <v>5111</v>
      </c>
      <c r="L194" s="45" t="s">
        <v>25</v>
      </c>
      <c r="M194" s="52" t="str">
        <f t="shared" ref="M194:M257" si="33">CONCATENATE("CapAl",MID(C194,1,FIND("m",C194,1)-1))</f>
        <v>CapAl16X25X7.5</v>
      </c>
      <c r="N194" s="52" t="str">
        <f t="shared" si="25"/>
        <v>CapAl16X25X7.5RA</v>
      </c>
      <c r="O194" s="52" t="str">
        <f t="shared" si="26"/>
        <v>CapAl16X25X7.5LA</v>
      </c>
      <c r="P194" s="52" t="s">
        <v>5559</v>
      </c>
      <c r="Q194" s="50" t="s">
        <v>5113</v>
      </c>
      <c r="R194" s="22" t="s">
        <v>5114</v>
      </c>
      <c r="S194" s="22" t="str">
        <f t="shared" ca="1" si="27"/>
        <v>C:\Altium Libraries\Passives Library\DataSheet\Aluminum Electrolytic Capacitors (Panasonic).pdf</v>
      </c>
      <c r="T194" s="50" t="str">
        <f t="shared" ref="T194:T257" si="34">CONCATENATE(R194," ",M194," ",D194,E194," ",F194," ",G194)</f>
        <v>LOW IMPEDANCE ALUMINUM ELECTROLYTIC CAPACITORS CapAl16X25X7.5 1500uF±20% 35 V 105⁰С</v>
      </c>
    </row>
    <row r="195" spans="1:20" x14ac:dyDescent="0.3">
      <c r="A195" s="50" t="s">
        <v>5560</v>
      </c>
      <c r="B195" s="50" t="str">
        <f t="shared" si="30"/>
        <v>FC</v>
      </c>
      <c r="C195" s="52" t="s">
        <v>5222</v>
      </c>
      <c r="D195" s="50" t="str">
        <f t="shared" si="31"/>
        <v>1500uF</v>
      </c>
      <c r="E195" s="50" t="s">
        <v>5109</v>
      </c>
      <c r="F195" s="50" t="str">
        <f t="shared" si="28"/>
        <v>35 V</v>
      </c>
      <c r="G195" s="50" t="str">
        <f t="shared" si="29"/>
        <v>105⁰С</v>
      </c>
      <c r="H195" s="52" t="s">
        <v>5223</v>
      </c>
      <c r="I195" s="50" t="str">
        <f t="shared" si="32"/>
        <v>CapAl18X20X7.5mm 1500uF, 35 V</v>
      </c>
      <c r="J195" s="45" t="s">
        <v>23</v>
      </c>
      <c r="K195" s="53" t="s">
        <v>5111</v>
      </c>
      <c r="L195" s="45" t="s">
        <v>25</v>
      </c>
      <c r="M195" s="52" t="str">
        <f t="shared" si="33"/>
        <v>CapAl18X20X7.5</v>
      </c>
      <c r="N195" s="52" t="str">
        <f t="shared" ref="N195:N258" si="35">CONCATENATE(M195,"RA")</f>
        <v>CapAl18X20X7.5RA</v>
      </c>
      <c r="O195" s="52" t="str">
        <f t="shared" ref="O195:O258" si="36">CONCATENATE(M195,"LA")</f>
        <v>CapAl18X20X7.5LA</v>
      </c>
      <c r="P195" s="52" t="s">
        <v>5561</v>
      </c>
      <c r="Q195" s="50" t="s">
        <v>5113</v>
      </c>
      <c r="R195" s="22" t="s">
        <v>5114</v>
      </c>
      <c r="S195" s="22" t="str">
        <f t="shared" ref="S195:S258" ca="1" si="37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95" s="50" t="str">
        <f t="shared" si="34"/>
        <v>LOW IMPEDANCE ALUMINUM ELECTROLYTIC CAPACITORS CapAl18X20X7.5 1500uF±20% 35 V 105⁰С</v>
      </c>
    </row>
    <row r="196" spans="1:20" x14ac:dyDescent="0.3">
      <c r="A196" s="50" t="s">
        <v>5562</v>
      </c>
      <c r="B196" s="50" t="str">
        <f t="shared" si="30"/>
        <v>FC</v>
      </c>
      <c r="C196" s="52" t="s">
        <v>5214</v>
      </c>
      <c r="D196" s="50" t="str">
        <f t="shared" si="31"/>
        <v>1800uF</v>
      </c>
      <c r="E196" s="50" t="s">
        <v>5109</v>
      </c>
      <c r="F196" s="50" t="str">
        <f t="shared" si="28"/>
        <v>35 V</v>
      </c>
      <c r="G196" s="50" t="str">
        <f t="shared" si="29"/>
        <v>105⁰С</v>
      </c>
      <c r="H196" s="52" t="s">
        <v>5215</v>
      </c>
      <c r="I196" s="50" t="str">
        <f t="shared" si="32"/>
        <v>CapAl12.5X40X5.0mm 1800uF, 35 V</v>
      </c>
      <c r="J196" s="45" t="s">
        <v>23</v>
      </c>
      <c r="K196" s="53" t="s">
        <v>5111</v>
      </c>
      <c r="L196" s="45" t="s">
        <v>25</v>
      </c>
      <c r="M196" s="52" t="str">
        <f t="shared" si="33"/>
        <v>CapAl12.5X40X5.0</v>
      </c>
      <c r="N196" s="52" t="str">
        <f t="shared" si="35"/>
        <v>CapAl12.5X40X5.0RA</v>
      </c>
      <c r="O196" s="52" t="str">
        <f t="shared" si="36"/>
        <v>CapAl12.5X40X5.0LA</v>
      </c>
      <c r="P196" s="52" t="s">
        <v>5563</v>
      </c>
      <c r="Q196" s="50" t="s">
        <v>5113</v>
      </c>
      <c r="R196" s="22" t="s">
        <v>5114</v>
      </c>
      <c r="S196" s="22" t="str">
        <f t="shared" ca="1" si="37"/>
        <v>C:\Altium Libraries\Passives Library\DataSheet\Aluminum Electrolytic Capacitors (Panasonic).pdf</v>
      </c>
      <c r="T196" s="50" t="str">
        <f t="shared" si="34"/>
        <v>LOW IMPEDANCE ALUMINUM ELECTROLYTIC CAPACITORS CapAl12.5X40X5.0 1800uF±20% 35 V 105⁰С</v>
      </c>
    </row>
    <row r="197" spans="1:20" x14ac:dyDescent="0.3">
      <c r="A197" s="50" t="s">
        <v>5564</v>
      </c>
      <c r="B197" s="50" t="str">
        <f t="shared" si="30"/>
        <v>FC</v>
      </c>
      <c r="C197" s="51" t="s">
        <v>5218</v>
      </c>
      <c r="D197" s="50" t="str">
        <f t="shared" si="31"/>
        <v>1800uF</v>
      </c>
      <c r="E197" s="50" t="s">
        <v>5109</v>
      </c>
      <c r="F197" s="50" t="str">
        <f t="shared" ref="F197:F260" si="38">CONCATENATE(IF((MID(P197,6,2))="0J",6.3,IF((MID(P197,6,2))="1A",10,IF((MID(P197,6,2))="1C",16,IF((MID(P197,6,2))="1E",25,IF((MID(P197,6,2))="1V",35,IF((MID(P197,6,2))="1H",50,IF((MID(P197,6,2))="1J",63,IF((MID(P197,6,2))="2A",100,IF((MID(P197,6,2))="2C",160,IF((MID(P197,6,2))="2D",200,IF((MID(P197,6,2))="2E",250,IF((MID(P197,6,2))="2V",350,IF((MID(P197,6,2))="2G",400,IF((MID(P197,6,2))="2W",450,0))))))))))))))," V")</f>
        <v>35 V</v>
      </c>
      <c r="G197" s="50" t="str">
        <f t="shared" ref="G197:G260" si="39">CONCATENATE((IF(OR(B197="TA",B197="TP"),125,105)),"⁰С")</f>
        <v>105⁰С</v>
      </c>
      <c r="H197" s="52" t="s">
        <v>5219</v>
      </c>
      <c r="I197" s="50" t="str">
        <f t="shared" si="32"/>
        <v>CapAl16X25X7.5mm 1800uF, 35 V</v>
      </c>
      <c r="J197" s="45" t="s">
        <v>23</v>
      </c>
      <c r="K197" s="53" t="s">
        <v>5111</v>
      </c>
      <c r="L197" s="45" t="s">
        <v>25</v>
      </c>
      <c r="M197" s="52" t="str">
        <f t="shared" si="33"/>
        <v>CapAl16X25X7.5</v>
      </c>
      <c r="N197" s="52" t="str">
        <f t="shared" si="35"/>
        <v>CapAl16X25X7.5RA</v>
      </c>
      <c r="O197" s="52" t="str">
        <f t="shared" si="36"/>
        <v>CapAl16X25X7.5LA</v>
      </c>
      <c r="P197" s="52" t="s">
        <v>5565</v>
      </c>
      <c r="Q197" s="50" t="s">
        <v>5113</v>
      </c>
      <c r="R197" s="22" t="s">
        <v>5114</v>
      </c>
      <c r="S197" s="22" t="str">
        <f t="shared" ca="1" si="37"/>
        <v>C:\Altium Libraries\Passives Library\DataSheet\Aluminum Electrolytic Capacitors (Panasonic).pdf</v>
      </c>
      <c r="T197" s="50" t="str">
        <f t="shared" si="34"/>
        <v>LOW IMPEDANCE ALUMINUM ELECTROLYTIC CAPACITORS CapAl16X25X7.5 1800uF±20% 35 V 105⁰С</v>
      </c>
    </row>
    <row r="198" spans="1:20" x14ac:dyDescent="0.3">
      <c r="A198" s="50" t="s">
        <v>5566</v>
      </c>
      <c r="B198" s="50" t="str">
        <f t="shared" si="30"/>
        <v>FC</v>
      </c>
      <c r="C198" s="52" t="s">
        <v>5222</v>
      </c>
      <c r="D198" s="50" t="str">
        <f t="shared" si="31"/>
        <v>1800uF</v>
      </c>
      <c r="E198" s="50" t="s">
        <v>5109</v>
      </c>
      <c r="F198" s="50" t="str">
        <f t="shared" si="38"/>
        <v>35 V</v>
      </c>
      <c r="G198" s="50" t="str">
        <f t="shared" si="39"/>
        <v>105⁰С</v>
      </c>
      <c r="H198" s="52" t="s">
        <v>5223</v>
      </c>
      <c r="I198" s="50" t="str">
        <f t="shared" si="32"/>
        <v>CapAl18X20X7.5mm 1800uF, 35 V</v>
      </c>
      <c r="J198" s="45" t="s">
        <v>23</v>
      </c>
      <c r="K198" s="53" t="s">
        <v>5111</v>
      </c>
      <c r="L198" s="45" t="s">
        <v>25</v>
      </c>
      <c r="M198" s="52" t="str">
        <f t="shared" si="33"/>
        <v>CapAl18X20X7.5</v>
      </c>
      <c r="N198" s="52" t="str">
        <f t="shared" si="35"/>
        <v>CapAl18X20X7.5RA</v>
      </c>
      <c r="O198" s="52" t="str">
        <f t="shared" si="36"/>
        <v>CapAl18X20X7.5LA</v>
      </c>
      <c r="P198" s="52" t="s">
        <v>5567</v>
      </c>
      <c r="Q198" s="50" t="s">
        <v>5113</v>
      </c>
      <c r="R198" s="22" t="s">
        <v>5114</v>
      </c>
      <c r="S198" s="22" t="str">
        <f t="shared" ca="1" si="37"/>
        <v>C:\Altium Libraries\Passives Library\DataSheet\Aluminum Electrolytic Capacitors (Panasonic).pdf</v>
      </c>
      <c r="T198" s="50" t="str">
        <f t="shared" si="34"/>
        <v>LOW IMPEDANCE ALUMINUM ELECTROLYTIC CAPACITORS CapAl18X20X7.5 1800uF±20% 35 V 105⁰С</v>
      </c>
    </row>
    <row r="199" spans="1:20" x14ac:dyDescent="0.3">
      <c r="A199" s="50" t="s">
        <v>5568</v>
      </c>
      <c r="B199" s="50" t="str">
        <f t="shared" si="30"/>
        <v>FC</v>
      </c>
      <c r="C199" s="51" t="s">
        <v>5226</v>
      </c>
      <c r="D199" s="50" t="str">
        <f t="shared" si="31"/>
        <v>2200uF</v>
      </c>
      <c r="E199" s="50" t="s">
        <v>5109</v>
      </c>
      <c r="F199" s="50" t="str">
        <f t="shared" si="38"/>
        <v>35 V</v>
      </c>
      <c r="G199" s="50" t="str">
        <f t="shared" si="39"/>
        <v>105⁰С</v>
      </c>
      <c r="H199" s="52" t="s">
        <v>5227</v>
      </c>
      <c r="I199" s="50" t="str">
        <f t="shared" si="32"/>
        <v>CapAl16X31.5X7.5mm 2200uF, 35 V</v>
      </c>
      <c r="J199" s="45" t="s">
        <v>23</v>
      </c>
      <c r="K199" s="53" t="s">
        <v>5111</v>
      </c>
      <c r="L199" s="45" t="s">
        <v>25</v>
      </c>
      <c r="M199" s="52" t="str">
        <f t="shared" si="33"/>
        <v>CapAl16X31.5X7.5</v>
      </c>
      <c r="N199" s="52" t="str">
        <f t="shared" si="35"/>
        <v>CapAl16X31.5X7.5RA</v>
      </c>
      <c r="O199" s="52" t="str">
        <f t="shared" si="36"/>
        <v>CapAl16X31.5X7.5LA</v>
      </c>
      <c r="P199" s="52" t="s">
        <v>5569</v>
      </c>
      <c r="Q199" s="50" t="s">
        <v>5113</v>
      </c>
      <c r="R199" s="22" t="s">
        <v>5114</v>
      </c>
      <c r="S199" s="22" t="str">
        <f t="shared" ca="1" si="37"/>
        <v>C:\Altium Libraries\Passives Library\DataSheet\Aluminum Electrolytic Capacitors (Panasonic).pdf</v>
      </c>
      <c r="T199" s="50" t="str">
        <f t="shared" si="34"/>
        <v>LOW IMPEDANCE ALUMINUM ELECTROLYTIC CAPACITORS CapAl16X31.5X7.5 2200uF±20% 35 V 105⁰С</v>
      </c>
    </row>
    <row r="200" spans="1:20" x14ac:dyDescent="0.3">
      <c r="A200" s="50" t="s">
        <v>5570</v>
      </c>
      <c r="B200" s="50" t="str">
        <f t="shared" si="30"/>
        <v>FC</v>
      </c>
      <c r="C200" s="52" t="s">
        <v>5319</v>
      </c>
      <c r="D200" s="50" t="str">
        <f t="shared" si="31"/>
        <v>2200uF</v>
      </c>
      <c r="E200" s="50" t="s">
        <v>5109</v>
      </c>
      <c r="F200" s="50" t="str">
        <f t="shared" si="38"/>
        <v>35 V</v>
      </c>
      <c r="G200" s="50" t="str">
        <f t="shared" si="39"/>
        <v>105⁰С</v>
      </c>
      <c r="H200" s="52" t="s">
        <v>5235</v>
      </c>
      <c r="I200" s="50" t="str">
        <f t="shared" si="32"/>
        <v>CapAl18X25X7.5mm 2200uF, 35 V</v>
      </c>
      <c r="J200" s="45" t="s">
        <v>23</v>
      </c>
      <c r="K200" s="53" t="s">
        <v>5111</v>
      </c>
      <c r="L200" s="45" t="s">
        <v>25</v>
      </c>
      <c r="M200" s="52" t="str">
        <f t="shared" si="33"/>
        <v>CapAl18X25X7.5</v>
      </c>
      <c r="N200" s="52" t="str">
        <f t="shared" si="35"/>
        <v>CapAl18X25X7.5RA</v>
      </c>
      <c r="O200" s="52" t="str">
        <f t="shared" si="36"/>
        <v>CapAl18X25X7.5LA</v>
      </c>
      <c r="P200" s="52" t="s">
        <v>5571</v>
      </c>
      <c r="Q200" s="50" t="s">
        <v>5113</v>
      </c>
      <c r="R200" s="22" t="s">
        <v>5114</v>
      </c>
      <c r="S200" s="22" t="str">
        <f t="shared" ca="1" si="37"/>
        <v>C:\Altium Libraries\Passives Library\DataSheet\Aluminum Electrolytic Capacitors (Panasonic).pdf</v>
      </c>
      <c r="T200" s="50" t="str">
        <f t="shared" si="34"/>
        <v>LOW IMPEDANCE ALUMINUM ELECTROLYTIC CAPACITORS CapAl18X25X7.5 2200uF±20% 35 V 105⁰С</v>
      </c>
    </row>
    <row r="201" spans="1:20" x14ac:dyDescent="0.3">
      <c r="A201" s="50" t="s">
        <v>5572</v>
      </c>
      <c r="B201" s="50" t="str">
        <f t="shared" si="30"/>
        <v>FC</v>
      </c>
      <c r="C201" s="52" t="s">
        <v>5230</v>
      </c>
      <c r="D201" s="50" t="str">
        <f t="shared" si="31"/>
        <v>2700uF</v>
      </c>
      <c r="E201" s="50" t="s">
        <v>5109</v>
      </c>
      <c r="F201" s="50" t="str">
        <f t="shared" si="38"/>
        <v>35 V</v>
      </c>
      <c r="G201" s="50" t="str">
        <f t="shared" si="39"/>
        <v>105⁰С</v>
      </c>
      <c r="H201" s="52" t="s">
        <v>5231</v>
      </c>
      <c r="I201" s="50" t="str">
        <f t="shared" si="32"/>
        <v>CapAl16X35.5X7.5mm 2700uF, 35 V</v>
      </c>
      <c r="J201" s="45" t="s">
        <v>23</v>
      </c>
      <c r="K201" s="53" t="s">
        <v>5111</v>
      </c>
      <c r="L201" s="45" t="s">
        <v>25</v>
      </c>
      <c r="M201" s="52" t="str">
        <f t="shared" si="33"/>
        <v>CapAl16X35.5X7.5</v>
      </c>
      <c r="N201" s="52" t="str">
        <f t="shared" si="35"/>
        <v>CapAl16X35.5X7.5RA</v>
      </c>
      <c r="O201" s="52" t="str">
        <f t="shared" si="36"/>
        <v>CapAl16X35.5X7.5LA</v>
      </c>
      <c r="P201" s="52" t="s">
        <v>5573</v>
      </c>
      <c r="Q201" s="50" t="s">
        <v>5113</v>
      </c>
      <c r="R201" s="22" t="s">
        <v>5114</v>
      </c>
      <c r="S201" s="22" t="str">
        <f t="shared" ca="1" si="37"/>
        <v>C:\Altium Libraries\Passives Library\DataSheet\Aluminum Electrolytic Capacitors (Panasonic).pdf</v>
      </c>
      <c r="T201" s="50" t="str">
        <f t="shared" si="34"/>
        <v>LOW IMPEDANCE ALUMINUM ELECTROLYTIC CAPACITORS CapAl16X35.5X7.5 2700uF±20% 35 V 105⁰С</v>
      </c>
    </row>
    <row r="202" spans="1:20" x14ac:dyDescent="0.3">
      <c r="A202" s="50" t="s">
        <v>5574</v>
      </c>
      <c r="B202" s="50" t="str">
        <f t="shared" si="30"/>
        <v>FC</v>
      </c>
      <c r="C202" s="51" t="s">
        <v>5234</v>
      </c>
      <c r="D202" s="50" t="str">
        <f t="shared" si="31"/>
        <v>2700uF</v>
      </c>
      <c r="E202" s="50" t="s">
        <v>5109</v>
      </c>
      <c r="F202" s="50" t="str">
        <f t="shared" si="38"/>
        <v>35 V</v>
      </c>
      <c r="G202" s="50" t="str">
        <f t="shared" si="39"/>
        <v>105⁰С</v>
      </c>
      <c r="H202" s="52" t="s">
        <v>5242</v>
      </c>
      <c r="I202" s="50" t="str">
        <f t="shared" si="32"/>
        <v>CapAl18X31.5X7.5mm 2700uF, 35 V</v>
      </c>
      <c r="J202" s="45" t="s">
        <v>23</v>
      </c>
      <c r="K202" s="53" t="s">
        <v>5111</v>
      </c>
      <c r="L202" s="45" t="s">
        <v>25</v>
      </c>
      <c r="M202" s="52" t="str">
        <f t="shared" si="33"/>
        <v>CapAl18X31.5X7.5</v>
      </c>
      <c r="N202" s="52" t="str">
        <f t="shared" si="35"/>
        <v>CapAl18X31.5X7.5RA</v>
      </c>
      <c r="O202" s="52" t="str">
        <f t="shared" si="36"/>
        <v>CapAl18X31.5X7.5LA</v>
      </c>
      <c r="P202" s="52" t="s">
        <v>5575</v>
      </c>
      <c r="Q202" s="50" t="s">
        <v>5113</v>
      </c>
      <c r="R202" s="22" t="s">
        <v>5114</v>
      </c>
      <c r="S202" s="22" t="str">
        <f t="shared" ca="1" si="37"/>
        <v>C:\Altium Libraries\Passives Library\DataSheet\Aluminum Electrolytic Capacitors (Panasonic).pdf</v>
      </c>
      <c r="T202" s="50" t="str">
        <f t="shared" si="34"/>
        <v>LOW IMPEDANCE ALUMINUM ELECTROLYTIC CAPACITORS CapAl18X31.5X7.5 2700uF±20% 35 V 105⁰С</v>
      </c>
    </row>
    <row r="203" spans="1:20" x14ac:dyDescent="0.3">
      <c r="A203" s="50" t="s">
        <v>5576</v>
      </c>
      <c r="B203" s="50" t="str">
        <f t="shared" si="30"/>
        <v>FC</v>
      </c>
      <c r="C203" s="51" t="s">
        <v>5245</v>
      </c>
      <c r="D203" s="50" t="str">
        <f t="shared" si="31"/>
        <v>3300uF</v>
      </c>
      <c r="E203" s="50" t="s">
        <v>5109</v>
      </c>
      <c r="F203" s="50" t="str">
        <f t="shared" si="38"/>
        <v>35 V</v>
      </c>
      <c r="G203" s="50" t="str">
        <f t="shared" si="39"/>
        <v>105⁰С</v>
      </c>
      <c r="H203" s="52" t="s">
        <v>5246</v>
      </c>
      <c r="I203" s="50" t="str">
        <f t="shared" si="32"/>
        <v>CapAl18X35.5X7.5mm 3300uF, 35 V</v>
      </c>
      <c r="J203" s="45" t="s">
        <v>23</v>
      </c>
      <c r="K203" s="53" t="s">
        <v>5111</v>
      </c>
      <c r="L203" s="45" t="s">
        <v>25</v>
      </c>
      <c r="M203" s="52" t="str">
        <f t="shared" si="33"/>
        <v>CapAl18X35.5X7.5</v>
      </c>
      <c r="N203" s="52" t="str">
        <f t="shared" si="35"/>
        <v>CapAl18X35.5X7.5RA</v>
      </c>
      <c r="O203" s="52" t="str">
        <f t="shared" si="36"/>
        <v>CapAl18X35.5X7.5LA</v>
      </c>
      <c r="P203" s="52" t="s">
        <v>5577</v>
      </c>
      <c r="Q203" s="50" t="s">
        <v>5113</v>
      </c>
      <c r="R203" s="22" t="s">
        <v>5114</v>
      </c>
      <c r="S203" s="22" t="str">
        <f t="shared" ca="1" si="37"/>
        <v>C:\Altium Libraries\Passives Library\DataSheet\Aluminum Electrolytic Capacitors (Panasonic).pdf</v>
      </c>
      <c r="T203" s="50" t="str">
        <f t="shared" si="34"/>
        <v>LOW IMPEDANCE ALUMINUM ELECTROLYTIC CAPACITORS CapAl18X35.5X7.5 3300uF±20% 35 V 105⁰С</v>
      </c>
    </row>
    <row r="204" spans="1:20" x14ac:dyDescent="0.3">
      <c r="A204" s="50" t="s">
        <v>5578</v>
      </c>
      <c r="B204" s="50" t="str">
        <f t="shared" si="30"/>
        <v>FC</v>
      </c>
      <c r="C204" s="51" t="s">
        <v>5328</v>
      </c>
      <c r="D204" s="50" t="str">
        <f t="shared" si="31"/>
        <v>3900uF</v>
      </c>
      <c r="E204" s="50" t="s">
        <v>5109</v>
      </c>
      <c r="F204" s="50" t="str">
        <f t="shared" si="38"/>
        <v>35 V</v>
      </c>
      <c r="G204" s="50" t="str">
        <f t="shared" si="39"/>
        <v>105⁰С</v>
      </c>
      <c r="H204" s="52" t="s">
        <v>5329</v>
      </c>
      <c r="I204" s="50" t="str">
        <f t="shared" si="32"/>
        <v>CapAl18X40X7.5mm 3900uF, 35 V</v>
      </c>
      <c r="J204" s="45" t="s">
        <v>23</v>
      </c>
      <c r="K204" s="53" t="s">
        <v>5111</v>
      </c>
      <c r="L204" s="45" t="s">
        <v>25</v>
      </c>
      <c r="M204" s="52" t="str">
        <f t="shared" si="33"/>
        <v>CapAl18X40X7.5</v>
      </c>
      <c r="N204" s="52" t="str">
        <f t="shared" si="35"/>
        <v>CapAl18X40X7.5RA</v>
      </c>
      <c r="O204" s="52" t="str">
        <f t="shared" si="36"/>
        <v>CapAl18X40X7.5LA</v>
      </c>
      <c r="P204" s="52" t="s">
        <v>5579</v>
      </c>
      <c r="Q204" s="50" t="s">
        <v>5113</v>
      </c>
      <c r="R204" s="22" t="s">
        <v>5114</v>
      </c>
      <c r="S204" s="22" t="str">
        <f t="shared" ca="1" si="37"/>
        <v>C:\Altium Libraries\Passives Library\DataSheet\Aluminum Electrolytic Capacitors (Panasonic).pdf</v>
      </c>
      <c r="T204" s="50" t="str">
        <f t="shared" si="34"/>
        <v>LOW IMPEDANCE ALUMINUM ELECTROLYTIC CAPACITORS CapAl18X40X7.5 3900uF±20% 35 V 105⁰С</v>
      </c>
    </row>
    <row r="205" spans="1:20" x14ac:dyDescent="0.3">
      <c r="A205" s="50" t="s">
        <v>5580</v>
      </c>
      <c r="B205" s="50" t="str">
        <f t="shared" si="30"/>
        <v>FC</v>
      </c>
      <c r="C205" s="51" t="s">
        <v>5120</v>
      </c>
      <c r="D205" s="50" t="s">
        <v>5581</v>
      </c>
      <c r="E205" s="50" t="s">
        <v>5109</v>
      </c>
      <c r="F205" s="50" t="str">
        <f t="shared" si="38"/>
        <v>50 V</v>
      </c>
      <c r="G205" s="50" t="str">
        <f t="shared" si="39"/>
        <v>105⁰С</v>
      </c>
      <c r="H205" s="52" t="s">
        <v>5582</v>
      </c>
      <c r="I205" s="50" t="str">
        <f t="shared" si="32"/>
        <v>CapAl5X11X2.0mm 2.2uF, 50 V</v>
      </c>
      <c r="J205" s="45" t="s">
        <v>23</v>
      </c>
      <c r="K205" s="53" t="s">
        <v>5111</v>
      </c>
      <c r="L205" s="45" t="s">
        <v>25</v>
      </c>
      <c r="M205" s="52" t="str">
        <f t="shared" si="33"/>
        <v>CapAl5X11X2.0</v>
      </c>
      <c r="N205" s="52" t="str">
        <f t="shared" si="35"/>
        <v>CapAl5X11X2.0RA</v>
      </c>
      <c r="O205" s="52" t="str">
        <f t="shared" si="36"/>
        <v>CapAl5X11X2.0LA</v>
      </c>
      <c r="P205" s="52" t="s">
        <v>5583</v>
      </c>
      <c r="Q205" s="50" t="s">
        <v>5113</v>
      </c>
      <c r="R205" s="22" t="s">
        <v>5114</v>
      </c>
      <c r="S205" s="22" t="str">
        <f t="shared" ca="1" si="37"/>
        <v>C:\Altium Libraries\Passives Library\DataSheet\Aluminum Electrolytic Capacitors (Panasonic).pdf</v>
      </c>
      <c r="T205" s="50" t="str">
        <f t="shared" si="34"/>
        <v>LOW IMPEDANCE ALUMINUM ELECTROLYTIC CAPACITORS CapAl5X11X2.0 2.2uF±20% 50 V 105⁰С</v>
      </c>
    </row>
    <row r="206" spans="1:20" x14ac:dyDescent="0.3">
      <c r="A206" s="50" t="s">
        <v>5584</v>
      </c>
      <c r="B206" s="50" t="str">
        <f t="shared" si="30"/>
        <v>FC</v>
      </c>
      <c r="C206" s="51" t="s">
        <v>5120</v>
      </c>
      <c r="D206" s="50" t="s">
        <v>5585</v>
      </c>
      <c r="E206" s="50" t="s">
        <v>5109</v>
      </c>
      <c r="F206" s="50" t="str">
        <f t="shared" si="38"/>
        <v>50 V</v>
      </c>
      <c r="G206" s="50" t="str">
        <f t="shared" si="39"/>
        <v>105⁰С</v>
      </c>
      <c r="H206" s="52" t="s">
        <v>5110</v>
      </c>
      <c r="I206" s="50" t="str">
        <f t="shared" si="32"/>
        <v>CapAl5X11X2.0mm 3.3uF, 50 V</v>
      </c>
      <c r="J206" s="45" t="s">
        <v>23</v>
      </c>
      <c r="K206" s="53" t="s">
        <v>5111</v>
      </c>
      <c r="L206" s="45" t="s">
        <v>25</v>
      </c>
      <c r="M206" s="52" t="str">
        <f t="shared" si="33"/>
        <v>CapAl5X11X2.0</v>
      </c>
      <c r="N206" s="52" t="str">
        <f t="shared" si="35"/>
        <v>CapAl5X11X2.0RA</v>
      </c>
      <c r="O206" s="52" t="str">
        <f t="shared" si="36"/>
        <v>CapAl5X11X2.0LA</v>
      </c>
      <c r="P206" s="52" t="s">
        <v>5586</v>
      </c>
      <c r="Q206" s="50" t="s">
        <v>5113</v>
      </c>
      <c r="R206" s="22" t="s">
        <v>5114</v>
      </c>
      <c r="S206" s="22" t="str">
        <f t="shared" ca="1" si="37"/>
        <v>C:\Altium Libraries\Passives Library\DataSheet\Aluminum Electrolytic Capacitors (Panasonic).pdf</v>
      </c>
      <c r="T206" s="50" t="str">
        <f t="shared" si="34"/>
        <v>LOW IMPEDANCE ALUMINUM ELECTROLYTIC CAPACITORS CapAl5X11X2.0 3.3uF±20% 50 V 105⁰С</v>
      </c>
    </row>
    <row r="207" spans="1:20" x14ac:dyDescent="0.3">
      <c r="A207" s="50" t="s">
        <v>5587</v>
      </c>
      <c r="B207" s="50" t="str">
        <f t="shared" si="30"/>
        <v>FC</v>
      </c>
      <c r="C207" s="51" t="s">
        <v>5120</v>
      </c>
      <c r="D207" s="50" t="s">
        <v>5588</v>
      </c>
      <c r="E207" s="50" t="s">
        <v>5109</v>
      </c>
      <c r="F207" s="50" t="str">
        <f t="shared" si="38"/>
        <v>50 V</v>
      </c>
      <c r="G207" s="50" t="str">
        <f t="shared" si="39"/>
        <v>105⁰С</v>
      </c>
      <c r="H207" s="52" t="s">
        <v>5589</v>
      </c>
      <c r="I207" s="50" t="str">
        <f t="shared" si="32"/>
        <v>CapAl5X11X2.0mm 4.7uF, 50 V</v>
      </c>
      <c r="J207" s="45" t="s">
        <v>23</v>
      </c>
      <c r="K207" s="53" t="s">
        <v>5111</v>
      </c>
      <c r="L207" s="45" t="s">
        <v>25</v>
      </c>
      <c r="M207" s="52" t="str">
        <f t="shared" si="33"/>
        <v>CapAl5X11X2.0</v>
      </c>
      <c r="N207" s="52" t="str">
        <f t="shared" si="35"/>
        <v>CapAl5X11X2.0RA</v>
      </c>
      <c r="O207" s="52" t="str">
        <f t="shared" si="36"/>
        <v>CapAl5X11X2.0LA</v>
      </c>
      <c r="P207" s="52" t="s">
        <v>5590</v>
      </c>
      <c r="Q207" s="50" t="s">
        <v>5113</v>
      </c>
      <c r="R207" s="22" t="s">
        <v>5114</v>
      </c>
      <c r="S207" s="22" t="str">
        <f t="shared" ca="1" si="37"/>
        <v>C:\Altium Libraries\Passives Library\DataSheet\Aluminum Electrolytic Capacitors (Panasonic).pdf</v>
      </c>
      <c r="T207" s="50" t="str">
        <f t="shared" si="34"/>
        <v>LOW IMPEDANCE ALUMINUM ELECTROLYTIC CAPACITORS CapAl5X11X2.0 4.7uF±20% 50 V 105⁰С</v>
      </c>
    </row>
    <row r="208" spans="1:20" x14ac:dyDescent="0.3">
      <c r="A208" s="50" t="s">
        <v>5591</v>
      </c>
      <c r="B208" s="50" t="str">
        <f t="shared" si="30"/>
        <v>FC</v>
      </c>
      <c r="C208" s="51" t="s">
        <v>5120</v>
      </c>
      <c r="D208" s="50" t="str">
        <f t="shared" si="31"/>
        <v>10uF</v>
      </c>
      <c r="E208" s="50" t="s">
        <v>5109</v>
      </c>
      <c r="F208" s="50" t="str">
        <f t="shared" si="38"/>
        <v>50 V</v>
      </c>
      <c r="G208" s="50" t="str">
        <f t="shared" si="39"/>
        <v>105⁰С</v>
      </c>
      <c r="H208" s="52" t="s">
        <v>5592</v>
      </c>
      <c r="I208" s="50" t="str">
        <f t="shared" si="32"/>
        <v>CapAl5X11X2.0mm 10uF, 50 V</v>
      </c>
      <c r="J208" s="45" t="s">
        <v>23</v>
      </c>
      <c r="K208" s="53" t="s">
        <v>5111</v>
      </c>
      <c r="L208" s="45" t="s">
        <v>25</v>
      </c>
      <c r="M208" s="52" t="str">
        <f t="shared" si="33"/>
        <v>CapAl5X11X2.0</v>
      </c>
      <c r="N208" s="52" t="str">
        <f t="shared" si="35"/>
        <v>CapAl5X11X2.0RA</v>
      </c>
      <c r="O208" s="52" t="str">
        <f t="shared" si="36"/>
        <v>CapAl5X11X2.0LA</v>
      </c>
      <c r="P208" s="52" t="s">
        <v>5593</v>
      </c>
      <c r="Q208" s="50" t="s">
        <v>5113</v>
      </c>
      <c r="R208" s="22" t="s">
        <v>5114</v>
      </c>
      <c r="S208" s="22" t="str">
        <f t="shared" ca="1" si="37"/>
        <v>C:\Altium Libraries\Passives Library\DataSheet\Aluminum Electrolytic Capacitors (Panasonic).pdf</v>
      </c>
      <c r="T208" s="50" t="str">
        <f t="shared" si="34"/>
        <v>LOW IMPEDANCE ALUMINUM ELECTROLYTIC CAPACITORS CapAl5X11X2.0 10uF±20% 50 V 105⁰С</v>
      </c>
    </row>
    <row r="209" spans="1:20" x14ac:dyDescent="0.3">
      <c r="A209" s="50" t="s">
        <v>5594</v>
      </c>
      <c r="B209" s="50" t="str">
        <f t="shared" si="30"/>
        <v>FC</v>
      </c>
      <c r="C209" s="51" t="s">
        <v>5120</v>
      </c>
      <c r="D209" s="50" t="str">
        <f t="shared" si="31"/>
        <v>12uF</v>
      </c>
      <c r="E209" s="50" t="s">
        <v>5109</v>
      </c>
      <c r="F209" s="50" t="str">
        <f t="shared" si="38"/>
        <v>50 V</v>
      </c>
      <c r="G209" s="50" t="str">
        <f t="shared" si="39"/>
        <v>105⁰С</v>
      </c>
      <c r="H209" s="52" t="s">
        <v>5595</v>
      </c>
      <c r="I209" s="50" t="str">
        <f t="shared" si="32"/>
        <v>CapAl5X11X2.0mm 12uF, 50 V</v>
      </c>
      <c r="J209" s="45" t="s">
        <v>23</v>
      </c>
      <c r="K209" s="53" t="s">
        <v>5111</v>
      </c>
      <c r="L209" s="45" t="s">
        <v>25</v>
      </c>
      <c r="M209" s="52" t="str">
        <f t="shared" si="33"/>
        <v>CapAl5X11X2.0</v>
      </c>
      <c r="N209" s="52" t="str">
        <f t="shared" si="35"/>
        <v>CapAl5X11X2.0RA</v>
      </c>
      <c r="O209" s="52" t="str">
        <f t="shared" si="36"/>
        <v>CapAl5X11X2.0LA</v>
      </c>
      <c r="P209" s="52" t="s">
        <v>5596</v>
      </c>
      <c r="Q209" s="50" t="s">
        <v>5113</v>
      </c>
      <c r="R209" s="22" t="s">
        <v>5114</v>
      </c>
      <c r="S209" s="22" t="str">
        <f t="shared" ca="1" si="37"/>
        <v>C:\Altium Libraries\Passives Library\DataSheet\Aluminum Electrolytic Capacitors (Panasonic).pdf</v>
      </c>
      <c r="T209" s="50" t="str">
        <f t="shared" si="34"/>
        <v>LOW IMPEDANCE ALUMINUM ELECTROLYTIC CAPACITORS CapAl5X11X2.0 12uF±20% 50 V 105⁰С</v>
      </c>
    </row>
    <row r="210" spans="1:20" x14ac:dyDescent="0.3">
      <c r="A210" s="50" t="s">
        <v>5597</v>
      </c>
      <c r="B210" s="50" t="str">
        <f t="shared" si="30"/>
        <v>FC</v>
      </c>
      <c r="C210" s="51" t="s">
        <v>5120</v>
      </c>
      <c r="D210" s="50" t="str">
        <f t="shared" si="31"/>
        <v>15uF</v>
      </c>
      <c r="E210" s="50" t="s">
        <v>5109</v>
      </c>
      <c r="F210" s="50" t="str">
        <f t="shared" si="38"/>
        <v>50 V</v>
      </c>
      <c r="G210" s="50" t="str">
        <f t="shared" si="39"/>
        <v>105⁰С</v>
      </c>
      <c r="H210" s="52" t="s">
        <v>5598</v>
      </c>
      <c r="I210" s="50" t="str">
        <f t="shared" si="32"/>
        <v>CapAl5X11X2.0mm 15uF, 50 V</v>
      </c>
      <c r="J210" s="45" t="s">
        <v>23</v>
      </c>
      <c r="K210" s="53" t="s">
        <v>5111</v>
      </c>
      <c r="L210" s="45" t="s">
        <v>25</v>
      </c>
      <c r="M210" s="52" t="str">
        <f t="shared" si="33"/>
        <v>CapAl5X11X2.0</v>
      </c>
      <c r="N210" s="52" t="str">
        <f t="shared" si="35"/>
        <v>CapAl5X11X2.0RA</v>
      </c>
      <c r="O210" s="52" t="str">
        <f t="shared" si="36"/>
        <v>CapAl5X11X2.0LA</v>
      </c>
      <c r="P210" s="52" t="s">
        <v>5599</v>
      </c>
      <c r="Q210" s="50" t="s">
        <v>5113</v>
      </c>
      <c r="R210" s="22" t="s">
        <v>5114</v>
      </c>
      <c r="S210" s="22" t="str">
        <f t="shared" ca="1" si="37"/>
        <v>C:\Altium Libraries\Passives Library\DataSheet\Aluminum Electrolytic Capacitors (Panasonic).pdf</v>
      </c>
      <c r="T210" s="50" t="str">
        <f t="shared" si="34"/>
        <v>LOW IMPEDANCE ALUMINUM ELECTROLYTIC CAPACITORS CapAl5X11X2.0 15uF±20% 50 V 105⁰С</v>
      </c>
    </row>
    <row r="211" spans="1:20" x14ac:dyDescent="0.3">
      <c r="A211" s="50" t="s">
        <v>5600</v>
      </c>
      <c r="B211" s="50" t="str">
        <f t="shared" si="30"/>
        <v>FC</v>
      </c>
      <c r="C211" s="51" t="s">
        <v>5120</v>
      </c>
      <c r="D211" s="50" t="str">
        <f t="shared" si="31"/>
        <v>18uF</v>
      </c>
      <c r="E211" s="50" t="s">
        <v>5109</v>
      </c>
      <c r="F211" s="50" t="str">
        <f t="shared" si="38"/>
        <v>50 V</v>
      </c>
      <c r="G211" s="50" t="str">
        <f t="shared" si="39"/>
        <v>105⁰С</v>
      </c>
      <c r="H211" s="52" t="s">
        <v>5601</v>
      </c>
      <c r="I211" s="50" t="str">
        <f t="shared" si="32"/>
        <v>CapAl5X11X2.0mm 18uF, 50 V</v>
      </c>
      <c r="J211" s="45" t="s">
        <v>23</v>
      </c>
      <c r="K211" s="53" t="s">
        <v>5111</v>
      </c>
      <c r="L211" s="45" t="s">
        <v>25</v>
      </c>
      <c r="M211" s="52" t="str">
        <f t="shared" si="33"/>
        <v>CapAl5X11X2.0</v>
      </c>
      <c r="N211" s="52" t="str">
        <f t="shared" si="35"/>
        <v>CapAl5X11X2.0RA</v>
      </c>
      <c r="O211" s="52" t="str">
        <f t="shared" si="36"/>
        <v>CapAl5X11X2.0LA</v>
      </c>
      <c r="P211" s="52" t="s">
        <v>5602</v>
      </c>
      <c r="Q211" s="50" t="s">
        <v>5113</v>
      </c>
      <c r="R211" s="22" t="s">
        <v>5114</v>
      </c>
      <c r="S211" s="22" t="str">
        <f t="shared" ca="1" si="37"/>
        <v>C:\Altium Libraries\Passives Library\DataSheet\Aluminum Electrolytic Capacitors (Panasonic).pdf</v>
      </c>
      <c r="T211" s="50" t="str">
        <f t="shared" si="34"/>
        <v>LOW IMPEDANCE ALUMINUM ELECTROLYTIC CAPACITORS CapAl5X11X2.0 18uF±20% 50 V 105⁰С</v>
      </c>
    </row>
    <row r="212" spans="1:20" x14ac:dyDescent="0.3">
      <c r="A212" s="50" t="s">
        <v>5603</v>
      </c>
      <c r="B212" s="50" t="str">
        <f t="shared" si="30"/>
        <v>FC</v>
      </c>
      <c r="C212" s="51" t="s">
        <v>5120</v>
      </c>
      <c r="D212" s="50" t="str">
        <f t="shared" si="31"/>
        <v>22uF</v>
      </c>
      <c r="E212" s="50" t="s">
        <v>5109</v>
      </c>
      <c r="F212" s="50" t="str">
        <f t="shared" si="38"/>
        <v>50 V</v>
      </c>
      <c r="G212" s="50" t="str">
        <f t="shared" si="39"/>
        <v>105⁰С</v>
      </c>
      <c r="H212" s="52" t="s">
        <v>5601</v>
      </c>
      <c r="I212" s="50" t="str">
        <f t="shared" si="32"/>
        <v>CapAl5X11X2.0mm 22uF, 50 V</v>
      </c>
      <c r="J212" s="45" t="s">
        <v>23</v>
      </c>
      <c r="K212" s="53" t="s">
        <v>5111</v>
      </c>
      <c r="L212" s="45" t="s">
        <v>25</v>
      </c>
      <c r="M212" s="52" t="str">
        <f t="shared" si="33"/>
        <v>CapAl5X11X2.0</v>
      </c>
      <c r="N212" s="52" t="str">
        <f t="shared" si="35"/>
        <v>CapAl5X11X2.0RA</v>
      </c>
      <c r="O212" s="52" t="str">
        <f t="shared" si="36"/>
        <v>CapAl5X11X2.0LA</v>
      </c>
      <c r="P212" s="52" t="s">
        <v>5604</v>
      </c>
      <c r="Q212" s="50" t="s">
        <v>5113</v>
      </c>
      <c r="R212" s="22" t="s">
        <v>5114</v>
      </c>
      <c r="S212" s="22" t="str">
        <f t="shared" ca="1" si="37"/>
        <v>C:\Altium Libraries\Passives Library\DataSheet\Aluminum Electrolytic Capacitors (Panasonic).pdf</v>
      </c>
      <c r="T212" s="50" t="str">
        <f t="shared" si="34"/>
        <v>LOW IMPEDANCE ALUMINUM ELECTROLYTIC CAPACITORS CapAl5X11X2.0 22uF±20% 50 V 105⁰С</v>
      </c>
    </row>
    <row r="213" spans="1:20" x14ac:dyDescent="0.3">
      <c r="A213" s="50" t="s">
        <v>5605</v>
      </c>
      <c r="B213" s="50" t="str">
        <f t="shared" si="30"/>
        <v>FC</v>
      </c>
      <c r="C213" s="51" t="s">
        <v>5128</v>
      </c>
      <c r="D213" s="50" t="str">
        <f t="shared" si="31"/>
        <v>33uF</v>
      </c>
      <c r="E213" s="50" t="s">
        <v>5109</v>
      </c>
      <c r="F213" s="50" t="str">
        <f t="shared" si="38"/>
        <v>50 V</v>
      </c>
      <c r="G213" s="50" t="str">
        <f t="shared" si="39"/>
        <v>105⁰С</v>
      </c>
      <c r="H213" s="52" t="s">
        <v>5606</v>
      </c>
      <c r="I213" s="50" t="str">
        <f t="shared" si="32"/>
        <v>CapAl6.3X11.2X2.5mm 33uF, 50 V</v>
      </c>
      <c r="J213" s="45" t="s">
        <v>23</v>
      </c>
      <c r="K213" s="53" t="s">
        <v>5111</v>
      </c>
      <c r="L213" s="45" t="s">
        <v>25</v>
      </c>
      <c r="M213" s="52" t="str">
        <f t="shared" si="33"/>
        <v>CapAl6.3X11.2X2.5</v>
      </c>
      <c r="N213" s="52" t="str">
        <f t="shared" si="35"/>
        <v>CapAl6.3X11.2X2.5RA</v>
      </c>
      <c r="O213" s="52" t="str">
        <f t="shared" si="36"/>
        <v>CapAl6.3X11.2X2.5LA</v>
      </c>
      <c r="P213" s="52" t="s">
        <v>5607</v>
      </c>
      <c r="Q213" s="50" t="s">
        <v>5113</v>
      </c>
      <c r="R213" s="22" t="s">
        <v>5114</v>
      </c>
      <c r="S213" s="22" t="str">
        <f t="shared" ca="1" si="37"/>
        <v>C:\Altium Libraries\Passives Library\DataSheet\Aluminum Electrolytic Capacitors (Panasonic).pdf</v>
      </c>
      <c r="T213" s="50" t="str">
        <f t="shared" si="34"/>
        <v>LOW IMPEDANCE ALUMINUM ELECTROLYTIC CAPACITORS CapAl6.3X11.2X2.5 33uF±20% 50 V 105⁰С</v>
      </c>
    </row>
    <row r="214" spans="1:20" x14ac:dyDescent="0.3">
      <c r="A214" s="50" t="s">
        <v>5608</v>
      </c>
      <c r="B214" s="50" t="str">
        <f t="shared" si="30"/>
        <v>FC</v>
      </c>
      <c r="C214" s="51" t="s">
        <v>5128</v>
      </c>
      <c r="D214" s="50" t="str">
        <f t="shared" si="31"/>
        <v>39uF</v>
      </c>
      <c r="E214" s="50" t="s">
        <v>5109</v>
      </c>
      <c r="F214" s="50" t="str">
        <f t="shared" si="38"/>
        <v>50 V</v>
      </c>
      <c r="G214" s="50" t="str">
        <f t="shared" si="39"/>
        <v>105⁰С</v>
      </c>
      <c r="H214" s="52" t="s">
        <v>5606</v>
      </c>
      <c r="I214" s="50" t="str">
        <f t="shared" si="32"/>
        <v>CapAl6.3X11.2X2.5mm 39uF, 50 V</v>
      </c>
      <c r="J214" s="45" t="s">
        <v>23</v>
      </c>
      <c r="K214" s="53" t="s">
        <v>5111</v>
      </c>
      <c r="L214" s="45" t="s">
        <v>25</v>
      </c>
      <c r="M214" s="52" t="str">
        <f t="shared" si="33"/>
        <v>CapAl6.3X11.2X2.5</v>
      </c>
      <c r="N214" s="52" t="str">
        <f t="shared" si="35"/>
        <v>CapAl6.3X11.2X2.5RA</v>
      </c>
      <c r="O214" s="52" t="str">
        <f t="shared" si="36"/>
        <v>CapAl6.3X11.2X2.5LA</v>
      </c>
      <c r="P214" s="52" t="s">
        <v>5609</v>
      </c>
      <c r="Q214" s="50" t="s">
        <v>5113</v>
      </c>
      <c r="R214" s="22" t="s">
        <v>5114</v>
      </c>
      <c r="S214" s="22" t="str">
        <f t="shared" ca="1" si="37"/>
        <v>C:\Altium Libraries\Passives Library\DataSheet\Aluminum Electrolytic Capacitors (Panasonic).pdf</v>
      </c>
      <c r="T214" s="50" t="str">
        <f t="shared" si="34"/>
        <v>LOW IMPEDANCE ALUMINUM ELECTROLYTIC CAPACITORS CapAl6.3X11.2X2.5 39uF±20% 50 V 105⁰С</v>
      </c>
    </row>
    <row r="215" spans="1:20" x14ac:dyDescent="0.3">
      <c r="A215" s="50" t="s">
        <v>5610</v>
      </c>
      <c r="B215" s="50" t="str">
        <f t="shared" si="30"/>
        <v>FC</v>
      </c>
      <c r="C215" s="51" t="s">
        <v>5128</v>
      </c>
      <c r="D215" s="50" t="str">
        <f t="shared" si="31"/>
        <v>47uF</v>
      </c>
      <c r="E215" s="50" t="s">
        <v>5109</v>
      </c>
      <c r="F215" s="50" t="str">
        <f t="shared" si="38"/>
        <v>50 V</v>
      </c>
      <c r="G215" s="50" t="str">
        <f t="shared" si="39"/>
        <v>105⁰С</v>
      </c>
      <c r="H215" s="52" t="s">
        <v>5606</v>
      </c>
      <c r="I215" s="50" t="str">
        <f t="shared" si="32"/>
        <v>CapAl6.3X11.2X2.5mm 47uF, 50 V</v>
      </c>
      <c r="J215" s="45" t="s">
        <v>23</v>
      </c>
      <c r="K215" s="53" t="s">
        <v>5111</v>
      </c>
      <c r="L215" s="45" t="s">
        <v>25</v>
      </c>
      <c r="M215" s="52" t="str">
        <f t="shared" si="33"/>
        <v>CapAl6.3X11.2X2.5</v>
      </c>
      <c r="N215" s="52" t="str">
        <f t="shared" si="35"/>
        <v>CapAl6.3X11.2X2.5RA</v>
      </c>
      <c r="O215" s="52" t="str">
        <f t="shared" si="36"/>
        <v>CapAl6.3X11.2X2.5LA</v>
      </c>
      <c r="P215" s="52" t="s">
        <v>5611</v>
      </c>
      <c r="Q215" s="50" t="s">
        <v>5113</v>
      </c>
      <c r="R215" s="22" t="s">
        <v>5114</v>
      </c>
      <c r="S215" s="22" t="str">
        <f t="shared" ca="1" si="37"/>
        <v>C:\Altium Libraries\Passives Library\DataSheet\Aluminum Electrolytic Capacitors (Panasonic).pdf</v>
      </c>
      <c r="T215" s="50" t="str">
        <f t="shared" si="34"/>
        <v>LOW IMPEDANCE ALUMINUM ELECTROLYTIC CAPACITORS CapAl6.3X11.2X2.5 47uF±20% 50 V 105⁰С</v>
      </c>
    </row>
    <row r="216" spans="1:20" x14ac:dyDescent="0.3">
      <c r="A216" s="50" t="s">
        <v>5612</v>
      </c>
      <c r="B216" s="50" t="str">
        <f t="shared" si="30"/>
        <v>FC</v>
      </c>
      <c r="C216" s="51" t="s">
        <v>5136</v>
      </c>
      <c r="D216" s="50" t="str">
        <f t="shared" si="31"/>
        <v>68uF</v>
      </c>
      <c r="E216" s="50" t="s">
        <v>5109</v>
      </c>
      <c r="F216" s="50" t="str">
        <f t="shared" si="38"/>
        <v>50 V</v>
      </c>
      <c r="G216" s="50" t="str">
        <f t="shared" si="39"/>
        <v>105⁰С</v>
      </c>
      <c r="H216" s="52" t="s">
        <v>5613</v>
      </c>
      <c r="I216" s="50" t="str">
        <f t="shared" si="32"/>
        <v>CapAl8X11.5X3.5mm 68uF, 50 V</v>
      </c>
      <c r="J216" s="45" t="s">
        <v>23</v>
      </c>
      <c r="K216" s="53" t="s">
        <v>5111</v>
      </c>
      <c r="L216" s="45" t="s">
        <v>25</v>
      </c>
      <c r="M216" s="52" t="str">
        <f t="shared" si="33"/>
        <v>CapAl8X11.5X3.5</v>
      </c>
      <c r="N216" s="52" t="str">
        <f t="shared" si="35"/>
        <v>CapAl8X11.5X3.5RA</v>
      </c>
      <c r="O216" s="52" t="str">
        <f t="shared" si="36"/>
        <v>CapAl8X11.5X3.5LA</v>
      </c>
      <c r="P216" s="52" t="s">
        <v>5614</v>
      </c>
      <c r="Q216" s="50" t="s">
        <v>5113</v>
      </c>
      <c r="R216" s="22" t="s">
        <v>5114</v>
      </c>
      <c r="S216" s="22" t="str">
        <f t="shared" ca="1" si="37"/>
        <v>C:\Altium Libraries\Passives Library\DataSheet\Aluminum Electrolytic Capacitors (Panasonic).pdf</v>
      </c>
      <c r="T216" s="50" t="str">
        <f t="shared" si="34"/>
        <v>LOW IMPEDANCE ALUMINUM ELECTROLYTIC CAPACITORS CapAl8X11.5X3.5 68uF±20% 50 V 105⁰С</v>
      </c>
    </row>
    <row r="217" spans="1:20" x14ac:dyDescent="0.3">
      <c r="A217" s="50" t="s">
        <v>5615</v>
      </c>
      <c r="B217" s="50" t="str">
        <f t="shared" si="30"/>
        <v>FC</v>
      </c>
      <c r="C217" s="51" t="s">
        <v>5136</v>
      </c>
      <c r="D217" s="50" t="str">
        <f t="shared" si="31"/>
        <v>82uF</v>
      </c>
      <c r="E217" s="50" t="s">
        <v>5109</v>
      </c>
      <c r="F217" s="50" t="str">
        <f t="shared" si="38"/>
        <v>50 V</v>
      </c>
      <c r="G217" s="50" t="str">
        <f t="shared" si="39"/>
        <v>105⁰С</v>
      </c>
      <c r="H217" s="52" t="s">
        <v>5613</v>
      </c>
      <c r="I217" s="50" t="str">
        <f t="shared" si="32"/>
        <v>CapAl8X11.5X3.5mm 82uF, 50 V</v>
      </c>
      <c r="J217" s="45" t="s">
        <v>23</v>
      </c>
      <c r="K217" s="53" t="s">
        <v>5111</v>
      </c>
      <c r="L217" s="45" t="s">
        <v>25</v>
      </c>
      <c r="M217" s="52" t="str">
        <f t="shared" si="33"/>
        <v>CapAl8X11.5X3.5</v>
      </c>
      <c r="N217" s="52" t="str">
        <f t="shared" si="35"/>
        <v>CapAl8X11.5X3.5RA</v>
      </c>
      <c r="O217" s="52" t="str">
        <f t="shared" si="36"/>
        <v>CapAl8X11.5X3.5LA</v>
      </c>
      <c r="P217" s="52" t="s">
        <v>5616</v>
      </c>
      <c r="Q217" s="50" t="s">
        <v>5113</v>
      </c>
      <c r="R217" s="22" t="s">
        <v>5114</v>
      </c>
      <c r="S217" s="22" t="str">
        <f t="shared" ca="1" si="37"/>
        <v>C:\Altium Libraries\Passives Library\DataSheet\Aluminum Electrolytic Capacitors (Panasonic).pdf</v>
      </c>
      <c r="T217" s="50" t="str">
        <f t="shared" si="34"/>
        <v>LOW IMPEDANCE ALUMINUM ELECTROLYTIC CAPACITORS CapAl8X11.5X3.5 82uF±20% 50 V 105⁰С</v>
      </c>
    </row>
    <row r="218" spans="1:20" x14ac:dyDescent="0.3">
      <c r="A218" s="50" t="s">
        <v>5617</v>
      </c>
      <c r="B218" s="50" t="str">
        <f t="shared" si="30"/>
        <v>FC</v>
      </c>
      <c r="C218" s="51" t="s">
        <v>5148</v>
      </c>
      <c r="D218" s="50" t="str">
        <f t="shared" si="31"/>
        <v>100uF</v>
      </c>
      <c r="E218" s="50" t="s">
        <v>5109</v>
      </c>
      <c r="F218" s="50" t="str">
        <f t="shared" si="38"/>
        <v>50 V</v>
      </c>
      <c r="G218" s="50" t="str">
        <f t="shared" si="39"/>
        <v>105⁰С</v>
      </c>
      <c r="H218" s="52" t="s">
        <v>5618</v>
      </c>
      <c r="I218" s="50" t="str">
        <f t="shared" si="32"/>
        <v>CapAl10X12.5X5.0mm 100uF, 50 V</v>
      </c>
      <c r="J218" s="45" t="s">
        <v>23</v>
      </c>
      <c r="K218" s="53" t="s">
        <v>5111</v>
      </c>
      <c r="L218" s="45" t="s">
        <v>25</v>
      </c>
      <c r="M218" s="52" t="str">
        <f t="shared" si="33"/>
        <v>CapAl10X12.5X5.0</v>
      </c>
      <c r="N218" s="52" t="str">
        <f t="shared" si="35"/>
        <v>CapAl10X12.5X5.0RA</v>
      </c>
      <c r="O218" s="52" t="str">
        <f t="shared" si="36"/>
        <v>CapAl10X12.5X5.0LA</v>
      </c>
      <c r="P218" s="52" t="s">
        <v>5619</v>
      </c>
      <c r="Q218" s="50" t="s">
        <v>5113</v>
      </c>
      <c r="R218" s="22" t="s">
        <v>5114</v>
      </c>
      <c r="S218" s="22" t="str">
        <f t="shared" ca="1" si="37"/>
        <v>C:\Altium Libraries\Passives Library\DataSheet\Aluminum Electrolytic Capacitors (Panasonic).pdf</v>
      </c>
      <c r="T218" s="50" t="str">
        <f t="shared" si="34"/>
        <v>LOW IMPEDANCE ALUMINUM ELECTROLYTIC CAPACITORS CapAl10X12.5X5.0 100uF±20% 50 V 105⁰С</v>
      </c>
    </row>
    <row r="219" spans="1:20" x14ac:dyDescent="0.3">
      <c r="A219" s="50" t="s">
        <v>5620</v>
      </c>
      <c r="B219" s="50" t="str">
        <f t="shared" si="30"/>
        <v>FC</v>
      </c>
      <c r="C219" s="52" t="s">
        <v>5144</v>
      </c>
      <c r="D219" s="50" t="str">
        <f t="shared" si="31"/>
        <v>120uF</v>
      </c>
      <c r="E219" s="50" t="s">
        <v>5109</v>
      </c>
      <c r="F219" s="50" t="str">
        <f t="shared" si="38"/>
        <v>50 V</v>
      </c>
      <c r="G219" s="50" t="str">
        <f t="shared" si="39"/>
        <v>105⁰С</v>
      </c>
      <c r="H219" s="52" t="s">
        <v>5621</v>
      </c>
      <c r="I219" s="50" t="str">
        <f t="shared" si="32"/>
        <v>CapAl8X15X3.5mm 120uF, 50 V</v>
      </c>
      <c r="J219" s="45" t="s">
        <v>23</v>
      </c>
      <c r="K219" s="53" t="s">
        <v>5111</v>
      </c>
      <c r="L219" s="45" t="s">
        <v>25</v>
      </c>
      <c r="M219" s="52" t="str">
        <f t="shared" si="33"/>
        <v>CapAl8X15X3.5</v>
      </c>
      <c r="N219" s="52" t="str">
        <f t="shared" si="35"/>
        <v>CapAl8X15X3.5RA</v>
      </c>
      <c r="O219" s="52" t="str">
        <f t="shared" si="36"/>
        <v>CapAl8X15X3.5LA</v>
      </c>
      <c r="P219" s="52" t="s">
        <v>5622</v>
      </c>
      <c r="Q219" s="50" t="s">
        <v>5113</v>
      </c>
      <c r="R219" s="22" t="s">
        <v>5114</v>
      </c>
      <c r="S219" s="22" t="str">
        <f t="shared" ca="1" si="37"/>
        <v>C:\Altium Libraries\Passives Library\DataSheet\Aluminum Electrolytic Capacitors (Panasonic).pdf</v>
      </c>
      <c r="T219" s="50" t="str">
        <f t="shared" si="34"/>
        <v>LOW IMPEDANCE ALUMINUM ELECTROLYTIC CAPACITORS CapAl8X15X3.5 120uF±20% 50 V 105⁰С</v>
      </c>
    </row>
    <row r="220" spans="1:20" x14ac:dyDescent="0.3">
      <c r="A220" s="50" t="s">
        <v>5623</v>
      </c>
      <c r="B220" s="50" t="str">
        <f t="shared" si="30"/>
        <v>FC</v>
      </c>
      <c r="C220" s="51" t="s">
        <v>5148</v>
      </c>
      <c r="D220" s="50" t="str">
        <f t="shared" si="31"/>
        <v>120uF</v>
      </c>
      <c r="E220" s="50" t="s">
        <v>5109</v>
      </c>
      <c r="F220" s="50" t="str">
        <f t="shared" si="38"/>
        <v>50 V</v>
      </c>
      <c r="G220" s="50" t="str">
        <f t="shared" si="39"/>
        <v>105⁰С</v>
      </c>
      <c r="H220" s="52" t="s">
        <v>5618</v>
      </c>
      <c r="I220" s="50" t="str">
        <f t="shared" si="32"/>
        <v>CapAl10X12.5X5.0mm 120uF, 50 V</v>
      </c>
      <c r="J220" s="45" t="s">
        <v>23</v>
      </c>
      <c r="K220" s="53" t="s">
        <v>5111</v>
      </c>
      <c r="L220" s="45" t="s">
        <v>25</v>
      </c>
      <c r="M220" s="52" t="str">
        <f t="shared" si="33"/>
        <v>CapAl10X12.5X5.0</v>
      </c>
      <c r="N220" s="52" t="str">
        <f t="shared" si="35"/>
        <v>CapAl10X12.5X5.0RA</v>
      </c>
      <c r="O220" s="52" t="str">
        <f t="shared" si="36"/>
        <v>CapAl10X12.5X5.0LA</v>
      </c>
      <c r="P220" s="52" t="s">
        <v>5624</v>
      </c>
      <c r="Q220" s="50" t="s">
        <v>5113</v>
      </c>
      <c r="R220" s="22" t="s">
        <v>5114</v>
      </c>
      <c r="S220" s="22" t="str">
        <f t="shared" ca="1" si="37"/>
        <v>C:\Altium Libraries\Passives Library\DataSheet\Aluminum Electrolytic Capacitors (Panasonic).pdf</v>
      </c>
      <c r="T220" s="50" t="str">
        <f t="shared" si="34"/>
        <v>LOW IMPEDANCE ALUMINUM ELECTROLYTIC CAPACITORS CapAl10X12.5X5.0 120uF±20% 50 V 105⁰С</v>
      </c>
    </row>
    <row r="221" spans="1:20" x14ac:dyDescent="0.3">
      <c r="A221" s="50" t="s">
        <v>5625</v>
      </c>
      <c r="B221" s="50" t="str">
        <f t="shared" si="30"/>
        <v>FC</v>
      </c>
      <c r="C221" s="51" t="s">
        <v>5158</v>
      </c>
      <c r="D221" s="50" t="str">
        <f t="shared" si="31"/>
        <v>150uF</v>
      </c>
      <c r="E221" s="50" t="s">
        <v>5109</v>
      </c>
      <c r="F221" s="50" t="str">
        <f t="shared" si="38"/>
        <v>50 V</v>
      </c>
      <c r="G221" s="50" t="str">
        <f t="shared" si="39"/>
        <v>105⁰С</v>
      </c>
      <c r="H221" s="52" t="s">
        <v>5626</v>
      </c>
      <c r="I221" s="50" t="str">
        <f t="shared" si="32"/>
        <v>CapAl10X16X5.0mm 150uF, 50 V</v>
      </c>
      <c r="J221" s="45" t="s">
        <v>23</v>
      </c>
      <c r="K221" s="53" t="s">
        <v>5111</v>
      </c>
      <c r="L221" s="45" t="s">
        <v>25</v>
      </c>
      <c r="M221" s="52" t="str">
        <f t="shared" si="33"/>
        <v>CapAl10X16X5.0</v>
      </c>
      <c r="N221" s="52" t="str">
        <f t="shared" si="35"/>
        <v>CapAl10X16X5.0RA</v>
      </c>
      <c r="O221" s="52" t="str">
        <f t="shared" si="36"/>
        <v>CapAl10X16X5.0LA</v>
      </c>
      <c r="P221" s="52" t="s">
        <v>5627</v>
      </c>
      <c r="Q221" s="50" t="s">
        <v>5113</v>
      </c>
      <c r="R221" s="22" t="s">
        <v>5114</v>
      </c>
      <c r="S221" s="22" t="str">
        <f t="shared" ca="1" si="37"/>
        <v>C:\Altium Libraries\Passives Library\DataSheet\Aluminum Electrolytic Capacitors (Panasonic).pdf</v>
      </c>
      <c r="T221" s="50" t="str">
        <f t="shared" si="34"/>
        <v>LOW IMPEDANCE ALUMINUM ELECTROLYTIC CAPACITORS CapAl10X16X5.0 150uF±20% 50 V 105⁰С</v>
      </c>
    </row>
    <row r="222" spans="1:20" x14ac:dyDescent="0.3">
      <c r="A222" s="50" t="s">
        <v>5628</v>
      </c>
      <c r="B222" s="50" t="str">
        <f t="shared" si="30"/>
        <v>FC</v>
      </c>
      <c r="C222" s="52" t="s">
        <v>5154</v>
      </c>
      <c r="D222" s="50" t="str">
        <f t="shared" si="31"/>
        <v>180uF</v>
      </c>
      <c r="E222" s="50" t="s">
        <v>5109</v>
      </c>
      <c r="F222" s="50" t="str">
        <f t="shared" si="38"/>
        <v>50 V</v>
      </c>
      <c r="G222" s="50" t="str">
        <f t="shared" si="39"/>
        <v>105⁰С</v>
      </c>
      <c r="H222" s="52" t="s">
        <v>5629</v>
      </c>
      <c r="I222" s="50" t="str">
        <f t="shared" si="32"/>
        <v>CapAl8X20X3.5mm 180uF, 50 V</v>
      </c>
      <c r="J222" s="45" t="s">
        <v>23</v>
      </c>
      <c r="K222" s="53" t="s">
        <v>5111</v>
      </c>
      <c r="L222" s="45" t="s">
        <v>25</v>
      </c>
      <c r="M222" s="52" t="str">
        <f t="shared" si="33"/>
        <v>CapAl8X20X3.5</v>
      </c>
      <c r="N222" s="52" t="str">
        <f t="shared" si="35"/>
        <v>CapAl8X20X3.5RA</v>
      </c>
      <c r="O222" s="52" t="str">
        <f t="shared" si="36"/>
        <v>CapAl8X20X3.5LA</v>
      </c>
      <c r="P222" s="52" t="s">
        <v>5630</v>
      </c>
      <c r="Q222" s="50" t="s">
        <v>5113</v>
      </c>
      <c r="R222" s="22" t="s">
        <v>5114</v>
      </c>
      <c r="S222" s="22" t="str">
        <f t="shared" ca="1" si="37"/>
        <v>C:\Altium Libraries\Passives Library\DataSheet\Aluminum Electrolytic Capacitors (Panasonic).pdf</v>
      </c>
      <c r="T222" s="50" t="str">
        <f t="shared" si="34"/>
        <v>LOW IMPEDANCE ALUMINUM ELECTROLYTIC CAPACITORS CapAl8X20X3.5 180uF±20% 50 V 105⁰С</v>
      </c>
    </row>
    <row r="223" spans="1:20" x14ac:dyDescent="0.3">
      <c r="A223" s="50" t="s">
        <v>5631</v>
      </c>
      <c r="B223" s="50" t="str">
        <f t="shared" si="30"/>
        <v>FC</v>
      </c>
      <c r="C223" s="51" t="s">
        <v>5158</v>
      </c>
      <c r="D223" s="50" t="str">
        <f t="shared" si="31"/>
        <v>180uF</v>
      </c>
      <c r="E223" s="50" t="s">
        <v>5109</v>
      </c>
      <c r="F223" s="50" t="str">
        <f t="shared" si="38"/>
        <v>50 V</v>
      </c>
      <c r="G223" s="50" t="str">
        <f t="shared" si="39"/>
        <v>105⁰С</v>
      </c>
      <c r="H223" s="52" t="s">
        <v>5626</v>
      </c>
      <c r="I223" s="50" t="str">
        <f t="shared" si="32"/>
        <v>CapAl10X16X5.0mm 180uF, 50 V</v>
      </c>
      <c r="J223" s="45" t="s">
        <v>23</v>
      </c>
      <c r="K223" s="53" t="s">
        <v>5111</v>
      </c>
      <c r="L223" s="45" t="s">
        <v>25</v>
      </c>
      <c r="M223" s="52" t="str">
        <f t="shared" si="33"/>
        <v>CapAl10X16X5.0</v>
      </c>
      <c r="N223" s="52" t="str">
        <f t="shared" si="35"/>
        <v>CapAl10X16X5.0RA</v>
      </c>
      <c r="O223" s="52" t="str">
        <f t="shared" si="36"/>
        <v>CapAl10X16X5.0LA</v>
      </c>
      <c r="P223" s="52" t="s">
        <v>5632</v>
      </c>
      <c r="Q223" s="50" t="s">
        <v>5113</v>
      </c>
      <c r="R223" s="22" t="s">
        <v>5114</v>
      </c>
      <c r="S223" s="22" t="str">
        <f t="shared" ca="1" si="37"/>
        <v>C:\Altium Libraries\Passives Library\DataSheet\Aluminum Electrolytic Capacitors (Panasonic).pdf</v>
      </c>
      <c r="T223" s="50" t="str">
        <f t="shared" si="34"/>
        <v>LOW IMPEDANCE ALUMINUM ELECTROLYTIC CAPACITORS CapAl10X16X5.0 180uF±20% 50 V 105⁰С</v>
      </c>
    </row>
    <row r="224" spans="1:20" x14ac:dyDescent="0.3">
      <c r="A224" s="50" t="s">
        <v>5633</v>
      </c>
      <c r="B224" s="50" t="str">
        <f t="shared" si="30"/>
        <v>FC</v>
      </c>
      <c r="C224" s="51" t="s">
        <v>5162</v>
      </c>
      <c r="D224" s="50" t="str">
        <f t="shared" si="31"/>
        <v>220uF</v>
      </c>
      <c r="E224" s="50" t="s">
        <v>5109</v>
      </c>
      <c r="F224" s="50" t="str">
        <f t="shared" si="38"/>
        <v>50 V</v>
      </c>
      <c r="G224" s="50" t="str">
        <f t="shared" si="39"/>
        <v>105⁰С</v>
      </c>
      <c r="H224" s="52" t="s">
        <v>5634</v>
      </c>
      <c r="I224" s="50" t="str">
        <f t="shared" si="32"/>
        <v>CapAl10X20X5.0mm 220uF, 50 V</v>
      </c>
      <c r="J224" s="45" t="s">
        <v>23</v>
      </c>
      <c r="K224" s="53" t="s">
        <v>5111</v>
      </c>
      <c r="L224" s="45" t="s">
        <v>25</v>
      </c>
      <c r="M224" s="52" t="str">
        <f t="shared" si="33"/>
        <v>CapAl10X20X5.0</v>
      </c>
      <c r="N224" s="52" t="str">
        <f t="shared" si="35"/>
        <v>CapAl10X20X5.0RA</v>
      </c>
      <c r="O224" s="52" t="str">
        <f t="shared" si="36"/>
        <v>CapAl10X20X5.0LA</v>
      </c>
      <c r="P224" s="52" t="s">
        <v>5635</v>
      </c>
      <c r="Q224" s="50" t="s">
        <v>5113</v>
      </c>
      <c r="R224" s="22" t="s">
        <v>5114</v>
      </c>
      <c r="S224" s="22" t="str">
        <f t="shared" ca="1" si="37"/>
        <v>C:\Altium Libraries\Passives Library\DataSheet\Aluminum Electrolytic Capacitors (Panasonic).pdf</v>
      </c>
      <c r="T224" s="50" t="str">
        <f t="shared" si="34"/>
        <v>LOW IMPEDANCE ALUMINUM ELECTROLYTIC CAPACITORS CapAl10X20X5.0 220uF±20% 50 V 105⁰С</v>
      </c>
    </row>
    <row r="225" spans="1:20" x14ac:dyDescent="0.3">
      <c r="A225" s="50" t="s">
        <v>5636</v>
      </c>
      <c r="B225" s="50" t="str">
        <f t="shared" si="30"/>
        <v>FC</v>
      </c>
      <c r="C225" s="52" t="s">
        <v>5166</v>
      </c>
      <c r="D225" s="50" t="str">
        <f t="shared" si="31"/>
        <v>220uF</v>
      </c>
      <c r="E225" s="50" t="s">
        <v>5109</v>
      </c>
      <c r="F225" s="50" t="str">
        <f t="shared" si="38"/>
        <v>50 V</v>
      </c>
      <c r="G225" s="50" t="str">
        <f t="shared" si="39"/>
        <v>105⁰С</v>
      </c>
      <c r="H225" s="52" t="s">
        <v>5637</v>
      </c>
      <c r="I225" s="50" t="str">
        <f t="shared" si="32"/>
        <v>CapAl12.5X15X5.0mm 220uF, 50 V</v>
      </c>
      <c r="J225" s="45" t="s">
        <v>23</v>
      </c>
      <c r="K225" s="53" t="s">
        <v>5111</v>
      </c>
      <c r="L225" s="45" t="s">
        <v>25</v>
      </c>
      <c r="M225" s="52" t="str">
        <f t="shared" si="33"/>
        <v>CapAl12.5X15X5.0</v>
      </c>
      <c r="N225" s="52" t="str">
        <f t="shared" si="35"/>
        <v>CapAl12.5X15X5.0RA</v>
      </c>
      <c r="O225" s="52" t="str">
        <f t="shared" si="36"/>
        <v>CapAl12.5X15X5.0LA</v>
      </c>
      <c r="P225" s="52" t="s">
        <v>5638</v>
      </c>
      <c r="Q225" s="50" t="s">
        <v>5113</v>
      </c>
      <c r="R225" s="22" t="s">
        <v>5114</v>
      </c>
      <c r="S225" s="22" t="str">
        <f t="shared" ca="1" si="37"/>
        <v>C:\Altium Libraries\Passives Library\DataSheet\Aluminum Electrolytic Capacitors (Panasonic).pdf</v>
      </c>
      <c r="T225" s="50" t="str">
        <f t="shared" si="34"/>
        <v>LOW IMPEDANCE ALUMINUM ELECTROLYTIC CAPACITORS CapAl12.5X15X5.0 220uF±20% 50 V 105⁰С</v>
      </c>
    </row>
    <row r="226" spans="1:20" x14ac:dyDescent="0.3">
      <c r="A226" s="50" t="s">
        <v>5639</v>
      </c>
      <c r="B226" s="50" t="str">
        <f t="shared" si="30"/>
        <v>FC</v>
      </c>
      <c r="C226" s="51" t="s">
        <v>5170</v>
      </c>
      <c r="D226" s="50" t="str">
        <f t="shared" si="31"/>
        <v>270uF</v>
      </c>
      <c r="E226" s="50" t="s">
        <v>5109</v>
      </c>
      <c r="F226" s="50" t="str">
        <f t="shared" si="38"/>
        <v>50 V</v>
      </c>
      <c r="G226" s="50" t="str">
        <f t="shared" si="39"/>
        <v>105⁰С</v>
      </c>
      <c r="H226" s="52" t="s">
        <v>5640</v>
      </c>
      <c r="I226" s="50" t="str">
        <f t="shared" si="32"/>
        <v>CapAl10X25X5.0mm 270uF, 50 V</v>
      </c>
      <c r="J226" s="45" t="s">
        <v>23</v>
      </c>
      <c r="K226" s="53" t="s">
        <v>5111</v>
      </c>
      <c r="L226" s="45" t="s">
        <v>25</v>
      </c>
      <c r="M226" s="52" t="str">
        <f t="shared" si="33"/>
        <v>CapAl10X25X5.0</v>
      </c>
      <c r="N226" s="52" t="str">
        <f t="shared" si="35"/>
        <v>CapAl10X25X5.0RA</v>
      </c>
      <c r="O226" s="52" t="str">
        <f t="shared" si="36"/>
        <v>CapAl10X25X5.0LA</v>
      </c>
      <c r="P226" s="52" t="s">
        <v>5641</v>
      </c>
      <c r="Q226" s="50" t="s">
        <v>5113</v>
      </c>
      <c r="R226" s="22" t="s">
        <v>5114</v>
      </c>
      <c r="S226" s="22" t="str">
        <f t="shared" ca="1" si="37"/>
        <v>C:\Altium Libraries\Passives Library\DataSheet\Aluminum Electrolytic Capacitors (Panasonic).pdf</v>
      </c>
      <c r="T226" s="50" t="str">
        <f t="shared" si="34"/>
        <v>LOW IMPEDANCE ALUMINUM ELECTROLYTIC CAPACITORS CapAl10X25X5.0 270uF±20% 50 V 105⁰С</v>
      </c>
    </row>
    <row r="227" spans="1:20" x14ac:dyDescent="0.3">
      <c r="A227" s="50" t="s">
        <v>5642</v>
      </c>
      <c r="B227" s="50" t="str">
        <f t="shared" si="30"/>
        <v>FC</v>
      </c>
      <c r="C227" s="52" t="s">
        <v>5180</v>
      </c>
      <c r="D227" s="50" t="str">
        <f t="shared" si="31"/>
        <v>330uF</v>
      </c>
      <c r="E227" s="50" t="s">
        <v>5109</v>
      </c>
      <c r="F227" s="50" t="str">
        <f t="shared" si="38"/>
        <v>50 V</v>
      </c>
      <c r="G227" s="50" t="str">
        <f t="shared" si="39"/>
        <v>105⁰С</v>
      </c>
      <c r="H227" s="52" t="s">
        <v>5643</v>
      </c>
      <c r="I227" s="50" t="str">
        <f t="shared" si="32"/>
        <v>CapAl10X30X5.0mm 330uF, 50 V</v>
      </c>
      <c r="J227" s="45" t="s">
        <v>23</v>
      </c>
      <c r="K227" s="53" t="s">
        <v>5111</v>
      </c>
      <c r="L227" s="45" t="s">
        <v>25</v>
      </c>
      <c r="M227" s="52" t="str">
        <f t="shared" si="33"/>
        <v>CapAl10X30X5.0</v>
      </c>
      <c r="N227" s="52" t="str">
        <f t="shared" si="35"/>
        <v>CapAl10X30X5.0RA</v>
      </c>
      <c r="O227" s="52" t="str">
        <f t="shared" si="36"/>
        <v>CapAl10X30X5.0LA</v>
      </c>
      <c r="P227" s="52" t="s">
        <v>5644</v>
      </c>
      <c r="Q227" s="50" t="s">
        <v>5113</v>
      </c>
      <c r="R227" s="22" t="s">
        <v>5114</v>
      </c>
      <c r="S227" s="22" t="str">
        <f t="shared" ca="1" si="37"/>
        <v>C:\Altium Libraries\Passives Library\DataSheet\Aluminum Electrolytic Capacitors (Panasonic).pdf</v>
      </c>
      <c r="T227" s="50" t="str">
        <f t="shared" si="34"/>
        <v>LOW IMPEDANCE ALUMINUM ELECTROLYTIC CAPACITORS CapAl10X30X5.0 330uF±20% 50 V 105⁰С</v>
      </c>
    </row>
    <row r="228" spans="1:20" x14ac:dyDescent="0.3">
      <c r="A228" s="50" t="s">
        <v>5645</v>
      </c>
      <c r="B228" s="50" t="str">
        <f t="shared" si="30"/>
        <v>FC</v>
      </c>
      <c r="C228" s="51" t="s">
        <v>5184</v>
      </c>
      <c r="D228" s="50" t="str">
        <f t="shared" si="31"/>
        <v>330uF</v>
      </c>
      <c r="E228" s="50" t="s">
        <v>5109</v>
      </c>
      <c r="F228" s="50" t="str">
        <f t="shared" si="38"/>
        <v>50 V</v>
      </c>
      <c r="G228" s="50" t="str">
        <f t="shared" si="39"/>
        <v>105⁰С</v>
      </c>
      <c r="H228" s="52" t="s">
        <v>5646</v>
      </c>
      <c r="I228" s="50" t="str">
        <f t="shared" si="32"/>
        <v>CapAl12.5X20X5.0mm 330uF, 50 V</v>
      </c>
      <c r="J228" s="45" t="s">
        <v>23</v>
      </c>
      <c r="K228" s="53" t="s">
        <v>5111</v>
      </c>
      <c r="L228" s="45" t="s">
        <v>25</v>
      </c>
      <c r="M228" s="52" t="str">
        <f t="shared" si="33"/>
        <v>CapAl12.5X20X5.0</v>
      </c>
      <c r="N228" s="52" t="str">
        <f t="shared" si="35"/>
        <v>CapAl12.5X20X5.0RA</v>
      </c>
      <c r="O228" s="52" t="str">
        <f t="shared" si="36"/>
        <v>CapAl12.5X20X5.0LA</v>
      </c>
      <c r="P228" s="52" t="s">
        <v>5647</v>
      </c>
      <c r="Q228" s="50" t="s">
        <v>5113</v>
      </c>
      <c r="R228" s="22" t="s">
        <v>5114</v>
      </c>
      <c r="S228" s="22" t="str">
        <f t="shared" ca="1" si="37"/>
        <v>C:\Altium Libraries\Passives Library\DataSheet\Aluminum Electrolytic Capacitors (Panasonic).pdf</v>
      </c>
      <c r="T228" s="50" t="str">
        <f t="shared" si="34"/>
        <v>LOW IMPEDANCE ALUMINUM ELECTROLYTIC CAPACITORS CapAl12.5X20X5.0 330uF±20% 50 V 105⁰С</v>
      </c>
    </row>
    <row r="229" spans="1:20" x14ac:dyDescent="0.3">
      <c r="A229" s="50" t="s">
        <v>5648</v>
      </c>
      <c r="B229" s="50" t="str">
        <f t="shared" si="30"/>
        <v>FC</v>
      </c>
      <c r="C229" s="51" t="s">
        <v>5184</v>
      </c>
      <c r="D229" s="50" t="str">
        <f t="shared" si="31"/>
        <v>390uF</v>
      </c>
      <c r="E229" s="50" t="s">
        <v>5109</v>
      </c>
      <c r="F229" s="50" t="str">
        <f t="shared" si="38"/>
        <v>50 V</v>
      </c>
      <c r="G229" s="50" t="str">
        <f t="shared" si="39"/>
        <v>105⁰С</v>
      </c>
      <c r="H229" s="52" t="s">
        <v>5646</v>
      </c>
      <c r="I229" s="50" t="str">
        <f t="shared" si="32"/>
        <v>CapAl12.5X20X5.0mm 390uF, 50 V</v>
      </c>
      <c r="J229" s="45" t="s">
        <v>23</v>
      </c>
      <c r="K229" s="53" t="s">
        <v>5111</v>
      </c>
      <c r="L229" s="45" t="s">
        <v>25</v>
      </c>
      <c r="M229" s="52" t="str">
        <f t="shared" si="33"/>
        <v>CapAl12.5X20X5.0</v>
      </c>
      <c r="N229" s="52" t="str">
        <f t="shared" si="35"/>
        <v>CapAl12.5X20X5.0RA</v>
      </c>
      <c r="O229" s="52" t="str">
        <f t="shared" si="36"/>
        <v>CapAl12.5X20X5.0LA</v>
      </c>
      <c r="P229" s="52" t="s">
        <v>5649</v>
      </c>
      <c r="Q229" s="50" t="s">
        <v>5113</v>
      </c>
      <c r="R229" s="22" t="s">
        <v>5114</v>
      </c>
      <c r="S229" s="22" t="str">
        <f t="shared" ca="1" si="37"/>
        <v>C:\Altium Libraries\Passives Library\DataSheet\Aluminum Electrolytic Capacitors (Panasonic).pdf</v>
      </c>
      <c r="T229" s="50" t="str">
        <f t="shared" si="34"/>
        <v>LOW IMPEDANCE ALUMINUM ELECTROLYTIC CAPACITORS CapAl12.5X20X5.0 390uF±20% 50 V 105⁰С</v>
      </c>
    </row>
    <row r="230" spans="1:20" x14ac:dyDescent="0.3">
      <c r="A230" s="50" t="s">
        <v>5650</v>
      </c>
      <c r="B230" s="50" t="str">
        <f t="shared" si="30"/>
        <v>FC</v>
      </c>
      <c r="C230" s="52" t="s">
        <v>5176</v>
      </c>
      <c r="D230" s="50" t="str">
        <f t="shared" si="31"/>
        <v>390uF</v>
      </c>
      <c r="E230" s="50" t="s">
        <v>5109</v>
      </c>
      <c r="F230" s="50" t="str">
        <f t="shared" si="38"/>
        <v>50 V</v>
      </c>
      <c r="G230" s="50" t="str">
        <f t="shared" si="39"/>
        <v>105⁰С</v>
      </c>
      <c r="H230" s="52" t="s">
        <v>5643</v>
      </c>
      <c r="I230" s="50" t="str">
        <f t="shared" si="32"/>
        <v>CapAl16X15X7.5mm 390uF, 50 V</v>
      </c>
      <c r="J230" s="45" t="s">
        <v>23</v>
      </c>
      <c r="K230" s="53" t="s">
        <v>5111</v>
      </c>
      <c r="L230" s="45" t="s">
        <v>25</v>
      </c>
      <c r="M230" s="52" t="str">
        <f t="shared" si="33"/>
        <v>CapAl16X15X7.5</v>
      </c>
      <c r="N230" s="52" t="str">
        <f t="shared" si="35"/>
        <v>CapAl16X15X7.5RA</v>
      </c>
      <c r="O230" s="52" t="str">
        <f t="shared" si="36"/>
        <v>CapAl16X15X7.5LA</v>
      </c>
      <c r="P230" s="52" t="s">
        <v>5651</v>
      </c>
      <c r="Q230" s="50" t="s">
        <v>5113</v>
      </c>
      <c r="R230" s="22" t="s">
        <v>5114</v>
      </c>
      <c r="S230" s="22" t="str">
        <f t="shared" ca="1" si="37"/>
        <v>C:\Altium Libraries\Passives Library\DataSheet\Aluminum Electrolytic Capacitors (Panasonic).pdf</v>
      </c>
      <c r="T230" s="50" t="str">
        <f t="shared" si="34"/>
        <v>LOW IMPEDANCE ALUMINUM ELECTROLYTIC CAPACITORS CapAl16X15X7.5 390uF±20% 50 V 105⁰С</v>
      </c>
    </row>
    <row r="231" spans="1:20" x14ac:dyDescent="0.3">
      <c r="A231" s="50" t="s">
        <v>5652</v>
      </c>
      <c r="B231" s="50" t="str">
        <f t="shared" si="30"/>
        <v>FC</v>
      </c>
      <c r="C231" s="52" t="s">
        <v>5180</v>
      </c>
      <c r="D231" s="50" t="str">
        <f t="shared" si="31"/>
        <v>470uF</v>
      </c>
      <c r="E231" s="50" t="s">
        <v>5109</v>
      </c>
      <c r="F231" s="50" t="str">
        <f t="shared" si="38"/>
        <v>50 V</v>
      </c>
      <c r="G231" s="50" t="str">
        <f t="shared" si="39"/>
        <v>105⁰С</v>
      </c>
      <c r="H231" s="52" t="s">
        <v>5643</v>
      </c>
      <c r="I231" s="50" t="str">
        <f t="shared" si="32"/>
        <v>CapAl10X30X5.0mm 470uF, 50 V</v>
      </c>
      <c r="J231" s="45" t="s">
        <v>23</v>
      </c>
      <c r="K231" s="53" t="s">
        <v>5111</v>
      </c>
      <c r="L231" s="45" t="s">
        <v>25</v>
      </c>
      <c r="M231" s="52" t="str">
        <f t="shared" si="33"/>
        <v>CapAl10X30X5.0</v>
      </c>
      <c r="N231" s="52" t="str">
        <f t="shared" si="35"/>
        <v>CapAl10X30X5.0RA</v>
      </c>
      <c r="O231" s="52" t="str">
        <f t="shared" si="36"/>
        <v>CapAl10X30X5.0LA</v>
      </c>
      <c r="P231" s="52" t="s">
        <v>5653</v>
      </c>
      <c r="Q231" s="50" t="s">
        <v>5113</v>
      </c>
      <c r="R231" s="22" t="s">
        <v>5114</v>
      </c>
      <c r="S231" s="22" t="str">
        <f t="shared" ca="1" si="37"/>
        <v>C:\Altium Libraries\Passives Library\DataSheet\Aluminum Electrolytic Capacitors (Panasonic).pdf</v>
      </c>
      <c r="T231" s="50" t="str">
        <f t="shared" si="34"/>
        <v>LOW IMPEDANCE ALUMINUM ELECTROLYTIC CAPACITORS CapAl10X30X5.0 470uF±20% 50 V 105⁰С</v>
      </c>
    </row>
    <row r="232" spans="1:20" x14ac:dyDescent="0.3">
      <c r="A232" s="50" t="s">
        <v>5654</v>
      </c>
      <c r="B232" s="50" t="str">
        <f t="shared" si="30"/>
        <v>FC</v>
      </c>
      <c r="C232" s="51" t="s">
        <v>5196</v>
      </c>
      <c r="D232" s="50" t="str">
        <f t="shared" si="31"/>
        <v>470uF</v>
      </c>
      <c r="E232" s="50" t="s">
        <v>5109</v>
      </c>
      <c r="F232" s="50" t="str">
        <f t="shared" si="38"/>
        <v>50 V</v>
      </c>
      <c r="G232" s="50" t="str">
        <f t="shared" si="39"/>
        <v>105⁰С</v>
      </c>
      <c r="H232" s="52" t="s">
        <v>5655</v>
      </c>
      <c r="I232" s="50" t="str">
        <f t="shared" si="32"/>
        <v>CapAl12.5X25X5.0mm 470uF, 50 V</v>
      </c>
      <c r="J232" s="45" t="s">
        <v>23</v>
      </c>
      <c r="K232" s="53" t="s">
        <v>5111</v>
      </c>
      <c r="L232" s="45" t="s">
        <v>25</v>
      </c>
      <c r="M232" s="52" t="str">
        <f t="shared" si="33"/>
        <v>CapAl12.5X25X5.0</v>
      </c>
      <c r="N232" s="52" t="str">
        <f t="shared" si="35"/>
        <v>CapAl12.5X25X5.0RA</v>
      </c>
      <c r="O232" s="52" t="str">
        <f t="shared" si="36"/>
        <v>CapAl12.5X25X5.0LA</v>
      </c>
      <c r="P232" s="52" t="s">
        <v>5656</v>
      </c>
      <c r="Q232" s="50" t="s">
        <v>5113</v>
      </c>
      <c r="R232" s="22" t="s">
        <v>5114</v>
      </c>
      <c r="S232" s="22" t="str">
        <f t="shared" ca="1" si="37"/>
        <v>C:\Altium Libraries\Passives Library\DataSheet\Aluminum Electrolytic Capacitors (Panasonic).pdf</v>
      </c>
      <c r="T232" s="50" t="str">
        <f t="shared" si="34"/>
        <v>LOW IMPEDANCE ALUMINUM ELECTROLYTIC CAPACITORS CapAl12.5X25X5.0 470uF±20% 50 V 105⁰С</v>
      </c>
    </row>
    <row r="233" spans="1:20" x14ac:dyDescent="0.3">
      <c r="A233" s="50" t="s">
        <v>5657</v>
      </c>
      <c r="B233" s="50" t="str">
        <f t="shared" si="30"/>
        <v>FC</v>
      </c>
      <c r="C233" s="51" t="s">
        <v>5196</v>
      </c>
      <c r="D233" s="50" t="str">
        <f t="shared" si="31"/>
        <v>560uF</v>
      </c>
      <c r="E233" s="50" t="s">
        <v>5109</v>
      </c>
      <c r="F233" s="50" t="str">
        <f t="shared" si="38"/>
        <v>50 V</v>
      </c>
      <c r="G233" s="50" t="str">
        <f t="shared" si="39"/>
        <v>105⁰С</v>
      </c>
      <c r="H233" s="52" t="s">
        <v>5655</v>
      </c>
      <c r="I233" s="50" t="str">
        <f t="shared" si="32"/>
        <v>CapAl12.5X25X5.0mm 560uF, 50 V</v>
      </c>
      <c r="J233" s="45" t="s">
        <v>23</v>
      </c>
      <c r="K233" s="53" t="s">
        <v>5111</v>
      </c>
      <c r="L233" s="45" t="s">
        <v>25</v>
      </c>
      <c r="M233" s="52" t="str">
        <f t="shared" si="33"/>
        <v>CapAl12.5X25X5.0</v>
      </c>
      <c r="N233" s="52" t="str">
        <f t="shared" si="35"/>
        <v>CapAl12.5X25X5.0RA</v>
      </c>
      <c r="O233" s="52" t="str">
        <f t="shared" si="36"/>
        <v>CapAl12.5X25X5.0LA</v>
      </c>
      <c r="P233" s="52" t="s">
        <v>5658</v>
      </c>
      <c r="Q233" s="50" t="s">
        <v>5113</v>
      </c>
      <c r="R233" s="22" t="s">
        <v>5114</v>
      </c>
      <c r="S233" s="22" t="str">
        <f t="shared" ca="1" si="37"/>
        <v>C:\Altium Libraries\Passives Library\DataSheet\Aluminum Electrolytic Capacitors (Panasonic).pdf</v>
      </c>
      <c r="T233" s="50" t="str">
        <f t="shared" si="34"/>
        <v>LOW IMPEDANCE ALUMINUM ELECTROLYTIC CAPACITORS CapAl12.5X25X5.0 560uF±20% 50 V 105⁰С</v>
      </c>
    </row>
    <row r="234" spans="1:20" x14ac:dyDescent="0.3">
      <c r="A234" s="50" t="s">
        <v>5659</v>
      </c>
      <c r="B234" s="50" t="str">
        <f t="shared" si="30"/>
        <v>FC</v>
      </c>
      <c r="C234" s="52" t="s">
        <v>5192</v>
      </c>
      <c r="D234" s="50" t="str">
        <f t="shared" si="31"/>
        <v>560uF</v>
      </c>
      <c r="E234" s="50" t="s">
        <v>5109</v>
      </c>
      <c r="F234" s="50" t="str">
        <f t="shared" si="38"/>
        <v>50 V</v>
      </c>
      <c r="G234" s="50" t="str">
        <f t="shared" si="39"/>
        <v>105⁰С</v>
      </c>
      <c r="H234" s="52" t="s">
        <v>5660</v>
      </c>
      <c r="I234" s="50" t="str">
        <f t="shared" si="32"/>
        <v>CapAl18X15X7.5mm 560uF, 50 V</v>
      </c>
      <c r="J234" s="45" t="s">
        <v>23</v>
      </c>
      <c r="K234" s="53" t="s">
        <v>5111</v>
      </c>
      <c r="L234" s="45" t="s">
        <v>25</v>
      </c>
      <c r="M234" s="52" t="str">
        <f t="shared" si="33"/>
        <v>CapAl18X15X7.5</v>
      </c>
      <c r="N234" s="52" t="str">
        <f t="shared" si="35"/>
        <v>CapAl18X15X7.5RA</v>
      </c>
      <c r="O234" s="52" t="str">
        <f t="shared" si="36"/>
        <v>CapAl18X15X7.5LA</v>
      </c>
      <c r="P234" s="52" t="s">
        <v>5661</v>
      </c>
      <c r="Q234" s="50" t="s">
        <v>5113</v>
      </c>
      <c r="R234" s="22" t="s">
        <v>5114</v>
      </c>
      <c r="S234" s="22" t="str">
        <f t="shared" ca="1" si="37"/>
        <v>C:\Altium Libraries\Passives Library\DataSheet\Aluminum Electrolytic Capacitors (Panasonic).pdf</v>
      </c>
      <c r="T234" s="50" t="str">
        <f t="shared" si="34"/>
        <v>LOW IMPEDANCE ALUMINUM ELECTROLYTIC CAPACITORS CapAl18X15X7.5 560uF±20% 50 V 105⁰С</v>
      </c>
    </row>
    <row r="235" spans="1:20" x14ac:dyDescent="0.3">
      <c r="A235" s="50" t="s">
        <v>5662</v>
      </c>
      <c r="B235" s="50" t="str">
        <f t="shared" si="30"/>
        <v>FC</v>
      </c>
      <c r="C235" s="52" t="s">
        <v>5200</v>
      </c>
      <c r="D235" s="50" t="str">
        <f t="shared" si="31"/>
        <v>680uF</v>
      </c>
      <c r="E235" s="50" t="s">
        <v>5109</v>
      </c>
      <c r="F235" s="50" t="str">
        <f t="shared" si="38"/>
        <v>50 V</v>
      </c>
      <c r="G235" s="50" t="str">
        <f t="shared" si="39"/>
        <v>105⁰С</v>
      </c>
      <c r="H235" s="52" t="s">
        <v>5663</v>
      </c>
      <c r="I235" s="50" t="str">
        <f t="shared" si="32"/>
        <v>CapAl12.5X30X5.0mm 680uF, 50 V</v>
      </c>
      <c r="J235" s="45" t="s">
        <v>23</v>
      </c>
      <c r="K235" s="53" t="s">
        <v>5111</v>
      </c>
      <c r="L235" s="45" t="s">
        <v>25</v>
      </c>
      <c r="M235" s="52" t="str">
        <f t="shared" si="33"/>
        <v>CapAl12.5X30X5.0</v>
      </c>
      <c r="N235" s="52" t="str">
        <f t="shared" si="35"/>
        <v>CapAl12.5X30X5.0RA</v>
      </c>
      <c r="O235" s="52" t="str">
        <f t="shared" si="36"/>
        <v>CapAl12.5X30X5.0LA</v>
      </c>
      <c r="P235" s="52" t="s">
        <v>5664</v>
      </c>
      <c r="Q235" s="50" t="s">
        <v>5113</v>
      </c>
      <c r="R235" s="22" t="s">
        <v>5114</v>
      </c>
      <c r="S235" s="22" t="str">
        <f t="shared" ca="1" si="37"/>
        <v>C:\Altium Libraries\Passives Library\DataSheet\Aluminum Electrolytic Capacitors (Panasonic).pdf</v>
      </c>
      <c r="T235" s="50" t="str">
        <f t="shared" si="34"/>
        <v>LOW IMPEDANCE ALUMINUM ELECTROLYTIC CAPACITORS CapAl12.5X30X5.0 680uF±20% 50 V 105⁰С</v>
      </c>
    </row>
    <row r="236" spans="1:20" x14ac:dyDescent="0.3">
      <c r="A236" s="50" t="s">
        <v>5665</v>
      </c>
      <c r="B236" s="50" t="str">
        <f t="shared" si="30"/>
        <v>FC</v>
      </c>
      <c r="C236" s="51" t="s">
        <v>5204</v>
      </c>
      <c r="D236" s="50" t="str">
        <f t="shared" si="31"/>
        <v>680uF</v>
      </c>
      <c r="E236" s="50" t="s">
        <v>5109</v>
      </c>
      <c r="F236" s="50" t="str">
        <f t="shared" si="38"/>
        <v>50 V</v>
      </c>
      <c r="G236" s="50" t="str">
        <f t="shared" si="39"/>
        <v>105⁰С</v>
      </c>
      <c r="H236" s="52" t="s">
        <v>5666</v>
      </c>
      <c r="I236" s="50" t="str">
        <f t="shared" si="32"/>
        <v>CapAl16X20X7.5mm 680uF, 50 V</v>
      </c>
      <c r="J236" s="45" t="s">
        <v>23</v>
      </c>
      <c r="K236" s="53" t="s">
        <v>5111</v>
      </c>
      <c r="L236" s="45" t="s">
        <v>25</v>
      </c>
      <c r="M236" s="52" t="str">
        <f t="shared" si="33"/>
        <v>CapAl16X20X7.5</v>
      </c>
      <c r="N236" s="52" t="str">
        <f t="shared" si="35"/>
        <v>CapAl16X20X7.5RA</v>
      </c>
      <c r="O236" s="52" t="str">
        <f t="shared" si="36"/>
        <v>CapAl16X20X7.5LA</v>
      </c>
      <c r="P236" s="52" t="s">
        <v>5667</v>
      </c>
      <c r="Q236" s="50" t="s">
        <v>5113</v>
      </c>
      <c r="R236" s="22" t="s">
        <v>5114</v>
      </c>
      <c r="S236" s="22" t="str">
        <f t="shared" ca="1" si="37"/>
        <v>C:\Altium Libraries\Passives Library\DataSheet\Aluminum Electrolytic Capacitors (Panasonic).pdf</v>
      </c>
      <c r="T236" s="50" t="str">
        <f t="shared" si="34"/>
        <v>LOW IMPEDANCE ALUMINUM ELECTROLYTIC CAPACITORS CapAl16X20X7.5 680uF±20% 50 V 105⁰С</v>
      </c>
    </row>
    <row r="237" spans="1:20" x14ac:dyDescent="0.3">
      <c r="A237" s="50" t="s">
        <v>5668</v>
      </c>
      <c r="B237" s="50" t="str">
        <f t="shared" si="30"/>
        <v>FC</v>
      </c>
      <c r="C237" s="52" t="s">
        <v>5208</v>
      </c>
      <c r="D237" s="50" t="str">
        <f t="shared" si="31"/>
        <v>820uF</v>
      </c>
      <c r="E237" s="50" t="s">
        <v>5109</v>
      </c>
      <c r="F237" s="50" t="str">
        <f t="shared" si="38"/>
        <v>50 V</v>
      </c>
      <c r="G237" s="50" t="str">
        <f t="shared" si="39"/>
        <v>105⁰С</v>
      </c>
      <c r="H237" s="52" t="s">
        <v>5669</v>
      </c>
      <c r="I237" s="50" t="str">
        <f t="shared" si="32"/>
        <v>CapAl12.5X35X5.0mm 820uF, 50 V</v>
      </c>
      <c r="J237" s="45" t="s">
        <v>23</v>
      </c>
      <c r="K237" s="53" t="s">
        <v>5111</v>
      </c>
      <c r="L237" s="45" t="s">
        <v>25</v>
      </c>
      <c r="M237" s="52" t="str">
        <f t="shared" si="33"/>
        <v>CapAl12.5X35X5.0</v>
      </c>
      <c r="N237" s="52" t="str">
        <f t="shared" si="35"/>
        <v>CapAl12.5X35X5.0RA</v>
      </c>
      <c r="O237" s="52" t="str">
        <f t="shared" si="36"/>
        <v>CapAl12.5X35X5.0LA</v>
      </c>
      <c r="P237" s="52" t="s">
        <v>5670</v>
      </c>
      <c r="Q237" s="50" t="s">
        <v>5113</v>
      </c>
      <c r="R237" s="22" t="s">
        <v>5114</v>
      </c>
      <c r="S237" s="22" t="str">
        <f t="shared" ca="1" si="37"/>
        <v>C:\Altium Libraries\Passives Library\DataSheet\Aluminum Electrolytic Capacitors (Panasonic).pdf</v>
      </c>
      <c r="T237" s="50" t="str">
        <f t="shared" si="34"/>
        <v>LOW IMPEDANCE ALUMINUM ELECTROLYTIC CAPACITORS CapAl12.5X35X5.0 820uF±20% 50 V 105⁰С</v>
      </c>
    </row>
    <row r="238" spans="1:20" x14ac:dyDescent="0.3">
      <c r="A238" s="50" t="s">
        <v>5671</v>
      </c>
      <c r="B238" s="50" t="str">
        <f t="shared" si="30"/>
        <v>FC</v>
      </c>
      <c r="C238" s="51" t="s">
        <v>5222</v>
      </c>
      <c r="D238" s="50" t="str">
        <f t="shared" si="31"/>
        <v>820uF</v>
      </c>
      <c r="E238" s="50" t="s">
        <v>5109</v>
      </c>
      <c r="F238" s="50" t="str">
        <f t="shared" si="38"/>
        <v>50 V</v>
      </c>
      <c r="G238" s="50" t="str">
        <f t="shared" si="39"/>
        <v>105⁰С</v>
      </c>
      <c r="H238" s="52" t="s">
        <v>5672</v>
      </c>
      <c r="I238" s="50" t="str">
        <f t="shared" si="32"/>
        <v>CapAl18X20X7.5mm 820uF, 50 V</v>
      </c>
      <c r="J238" s="45" t="s">
        <v>23</v>
      </c>
      <c r="K238" s="53" t="s">
        <v>5111</v>
      </c>
      <c r="L238" s="45" t="s">
        <v>25</v>
      </c>
      <c r="M238" s="52" t="str">
        <f t="shared" si="33"/>
        <v>CapAl18X20X7.5</v>
      </c>
      <c r="N238" s="52" t="str">
        <f t="shared" si="35"/>
        <v>CapAl18X20X7.5RA</v>
      </c>
      <c r="O238" s="52" t="str">
        <f t="shared" si="36"/>
        <v>CapAl18X20X7.5LA</v>
      </c>
      <c r="P238" s="52" t="s">
        <v>5673</v>
      </c>
      <c r="Q238" s="50" t="s">
        <v>5113</v>
      </c>
      <c r="R238" s="22" t="s">
        <v>5114</v>
      </c>
      <c r="S238" s="22" t="str">
        <f t="shared" ca="1" si="37"/>
        <v>C:\Altium Libraries\Passives Library\DataSheet\Aluminum Electrolytic Capacitors (Panasonic).pdf</v>
      </c>
      <c r="T238" s="50" t="str">
        <f t="shared" si="34"/>
        <v>LOW IMPEDANCE ALUMINUM ELECTROLYTIC CAPACITORS CapAl18X20X7.5 820uF±20% 50 V 105⁰С</v>
      </c>
    </row>
    <row r="239" spans="1:20" x14ac:dyDescent="0.3">
      <c r="A239" s="50" t="s">
        <v>5674</v>
      </c>
      <c r="B239" s="50" t="str">
        <f t="shared" si="30"/>
        <v>FC</v>
      </c>
      <c r="C239" s="52" t="s">
        <v>5214</v>
      </c>
      <c r="D239" s="50" t="str">
        <f t="shared" si="31"/>
        <v>1000uF</v>
      </c>
      <c r="E239" s="50" t="s">
        <v>5109</v>
      </c>
      <c r="F239" s="50" t="str">
        <f t="shared" si="38"/>
        <v>50 V</v>
      </c>
      <c r="G239" s="50" t="str">
        <f t="shared" si="39"/>
        <v>105⁰С</v>
      </c>
      <c r="H239" s="52" t="s">
        <v>5675</v>
      </c>
      <c r="I239" s="50" t="str">
        <f t="shared" si="32"/>
        <v>CapAl12.5X40X5.0mm 1000uF, 50 V</v>
      </c>
      <c r="J239" s="45" t="s">
        <v>23</v>
      </c>
      <c r="K239" s="53" t="s">
        <v>5111</v>
      </c>
      <c r="L239" s="45" t="s">
        <v>25</v>
      </c>
      <c r="M239" s="52" t="str">
        <f t="shared" si="33"/>
        <v>CapAl12.5X40X5.0</v>
      </c>
      <c r="N239" s="52" t="str">
        <f t="shared" si="35"/>
        <v>CapAl12.5X40X5.0RA</v>
      </c>
      <c r="O239" s="52" t="str">
        <f t="shared" si="36"/>
        <v>CapAl12.5X40X5.0LA</v>
      </c>
      <c r="P239" s="52" t="s">
        <v>5676</v>
      </c>
      <c r="Q239" s="50" t="s">
        <v>5113</v>
      </c>
      <c r="R239" s="22" t="s">
        <v>5114</v>
      </c>
      <c r="S239" s="22" t="str">
        <f t="shared" ca="1" si="37"/>
        <v>C:\Altium Libraries\Passives Library\DataSheet\Aluminum Electrolytic Capacitors (Panasonic).pdf</v>
      </c>
      <c r="T239" s="50" t="str">
        <f t="shared" si="34"/>
        <v>LOW IMPEDANCE ALUMINUM ELECTROLYTIC CAPACITORS CapAl12.5X40X5.0 1000uF±20% 50 V 105⁰С</v>
      </c>
    </row>
    <row r="240" spans="1:20" x14ac:dyDescent="0.3">
      <c r="A240" s="50" t="s">
        <v>5677</v>
      </c>
      <c r="B240" s="50" t="str">
        <f t="shared" si="30"/>
        <v>FC</v>
      </c>
      <c r="C240" s="51" t="s">
        <v>5218</v>
      </c>
      <c r="D240" s="50" t="str">
        <f t="shared" si="31"/>
        <v>1000uF</v>
      </c>
      <c r="E240" s="50" t="s">
        <v>5109</v>
      </c>
      <c r="F240" s="50" t="str">
        <f t="shared" si="38"/>
        <v>50 V</v>
      </c>
      <c r="G240" s="50" t="str">
        <f t="shared" si="39"/>
        <v>105⁰С</v>
      </c>
      <c r="H240" s="52" t="s">
        <v>5678</v>
      </c>
      <c r="I240" s="50" t="str">
        <f t="shared" si="32"/>
        <v>CapAl16X25X7.5mm 1000uF, 50 V</v>
      </c>
      <c r="J240" s="45" t="s">
        <v>23</v>
      </c>
      <c r="K240" s="53" t="s">
        <v>5111</v>
      </c>
      <c r="L240" s="45" t="s">
        <v>25</v>
      </c>
      <c r="M240" s="52" t="str">
        <f t="shared" si="33"/>
        <v>CapAl16X25X7.5</v>
      </c>
      <c r="N240" s="52" t="str">
        <f t="shared" si="35"/>
        <v>CapAl16X25X7.5RA</v>
      </c>
      <c r="O240" s="52" t="str">
        <f t="shared" si="36"/>
        <v>CapAl16X25X7.5LA</v>
      </c>
      <c r="P240" s="52" t="s">
        <v>5679</v>
      </c>
      <c r="Q240" s="50" t="s">
        <v>5113</v>
      </c>
      <c r="R240" s="22" t="s">
        <v>5114</v>
      </c>
      <c r="S240" s="22" t="str">
        <f t="shared" ca="1" si="37"/>
        <v>C:\Altium Libraries\Passives Library\DataSheet\Aluminum Electrolytic Capacitors (Panasonic).pdf</v>
      </c>
      <c r="T240" s="50" t="str">
        <f t="shared" si="34"/>
        <v>LOW IMPEDANCE ALUMINUM ELECTROLYTIC CAPACITORS CapAl16X25X7.5 1000uF±20% 50 V 105⁰С</v>
      </c>
    </row>
    <row r="241" spans="1:20" x14ac:dyDescent="0.3">
      <c r="A241" s="50" t="s">
        <v>5680</v>
      </c>
      <c r="B241" s="50" t="str">
        <f t="shared" si="30"/>
        <v>FC</v>
      </c>
      <c r="C241" s="51" t="s">
        <v>5226</v>
      </c>
      <c r="D241" s="50" t="str">
        <f t="shared" si="31"/>
        <v>1200uF</v>
      </c>
      <c r="E241" s="50" t="s">
        <v>5109</v>
      </c>
      <c r="F241" s="50" t="str">
        <f t="shared" si="38"/>
        <v>50 V</v>
      </c>
      <c r="G241" s="50" t="str">
        <f t="shared" si="39"/>
        <v>105⁰С</v>
      </c>
      <c r="H241" s="52" t="s">
        <v>5681</v>
      </c>
      <c r="I241" s="50" t="str">
        <f t="shared" si="32"/>
        <v>CapAl16X31.5X7.5mm 1200uF, 50 V</v>
      </c>
      <c r="J241" s="45" t="s">
        <v>23</v>
      </c>
      <c r="K241" s="53" t="s">
        <v>5111</v>
      </c>
      <c r="L241" s="45" t="s">
        <v>25</v>
      </c>
      <c r="M241" s="52" t="str">
        <f t="shared" si="33"/>
        <v>CapAl16X31.5X7.5</v>
      </c>
      <c r="N241" s="52" t="str">
        <f t="shared" si="35"/>
        <v>CapAl16X31.5X7.5RA</v>
      </c>
      <c r="O241" s="52" t="str">
        <f t="shared" si="36"/>
        <v>CapAl16X31.5X7.5LA</v>
      </c>
      <c r="P241" s="52" t="s">
        <v>5682</v>
      </c>
      <c r="Q241" s="50" t="s">
        <v>5113</v>
      </c>
      <c r="R241" s="22" t="s">
        <v>5114</v>
      </c>
      <c r="S241" s="22" t="str">
        <f t="shared" ca="1" si="37"/>
        <v>C:\Altium Libraries\Passives Library\DataSheet\Aluminum Electrolytic Capacitors (Panasonic).pdf</v>
      </c>
      <c r="T241" s="50" t="str">
        <f t="shared" si="34"/>
        <v>LOW IMPEDANCE ALUMINUM ELECTROLYTIC CAPACITORS CapAl16X31.5X7.5 1200uF±20% 50 V 105⁰С</v>
      </c>
    </row>
    <row r="242" spans="1:20" x14ac:dyDescent="0.3">
      <c r="A242" s="50" t="s">
        <v>5683</v>
      </c>
      <c r="B242" s="50" t="str">
        <f t="shared" si="30"/>
        <v>FC</v>
      </c>
      <c r="C242" s="52" t="s">
        <v>5319</v>
      </c>
      <c r="D242" s="50" t="str">
        <f t="shared" si="31"/>
        <v>1200uF</v>
      </c>
      <c r="E242" s="50" t="s">
        <v>5109</v>
      </c>
      <c r="F242" s="50" t="str">
        <f t="shared" si="38"/>
        <v>50 V</v>
      </c>
      <c r="G242" s="50" t="str">
        <f t="shared" si="39"/>
        <v>105⁰С</v>
      </c>
      <c r="H242" s="52" t="s">
        <v>5684</v>
      </c>
      <c r="I242" s="50" t="str">
        <f t="shared" si="32"/>
        <v>CapAl18X25X7.5mm 1200uF, 50 V</v>
      </c>
      <c r="J242" s="45" t="s">
        <v>23</v>
      </c>
      <c r="K242" s="53" t="s">
        <v>5111</v>
      </c>
      <c r="L242" s="45" t="s">
        <v>25</v>
      </c>
      <c r="M242" s="52" t="str">
        <f t="shared" si="33"/>
        <v>CapAl18X25X7.5</v>
      </c>
      <c r="N242" s="52" t="str">
        <f t="shared" si="35"/>
        <v>CapAl18X25X7.5RA</v>
      </c>
      <c r="O242" s="52" t="str">
        <f t="shared" si="36"/>
        <v>CapAl18X25X7.5LA</v>
      </c>
      <c r="P242" s="52" t="s">
        <v>5685</v>
      </c>
      <c r="Q242" s="50" t="s">
        <v>5113</v>
      </c>
      <c r="R242" s="22" t="s">
        <v>5114</v>
      </c>
      <c r="S242" s="22" t="str">
        <f t="shared" ca="1" si="37"/>
        <v>C:\Altium Libraries\Passives Library\DataSheet\Aluminum Electrolytic Capacitors (Panasonic).pdf</v>
      </c>
      <c r="T242" s="50" t="str">
        <f t="shared" si="34"/>
        <v>LOW IMPEDANCE ALUMINUM ELECTROLYTIC CAPACITORS CapAl18X25X7.5 1200uF±20% 50 V 105⁰С</v>
      </c>
    </row>
    <row r="243" spans="1:20" x14ac:dyDescent="0.3">
      <c r="A243" s="50" t="s">
        <v>5686</v>
      </c>
      <c r="B243" s="50" t="str">
        <f t="shared" si="30"/>
        <v>FC</v>
      </c>
      <c r="C243" s="52" t="s">
        <v>5230</v>
      </c>
      <c r="D243" s="50" t="str">
        <f t="shared" si="31"/>
        <v>1500uF</v>
      </c>
      <c r="E243" s="50" t="s">
        <v>5109</v>
      </c>
      <c r="F243" s="50" t="str">
        <f t="shared" si="38"/>
        <v>50 V</v>
      </c>
      <c r="G243" s="50" t="str">
        <f t="shared" si="39"/>
        <v>105⁰С</v>
      </c>
      <c r="H243" s="52" t="s">
        <v>5687</v>
      </c>
      <c r="I243" s="50" t="str">
        <f t="shared" si="32"/>
        <v>CapAl16X35.5X7.5mm 1500uF, 50 V</v>
      </c>
      <c r="J243" s="45" t="s">
        <v>23</v>
      </c>
      <c r="K243" s="53" t="s">
        <v>5111</v>
      </c>
      <c r="L243" s="45" t="s">
        <v>25</v>
      </c>
      <c r="M243" s="52" t="str">
        <f t="shared" si="33"/>
        <v>CapAl16X35.5X7.5</v>
      </c>
      <c r="N243" s="52" t="str">
        <f t="shared" si="35"/>
        <v>CapAl16X35.5X7.5RA</v>
      </c>
      <c r="O243" s="52" t="str">
        <f t="shared" si="36"/>
        <v>CapAl16X35.5X7.5LA</v>
      </c>
      <c r="P243" s="52" t="s">
        <v>5688</v>
      </c>
      <c r="Q243" s="50" t="s">
        <v>5113</v>
      </c>
      <c r="R243" s="22" t="s">
        <v>5114</v>
      </c>
      <c r="S243" s="22" t="str">
        <f t="shared" ca="1" si="37"/>
        <v>C:\Altium Libraries\Passives Library\DataSheet\Aluminum Electrolytic Capacitors (Panasonic).pdf</v>
      </c>
      <c r="T243" s="50" t="str">
        <f t="shared" si="34"/>
        <v>LOW IMPEDANCE ALUMINUM ELECTROLYTIC CAPACITORS CapAl16X35.5X7.5 1500uF±20% 50 V 105⁰С</v>
      </c>
    </row>
    <row r="244" spans="1:20" x14ac:dyDescent="0.3">
      <c r="A244" s="50" t="s">
        <v>5689</v>
      </c>
      <c r="B244" s="50" t="str">
        <f t="shared" si="30"/>
        <v>FC</v>
      </c>
      <c r="C244" s="52" t="s">
        <v>5238</v>
      </c>
      <c r="D244" s="50" t="str">
        <f t="shared" si="31"/>
        <v>1800uF</v>
      </c>
      <c r="E244" s="50" t="s">
        <v>5109</v>
      </c>
      <c r="F244" s="50" t="str">
        <f t="shared" si="38"/>
        <v>50 V</v>
      </c>
      <c r="G244" s="50" t="str">
        <f t="shared" si="39"/>
        <v>105⁰С</v>
      </c>
      <c r="H244" s="52" t="s">
        <v>5690</v>
      </c>
      <c r="I244" s="50" t="str">
        <f t="shared" si="32"/>
        <v>CapAl16X40X7.5mm 1800uF, 50 V</v>
      </c>
      <c r="J244" s="45" t="s">
        <v>23</v>
      </c>
      <c r="K244" s="53" t="s">
        <v>5111</v>
      </c>
      <c r="L244" s="45" t="s">
        <v>25</v>
      </c>
      <c r="M244" s="52" t="str">
        <f t="shared" si="33"/>
        <v>CapAl16X40X7.5</v>
      </c>
      <c r="N244" s="52" t="str">
        <f t="shared" si="35"/>
        <v>CapAl16X40X7.5RA</v>
      </c>
      <c r="O244" s="52" t="str">
        <f t="shared" si="36"/>
        <v>CapAl16X40X7.5LA</v>
      </c>
      <c r="P244" s="52" t="s">
        <v>5691</v>
      </c>
      <c r="Q244" s="50" t="s">
        <v>5113</v>
      </c>
      <c r="R244" s="22" t="s">
        <v>5114</v>
      </c>
      <c r="S244" s="22" t="str">
        <f t="shared" ca="1" si="37"/>
        <v>C:\Altium Libraries\Passives Library\DataSheet\Aluminum Electrolytic Capacitors (Panasonic).pdf</v>
      </c>
      <c r="T244" s="50" t="str">
        <f t="shared" si="34"/>
        <v>LOW IMPEDANCE ALUMINUM ELECTROLYTIC CAPACITORS CapAl16X40X7.5 1800uF±20% 50 V 105⁰С</v>
      </c>
    </row>
    <row r="245" spans="1:20" x14ac:dyDescent="0.3">
      <c r="A245" s="50" t="s">
        <v>5692</v>
      </c>
      <c r="B245" s="50" t="str">
        <f t="shared" si="30"/>
        <v>FC</v>
      </c>
      <c r="C245" s="51" t="s">
        <v>5234</v>
      </c>
      <c r="D245" s="50" t="str">
        <f t="shared" si="31"/>
        <v>1800uF</v>
      </c>
      <c r="E245" s="50" t="s">
        <v>5109</v>
      </c>
      <c r="F245" s="50" t="str">
        <f t="shared" si="38"/>
        <v>50 V</v>
      </c>
      <c r="G245" s="50" t="str">
        <f t="shared" si="39"/>
        <v>105⁰С</v>
      </c>
      <c r="H245" s="52" t="s">
        <v>5693</v>
      </c>
      <c r="I245" s="50" t="str">
        <f t="shared" si="32"/>
        <v>CapAl18X31.5X7.5mm 1800uF, 50 V</v>
      </c>
      <c r="J245" s="45" t="s">
        <v>23</v>
      </c>
      <c r="K245" s="53" t="s">
        <v>5111</v>
      </c>
      <c r="L245" s="45" t="s">
        <v>25</v>
      </c>
      <c r="M245" s="52" t="str">
        <f t="shared" si="33"/>
        <v>CapAl18X31.5X7.5</v>
      </c>
      <c r="N245" s="52" t="str">
        <f t="shared" si="35"/>
        <v>CapAl18X31.5X7.5RA</v>
      </c>
      <c r="O245" s="52" t="str">
        <f t="shared" si="36"/>
        <v>CapAl18X31.5X7.5LA</v>
      </c>
      <c r="P245" s="52" t="s">
        <v>5694</v>
      </c>
      <c r="Q245" s="50" t="s">
        <v>5113</v>
      </c>
      <c r="R245" s="22" t="s">
        <v>5114</v>
      </c>
      <c r="S245" s="22" t="str">
        <f t="shared" ca="1" si="37"/>
        <v>C:\Altium Libraries\Passives Library\DataSheet\Aluminum Electrolytic Capacitors (Panasonic).pdf</v>
      </c>
      <c r="T245" s="50" t="str">
        <f t="shared" si="34"/>
        <v>LOW IMPEDANCE ALUMINUM ELECTROLYTIC CAPACITORS CapAl18X31.5X7.5 1800uF±20% 50 V 105⁰С</v>
      </c>
    </row>
    <row r="246" spans="1:20" x14ac:dyDescent="0.3">
      <c r="A246" s="50" t="s">
        <v>5695</v>
      </c>
      <c r="B246" s="50" t="str">
        <f t="shared" si="30"/>
        <v>FC</v>
      </c>
      <c r="C246" s="51" t="s">
        <v>5245</v>
      </c>
      <c r="D246" s="50" t="str">
        <f t="shared" si="31"/>
        <v>2200uF</v>
      </c>
      <c r="E246" s="50" t="s">
        <v>5109</v>
      </c>
      <c r="F246" s="50" t="str">
        <f t="shared" si="38"/>
        <v>50 V</v>
      </c>
      <c r="G246" s="50" t="str">
        <f t="shared" si="39"/>
        <v>105⁰С</v>
      </c>
      <c r="H246" s="52" t="s">
        <v>5696</v>
      </c>
      <c r="I246" s="50" t="str">
        <f t="shared" si="32"/>
        <v>CapAl18X35.5X7.5mm 2200uF, 50 V</v>
      </c>
      <c r="J246" s="45" t="s">
        <v>23</v>
      </c>
      <c r="K246" s="53" t="s">
        <v>5111</v>
      </c>
      <c r="L246" s="45" t="s">
        <v>25</v>
      </c>
      <c r="M246" s="52" t="str">
        <f t="shared" si="33"/>
        <v>CapAl18X35.5X7.5</v>
      </c>
      <c r="N246" s="52" t="str">
        <f t="shared" si="35"/>
        <v>CapAl18X35.5X7.5RA</v>
      </c>
      <c r="O246" s="52" t="str">
        <f t="shared" si="36"/>
        <v>CapAl18X35.5X7.5LA</v>
      </c>
      <c r="P246" s="52" t="s">
        <v>5697</v>
      </c>
      <c r="Q246" s="50" t="s">
        <v>5113</v>
      </c>
      <c r="R246" s="22" t="s">
        <v>5114</v>
      </c>
      <c r="S246" s="22" t="str">
        <f t="shared" ca="1" si="37"/>
        <v>C:\Altium Libraries\Passives Library\DataSheet\Aluminum Electrolytic Capacitors (Panasonic).pdf</v>
      </c>
      <c r="T246" s="50" t="str">
        <f t="shared" si="34"/>
        <v>LOW IMPEDANCE ALUMINUM ELECTROLYTIC CAPACITORS CapAl18X35.5X7.5 2200uF±20% 50 V 105⁰С</v>
      </c>
    </row>
    <row r="247" spans="1:20" x14ac:dyDescent="0.3">
      <c r="A247" s="50" t="s">
        <v>5698</v>
      </c>
      <c r="B247" s="50" t="str">
        <f t="shared" si="30"/>
        <v>FC</v>
      </c>
      <c r="C247" s="51" t="s">
        <v>5120</v>
      </c>
      <c r="D247" s="50" t="str">
        <f t="shared" si="31"/>
        <v>12uF</v>
      </c>
      <c r="E247" s="50" t="s">
        <v>5109</v>
      </c>
      <c r="F247" s="50" t="str">
        <f t="shared" si="38"/>
        <v>63 V</v>
      </c>
      <c r="G247" s="50" t="str">
        <f t="shared" si="39"/>
        <v>105⁰С</v>
      </c>
      <c r="H247" s="52" t="s">
        <v>5598</v>
      </c>
      <c r="I247" s="50" t="str">
        <f t="shared" si="32"/>
        <v>CapAl5X11X2.0mm 12uF, 63 V</v>
      </c>
      <c r="J247" s="45" t="s">
        <v>23</v>
      </c>
      <c r="K247" s="53" t="s">
        <v>5111</v>
      </c>
      <c r="L247" s="45" t="s">
        <v>25</v>
      </c>
      <c r="M247" s="52" t="str">
        <f t="shared" si="33"/>
        <v>CapAl5X11X2.0</v>
      </c>
      <c r="N247" s="52" t="str">
        <f t="shared" si="35"/>
        <v>CapAl5X11X2.0RA</v>
      </c>
      <c r="O247" s="52" t="str">
        <f t="shared" si="36"/>
        <v>CapAl5X11X2.0LA</v>
      </c>
      <c r="P247" s="52" t="s">
        <v>5699</v>
      </c>
      <c r="Q247" s="50" t="s">
        <v>5113</v>
      </c>
      <c r="R247" s="22" t="s">
        <v>5114</v>
      </c>
      <c r="S247" s="22" t="str">
        <f t="shared" ca="1" si="37"/>
        <v>C:\Altium Libraries\Passives Library\DataSheet\Aluminum Electrolytic Capacitors (Panasonic).pdf</v>
      </c>
      <c r="T247" s="50" t="str">
        <f t="shared" si="34"/>
        <v>LOW IMPEDANCE ALUMINUM ELECTROLYTIC CAPACITORS CapAl5X11X2.0 12uF±20% 63 V 105⁰С</v>
      </c>
    </row>
    <row r="248" spans="1:20" x14ac:dyDescent="0.3">
      <c r="A248" s="50" t="s">
        <v>5700</v>
      </c>
      <c r="B248" s="50" t="str">
        <f t="shared" si="30"/>
        <v>FC</v>
      </c>
      <c r="C248" s="51" t="s">
        <v>5128</v>
      </c>
      <c r="D248" s="50" t="str">
        <f t="shared" si="31"/>
        <v>22uF</v>
      </c>
      <c r="E248" s="50" t="s">
        <v>5109</v>
      </c>
      <c r="F248" s="50" t="str">
        <f t="shared" si="38"/>
        <v>63 V</v>
      </c>
      <c r="G248" s="50" t="str">
        <f t="shared" si="39"/>
        <v>105⁰С</v>
      </c>
      <c r="H248" s="52" t="s">
        <v>5701</v>
      </c>
      <c r="I248" s="50" t="str">
        <f t="shared" si="32"/>
        <v>CapAl6.3X11.2X2.5mm 22uF, 63 V</v>
      </c>
      <c r="J248" s="45" t="s">
        <v>23</v>
      </c>
      <c r="K248" s="53" t="s">
        <v>5111</v>
      </c>
      <c r="L248" s="45" t="s">
        <v>25</v>
      </c>
      <c r="M248" s="52" t="str">
        <f t="shared" si="33"/>
        <v>CapAl6.3X11.2X2.5</v>
      </c>
      <c r="N248" s="52" t="str">
        <f t="shared" si="35"/>
        <v>CapAl6.3X11.2X2.5RA</v>
      </c>
      <c r="O248" s="52" t="str">
        <f t="shared" si="36"/>
        <v>CapAl6.3X11.2X2.5LA</v>
      </c>
      <c r="P248" s="52" t="s">
        <v>5702</v>
      </c>
      <c r="Q248" s="50" t="s">
        <v>5113</v>
      </c>
      <c r="R248" s="22" t="s">
        <v>5114</v>
      </c>
      <c r="S248" s="22" t="str">
        <f t="shared" ca="1" si="37"/>
        <v>C:\Altium Libraries\Passives Library\DataSheet\Aluminum Electrolytic Capacitors (Panasonic).pdf</v>
      </c>
      <c r="T248" s="50" t="str">
        <f t="shared" si="34"/>
        <v>LOW IMPEDANCE ALUMINUM ELECTROLYTIC CAPACITORS CapAl6.3X11.2X2.5 22uF±20% 63 V 105⁰С</v>
      </c>
    </row>
    <row r="249" spans="1:20" x14ac:dyDescent="0.3">
      <c r="A249" s="50" t="s">
        <v>5703</v>
      </c>
      <c r="B249" s="50" t="str">
        <f t="shared" si="30"/>
        <v>FC</v>
      </c>
      <c r="C249" s="51" t="s">
        <v>5128</v>
      </c>
      <c r="D249" s="50" t="str">
        <f t="shared" si="31"/>
        <v>33uF</v>
      </c>
      <c r="E249" s="50" t="s">
        <v>5109</v>
      </c>
      <c r="F249" s="50" t="str">
        <f t="shared" si="38"/>
        <v>63 V</v>
      </c>
      <c r="G249" s="50" t="str">
        <f t="shared" si="39"/>
        <v>105⁰С</v>
      </c>
      <c r="H249" s="52" t="s">
        <v>5701</v>
      </c>
      <c r="I249" s="50" t="str">
        <f t="shared" si="32"/>
        <v>CapAl6.3X11.2X2.5mm 33uF, 63 V</v>
      </c>
      <c r="J249" s="45" t="s">
        <v>23</v>
      </c>
      <c r="K249" s="53" t="s">
        <v>5111</v>
      </c>
      <c r="L249" s="45" t="s">
        <v>25</v>
      </c>
      <c r="M249" s="52" t="str">
        <f t="shared" si="33"/>
        <v>CapAl6.3X11.2X2.5</v>
      </c>
      <c r="N249" s="52" t="str">
        <f t="shared" si="35"/>
        <v>CapAl6.3X11.2X2.5RA</v>
      </c>
      <c r="O249" s="52" t="str">
        <f t="shared" si="36"/>
        <v>CapAl6.3X11.2X2.5LA</v>
      </c>
      <c r="P249" s="52" t="s">
        <v>5704</v>
      </c>
      <c r="Q249" s="50" t="s">
        <v>5113</v>
      </c>
      <c r="R249" s="22" t="s">
        <v>5114</v>
      </c>
      <c r="S249" s="22" t="str">
        <f t="shared" ca="1" si="37"/>
        <v>C:\Altium Libraries\Passives Library\DataSheet\Aluminum Electrolytic Capacitors (Panasonic).pdf</v>
      </c>
      <c r="T249" s="50" t="str">
        <f t="shared" si="34"/>
        <v>LOW IMPEDANCE ALUMINUM ELECTROLYTIC CAPACITORS CapAl6.3X11.2X2.5 33uF±20% 63 V 105⁰С</v>
      </c>
    </row>
    <row r="250" spans="1:20" x14ac:dyDescent="0.3">
      <c r="A250" s="50" t="s">
        <v>5705</v>
      </c>
      <c r="B250" s="50" t="str">
        <f t="shared" si="30"/>
        <v>FC</v>
      </c>
      <c r="C250" s="51" t="s">
        <v>5136</v>
      </c>
      <c r="D250" s="50" t="str">
        <f t="shared" si="31"/>
        <v>47uF</v>
      </c>
      <c r="E250" s="50" t="s">
        <v>5109</v>
      </c>
      <c r="F250" s="50" t="str">
        <f t="shared" si="38"/>
        <v>63 V</v>
      </c>
      <c r="G250" s="50" t="str">
        <f t="shared" si="39"/>
        <v>105⁰С</v>
      </c>
      <c r="H250" s="52" t="s">
        <v>5706</v>
      </c>
      <c r="I250" s="50" t="str">
        <f t="shared" si="32"/>
        <v>CapAl8X11.5X3.5mm 47uF, 63 V</v>
      </c>
      <c r="J250" s="45" t="s">
        <v>23</v>
      </c>
      <c r="K250" s="53" t="s">
        <v>5111</v>
      </c>
      <c r="L250" s="45" t="s">
        <v>25</v>
      </c>
      <c r="M250" s="52" t="str">
        <f t="shared" si="33"/>
        <v>CapAl8X11.5X3.5</v>
      </c>
      <c r="N250" s="52" t="str">
        <f t="shared" si="35"/>
        <v>CapAl8X11.5X3.5RA</v>
      </c>
      <c r="O250" s="52" t="str">
        <f t="shared" si="36"/>
        <v>CapAl8X11.5X3.5LA</v>
      </c>
      <c r="P250" s="52" t="s">
        <v>5707</v>
      </c>
      <c r="Q250" s="50" t="s">
        <v>5113</v>
      </c>
      <c r="R250" s="22" t="s">
        <v>5114</v>
      </c>
      <c r="S250" s="22" t="str">
        <f t="shared" ca="1" si="37"/>
        <v>C:\Altium Libraries\Passives Library\DataSheet\Aluminum Electrolytic Capacitors (Panasonic).pdf</v>
      </c>
      <c r="T250" s="50" t="str">
        <f t="shared" si="34"/>
        <v>LOW IMPEDANCE ALUMINUM ELECTROLYTIC CAPACITORS CapAl8X11.5X3.5 47uF±20% 63 V 105⁰С</v>
      </c>
    </row>
    <row r="251" spans="1:20" x14ac:dyDescent="0.3">
      <c r="A251" s="50" t="s">
        <v>5708</v>
      </c>
      <c r="B251" s="50" t="str">
        <f t="shared" si="30"/>
        <v>FC</v>
      </c>
      <c r="C251" s="51" t="s">
        <v>5136</v>
      </c>
      <c r="D251" s="50" t="str">
        <f t="shared" si="31"/>
        <v>56uF</v>
      </c>
      <c r="E251" s="50" t="s">
        <v>5109</v>
      </c>
      <c r="F251" s="50" t="str">
        <f t="shared" si="38"/>
        <v>63 V</v>
      </c>
      <c r="G251" s="50" t="str">
        <f t="shared" si="39"/>
        <v>105⁰С</v>
      </c>
      <c r="H251" s="52" t="s">
        <v>5706</v>
      </c>
      <c r="I251" s="50" t="str">
        <f t="shared" si="32"/>
        <v>CapAl8X11.5X3.5mm 56uF, 63 V</v>
      </c>
      <c r="J251" s="45" t="s">
        <v>23</v>
      </c>
      <c r="K251" s="53" t="s">
        <v>5111</v>
      </c>
      <c r="L251" s="45" t="s">
        <v>25</v>
      </c>
      <c r="M251" s="52" t="str">
        <f t="shared" si="33"/>
        <v>CapAl8X11.5X3.5</v>
      </c>
      <c r="N251" s="52" t="str">
        <f t="shared" si="35"/>
        <v>CapAl8X11.5X3.5RA</v>
      </c>
      <c r="O251" s="52" t="str">
        <f t="shared" si="36"/>
        <v>CapAl8X11.5X3.5LA</v>
      </c>
      <c r="P251" s="52" t="s">
        <v>5709</v>
      </c>
      <c r="Q251" s="50" t="s">
        <v>5113</v>
      </c>
      <c r="R251" s="22" t="s">
        <v>5114</v>
      </c>
      <c r="S251" s="22" t="str">
        <f t="shared" ca="1" si="37"/>
        <v>C:\Altium Libraries\Passives Library\DataSheet\Aluminum Electrolytic Capacitors (Panasonic).pdf</v>
      </c>
      <c r="T251" s="50" t="str">
        <f t="shared" si="34"/>
        <v>LOW IMPEDANCE ALUMINUM ELECTROLYTIC CAPACITORS CapAl8X11.5X3.5 56uF±20% 63 V 105⁰С</v>
      </c>
    </row>
    <row r="252" spans="1:20" x14ac:dyDescent="0.3">
      <c r="A252" s="50" t="s">
        <v>5710</v>
      </c>
      <c r="B252" s="50" t="str">
        <f t="shared" si="30"/>
        <v>FC</v>
      </c>
      <c r="C252" s="51" t="s">
        <v>5136</v>
      </c>
      <c r="D252" s="50" t="str">
        <f t="shared" si="31"/>
        <v>68uF</v>
      </c>
      <c r="E252" s="50" t="s">
        <v>5109</v>
      </c>
      <c r="F252" s="50" t="str">
        <f t="shared" si="38"/>
        <v>63 V</v>
      </c>
      <c r="G252" s="50" t="str">
        <f t="shared" si="39"/>
        <v>105⁰С</v>
      </c>
      <c r="H252" s="52" t="s">
        <v>5706</v>
      </c>
      <c r="I252" s="50" t="str">
        <f t="shared" si="32"/>
        <v>CapAl8X11.5X3.5mm 68uF, 63 V</v>
      </c>
      <c r="J252" s="45" t="s">
        <v>23</v>
      </c>
      <c r="K252" s="53" t="s">
        <v>5111</v>
      </c>
      <c r="L252" s="45" t="s">
        <v>25</v>
      </c>
      <c r="M252" s="52" t="str">
        <f t="shared" si="33"/>
        <v>CapAl8X11.5X3.5</v>
      </c>
      <c r="N252" s="52" t="str">
        <f t="shared" si="35"/>
        <v>CapAl8X11.5X3.5RA</v>
      </c>
      <c r="O252" s="52" t="str">
        <f t="shared" si="36"/>
        <v>CapAl8X11.5X3.5LA</v>
      </c>
      <c r="P252" s="52" t="s">
        <v>5711</v>
      </c>
      <c r="Q252" s="50" t="s">
        <v>5113</v>
      </c>
      <c r="R252" s="22" t="s">
        <v>5114</v>
      </c>
      <c r="S252" s="22" t="str">
        <f t="shared" ca="1" si="37"/>
        <v>C:\Altium Libraries\Passives Library\DataSheet\Aluminum Electrolytic Capacitors (Panasonic).pdf</v>
      </c>
      <c r="T252" s="50" t="str">
        <f t="shared" si="34"/>
        <v>LOW IMPEDANCE ALUMINUM ELECTROLYTIC CAPACITORS CapAl8X11.5X3.5 68uF±20% 63 V 105⁰С</v>
      </c>
    </row>
    <row r="253" spans="1:20" x14ac:dyDescent="0.3">
      <c r="A253" s="50" t="s">
        <v>5712</v>
      </c>
      <c r="B253" s="50" t="str">
        <f t="shared" si="30"/>
        <v>FC</v>
      </c>
      <c r="C253" s="51" t="s">
        <v>5148</v>
      </c>
      <c r="D253" s="50" t="str">
        <f t="shared" si="31"/>
        <v>82uF</v>
      </c>
      <c r="E253" s="50" t="s">
        <v>5109</v>
      </c>
      <c r="F253" s="50" t="str">
        <f t="shared" si="38"/>
        <v>63 V</v>
      </c>
      <c r="G253" s="50" t="str">
        <f t="shared" si="39"/>
        <v>105⁰С</v>
      </c>
      <c r="H253" s="52" t="s">
        <v>5713</v>
      </c>
      <c r="I253" s="50" t="str">
        <f t="shared" si="32"/>
        <v>CapAl10X12.5X5.0mm 82uF, 63 V</v>
      </c>
      <c r="J253" s="45" t="s">
        <v>23</v>
      </c>
      <c r="K253" s="53" t="s">
        <v>5111</v>
      </c>
      <c r="L253" s="45" t="s">
        <v>25</v>
      </c>
      <c r="M253" s="52" t="str">
        <f t="shared" si="33"/>
        <v>CapAl10X12.5X5.0</v>
      </c>
      <c r="N253" s="52" t="str">
        <f t="shared" si="35"/>
        <v>CapAl10X12.5X5.0RA</v>
      </c>
      <c r="O253" s="52" t="str">
        <f t="shared" si="36"/>
        <v>CapAl10X12.5X5.0LA</v>
      </c>
      <c r="P253" s="52" t="s">
        <v>5714</v>
      </c>
      <c r="Q253" s="50" t="s">
        <v>5113</v>
      </c>
      <c r="R253" s="22" t="s">
        <v>5114</v>
      </c>
      <c r="S253" s="22" t="str">
        <f t="shared" ca="1" si="37"/>
        <v>C:\Altium Libraries\Passives Library\DataSheet\Aluminum Electrolytic Capacitors (Panasonic).pdf</v>
      </c>
      <c r="T253" s="50" t="str">
        <f t="shared" si="34"/>
        <v>LOW IMPEDANCE ALUMINUM ELECTROLYTIC CAPACITORS CapAl10X12.5X5.0 82uF±20% 63 V 105⁰С</v>
      </c>
    </row>
    <row r="254" spans="1:20" x14ac:dyDescent="0.3">
      <c r="A254" s="50" t="s">
        <v>5715</v>
      </c>
      <c r="B254" s="50" t="str">
        <f t="shared" si="30"/>
        <v>FC</v>
      </c>
      <c r="C254" s="52" t="s">
        <v>5144</v>
      </c>
      <c r="D254" s="50" t="str">
        <f t="shared" si="31"/>
        <v>100uF</v>
      </c>
      <c r="E254" s="50" t="s">
        <v>5109</v>
      </c>
      <c r="F254" s="50" t="str">
        <f t="shared" si="38"/>
        <v>63 V</v>
      </c>
      <c r="G254" s="50" t="str">
        <f t="shared" si="39"/>
        <v>105⁰С</v>
      </c>
      <c r="H254" s="52" t="s">
        <v>5713</v>
      </c>
      <c r="I254" s="50" t="str">
        <f t="shared" si="32"/>
        <v>CapAl8X15X3.5mm 100uF, 63 V</v>
      </c>
      <c r="J254" s="45" t="s">
        <v>23</v>
      </c>
      <c r="K254" s="53" t="s">
        <v>5111</v>
      </c>
      <c r="L254" s="45" t="s">
        <v>25</v>
      </c>
      <c r="M254" s="52" t="str">
        <f t="shared" si="33"/>
        <v>CapAl8X15X3.5</v>
      </c>
      <c r="N254" s="52" t="str">
        <f t="shared" si="35"/>
        <v>CapAl8X15X3.5RA</v>
      </c>
      <c r="O254" s="52" t="str">
        <f t="shared" si="36"/>
        <v>CapAl8X15X3.5LA</v>
      </c>
      <c r="P254" s="52" t="s">
        <v>5716</v>
      </c>
      <c r="Q254" s="50" t="s">
        <v>5113</v>
      </c>
      <c r="R254" s="22" t="s">
        <v>5114</v>
      </c>
      <c r="S254" s="22" t="str">
        <f t="shared" ca="1" si="37"/>
        <v>C:\Altium Libraries\Passives Library\DataSheet\Aluminum Electrolytic Capacitors (Panasonic).pdf</v>
      </c>
      <c r="T254" s="50" t="str">
        <f t="shared" si="34"/>
        <v>LOW IMPEDANCE ALUMINUM ELECTROLYTIC CAPACITORS CapAl8X15X3.5 100uF±20% 63 V 105⁰С</v>
      </c>
    </row>
    <row r="255" spans="1:20" x14ac:dyDescent="0.3">
      <c r="A255" s="50" t="s">
        <v>5717</v>
      </c>
      <c r="B255" s="50" t="str">
        <f t="shared" si="30"/>
        <v>FC</v>
      </c>
      <c r="C255" s="51" t="s">
        <v>5148</v>
      </c>
      <c r="D255" s="50" t="str">
        <f t="shared" si="31"/>
        <v>100uF</v>
      </c>
      <c r="E255" s="50" t="s">
        <v>5109</v>
      </c>
      <c r="F255" s="50" t="str">
        <f t="shared" si="38"/>
        <v>63 V</v>
      </c>
      <c r="G255" s="50" t="str">
        <f t="shared" si="39"/>
        <v>105⁰С</v>
      </c>
      <c r="H255" s="52" t="s">
        <v>5713</v>
      </c>
      <c r="I255" s="50" t="str">
        <f t="shared" si="32"/>
        <v>CapAl10X12.5X5.0mm 100uF, 63 V</v>
      </c>
      <c r="J255" s="45" t="s">
        <v>23</v>
      </c>
      <c r="K255" s="53" t="s">
        <v>5111</v>
      </c>
      <c r="L255" s="45" t="s">
        <v>25</v>
      </c>
      <c r="M255" s="52" t="str">
        <f t="shared" si="33"/>
        <v>CapAl10X12.5X5.0</v>
      </c>
      <c r="N255" s="52" t="str">
        <f t="shared" si="35"/>
        <v>CapAl10X12.5X5.0RA</v>
      </c>
      <c r="O255" s="52" t="str">
        <f t="shared" si="36"/>
        <v>CapAl10X12.5X5.0LA</v>
      </c>
      <c r="P255" s="52" t="s">
        <v>5718</v>
      </c>
      <c r="Q255" s="50" t="s">
        <v>5113</v>
      </c>
      <c r="R255" s="22" t="s">
        <v>5114</v>
      </c>
      <c r="S255" s="22" t="str">
        <f t="shared" ca="1" si="37"/>
        <v>C:\Altium Libraries\Passives Library\DataSheet\Aluminum Electrolytic Capacitors (Panasonic).pdf</v>
      </c>
      <c r="T255" s="50" t="str">
        <f t="shared" si="34"/>
        <v>LOW IMPEDANCE ALUMINUM ELECTROLYTIC CAPACITORS CapAl10X12.5X5.0 100uF±20% 63 V 105⁰С</v>
      </c>
    </row>
    <row r="256" spans="1:20" x14ac:dyDescent="0.3">
      <c r="A256" s="50" t="s">
        <v>5719</v>
      </c>
      <c r="B256" s="50" t="str">
        <f t="shared" si="30"/>
        <v>FC</v>
      </c>
      <c r="C256" s="51" t="s">
        <v>5158</v>
      </c>
      <c r="D256" s="50" t="str">
        <f t="shared" si="31"/>
        <v>120uF</v>
      </c>
      <c r="E256" s="50" t="s">
        <v>5109</v>
      </c>
      <c r="F256" s="50" t="str">
        <f t="shared" si="38"/>
        <v>63 V</v>
      </c>
      <c r="G256" s="50" t="str">
        <f t="shared" si="39"/>
        <v>105⁰С</v>
      </c>
      <c r="H256" s="52" t="s">
        <v>5720</v>
      </c>
      <c r="I256" s="50" t="str">
        <f t="shared" si="32"/>
        <v>CapAl10X16X5.0mm 120uF, 63 V</v>
      </c>
      <c r="J256" s="45" t="s">
        <v>23</v>
      </c>
      <c r="K256" s="53" t="s">
        <v>5111</v>
      </c>
      <c r="L256" s="45" t="s">
        <v>25</v>
      </c>
      <c r="M256" s="52" t="str">
        <f t="shared" si="33"/>
        <v>CapAl10X16X5.0</v>
      </c>
      <c r="N256" s="52" t="str">
        <f t="shared" si="35"/>
        <v>CapAl10X16X5.0RA</v>
      </c>
      <c r="O256" s="52" t="str">
        <f t="shared" si="36"/>
        <v>CapAl10X16X5.0LA</v>
      </c>
      <c r="P256" s="52" t="s">
        <v>5721</v>
      </c>
      <c r="Q256" s="50" t="s">
        <v>5113</v>
      </c>
      <c r="R256" s="22" t="s">
        <v>5114</v>
      </c>
      <c r="S256" s="22" t="str">
        <f t="shared" ca="1" si="37"/>
        <v>C:\Altium Libraries\Passives Library\DataSheet\Aluminum Electrolytic Capacitors (Panasonic).pdf</v>
      </c>
      <c r="T256" s="50" t="str">
        <f t="shared" si="34"/>
        <v>LOW IMPEDANCE ALUMINUM ELECTROLYTIC CAPACITORS CapAl10X16X5.0 120uF±20% 63 V 105⁰С</v>
      </c>
    </row>
    <row r="257" spans="1:20" x14ac:dyDescent="0.3">
      <c r="A257" s="50" t="s">
        <v>5722</v>
      </c>
      <c r="B257" s="50" t="str">
        <f t="shared" si="30"/>
        <v>FC</v>
      </c>
      <c r="C257" s="51" t="s">
        <v>5154</v>
      </c>
      <c r="D257" s="50" t="str">
        <f t="shared" si="31"/>
        <v>150uF</v>
      </c>
      <c r="E257" s="50" t="s">
        <v>5109</v>
      </c>
      <c r="F257" s="50" t="str">
        <f t="shared" si="38"/>
        <v>63 V</v>
      </c>
      <c r="G257" s="50" t="str">
        <f t="shared" si="39"/>
        <v>105⁰С</v>
      </c>
      <c r="H257" s="52" t="s">
        <v>5723</v>
      </c>
      <c r="I257" s="50" t="str">
        <f t="shared" si="32"/>
        <v>CapAl8X20X3.5mm 150uF, 63 V</v>
      </c>
      <c r="J257" s="45" t="s">
        <v>23</v>
      </c>
      <c r="K257" s="53" t="s">
        <v>5111</v>
      </c>
      <c r="L257" s="45" t="s">
        <v>25</v>
      </c>
      <c r="M257" s="52" t="str">
        <f t="shared" si="33"/>
        <v>CapAl8X20X3.5</v>
      </c>
      <c r="N257" s="52" t="str">
        <f t="shared" si="35"/>
        <v>CapAl8X20X3.5RA</v>
      </c>
      <c r="O257" s="52" t="str">
        <f t="shared" si="36"/>
        <v>CapAl8X20X3.5LA</v>
      </c>
      <c r="P257" s="52" t="s">
        <v>5724</v>
      </c>
      <c r="Q257" s="50" t="s">
        <v>5113</v>
      </c>
      <c r="R257" s="22" t="s">
        <v>5114</v>
      </c>
      <c r="S257" s="22" t="str">
        <f t="shared" ca="1" si="37"/>
        <v>C:\Altium Libraries\Passives Library\DataSheet\Aluminum Electrolytic Capacitors (Panasonic).pdf</v>
      </c>
      <c r="T257" s="50" t="str">
        <f t="shared" si="34"/>
        <v>LOW IMPEDANCE ALUMINUM ELECTROLYTIC CAPACITORS CapAl8X20X3.5 150uF±20% 63 V 105⁰С</v>
      </c>
    </row>
    <row r="258" spans="1:20" x14ac:dyDescent="0.3">
      <c r="A258" s="50" t="s">
        <v>5725</v>
      </c>
      <c r="B258" s="50" t="str">
        <f t="shared" ref="B258:B311" si="40">MID(P258,4,2)</f>
        <v>FC</v>
      </c>
      <c r="C258" s="51" t="s">
        <v>5162</v>
      </c>
      <c r="D258" s="50" t="str">
        <f t="shared" ref="D258:D311" si="41">CONCATENATE(MID(P258,8,2)*POWER(10,MID(P258,10,1)),"uF")</f>
        <v>180uF</v>
      </c>
      <c r="E258" s="50" t="s">
        <v>5109</v>
      </c>
      <c r="F258" s="50" t="str">
        <f t="shared" si="38"/>
        <v>63 V</v>
      </c>
      <c r="G258" s="50" t="str">
        <f t="shared" si="39"/>
        <v>105⁰С</v>
      </c>
      <c r="H258" s="52" t="s">
        <v>5726</v>
      </c>
      <c r="I258" s="50" t="str">
        <f t="shared" ref="I258:I311" si="42">CONCATENATE(M258,"mm ",D258,", ",F258)</f>
        <v>CapAl10X20X5.0mm 180uF, 63 V</v>
      </c>
      <c r="J258" s="45" t="s">
        <v>23</v>
      </c>
      <c r="K258" s="53" t="s">
        <v>5111</v>
      </c>
      <c r="L258" s="45" t="s">
        <v>25</v>
      </c>
      <c r="M258" s="52" t="str">
        <f t="shared" ref="M258:M311" si="43">CONCATENATE("CapAl",MID(C258,1,FIND("m",C258,1)-1))</f>
        <v>CapAl10X20X5.0</v>
      </c>
      <c r="N258" s="52" t="str">
        <f t="shared" si="35"/>
        <v>CapAl10X20X5.0RA</v>
      </c>
      <c r="O258" s="52" t="str">
        <f t="shared" si="36"/>
        <v>CapAl10X20X5.0LA</v>
      </c>
      <c r="P258" s="52" t="s">
        <v>5727</v>
      </c>
      <c r="Q258" s="50" t="s">
        <v>5113</v>
      </c>
      <c r="R258" s="22" t="s">
        <v>5114</v>
      </c>
      <c r="S258" s="22" t="str">
        <f t="shared" ca="1" si="37"/>
        <v>C:\Altium Libraries\Passives Library\DataSheet\Aluminum Electrolytic Capacitors (Panasonic).pdf</v>
      </c>
      <c r="T258" s="50" t="str">
        <f t="shared" ref="T258:T311" si="44">CONCATENATE(R258," ",M258," ",D258,E258," ",F258," ",G258)</f>
        <v>LOW IMPEDANCE ALUMINUM ELECTROLYTIC CAPACITORS CapAl10X20X5.0 180uF±20% 63 V 105⁰С</v>
      </c>
    </row>
    <row r="259" spans="1:20" x14ac:dyDescent="0.3">
      <c r="A259" s="50" t="s">
        <v>5728</v>
      </c>
      <c r="B259" s="50" t="str">
        <f t="shared" si="40"/>
        <v>FC</v>
      </c>
      <c r="C259" s="52" t="s">
        <v>5166</v>
      </c>
      <c r="D259" s="50" t="str">
        <f t="shared" si="41"/>
        <v>180uF</v>
      </c>
      <c r="E259" s="50" t="s">
        <v>5109</v>
      </c>
      <c r="F259" s="50" t="str">
        <f t="shared" si="38"/>
        <v>63 V</v>
      </c>
      <c r="G259" s="50" t="str">
        <f t="shared" si="39"/>
        <v>105⁰С</v>
      </c>
      <c r="H259" s="52" t="s">
        <v>5729</v>
      </c>
      <c r="I259" s="50" t="str">
        <f t="shared" si="42"/>
        <v>CapAl12.5X15X5.0mm 180uF, 63 V</v>
      </c>
      <c r="J259" s="45" t="s">
        <v>23</v>
      </c>
      <c r="K259" s="53" t="s">
        <v>5111</v>
      </c>
      <c r="L259" s="45" t="s">
        <v>25</v>
      </c>
      <c r="M259" s="52" t="str">
        <f t="shared" si="43"/>
        <v>CapAl12.5X15X5.0</v>
      </c>
      <c r="N259" s="52" t="str">
        <f t="shared" ref="N259:N322" si="45">CONCATENATE(M259,"RA")</f>
        <v>CapAl12.5X15X5.0RA</v>
      </c>
      <c r="O259" s="52" t="str">
        <f t="shared" ref="O259:O311" si="46">CONCATENATE(M259,"LA")</f>
        <v>CapAl12.5X15X5.0LA</v>
      </c>
      <c r="P259" s="52" t="s">
        <v>5730</v>
      </c>
      <c r="Q259" s="50" t="s">
        <v>5113</v>
      </c>
      <c r="R259" s="22" t="s">
        <v>5114</v>
      </c>
      <c r="S259" s="22" t="str">
        <f t="shared" ref="S259:S311" ca="1" si="47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259" s="50" t="str">
        <f t="shared" si="44"/>
        <v>LOW IMPEDANCE ALUMINUM ELECTROLYTIC CAPACITORS CapAl12.5X15X5.0 180uF±20% 63 V 105⁰С</v>
      </c>
    </row>
    <row r="260" spans="1:20" x14ac:dyDescent="0.3">
      <c r="A260" s="50" t="s">
        <v>5731</v>
      </c>
      <c r="B260" s="50" t="str">
        <f t="shared" si="40"/>
        <v>FC</v>
      </c>
      <c r="C260" s="52" t="s">
        <v>5162</v>
      </c>
      <c r="D260" s="50" t="str">
        <f t="shared" si="41"/>
        <v>220uF</v>
      </c>
      <c r="E260" s="50" t="s">
        <v>5109</v>
      </c>
      <c r="F260" s="50" t="str">
        <f t="shared" si="38"/>
        <v>63 V</v>
      </c>
      <c r="G260" s="50" t="str">
        <f t="shared" si="39"/>
        <v>105⁰С</v>
      </c>
      <c r="H260" s="52" t="s">
        <v>5726</v>
      </c>
      <c r="I260" s="50" t="str">
        <f t="shared" si="42"/>
        <v>CapAl10X20X5.0mm 220uF, 63 V</v>
      </c>
      <c r="J260" s="45" t="s">
        <v>23</v>
      </c>
      <c r="K260" s="53" t="s">
        <v>5111</v>
      </c>
      <c r="L260" s="45" t="s">
        <v>25</v>
      </c>
      <c r="M260" s="52" t="str">
        <f t="shared" si="43"/>
        <v>CapAl10X20X5.0</v>
      </c>
      <c r="N260" s="52" t="str">
        <f t="shared" si="45"/>
        <v>CapAl10X20X5.0RA</v>
      </c>
      <c r="O260" s="52" t="str">
        <f t="shared" si="46"/>
        <v>CapAl10X20X5.0LA</v>
      </c>
      <c r="P260" s="52" t="s">
        <v>5732</v>
      </c>
      <c r="Q260" s="50" t="s">
        <v>5113</v>
      </c>
      <c r="R260" s="22" t="s">
        <v>5114</v>
      </c>
      <c r="S260" s="22" t="str">
        <f t="shared" ca="1" si="47"/>
        <v>C:\Altium Libraries\Passives Library\DataSheet\Aluminum Electrolytic Capacitors (Panasonic).pdf</v>
      </c>
      <c r="T260" s="50" t="str">
        <f t="shared" si="44"/>
        <v>LOW IMPEDANCE ALUMINUM ELECTROLYTIC CAPACITORS CapAl10X20X5.0 220uF±20% 63 V 105⁰С</v>
      </c>
    </row>
    <row r="261" spans="1:20" x14ac:dyDescent="0.3">
      <c r="A261" s="50" t="s">
        <v>5733</v>
      </c>
      <c r="B261" s="50" t="str">
        <f t="shared" si="40"/>
        <v>FC</v>
      </c>
      <c r="C261" s="51" t="s">
        <v>5170</v>
      </c>
      <c r="D261" s="50" t="str">
        <f t="shared" si="41"/>
        <v>220uF</v>
      </c>
      <c r="E261" s="50" t="s">
        <v>5109</v>
      </c>
      <c r="F261" s="50" t="str">
        <f t="shared" ref="F261:F311" si="48">CONCATENATE(IF((MID(P261,6,2))="0J",6.3,IF((MID(P261,6,2))="1A",10,IF((MID(P261,6,2))="1C",16,IF((MID(P261,6,2))="1E",25,IF((MID(P261,6,2))="1V",35,IF((MID(P261,6,2))="1H",50,IF((MID(P261,6,2))="1J",63,IF((MID(P261,6,2))="2A",100,IF((MID(P261,6,2))="2C",160,IF((MID(P261,6,2))="2D",200,IF((MID(P261,6,2))="2E",250,IF((MID(P261,6,2))="2V",350,IF((MID(P261,6,2))="2G",400,IF((MID(P261,6,2))="2W",450,0))))))))))))))," V")</f>
        <v>63 V</v>
      </c>
      <c r="G261" s="50" t="str">
        <f t="shared" ref="G261:G311" si="49">CONCATENATE((IF(OR(B261="TA",B261="TP"),125,105)),"⁰С")</f>
        <v>105⁰С</v>
      </c>
      <c r="H261" s="52" t="s">
        <v>5159</v>
      </c>
      <c r="I261" s="50" t="str">
        <f t="shared" si="42"/>
        <v>CapAl10X25X5.0mm 220uF, 63 V</v>
      </c>
      <c r="J261" s="45" t="s">
        <v>23</v>
      </c>
      <c r="K261" s="53" t="s">
        <v>5111</v>
      </c>
      <c r="L261" s="45" t="s">
        <v>25</v>
      </c>
      <c r="M261" s="52" t="str">
        <f t="shared" si="43"/>
        <v>CapAl10X25X5.0</v>
      </c>
      <c r="N261" s="52" t="str">
        <f t="shared" si="45"/>
        <v>CapAl10X25X5.0RA</v>
      </c>
      <c r="O261" s="52" t="str">
        <f t="shared" si="46"/>
        <v>CapAl10X25X5.0LA</v>
      </c>
      <c r="P261" s="52" t="s">
        <v>5734</v>
      </c>
      <c r="Q261" s="50" t="s">
        <v>5113</v>
      </c>
      <c r="R261" s="22" t="s">
        <v>5114</v>
      </c>
      <c r="S261" s="22" t="str">
        <f t="shared" ca="1" si="47"/>
        <v>C:\Altium Libraries\Passives Library\DataSheet\Aluminum Electrolytic Capacitors (Panasonic).pdf</v>
      </c>
      <c r="T261" s="50" t="str">
        <f t="shared" si="44"/>
        <v>LOW IMPEDANCE ALUMINUM ELECTROLYTIC CAPACITORS CapAl10X25X5.0 220uF±20% 63 V 105⁰С</v>
      </c>
    </row>
    <row r="262" spans="1:20" x14ac:dyDescent="0.3">
      <c r="A262" s="50" t="s">
        <v>5735</v>
      </c>
      <c r="B262" s="50" t="str">
        <f t="shared" si="40"/>
        <v>FC</v>
      </c>
      <c r="C262" s="52" t="s">
        <v>5184</v>
      </c>
      <c r="D262" s="50" t="str">
        <f t="shared" si="41"/>
        <v>220uF</v>
      </c>
      <c r="E262" s="50" t="s">
        <v>5109</v>
      </c>
      <c r="F262" s="50" t="str">
        <f t="shared" si="48"/>
        <v>63 V</v>
      </c>
      <c r="G262" s="50" t="str">
        <f t="shared" si="49"/>
        <v>105⁰С</v>
      </c>
      <c r="H262" s="52" t="s">
        <v>5736</v>
      </c>
      <c r="I262" s="50" t="str">
        <f t="shared" si="42"/>
        <v>CapAl12.5X20X5.0mm 220uF, 63 V</v>
      </c>
      <c r="J262" s="45" t="s">
        <v>23</v>
      </c>
      <c r="K262" s="53" t="s">
        <v>5111</v>
      </c>
      <c r="L262" s="45" t="s">
        <v>25</v>
      </c>
      <c r="M262" s="52" t="str">
        <f t="shared" si="43"/>
        <v>CapAl12.5X20X5.0</v>
      </c>
      <c r="N262" s="52" t="str">
        <f t="shared" si="45"/>
        <v>CapAl12.5X20X5.0RA</v>
      </c>
      <c r="O262" s="52" t="str">
        <f t="shared" si="46"/>
        <v>CapAl12.5X20X5.0LA</v>
      </c>
      <c r="P262" s="52" t="s">
        <v>5737</v>
      </c>
      <c r="Q262" s="50" t="s">
        <v>5113</v>
      </c>
      <c r="R262" s="22" t="s">
        <v>5114</v>
      </c>
      <c r="S262" s="22" t="str">
        <f t="shared" ca="1" si="47"/>
        <v>C:\Altium Libraries\Passives Library\DataSheet\Aluminum Electrolytic Capacitors (Panasonic).pdf</v>
      </c>
      <c r="T262" s="50" t="str">
        <f t="shared" si="44"/>
        <v>LOW IMPEDANCE ALUMINUM ELECTROLYTIC CAPACITORS CapAl12.5X20X5.0 220uF±20% 63 V 105⁰С</v>
      </c>
    </row>
    <row r="263" spans="1:20" x14ac:dyDescent="0.3">
      <c r="A263" s="50" t="s">
        <v>5738</v>
      </c>
      <c r="B263" s="50" t="str">
        <f t="shared" si="40"/>
        <v>FC</v>
      </c>
      <c r="C263" s="51" t="s">
        <v>5176</v>
      </c>
      <c r="D263" s="50" t="str">
        <f t="shared" si="41"/>
        <v>270uF</v>
      </c>
      <c r="E263" s="50" t="s">
        <v>5109</v>
      </c>
      <c r="F263" s="50" t="str">
        <f t="shared" si="48"/>
        <v>63 V</v>
      </c>
      <c r="G263" s="50" t="str">
        <f t="shared" si="49"/>
        <v>105⁰С</v>
      </c>
      <c r="H263" s="52" t="s">
        <v>5739</v>
      </c>
      <c r="I263" s="50" t="str">
        <f t="shared" si="42"/>
        <v>CapAl16X15X7.5mm 270uF, 63 V</v>
      </c>
      <c r="J263" s="45" t="s">
        <v>23</v>
      </c>
      <c r="K263" s="53" t="s">
        <v>5111</v>
      </c>
      <c r="L263" s="45" t="s">
        <v>25</v>
      </c>
      <c r="M263" s="52" t="str">
        <f t="shared" si="43"/>
        <v>CapAl16X15X7.5</v>
      </c>
      <c r="N263" s="52" t="str">
        <f t="shared" si="45"/>
        <v>CapAl16X15X7.5RA</v>
      </c>
      <c r="O263" s="52" t="str">
        <f t="shared" si="46"/>
        <v>CapAl16X15X7.5LA</v>
      </c>
      <c r="P263" s="52" t="s">
        <v>5740</v>
      </c>
      <c r="Q263" s="50" t="s">
        <v>5113</v>
      </c>
      <c r="R263" s="22" t="s">
        <v>5114</v>
      </c>
      <c r="S263" s="22" t="str">
        <f t="shared" ca="1" si="47"/>
        <v>C:\Altium Libraries\Passives Library\DataSheet\Aluminum Electrolytic Capacitors (Panasonic).pdf</v>
      </c>
      <c r="T263" s="50" t="str">
        <f t="shared" si="44"/>
        <v>LOW IMPEDANCE ALUMINUM ELECTROLYTIC CAPACITORS CapAl16X15X7.5 270uF±20% 63 V 105⁰С</v>
      </c>
    </row>
    <row r="264" spans="1:20" x14ac:dyDescent="0.3">
      <c r="A264" s="50" t="s">
        <v>5741</v>
      </c>
      <c r="B264" s="50" t="str">
        <f t="shared" si="40"/>
        <v>FC</v>
      </c>
      <c r="C264" s="52" t="s">
        <v>5180</v>
      </c>
      <c r="D264" s="50" t="str">
        <f t="shared" si="41"/>
        <v>330uF</v>
      </c>
      <c r="E264" s="50" t="s">
        <v>5109</v>
      </c>
      <c r="F264" s="50" t="str">
        <f t="shared" si="48"/>
        <v>63 V</v>
      </c>
      <c r="G264" s="50" t="str">
        <f t="shared" si="49"/>
        <v>105⁰С</v>
      </c>
      <c r="H264" s="52" t="s">
        <v>5742</v>
      </c>
      <c r="I264" s="50" t="str">
        <f t="shared" si="42"/>
        <v>CapAl10X30X5.0mm 330uF, 63 V</v>
      </c>
      <c r="J264" s="45" t="s">
        <v>23</v>
      </c>
      <c r="K264" s="53" t="s">
        <v>5111</v>
      </c>
      <c r="L264" s="45" t="s">
        <v>25</v>
      </c>
      <c r="M264" s="52" t="str">
        <f t="shared" si="43"/>
        <v>CapAl10X30X5.0</v>
      </c>
      <c r="N264" s="52" t="str">
        <f t="shared" si="45"/>
        <v>CapAl10X30X5.0RA</v>
      </c>
      <c r="O264" s="52" t="str">
        <f t="shared" si="46"/>
        <v>CapAl10X30X5.0LA</v>
      </c>
      <c r="P264" s="52" t="s">
        <v>5743</v>
      </c>
      <c r="Q264" s="50" t="s">
        <v>5113</v>
      </c>
      <c r="R264" s="22" t="s">
        <v>5114</v>
      </c>
      <c r="S264" s="22" t="str">
        <f t="shared" ca="1" si="47"/>
        <v>C:\Altium Libraries\Passives Library\DataSheet\Aluminum Electrolytic Capacitors (Panasonic).pdf</v>
      </c>
      <c r="T264" s="50" t="str">
        <f t="shared" si="44"/>
        <v>LOW IMPEDANCE ALUMINUM ELECTROLYTIC CAPACITORS CapAl10X30X5.0 330uF±20% 63 V 105⁰С</v>
      </c>
    </row>
    <row r="265" spans="1:20" x14ac:dyDescent="0.3">
      <c r="A265" s="50" t="s">
        <v>5744</v>
      </c>
      <c r="B265" s="50" t="str">
        <f t="shared" si="40"/>
        <v>FC</v>
      </c>
      <c r="C265" s="51" t="s">
        <v>5184</v>
      </c>
      <c r="D265" s="50" t="str">
        <f t="shared" si="41"/>
        <v>330uF</v>
      </c>
      <c r="E265" s="50" t="s">
        <v>5109</v>
      </c>
      <c r="F265" s="50" t="str">
        <f t="shared" si="48"/>
        <v>63 V</v>
      </c>
      <c r="G265" s="50" t="str">
        <f t="shared" si="49"/>
        <v>105⁰С</v>
      </c>
      <c r="H265" s="52" t="s">
        <v>5736</v>
      </c>
      <c r="I265" s="50" t="str">
        <f t="shared" si="42"/>
        <v>CapAl12.5X20X5.0mm 330uF, 63 V</v>
      </c>
      <c r="J265" s="45" t="s">
        <v>23</v>
      </c>
      <c r="K265" s="53" t="s">
        <v>5111</v>
      </c>
      <c r="L265" s="45" t="s">
        <v>25</v>
      </c>
      <c r="M265" s="52" t="str">
        <f t="shared" si="43"/>
        <v>CapAl12.5X20X5.0</v>
      </c>
      <c r="N265" s="52" t="str">
        <f t="shared" si="45"/>
        <v>CapAl12.5X20X5.0RA</v>
      </c>
      <c r="O265" s="52" t="str">
        <f t="shared" si="46"/>
        <v>CapAl12.5X20X5.0LA</v>
      </c>
      <c r="P265" s="52" t="s">
        <v>5745</v>
      </c>
      <c r="Q265" s="50" t="s">
        <v>5113</v>
      </c>
      <c r="R265" s="22" t="s">
        <v>5114</v>
      </c>
      <c r="S265" s="22" t="str">
        <f t="shared" ca="1" si="47"/>
        <v>C:\Altium Libraries\Passives Library\DataSheet\Aluminum Electrolytic Capacitors (Panasonic).pdf</v>
      </c>
      <c r="T265" s="50" t="str">
        <f t="shared" si="44"/>
        <v>LOW IMPEDANCE ALUMINUM ELECTROLYTIC CAPACITORS CapAl12.5X20X5.0 330uF±20% 63 V 105⁰С</v>
      </c>
    </row>
    <row r="266" spans="1:20" x14ac:dyDescent="0.3">
      <c r="A266" s="50" t="s">
        <v>5746</v>
      </c>
      <c r="B266" s="50" t="str">
        <f t="shared" si="40"/>
        <v>FC</v>
      </c>
      <c r="C266" s="51" t="s">
        <v>5196</v>
      </c>
      <c r="D266" s="50" t="str">
        <f t="shared" si="41"/>
        <v>390uF</v>
      </c>
      <c r="E266" s="50" t="s">
        <v>5109</v>
      </c>
      <c r="F266" s="50" t="str">
        <f t="shared" si="48"/>
        <v>63 V</v>
      </c>
      <c r="G266" s="50" t="str">
        <f t="shared" si="49"/>
        <v>105⁰С</v>
      </c>
      <c r="H266" s="52" t="s">
        <v>5747</v>
      </c>
      <c r="I266" s="50" t="str">
        <f t="shared" si="42"/>
        <v>CapAl12.5X25X5.0mm 390uF, 63 V</v>
      </c>
      <c r="J266" s="45" t="s">
        <v>23</v>
      </c>
      <c r="K266" s="53" t="s">
        <v>5111</v>
      </c>
      <c r="L266" s="45" t="s">
        <v>25</v>
      </c>
      <c r="M266" s="52" t="str">
        <f t="shared" si="43"/>
        <v>CapAl12.5X25X5.0</v>
      </c>
      <c r="N266" s="52" t="str">
        <f t="shared" si="45"/>
        <v>CapAl12.5X25X5.0RA</v>
      </c>
      <c r="O266" s="52" t="str">
        <f t="shared" si="46"/>
        <v>CapAl12.5X25X5.0LA</v>
      </c>
      <c r="P266" s="52" t="s">
        <v>5748</v>
      </c>
      <c r="Q266" s="50" t="s">
        <v>5113</v>
      </c>
      <c r="R266" s="22" t="s">
        <v>5114</v>
      </c>
      <c r="S266" s="22" t="str">
        <f t="shared" ca="1" si="47"/>
        <v>C:\Altium Libraries\Passives Library\DataSheet\Aluminum Electrolytic Capacitors (Panasonic).pdf</v>
      </c>
      <c r="T266" s="50" t="str">
        <f t="shared" si="44"/>
        <v>LOW IMPEDANCE ALUMINUM ELECTROLYTIC CAPACITORS CapAl12.5X25X5.0 390uF±20% 63 V 105⁰С</v>
      </c>
    </row>
    <row r="267" spans="1:20" x14ac:dyDescent="0.3">
      <c r="A267" s="50" t="s">
        <v>5749</v>
      </c>
      <c r="B267" s="50" t="str">
        <f t="shared" si="40"/>
        <v>FC</v>
      </c>
      <c r="C267" s="52" t="s">
        <v>5192</v>
      </c>
      <c r="D267" s="50" t="str">
        <f t="shared" si="41"/>
        <v>390uF</v>
      </c>
      <c r="E267" s="50" t="s">
        <v>5109</v>
      </c>
      <c r="F267" s="50" t="str">
        <f t="shared" si="48"/>
        <v>63 V</v>
      </c>
      <c r="G267" s="50" t="str">
        <f t="shared" si="49"/>
        <v>105⁰С</v>
      </c>
      <c r="H267" s="52" t="s">
        <v>5177</v>
      </c>
      <c r="I267" s="50" t="str">
        <f t="shared" si="42"/>
        <v>CapAl18X15X7.5mm 390uF, 63 V</v>
      </c>
      <c r="J267" s="45" t="s">
        <v>23</v>
      </c>
      <c r="K267" s="53" t="s">
        <v>5111</v>
      </c>
      <c r="L267" s="45" t="s">
        <v>25</v>
      </c>
      <c r="M267" s="52" t="str">
        <f t="shared" si="43"/>
        <v>CapAl18X15X7.5</v>
      </c>
      <c r="N267" s="52" t="str">
        <f t="shared" si="45"/>
        <v>CapAl18X15X7.5RA</v>
      </c>
      <c r="O267" s="52" t="str">
        <f t="shared" si="46"/>
        <v>CapAl18X15X7.5LA</v>
      </c>
      <c r="P267" s="52" t="s">
        <v>5750</v>
      </c>
      <c r="Q267" s="50" t="s">
        <v>5113</v>
      </c>
      <c r="R267" s="22" t="s">
        <v>5114</v>
      </c>
      <c r="S267" s="22" t="str">
        <f t="shared" ca="1" si="47"/>
        <v>C:\Altium Libraries\Passives Library\DataSheet\Aluminum Electrolytic Capacitors (Panasonic).pdf</v>
      </c>
      <c r="T267" s="50" t="str">
        <f t="shared" si="44"/>
        <v>LOW IMPEDANCE ALUMINUM ELECTROLYTIC CAPACITORS CapAl18X15X7.5 390uF±20% 63 V 105⁰С</v>
      </c>
    </row>
    <row r="268" spans="1:20" x14ac:dyDescent="0.3">
      <c r="A268" s="50" t="s">
        <v>5751</v>
      </c>
      <c r="B268" s="50" t="str">
        <f t="shared" si="40"/>
        <v>FC</v>
      </c>
      <c r="C268" s="52" t="s">
        <v>5200</v>
      </c>
      <c r="D268" s="50" t="str">
        <f t="shared" si="41"/>
        <v>470uF</v>
      </c>
      <c r="E268" s="50" t="s">
        <v>5109</v>
      </c>
      <c r="F268" s="50" t="str">
        <f t="shared" si="48"/>
        <v>63 V</v>
      </c>
      <c r="G268" s="50" t="str">
        <f t="shared" si="49"/>
        <v>105⁰С</v>
      </c>
      <c r="H268" s="52" t="s">
        <v>5752</v>
      </c>
      <c r="I268" s="50" t="str">
        <f t="shared" si="42"/>
        <v>CapAl12.5X30X5.0mm 470uF, 63 V</v>
      </c>
      <c r="J268" s="45" t="s">
        <v>23</v>
      </c>
      <c r="K268" s="53" t="s">
        <v>5111</v>
      </c>
      <c r="L268" s="45" t="s">
        <v>25</v>
      </c>
      <c r="M268" s="52" t="str">
        <f t="shared" si="43"/>
        <v>CapAl12.5X30X5.0</v>
      </c>
      <c r="N268" s="52" t="str">
        <f t="shared" si="45"/>
        <v>CapAl12.5X30X5.0RA</v>
      </c>
      <c r="O268" s="52" t="str">
        <f t="shared" si="46"/>
        <v>CapAl12.5X30X5.0LA</v>
      </c>
      <c r="P268" s="52" t="s">
        <v>5753</v>
      </c>
      <c r="Q268" s="50" t="s">
        <v>5113</v>
      </c>
      <c r="R268" s="22" t="s">
        <v>5114</v>
      </c>
      <c r="S268" s="22" t="str">
        <f t="shared" ca="1" si="47"/>
        <v>C:\Altium Libraries\Passives Library\DataSheet\Aluminum Electrolytic Capacitors (Panasonic).pdf</v>
      </c>
      <c r="T268" s="50" t="str">
        <f t="shared" si="44"/>
        <v>LOW IMPEDANCE ALUMINUM ELECTROLYTIC CAPACITORS CapAl12.5X30X5.0 470uF±20% 63 V 105⁰С</v>
      </c>
    </row>
    <row r="269" spans="1:20" x14ac:dyDescent="0.3">
      <c r="A269" s="50" t="s">
        <v>5754</v>
      </c>
      <c r="B269" s="50" t="str">
        <f t="shared" si="40"/>
        <v>FC</v>
      </c>
      <c r="C269" s="51" t="s">
        <v>5204</v>
      </c>
      <c r="D269" s="50" t="str">
        <f t="shared" si="41"/>
        <v>470uF</v>
      </c>
      <c r="E269" s="50" t="s">
        <v>5109</v>
      </c>
      <c r="F269" s="50" t="str">
        <f t="shared" si="48"/>
        <v>63 V</v>
      </c>
      <c r="G269" s="50" t="str">
        <f t="shared" si="49"/>
        <v>105⁰С</v>
      </c>
      <c r="H269" s="52" t="s">
        <v>5755</v>
      </c>
      <c r="I269" s="50" t="str">
        <f t="shared" si="42"/>
        <v>CapAl16X20X7.5mm 470uF, 63 V</v>
      </c>
      <c r="J269" s="45" t="s">
        <v>23</v>
      </c>
      <c r="K269" s="53" t="s">
        <v>5111</v>
      </c>
      <c r="L269" s="45" t="s">
        <v>25</v>
      </c>
      <c r="M269" s="52" t="str">
        <f t="shared" si="43"/>
        <v>CapAl16X20X7.5</v>
      </c>
      <c r="N269" s="52" t="str">
        <f t="shared" si="45"/>
        <v>CapAl16X20X7.5RA</v>
      </c>
      <c r="O269" s="52" t="str">
        <f t="shared" si="46"/>
        <v>CapAl16X20X7.5LA</v>
      </c>
      <c r="P269" s="52" t="s">
        <v>5756</v>
      </c>
      <c r="Q269" s="50" t="s">
        <v>5113</v>
      </c>
      <c r="R269" s="22" t="s">
        <v>5114</v>
      </c>
      <c r="S269" s="22" t="str">
        <f t="shared" ca="1" si="47"/>
        <v>C:\Altium Libraries\Passives Library\DataSheet\Aluminum Electrolytic Capacitors (Panasonic).pdf</v>
      </c>
      <c r="T269" s="50" t="str">
        <f t="shared" si="44"/>
        <v>LOW IMPEDANCE ALUMINUM ELECTROLYTIC CAPACITORS CapAl16X20X7.5 470uF±20% 63 V 105⁰С</v>
      </c>
    </row>
    <row r="270" spans="1:20" x14ac:dyDescent="0.3">
      <c r="A270" s="50" t="s">
        <v>5757</v>
      </c>
      <c r="B270" s="50" t="str">
        <f t="shared" si="40"/>
        <v>FC</v>
      </c>
      <c r="C270" s="51" t="s">
        <v>5218</v>
      </c>
      <c r="D270" s="50" t="str">
        <f t="shared" si="41"/>
        <v>560uF</v>
      </c>
      <c r="E270" s="50" t="s">
        <v>5109</v>
      </c>
      <c r="F270" s="50" t="str">
        <f t="shared" si="48"/>
        <v>63 V</v>
      </c>
      <c r="G270" s="50" t="str">
        <f t="shared" si="49"/>
        <v>105⁰С</v>
      </c>
      <c r="H270" s="52" t="s">
        <v>5758</v>
      </c>
      <c r="I270" s="50" t="str">
        <f t="shared" si="42"/>
        <v>CapAl16X25X7.5mm 560uF, 63 V</v>
      </c>
      <c r="J270" s="45" t="s">
        <v>23</v>
      </c>
      <c r="K270" s="53" t="s">
        <v>5111</v>
      </c>
      <c r="L270" s="45" t="s">
        <v>25</v>
      </c>
      <c r="M270" s="52" t="str">
        <f t="shared" si="43"/>
        <v>CapAl16X25X7.5</v>
      </c>
      <c r="N270" s="52" t="str">
        <f t="shared" si="45"/>
        <v>CapAl16X25X7.5RA</v>
      </c>
      <c r="O270" s="52" t="str">
        <f t="shared" si="46"/>
        <v>CapAl16X25X7.5LA</v>
      </c>
      <c r="P270" s="52" t="s">
        <v>5759</v>
      </c>
      <c r="Q270" s="50" t="s">
        <v>5113</v>
      </c>
      <c r="R270" s="22" t="s">
        <v>5114</v>
      </c>
      <c r="S270" s="22" t="str">
        <f t="shared" ca="1" si="47"/>
        <v>C:\Altium Libraries\Passives Library\DataSheet\Aluminum Electrolytic Capacitors (Panasonic).pdf</v>
      </c>
      <c r="T270" s="50" t="str">
        <f t="shared" si="44"/>
        <v>LOW IMPEDANCE ALUMINUM ELECTROLYTIC CAPACITORS CapAl16X25X7.5 560uF±20% 63 V 105⁰С</v>
      </c>
    </row>
    <row r="271" spans="1:20" x14ac:dyDescent="0.3">
      <c r="A271" s="50" t="s">
        <v>5760</v>
      </c>
      <c r="B271" s="50" t="str">
        <f t="shared" si="40"/>
        <v>FC</v>
      </c>
      <c r="C271" s="52" t="s">
        <v>5208</v>
      </c>
      <c r="D271" s="50" t="str">
        <f t="shared" si="41"/>
        <v>680uF</v>
      </c>
      <c r="E271" s="50" t="s">
        <v>5109</v>
      </c>
      <c r="F271" s="50" t="str">
        <f t="shared" si="48"/>
        <v>63 V</v>
      </c>
      <c r="G271" s="50" t="str">
        <f t="shared" si="49"/>
        <v>105⁰С</v>
      </c>
      <c r="H271" s="52" t="s">
        <v>5761</v>
      </c>
      <c r="I271" s="50" t="str">
        <f t="shared" si="42"/>
        <v>CapAl12.5X35X5.0mm 680uF, 63 V</v>
      </c>
      <c r="J271" s="45" t="s">
        <v>23</v>
      </c>
      <c r="K271" s="53" t="s">
        <v>5111</v>
      </c>
      <c r="L271" s="45" t="s">
        <v>25</v>
      </c>
      <c r="M271" s="52" t="str">
        <f t="shared" si="43"/>
        <v>CapAl12.5X35X5.0</v>
      </c>
      <c r="N271" s="52" t="str">
        <f t="shared" si="45"/>
        <v>CapAl12.5X35X5.0RA</v>
      </c>
      <c r="O271" s="52" t="str">
        <f t="shared" si="46"/>
        <v>CapAl12.5X35X5.0LA</v>
      </c>
      <c r="P271" s="52" t="s">
        <v>5762</v>
      </c>
      <c r="Q271" s="50" t="s">
        <v>5113</v>
      </c>
      <c r="R271" s="22" t="s">
        <v>5114</v>
      </c>
      <c r="S271" s="22" t="str">
        <f t="shared" ca="1" si="47"/>
        <v>C:\Altium Libraries\Passives Library\DataSheet\Aluminum Electrolytic Capacitors (Panasonic).pdf</v>
      </c>
      <c r="T271" s="50" t="str">
        <f t="shared" si="44"/>
        <v>LOW IMPEDANCE ALUMINUM ELECTROLYTIC CAPACITORS CapAl12.5X35X5.0 680uF±20% 63 V 105⁰С</v>
      </c>
    </row>
    <row r="272" spans="1:20" x14ac:dyDescent="0.3">
      <c r="A272" s="50" t="s">
        <v>5763</v>
      </c>
      <c r="B272" s="50" t="str">
        <f t="shared" si="40"/>
        <v>FC</v>
      </c>
      <c r="C272" s="51" t="s">
        <v>5218</v>
      </c>
      <c r="D272" s="50" t="str">
        <f t="shared" si="41"/>
        <v>680uF</v>
      </c>
      <c r="E272" s="50" t="s">
        <v>5109</v>
      </c>
      <c r="F272" s="50" t="str">
        <f t="shared" si="48"/>
        <v>63 V</v>
      </c>
      <c r="G272" s="50" t="str">
        <f t="shared" si="49"/>
        <v>105⁰С</v>
      </c>
      <c r="H272" s="52" t="s">
        <v>5758</v>
      </c>
      <c r="I272" s="50" t="str">
        <f t="shared" si="42"/>
        <v>CapAl16X25X7.5mm 680uF, 63 V</v>
      </c>
      <c r="J272" s="45" t="s">
        <v>23</v>
      </c>
      <c r="K272" s="53" t="s">
        <v>5111</v>
      </c>
      <c r="L272" s="45" t="s">
        <v>25</v>
      </c>
      <c r="M272" s="52" t="str">
        <f t="shared" si="43"/>
        <v>CapAl16X25X7.5</v>
      </c>
      <c r="N272" s="52" t="str">
        <f t="shared" si="45"/>
        <v>CapAl16X25X7.5RA</v>
      </c>
      <c r="O272" s="52" t="str">
        <f t="shared" si="46"/>
        <v>CapAl16X25X7.5LA</v>
      </c>
      <c r="P272" s="52" t="s">
        <v>5764</v>
      </c>
      <c r="Q272" s="50" t="s">
        <v>5113</v>
      </c>
      <c r="R272" s="22" t="s">
        <v>5114</v>
      </c>
      <c r="S272" s="22" t="str">
        <f t="shared" ca="1" si="47"/>
        <v>C:\Altium Libraries\Passives Library\DataSheet\Aluminum Electrolytic Capacitors (Panasonic).pdf</v>
      </c>
      <c r="T272" s="50" t="str">
        <f t="shared" si="44"/>
        <v>LOW IMPEDANCE ALUMINUM ELECTROLYTIC CAPACITORS CapAl16X25X7.5 680uF±20% 63 V 105⁰С</v>
      </c>
    </row>
    <row r="273" spans="1:20" x14ac:dyDescent="0.3">
      <c r="A273" s="50" t="s">
        <v>5765</v>
      </c>
      <c r="B273" s="50" t="str">
        <f t="shared" si="40"/>
        <v>FC</v>
      </c>
      <c r="C273" s="52" t="s">
        <v>5222</v>
      </c>
      <c r="D273" s="50" t="str">
        <f t="shared" si="41"/>
        <v>680uF</v>
      </c>
      <c r="E273" s="50" t="s">
        <v>5109</v>
      </c>
      <c r="F273" s="50" t="str">
        <f t="shared" si="48"/>
        <v>63 V</v>
      </c>
      <c r="G273" s="50" t="str">
        <f t="shared" si="49"/>
        <v>105⁰С</v>
      </c>
      <c r="H273" s="52" t="s">
        <v>5766</v>
      </c>
      <c r="I273" s="50" t="str">
        <f t="shared" si="42"/>
        <v>CapAl18X20X7.5mm 680uF, 63 V</v>
      </c>
      <c r="J273" s="45" t="s">
        <v>23</v>
      </c>
      <c r="K273" s="53" t="s">
        <v>5111</v>
      </c>
      <c r="L273" s="45" t="s">
        <v>25</v>
      </c>
      <c r="M273" s="52" t="str">
        <f t="shared" si="43"/>
        <v>CapAl18X20X7.5</v>
      </c>
      <c r="N273" s="52" t="str">
        <f t="shared" si="45"/>
        <v>CapAl18X20X7.5RA</v>
      </c>
      <c r="O273" s="52" t="str">
        <f t="shared" si="46"/>
        <v>CapAl18X20X7.5LA</v>
      </c>
      <c r="P273" s="52" t="s">
        <v>5767</v>
      </c>
      <c r="Q273" s="50" t="s">
        <v>5113</v>
      </c>
      <c r="R273" s="22" t="s">
        <v>5114</v>
      </c>
      <c r="S273" s="22" t="str">
        <f t="shared" ca="1" si="47"/>
        <v>C:\Altium Libraries\Passives Library\DataSheet\Aluminum Electrolytic Capacitors (Panasonic).pdf</v>
      </c>
      <c r="T273" s="50" t="str">
        <f t="shared" si="44"/>
        <v>LOW IMPEDANCE ALUMINUM ELECTROLYTIC CAPACITORS CapAl18X20X7.5 680uF±20% 63 V 105⁰С</v>
      </c>
    </row>
    <row r="274" spans="1:20" x14ac:dyDescent="0.3">
      <c r="A274" s="50" t="s">
        <v>5768</v>
      </c>
      <c r="B274" s="50" t="str">
        <f t="shared" si="40"/>
        <v>FC</v>
      </c>
      <c r="C274" s="52" t="s">
        <v>5214</v>
      </c>
      <c r="D274" s="50" t="str">
        <f t="shared" si="41"/>
        <v>820uF</v>
      </c>
      <c r="E274" s="50" t="s">
        <v>5109</v>
      </c>
      <c r="F274" s="50" t="str">
        <f t="shared" si="48"/>
        <v>63 V</v>
      </c>
      <c r="G274" s="50" t="str">
        <f t="shared" si="49"/>
        <v>105⁰С</v>
      </c>
      <c r="H274" s="52" t="s">
        <v>5769</v>
      </c>
      <c r="I274" s="50" t="str">
        <f t="shared" si="42"/>
        <v>CapAl12.5X40X5.0mm 820uF, 63 V</v>
      </c>
      <c r="J274" s="45" t="s">
        <v>23</v>
      </c>
      <c r="K274" s="53" t="s">
        <v>5111</v>
      </c>
      <c r="L274" s="45" t="s">
        <v>25</v>
      </c>
      <c r="M274" s="52" t="str">
        <f t="shared" si="43"/>
        <v>CapAl12.5X40X5.0</v>
      </c>
      <c r="N274" s="52" t="str">
        <f t="shared" si="45"/>
        <v>CapAl12.5X40X5.0RA</v>
      </c>
      <c r="O274" s="52" t="str">
        <f t="shared" si="46"/>
        <v>CapAl12.5X40X5.0LA</v>
      </c>
      <c r="P274" s="52" t="s">
        <v>5770</v>
      </c>
      <c r="Q274" s="50" t="s">
        <v>5113</v>
      </c>
      <c r="R274" s="22" t="s">
        <v>5114</v>
      </c>
      <c r="S274" s="22" t="str">
        <f t="shared" ca="1" si="47"/>
        <v>C:\Altium Libraries\Passives Library\DataSheet\Aluminum Electrolytic Capacitors (Panasonic).pdf</v>
      </c>
      <c r="T274" s="50" t="str">
        <f t="shared" si="44"/>
        <v>LOW IMPEDANCE ALUMINUM ELECTROLYTIC CAPACITORS CapAl12.5X40X5.0 820uF±20% 63 V 105⁰С</v>
      </c>
    </row>
    <row r="275" spans="1:20" x14ac:dyDescent="0.3">
      <c r="A275" s="50" t="s">
        <v>5771</v>
      </c>
      <c r="B275" s="50" t="str">
        <f t="shared" si="40"/>
        <v>FC</v>
      </c>
      <c r="C275" s="51" t="s">
        <v>5226</v>
      </c>
      <c r="D275" s="50" t="str">
        <f t="shared" si="41"/>
        <v>820uF</v>
      </c>
      <c r="E275" s="50" t="s">
        <v>5109</v>
      </c>
      <c r="F275" s="50" t="str">
        <f t="shared" si="48"/>
        <v>63 V</v>
      </c>
      <c r="G275" s="50" t="str">
        <f t="shared" si="49"/>
        <v>105⁰С</v>
      </c>
      <c r="H275" s="52" t="s">
        <v>5772</v>
      </c>
      <c r="I275" s="50" t="str">
        <f t="shared" si="42"/>
        <v>CapAl16X31.5X7.5mm 820uF, 63 V</v>
      </c>
      <c r="J275" s="45" t="s">
        <v>23</v>
      </c>
      <c r="K275" s="53" t="s">
        <v>5111</v>
      </c>
      <c r="L275" s="45" t="s">
        <v>25</v>
      </c>
      <c r="M275" s="52" t="str">
        <f t="shared" si="43"/>
        <v>CapAl16X31.5X7.5</v>
      </c>
      <c r="N275" s="52" t="str">
        <f t="shared" si="45"/>
        <v>CapAl16X31.5X7.5RA</v>
      </c>
      <c r="O275" s="52" t="str">
        <f t="shared" si="46"/>
        <v>CapAl16X31.5X7.5LA</v>
      </c>
      <c r="P275" s="52" t="s">
        <v>5773</v>
      </c>
      <c r="Q275" s="50" t="s">
        <v>5113</v>
      </c>
      <c r="R275" s="22" t="s">
        <v>5114</v>
      </c>
      <c r="S275" s="22" t="str">
        <f t="shared" ca="1" si="47"/>
        <v>C:\Altium Libraries\Passives Library\DataSheet\Aluminum Electrolytic Capacitors (Panasonic).pdf</v>
      </c>
      <c r="T275" s="50" t="str">
        <f t="shared" si="44"/>
        <v>LOW IMPEDANCE ALUMINUM ELECTROLYTIC CAPACITORS CapAl16X31.5X7.5 820uF±20% 63 V 105⁰С</v>
      </c>
    </row>
    <row r="276" spans="1:20" x14ac:dyDescent="0.3">
      <c r="A276" s="50" t="s">
        <v>5774</v>
      </c>
      <c r="B276" s="50" t="str">
        <f t="shared" si="40"/>
        <v>FC</v>
      </c>
      <c r="C276" s="52" t="s">
        <v>5319</v>
      </c>
      <c r="D276" s="50" t="str">
        <f t="shared" si="41"/>
        <v>820uF</v>
      </c>
      <c r="E276" s="50" t="s">
        <v>5109</v>
      </c>
      <c r="F276" s="50" t="str">
        <f t="shared" si="48"/>
        <v>63 V</v>
      </c>
      <c r="G276" s="50" t="str">
        <f t="shared" si="49"/>
        <v>105⁰С</v>
      </c>
      <c r="H276" s="52" t="s">
        <v>5775</v>
      </c>
      <c r="I276" s="50" t="str">
        <f t="shared" si="42"/>
        <v>CapAl18X25X7.5mm 820uF, 63 V</v>
      </c>
      <c r="J276" s="45" t="s">
        <v>23</v>
      </c>
      <c r="K276" s="53" t="s">
        <v>5111</v>
      </c>
      <c r="L276" s="45" t="s">
        <v>25</v>
      </c>
      <c r="M276" s="52" t="str">
        <f t="shared" si="43"/>
        <v>CapAl18X25X7.5</v>
      </c>
      <c r="N276" s="52" t="str">
        <f t="shared" si="45"/>
        <v>CapAl18X25X7.5RA</v>
      </c>
      <c r="O276" s="52" t="str">
        <f t="shared" si="46"/>
        <v>CapAl18X25X7.5LA</v>
      </c>
      <c r="P276" s="52" t="s">
        <v>5776</v>
      </c>
      <c r="Q276" s="50" t="s">
        <v>5113</v>
      </c>
      <c r="R276" s="22" t="s">
        <v>5114</v>
      </c>
      <c r="S276" s="22" t="str">
        <f t="shared" ca="1" si="47"/>
        <v>C:\Altium Libraries\Passives Library\DataSheet\Aluminum Electrolytic Capacitors (Panasonic).pdf</v>
      </c>
      <c r="T276" s="50" t="str">
        <f t="shared" si="44"/>
        <v>LOW IMPEDANCE ALUMINUM ELECTROLYTIC CAPACITORS CapAl18X25X7.5 820uF±20% 63 V 105⁰С</v>
      </c>
    </row>
    <row r="277" spans="1:20" x14ac:dyDescent="0.3">
      <c r="A277" s="50" t="s">
        <v>5777</v>
      </c>
      <c r="B277" s="50" t="str">
        <f t="shared" si="40"/>
        <v>FC</v>
      </c>
      <c r="C277" s="52" t="s">
        <v>5226</v>
      </c>
      <c r="D277" s="50" t="str">
        <f t="shared" si="41"/>
        <v>1000uF</v>
      </c>
      <c r="E277" s="50" t="s">
        <v>5109</v>
      </c>
      <c r="F277" s="50" t="str">
        <f t="shared" si="48"/>
        <v>63 V</v>
      </c>
      <c r="G277" s="50" t="str">
        <f t="shared" si="49"/>
        <v>105⁰С</v>
      </c>
      <c r="H277" s="52" t="s">
        <v>5772</v>
      </c>
      <c r="I277" s="50" t="str">
        <f t="shared" si="42"/>
        <v>CapAl16X31.5X7.5mm 1000uF, 63 V</v>
      </c>
      <c r="J277" s="45" t="s">
        <v>23</v>
      </c>
      <c r="K277" s="53" t="s">
        <v>5111</v>
      </c>
      <c r="L277" s="45" t="s">
        <v>25</v>
      </c>
      <c r="M277" s="52" t="str">
        <f t="shared" si="43"/>
        <v>CapAl16X31.5X7.5</v>
      </c>
      <c r="N277" s="52" t="str">
        <f t="shared" si="45"/>
        <v>CapAl16X31.5X7.5RA</v>
      </c>
      <c r="O277" s="52" t="str">
        <f t="shared" si="46"/>
        <v>CapAl16X31.5X7.5LA</v>
      </c>
      <c r="P277" s="52" t="s">
        <v>5778</v>
      </c>
      <c r="Q277" s="50" t="s">
        <v>5113</v>
      </c>
      <c r="R277" s="22" t="s">
        <v>5114</v>
      </c>
      <c r="S277" s="22" t="str">
        <f t="shared" ca="1" si="47"/>
        <v>C:\Altium Libraries\Passives Library\DataSheet\Aluminum Electrolytic Capacitors (Panasonic).pdf</v>
      </c>
      <c r="T277" s="50" t="str">
        <f t="shared" si="44"/>
        <v>LOW IMPEDANCE ALUMINUM ELECTROLYTIC CAPACITORS CapAl16X31.5X7.5 1000uF±20% 63 V 105⁰С</v>
      </c>
    </row>
    <row r="278" spans="1:20" x14ac:dyDescent="0.3">
      <c r="A278" s="50" t="s">
        <v>5779</v>
      </c>
      <c r="B278" s="50" t="str">
        <f t="shared" si="40"/>
        <v>FC</v>
      </c>
      <c r="C278" s="51" t="s">
        <v>5230</v>
      </c>
      <c r="D278" s="50" t="str">
        <f t="shared" si="41"/>
        <v>1000uF</v>
      </c>
      <c r="E278" s="50" t="s">
        <v>5109</v>
      </c>
      <c r="F278" s="50" t="str">
        <f t="shared" si="48"/>
        <v>63 V</v>
      </c>
      <c r="G278" s="50" t="str">
        <f t="shared" si="49"/>
        <v>105⁰С</v>
      </c>
      <c r="H278" s="52" t="s">
        <v>5780</v>
      </c>
      <c r="I278" s="50" t="str">
        <f t="shared" si="42"/>
        <v>CapAl16X35.5X7.5mm 1000uF, 63 V</v>
      </c>
      <c r="J278" s="45" t="s">
        <v>23</v>
      </c>
      <c r="K278" s="53" t="s">
        <v>5111</v>
      </c>
      <c r="L278" s="45" t="s">
        <v>25</v>
      </c>
      <c r="M278" s="52" t="str">
        <f t="shared" si="43"/>
        <v>CapAl16X35.5X7.5</v>
      </c>
      <c r="N278" s="52" t="str">
        <f t="shared" si="45"/>
        <v>CapAl16X35.5X7.5RA</v>
      </c>
      <c r="O278" s="52" t="str">
        <f t="shared" si="46"/>
        <v>CapAl16X35.5X7.5LA</v>
      </c>
      <c r="P278" s="52" t="s">
        <v>5781</v>
      </c>
      <c r="Q278" s="50" t="s">
        <v>5113</v>
      </c>
      <c r="R278" s="22" t="s">
        <v>5114</v>
      </c>
      <c r="S278" s="22" t="str">
        <f t="shared" ca="1" si="47"/>
        <v>C:\Altium Libraries\Passives Library\DataSheet\Aluminum Electrolytic Capacitors (Panasonic).pdf</v>
      </c>
      <c r="T278" s="50" t="str">
        <f t="shared" si="44"/>
        <v>LOW IMPEDANCE ALUMINUM ELECTROLYTIC CAPACITORS CapAl16X35.5X7.5 1000uF±20% 63 V 105⁰С</v>
      </c>
    </row>
    <row r="279" spans="1:20" x14ac:dyDescent="0.3">
      <c r="A279" s="50" t="s">
        <v>5782</v>
      </c>
      <c r="B279" s="50" t="str">
        <f t="shared" si="40"/>
        <v>FC</v>
      </c>
      <c r="C279" s="52" t="s">
        <v>5238</v>
      </c>
      <c r="D279" s="50" t="str">
        <f t="shared" si="41"/>
        <v>1200uF</v>
      </c>
      <c r="E279" s="50" t="s">
        <v>5109</v>
      </c>
      <c r="F279" s="50" t="str">
        <f t="shared" si="48"/>
        <v>63 V</v>
      </c>
      <c r="G279" s="50" t="str">
        <f t="shared" si="49"/>
        <v>105⁰С</v>
      </c>
      <c r="H279" s="52" t="s">
        <v>5783</v>
      </c>
      <c r="I279" s="50" t="str">
        <f t="shared" si="42"/>
        <v>CapAl16X40X7.5mm 1200uF, 63 V</v>
      </c>
      <c r="J279" s="45" t="s">
        <v>23</v>
      </c>
      <c r="K279" s="53" t="s">
        <v>5111</v>
      </c>
      <c r="L279" s="45" t="s">
        <v>25</v>
      </c>
      <c r="M279" s="52" t="str">
        <f t="shared" si="43"/>
        <v>CapAl16X40X7.5</v>
      </c>
      <c r="N279" s="52" t="str">
        <f t="shared" si="45"/>
        <v>CapAl16X40X7.5RA</v>
      </c>
      <c r="O279" s="52" t="str">
        <f t="shared" si="46"/>
        <v>CapAl16X40X7.5LA</v>
      </c>
      <c r="P279" s="52" t="s">
        <v>5784</v>
      </c>
      <c r="Q279" s="50" t="s">
        <v>5113</v>
      </c>
      <c r="R279" s="22" t="s">
        <v>5114</v>
      </c>
      <c r="S279" s="22" t="str">
        <f t="shared" ca="1" si="47"/>
        <v>C:\Altium Libraries\Passives Library\DataSheet\Aluminum Electrolytic Capacitors (Panasonic).pdf</v>
      </c>
      <c r="T279" s="50" t="str">
        <f t="shared" si="44"/>
        <v>LOW IMPEDANCE ALUMINUM ELECTROLYTIC CAPACITORS CapAl16X40X7.5 1200uF±20% 63 V 105⁰С</v>
      </c>
    </row>
    <row r="280" spans="1:20" x14ac:dyDescent="0.3">
      <c r="A280" s="50" t="s">
        <v>5785</v>
      </c>
      <c r="B280" s="50" t="str">
        <f t="shared" si="40"/>
        <v>FC</v>
      </c>
      <c r="C280" s="51" t="s">
        <v>5234</v>
      </c>
      <c r="D280" s="50" t="str">
        <f t="shared" si="41"/>
        <v>1200uF</v>
      </c>
      <c r="E280" s="50" t="s">
        <v>5109</v>
      </c>
      <c r="F280" s="50" t="str">
        <f t="shared" si="48"/>
        <v>63 V</v>
      </c>
      <c r="G280" s="50" t="str">
        <f t="shared" si="49"/>
        <v>105⁰С</v>
      </c>
      <c r="H280" s="52" t="s">
        <v>5786</v>
      </c>
      <c r="I280" s="50" t="str">
        <f t="shared" si="42"/>
        <v>CapAl18X31.5X7.5mm 1200uF, 63 V</v>
      </c>
      <c r="J280" s="45" t="s">
        <v>23</v>
      </c>
      <c r="K280" s="53" t="s">
        <v>5111</v>
      </c>
      <c r="L280" s="45" t="s">
        <v>25</v>
      </c>
      <c r="M280" s="52" t="str">
        <f t="shared" si="43"/>
        <v>CapAl18X31.5X7.5</v>
      </c>
      <c r="N280" s="52" t="str">
        <f t="shared" si="45"/>
        <v>CapAl18X31.5X7.5RA</v>
      </c>
      <c r="O280" s="52" t="str">
        <f t="shared" si="46"/>
        <v>CapAl18X31.5X7.5LA</v>
      </c>
      <c r="P280" s="52" t="s">
        <v>5787</v>
      </c>
      <c r="Q280" s="50" t="s">
        <v>5113</v>
      </c>
      <c r="R280" s="22" t="s">
        <v>5114</v>
      </c>
      <c r="S280" s="22" t="str">
        <f t="shared" ca="1" si="47"/>
        <v>C:\Altium Libraries\Passives Library\DataSheet\Aluminum Electrolytic Capacitors (Panasonic).pdf</v>
      </c>
      <c r="T280" s="50" t="str">
        <f t="shared" si="44"/>
        <v>LOW IMPEDANCE ALUMINUM ELECTROLYTIC CAPACITORS CapAl18X31.5X7.5 1200uF±20% 63 V 105⁰С</v>
      </c>
    </row>
    <row r="281" spans="1:20" x14ac:dyDescent="0.3">
      <c r="A281" s="50" t="s">
        <v>5788</v>
      </c>
      <c r="B281" s="50" t="str">
        <f t="shared" si="40"/>
        <v>FC</v>
      </c>
      <c r="C281" s="51" t="s">
        <v>5245</v>
      </c>
      <c r="D281" s="50" t="str">
        <f t="shared" si="41"/>
        <v>1500uF</v>
      </c>
      <c r="E281" s="50" t="s">
        <v>5109</v>
      </c>
      <c r="F281" s="50" t="str">
        <f t="shared" si="48"/>
        <v>63 V</v>
      </c>
      <c r="G281" s="50" t="str">
        <f t="shared" si="49"/>
        <v>105⁰С</v>
      </c>
      <c r="H281" s="52" t="s">
        <v>5789</v>
      </c>
      <c r="I281" s="50" t="str">
        <f t="shared" si="42"/>
        <v>CapAl18X35.5X7.5mm 1500uF, 63 V</v>
      </c>
      <c r="J281" s="45" t="s">
        <v>23</v>
      </c>
      <c r="K281" s="53" t="s">
        <v>5111</v>
      </c>
      <c r="L281" s="45" t="s">
        <v>25</v>
      </c>
      <c r="M281" s="52" t="str">
        <f t="shared" si="43"/>
        <v>CapAl18X35.5X7.5</v>
      </c>
      <c r="N281" s="52" t="str">
        <f t="shared" si="45"/>
        <v>CapAl18X35.5X7.5RA</v>
      </c>
      <c r="O281" s="52" t="str">
        <f t="shared" si="46"/>
        <v>CapAl18X35.5X7.5LA</v>
      </c>
      <c r="P281" s="52" t="s">
        <v>5790</v>
      </c>
      <c r="Q281" s="50" t="s">
        <v>5113</v>
      </c>
      <c r="R281" s="22" t="s">
        <v>5114</v>
      </c>
      <c r="S281" s="22" t="str">
        <f t="shared" ca="1" si="47"/>
        <v>C:\Altium Libraries\Passives Library\DataSheet\Aluminum Electrolytic Capacitors (Panasonic).pdf</v>
      </c>
      <c r="T281" s="50" t="str">
        <f t="shared" si="44"/>
        <v>LOW IMPEDANCE ALUMINUM ELECTROLYTIC CAPACITORS CapAl18X35.5X7.5 1500uF±20% 63 V 105⁰С</v>
      </c>
    </row>
    <row r="282" spans="1:20" x14ac:dyDescent="0.3">
      <c r="A282" s="50" t="s">
        <v>5791</v>
      </c>
      <c r="B282" s="50" t="str">
        <f t="shared" si="40"/>
        <v>FC</v>
      </c>
      <c r="C282" s="51" t="s">
        <v>5328</v>
      </c>
      <c r="D282" s="50" t="str">
        <f t="shared" si="41"/>
        <v>1800uF</v>
      </c>
      <c r="E282" s="50" t="s">
        <v>5109</v>
      </c>
      <c r="F282" s="50" t="str">
        <f t="shared" si="48"/>
        <v>63 V</v>
      </c>
      <c r="G282" s="50" t="str">
        <f t="shared" si="49"/>
        <v>105⁰С</v>
      </c>
      <c r="H282" s="52" t="s">
        <v>5792</v>
      </c>
      <c r="I282" s="50" t="str">
        <f t="shared" si="42"/>
        <v>CapAl18X40X7.5mm 1800uF, 63 V</v>
      </c>
      <c r="J282" s="45" t="s">
        <v>23</v>
      </c>
      <c r="K282" s="53" t="s">
        <v>5111</v>
      </c>
      <c r="L282" s="45" t="s">
        <v>25</v>
      </c>
      <c r="M282" s="52" t="str">
        <f t="shared" si="43"/>
        <v>CapAl18X40X7.5</v>
      </c>
      <c r="N282" s="52" t="str">
        <f t="shared" si="45"/>
        <v>CapAl18X40X7.5RA</v>
      </c>
      <c r="O282" s="52" t="str">
        <f t="shared" si="46"/>
        <v>CapAl18X40X7.5LA</v>
      </c>
      <c r="P282" s="52" t="s">
        <v>5793</v>
      </c>
      <c r="Q282" s="50" t="s">
        <v>5113</v>
      </c>
      <c r="R282" s="22" t="s">
        <v>5114</v>
      </c>
      <c r="S282" s="22" t="str">
        <f t="shared" ca="1" si="47"/>
        <v>C:\Altium Libraries\Passives Library\DataSheet\Aluminum Electrolytic Capacitors (Panasonic).pdf</v>
      </c>
      <c r="T282" s="50" t="str">
        <f t="shared" si="44"/>
        <v>LOW IMPEDANCE ALUMINUM ELECTROLYTIC CAPACITORS CapAl18X40X7.5 1800uF±20% 63 V 105⁰С</v>
      </c>
    </row>
    <row r="283" spans="1:20" x14ac:dyDescent="0.3">
      <c r="A283" s="50" t="s">
        <v>5794</v>
      </c>
      <c r="B283" s="50" t="str">
        <f t="shared" si="40"/>
        <v>FC</v>
      </c>
      <c r="C283" s="51" t="s">
        <v>5120</v>
      </c>
      <c r="D283" s="50" t="s">
        <v>5795</v>
      </c>
      <c r="E283" s="50" t="s">
        <v>5109</v>
      </c>
      <c r="F283" s="50" t="str">
        <f t="shared" si="48"/>
        <v>100 V</v>
      </c>
      <c r="G283" s="50" t="str">
        <f t="shared" si="49"/>
        <v>105⁰С</v>
      </c>
      <c r="H283" s="52" t="s">
        <v>5796</v>
      </c>
      <c r="I283" s="50" t="str">
        <f t="shared" si="42"/>
        <v>CapAl5X11X2.0mm 5.6uF, 100 V</v>
      </c>
      <c r="J283" s="45" t="s">
        <v>23</v>
      </c>
      <c r="K283" s="53" t="s">
        <v>5111</v>
      </c>
      <c r="L283" s="45" t="s">
        <v>25</v>
      </c>
      <c r="M283" s="52" t="str">
        <f t="shared" si="43"/>
        <v>CapAl5X11X2.0</v>
      </c>
      <c r="N283" s="52" t="str">
        <f t="shared" si="45"/>
        <v>CapAl5X11X2.0RA</v>
      </c>
      <c r="O283" s="52" t="str">
        <f t="shared" si="46"/>
        <v>CapAl5X11X2.0LA</v>
      </c>
      <c r="P283" s="52" t="s">
        <v>5797</v>
      </c>
      <c r="Q283" s="50" t="s">
        <v>5113</v>
      </c>
      <c r="R283" s="22" t="s">
        <v>5114</v>
      </c>
      <c r="S283" s="22" t="str">
        <f t="shared" ca="1" si="47"/>
        <v>C:\Altium Libraries\Passives Library\DataSheet\Aluminum Electrolytic Capacitors (Panasonic).pdf</v>
      </c>
      <c r="T283" s="50" t="str">
        <f t="shared" si="44"/>
        <v>LOW IMPEDANCE ALUMINUM ELECTROLYTIC CAPACITORS CapAl5X11X2.0 5.6uF±20% 100 V 105⁰С</v>
      </c>
    </row>
    <row r="284" spans="1:20" x14ac:dyDescent="0.3">
      <c r="A284" s="50" t="s">
        <v>5798</v>
      </c>
      <c r="B284" s="50" t="str">
        <f t="shared" si="40"/>
        <v>FC</v>
      </c>
      <c r="C284" s="51" t="s">
        <v>5128</v>
      </c>
      <c r="D284" s="50" t="str">
        <f t="shared" si="41"/>
        <v>12uF</v>
      </c>
      <c r="E284" s="50" t="s">
        <v>5109</v>
      </c>
      <c r="F284" s="50" t="str">
        <f t="shared" si="48"/>
        <v>100 V</v>
      </c>
      <c r="G284" s="50" t="str">
        <f t="shared" si="49"/>
        <v>105⁰С</v>
      </c>
      <c r="H284" s="52" t="s">
        <v>5799</v>
      </c>
      <c r="I284" s="50" t="str">
        <f t="shared" si="42"/>
        <v>CapAl6.3X11.2X2.5mm 12uF, 100 V</v>
      </c>
      <c r="J284" s="45" t="s">
        <v>23</v>
      </c>
      <c r="K284" s="53" t="s">
        <v>5111</v>
      </c>
      <c r="L284" s="45" t="s">
        <v>25</v>
      </c>
      <c r="M284" s="52" t="str">
        <f t="shared" si="43"/>
        <v>CapAl6.3X11.2X2.5</v>
      </c>
      <c r="N284" s="52" t="str">
        <f t="shared" si="45"/>
        <v>CapAl6.3X11.2X2.5RA</v>
      </c>
      <c r="O284" s="52" t="str">
        <f t="shared" si="46"/>
        <v>CapAl6.3X11.2X2.5LA</v>
      </c>
      <c r="P284" s="52" t="s">
        <v>5800</v>
      </c>
      <c r="Q284" s="50" t="s">
        <v>5113</v>
      </c>
      <c r="R284" s="22" t="s">
        <v>5114</v>
      </c>
      <c r="S284" s="22" t="str">
        <f t="shared" ca="1" si="47"/>
        <v>C:\Altium Libraries\Passives Library\DataSheet\Aluminum Electrolytic Capacitors (Panasonic).pdf</v>
      </c>
      <c r="T284" s="50" t="str">
        <f t="shared" si="44"/>
        <v>LOW IMPEDANCE ALUMINUM ELECTROLYTIC CAPACITORS CapAl6.3X11.2X2.5 12uF±20% 100 V 105⁰С</v>
      </c>
    </row>
    <row r="285" spans="1:20" x14ac:dyDescent="0.3">
      <c r="A285" s="50" t="s">
        <v>5801</v>
      </c>
      <c r="B285" s="50" t="str">
        <f t="shared" si="40"/>
        <v>FC</v>
      </c>
      <c r="C285" s="51" t="s">
        <v>5136</v>
      </c>
      <c r="D285" s="50" t="str">
        <f t="shared" si="41"/>
        <v>22uF</v>
      </c>
      <c r="E285" s="50" t="s">
        <v>5109</v>
      </c>
      <c r="F285" s="50" t="str">
        <f t="shared" si="48"/>
        <v>100 V</v>
      </c>
      <c r="G285" s="50" t="str">
        <f t="shared" si="49"/>
        <v>105⁰С</v>
      </c>
      <c r="H285" s="52" t="s">
        <v>5606</v>
      </c>
      <c r="I285" s="50" t="str">
        <f t="shared" si="42"/>
        <v>CapAl8X11.5X3.5mm 22uF, 100 V</v>
      </c>
      <c r="J285" s="45" t="s">
        <v>23</v>
      </c>
      <c r="K285" s="53" t="s">
        <v>5111</v>
      </c>
      <c r="L285" s="45" t="s">
        <v>25</v>
      </c>
      <c r="M285" s="52" t="str">
        <f t="shared" si="43"/>
        <v>CapAl8X11.5X3.5</v>
      </c>
      <c r="N285" s="52" t="str">
        <f t="shared" si="45"/>
        <v>CapAl8X11.5X3.5RA</v>
      </c>
      <c r="O285" s="52" t="str">
        <f t="shared" si="46"/>
        <v>CapAl8X11.5X3.5LA</v>
      </c>
      <c r="P285" s="52" t="s">
        <v>5802</v>
      </c>
      <c r="Q285" s="50" t="s">
        <v>5113</v>
      </c>
      <c r="R285" s="22" t="s">
        <v>5114</v>
      </c>
      <c r="S285" s="22" t="str">
        <f t="shared" ca="1" si="47"/>
        <v>C:\Altium Libraries\Passives Library\DataSheet\Aluminum Electrolytic Capacitors (Panasonic).pdf</v>
      </c>
      <c r="T285" s="50" t="str">
        <f t="shared" si="44"/>
        <v>LOW IMPEDANCE ALUMINUM ELECTROLYTIC CAPACITORS CapAl8X11.5X3.5 22uF±20% 100 V 105⁰С</v>
      </c>
    </row>
    <row r="286" spans="1:20" x14ac:dyDescent="0.3">
      <c r="A286" s="50" t="s">
        <v>5803</v>
      </c>
      <c r="B286" s="50" t="str">
        <f t="shared" si="40"/>
        <v>FC</v>
      </c>
      <c r="C286" s="52" t="s">
        <v>5144</v>
      </c>
      <c r="D286" s="50" t="str">
        <f t="shared" si="41"/>
        <v>33uF</v>
      </c>
      <c r="E286" s="50" t="s">
        <v>5109</v>
      </c>
      <c r="F286" s="50" t="str">
        <f t="shared" si="48"/>
        <v>100 V</v>
      </c>
      <c r="G286" s="50" t="str">
        <f t="shared" si="49"/>
        <v>105⁰С</v>
      </c>
      <c r="H286" s="52" t="s">
        <v>5804</v>
      </c>
      <c r="I286" s="50" t="str">
        <f t="shared" si="42"/>
        <v>CapAl8X15X3.5mm 33uF, 100 V</v>
      </c>
      <c r="J286" s="45" t="s">
        <v>23</v>
      </c>
      <c r="K286" s="53" t="s">
        <v>5111</v>
      </c>
      <c r="L286" s="45" t="s">
        <v>25</v>
      </c>
      <c r="M286" s="52" t="str">
        <f t="shared" si="43"/>
        <v>CapAl8X15X3.5</v>
      </c>
      <c r="N286" s="52" t="str">
        <f t="shared" si="45"/>
        <v>CapAl8X15X3.5RA</v>
      </c>
      <c r="O286" s="52" t="str">
        <f t="shared" si="46"/>
        <v>CapAl8X15X3.5LA</v>
      </c>
      <c r="P286" s="52" t="s">
        <v>5805</v>
      </c>
      <c r="Q286" s="50" t="s">
        <v>5113</v>
      </c>
      <c r="R286" s="22" t="s">
        <v>5114</v>
      </c>
      <c r="S286" s="22" t="str">
        <f t="shared" ca="1" si="47"/>
        <v>C:\Altium Libraries\Passives Library\DataSheet\Aluminum Electrolytic Capacitors (Panasonic).pdf</v>
      </c>
      <c r="T286" s="50" t="str">
        <f t="shared" si="44"/>
        <v>LOW IMPEDANCE ALUMINUM ELECTROLYTIC CAPACITORS CapAl8X15X3.5 33uF±20% 100 V 105⁰С</v>
      </c>
    </row>
    <row r="287" spans="1:20" x14ac:dyDescent="0.3">
      <c r="A287" s="50" t="s">
        <v>5806</v>
      </c>
      <c r="B287" s="50" t="str">
        <f t="shared" si="40"/>
        <v>FC</v>
      </c>
      <c r="C287" s="51" t="s">
        <v>5148</v>
      </c>
      <c r="D287" s="50" t="str">
        <f t="shared" si="41"/>
        <v>33uF</v>
      </c>
      <c r="E287" s="50" t="s">
        <v>5109</v>
      </c>
      <c r="F287" s="50" t="str">
        <f t="shared" si="48"/>
        <v>100 V</v>
      </c>
      <c r="G287" s="50" t="str">
        <f t="shared" si="49"/>
        <v>105⁰С</v>
      </c>
      <c r="H287" s="52" t="s">
        <v>5807</v>
      </c>
      <c r="I287" s="50" t="str">
        <f t="shared" si="42"/>
        <v>CapAl10X12.5X5.0mm 33uF, 100 V</v>
      </c>
      <c r="J287" s="45" t="s">
        <v>23</v>
      </c>
      <c r="K287" s="53" t="s">
        <v>5111</v>
      </c>
      <c r="L287" s="45" t="s">
        <v>25</v>
      </c>
      <c r="M287" s="52" t="str">
        <f t="shared" si="43"/>
        <v>CapAl10X12.5X5.0</v>
      </c>
      <c r="N287" s="52" t="str">
        <f t="shared" si="45"/>
        <v>CapAl10X12.5X5.0RA</v>
      </c>
      <c r="O287" s="52" t="str">
        <f t="shared" si="46"/>
        <v>CapAl10X12.5X5.0LA</v>
      </c>
      <c r="P287" s="52" t="s">
        <v>5808</v>
      </c>
      <c r="Q287" s="50" t="s">
        <v>5113</v>
      </c>
      <c r="R287" s="22" t="s">
        <v>5114</v>
      </c>
      <c r="S287" s="22" t="str">
        <f t="shared" ca="1" si="47"/>
        <v>C:\Altium Libraries\Passives Library\DataSheet\Aluminum Electrolytic Capacitors (Panasonic).pdf</v>
      </c>
      <c r="T287" s="50" t="str">
        <f t="shared" si="44"/>
        <v>LOW IMPEDANCE ALUMINUM ELECTROLYTIC CAPACITORS CapAl10X12.5X5.0 33uF±20% 100 V 105⁰С</v>
      </c>
    </row>
    <row r="288" spans="1:20" x14ac:dyDescent="0.3">
      <c r="A288" s="50" t="s">
        <v>5809</v>
      </c>
      <c r="B288" s="50" t="str">
        <f t="shared" si="40"/>
        <v>FC</v>
      </c>
      <c r="C288" s="52" t="s">
        <v>5810</v>
      </c>
      <c r="D288" s="50" t="str">
        <f t="shared" si="41"/>
        <v>39uF</v>
      </c>
      <c r="E288" s="50" t="s">
        <v>5109</v>
      </c>
      <c r="F288" s="50" t="str">
        <f t="shared" si="48"/>
        <v>100 V</v>
      </c>
      <c r="G288" s="50" t="str">
        <f t="shared" si="49"/>
        <v>105⁰С</v>
      </c>
      <c r="H288" s="52" t="s">
        <v>5811</v>
      </c>
      <c r="I288" s="50" t="str">
        <f t="shared" si="42"/>
        <v>CapAl8X20X5.0mm 39uF, 100 V</v>
      </c>
      <c r="J288" s="45" t="s">
        <v>23</v>
      </c>
      <c r="K288" s="53" t="s">
        <v>5111</v>
      </c>
      <c r="L288" s="45" t="s">
        <v>25</v>
      </c>
      <c r="M288" s="52" t="str">
        <f t="shared" si="43"/>
        <v>CapAl8X20X5.0</v>
      </c>
      <c r="N288" s="52" t="str">
        <f t="shared" si="45"/>
        <v>CapAl8X20X5.0RA</v>
      </c>
      <c r="O288" s="52" t="str">
        <f t="shared" si="46"/>
        <v>CapAl8X20X5.0LA</v>
      </c>
      <c r="P288" s="52" t="s">
        <v>5812</v>
      </c>
      <c r="Q288" s="50" t="s">
        <v>5113</v>
      </c>
      <c r="R288" s="22" t="s">
        <v>5114</v>
      </c>
      <c r="S288" s="22" t="str">
        <f t="shared" ca="1" si="47"/>
        <v>C:\Altium Libraries\Passives Library\DataSheet\Aluminum Electrolytic Capacitors (Panasonic).pdf</v>
      </c>
      <c r="T288" s="50" t="str">
        <f t="shared" si="44"/>
        <v>LOW IMPEDANCE ALUMINUM ELECTROLYTIC CAPACITORS CapAl8X20X5.0 39uF±20% 100 V 105⁰С</v>
      </c>
    </row>
    <row r="289" spans="1:20" x14ac:dyDescent="0.3">
      <c r="A289" s="50" t="s">
        <v>5813</v>
      </c>
      <c r="B289" s="50" t="str">
        <f t="shared" si="40"/>
        <v>FC</v>
      </c>
      <c r="C289" s="51" t="s">
        <v>5158</v>
      </c>
      <c r="D289" s="50" t="str">
        <f t="shared" si="41"/>
        <v>39uF</v>
      </c>
      <c r="E289" s="50" t="s">
        <v>5109</v>
      </c>
      <c r="F289" s="50" t="str">
        <f t="shared" si="48"/>
        <v>100 V</v>
      </c>
      <c r="G289" s="50" t="str">
        <f t="shared" si="49"/>
        <v>105⁰С</v>
      </c>
      <c r="H289" s="52" t="s">
        <v>5814</v>
      </c>
      <c r="I289" s="50" t="str">
        <f t="shared" si="42"/>
        <v>CapAl10X16X5.0mm 39uF, 100 V</v>
      </c>
      <c r="J289" s="45" t="s">
        <v>23</v>
      </c>
      <c r="K289" s="53" t="s">
        <v>5111</v>
      </c>
      <c r="L289" s="45" t="s">
        <v>25</v>
      </c>
      <c r="M289" s="52" t="str">
        <f t="shared" si="43"/>
        <v>CapAl10X16X5.0</v>
      </c>
      <c r="N289" s="52" t="str">
        <f t="shared" si="45"/>
        <v>CapAl10X16X5.0RA</v>
      </c>
      <c r="O289" s="52" t="str">
        <f t="shared" si="46"/>
        <v>CapAl10X16X5.0LA</v>
      </c>
      <c r="P289" s="52" t="s">
        <v>5815</v>
      </c>
      <c r="Q289" s="50" t="s">
        <v>5113</v>
      </c>
      <c r="R289" s="22" t="s">
        <v>5114</v>
      </c>
      <c r="S289" s="22" t="str">
        <f t="shared" ca="1" si="47"/>
        <v>C:\Altium Libraries\Passives Library\DataSheet\Aluminum Electrolytic Capacitors (Panasonic).pdf</v>
      </c>
      <c r="T289" s="50" t="str">
        <f t="shared" si="44"/>
        <v>LOW IMPEDANCE ALUMINUM ELECTROLYTIC CAPACITORS CapAl10X16X5.0 39uF±20% 100 V 105⁰С</v>
      </c>
    </row>
    <row r="290" spans="1:20" x14ac:dyDescent="0.3">
      <c r="A290" s="50" t="s">
        <v>5816</v>
      </c>
      <c r="B290" s="50" t="str">
        <f t="shared" si="40"/>
        <v>FC</v>
      </c>
      <c r="C290" s="51" t="s">
        <v>5162</v>
      </c>
      <c r="D290" s="50" t="str">
        <f t="shared" si="41"/>
        <v>47uF</v>
      </c>
      <c r="E290" s="50" t="s">
        <v>5109</v>
      </c>
      <c r="F290" s="50" t="str">
        <f t="shared" si="48"/>
        <v>100 V</v>
      </c>
      <c r="G290" s="50" t="str">
        <f t="shared" si="49"/>
        <v>105⁰С</v>
      </c>
      <c r="H290" s="52" t="s">
        <v>5817</v>
      </c>
      <c r="I290" s="50" t="str">
        <f t="shared" si="42"/>
        <v>CapAl10X20X5.0mm 47uF, 100 V</v>
      </c>
      <c r="J290" s="45" t="s">
        <v>23</v>
      </c>
      <c r="K290" s="53" t="s">
        <v>5111</v>
      </c>
      <c r="L290" s="45" t="s">
        <v>25</v>
      </c>
      <c r="M290" s="52" t="str">
        <f t="shared" si="43"/>
        <v>CapAl10X20X5.0</v>
      </c>
      <c r="N290" s="52" t="str">
        <f t="shared" si="45"/>
        <v>CapAl10X20X5.0RA</v>
      </c>
      <c r="O290" s="52" t="str">
        <f t="shared" si="46"/>
        <v>CapAl10X20X5.0LA</v>
      </c>
      <c r="P290" s="52" t="s">
        <v>5818</v>
      </c>
      <c r="Q290" s="50" t="s">
        <v>5113</v>
      </c>
      <c r="R290" s="22" t="s">
        <v>5114</v>
      </c>
      <c r="S290" s="22" t="str">
        <f t="shared" ca="1" si="47"/>
        <v>C:\Altium Libraries\Passives Library\DataSheet\Aluminum Electrolytic Capacitors (Panasonic).pdf</v>
      </c>
      <c r="T290" s="50" t="str">
        <f t="shared" si="44"/>
        <v>LOW IMPEDANCE ALUMINUM ELECTROLYTIC CAPACITORS CapAl10X20X5.0 47uF±20% 100 V 105⁰С</v>
      </c>
    </row>
    <row r="291" spans="1:20" x14ac:dyDescent="0.3">
      <c r="A291" s="50" t="s">
        <v>5819</v>
      </c>
      <c r="B291" s="50" t="str">
        <f t="shared" si="40"/>
        <v>FC</v>
      </c>
      <c r="C291" s="51" t="s">
        <v>5162</v>
      </c>
      <c r="D291" s="50" t="str">
        <f t="shared" si="41"/>
        <v>56uF</v>
      </c>
      <c r="E291" s="50" t="s">
        <v>5109</v>
      </c>
      <c r="F291" s="50" t="str">
        <f t="shared" si="48"/>
        <v>100 V</v>
      </c>
      <c r="G291" s="50" t="str">
        <f t="shared" si="49"/>
        <v>105⁰С</v>
      </c>
      <c r="H291" s="52" t="s">
        <v>5817</v>
      </c>
      <c r="I291" s="50" t="str">
        <f t="shared" si="42"/>
        <v>CapAl10X20X5.0mm 56uF, 100 V</v>
      </c>
      <c r="J291" s="45" t="s">
        <v>23</v>
      </c>
      <c r="K291" s="53" t="s">
        <v>5111</v>
      </c>
      <c r="L291" s="45" t="s">
        <v>25</v>
      </c>
      <c r="M291" s="52" t="str">
        <f t="shared" si="43"/>
        <v>CapAl10X20X5.0</v>
      </c>
      <c r="N291" s="52" t="str">
        <f t="shared" si="45"/>
        <v>CapAl10X20X5.0RA</v>
      </c>
      <c r="O291" s="52" t="str">
        <f t="shared" si="46"/>
        <v>CapAl10X20X5.0LA</v>
      </c>
      <c r="P291" s="52" t="s">
        <v>5820</v>
      </c>
      <c r="Q291" s="50" t="s">
        <v>5113</v>
      </c>
      <c r="R291" s="22" t="s">
        <v>5114</v>
      </c>
      <c r="S291" s="22" t="str">
        <f t="shared" ca="1" si="47"/>
        <v>C:\Altium Libraries\Passives Library\DataSheet\Aluminum Electrolytic Capacitors (Panasonic).pdf</v>
      </c>
      <c r="T291" s="50" t="str">
        <f t="shared" si="44"/>
        <v>LOW IMPEDANCE ALUMINUM ELECTROLYTIC CAPACITORS CapAl10X20X5.0 56uF±20% 100 V 105⁰С</v>
      </c>
    </row>
    <row r="292" spans="1:20" x14ac:dyDescent="0.3">
      <c r="A292" s="50" t="s">
        <v>5821</v>
      </c>
      <c r="B292" s="50" t="str">
        <f t="shared" si="40"/>
        <v>FC</v>
      </c>
      <c r="C292" s="52" t="s">
        <v>5170</v>
      </c>
      <c r="D292" s="50" t="str">
        <f t="shared" si="41"/>
        <v>68uF</v>
      </c>
      <c r="E292" s="50" t="s">
        <v>5109</v>
      </c>
      <c r="F292" s="50" t="str">
        <f t="shared" si="48"/>
        <v>100 V</v>
      </c>
      <c r="G292" s="50" t="str">
        <f t="shared" si="49"/>
        <v>105⁰С</v>
      </c>
      <c r="H292" s="52" t="s">
        <v>5822</v>
      </c>
      <c r="I292" s="50" t="str">
        <f t="shared" si="42"/>
        <v>CapAl10X25X5.0mm 68uF, 100 V</v>
      </c>
      <c r="J292" s="45" t="s">
        <v>23</v>
      </c>
      <c r="K292" s="53" t="s">
        <v>5111</v>
      </c>
      <c r="L292" s="45" t="s">
        <v>25</v>
      </c>
      <c r="M292" s="52" t="str">
        <f t="shared" si="43"/>
        <v>CapAl10X25X5.0</v>
      </c>
      <c r="N292" s="52" t="str">
        <f t="shared" si="45"/>
        <v>CapAl10X25X5.0RA</v>
      </c>
      <c r="O292" s="52" t="str">
        <f t="shared" si="46"/>
        <v>CapAl10X25X5.0LA</v>
      </c>
      <c r="P292" s="52" t="s">
        <v>5823</v>
      </c>
      <c r="Q292" s="50" t="s">
        <v>5113</v>
      </c>
      <c r="R292" s="22" t="s">
        <v>5114</v>
      </c>
      <c r="S292" s="22" t="str">
        <f t="shared" ca="1" si="47"/>
        <v>C:\Altium Libraries\Passives Library\DataSheet\Aluminum Electrolytic Capacitors (Panasonic).pdf</v>
      </c>
      <c r="T292" s="50" t="str">
        <f t="shared" si="44"/>
        <v>LOW IMPEDANCE ALUMINUM ELECTROLYTIC CAPACITORS CapAl10X25X5.0 68uF±20% 100 V 105⁰С</v>
      </c>
    </row>
    <row r="293" spans="1:20" x14ac:dyDescent="0.3">
      <c r="A293" s="50" t="s">
        <v>5824</v>
      </c>
      <c r="B293" s="50" t="str">
        <f t="shared" si="40"/>
        <v>FC</v>
      </c>
      <c r="C293" s="51" t="s">
        <v>5166</v>
      </c>
      <c r="D293" s="50" t="str">
        <f t="shared" si="41"/>
        <v>68uF</v>
      </c>
      <c r="E293" s="50" t="s">
        <v>5109</v>
      </c>
      <c r="F293" s="50" t="str">
        <f t="shared" si="48"/>
        <v>100 V</v>
      </c>
      <c r="G293" s="50" t="str">
        <f t="shared" si="49"/>
        <v>105⁰С</v>
      </c>
      <c r="H293" s="52" t="s">
        <v>5825</v>
      </c>
      <c r="I293" s="50" t="str">
        <f t="shared" si="42"/>
        <v>CapAl12.5X15X5.0mm 68uF, 100 V</v>
      </c>
      <c r="J293" s="45" t="s">
        <v>23</v>
      </c>
      <c r="K293" s="53" t="s">
        <v>5111</v>
      </c>
      <c r="L293" s="45" t="s">
        <v>25</v>
      </c>
      <c r="M293" s="52" t="str">
        <f t="shared" si="43"/>
        <v>CapAl12.5X15X5.0</v>
      </c>
      <c r="N293" s="52" t="str">
        <f t="shared" si="45"/>
        <v>CapAl12.5X15X5.0RA</v>
      </c>
      <c r="O293" s="52" t="str">
        <f t="shared" si="46"/>
        <v>CapAl12.5X15X5.0LA</v>
      </c>
      <c r="P293" s="52" t="s">
        <v>5826</v>
      </c>
      <c r="Q293" s="50" t="s">
        <v>5113</v>
      </c>
      <c r="R293" s="22" t="s">
        <v>5114</v>
      </c>
      <c r="S293" s="22" t="str">
        <f t="shared" ca="1" si="47"/>
        <v>C:\Altium Libraries\Passives Library\DataSheet\Aluminum Electrolytic Capacitors (Panasonic).pdf</v>
      </c>
      <c r="T293" s="50" t="str">
        <f t="shared" si="44"/>
        <v>LOW IMPEDANCE ALUMINUM ELECTROLYTIC CAPACITORS CapAl12.5X15X5.0 68uF±20% 100 V 105⁰С</v>
      </c>
    </row>
    <row r="294" spans="1:20" x14ac:dyDescent="0.3">
      <c r="A294" s="50" t="s">
        <v>5827</v>
      </c>
      <c r="B294" s="50" t="str">
        <f t="shared" si="40"/>
        <v>FC</v>
      </c>
      <c r="C294" s="52" t="s">
        <v>5180</v>
      </c>
      <c r="D294" s="50" t="str">
        <f t="shared" si="41"/>
        <v>100uF</v>
      </c>
      <c r="E294" s="50" t="s">
        <v>5109</v>
      </c>
      <c r="F294" s="50" t="str">
        <f t="shared" si="48"/>
        <v>100 V</v>
      </c>
      <c r="G294" s="50" t="str">
        <f t="shared" si="49"/>
        <v>105⁰С</v>
      </c>
      <c r="H294" s="52" t="s">
        <v>5828</v>
      </c>
      <c r="I294" s="50" t="str">
        <f t="shared" si="42"/>
        <v>CapAl10X30X5.0mm 100uF, 100 V</v>
      </c>
      <c r="J294" s="45" t="s">
        <v>23</v>
      </c>
      <c r="K294" s="53" t="s">
        <v>5111</v>
      </c>
      <c r="L294" s="45" t="s">
        <v>25</v>
      </c>
      <c r="M294" s="52" t="str">
        <f t="shared" si="43"/>
        <v>CapAl10X30X5.0</v>
      </c>
      <c r="N294" s="52" t="str">
        <f t="shared" si="45"/>
        <v>CapAl10X30X5.0RA</v>
      </c>
      <c r="O294" s="52" t="str">
        <f t="shared" si="46"/>
        <v>CapAl10X30X5.0LA</v>
      </c>
      <c r="P294" s="52" t="s">
        <v>5829</v>
      </c>
      <c r="Q294" s="50" t="s">
        <v>5113</v>
      </c>
      <c r="R294" s="22" t="s">
        <v>5114</v>
      </c>
      <c r="S294" s="22" t="str">
        <f t="shared" ca="1" si="47"/>
        <v>C:\Altium Libraries\Passives Library\DataSheet\Aluminum Electrolytic Capacitors (Panasonic).pdf</v>
      </c>
      <c r="T294" s="50" t="str">
        <f t="shared" si="44"/>
        <v>LOW IMPEDANCE ALUMINUM ELECTROLYTIC CAPACITORS CapAl10X30X5.0 100uF±20% 100 V 105⁰С</v>
      </c>
    </row>
    <row r="295" spans="1:20" x14ac:dyDescent="0.3">
      <c r="A295" s="50" t="s">
        <v>5830</v>
      </c>
      <c r="B295" s="50" t="str">
        <f t="shared" si="40"/>
        <v>FC</v>
      </c>
      <c r="C295" s="51" t="s">
        <v>5184</v>
      </c>
      <c r="D295" s="50" t="str">
        <f t="shared" si="41"/>
        <v>100uF</v>
      </c>
      <c r="E295" s="50" t="s">
        <v>5109</v>
      </c>
      <c r="F295" s="50" t="str">
        <f t="shared" si="48"/>
        <v>100 V</v>
      </c>
      <c r="G295" s="50" t="str">
        <f t="shared" si="49"/>
        <v>105⁰С</v>
      </c>
      <c r="H295" s="52" t="s">
        <v>5831</v>
      </c>
      <c r="I295" s="50" t="str">
        <f t="shared" si="42"/>
        <v>CapAl12.5X20X5.0mm 100uF, 100 V</v>
      </c>
      <c r="J295" s="45" t="s">
        <v>23</v>
      </c>
      <c r="K295" s="53" t="s">
        <v>5111</v>
      </c>
      <c r="L295" s="45" t="s">
        <v>25</v>
      </c>
      <c r="M295" s="52" t="str">
        <f t="shared" si="43"/>
        <v>CapAl12.5X20X5.0</v>
      </c>
      <c r="N295" s="52" t="str">
        <f t="shared" si="45"/>
        <v>CapAl12.5X20X5.0RA</v>
      </c>
      <c r="O295" s="52" t="str">
        <f t="shared" si="46"/>
        <v>CapAl12.5X20X5.0LA</v>
      </c>
      <c r="P295" s="52" t="s">
        <v>5832</v>
      </c>
      <c r="Q295" s="50" t="s">
        <v>5113</v>
      </c>
      <c r="R295" s="22" t="s">
        <v>5114</v>
      </c>
      <c r="S295" s="22" t="str">
        <f t="shared" ca="1" si="47"/>
        <v>C:\Altium Libraries\Passives Library\DataSheet\Aluminum Electrolytic Capacitors (Panasonic).pdf</v>
      </c>
      <c r="T295" s="50" t="str">
        <f t="shared" si="44"/>
        <v>LOW IMPEDANCE ALUMINUM ELECTROLYTIC CAPACITORS CapAl12.5X20X5.0 100uF±20% 100 V 105⁰С</v>
      </c>
    </row>
    <row r="296" spans="1:20" x14ac:dyDescent="0.3">
      <c r="A296" s="50" t="s">
        <v>5833</v>
      </c>
      <c r="B296" s="50" t="str">
        <f t="shared" si="40"/>
        <v>FC</v>
      </c>
      <c r="C296" s="52" t="s">
        <v>5176</v>
      </c>
      <c r="D296" s="50" t="str">
        <f t="shared" si="41"/>
        <v>120uF</v>
      </c>
      <c r="E296" s="50" t="s">
        <v>5109</v>
      </c>
      <c r="F296" s="50" t="str">
        <f t="shared" si="48"/>
        <v>100 V</v>
      </c>
      <c r="G296" s="50" t="str">
        <f t="shared" si="49"/>
        <v>105⁰С</v>
      </c>
      <c r="H296" s="52" t="s">
        <v>5834</v>
      </c>
      <c r="I296" s="50" t="str">
        <f t="shared" si="42"/>
        <v>CapAl16X15X7.5mm 120uF, 100 V</v>
      </c>
      <c r="J296" s="45" t="s">
        <v>23</v>
      </c>
      <c r="K296" s="53" t="s">
        <v>5111</v>
      </c>
      <c r="L296" s="45" t="s">
        <v>25</v>
      </c>
      <c r="M296" s="52" t="str">
        <f t="shared" si="43"/>
        <v>CapAl16X15X7.5</v>
      </c>
      <c r="N296" s="52" t="str">
        <f t="shared" si="45"/>
        <v>CapAl16X15X7.5RA</v>
      </c>
      <c r="O296" s="52" t="str">
        <f t="shared" si="46"/>
        <v>CapAl16X15X7.5LA</v>
      </c>
      <c r="P296" s="52" t="s">
        <v>5835</v>
      </c>
      <c r="Q296" s="50" t="s">
        <v>5113</v>
      </c>
      <c r="R296" s="22" t="s">
        <v>5114</v>
      </c>
      <c r="S296" s="22" t="str">
        <f t="shared" ca="1" si="47"/>
        <v>C:\Altium Libraries\Passives Library\DataSheet\Aluminum Electrolytic Capacitors (Panasonic).pdf</v>
      </c>
      <c r="T296" s="50" t="str">
        <f t="shared" si="44"/>
        <v>LOW IMPEDANCE ALUMINUM ELECTROLYTIC CAPACITORS CapAl16X15X7.5 120uF±20% 100 V 105⁰С</v>
      </c>
    </row>
    <row r="297" spans="1:20" x14ac:dyDescent="0.3">
      <c r="A297" s="50" t="s">
        <v>5836</v>
      </c>
      <c r="B297" s="50" t="str">
        <f t="shared" si="40"/>
        <v>FC</v>
      </c>
      <c r="C297" s="51" t="s">
        <v>5196</v>
      </c>
      <c r="D297" s="50" t="str">
        <f t="shared" si="41"/>
        <v>150uF</v>
      </c>
      <c r="E297" s="50" t="s">
        <v>5109</v>
      </c>
      <c r="F297" s="50" t="str">
        <f t="shared" si="48"/>
        <v>100 V</v>
      </c>
      <c r="G297" s="50" t="str">
        <f t="shared" si="49"/>
        <v>105⁰С</v>
      </c>
      <c r="H297" s="52" t="s">
        <v>5837</v>
      </c>
      <c r="I297" s="50" t="str">
        <f t="shared" si="42"/>
        <v>CapAl12.5X25X5.0mm 150uF, 100 V</v>
      </c>
      <c r="J297" s="45" t="s">
        <v>23</v>
      </c>
      <c r="K297" s="53" t="s">
        <v>5111</v>
      </c>
      <c r="L297" s="45" t="s">
        <v>25</v>
      </c>
      <c r="M297" s="52" t="str">
        <f t="shared" si="43"/>
        <v>CapAl12.5X25X5.0</v>
      </c>
      <c r="N297" s="52" t="str">
        <f t="shared" si="45"/>
        <v>CapAl12.5X25X5.0RA</v>
      </c>
      <c r="O297" s="52" t="str">
        <f t="shared" si="46"/>
        <v>CapAl12.5X25X5.0LA</v>
      </c>
      <c r="P297" s="52" t="s">
        <v>5838</v>
      </c>
      <c r="Q297" s="50" t="s">
        <v>5113</v>
      </c>
      <c r="R297" s="22" t="s">
        <v>5114</v>
      </c>
      <c r="S297" s="22" t="str">
        <f t="shared" ca="1" si="47"/>
        <v>C:\Altium Libraries\Passives Library\DataSheet\Aluminum Electrolytic Capacitors (Panasonic).pdf</v>
      </c>
      <c r="T297" s="50" t="str">
        <f t="shared" si="44"/>
        <v>LOW IMPEDANCE ALUMINUM ELECTROLYTIC CAPACITORS CapAl12.5X25X5.0 150uF±20% 100 V 105⁰С</v>
      </c>
    </row>
    <row r="298" spans="1:20" x14ac:dyDescent="0.3">
      <c r="A298" s="50" t="s">
        <v>5839</v>
      </c>
      <c r="B298" s="50" t="str">
        <f t="shared" si="40"/>
        <v>FC</v>
      </c>
      <c r="C298" s="52" t="s">
        <v>5192</v>
      </c>
      <c r="D298" s="50" t="str">
        <f t="shared" si="41"/>
        <v>150uF</v>
      </c>
      <c r="E298" s="50" t="s">
        <v>5109</v>
      </c>
      <c r="F298" s="50" t="str">
        <f t="shared" si="48"/>
        <v>100 V</v>
      </c>
      <c r="G298" s="50" t="str">
        <f t="shared" si="49"/>
        <v>105⁰С</v>
      </c>
      <c r="H298" s="52" t="s">
        <v>5840</v>
      </c>
      <c r="I298" s="50" t="str">
        <f t="shared" si="42"/>
        <v>CapAl18X15X7.5mm 150uF, 100 V</v>
      </c>
      <c r="J298" s="45" t="s">
        <v>23</v>
      </c>
      <c r="K298" s="53" t="s">
        <v>5111</v>
      </c>
      <c r="L298" s="45" t="s">
        <v>25</v>
      </c>
      <c r="M298" s="52" t="str">
        <f t="shared" si="43"/>
        <v>CapAl18X15X7.5</v>
      </c>
      <c r="N298" s="52" t="str">
        <f t="shared" si="45"/>
        <v>CapAl18X15X7.5RA</v>
      </c>
      <c r="O298" s="52" t="str">
        <f t="shared" si="46"/>
        <v>CapAl18X15X7.5LA</v>
      </c>
      <c r="P298" s="52" t="s">
        <v>5841</v>
      </c>
      <c r="Q298" s="50" t="s">
        <v>5113</v>
      </c>
      <c r="R298" s="22" t="s">
        <v>5114</v>
      </c>
      <c r="S298" s="22" t="str">
        <f t="shared" ca="1" si="47"/>
        <v>C:\Altium Libraries\Passives Library\DataSheet\Aluminum Electrolytic Capacitors (Panasonic).pdf</v>
      </c>
      <c r="T298" s="50" t="str">
        <f t="shared" si="44"/>
        <v>LOW IMPEDANCE ALUMINUM ELECTROLYTIC CAPACITORS CapAl18X15X7.5 150uF±20% 100 V 105⁰С</v>
      </c>
    </row>
    <row r="299" spans="1:20" x14ac:dyDescent="0.3">
      <c r="A299" s="50" t="s">
        <v>5842</v>
      </c>
      <c r="B299" s="50" t="str">
        <f t="shared" si="40"/>
        <v>FC</v>
      </c>
      <c r="C299" s="52" t="s">
        <v>5200</v>
      </c>
      <c r="D299" s="50" t="str">
        <f t="shared" si="41"/>
        <v>180uF</v>
      </c>
      <c r="E299" s="50" t="s">
        <v>5109</v>
      </c>
      <c r="F299" s="50" t="str">
        <f t="shared" si="48"/>
        <v>100 V</v>
      </c>
      <c r="G299" s="50" t="str">
        <f t="shared" si="49"/>
        <v>105⁰С</v>
      </c>
      <c r="H299" s="52" t="s">
        <v>5843</v>
      </c>
      <c r="I299" s="50" t="str">
        <f t="shared" si="42"/>
        <v>CapAl12.5X30X5.0mm 180uF, 100 V</v>
      </c>
      <c r="J299" s="45" t="s">
        <v>23</v>
      </c>
      <c r="K299" s="53" t="s">
        <v>5111</v>
      </c>
      <c r="L299" s="45" t="s">
        <v>25</v>
      </c>
      <c r="M299" s="52" t="str">
        <f t="shared" si="43"/>
        <v>CapAl12.5X30X5.0</v>
      </c>
      <c r="N299" s="52" t="str">
        <f t="shared" si="45"/>
        <v>CapAl12.5X30X5.0RA</v>
      </c>
      <c r="O299" s="52" t="str">
        <f t="shared" si="46"/>
        <v>CapAl12.5X30X5.0LA</v>
      </c>
      <c r="P299" s="52" t="s">
        <v>5844</v>
      </c>
      <c r="Q299" s="50" t="s">
        <v>5113</v>
      </c>
      <c r="R299" s="22" t="s">
        <v>5114</v>
      </c>
      <c r="S299" s="22" t="str">
        <f t="shared" ca="1" si="47"/>
        <v>C:\Altium Libraries\Passives Library\DataSheet\Aluminum Electrolytic Capacitors (Panasonic).pdf</v>
      </c>
      <c r="T299" s="50" t="str">
        <f t="shared" si="44"/>
        <v>LOW IMPEDANCE ALUMINUM ELECTROLYTIC CAPACITORS CapAl12.5X30X5.0 180uF±20% 100 V 105⁰С</v>
      </c>
    </row>
    <row r="300" spans="1:20" x14ac:dyDescent="0.3">
      <c r="A300" s="50" t="s">
        <v>5845</v>
      </c>
      <c r="B300" s="50" t="str">
        <f t="shared" si="40"/>
        <v>FC</v>
      </c>
      <c r="C300" s="51" t="s">
        <v>5204</v>
      </c>
      <c r="D300" s="50" t="str">
        <f t="shared" si="41"/>
        <v>180uF</v>
      </c>
      <c r="E300" s="50" t="s">
        <v>5109</v>
      </c>
      <c r="F300" s="50" t="str">
        <f t="shared" si="48"/>
        <v>100 V</v>
      </c>
      <c r="G300" s="50" t="str">
        <f t="shared" si="49"/>
        <v>105⁰С</v>
      </c>
      <c r="H300" s="52" t="s">
        <v>5155</v>
      </c>
      <c r="I300" s="50" t="str">
        <f t="shared" si="42"/>
        <v>CapAl16X20X7.5mm 180uF, 100 V</v>
      </c>
      <c r="J300" s="45" t="s">
        <v>23</v>
      </c>
      <c r="K300" s="53" t="s">
        <v>5111</v>
      </c>
      <c r="L300" s="45" t="s">
        <v>25</v>
      </c>
      <c r="M300" s="52" t="str">
        <f t="shared" si="43"/>
        <v>CapAl16X20X7.5</v>
      </c>
      <c r="N300" s="52" t="str">
        <f t="shared" si="45"/>
        <v>CapAl16X20X7.5RA</v>
      </c>
      <c r="O300" s="52" t="str">
        <f t="shared" si="46"/>
        <v>CapAl16X20X7.5LA</v>
      </c>
      <c r="P300" s="52" t="s">
        <v>5846</v>
      </c>
      <c r="Q300" s="50" t="s">
        <v>5113</v>
      </c>
      <c r="R300" s="22" t="s">
        <v>5114</v>
      </c>
      <c r="S300" s="22" t="str">
        <f t="shared" ca="1" si="47"/>
        <v>C:\Altium Libraries\Passives Library\DataSheet\Aluminum Electrolytic Capacitors (Panasonic).pdf</v>
      </c>
      <c r="T300" s="50" t="str">
        <f t="shared" si="44"/>
        <v>LOW IMPEDANCE ALUMINUM ELECTROLYTIC CAPACITORS CapAl16X20X7.5 180uF±20% 100 V 105⁰С</v>
      </c>
    </row>
    <row r="301" spans="1:20" x14ac:dyDescent="0.3">
      <c r="A301" s="50" t="s">
        <v>5847</v>
      </c>
      <c r="B301" s="50" t="str">
        <f t="shared" si="40"/>
        <v>FC</v>
      </c>
      <c r="C301" s="52" t="s">
        <v>5208</v>
      </c>
      <c r="D301" s="50" t="str">
        <f t="shared" si="41"/>
        <v>220uF</v>
      </c>
      <c r="E301" s="50" t="s">
        <v>5109</v>
      </c>
      <c r="F301" s="50" t="str">
        <f t="shared" si="48"/>
        <v>100 V</v>
      </c>
      <c r="G301" s="50" t="str">
        <f t="shared" si="49"/>
        <v>105⁰С</v>
      </c>
      <c r="H301" s="52" t="s">
        <v>5848</v>
      </c>
      <c r="I301" s="50" t="str">
        <f t="shared" si="42"/>
        <v>CapAl12.5X35X5.0mm 220uF, 100 V</v>
      </c>
      <c r="J301" s="45" t="s">
        <v>23</v>
      </c>
      <c r="K301" s="53" t="s">
        <v>5111</v>
      </c>
      <c r="L301" s="45" t="s">
        <v>25</v>
      </c>
      <c r="M301" s="52" t="str">
        <f t="shared" si="43"/>
        <v>CapAl12.5X35X5.0</v>
      </c>
      <c r="N301" s="52" t="str">
        <f t="shared" si="45"/>
        <v>CapAl12.5X35X5.0RA</v>
      </c>
      <c r="O301" s="52" t="str">
        <f t="shared" si="46"/>
        <v>CapAl12.5X35X5.0LA</v>
      </c>
      <c r="P301" s="52" t="s">
        <v>5849</v>
      </c>
      <c r="Q301" s="50" t="s">
        <v>5113</v>
      </c>
      <c r="R301" s="22" t="s">
        <v>5114</v>
      </c>
      <c r="S301" s="22" t="str">
        <f t="shared" ca="1" si="47"/>
        <v>C:\Altium Libraries\Passives Library\DataSheet\Aluminum Electrolytic Capacitors (Panasonic).pdf</v>
      </c>
      <c r="T301" s="50" t="str">
        <f t="shared" si="44"/>
        <v>LOW IMPEDANCE ALUMINUM ELECTROLYTIC CAPACITORS CapAl12.5X35X5.0 220uF±20% 100 V 105⁰С</v>
      </c>
    </row>
    <row r="302" spans="1:20" x14ac:dyDescent="0.3">
      <c r="A302" s="50" t="s">
        <v>5850</v>
      </c>
      <c r="B302" s="50" t="str">
        <f t="shared" si="40"/>
        <v>FC</v>
      </c>
      <c r="C302" s="51" t="s">
        <v>5218</v>
      </c>
      <c r="D302" s="50" t="str">
        <f t="shared" si="41"/>
        <v>220uF</v>
      </c>
      <c r="E302" s="50" t="s">
        <v>5109</v>
      </c>
      <c r="F302" s="50" t="str">
        <f t="shared" si="48"/>
        <v>100 V</v>
      </c>
      <c r="G302" s="50" t="str">
        <f t="shared" si="49"/>
        <v>105⁰С</v>
      </c>
      <c r="H302" s="52" t="s">
        <v>5851</v>
      </c>
      <c r="I302" s="50" t="str">
        <f t="shared" si="42"/>
        <v>CapAl16X25X7.5mm 220uF, 100 V</v>
      </c>
      <c r="J302" s="45" t="s">
        <v>23</v>
      </c>
      <c r="K302" s="53" t="s">
        <v>5111</v>
      </c>
      <c r="L302" s="45" t="s">
        <v>25</v>
      </c>
      <c r="M302" s="52" t="str">
        <f t="shared" si="43"/>
        <v>CapAl16X25X7.5</v>
      </c>
      <c r="N302" s="52" t="str">
        <f t="shared" si="45"/>
        <v>CapAl16X25X7.5RA</v>
      </c>
      <c r="O302" s="52" t="str">
        <f t="shared" si="46"/>
        <v>CapAl16X25X7.5LA</v>
      </c>
      <c r="P302" s="52" t="s">
        <v>5852</v>
      </c>
      <c r="Q302" s="50" t="s">
        <v>5113</v>
      </c>
      <c r="R302" s="22" t="s">
        <v>5114</v>
      </c>
      <c r="S302" s="22" t="str">
        <f t="shared" ca="1" si="47"/>
        <v>C:\Altium Libraries\Passives Library\DataSheet\Aluminum Electrolytic Capacitors (Panasonic).pdf</v>
      </c>
      <c r="T302" s="50" t="str">
        <f t="shared" si="44"/>
        <v>LOW IMPEDANCE ALUMINUM ELECTROLYTIC CAPACITORS CapAl16X25X7.5 220uF±20% 100 V 105⁰С</v>
      </c>
    </row>
    <row r="303" spans="1:20" x14ac:dyDescent="0.3">
      <c r="A303" s="50" t="s">
        <v>5853</v>
      </c>
      <c r="B303" s="50" t="str">
        <f t="shared" si="40"/>
        <v>FC</v>
      </c>
      <c r="C303" s="52" t="s">
        <v>5214</v>
      </c>
      <c r="D303" s="50" t="str">
        <f t="shared" si="41"/>
        <v>270uF</v>
      </c>
      <c r="E303" s="50" t="s">
        <v>5109</v>
      </c>
      <c r="F303" s="50" t="str">
        <f t="shared" si="48"/>
        <v>100 V</v>
      </c>
      <c r="G303" s="50" t="str">
        <f t="shared" si="49"/>
        <v>105⁰С</v>
      </c>
      <c r="H303" s="52" t="s">
        <v>5854</v>
      </c>
      <c r="I303" s="50" t="str">
        <f t="shared" si="42"/>
        <v>CapAl12.5X40X5.0mm 270uF, 100 V</v>
      </c>
      <c r="J303" s="45" t="s">
        <v>23</v>
      </c>
      <c r="K303" s="53" t="s">
        <v>5111</v>
      </c>
      <c r="L303" s="45" t="s">
        <v>25</v>
      </c>
      <c r="M303" s="52" t="str">
        <f t="shared" si="43"/>
        <v>CapAl12.5X40X5.0</v>
      </c>
      <c r="N303" s="52" t="str">
        <f t="shared" si="45"/>
        <v>CapAl12.5X40X5.0RA</v>
      </c>
      <c r="O303" s="52" t="str">
        <f t="shared" si="46"/>
        <v>CapAl12.5X40X5.0LA</v>
      </c>
      <c r="P303" s="52" t="s">
        <v>5855</v>
      </c>
      <c r="Q303" s="50" t="s">
        <v>5113</v>
      </c>
      <c r="R303" s="22" t="s">
        <v>5114</v>
      </c>
      <c r="S303" s="22" t="str">
        <f t="shared" ca="1" si="47"/>
        <v>C:\Altium Libraries\Passives Library\DataSheet\Aluminum Electrolytic Capacitors (Panasonic).pdf</v>
      </c>
      <c r="T303" s="50" t="str">
        <f t="shared" si="44"/>
        <v>LOW IMPEDANCE ALUMINUM ELECTROLYTIC CAPACITORS CapAl12.5X40X5.0 270uF±20% 100 V 105⁰С</v>
      </c>
    </row>
    <row r="304" spans="1:20" x14ac:dyDescent="0.3">
      <c r="A304" s="50" t="s">
        <v>5856</v>
      </c>
      <c r="B304" s="50" t="str">
        <f t="shared" si="40"/>
        <v>FC</v>
      </c>
      <c r="C304" s="52" t="s">
        <v>5204</v>
      </c>
      <c r="D304" s="50" t="str">
        <f t="shared" si="41"/>
        <v>270uF</v>
      </c>
      <c r="E304" s="50" t="s">
        <v>5109</v>
      </c>
      <c r="F304" s="50" t="str">
        <f t="shared" si="48"/>
        <v>100 V</v>
      </c>
      <c r="G304" s="50" t="str">
        <f t="shared" si="49"/>
        <v>105⁰С</v>
      </c>
      <c r="H304" s="52" t="s">
        <v>5857</v>
      </c>
      <c r="I304" s="50" t="str">
        <f t="shared" si="42"/>
        <v>CapAl16X20X7.5mm 270uF, 100 V</v>
      </c>
      <c r="J304" s="45" t="s">
        <v>23</v>
      </c>
      <c r="K304" s="53" t="s">
        <v>5111</v>
      </c>
      <c r="L304" s="45" t="s">
        <v>25</v>
      </c>
      <c r="M304" s="52" t="str">
        <f t="shared" si="43"/>
        <v>CapAl16X20X7.5</v>
      </c>
      <c r="N304" s="52" t="str">
        <f t="shared" si="45"/>
        <v>CapAl16X20X7.5RA</v>
      </c>
      <c r="O304" s="52" t="str">
        <f t="shared" si="46"/>
        <v>CapAl16X20X7.5LA</v>
      </c>
      <c r="P304" s="52" t="s">
        <v>5858</v>
      </c>
      <c r="Q304" s="50" t="s">
        <v>5113</v>
      </c>
      <c r="R304" s="22" t="s">
        <v>5114</v>
      </c>
      <c r="S304" s="22" t="str">
        <f t="shared" ca="1" si="47"/>
        <v>C:\Altium Libraries\Passives Library\DataSheet\Aluminum Electrolytic Capacitors (Panasonic).pdf</v>
      </c>
      <c r="T304" s="50" t="str">
        <f t="shared" si="44"/>
        <v>LOW IMPEDANCE ALUMINUM ELECTROLYTIC CAPACITORS CapAl16X20X7.5 270uF±20% 100 V 105⁰С</v>
      </c>
    </row>
    <row r="305" spans="1:20" x14ac:dyDescent="0.3">
      <c r="A305" s="50" t="s">
        <v>5859</v>
      </c>
      <c r="B305" s="50" t="str">
        <f t="shared" si="40"/>
        <v>FC</v>
      </c>
      <c r="C305" s="51" t="s">
        <v>5226</v>
      </c>
      <c r="D305" s="50" t="str">
        <f t="shared" si="41"/>
        <v>330uF</v>
      </c>
      <c r="E305" s="50" t="s">
        <v>5109</v>
      </c>
      <c r="F305" s="50" t="str">
        <f t="shared" si="48"/>
        <v>100 V</v>
      </c>
      <c r="G305" s="50" t="str">
        <f t="shared" si="49"/>
        <v>105⁰С</v>
      </c>
      <c r="H305" s="52" t="s">
        <v>5860</v>
      </c>
      <c r="I305" s="50" t="str">
        <f t="shared" si="42"/>
        <v>CapAl16X31.5X7.5mm 330uF, 100 V</v>
      </c>
      <c r="J305" s="45" t="s">
        <v>23</v>
      </c>
      <c r="K305" s="53" t="s">
        <v>5111</v>
      </c>
      <c r="L305" s="45" t="s">
        <v>25</v>
      </c>
      <c r="M305" s="52" t="str">
        <f t="shared" si="43"/>
        <v>CapAl16X31.5X7.5</v>
      </c>
      <c r="N305" s="52" t="str">
        <f t="shared" si="45"/>
        <v>CapAl16X31.5X7.5RA</v>
      </c>
      <c r="O305" s="52" t="str">
        <f t="shared" si="46"/>
        <v>CapAl16X31.5X7.5LA</v>
      </c>
      <c r="P305" s="52" t="s">
        <v>5861</v>
      </c>
      <c r="Q305" s="50" t="s">
        <v>5113</v>
      </c>
      <c r="R305" s="22" t="s">
        <v>5114</v>
      </c>
      <c r="S305" s="22" t="str">
        <f t="shared" ca="1" si="47"/>
        <v>C:\Altium Libraries\Passives Library\DataSheet\Aluminum Electrolytic Capacitors (Panasonic).pdf</v>
      </c>
      <c r="T305" s="50" t="str">
        <f t="shared" si="44"/>
        <v>LOW IMPEDANCE ALUMINUM ELECTROLYTIC CAPACITORS CapAl16X31.5X7.5 330uF±20% 100 V 105⁰С</v>
      </c>
    </row>
    <row r="306" spans="1:20" x14ac:dyDescent="0.3">
      <c r="A306" s="50" t="s">
        <v>5862</v>
      </c>
      <c r="B306" s="50" t="str">
        <f t="shared" si="40"/>
        <v>FC</v>
      </c>
      <c r="C306" s="52" t="s">
        <v>5319</v>
      </c>
      <c r="D306" s="50" t="str">
        <f t="shared" si="41"/>
        <v>330uF</v>
      </c>
      <c r="E306" s="50" t="s">
        <v>5109</v>
      </c>
      <c r="F306" s="50" t="str">
        <f t="shared" si="48"/>
        <v>100 V</v>
      </c>
      <c r="G306" s="50" t="str">
        <f t="shared" si="49"/>
        <v>105⁰С</v>
      </c>
      <c r="H306" s="52" t="s">
        <v>5863</v>
      </c>
      <c r="I306" s="50" t="str">
        <f t="shared" si="42"/>
        <v>CapAl18X25X7.5mm 330uF, 100 V</v>
      </c>
      <c r="J306" s="45" t="s">
        <v>23</v>
      </c>
      <c r="K306" s="53" t="s">
        <v>5111</v>
      </c>
      <c r="L306" s="45" t="s">
        <v>25</v>
      </c>
      <c r="M306" s="52" t="str">
        <f t="shared" si="43"/>
        <v>CapAl18X25X7.5</v>
      </c>
      <c r="N306" s="52" t="str">
        <f t="shared" si="45"/>
        <v>CapAl18X25X7.5RA</v>
      </c>
      <c r="O306" s="52" t="str">
        <f t="shared" si="46"/>
        <v>CapAl18X25X7.5LA</v>
      </c>
      <c r="P306" s="52" t="s">
        <v>5864</v>
      </c>
      <c r="Q306" s="50" t="s">
        <v>5113</v>
      </c>
      <c r="R306" s="22" t="s">
        <v>5114</v>
      </c>
      <c r="S306" s="22" t="str">
        <f t="shared" ca="1" si="47"/>
        <v>C:\Altium Libraries\Passives Library\DataSheet\Aluminum Electrolytic Capacitors (Panasonic).pdf</v>
      </c>
      <c r="T306" s="50" t="str">
        <f t="shared" si="44"/>
        <v>LOW IMPEDANCE ALUMINUM ELECTROLYTIC CAPACITORS CapAl18X25X7.5 330uF±20% 100 V 105⁰С</v>
      </c>
    </row>
    <row r="307" spans="1:20" x14ac:dyDescent="0.3">
      <c r="A307" s="50" t="s">
        <v>5865</v>
      </c>
      <c r="B307" s="50" t="str">
        <f t="shared" si="40"/>
        <v>FC</v>
      </c>
      <c r="C307" s="52" t="s">
        <v>5230</v>
      </c>
      <c r="D307" s="50" t="str">
        <f t="shared" si="41"/>
        <v>390uF</v>
      </c>
      <c r="E307" s="50" t="s">
        <v>5109</v>
      </c>
      <c r="F307" s="50" t="str">
        <f t="shared" si="48"/>
        <v>100 V</v>
      </c>
      <c r="G307" s="50" t="str">
        <f t="shared" si="49"/>
        <v>105⁰С</v>
      </c>
      <c r="H307" s="52" t="s">
        <v>5866</v>
      </c>
      <c r="I307" s="50" t="str">
        <f t="shared" si="42"/>
        <v>CapAl16X35.5X7.5mm 390uF, 100 V</v>
      </c>
      <c r="J307" s="45" t="s">
        <v>23</v>
      </c>
      <c r="K307" s="53" t="s">
        <v>5111</v>
      </c>
      <c r="L307" s="45" t="s">
        <v>25</v>
      </c>
      <c r="M307" s="52" t="str">
        <f t="shared" si="43"/>
        <v>CapAl16X35.5X7.5</v>
      </c>
      <c r="N307" s="52" t="str">
        <f t="shared" si="45"/>
        <v>CapAl16X35.5X7.5RA</v>
      </c>
      <c r="O307" s="52" t="str">
        <f t="shared" si="46"/>
        <v>CapAl16X35.5X7.5LA</v>
      </c>
      <c r="P307" s="52" t="s">
        <v>5867</v>
      </c>
      <c r="Q307" s="50" t="s">
        <v>5113</v>
      </c>
      <c r="R307" s="22" t="s">
        <v>5114</v>
      </c>
      <c r="S307" s="22" t="str">
        <f t="shared" ca="1" si="47"/>
        <v>C:\Altium Libraries\Passives Library\DataSheet\Aluminum Electrolytic Capacitors (Panasonic).pdf</v>
      </c>
      <c r="T307" s="50" t="str">
        <f t="shared" si="44"/>
        <v>LOW IMPEDANCE ALUMINUM ELECTROLYTIC CAPACITORS CapAl16X35.5X7.5 390uF±20% 100 V 105⁰С</v>
      </c>
    </row>
    <row r="308" spans="1:20" x14ac:dyDescent="0.3">
      <c r="A308" s="50" t="s">
        <v>5868</v>
      </c>
      <c r="B308" s="50" t="str">
        <f t="shared" si="40"/>
        <v>FC</v>
      </c>
      <c r="C308" s="51" t="s">
        <v>5234</v>
      </c>
      <c r="D308" s="50" t="str">
        <f t="shared" si="41"/>
        <v>390uF</v>
      </c>
      <c r="E308" s="50" t="s">
        <v>5109</v>
      </c>
      <c r="F308" s="50" t="str">
        <f t="shared" si="48"/>
        <v>100 V</v>
      </c>
      <c r="G308" s="50" t="str">
        <f t="shared" si="49"/>
        <v>105⁰С</v>
      </c>
      <c r="H308" s="52" t="s">
        <v>5869</v>
      </c>
      <c r="I308" s="50" t="str">
        <f t="shared" si="42"/>
        <v>CapAl18X31.5X7.5mm 390uF, 100 V</v>
      </c>
      <c r="J308" s="45" t="s">
        <v>23</v>
      </c>
      <c r="K308" s="53" t="s">
        <v>5111</v>
      </c>
      <c r="L308" s="45" t="s">
        <v>25</v>
      </c>
      <c r="M308" s="52" t="str">
        <f t="shared" si="43"/>
        <v>CapAl18X31.5X7.5</v>
      </c>
      <c r="N308" s="52" t="str">
        <f t="shared" si="45"/>
        <v>CapAl18X31.5X7.5RA</v>
      </c>
      <c r="O308" s="52" t="str">
        <f t="shared" si="46"/>
        <v>CapAl18X31.5X7.5LA</v>
      </c>
      <c r="P308" s="52" t="s">
        <v>5870</v>
      </c>
      <c r="Q308" s="50" t="s">
        <v>5113</v>
      </c>
      <c r="R308" s="22" t="s">
        <v>5114</v>
      </c>
      <c r="S308" s="22" t="str">
        <f t="shared" ca="1" si="47"/>
        <v>C:\Altium Libraries\Passives Library\DataSheet\Aluminum Electrolytic Capacitors (Panasonic).pdf</v>
      </c>
      <c r="T308" s="50" t="str">
        <f t="shared" si="44"/>
        <v>LOW IMPEDANCE ALUMINUM ELECTROLYTIC CAPACITORS CapAl18X31.5X7.5 390uF±20% 100 V 105⁰С</v>
      </c>
    </row>
    <row r="309" spans="1:20" x14ac:dyDescent="0.3">
      <c r="A309" s="50" t="s">
        <v>5871</v>
      </c>
      <c r="B309" s="50" t="str">
        <f t="shared" si="40"/>
        <v>FC</v>
      </c>
      <c r="C309" s="51" t="s">
        <v>5238</v>
      </c>
      <c r="D309" s="50" t="str">
        <f t="shared" si="41"/>
        <v>470uF</v>
      </c>
      <c r="E309" s="50" t="s">
        <v>5109</v>
      </c>
      <c r="F309" s="50" t="str">
        <f t="shared" si="48"/>
        <v>100 V</v>
      </c>
      <c r="G309" s="50" t="str">
        <f t="shared" si="49"/>
        <v>105⁰С</v>
      </c>
      <c r="H309" s="52" t="s">
        <v>5872</v>
      </c>
      <c r="I309" s="50" t="str">
        <f t="shared" si="42"/>
        <v>CapAl16X40X7.5mm 470uF, 100 V</v>
      </c>
      <c r="J309" s="45" t="s">
        <v>23</v>
      </c>
      <c r="K309" s="53" t="s">
        <v>5111</v>
      </c>
      <c r="L309" s="45" t="s">
        <v>25</v>
      </c>
      <c r="M309" s="52" t="str">
        <f t="shared" si="43"/>
        <v>CapAl16X40X7.5</v>
      </c>
      <c r="N309" s="52" t="str">
        <f t="shared" si="45"/>
        <v>CapAl16X40X7.5RA</v>
      </c>
      <c r="O309" s="52" t="str">
        <f t="shared" si="46"/>
        <v>CapAl16X40X7.5LA</v>
      </c>
      <c r="P309" s="52" t="s">
        <v>5873</v>
      </c>
      <c r="Q309" s="50" t="s">
        <v>5113</v>
      </c>
      <c r="R309" s="22" t="s">
        <v>5114</v>
      </c>
      <c r="S309" s="22" t="str">
        <f t="shared" ca="1" si="47"/>
        <v>C:\Altium Libraries\Passives Library\DataSheet\Aluminum Electrolytic Capacitors (Panasonic).pdf</v>
      </c>
      <c r="T309" s="50" t="str">
        <f t="shared" si="44"/>
        <v>LOW IMPEDANCE ALUMINUM ELECTROLYTIC CAPACITORS CapAl16X40X7.5 470uF±20% 100 V 105⁰С</v>
      </c>
    </row>
    <row r="310" spans="1:20" x14ac:dyDescent="0.3">
      <c r="A310" s="50" t="s">
        <v>5874</v>
      </c>
      <c r="B310" s="50" t="str">
        <f t="shared" si="40"/>
        <v>FC</v>
      </c>
      <c r="C310" s="51" t="s">
        <v>5245</v>
      </c>
      <c r="D310" s="50" t="str">
        <f t="shared" si="41"/>
        <v>560uF</v>
      </c>
      <c r="E310" s="50" t="s">
        <v>5109</v>
      </c>
      <c r="F310" s="50" t="str">
        <f t="shared" si="48"/>
        <v>100 V</v>
      </c>
      <c r="G310" s="50" t="str">
        <f t="shared" si="49"/>
        <v>105⁰С</v>
      </c>
      <c r="H310" s="52" t="s">
        <v>5875</v>
      </c>
      <c r="I310" s="50" t="str">
        <f t="shared" si="42"/>
        <v>CapAl18X35.5X7.5mm 560uF, 100 V</v>
      </c>
      <c r="J310" s="45" t="s">
        <v>23</v>
      </c>
      <c r="K310" s="53" t="s">
        <v>5111</v>
      </c>
      <c r="L310" s="45" t="s">
        <v>25</v>
      </c>
      <c r="M310" s="52" t="str">
        <f t="shared" si="43"/>
        <v>CapAl18X35.5X7.5</v>
      </c>
      <c r="N310" s="52" t="str">
        <f t="shared" si="45"/>
        <v>CapAl18X35.5X7.5RA</v>
      </c>
      <c r="O310" s="52" t="str">
        <f t="shared" si="46"/>
        <v>CapAl18X35.5X7.5LA</v>
      </c>
      <c r="P310" s="52" t="s">
        <v>5876</v>
      </c>
      <c r="Q310" s="50" t="s">
        <v>5113</v>
      </c>
      <c r="R310" s="22" t="s">
        <v>5114</v>
      </c>
      <c r="S310" s="22" t="str">
        <f t="shared" ca="1" si="47"/>
        <v>C:\Altium Libraries\Passives Library\DataSheet\Aluminum Electrolytic Capacitors (Panasonic).pdf</v>
      </c>
      <c r="T310" s="50" t="str">
        <f t="shared" si="44"/>
        <v>LOW IMPEDANCE ALUMINUM ELECTROLYTIC CAPACITORS CapAl18X35.5X7.5 560uF±20% 100 V 105⁰С</v>
      </c>
    </row>
    <row r="311" spans="1:20" x14ac:dyDescent="0.3">
      <c r="A311" s="50" t="s">
        <v>5877</v>
      </c>
      <c r="B311" s="50" t="str">
        <f t="shared" si="40"/>
        <v>FC</v>
      </c>
      <c r="C311" s="51" t="s">
        <v>5328</v>
      </c>
      <c r="D311" s="50" t="str">
        <f t="shared" si="41"/>
        <v>680uF</v>
      </c>
      <c r="E311" s="50" t="s">
        <v>5109</v>
      </c>
      <c r="F311" s="50" t="str">
        <f t="shared" si="48"/>
        <v>100 V</v>
      </c>
      <c r="G311" s="50" t="str">
        <f t="shared" si="49"/>
        <v>105⁰С</v>
      </c>
      <c r="H311" s="52" t="s">
        <v>5878</v>
      </c>
      <c r="I311" s="50" t="str">
        <f t="shared" si="42"/>
        <v>CapAl18X40X7.5mm 680uF, 100 V</v>
      </c>
      <c r="J311" s="45" t="s">
        <v>23</v>
      </c>
      <c r="K311" s="53" t="s">
        <v>5111</v>
      </c>
      <c r="L311" s="45" t="s">
        <v>25</v>
      </c>
      <c r="M311" s="52" t="str">
        <f t="shared" si="43"/>
        <v>CapAl18X40X7.5</v>
      </c>
      <c r="N311" s="52" t="str">
        <f t="shared" si="45"/>
        <v>CapAl18X40X7.5RA</v>
      </c>
      <c r="O311" s="52" t="str">
        <f t="shared" si="46"/>
        <v>CapAl18X40X7.5LA</v>
      </c>
      <c r="P311" s="52" t="s">
        <v>5879</v>
      </c>
      <c r="Q311" s="50" t="s">
        <v>5113</v>
      </c>
      <c r="R311" s="22" t="s">
        <v>5114</v>
      </c>
      <c r="S311" s="22" t="str">
        <f t="shared" ca="1" si="47"/>
        <v>C:\Altium Libraries\Passives Library\DataSheet\Aluminum Electrolytic Capacitors (Panasonic).pdf</v>
      </c>
      <c r="T311" s="50" t="str">
        <f t="shared" si="44"/>
        <v>LOW IMPEDANCE ALUMINUM ELECTROLYTIC CAPACITORS CapAl18X40X7.5 680uF±20% 100 V 105⁰С</v>
      </c>
    </row>
    <row r="312" spans="1:20" x14ac:dyDescent="0.3">
      <c r="A312" s="54"/>
      <c r="B312" s="54"/>
      <c r="C312" s="55"/>
      <c r="D312" s="54"/>
      <c r="E312" s="54"/>
      <c r="F312" s="56"/>
      <c r="G312" s="54"/>
      <c r="H312" s="55"/>
      <c r="I312" s="56"/>
      <c r="J312" s="54"/>
      <c r="K312" s="54"/>
      <c r="L312" s="54"/>
      <c r="M312" s="55"/>
      <c r="N312" s="55"/>
      <c r="O312" s="55"/>
      <c r="P312" s="55"/>
      <c r="Q312" s="54"/>
      <c r="R312" s="56"/>
      <c r="S312" s="56"/>
      <c r="T312" s="56"/>
    </row>
    <row r="313" spans="1:20" x14ac:dyDescent="0.3">
      <c r="A313" s="50" t="s">
        <v>5880</v>
      </c>
      <c r="B313" s="50" t="str">
        <f t="shared" ref="B313:B376" si="50">MID(P313,4,2)</f>
        <v>FK</v>
      </c>
      <c r="C313" s="51" t="s">
        <v>5136</v>
      </c>
      <c r="D313" s="50" t="str">
        <f t="shared" ref="D313:D376" si="51">CONCATENATE(MID(P313,8,2)*POWER(10,MID(P313,10,1)),"uF")</f>
        <v>680uF</v>
      </c>
      <c r="E313" s="50" t="s">
        <v>5109</v>
      </c>
      <c r="F313" s="50" t="str">
        <f t="shared" ref="F313:F376" si="52">CONCATENATE(IF((MID(P313,6,2))="0J",6.3,IF((MID(P313,6,2))="1A",10,IF((MID(P313,6,2))="1C",16,IF((MID(P313,6,2))="1E",25,IF((MID(P313,6,2))="1V",35,IF((MID(P313,6,2))="1H",50,IF((MID(P313,6,2))="1J",63,IF((MID(P313,6,2))="2A",100,IF((MID(P313,6,2))="2C",160,IF((MID(P313,6,2))="2D",200,IF((MID(P313,6,2))="2E",250,IF((MID(P313,6,2))="2V",350,IF((MID(P313,6,2))="2G",400,IF((MID(P313,6,2))="2W",450,0))))))))))))))," V")</f>
        <v>6,3 V</v>
      </c>
      <c r="G313" s="50" t="str">
        <f t="shared" ref="G313:G376" si="53">CONCATENATE((IF(OR(B313="TA",B313="TP"),125,105)),"⁰С")</f>
        <v>105⁰С</v>
      </c>
      <c r="H313" s="52" t="s">
        <v>5881</v>
      </c>
      <c r="I313" s="50" t="str">
        <f t="shared" ref="I313:I376" si="54">CONCATENATE(M313,"mm ",D313,", ",F313)</f>
        <v>CapAl8X11.5X3.5mm 680uF, 6,3 V</v>
      </c>
      <c r="J313" s="45" t="s">
        <v>23</v>
      </c>
      <c r="K313" s="53" t="s">
        <v>5111</v>
      </c>
      <c r="L313" s="45" t="s">
        <v>25</v>
      </c>
      <c r="M313" s="52" t="str">
        <f t="shared" ref="M313:M376" si="55">CONCATENATE("CapAl",MID(C313,1,FIND("m",C313,1)-1))</f>
        <v>CapAl8X11.5X3.5</v>
      </c>
      <c r="N313" s="52" t="str">
        <f t="shared" si="45"/>
        <v>CapAl8X11.5X3.5RA</v>
      </c>
      <c r="O313" s="52" t="str">
        <f t="shared" ref="O313:O376" si="56">CONCATENATE(M313,"LA")</f>
        <v>CapAl8X11.5X3.5LA</v>
      </c>
      <c r="P313" s="52" t="s">
        <v>5882</v>
      </c>
      <c r="Q313" s="50" t="s">
        <v>5113</v>
      </c>
      <c r="R313" s="22" t="s">
        <v>5883</v>
      </c>
      <c r="S313" s="22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313" s="50" t="str">
        <f t="shared" ref="T313:T376" si="57">CONCATENATE(R313," ",M313," ",D313,E313," ",F313," ",G313)</f>
        <v>LOW IMPEDANCE MINIATURIZED ALUMINUM ELECTROLYTIC CAPACITORS CapAl8X11.5X3.5 680uF±20% 6,3 V 105⁰С</v>
      </c>
    </row>
    <row r="314" spans="1:20" x14ac:dyDescent="0.3">
      <c r="A314" s="50" t="s">
        <v>5884</v>
      </c>
      <c r="B314" s="50" t="str">
        <f t="shared" si="50"/>
        <v>FK</v>
      </c>
      <c r="C314" s="51" t="s">
        <v>5144</v>
      </c>
      <c r="D314" s="50" t="str">
        <f t="shared" si="51"/>
        <v>1000uF</v>
      </c>
      <c r="E314" s="50" t="s">
        <v>5109</v>
      </c>
      <c r="F314" s="50" t="str">
        <f t="shared" si="52"/>
        <v>6,3 V</v>
      </c>
      <c r="G314" s="50" t="str">
        <f t="shared" si="53"/>
        <v>105⁰С</v>
      </c>
      <c r="H314" s="52" t="s">
        <v>5629</v>
      </c>
      <c r="I314" s="50" t="str">
        <f t="shared" si="54"/>
        <v>CapAl8X15X3.5mm 1000uF, 6,3 V</v>
      </c>
      <c r="J314" s="45" t="s">
        <v>23</v>
      </c>
      <c r="K314" s="53" t="s">
        <v>5111</v>
      </c>
      <c r="L314" s="45" t="s">
        <v>25</v>
      </c>
      <c r="M314" s="52" t="str">
        <f t="shared" si="55"/>
        <v>CapAl8X15X3.5</v>
      </c>
      <c r="N314" s="52" t="str">
        <f t="shared" si="45"/>
        <v>CapAl8X15X3.5RA</v>
      </c>
      <c r="O314" s="52" t="str">
        <f t="shared" si="56"/>
        <v>CapAl8X15X3.5LA</v>
      </c>
      <c r="P314" s="52" t="s">
        <v>5885</v>
      </c>
      <c r="Q314" s="50" t="s">
        <v>5113</v>
      </c>
      <c r="R314" s="22" t="s">
        <v>5883</v>
      </c>
      <c r="S314" s="22" t="str">
        <f t="shared" ref="S314:S377" ca="1" si="58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314" s="50" t="str">
        <f t="shared" si="57"/>
        <v>LOW IMPEDANCE MINIATURIZED ALUMINUM ELECTROLYTIC CAPACITORS CapAl8X15X3.5 1000uF±20% 6,3 V 105⁰С</v>
      </c>
    </row>
    <row r="315" spans="1:20" x14ac:dyDescent="0.3">
      <c r="A315" s="50" t="s">
        <v>5886</v>
      </c>
      <c r="B315" s="50" t="str">
        <f t="shared" si="50"/>
        <v>FK</v>
      </c>
      <c r="C315" s="51" t="s">
        <v>5148</v>
      </c>
      <c r="D315" s="50" t="str">
        <f t="shared" si="51"/>
        <v>1000uF</v>
      </c>
      <c r="E315" s="50" t="s">
        <v>5109</v>
      </c>
      <c r="F315" s="50" t="str">
        <f t="shared" si="52"/>
        <v>6,3 V</v>
      </c>
      <c r="G315" s="50" t="str">
        <f t="shared" si="53"/>
        <v>105⁰С</v>
      </c>
      <c r="H315" s="52" t="s">
        <v>5887</v>
      </c>
      <c r="I315" s="50" t="str">
        <f t="shared" si="54"/>
        <v>CapAl10X12.5X5.0mm 1000uF, 6,3 V</v>
      </c>
      <c r="J315" s="45" t="s">
        <v>23</v>
      </c>
      <c r="K315" s="53" t="s">
        <v>5111</v>
      </c>
      <c r="L315" s="45" t="s">
        <v>25</v>
      </c>
      <c r="M315" s="52" t="str">
        <f t="shared" si="55"/>
        <v>CapAl10X12.5X5.0</v>
      </c>
      <c r="N315" s="52" t="str">
        <f t="shared" si="45"/>
        <v>CapAl10X12.5X5.0RA</v>
      </c>
      <c r="O315" s="52" t="str">
        <f t="shared" si="56"/>
        <v>CapAl10X12.5X5.0LA</v>
      </c>
      <c r="P315" s="52" t="s">
        <v>5888</v>
      </c>
      <c r="Q315" s="50" t="s">
        <v>5113</v>
      </c>
      <c r="R315" s="22" t="s">
        <v>5883</v>
      </c>
      <c r="S315" s="22" t="str">
        <f t="shared" ca="1" si="58"/>
        <v>C:\Altium Libraries\Passives Library\DataSheet\Aluminum Electrolytic Capacitors (Panasonic).pdf</v>
      </c>
      <c r="T315" s="50" t="str">
        <f t="shared" si="57"/>
        <v>LOW IMPEDANCE MINIATURIZED ALUMINUM ELECTROLYTIC CAPACITORS CapAl10X12.5X5.0 1000uF±20% 6,3 V 105⁰С</v>
      </c>
    </row>
    <row r="316" spans="1:20" x14ac:dyDescent="0.3">
      <c r="A316" s="50" t="s">
        <v>5889</v>
      </c>
      <c r="B316" s="50" t="str">
        <f t="shared" si="50"/>
        <v>FK</v>
      </c>
      <c r="C316" s="51" t="s">
        <v>5154</v>
      </c>
      <c r="D316" s="50" t="str">
        <f t="shared" si="51"/>
        <v>1500uF</v>
      </c>
      <c r="E316" s="50" t="s">
        <v>5109</v>
      </c>
      <c r="F316" s="50" t="str">
        <f t="shared" si="52"/>
        <v>6,3 V</v>
      </c>
      <c r="G316" s="50" t="str">
        <f t="shared" si="53"/>
        <v>105⁰С</v>
      </c>
      <c r="H316" s="52" t="s">
        <v>5163</v>
      </c>
      <c r="I316" s="50" t="str">
        <f t="shared" si="54"/>
        <v>CapAl8X20X3.5mm 1500uF, 6,3 V</v>
      </c>
      <c r="J316" s="45" t="s">
        <v>23</v>
      </c>
      <c r="K316" s="53" t="s">
        <v>5111</v>
      </c>
      <c r="L316" s="45" t="s">
        <v>25</v>
      </c>
      <c r="M316" s="52" t="str">
        <f t="shared" si="55"/>
        <v>CapAl8X20X3.5</v>
      </c>
      <c r="N316" s="52" t="str">
        <f t="shared" si="45"/>
        <v>CapAl8X20X3.5RA</v>
      </c>
      <c r="O316" s="52" t="str">
        <f t="shared" si="56"/>
        <v>CapAl8X20X3.5LA</v>
      </c>
      <c r="P316" s="52" t="s">
        <v>5890</v>
      </c>
      <c r="Q316" s="50" t="s">
        <v>5113</v>
      </c>
      <c r="R316" s="22" t="s">
        <v>5883</v>
      </c>
      <c r="S316" s="22" t="str">
        <f t="shared" ca="1" si="58"/>
        <v>C:\Altium Libraries\Passives Library\DataSheet\Aluminum Electrolytic Capacitors (Panasonic).pdf</v>
      </c>
      <c r="T316" s="50" t="str">
        <f t="shared" si="57"/>
        <v>LOW IMPEDANCE MINIATURIZED ALUMINUM ELECTROLYTIC CAPACITORS CapAl8X20X3.5 1500uF±20% 6,3 V 105⁰С</v>
      </c>
    </row>
    <row r="317" spans="1:20" x14ac:dyDescent="0.3">
      <c r="A317" s="50" t="s">
        <v>5891</v>
      </c>
      <c r="B317" s="50" t="str">
        <f t="shared" si="50"/>
        <v>FK</v>
      </c>
      <c r="C317" s="51" t="s">
        <v>5158</v>
      </c>
      <c r="D317" s="50" t="str">
        <f t="shared" si="51"/>
        <v>1500uF</v>
      </c>
      <c r="E317" s="50" t="s">
        <v>5109</v>
      </c>
      <c r="F317" s="50" t="str">
        <f t="shared" si="52"/>
        <v>6,3 V</v>
      </c>
      <c r="G317" s="50" t="str">
        <f t="shared" si="53"/>
        <v>105⁰С</v>
      </c>
      <c r="H317" s="52" t="s">
        <v>5892</v>
      </c>
      <c r="I317" s="50" t="str">
        <f t="shared" si="54"/>
        <v>CapAl10X16X5.0mm 1500uF, 6,3 V</v>
      </c>
      <c r="J317" s="45" t="s">
        <v>23</v>
      </c>
      <c r="K317" s="53" t="s">
        <v>5111</v>
      </c>
      <c r="L317" s="45" t="s">
        <v>25</v>
      </c>
      <c r="M317" s="52" t="str">
        <f t="shared" si="55"/>
        <v>CapAl10X16X5.0</v>
      </c>
      <c r="N317" s="52" t="str">
        <f t="shared" si="45"/>
        <v>CapAl10X16X5.0RA</v>
      </c>
      <c r="O317" s="52" t="str">
        <f t="shared" si="56"/>
        <v>CapAl10X16X5.0LA</v>
      </c>
      <c r="P317" s="52" t="s">
        <v>5893</v>
      </c>
      <c r="Q317" s="50" t="s">
        <v>5113</v>
      </c>
      <c r="R317" s="22" t="s">
        <v>5883</v>
      </c>
      <c r="S317" s="22" t="str">
        <f t="shared" ca="1" si="58"/>
        <v>C:\Altium Libraries\Passives Library\DataSheet\Aluminum Electrolytic Capacitors (Panasonic).pdf</v>
      </c>
      <c r="T317" s="50" t="str">
        <f t="shared" si="57"/>
        <v>LOW IMPEDANCE MINIATURIZED ALUMINUM ELECTROLYTIC CAPACITORS CapAl10X16X5.0 1500uF±20% 6,3 V 105⁰С</v>
      </c>
    </row>
    <row r="318" spans="1:20" x14ac:dyDescent="0.3">
      <c r="A318" s="50" t="s">
        <v>5894</v>
      </c>
      <c r="B318" s="50" t="str">
        <f t="shared" si="50"/>
        <v>FK</v>
      </c>
      <c r="C318" s="51" t="s">
        <v>5166</v>
      </c>
      <c r="D318" s="50" t="str">
        <f t="shared" si="51"/>
        <v>1800uF</v>
      </c>
      <c r="E318" s="50" t="s">
        <v>5109</v>
      </c>
      <c r="F318" s="50" t="str">
        <f t="shared" si="52"/>
        <v>6,3 V</v>
      </c>
      <c r="G318" s="50" t="str">
        <f t="shared" si="53"/>
        <v>105⁰С</v>
      </c>
      <c r="H318" s="52" t="s">
        <v>5895</v>
      </c>
      <c r="I318" s="50" t="str">
        <f t="shared" si="54"/>
        <v>CapAl12.5X15X5.0mm 1800uF, 6,3 V</v>
      </c>
      <c r="J318" s="45" t="s">
        <v>23</v>
      </c>
      <c r="K318" s="53" t="s">
        <v>5111</v>
      </c>
      <c r="L318" s="45" t="s">
        <v>25</v>
      </c>
      <c r="M318" s="52" t="str">
        <f t="shared" si="55"/>
        <v>CapAl12.5X15X5.0</v>
      </c>
      <c r="N318" s="52" t="str">
        <f t="shared" si="45"/>
        <v>CapAl12.5X15X5.0RA</v>
      </c>
      <c r="O318" s="52" t="str">
        <f t="shared" si="56"/>
        <v>CapAl12.5X15X5.0LA</v>
      </c>
      <c r="P318" s="52" t="s">
        <v>5896</v>
      </c>
      <c r="Q318" s="50" t="s">
        <v>5113</v>
      </c>
      <c r="R318" s="22" t="s">
        <v>5883</v>
      </c>
      <c r="S318" s="22" t="str">
        <f t="shared" ca="1" si="58"/>
        <v>C:\Altium Libraries\Passives Library\DataSheet\Aluminum Electrolytic Capacitors (Panasonic).pdf</v>
      </c>
      <c r="T318" s="50" t="str">
        <f t="shared" si="57"/>
        <v>LOW IMPEDANCE MINIATURIZED ALUMINUM ELECTROLYTIC CAPACITORS CapAl12.5X15X5.0 1800uF±20% 6,3 V 105⁰С</v>
      </c>
    </row>
    <row r="319" spans="1:20" x14ac:dyDescent="0.3">
      <c r="A319" s="50" t="s">
        <v>5897</v>
      </c>
      <c r="B319" s="50" t="str">
        <f t="shared" si="50"/>
        <v>FK</v>
      </c>
      <c r="C319" s="51" t="s">
        <v>5162</v>
      </c>
      <c r="D319" s="50" t="str">
        <f t="shared" si="51"/>
        <v>2200uF</v>
      </c>
      <c r="E319" s="50" t="s">
        <v>5109</v>
      </c>
      <c r="F319" s="50" t="str">
        <f t="shared" si="52"/>
        <v>6,3 V</v>
      </c>
      <c r="G319" s="50" t="str">
        <f t="shared" si="53"/>
        <v>105⁰С</v>
      </c>
      <c r="H319" s="52" t="s">
        <v>5898</v>
      </c>
      <c r="I319" s="50" t="str">
        <f t="shared" si="54"/>
        <v>CapAl10X20X5.0mm 2200uF, 6,3 V</v>
      </c>
      <c r="J319" s="45" t="s">
        <v>23</v>
      </c>
      <c r="K319" s="53" t="s">
        <v>5111</v>
      </c>
      <c r="L319" s="45" t="s">
        <v>25</v>
      </c>
      <c r="M319" s="52" t="str">
        <f t="shared" si="55"/>
        <v>CapAl10X20X5.0</v>
      </c>
      <c r="N319" s="52" t="str">
        <f t="shared" si="45"/>
        <v>CapAl10X20X5.0RA</v>
      </c>
      <c r="O319" s="52" t="str">
        <f t="shared" si="56"/>
        <v>CapAl10X20X5.0LA</v>
      </c>
      <c r="P319" s="52" t="s">
        <v>5899</v>
      </c>
      <c r="Q319" s="50" t="s">
        <v>5113</v>
      </c>
      <c r="R319" s="22" t="s">
        <v>5883</v>
      </c>
      <c r="S319" s="22" t="str">
        <f t="shared" ca="1" si="58"/>
        <v>C:\Altium Libraries\Passives Library\DataSheet\Aluminum Electrolytic Capacitors (Panasonic).pdf</v>
      </c>
      <c r="T319" s="50" t="str">
        <f t="shared" si="57"/>
        <v>LOW IMPEDANCE MINIATURIZED ALUMINUM ELECTROLYTIC CAPACITORS CapAl10X20X5.0 2200uF±20% 6,3 V 105⁰С</v>
      </c>
    </row>
    <row r="320" spans="1:20" x14ac:dyDescent="0.3">
      <c r="A320" s="50" t="s">
        <v>5900</v>
      </c>
      <c r="B320" s="50" t="str">
        <f t="shared" si="50"/>
        <v>FK</v>
      </c>
      <c r="C320" s="51" t="s">
        <v>5170</v>
      </c>
      <c r="D320" s="50" t="str">
        <f t="shared" si="51"/>
        <v>2200uF</v>
      </c>
      <c r="E320" s="50" t="s">
        <v>5109</v>
      </c>
      <c r="F320" s="50" t="str">
        <f t="shared" si="52"/>
        <v>6,3 V</v>
      </c>
      <c r="G320" s="50" t="str">
        <f t="shared" si="53"/>
        <v>105⁰С</v>
      </c>
      <c r="H320" s="52" t="s">
        <v>5901</v>
      </c>
      <c r="I320" s="50" t="str">
        <f t="shared" si="54"/>
        <v>CapAl10X25X5.0mm 2200uF, 6,3 V</v>
      </c>
      <c r="J320" s="45" t="s">
        <v>23</v>
      </c>
      <c r="K320" s="53" t="s">
        <v>5111</v>
      </c>
      <c r="L320" s="45" t="s">
        <v>25</v>
      </c>
      <c r="M320" s="52" t="str">
        <f t="shared" si="55"/>
        <v>CapAl10X25X5.0</v>
      </c>
      <c r="N320" s="52" t="str">
        <f t="shared" si="45"/>
        <v>CapAl10X25X5.0RA</v>
      </c>
      <c r="O320" s="52" t="str">
        <f t="shared" si="56"/>
        <v>CapAl10X25X5.0LA</v>
      </c>
      <c r="P320" s="52" t="s">
        <v>5902</v>
      </c>
      <c r="Q320" s="50" t="s">
        <v>5113</v>
      </c>
      <c r="R320" s="22" t="s">
        <v>5883</v>
      </c>
      <c r="S320" s="22" t="str">
        <f t="shared" ca="1" si="58"/>
        <v>C:\Altium Libraries\Passives Library\DataSheet\Aluminum Electrolytic Capacitors (Panasonic).pdf</v>
      </c>
      <c r="T320" s="50" t="str">
        <f t="shared" si="57"/>
        <v>LOW IMPEDANCE MINIATURIZED ALUMINUM ELECTROLYTIC CAPACITORS CapAl10X25X5.0 2200uF±20% 6,3 V 105⁰С</v>
      </c>
    </row>
    <row r="321" spans="1:20" x14ac:dyDescent="0.3">
      <c r="A321" s="50" t="s">
        <v>5903</v>
      </c>
      <c r="B321" s="50" t="str">
        <f t="shared" si="50"/>
        <v>FK</v>
      </c>
      <c r="C321" s="51" t="s">
        <v>5180</v>
      </c>
      <c r="D321" s="50" t="str">
        <f t="shared" si="51"/>
        <v>3300uF</v>
      </c>
      <c r="E321" s="50" t="s">
        <v>5109</v>
      </c>
      <c r="F321" s="50" t="str">
        <f t="shared" si="52"/>
        <v>6,3 V</v>
      </c>
      <c r="G321" s="50" t="str">
        <f t="shared" si="53"/>
        <v>105⁰С</v>
      </c>
      <c r="H321" s="52" t="s">
        <v>5904</v>
      </c>
      <c r="I321" s="50" t="str">
        <f t="shared" si="54"/>
        <v>CapAl10X30X5.0mm 3300uF, 6,3 V</v>
      </c>
      <c r="J321" s="45" t="s">
        <v>23</v>
      </c>
      <c r="K321" s="53" t="s">
        <v>5111</v>
      </c>
      <c r="L321" s="45" t="s">
        <v>25</v>
      </c>
      <c r="M321" s="52" t="str">
        <f t="shared" si="55"/>
        <v>CapAl10X30X5.0</v>
      </c>
      <c r="N321" s="52" t="str">
        <f t="shared" si="45"/>
        <v>CapAl10X30X5.0RA</v>
      </c>
      <c r="O321" s="52" t="str">
        <f t="shared" si="56"/>
        <v>CapAl10X30X5.0LA</v>
      </c>
      <c r="P321" s="52" t="s">
        <v>5905</v>
      </c>
      <c r="Q321" s="50" t="s">
        <v>5113</v>
      </c>
      <c r="R321" s="22" t="s">
        <v>5883</v>
      </c>
      <c r="S321" s="22" t="str">
        <f t="shared" ca="1" si="58"/>
        <v>C:\Altium Libraries\Passives Library\DataSheet\Aluminum Electrolytic Capacitors (Panasonic).pdf</v>
      </c>
      <c r="T321" s="50" t="str">
        <f t="shared" si="57"/>
        <v>LOW IMPEDANCE MINIATURIZED ALUMINUM ELECTROLYTIC CAPACITORS CapAl10X30X5.0 3300uF±20% 6,3 V 105⁰С</v>
      </c>
    </row>
    <row r="322" spans="1:20" x14ac:dyDescent="0.3">
      <c r="A322" s="50" t="s">
        <v>5906</v>
      </c>
      <c r="B322" s="50" t="str">
        <f t="shared" si="50"/>
        <v>FK</v>
      </c>
      <c r="C322" s="51" t="s">
        <v>5184</v>
      </c>
      <c r="D322" s="50" t="str">
        <f t="shared" si="51"/>
        <v>3300uF</v>
      </c>
      <c r="E322" s="50" t="s">
        <v>5109</v>
      </c>
      <c r="F322" s="50" t="str">
        <f t="shared" si="52"/>
        <v>6,3 V</v>
      </c>
      <c r="G322" s="50" t="str">
        <f t="shared" si="53"/>
        <v>105⁰С</v>
      </c>
      <c r="H322" s="52" t="s">
        <v>5907</v>
      </c>
      <c r="I322" s="50" t="str">
        <f t="shared" si="54"/>
        <v>CapAl12.5X20X5.0mm 3300uF, 6,3 V</v>
      </c>
      <c r="J322" s="45" t="s">
        <v>23</v>
      </c>
      <c r="K322" s="53" t="s">
        <v>5111</v>
      </c>
      <c r="L322" s="45" t="s">
        <v>25</v>
      </c>
      <c r="M322" s="52" t="str">
        <f t="shared" si="55"/>
        <v>CapAl12.5X20X5.0</v>
      </c>
      <c r="N322" s="52" t="str">
        <f t="shared" si="45"/>
        <v>CapAl12.5X20X5.0RA</v>
      </c>
      <c r="O322" s="52" t="str">
        <f t="shared" si="56"/>
        <v>CapAl12.5X20X5.0LA</v>
      </c>
      <c r="P322" s="52" t="s">
        <v>5908</v>
      </c>
      <c r="Q322" s="50" t="s">
        <v>5113</v>
      </c>
      <c r="R322" s="22" t="s">
        <v>5883</v>
      </c>
      <c r="S322" s="22" t="str">
        <f t="shared" ca="1" si="58"/>
        <v>C:\Altium Libraries\Passives Library\DataSheet\Aluminum Electrolytic Capacitors (Panasonic).pdf</v>
      </c>
      <c r="T322" s="50" t="str">
        <f t="shared" si="57"/>
        <v>LOW IMPEDANCE MINIATURIZED ALUMINUM ELECTROLYTIC CAPACITORS CapAl12.5X20X5.0 3300uF±20% 6,3 V 105⁰С</v>
      </c>
    </row>
    <row r="323" spans="1:20" x14ac:dyDescent="0.3">
      <c r="A323" s="50" t="s">
        <v>5909</v>
      </c>
      <c r="B323" s="50" t="str">
        <f t="shared" si="50"/>
        <v>FK</v>
      </c>
      <c r="C323" s="51" t="s">
        <v>5176</v>
      </c>
      <c r="D323" s="50" t="str">
        <f t="shared" si="51"/>
        <v>3300uF</v>
      </c>
      <c r="E323" s="50" t="s">
        <v>5109</v>
      </c>
      <c r="F323" s="50" t="str">
        <f t="shared" si="52"/>
        <v>6,3 V</v>
      </c>
      <c r="G323" s="50" t="str">
        <f t="shared" si="53"/>
        <v>105⁰С</v>
      </c>
      <c r="H323" s="52" t="s">
        <v>5910</v>
      </c>
      <c r="I323" s="50" t="str">
        <f t="shared" si="54"/>
        <v>CapAl16X15X7.5mm 3300uF, 6,3 V</v>
      </c>
      <c r="J323" s="45" t="s">
        <v>23</v>
      </c>
      <c r="K323" s="53" t="s">
        <v>5111</v>
      </c>
      <c r="L323" s="45" t="s">
        <v>25</v>
      </c>
      <c r="M323" s="52" t="str">
        <f t="shared" si="55"/>
        <v>CapAl16X15X7.5</v>
      </c>
      <c r="N323" s="52" t="str">
        <f t="shared" ref="N323:N386" si="59">CONCATENATE(M323,"RA")</f>
        <v>CapAl16X15X7.5RA</v>
      </c>
      <c r="O323" s="52" t="str">
        <f t="shared" si="56"/>
        <v>CapAl16X15X7.5LA</v>
      </c>
      <c r="P323" s="52" t="s">
        <v>5911</v>
      </c>
      <c r="Q323" s="50" t="s">
        <v>5113</v>
      </c>
      <c r="R323" s="22" t="s">
        <v>5883</v>
      </c>
      <c r="S323" s="22" t="str">
        <f t="shared" ca="1" si="58"/>
        <v>C:\Altium Libraries\Passives Library\DataSheet\Aluminum Electrolytic Capacitors (Panasonic).pdf</v>
      </c>
      <c r="T323" s="50" t="str">
        <f t="shared" si="57"/>
        <v>LOW IMPEDANCE MINIATURIZED ALUMINUM ELECTROLYTIC CAPACITORS CapAl16X15X7.5 3300uF±20% 6,3 V 105⁰С</v>
      </c>
    </row>
    <row r="324" spans="1:20" x14ac:dyDescent="0.3">
      <c r="A324" s="50" t="s">
        <v>5912</v>
      </c>
      <c r="B324" s="50" t="str">
        <f t="shared" si="50"/>
        <v>FK</v>
      </c>
      <c r="C324" s="51" t="s">
        <v>5196</v>
      </c>
      <c r="D324" s="50" t="str">
        <f t="shared" si="51"/>
        <v>4700uF</v>
      </c>
      <c r="E324" s="50" t="s">
        <v>5109</v>
      </c>
      <c r="F324" s="50" t="str">
        <f t="shared" si="52"/>
        <v>6,3 V</v>
      </c>
      <c r="G324" s="50" t="str">
        <f t="shared" si="53"/>
        <v>105⁰С</v>
      </c>
      <c r="H324" s="52" t="s">
        <v>5913</v>
      </c>
      <c r="I324" s="50" t="str">
        <f t="shared" si="54"/>
        <v>CapAl12.5X25X5.0mm 4700uF, 6,3 V</v>
      </c>
      <c r="J324" s="45" t="s">
        <v>23</v>
      </c>
      <c r="K324" s="53" t="s">
        <v>5111</v>
      </c>
      <c r="L324" s="45" t="s">
        <v>25</v>
      </c>
      <c r="M324" s="52" t="str">
        <f t="shared" si="55"/>
        <v>CapAl12.5X25X5.0</v>
      </c>
      <c r="N324" s="52" t="str">
        <f t="shared" si="59"/>
        <v>CapAl12.5X25X5.0RA</v>
      </c>
      <c r="O324" s="52" t="str">
        <f t="shared" si="56"/>
        <v>CapAl12.5X25X5.0LA</v>
      </c>
      <c r="P324" s="52" t="s">
        <v>5914</v>
      </c>
      <c r="Q324" s="50" t="s">
        <v>5113</v>
      </c>
      <c r="R324" s="22" t="s">
        <v>5883</v>
      </c>
      <c r="S324" s="22" t="str">
        <f t="shared" ca="1" si="58"/>
        <v>C:\Altium Libraries\Passives Library\DataSheet\Aluminum Electrolytic Capacitors (Panasonic).pdf</v>
      </c>
      <c r="T324" s="50" t="str">
        <f t="shared" si="57"/>
        <v>LOW IMPEDANCE MINIATURIZED ALUMINUM ELECTROLYTIC CAPACITORS CapAl12.5X25X5.0 4700uF±20% 6,3 V 105⁰С</v>
      </c>
    </row>
    <row r="325" spans="1:20" x14ac:dyDescent="0.3">
      <c r="A325" s="50" t="s">
        <v>5915</v>
      </c>
      <c r="B325" s="50" t="str">
        <f t="shared" si="50"/>
        <v>FK</v>
      </c>
      <c r="C325" s="51" t="s">
        <v>5192</v>
      </c>
      <c r="D325" s="50" t="str">
        <f t="shared" si="51"/>
        <v>4700uF</v>
      </c>
      <c r="E325" s="50" t="s">
        <v>5109</v>
      </c>
      <c r="F325" s="50" t="str">
        <f t="shared" si="52"/>
        <v>6,3 V</v>
      </c>
      <c r="G325" s="50" t="str">
        <f t="shared" si="53"/>
        <v>105⁰С</v>
      </c>
      <c r="H325" s="52" t="s">
        <v>5916</v>
      </c>
      <c r="I325" s="50" t="str">
        <f t="shared" si="54"/>
        <v>CapAl18X15X7.5mm 4700uF, 6,3 V</v>
      </c>
      <c r="J325" s="45" t="s">
        <v>23</v>
      </c>
      <c r="K325" s="53" t="s">
        <v>5111</v>
      </c>
      <c r="L325" s="45" t="s">
        <v>25</v>
      </c>
      <c r="M325" s="52" t="str">
        <f t="shared" si="55"/>
        <v>CapAl18X15X7.5</v>
      </c>
      <c r="N325" s="52" t="str">
        <f t="shared" si="59"/>
        <v>CapAl18X15X7.5RA</v>
      </c>
      <c r="O325" s="52" t="str">
        <f t="shared" si="56"/>
        <v>CapAl18X15X7.5LA</v>
      </c>
      <c r="P325" s="52" t="s">
        <v>5917</v>
      </c>
      <c r="Q325" s="50" t="s">
        <v>5113</v>
      </c>
      <c r="R325" s="22" t="s">
        <v>5883</v>
      </c>
      <c r="S325" s="22" t="str">
        <f t="shared" ca="1" si="58"/>
        <v>C:\Altium Libraries\Passives Library\DataSheet\Aluminum Electrolytic Capacitors (Panasonic).pdf</v>
      </c>
      <c r="T325" s="50" t="str">
        <f t="shared" si="57"/>
        <v>LOW IMPEDANCE MINIATURIZED ALUMINUM ELECTROLYTIC CAPACITORS CapAl18X15X7.5 4700uF±20% 6,3 V 105⁰С</v>
      </c>
    </row>
    <row r="326" spans="1:20" x14ac:dyDescent="0.3">
      <c r="A326" s="50" t="s">
        <v>5918</v>
      </c>
      <c r="B326" s="50" t="str">
        <f t="shared" si="50"/>
        <v>FK</v>
      </c>
      <c r="C326" s="51" t="s">
        <v>5200</v>
      </c>
      <c r="D326" s="50" t="str">
        <f t="shared" si="51"/>
        <v>5600uF</v>
      </c>
      <c r="E326" s="50" t="s">
        <v>5109</v>
      </c>
      <c r="F326" s="50" t="str">
        <f t="shared" si="52"/>
        <v>6,3 V</v>
      </c>
      <c r="G326" s="50" t="str">
        <f t="shared" si="53"/>
        <v>105⁰С</v>
      </c>
      <c r="H326" s="52" t="s">
        <v>5919</v>
      </c>
      <c r="I326" s="50" t="str">
        <f t="shared" si="54"/>
        <v>CapAl12.5X30X5.0mm 5600uF, 6,3 V</v>
      </c>
      <c r="J326" s="45" t="s">
        <v>23</v>
      </c>
      <c r="K326" s="53" t="s">
        <v>5111</v>
      </c>
      <c r="L326" s="45" t="s">
        <v>25</v>
      </c>
      <c r="M326" s="52" t="str">
        <f t="shared" si="55"/>
        <v>CapAl12.5X30X5.0</v>
      </c>
      <c r="N326" s="52" t="str">
        <f t="shared" si="59"/>
        <v>CapAl12.5X30X5.0RA</v>
      </c>
      <c r="O326" s="52" t="str">
        <f t="shared" si="56"/>
        <v>CapAl12.5X30X5.0LA</v>
      </c>
      <c r="P326" s="52" t="s">
        <v>5920</v>
      </c>
      <c r="Q326" s="50" t="s">
        <v>5113</v>
      </c>
      <c r="R326" s="22" t="s">
        <v>5883</v>
      </c>
      <c r="S326" s="22" t="str">
        <f t="shared" ca="1" si="58"/>
        <v>C:\Altium Libraries\Passives Library\DataSheet\Aluminum Electrolytic Capacitors (Panasonic).pdf</v>
      </c>
      <c r="T326" s="50" t="str">
        <f t="shared" si="57"/>
        <v>LOW IMPEDANCE MINIATURIZED ALUMINUM ELECTROLYTIC CAPACITORS CapAl12.5X30X5.0 5600uF±20% 6,3 V 105⁰С</v>
      </c>
    </row>
    <row r="327" spans="1:20" x14ac:dyDescent="0.3">
      <c r="A327" s="50" t="s">
        <v>5921</v>
      </c>
      <c r="B327" s="50" t="str">
        <f t="shared" si="50"/>
        <v>FK</v>
      </c>
      <c r="C327" s="51" t="s">
        <v>5204</v>
      </c>
      <c r="D327" s="50" t="str">
        <f t="shared" si="51"/>
        <v>5600uF</v>
      </c>
      <c r="E327" s="50" t="s">
        <v>5109</v>
      </c>
      <c r="F327" s="50" t="str">
        <f t="shared" si="52"/>
        <v>6,3 V</v>
      </c>
      <c r="G327" s="50" t="str">
        <f t="shared" si="53"/>
        <v>105⁰С</v>
      </c>
      <c r="H327" s="52" t="s">
        <v>5922</v>
      </c>
      <c r="I327" s="50" t="str">
        <f t="shared" si="54"/>
        <v>CapAl16X20X7.5mm 5600uF, 6,3 V</v>
      </c>
      <c r="J327" s="45" t="s">
        <v>23</v>
      </c>
      <c r="K327" s="53" t="s">
        <v>5111</v>
      </c>
      <c r="L327" s="45" t="s">
        <v>25</v>
      </c>
      <c r="M327" s="52" t="str">
        <f t="shared" si="55"/>
        <v>CapAl16X20X7.5</v>
      </c>
      <c r="N327" s="52" t="str">
        <f t="shared" si="59"/>
        <v>CapAl16X20X7.5RA</v>
      </c>
      <c r="O327" s="52" t="str">
        <f t="shared" si="56"/>
        <v>CapAl16X20X7.5LA</v>
      </c>
      <c r="P327" s="52" t="s">
        <v>5923</v>
      </c>
      <c r="Q327" s="50" t="s">
        <v>5113</v>
      </c>
      <c r="R327" s="22" t="s">
        <v>5883</v>
      </c>
      <c r="S327" s="22" t="str">
        <f t="shared" ca="1" si="58"/>
        <v>C:\Altium Libraries\Passives Library\DataSheet\Aluminum Electrolytic Capacitors (Panasonic).pdf</v>
      </c>
      <c r="T327" s="50" t="str">
        <f t="shared" si="57"/>
        <v>LOW IMPEDANCE MINIATURIZED ALUMINUM ELECTROLYTIC CAPACITORS CapAl16X20X7.5 5600uF±20% 6,3 V 105⁰С</v>
      </c>
    </row>
    <row r="328" spans="1:20" x14ac:dyDescent="0.3">
      <c r="A328" s="50" t="s">
        <v>5924</v>
      </c>
      <c r="B328" s="50" t="str">
        <f t="shared" si="50"/>
        <v>FK</v>
      </c>
      <c r="C328" s="51" t="s">
        <v>5208</v>
      </c>
      <c r="D328" s="50" t="str">
        <f t="shared" si="51"/>
        <v>6800uF</v>
      </c>
      <c r="E328" s="50" t="s">
        <v>5109</v>
      </c>
      <c r="F328" s="50" t="str">
        <f t="shared" si="52"/>
        <v>6,3 V</v>
      </c>
      <c r="G328" s="50" t="str">
        <f t="shared" si="53"/>
        <v>105⁰С</v>
      </c>
      <c r="H328" s="52" t="s">
        <v>5925</v>
      </c>
      <c r="I328" s="50" t="str">
        <f t="shared" si="54"/>
        <v>CapAl12.5X35X5.0mm 6800uF, 6,3 V</v>
      </c>
      <c r="J328" s="45" t="s">
        <v>23</v>
      </c>
      <c r="K328" s="53" t="s">
        <v>5111</v>
      </c>
      <c r="L328" s="45" t="s">
        <v>25</v>
      </c>
      <c r="M328" s="52" t="str">
        <f t="shared" si="55"/>
        <v>CapAl12.5X35X5.0</v>
      </c>
      <c r="N328" s="52" t="str">
        <f t="shared" si="59"/>
        <v>CapAl12.5X35X5.0RA</v>
      </c>
      <c r="O328" s="52" t="str">
        <f t="shared" si="56"/>
        <v>CapAl12.5X35X5.0LA</v>
      </c>
      <c r="P328" s="52" t="s">
        <v>5926</v>
      </c>
      <c r="Q328" s="50" t="s">
        <v>5113</v>
      </c>
      <c r="R328" s="22" t="s">
        <v>5883</v>
      </c>
      <c r="S328" s="22" t="str">
        <f t="shared" ca="1" si="58"/>
        <v>C:\Altium Libraries\Passives Library\DataSheet\Aluminum Electrolytic Capacitors (Panasonic).pdf</v>
      </c>
      <c r="T328" s="50" t="str">
        <f t="shared" si="57"/>
        <v>LOW IMPEDANCE MINIATURIZED ALUMINUM ELECTROLYTIC CAPACITORS CapAl12.5X35X5.0 6800uF±20% 6,3 V 105⁰С</v>
      </c>
    </row>
    <row r="329" spans="1:20" x14ac:dyDescent="0.3">
      <c r="A329" s="50" t="s">
        <v>5927</v>
      </c>
      <c r="B329" s="50" t="str">
        <f t="shared" si="50"/>
        <v>FK</v>
      </c>
      <c r="C329" s="51" t="s">
        <v>5214</v>
      </c>
      <c r="D329" s="50" t="str">
        <f t="shared" si="51"/>
        <v>8200uF</v>
      </c>
      <c r="E329" s="50" t="s">
        <v>5109</v>
      </c>
      <c r="F329" s="50" t="str">
        <f t="shared" si="52"/>
        <v>6,3 V</v>
      </c>
      <c r="G329" s="50" t="str">
        <f t="shared" si="53"/>
        <v>105⁰С</v>
      </c>
      <c r="H329" s="52" t="s">
        <v>5227</v>
      </c>
      <c r="I329" s="50" t="str">
        <f t="shared" si="54"/>
        <v>CapAl12.5X40X5.0mm 8200uF, 6,3 V</v>
      </c>
      <c r="J329" s="45" t="s">
        <v>23</v>
      </c>
      <c r="K329" s="53" t="s">
        <v>5111</v>
      </c>
      <c r="L329" s="45" t="s">
        <v>25</v>
      </c>
      <c r="M329" s="52" t="str">
        <f t="shared" si="55"/>
        <v>CapAl12.5X40X5.0</v>
      </c>
      <c r="N329" s="52" t="str">
        <f t="shared" si="59"/>
        <v>CapAl12.5X40X5.0RA</v>
      </c>
      <c r="O329" s="52" t="str">
        <f t="shared" si="56"/>
        <v>CapAl12.5X40X5.0LA</v>
      </c>
      <c r="P329" s="52" t="s">
        <v>5928</v>
      </c>
      <c r="Q329" s="50" t="s">
        <v>5113</v>
      </c>
      <c r="R329" s="22" t="s">
        <v>5883</v>
      </c>
      <c r="S329" s="22" t="str">
        <f t="shared" ca="1" si="58"/>
        <v>C:\Altium Libraries\Passives Library\DataSheet\Aluminum Electrolytic Capacitors (Panasonic).pdf</v>
      </c>
      <c r="T329" s="50" t="str">
        <f t="shared" si="57"/>
        <v>LOW IMPEDANCE MINIATURIZED ALUMINUM ELECTROLYTIC CAPACITORS CapAl12.5X40X5.0 8200uF±20% 6,3 V 105⁰С</v>
      </c>
    </row>
    <row r="330" spans="1:20" x14ac:dyDescent="0.3">
      <c r="A330" s="50" t="s">
        <v>5929</v>
      </c>
      <c r="B330" s="50" t="str">
        <f t="shared" si="50"/>
        <v>FK</v>
      </c>
      <c r="C330" s="51" t="s">
        <v>5218</v>
      </c>
      <c r="D330" s="50" t="str">
        <f t="shared" si="51"/>
        <v>8200uF</v>
      </c>
      <c r="E330" s="50" t="s">
        <v>5109</v>
      </c>
      <c r="F330" s="50" t="str">
        <f t="shared" si="52"/>
        <v>6,3 V</v>
      </c>
      <c r="G330" s="50" t="str">
        <f t="shared" si="53"/>
        <v>105⁰С</v>
      </c>
      <c r="H330" s="52" t="s">
        <v>5930</v>
      </c>
      <c r="I330" s="50" t="str">
        <f t="shared" si="54"/>
        <v>CapAl16X25X7.5mm 8200uF, 6,3 V</v>
      </c>
      <c r="J330" s="45" t="s">
        <v>23</v>
      </c>
      <c r="K330" s="53" t="s">
        <v>5111</v>
      </c>
      <c r="L330" s="45" t="s">
        <v>25</v>
      </c>
      <c r="M330" s="52" t="str">
        <f t="shared" si="55"/>
        <v>CapAl16X25X7.5</v>
      </c>
      <c r="N330" s="52" t="str">
        <f t="shared" si="59"/>
        <v>CapAl16X25X7.5RA</v>
      </c>
      <c r="O330" s="52" t="str">
        <f t="shared" si="56"/>
        <v>CapAl16X25X7.5LA</v>
      </c>
      <c r="P330" s="52" t="s">
        <v>5931</v>
      </c>
      <c r="Q330" s="50" t="s">
        <v>5113</v>
      </c>
      <c r="R330" s="22" t="s">
        <v>5883</v>
      </c>
      <c r="S330" s="22" t="str">
        <f t="shared" ca="1" si="58"/>
        <v>C:\Altium Libraries\Passives Library\DataSheet\Aluminum Electrolytic Capacitors (Panasonic).pdf</v>
      </c>
      <c r="T330" s="50" t="str">
        <f t="shared" si="57"/>
        <v>LOW IMPEDANCE MINIATURIZED ALUMINUM ELECTROLYTIC CAPACITORS CapAl16X25X7.5 8200uF±20% 6,3 V 105⁰С</v>
      </c>
    </row>
    <row r="331" spans="1:20" x14ac:dyDescent="0.3">
      <c r="A331" s="50" t="s">
        <v>5932</v>
      </c>
      <c r="B331" s="50" t="str">
        <f t="shared" si="50"/>
        <v>FK</v>
      </c>
      <c r="C331" s="51" t="s">
        <v>5222</v>
      </c>
      <c r="D331" s="50" t="str">
        <f t="shared" si="51"/>
        <v>8200uF</v>
      </c>
      <c r="E331" s="50" t="s">
        <v>5109</v>
      </c>
      <c r="F331" s="50" t="str">
        <f t="shared" si="52"/>
        <v>6,3 V</v>
      </c>
      <c r="G331" s="50" t="str">
        <f t="shared" si="53"/>
        <v>105⁰С</v>
      </c>
      <c r="H331" s="52" t="s">
        <v>5933</v>
      </c>
      <c r="I331" s="50" t="str">
        <f t="shared" si="54"/>
        <v>CapAl18X20X7.5mm 8200uF, 6,3 V</v>
      </c>
      <c r="J331" s="45" t="s">
        <v>23</v>
      </c>
      <c r="K331" s="53" t="s">
        <v>5111</v>
      </c>
      <c r="L331" s="45" t="s">
        <v>25</v>
      </c>
      <c r="M331" s="52" t="str">
        <f t="shared" si="55"/>
        <v>CapAl18X20X7.5</v>
      </c>
      <c r="N331" s="52" t="str">
        <f t="shared" si="59"/>
        <v>CapAl18X20X7.5RA</v>
      </c>
      <c r="O331" s="52" t="str">
        <f t="shared" si="56"/>
        <v>CapAl18X20X7.5LA</v>
      </c>
      <c r="P331" s="52" t="s">
        <v>5934</v>
      </c>
      <c r="Q331" s="50" t="s">
        <v>5113</v>
      </c>
      <c r="R331" s="22" t="s">
        <v>5883</v>
      </c>
      <c r="S331" s="22" t="str">
        <f t="shared" ca="1" si="58"/>
        <v>C:\Altium Libraries\Passives Library\DataSheet\Aluminum Electrolytic Capacitors (Panasonic).pdf</v>
      </c>
      <c r="T331" s="50" t="str">
        <f t="shared" si="57"/>
        <v>LOW IMPEDANCE MINIATURIZED ALUMINUM ELECTROLYTIC CAPACITORS CapAl18X20X7.5 8200uF±20% 6,3 V 105⁰С</v>
      </c>
    </row>
    <row r="332" spans="1:20" x14ac:dyDescent="0.3">
      <c r="A332" s="50" t="s">
        <v>5935</v>
      </c>
      <c r="B332" s="50" t="str">
        <f t="shared" si="50"/>
        <v>FK</v>
      </c>
      <c r="C332" s="51" t="s">
        <v>5319</v>
      </c>
      <c r="D332" s="50" t="str">
        <f t="shared" si="51"/>
        <v>12000uF</v>
      </c>
      <c r="E332" s="50" t="s">
        <v>5109</v>
      </c>
      <c r="F332" s="50" t="str">
        <f t="shared" si="52"/>
        <v>6,3 V</v>
      </c>
      <c r="G332" s="50" t="str">
        <f t="shared" si="53"/>
        <v>105⁰С</v>
      </c>
      <c r="H332" s="52" t="s">
        <v>5936</v>
      </c>
      <c r="I332" s="50" t="str">
        <f t="shared" si="54"/>
        <v>CapAl18X25X7.5mm 12000uF, 6,3 V</v>
      </c>
      <c r="J332" s="45" t="s">
        <v>23</v>
      </c>
      <c r="K332" s="53" t="s">
        <v>5111</v>
      </c>
      <c r="L332" s="45" t="s">
        <v>25</v>
      </c>
      <c r="M332" s="52" t="str">
        <f t="shared" si="55"/>
        <v>CapAl18X25X7.5</v>
      </c>
      <c r="N332" s="52" t="str">
        <f t="shared" si="59"/>
        <v>CapAl18X25X7.5RA</v>
      </c>
      <c r="O332" s="52" t="str">
        <f t="shared" si="56"/>
        <v>CapAl18X25X7.5LA</v>
      </c>
      <c r="P332" s="52" t="s">
        <v>5937</v>
      </c>
      <c r="Q332" s="50" t="s">
        <v>5113</v>
      </c>
      <c r="R332" s="22" t="s">
        <v>5883</v>
      </c>
      <c r="S332" s="22" t="str">
        <f t="shared" ca="1" si="58"/>
        <v>C:\Altium Libraries\Passives Library\DataSheet\Aluminum Electrolytic Capacitors (Panasonic).pdf</v>
      </c>
      <c r="T332" s="50" t="str">
        <f t="shared" si="57"/>
        <v>LOW IMPEDANCE MINIATURIZED ALUMINUM ELECTROLYTIC CAPACITORS CapAl18X25X7.5 12000uF±20% 6,3 V 105⁰С</v>
      </c>
    </row>
    <row r="333" spans="1:20" x14ac:dyDescent="0.3">
      <c r="A333" s="50" t="s">
        <v>5938</v>
      </c>
      <c r="B333" s="50" t="str">
        <f t="shared" si="50"/>
        <v>FK</v>
      </c>
      <c r="C333" s="51" t="s">
        <v>5136</v>
      </c>
      <c r="D333" s="50" t="str">
        <f t="shared" si="51"/>
        <v>560uF</v>
      </c>
      <c r="E333" s="50" t="s">
        <v>5109</v>
      </c>
      <c r="F333" s="50" t="str">
        <f t="shared" si="52"/>
        <v>10 V</v>
      </c>
      <c r="G333" s="50" t="str">
        <f t="shared" si="53"/>
        <v>105⁰С</v>
      </c>
      <c r="H333" s="52" t="s">
        <v>5881</v>
      </c>
      <c r="I333" s="50" t="str">
        <f t="shared" si="54"/>
        <v>CapAl8X11.5X3.5mm 560uF, 10 V</v>
      </c>
      <c r="J333" s="45" t="s">
        <v>23</v>
      </c>
      <c r="K333" s="53" t="s">
        <v>5111</v>
      </c>
      <c r="L333" s="45" t="s">
        <v>25</v>
      </c>
      <c r="M333" s="52" t="str">
        <f t="shared" si="55"/>
        <v>CapAl8X11.5X3.5</v>
      </c>
      <c r="N333" s="52" t="str">
        <f t="shared" si="59"/>
        <v>CapAl8X11.5X3.5RA</v>
      </c>
      <c r="O333" s="52" t="str">
        <f t="shared" si="56"/>
        <v>CapAl8X11.5X3.5LA</v>
      </c>
      <c r="P333" s="52" t="s">
        <v>5939</v>
      </c>
      <c r="Q333" s="50" t="s">
        <v>5113</v>
      </c>
      <c r="R333" s="22" t="s">
        <v>5883</v>
      </c>
      <c r="S333" s="22" t="str">
        <f t="shared" ca="1" si="58"/>
        <v>C:\Altium Libraries\Passives Library\DataSheet\Aluminum Electrolytic Capacitors (Panasonic).pdf</v>
      </c>
      <c r="T333" s="50" t="str">
        <f t="shared" si="57"/>
        <v>LOW IMPEDANCE MINIATURIZED ALUMINUM ELECTROLYTIC CAPACITORS CapAl8X11.5X3.5 560uF±20% 10 V 105⁰С</v>
      </c>
    </row>
    <row r="334" spans="1:20" x14ac:dyDescent="0.3">
      <c r="A334" s="50" t="s">
        <v>5940</v>
      </c>
      <c r="B334" s="50" t="str">
        <f t="shared" si="50"/>
        <v>FK</v>
      </c>
      <c r="C334" s="51" t="s">
        <v>5144</v>
      </c>
      <c r="D334" s="50" t="str">
        <f t="shared" si="51"/>
        <v>820uF</v>
      </c>
      <c r="E334" s="50" t="s">
        <v>5109</v>
      </c>
      <c r="F334" s="50" t="str">
        <f t="shared" si="52"/>
        <v>10 V</v>
      </c>
      <c r="G334" s="50" t="str">
        <f t="shared" si="53"/>
        <v>105⁰С</v>
      </c>
      <c r="H334" s="52" t="s">
        <v>5629</v>
      </c>
      <c r="I334" s="50" t="str">
        <f t="shared" si="54"/>
        <v>CapAl8X15X3.5mm 820uF, 10 V</v>
      </c>
      <c r="J334" s="45" t="s">
        <v>23</v>
      </c>
      <c r="K334" s="53" t="s">
        <v>5111</v>
      </c>
      <c r="L334" s="45" t="s">
        <v>25</v>
      </c>
      <c r="M334" s="52" t="str">
        <f t="shared" si="55"/>
        <v>CapAl8X15X3.5</v>
      </c>
      <c r="N334" s="52" t="str">
        <f t="shared" si="59"/>
        <v>CapAl8X15X3.5RA</v>
      </c>
      <c r="O334" s="52" t="str">
        <f t="shared" si="56"/>
        <v>CapAl8X15X3.5LA</v>
      </c>
      <c r="P334" s="52" t="s">
        <v>5941</v>
      </c>
      <c r="Q334" s="50" t="s">
        <v>5113</v>
      </c>
      <c r="R334" s="22" t="s">
        <v>5883</v>
      </c>
      <c r="S334" s="22" t="str">
        <f t="shared" ca="1" si="58"/>
        <v>C:\Altium Libraries\Passives Library\DataSheet\Aluminum Electrolytic Capacitors (Panasonic).pdf</v>
      </c>
      <c r="T334" s="50" t="str">
        <f t="shared" si="57"/>
        <v>LOW IMPEDANCE MINIATURIZED ALUMINUM ELECTROLYTIC CAPACITORS CapAl8X15X3.5 820uF±20% 10 V 105⁰С</v>
      </c>
    </row>
    <row r="335" spans="1:20" x14ac:dyDescent="0.3">
      <c r="A335" s="50" t="s">
        <v>5942</v>
      </c>
      <c r="B335" s="50" t="str">
        <f t="shared" si="50"/>
        <v>FK</v>
      </c>
      <c r="C335" s="51" t="s">
        <v>5148</v>
      </c>
      <c r="D335" s="50" t="str">
        <f t="shared" si="51"/>
        <v>820uF</v>
      </c>
      <c r="E335" s="50" t="s">
        <v>5109</v>
      </c>
      <c r="F335" s="50" t="str">
        <f t="shared" si="52"/>
        <v>10 V</v>
      </c>
      <c r="G335" s="50" t="str">
        <f t="shared" si="53"/>
        <v>105⁰С</v>
      </c>
      <c r="H335" s="52" t="s">
        <v>5887</v>
      </c>
      <c r="I335" s="50" t="str">
        <f t="shared" si="54"/>
        <v>CapAl10X12.5X5.0mm 820uF, 10 V</v>
      </c>
      <c r="J335" s="45" t="s">
        <v>23</v>
      </c>
      <c r="K335" s="53" t="s">
        <v>5111</v>
      </c>
      <c r="L335" s="45" t="s">
        <v>25</v>
      </c>
      <c r="M335" s="52" t="str">
        <f t="shared" si="55"/>
        <v>CapAl10X12.5X5.0</v>
      </c>
      <c r="N335" s="52" t="str">
        <f t="shared" si="59"/>
        <v>CapAl10X12.5X5.0RA</v>
      </c>
      <c r="O335" s="52" t="str">
        <f t="shared" si="56"/>
        <v>CapAl10X12.5X5.0LA</v>
      </c>
      <c r="P335" s="52" t="s">
        <v>5943</v>
      </c>
      <c r="Q335" s="50" t="s">
        <v>5113</v>
      </c>
      <c r="R335" s="22" t="s">
        <v>5883</v>
      </c>
      <c r="S335" s="22" t="str">
        <f t="shared" ca="1" si="58"/>
        <v>C:\Altium Libraries\Passives Library\DataSheet\Aluminum Electrolytic Capacitors (Panasonic).pdf</v>
      </c>
      <c r="T335" s="50" t="str">
        <f t="shared" si="57"/>
        <v>LOW IMPEDANCE MINIATURIZED ALUMINUM ELECTROLYTIC CAPACITORS CapAl10X12.5X5.0 820uF±20% 10 V 105⁰С</v>
      </c>
    </row>
    <row r="336" spans="1:20" x14ac:dyDescent="0.3">
      <c r="A336" s="50" t="s">
        <v>5944</v>
      </c>
      <c r="B336" s="50" t="str">
        <f t="shared" si="50"/>
        <v>FK</v>
      </c>
      <c r="C336" s="51" t="s">
        <v>5154</v>
      </c>
      <c r="D336" s="50" t="str">
        <f t="shared" si="51"/>
        <v>1200uF</v>
      </c>
      <c r="E336" s="50" t="s">
        <v>5109</v>
      </c>
      <c r="F336" s="50" t="str">
        <f t="shared" si="52"/>
        <v>10 V</v>
      </c>
      <c r="G336" s="50" t="str">
        <f t="shared" si="53"/>
        <v>105⁰С</v>
      </c>
      <c r="H336" s="52" t="s">
        <v>5163</v>
      </c>
      <c r="I336" s="50" t="str">
        <f t="shared" si="54"/>
        <v>CapAl8X20X3.5mm 1200uF, 10 V</v>
      </c>
      <c r="J336" s="45" t="s">
        <v>23</v>
      </c>
      <c r="K336" s="53" t="s">
        <v>5111</v>
      </c>
      <c r="L336" s="45" t="s">
        <v>25</v>
      </c>
      <c r="M336" s="52" t="str">
        <f t="shared" si="55"/>
        <v>CapAl8X20X3.5</v>
      </c>
      <c r="N336" s="52" t="str">
        <f t="shared" si="59"/>
        <v>CapAl8X20X3.5RA</v>
      </c>
      <c r="O336" s="52" t="str">
        <f t="shared" si="56"/>
        <v>CapAl8X20X3.5LA</v>
      </c>
      <c r="P336" s="52" t="s">
        <v>5945</v>
      </c>
      <c r="Q336" s="50" t="s">
        <v>5113</v>
      </c>
      <c r="R336" s="22" t="s">
        <v>5883</v>
      </c>
      <c r="S336" s="22" t="str">
        <f t="shared" ca="1" si="58"/>
        <v>C:\Altium Libraries\Passives Library\DataSheet\Aluminum Electrolytic Capacitors (Panasonic).pdf</v>
      </c>
      <c r="T336" s="50" t="str">
        <f t="shared" si="57"/>
        <v>LOW IMPEDANCE MINIATURIZED ALUMINUM ELECTROLYTIC CAPACITORS CapAl8X20X3.5 1200uF±20% 10 V 105⁰С</v>
      </c>
    </row>
    <row r="337" spans="1:20" x14ac:dyDescent="0.3">
      <c r="A337" s="50" t="s">
        <v>5946</v>
      </c>
      <c r="B337" s="50" t="str">
        <f t="shared" si="50"/>
        <v>FK</v>
      </c>
      <c r="C337" s="51" t="s">
        <v>5158</v>
      </c>
      <c r="D337" s="50" t="str">
        <f t="shared" si="51"/>
        <v>1200uF</v>
      </c>
      <c r="E337" s="50" t="s">
        <v>5109</v>
      </c>
      <c r="F337" s="50" t="str">
        <f t="shared" si="52"/>
        <v>10 V</v>
      </c>
      <c r="G337" s="50" t="str">
        <f t="shared" si="53"/>
        <v>105⁰С</v>
      </c>
      <c r="H337" s="52" t="s">
        <v>5892</v>
      </c>
      <c r="I337" s="50" t="str">
        <f t="shared" si="54"/>
        <v>CapAl10X16X5.0mm 1200uF, 10 V</v>
      </c>
      <c r="J337" s="45" t="s">
        <v>23</v>
      </c>
      <c r="K337" s="53" t="s">
        <v>5111</v>
      </c>
      <c r="L337" s="45" t="s">
        <v>25</v>
      </c>
      <c r="M337" s="52" t="str">
        <f t="shared" si="55"/>
        <v>CapAl10X16X5.0</v>
      </c>
      <c r="N337" s="52" t="str">
        <f t="shared" si="59"/>
        <v>CapAl10X16X5.0RA</v>
      </c>
      <c r="O337" s="52" t="str">
        <f t="shared" si="56"/>
        <v>CapAl10X16X5.0LA</v>
      </c>
      <c r="P337" s="52" t="s">
        <v>5947</v>
      </c>
      <c r="Q337" s="50" t="s">
        <v>5113</v>
      </c>
      <c r="R337" s="22" t="s">
        <v>5883</v>
      </c>
      <c r="S337" s="22" t="str">
        <f t="shared" ca="1" si="58"/>
        <v>C:\Altium Libraries\Passives Library\DataSheet\Aluminum Electrolytic Capacitors (Panasonic).pdf</v>
      </c>
      <c r="T337" s="50" t="str">
        <f t="shared" si="57"/>
        <v>LOW IMPEDANCE MINIATURIZED ALUMINUM ELECTROLYTIC CAPACITORS CapAl10X16X5.0 1200uF±20% 10 V 105⁰С</v>
      </c>
    </row>
    <row r="338" spans="1:20" x14ac:dyDescent="0.3">
      <c r="A338" s="50" t="s">
        <v>5948</v>
      </c>
      <c r="B338" s="50" t="str">
        <f t="shared" si="50"/>
        <v>FK</v>
      </c>
      <c r="C338" s="51" t="s">
        <v>5166</v>
      </c>
      <c r="D338" s="50" t="str">
        <f t="shared" si="51"/>
        <v>1500uF</v>
      </c>
      <c r="E338" s="50" t="s">
        <v>5109</v>
      </c>
      <c r="F338" s="50" t="str">
        <f t="shared" si="52"/>
        <v>10 V</v>
      </c>
      <c r="G338" s="50" t="str">
        <f t="shared" si="53"/>
        <v>105⁰С</v>
      </c>
      <c r="H338" s="52" t="s">
        <v>5895</v>
      </c>
      <c r="I338" s="50" t="str">
        <f t="shared" si="54"/>
        <v>CapAl12.5X15X5.0mm 1500uF, 10 V</v>
      </c>
      <c r="J338" s="45" t="s">
        <v>23</v>
      </c>
      <c r="K338" s="53" t="s">
        <v>5111</v>
      </c>
      <c r="L338" s="45" t="s">
        <v>25</v>
      </c>
      <c r="M338" s="52" t="str">
        <f t="shared" si="55"/>
        <v>CapAl12.5X15X5.0</v>
      </c>
      <c r="N338" s="52" t="str">
        <f t="shared" si="59"/>
        <v>CapAl12.5X15X5.0RA</v>
      </c>
      <c r="O338" s="52" t="str">
        <f t="shared" si="56"/>
        <v>CapAl12.5X15X5.0LA</v>
      </c>
      <c r="P338" s="52" t="s">
        <v>5949</v>
      </c>
      <c r="Q338" s="50" t="s">
        <v>5113</v>
      </c>
      <c r="R338" s="22" t="s">
        <v>5883</v>
      </c>
      <c r="S338" s="22" t="str">
        <f t="shared" ca="1" si="58"/>
        <v>C:\Altium Libraries\Passives Library\DataSheet\Aluminum Electrolytic Capacitors (Panasonic).pdf</v>
      </c>
      <c r="T338" s="50" t="str">
        <f t="shared" si="57"/>
        <v>LOW IMPEDANCE MINIATURIZED ALUMINUM ELECTROLYTIC CAPACITORS CapAl12.5X15X5.0 1500uF±20% 10 V 105⁰С</v>
      </c>
    </row>
    <row r="339" spans="1:20" x14ac:dyDescent="0.3">
      <c r="A339" s="50" t="s">
        <v>5950</v>
      </c>
      <c r="B339" s="50" t="str">
        <f t="shared" si="50"/>
        <v>FK</v>
      </c>
      <c r="C339" s="51" t="s">
        <v>5162</v>
      </c>
      <c r="D339" s="50" t="str">
        <f t="shared" si="51"/>
        <v>1800uF</v>
      </c>
      <c r="E339" s="50" t="s">
        <v>5109</v>
      </c>
      <c r="F339" s="50" t="str">
        <f t="shared" si="52"/>
        <v>10 V</v>
      </c>
      <c r="G339" s="50" t="str">
        <f t="shared" si="53"/>
        <v>105⁰С</v>
      </c>
      <c r="H339" s="52" t="s">
        <v>5898</v>
      </c>
      <c r="I339" s="50" t="str">
        <f t="shared" si="54"/>
        <v>CapAl10X20X5.0mm 1800uF, 10 V</v>
      </c>
      <c r="J339" s="45" t="s">
        <v>23</v>
      </c>
      <c r="K339" s="53" t="s">
        <v>5111</v>
      </c>
      <c r="L339" s="45" t="s">
        <v>25</v>
      </c>
      <c r="M339" s="52" t="str">
        <f t="shared" si="55"/>
        <v>CapAl10X20X5.0</v>
      </c>
      <c r="N339" s="52" t="str">
        <f t="shared" si="59"/>
        <v>CapAl10X20X5.0RA</v>
      </c>
      <c r="O339" s="52" t="str">
        <f t="shared" si="56"/>
        <v>CapAl10X20X5.0LA</v>
      </c>
      <c r="P339" s="52" t="s">
        <v>5951</v>
      </c>
      <c r="Q339" s="50" t="s">
        <v>5113</v>
      </c>
      <c r="R339" s="22" t="s">
        <v>5883</v>
      </c>
      <c r="S339" s="22" t="str">
        <f t="shared" ca="1" si="58"/>
        <v>C:\Altium Libraries\Passives Library\DataSheet\Aluminum Electrolytic Capacitors (Panasonic).pdf</v>
      </c>
      <c r="T339" s="50" t="str">
        <f t="shared" si="57"/>
        <v>LOW IMPEDANCE MINIATURIZED ALUMINUM ELECTROLYTIC CAPACITORS CapAl10X20X5.0 1800uF±20% 10 V 105⁰С</v>
      </c>
    </row>
    <row r="340" spans="1:20" x14ac:dyDescent="0.3">
      <c r="A340" s="50" t="s">
        <v>5952</v>
      </c>
      <c r="B340" s="50" t="str">
        <f t="shared" si="50"/>
        <v>FK</v>
      </c>
      <c r="C340" s="51" t="s">
        <v>5170</v>
      </c>
      <c r="D340" s="50" t="str">
        <f t="shared" si="51"/>
        <v>1800uF</v>
      </c>
      <c r="E340" s="50" t="s">
        <v>5109</v>
      </c>
      <c r="F340" s="50" t="str">
        <f t="shared" si="52"/>
        <v>10 V</v>
      </c>
      <c r="G340" s="50" t="str">
        <f t="shared" si="53"/>
        <v>105⁰С</v>
      </c>
      <c r="H340" s="52" t="s">
        <v>5901</v>
      </c>
      <c r="I340" s="50" t="str">
        <f t="shared" si="54"/>
        <v>CapAl10X25X5.0mm 1800uF, 10 V</v>
      </c>
      <c r="J340" s="45" t="s">
        <v>23</v>
      </c>
      <c r="K340" s="53" t="s">
        <v>5111</v>
      </c>
      <c r="L340" s="45" t="s">
        <v>25</v>
      </c>
      <c r="M340" s="52" t="str">
        <f t="shared" si="55"/>
        <v>CapAl10X25X5.0</v>
      </c>
      <c r="N340" s="52" t="str">
        <f t="shared" si="59"/>
        <v>CapAl10X25X5.0RA</v>
      </c>
      <c r="O340" s="52" t="str">
        <f t="shared" si="56"/>
        <v>CapAl10X25X5.0LA</v>
      </c>
      <c r="P340" s="52" t="s">
        <v>5953</v>
      </c>
      <c r="Q340" s="50" t="s">
        <v>5113</v>
      </c>
      <c r="R340" s="22" t="s">
        <v>5883</v>
      </c>
      <c r="S340" s="22" t="str">
        <f t="shared" ca="1" si="58"/>
        <v>C:\Altium Libraries\Passives Library\DataSheet\Aluminum Electrolytic Capacitors (Panasonic).pdf</v>
      </c>
      <c r="T340" s="50" t="str">
        <f t="shared" si="57"/>
        <v>LOW IMPEDANCE MINIATURIZED ALUMINUM ELECTROLYTIC CAPACITORS CapAl10X25X5.0 1800uF±20% 10 V 105⁰С</v>
      </c>
    </row>
    <row r="341" spans="1:20" x14ac:dyDescent="0.3">
      <c r="A341" s="50" t="s">
        <v>5954</v>
      </c>
      <c r="B341" s="50" t="str">
        <f t="shared" si="50"/>
        <v>FK</v>
      </c>
      <c r="C341" s="51" t="s">
        <v>5180</v>
      </c>
      <c r="D341" s="50" t="str">
        <f t="shared" si="51"/>
        <v>2700uF</v>
      </c>
      <c r="E341" s="50" t="s">
        <v>5109</v>
      </c>
      <c r="F341" s="50" t="str">
        <f t="shared" si="52"/>
        <v>10 V</v>
      </c>
      <c r="G341" s="50" t="str">
        <f t="shared" si="53"/>
        <v>105⁰С</v>
      </c>
      <c r="H341" s="52" t="s">
        <v>5904</v>
      </c>
      <c r="I341" s="50" t="str">
        <f t="shared" si="54"/>
        <v>CapAl10X30X5.0mm 2700uF, 10 V</v>
      </c>
      <c r="J341" s="45" t="s">
        <v>23</v>
      </c>
      <c r="K341" s="53" t="s">
        <v>5111</v>
      </c>
      <c r="L341" s="45" t="s">
        <v>25</v>
      </c>
      <c r="M341" s="52" t="str">
        <f t="shared" si="55"/>
        <v>CapAl10X30X5.0</v>
      </c>
      <c r="N341" s="52" t="str">
        <f t="shared" si="59"/>
        <v>CapAl10X30X5.0RA</v>
      </c>
      <c r="O341" s="52" t="str">
        <f t="shared" si="56"/>
        <v>CapAl10X30X5.0LA</v>
      </c>
      <c r="P341" s="52" t="s">
        <v>5955</v>
      </c>
      <c r="Q341" s="50" t="s">
        <v>5113</v>
      </c>
      <c r="R341" s="22" t="s">
        <v>5883</v>
      </c>
      <c r="S341" s="22" t="str">
        <f t="shared" ca="1" si="58"/>
        <v>C:\Altium Libraries\Passives Library\DataSheet\Aluminum Electrolytic Capacitors (Panasonic).pdf</v>
      </c>
      <c r="T341" s="50" t="str">
        <f t="shared" si="57"/>
        <v>LOW IMPEDANCE MINIATURIZED ALUMINUM ELECTROLYTIC CAPACITORS CapAl10X30X5.0 2700uF±20% 10 V 105⁰С</v>
      </c>
    </row>
    <row r="342" spans="1:20" x14ac:dyDescent="0.3">
      <c r="A342" s="50" t="s">
        <v>5956</v>
      </c>
      <c r="B342" s="50" t="str">
        <f t="shared" si="50"/>
        <v>FK</v>
      </c>
      <c r="C342" s="51" t="s">
        <v>5184</v>
      </c>
      <c r="D342" s="50" t="str">
        <f t="shared" si="51"/>
        <v>2700uF</v>
      </c>
      <c r="E342" s="50" t="s">
        <v>5109</v>
      </c>
      <c r="F342" s="50" t="str">
        <f t="shared" si="52"/>
        <v>10 V</v>
      </c>
      <c r="G342" s="50" t="str">
        <f t="shared" si="53"/>
        <v>105⁰С</v>
      </c>
      <c r="H342" s="52" t="s">
        <v>5907</v>
      </c>
      <c r="I342" s="50" t="str">
        <f t="shared" si="54"/>
        <v>CapAl12.5X20X5.0mm 2700uF, 10 V</v>
      </c>
      <c r="J342" s="45" t="s">
        <v>23</v>
      </c>
      <c r="K342" s="53" t="s">
        <v>5111</v>
      </c>
      <c r="L342" s="45" t="s">
        <v>25</v>
      </c>
      <c r="M342" s="52" t="str">
        <f t="shared" si="55"/>
        <v>CapAl12.5X20X5.0</v>
      </c>
      <c r="N342" s="52" t="str">
        <f t="shared" si="59"/>
        <v>CapAl12.5X20X5.0RA</v>
      </c>
      <c r="O342" s="52" t="str">
        <f t="shared" si="56"/>
        <v>CapAl12.5X20X5.0LA</v>
      </c>
      <c r="P342" s="52" t="s">
        <v>5957</v>
      </c>
      <c r="Q342" s="50" t="s">
        <v>5113</v>
      </c>
      <c r="R342" s="22" t="s">
        <v>5883</v>
      </c>
      <c r="S342" s="22" t="str">
        <f t="shared" ca="1" si="58"/>
        <v>C:\Altium Libraries\Passives Library\DataSheet\Aluminum Electrolytic Capacitors (Panasonic).pdf</v>
      </c>
      <c r="T342" s="50" t="str">
        <f t="shared" si="57"/>
        <v>LOW IMPEDANCE MINIATURIZED ALUMINUM ELECTROLYTIC CAPACITORS CapAl12.5X20X5.0 2700uF±20% 10 V 105⁰С</v>
      </c>
    </row>
    <row r="343" spans="1:20" x14ac:dyDescent="0.3">
      <c r="A343" s="50" t="s">
        <v>5958</v>
      </c>
      <c r="B343" s="50" t="str">
        <f t="shared" si="50"/>
        <v>FK</v>
      </c>
      <c r="C343" s="51" t="s">
        <v>5176</v>
      </c>
      <c r="D343" s="50" t="str">
        <f t="shared" si="51"/>
        <v>2700uF</v>
      </c>
      <c r="E343" s="50" t="s">
        <v>5109</v>
      </c>
      <c r="F343" s="50" t="str">
        <f t="shared" si="52"/>
        <v>10 V</v>
      </c>
      <c r="G343" s="50" t="str">
        <f t="shared" si="53"/>
        <v>105⁰С</v>
      </c>
      <c r="H343" s="52" t="s">
        <v>5910</v>
      </c>
      <c r="I343" s="50" t="str">
        <f t="shared" si="54"/>
        <v>CapAl16X15X7.5mm 2700uF, 10 V</v>
      </c>
      <c r="J343" s="45" t="s">
        <v>23</v>
      </c>
      <c r="K343" s="53" t="s">
        <v>5111</v>
      </c>
      <c r="L343" s="45" t="s">
        <v>25</v>
      </c>
      <c r="M343" s="52" t="str">
        <f t="shared" si="55"/>
        <v>CapAl16X15X7.5</v>
      </c>
      <c r="N343" s="52" t="str">
        <f t="shared" si="59"/>
        <v>CapAl16X15X7.5RA</v>
      </c>
      <c r="O343" s="52" t="str">
        <f t="shared" si="56"/>
        <v>CapAl16X15X7.5LA</v>
      </c>
      <c r="P343" s="52" t="s">
        <v>5959</v>
      </c>
      <c r="Q343" s="50" t="s">
        <v>5113</v>
      </c>
      <c r="R343" s="22" t="s">
        <v>5883</v>
      </c>
      <c r="S343" s="22" t="str">
        <f t="shared" ca="1" si="58"/>
        <v>C:\Altium Libraries\Passives Library\DataSheet\Aluminum Electrolytic Capacitors (Panasonic).pdf</v>
      </c>
      <c r="T343" s="50" t="str">
        <f t="shared" si="57"/>
        <v>LOW IMPEDANCE MINIATURIZED ALUMINUM ELECTROLYTIC CAPACITORS CapAl16X15X7.5 2700uF±20% 10 V 105⁰С</v>
      </c>
    </row>
    <row r="344" spans="1:20" x14ac:dyDescent="0.3">
      <c r="A344" s="50" t="s">
        <v>5960</v>
      </c>
      <c r="B344" s="50" t="str">
        <f t="shared" si="50"/>
        <v>FK</v>
      </c>
      <c r="C344" s="51" t="s">
        <v>5196</v>
      </c>
      <c r="D344" s="50" t="str">
        <f t="shared" si="51"/>
        <v>3900uF</v>
      </c>
      <c r="E344" s="50" t="s">
        <v>5109</v>
      </c>
      <c r="F344" s="50" t="str">
        <f t="shared" si="52"/>
        <v>10 V</v>
      </c>
      <c r="G344" s="50" t="str">
        <f t="shared" si="53"/>
        <v>105⁰С</v>
      </c>
      <c r="H344" s="52" t="s">
        <v>5913</v>
      </c>
      <c r="I344" s="50" t="str">
        <f t="shared" si="54"/>
        <v>CapAl12.5X25X5.0mm 3900uF, 10 V</v>
      </c>
      <c r="J344" s="45" t="s">
        <v>23</v>
      </c>
      <c r="K344" s="53" t="s">
        <v>5111</v>
      </c>
      <c r="L344" s="45" t="s">
        <v>25</v>
      </c>
      <c r="M344" s="52" t="str">
        <f t="shared" si="55"/>
        <v>CapAl12.5X25X5.0</v>
      </c>
      <c r="N344" s="52" t="str">
        <f t="shared" si="59"/>
        <v>CapAl12.5X25X5.0RA</v>
      </c>
      <c r="O344" s="52" t="str">
        <f t="shared" si="56"/>
        <v>CapAl12.5X25X5.0LA</v>
      </c>
      <c r="P344" s="52" t="s">
        <v>5961</v>
      </c>
      <c r="Q344" s="50" t="s">
        <v>5113</v>
      </c>
      <c r="R344" s="22" t="s">
        <v>5883</v>
      </c>
      <c r="S344" s="22" t="str">
        <f t="shared" ca="1" si="58"/>
        <v>C:\Altium Libraries\Passives Library\DataSheet\Aluminum Electrolytic Capacitors (Panasonic).pdf</v>
      </c>
      <c r="T344" s="50" t="str">
        <f t="shared" si="57"/>
        <v>LOW IMPEDANCE MINIATURIZED ALUMINUM ELECTROLYTIC CAPACITORS CapAl12.5X25X5.0 3900uF±20% 10 V 105⁰С</v>
      </c>
    </row>
    <row r="345" spans="1:20" x14ac:dyDescent="0.3">
      <c r="A345" s="50" t="s">
        <v>5962</v>
      </c>
      <c r="B345" s="50" t="str">
        <f t="shared" si="50"/>
        <v>FK</v>
      </c>
      <c r="C345" s="51" t="s">
        <v>5192</v>
      </c>
      <c r="D345" s="50" t="str">
        <f t="shared" si="51"/>
        <v>3900uF</v>
      </c>
      <c r="E345" s="50" t="s">
        <v>5109</v>
      </c>
      <c r="F345" s="50" t="str">
        <f t="shared" si="52"/>
        <v>10 V</v>
      </c>
      <c r="G345" s="50" t="str">
        <f t="shared" si="53"/>
        <v>105⁰С</v>
      </c>
      <c r="H345" s="52" t="s">
        <v>5916</v>
      </c>
      <c r="I345" s="50" t="str">
        <f t="shared" si="54"/>
        <v>CapAl18X15X7.5mm 3900uF, 10 V</v>
      </c>
      <c r="J345" s="45" t="s">
        <v>23</v>
      </c>
      <c r="K345" s="53" t="s">
        <v>5111</v>
      </c>
      <c r="L345" s="45" t="s">
        <v>25</v>
      </c>
      <c r="M345" s="52" t="str">
        <f t="shared" si="55"/>
        <v>CapAl18X15X7.5</v>
      </c>
      <c r="N345" s="52" t="str">
        <f t="shared" si="59"/>
        <v>CapAl18X15X7.5RA</v>
      </c>
      <c r="O345" s="52" t="str">
        <f t="shared" si="56"/>
        <v>CapAl18X15X7.5LA</v>
      </c>
      <c r="P345" s="52" t="s">
        <v>5963</v>
      </c>
      <c r="Q345" s="50" t="s">
        <v>5113</v>
      </c>
      <c r="R345" s="22" t="s">
        <v>5883</v>
      </c>
      <c r="S345" s="22" t="str">
        <f t="shared" ca="1" si="58"/>
        <v>C:\Altium Libraries\Passives Library\DataSheet\Aluminum Electrolytic Capacitors (Panasonic).pdf</v>
      </c>
      <c r="T345" s="50" t="str">
        <f t="shared" si="57"/>
        <v>LOW IMPEDANCE MINIATURIZED ALUMINUM ELECTROLYTIC CAPACITORS CapAl18X15X7.5 3900uF±20% 10 V 105⁰С</v>
      </c>
    </row>
    <row r="346" spans="1:20" x14ac:dyDescent="0.3">
      <c r="A346" s="50" t="s">
        <v>5964</v>
      </c>
      <c r="B346" s="50" t="str">
        <f t="shared" si="50"/>
        <v>FK</v>
      </c>
      <c r="C346" s="51" t="s">
        <v>5200</v>
      </c>
      <c r="D346" s="50" t="str">
        <f t="shared" si="51"/>
        <v>4700uF</v>
      </c>
      <c r="E346" s="50" t="s">
        <v>5109</v>
      </c>
      <c r="F346" s="50" t="str">
        <f t="shared" si="52"/>
        <v>10 V</v>
      </c>
      <c r="G346" s="50" t="str">
        <f t="shared" si="53"/>
        <v>105⁰С</v>
      </c>
      <c r="H346" s="52" t="s">
        <v>5919</v>
      </c>
      <c r="I346" s="50" t="str">
        <f t="shared" si="54"/>
        <v>CapAl12.5X30X5.0mm 4700uF, 10 V</v>
      </c>
      <c r="J346" s="45" t="s">
        <v>23</v>
      </c>
      <c r="K346" s="53" t="s">
        <v>5111</v>
      </c>
      <c r="L346" s="45" t="s">
        <v>25</v>
      </c>
      <c r="M346" s="52" t="str">
        <f t="shared" si="55"/>
        <v>CapAl12.5X30X5.0</v>
      </c>
      <c r="N346" s="52" t="str">
        <f t="shared" si="59"/>
        <v>CapAl12.5X30X5.0RA</v>
      </c>
      <c r="O346" s="52" t="str">
        <f t="shared" si="56"/>
        <v>CapAl12.5X30X5.0LA</v>
      </c>
      <c r="P346" s="52" t="s">
        <v>5965</v>
      </c>
      <c r="Q346" s="50" t="s">
        <v>5113</v>
      </c>
      <c r="R346" s="22" t="s">
        <v>5883</v>
      </c>
      <c r="S346" s="22" t="str">
        <f t="shared" ca="1" si="58"/>
        <v>C:\Altium Libraries\Passives Library\DataSheet\Aluminum Electrolytic Capacitors (Panasonic).pdf</v>
      </c>
      <c r="T346" s="50" t="str">
        <f t="shared" si="57"/>
        <v>LOW IMPEDANCE MINIATURIZED ALUMINUM ELECTROLYTIC CAPACITORS CapAl12.5X30X5.0 4700uF±20% 10 V 105⁰С</v>
      </c>
    </row>
    <row r="347" spans="1:20" x14ac:dyDescent="0.3">
      <c r="A347" s="50" t="s">
        <v>5966</v>
      </c>
      <c r="B347" s="50" t="str">
        <f t="shared" si="50"/>
        <v>FK</v>
      </c>
      <c r="C347" s="51" t="s">
        <v>5204</v>
      </c>
      <c r="D347" s="50" t="str">
        <f t="shared" si="51"/>
        <v>4700uF</v>
      </c>
      <c r="E347" s="50" t="s">
        <v>5109</v>
      </c>
      <c r="F347" s="50" t="str">
        <f t="shared" si="52"/>
        <v>10 V</v>
      </c>
      <c r="G347" s="50" t="str">
        <f t="shared" si="53"/>
        <v>105⁰С</v>
      </c>
      <c r="H347" s="52" t="s">
        <v>5922</v>
      </c>
      <c r="I347" s="50" t="str">
        <f t="shared" si="54"/>
        <v>CapAl16X20X7.5mm 4700uF, 10 V</v>
      </c>
      <c r="J347" s="45" t="s">
        <v>23</v>
      </c>
      <c r="K347" s="53" t="s">
        <v>5111</v>
      </c>
      <c r="L347" s="45" t="s">
        <v>25</v>
      </c>
      <c r="M347" s="52" t="str">
        <f t="shared" si="55"/>
        <v>CapAl16X20X7.5</v>
      </c>
      <c r="N347" s="52" t="str">
        <f t="shared" si="59"/>
        <v>CapAl16X20X7.5RA</v>
      </c>
      <c r="O347" s="52" t="str">
        <f t="shared" si="56"/>
        <v>CapAl16X20X7.5LA</v>
      </c>
      <c r="P347" s="52" t="s">
        <v>5967</v>
      </c>
      <c r="Q347" s="50" t="s">
        <v>5113</v>
      </c>
      <c r="R347" s="22" t="s">
        <v>5883</v>
      </c>
      <c r="S347" s="22" t="str">
        <f t="shared" ca="1" si="58"/>
        <v>C:\Altium Libraries\Passives Library\DataSheet\Aluminum Electrolytic Capacitors (Panasonic).pdf</v>
      </c>
      <c r="T347" s="50" t="str">
        <f t="shared" si="57"/>
        <v>LOW IMPEDANCE MINIATURIZED ALUMINUM ELECTROLYTIC CAPACITORS CapAl16X20X7.5 4700uF±20% 10 V 105⁰С</v>
      </c>
    </row>
    <row r="348" spans="1:20" x14ac:dyDescent="0.3">
      <c r="A348" s="50" t="s">
        <v>5968</v>
      </c>
      <c r="B348" s="50" t="str">
        <f t="shared" si="50"/>
        <v>FK</v>
      </c>
      <c r="C348" s="52" t="s">
        <v>5208</v>
      </c>
      <c r="D348" s="50" t="str">
        <f t="shared" si="51"/>
        <v>5600uF</v>
      </c>
      <c r="E348" s="50" t="s">
        <v>5109</v>
      </c>
      <c r="F348" s="50" t="str">
        <f t="shared" si="52"/>
        <v>10 V</v>
      </c>
      <c r="G348" s="50" t="str">
        <f t="shared" si="53"/>
        <v>105⁰С</v>
      </c>
      <c r="H348" s="52" t="s">
        <v>5925</v>
      </c>
      <c r="I348" s="50" t="str">
        <f t="shared" si="54"/>
        <v>CapAl12.5X35X5.0mm 5600uF, 10 V</v>
      </c>
      <c r="J348" s="45" t="s">
        <v>23</v>
      </c>
      <c r="K348" s="53" t="s">
        <v>5111</v>
      </c>
      <c r="L348" s="45" t="s">
        <v>25</v>
      </c>
      <c r="M348" s="52" t="str">
        <f t="shared" si="55"/>
        <v>CapAl12.5X35X5.0</v>
      </c>
      <c r="N348" s="52" t="str">
        <f t="shared" si="59"/>
        <v>CapAl12.5X35X5.0RA</v>
      </c>
      <c r="O348" s="52" t="str">
        <f t="shared" si="56"/>
        <v>CapAl12.5X35X5.0LA</v>
      </c>
      <c r="P348" s="52" t="s">
        <v>5969</v>
      </c>
      <c r="Q348" s="50" t="s">
        <v>5113</v>
      </c>
      <c r="R348" s="22" t="s">
        <v>5883</v>
      </c>
      <c r="S348" s="22" t="str">
        <f t="shared" ca="1" si="58"/>
        <v>C:\Altium Libraries\Passives Library\DataSheet\Aluminum Electrolytic Capacitors (Panasonic).pdf</v>
      </c>
      <c r="T348" s="50" t="str">
        <f t="shared" si="57"/>
        <v>LOW IMPEDANCE MINIATURIZED ALUMINUM ELECTROLYTIC CAPACITORS CapAl12.5X35X5.0 5600uF±20% 10 V 105⁰С</v>
      </c>
    </row>
    <row r="349" spans="1:20" x14ac:dyDescent="0.3">
      <c r="A349" s="50" t="s">
        <v>5970</v>
      </c>
      <c r="B349" s="50" t="str">
        <f t="shared" si="50"/>
        <v>FK</v>
      </c>
      <c r="C349" s="52" t="s">
        <v>5214</v>
      </c>
      <c r="D349" s="50" t="str">
        <f t="shared" si="51"/>
        <v>6800uF</v>
      </c>
      <c r="E349" s="50" t="s">
        <v>5109</v>
      </c>
      <c r="F349" s="50" t="str">
        <f t="shared" si="52"/>
        <v>10 V</v>
      </c>
      <c r="G349" s="50" t="str">
        <f t="shared" si="53"/>
        <v>105⁰С</v>
      </c>
      <c r="H349" s="52" t="s">
        <v>5227</v>
      </c>
      <c r="I349" s="50" t="str">
        <f t="shared" si="54"/>
        <v>CapAl12.5X40X5.0mm 6800uF, 10 V</v>
      </c>
      <c r="J349" s="45" t="s">
        <v>23</v>
      </c>
      <c r="K349" s="53" t="s">
        <v>5111</v>
      </c>
      <c r="L349" s="45" t="s">
        <v>25</v>
      </c>
      <c r="M349" s="52" t="str">
        <f t="shared" si="55"/>
        <v>CapAl12.5X40X5.0</v>
      </c>
      <c r="N349" s="52" t="str">
        <f t="shared" si="59"/>
        <v>CapAl12.5X40X5.0RA</v>
      </c>
      <c r="O349" s="52" t="str">
        <f t="shared" si="56"/>
        <v>CapAl12.5X40X5.0LA</v>
      </c>
      <c r="P349" s="52" t="s">
        <v>5971</v>
      </c>
      <c r="Q349" s="50" t="s">
        <v>5113</v>
      </c>
      <c r="R349" s="22" t="s">
        <v>5883</v>
      </c>
      <c r="S349" s="22" t="str">
        <f t="shared" ca="1" si="58"/>
        <v>C:\Altium Libraries\Passives Library\DataSheet\Aluminum Electrolytic Capacitors (Panasonic).pdf</v>
      </c>
      <c r="T349" s="50" t="str">
        <f t="shared" si="57"/>
        <v>LOW IMPEDANCE MINIATURIZED ALUMINUM ELECTROLYTIC CAPACITORS CapAl12.5X40X5.0 6800uF±20% 10 V 105⁰С</v>
      </c>
    </row>
    <row r="350" spans="1:20" x14ac:dyDescent="0.3">
      <c r="A350" s="50" t="s">
        <v>5972</v>
      </c>
      <c r="B350" s="50" t="str">
        <f t="shared" si="50"/>
        <v>FK</v>
      </c>
      <c r="C350" s="52" t="s">
        <v>5218</v>
      </c>
      <c r="D350" s="50" t="str">
        <f t="shared" si="51"/>
        <v>6800uF</v>
      </c>
      <c r="E350" s="50" t="s">
        <v>5109</v>
      </c>
      <c r="F350" s="50" t="str">
        <f t="shared" si="52"/>
        <v>10 V</v>
      </c>
      <c r="G350" s="50" t="str">
        <f t="shared" si="53"/>
        <v>105⁰С</v>
      </c>
      <c r="H350" s="52" t="s">
        <v>5930</v>
      </c>
      <c r="I350" s="50" t="str">
        <f t="shared" si="54"/>
        <v>CapAl16X25X7.5mm 6800uF, 10 V</v>
      </c>
      <c r="J350" s="45" t="s">
        <v>23</v>
      </c>
      <c r="K350" s="53" t="s">
        <v>5111</v>
      </c>
      <c r="L350" s="45" t="s">
        <v>25</v>
      </c>
      <c r="M350" s="52" t="str">
        <f t="shared" si="55"/>
        <v>CapAl16X25X7.5</v>
      </c>
      <c r="N350" s="52" t="str">
        <f t="shared" si="59"/>
        <v>CapAl16X25X7.5RA</v>
      </c>
      <c r="O350" s="52" t="str">
        <f t="shared" si="56"/>
        <v>CapAl16X25X7.5LA</v>
      </c>
      <c r="P350" s="52" t="s">
        <v>5973</v>
      </c>
      <c r="Q350" s="50" t="s">
        <v>5113</v>
      </c>
      <c r="R350" s="22" t="s">
        <v>5883</v>
      </c>
      <c r="S350" s="22" t="str">
        <f t="shared" ca="1" si="58"/>
        <v>C:\Altium Libraries\Passives Library\DataSheet\Aluminum Electrolytic Capacitors (Panasonic).pdf</v>
      </c>
      <c r="T350" s="50" t="str">
        <f t="shared" si="57"/>
        <v>LOW IMPEDANCE MINIATURIZED ALUMINUM ELECTROLYTIC CAPACITORS CapAl16X25X7.5 6800uF±20% 10 V 105⁰С</v>
      </c>
    </row>
    <row r="351" spans="1:20" x14ac:dyDescent="0.3">
      <c r="A351" s="50" t="s">
        <v>5974</v>
      </c>
      <c r="B351" s="50" t="str">
        <f t="shared" si="50"/>
        <v>FK</v>
      </c>
      <c r="C351" s="52" t="s">
        <v>5222</v>
      </c>
      <c r="D351" s="50" t="str">
        <f t="shared" si="51"/>
        <v>6800uF</v>
      </c>
      <c r="E351" s="50" t="s">
        <v>5109</v>
      </c>
      <c r="F351" s="50" t="str">
        <f t="shared" si="52"/>
        <v>10 V</v>
      </c>
      <c r="G351" s="50" t="str">
        <f t="shared" si="53"/>
        <v>105⁰С</v>
      </c>
      <c r="H351" s="52" t="s">
        <v>5933</v>
      </c>
      <c r="I351" s="50" t="str">
        <f t="shared" si="54"/>
        <v>CapAl18X20X7.5mm 6800uF, 10 V</v>
      </c>
      <c r="J351" s="45" t="s">
        <v>23</v>
      </c>
      <c r="K351" s="53" t="s">
        <v>5111</v>
      </c>
      <c r="L351" s="45" t="s">
        <v>25</v>
      </c>
      <c r="M351" s="52" t="str">
        <f t="shared" si="55"/>
        <v>CapAl18X20X7.5</v>
      </c>
      <c r="N351" s="52" t="str">
        <f t="shared" si="59"/>
        <v>CapAl18X20X7.5RA</v>
      </c>
      <c r="O351" s="52" t="str">
        <f t="shared" si="56"/>
        <v>CapAl18X20X7.5LA</v>
      </c>
      <c r="P351" s="52" t="s">
        <v>5975</v>
      </c>
      <c r="Q351" s="50" t="s">
        <v>5113</v>
      </c>
      <c r="R351" s="22" t="s">
        <v>5883</v>
      </c>
      <c r="S351" s="22" t="str">
        <f t="shared" ca="1" si="58"/>
        <v>C:\Altium Libraries\Passives Library\DataSheet\Aluminum Electrolytic Capacitors (Panasonic).pdf</v>
      </c>
      <c r="T351" s="50" t="str">
        <f t="shared" si="57"/>
        <v>LOW IMPEDANCE MINIATURIZED ALUMINUM ELECTROLYTIC CAPACITORS CapAl18X20X7.5 6800uF±20% 10 V 105⁰С</v>
      </c>
    </row>
    <row r="352" spans="1:20" x14ac:dyDescent="0.3">
      <c r="A352" s="50" t="s">
        <v>5976</v>
      </c>
      <c r="B352" s="50" t="str">
        <f t="shared" si="50"/>
        <v>FK</v>
      </c>
      <c r="C352" s="52" t="s">
        <v>5319</v>
      </c>
      <c r="D352" s="50" t="str">
        <f t="shared" si="51"/>
        <v>8200uF</v>
      </c>
      <c r="E352" s="50" t="s">
        <v>5109</v>
      </c>
      <c r="F352" s="50" t="str">
        <f t="shared" si="52"/>
        <v>10 V</v>
      </c>
      <c r="G352" s="50" t="str">
        <f t="shared" si="53"/>
        <v>105⁰С</v>
      </c>
      <c r="H352" s="52" t="s">
        <v>5936</v>
      </c>
      <c r="I352" s="50" t="str">
        <f t="shared" si="54"/>
        <v>CapAl18X25X7.5mm 8200uF, 10 V</v>
      </c>
      <c r="J352" s="45" t="s">
        <v>23</v>
      </c>
      <c r="K352" s="53" t="s">
        <v>5111</v>
      </c>
      <c r="L352" s="45" t="s">
        <v>25</v>
      </c>
      <c r="M352" s="52" t="str">
        <f t="shared" si="55"/>
        <v>CapAl18X25X7.5</v>
      </c>
      <c r="N352" s="52" t="str">
        <f t="shared" si="59"/>
        <v>CapAl18X25X7.5RA</v>
      </c>
      <c r="O352" s="52" t="str">
        <f t="shared" si="56"/>
        <v>CapAl18X25X7.5LA</v>
      </c>
      <c r="P352" s="52" t="s">
        <v>5977</v>
      </c>
      <c r="Q352" s="50" t="s">
        <v>5113</v>
      </c>
      <c r="R352" s="22" t="s">
        <v>5883</v>
      </c>
      <c r="S352" s="22" t="str">
        <f t="shared" ca="1" si="58"/>
        <v>C:\Altium Libraries\Passives Library\DataSheet\Aluminum Electrolytic Capacitors (Panasonic).pdf</v>
      </c>
      <c r="T352" s="50" t="str">
        <f t="shared" si="57"/>
        <v>LOW IMPEDANCE MINIATURIZED ALUMINUM ELECTROLYTIC CAPACITORS CapAl18X25X7.5 8200uF±20% 10 V 105⁰С</v>
      </c>
    </row>
    <row r="353" spans="1:20" x14ac:dyDescent="0.3">
      <c r="A353" s="50" t="s">
        <v>5978</v>
      </c>
      <c r="B353" s="50" t="str">
        <f t="shared" si="50"/>
        <v>FK</v>
      </c>
      <c r="C353" s="52" t="s">
        <v>5136</v>
      </c>
      <c r="D353" s="50" t="str">
        <f t="shared" si="51"/>
        <v>390uF</v>
      </c>
      <c r="E353" s="50" t="s">
        <v>5109</v>
      </c>
      <c r="F353" s="50" t="str">
        <f t="shared" si="52"/>
        <v>16 V</v>
      </c>
      <c r="G353" s="50" t="str">
        <f t="shared" si="53"/>
        <v>105⁰С</v>
      </c>
      <c r="H353" s="52" t="s">
        <v>5881</v>
      </c>
      <c r="I353" s="50" t="str">
        <f t="shared" si="54"/>
        <v>CapAl8X11.5X3.5mm 390uF, 16 V</v>
      </c>
      <c r="J353" s="45" t="s">
        <v>23</v>
      </c>
      <c r="K353" s="53" t="s">
        <v>5111</v>
      </c>
      <c r="L353" s="45" t="s">
        <v>25</v>
      </c>
      <c r="M353" s="52" t="str">
        <f t="shared" si="55"/>
        <v>CapAl8X11.5X3.5</v>
      </c>
      <c r="N353" s="52" t="str">
        <f t="shared" si="59"/>
        <v>CapAl8X11.5X3.5RA</v>
      </c>
      <c r="O353" s="52" t="str">
        <f t="shared" si="56"/>
        <v>CapAl8X11.5X3.5LA</v>
      </c>
      <c r="P353" s="52" t="s">
        <v>5979</v>
      </c>
      <c r="Q353" s="50" t="s">
        <v>5113</v>
      </c>
      <c r="R353" s="22" t="s">
        <v>5883</v>
      </c>
      <c r="S353" s="22" t="str">
        <f t="shared" ca="1" si="58"/>
        <v>C:\Altium Libraries\Passives Library\DataSheet\Aluminum Electrolytic Capacitors (Panasonic).pdf</v>
      </c>
      <c r="T353" s="50" t="str">
        <f t="shared" si="57"/>
        <v>LOW IMPEDANCE MINIATURIZED ALUMINUM ELECTROLYTIC CAPACITORS CapAl8X11.5X3.5 390uF±20% 16 V 105⁰С</v>
      </c>
    </row>
    <row r="354" spans="1:20" x14ac:dyDescent="0.3">
      <c r="A354" s="50" t="s">
        <v>5980</v>
      </c>
      <c r="B354" s="50" t="str">
        <f t="shared" si="50"/>
        <v>FK</v>
      </c>
      <c r="C354" s="52" t="s">
        <v>5144</v>
      </c>
      <c r="D354" s="50" t="str">
        <f t="shared" si="51"/>
        <v>680uF</v>
      </c>
      <c r="E354" s="50" t="s">
        <v>5109</v>
      </c>
      <c r="F354" s="50" t="str">
        <f t="shared" si="52"/>
        <v>16 V</v>
      </c>
      <c r="G354" s="50" t="str">
        <f t="shared" si="53"/>
        <v>105⁰С</v>
      </c>
      <c r="H354" s="52" t="s">
        <v>5629</v>
      </c>
      <c r="I354" s="50" t="str">
        <f t="shared" si="54"/>
        <v>CapAl8X15X3.5mm 680uF, 16 V</v>
      </c>
      <c r="J354" s="45" t="s">
        <v>23</v>
      </c>
      <c r="K354" s="53" t="s">
        <v>5111</v>
      </c>
      <c r="L354" s="45" t="s">
        <v>25</v>
      </c>
      <c r="M354" s="52" t="str">
        <f t="shared" si="55"/>
        <v>CapAl8X15X3.5</v>
      </c>
      <c r="N354" s="52" t="str">
        <f t="shared" si="59"/>
        <v>CapAl8X15X3.5RA</v>
      </c>
      <c r="O354" s="52" t="str">
        <f t="shared" si="56"/>
        <v>CapAl8X15X3.5LA</v>
      </c>
      <c r="P354" s="52" t="s">
        <v>5981</v>
      </c>
      <c r="Q354" s="50" t="s">
        <v>5113</v>
      </c>
      <c r="R354" s="22" t="s">
        <v>5883</v>
      </c>
      <c r="S354" s="22" t="str">
        <f t="shared" ca="1" si="58"/>
        <v>C:\Altium Libraries\Passives Library\DataSheet\Aluminum Electrolytic Capacitors (Panasonic).pdf</v>
      </c>
      <c r="T354" s="50" t="str">
        <f t="shared" si="57"/>
        <v>LOW IMPEDANCE MINIATURIZED ALUMINUM ELECTROLYTIC CAPACITORS CapAl8X15X3.5 680uF±20% 16 V 105⁰С</v>
      </c>
    </row>
    <row r="355" spans="1:20" x14ac:dyDescent="0.3">
      <c r="A355" s="50" t="s">
        <v>5982</v>
      </c>
      <c r="B355" s="50" t="str">
        <f t="shared" si="50"/>
        <v>FK</v>
      </c>
      <c r="C355" s="52" t="s">
        <v>5148</v>
      </c>
      <c r="D355" s="50" t="str">
        <f t="shared" si="51"/>
        <v>680uF</v>
      </c>
      <c r="E355" s="50" t="s">
        <v>5109</v>
      </c>
      <c r="F355" s="50" t="str">
        <f t="shared" si="52"/>
        <v>16 V</v>
      </c>
      <c r="G355" s="50" t="str">
        <f t="shared" si="53"/>
        <v>105⁰С</v>
      </c>
      <c r="H355" s="52" t="s">
        <v>5887</v>
      </c>
      <c r="I355" s="50" t="str">
        <f t="shared" si="54"/>
        <v>CapAl10X12.5X5.0mm 680uF, 16 V</v>
      </c>
      <c r="J355" s="45" t="s">
        <v>23</v>
      </c>
      <c r="K355" s="53" t="s">
        <v>5111</v>
      </c>
      <c r="L355" s="45" t="s">
        <v>25</v>
      </c>
      <c r="M355" s="52" t="str">
        <f t="shared" si="55"/>
        <v>CapAl10X12.5X5.0</v>
      </c>
      <c r="N355" s="52" t="str">
        <f t="shared" si="59"/>
        <v>CapAl10X12.5X5.0RA</v>
      </c>
      <c r="O355" s="52" t="str">
        <f t="shared" si="56"/>
        <v>CapAl10X12.5X5.0LA</v>
      </c>
      <c r="P355" s="52" t="s">
        <v>5983</v>
      </c>
      <c r="Q355" s="50" t="s">
        <v>5113</v>
      </c>
      <c r="R355" s="22" t="s">
        <v>5883</v>
      </c>
      <c r="S355" s="22" t="str">
        <f t="shared" ca="1" si="58"/>
        <v>C:\Altium Libraries\Passives Library\DataSheet\Aluminum Electrolytic Capacitors (Panasonic).pdf</v>
      </c>
      <c r="T355" s="50" t="str">
        <f t="shared" si="57"/>
        <v>LOW IMPEDANCE MINIATURIZED ALUMINUM ELECTROLYTIC CAPACITORS CapAl10X12.5X5.0 680uF±20% 16 V 105⁰С</v>
      </c>
    </row>
    <row r="356" spans="1:20" x14ac:dyDescent="0.3">
      <c r="A356" s="50" t="s">
        <v>5984</v>
      </c>
      <c r="B356" s="50" t="str">
        <f t="shared" si="50"/>
        <v>FK</v>
      </c>
      <c r="C356" s="52" t="s">
        <v>5154</v>
      </c>
      <c r="D356" s="50" t="str">
        <f t="shared" si="51"/>
        <v>820uF</v>
      </c>
      <c r="E356" s="50" t="s">
        <v>5109</v>
      </c>
      <c r="F356" s="50" t="str">
        <f t="shared" si="52"/>
        <v>16 V</v>
      </c>
      <c r="G356" s="50" t="str">
        <f t="shared" si="53"/>
        <v>105⁰С</v>
      </c>
      <c r="H356" s="52" t="s">
        <v>5163</v>
      </c>
      <c r="I356" s="50" t="str">
        <f t="shared" si="54"/>
        <v>CapAl8X20X3.5mm 820uF, 16 V</v>
      </c>
      <c r="J356" s="45" t="s">
        <v>23</v>
      </c>
      <c r="K356" s="53" t="s">
        <v>5111</v>
      </c>
      <c r="L356" s="45" t="s">
        <v>25</v>
      </c>
      <c r="M356" s="52" t="str">
        <f t="shared" si="55"/>
        <v>CapAl8X20X3.5</v>
      </c>
      <c r="N356" s="52" t="str">
        <f t="shared" si="59"/>
        <v>CapAl8X20X3.5RA</v>
      </c>
      <c r="O356" s="52" t="str">
        <f t="shared" si="56"/>
        <v>CapAl8X20X3.5LA</v>
      </c>
      <c r="P356" s="52" t="s">
        <v>5985</v>
      </c>
      <c r="Q356" s="50" t="s">
        <v>5113</v>
      </c>
      <c r="R356" s="22" t="s">
        <v>5883</v>
      </c>
      <c r="S356" s="22" t="str">
        <f t="shared" ca="1" si="58"/>
        <v>C:\Altium Libraries\Passives Library\DataSheet\Aluminum Electrolytic Capacitors (Panasonic).pdf</v>
      </c>
      <c r="T356" s="50" t="str">
        <f t="shared" si="57"/>
        <v>LOW IMPEDANCE MINIATURIZED ALUMINUM ELECTROLYTIC CAPACITORS CapAl8X20X3.5 820uF±20% 16 V 105⁰С</v>
      </c>
    </row>
    <row r="357" spans="1:20" x14ac:dyDescent="0.3">
      <c r="A357" s="50" t="s">
        <v>5986</v>
      </c>
      <c r="B357" s="50" t="str">
        <f t="shared" si="50"/>
        <v>FK</v>
      </c>
      <c r="C357" s="52" t="s">
        <v>5158</v>
      </c>
      <c r="D357" s="50" t="str">
        <f t="shared" si="51"/>
        <v>1000uF</v>
      </c>
      <c r="E357" s="50" t="s">
        <v>5109</v>
      </c>
      <c r="F357" s="50" t="str">
        <f t="shared" si="52"/>
        <v>16 V</v>
      </c>
      <c r="G357" s="50" t="str">
        <f t="shared" si="53"/>
        <v>105⁰С</v>
      </c>
      <c r="H357" s="52" t="s">
        <v>5892</v>
      </c>
      <c r="I357" s="50" t="str">
        <f t="shared" si="54"/>
        <v>CapAl10X16X5.0mm 1000uF, 16 V</v>
      </c>
      <c r="J357" s="45" t="s">
        <v>23</v>
      </c>
      <c r="K357" s="53" t="s">
        <v>5111</v>
      </c>
      <c r="L357" s="45" t="s">
        <v>25</v>
      </c>
      <c r="M357" s="52" t="str">
        <f t="shared" si="55"/>
        <v>CapAl10X16X5.0</v>
      </c>
      <c r="N357" s="52" t="str">
        <f t="shared" si="59"/>
        <v>CapAl10X16X5.0RA</v>
      </c>
      <c r="O357" s="52" t="str">
        <f t="shared" si="56"/>
        <v>CapAl10X16X5.0LA</v>
      </c>
      <c r="P357" s="52" t="s">
        <v>5987</v>
      </c>
      <c r="Q357" s="50" t="s">
        <v>5113</v>
      </c>
      <c r="R357" s="22" t="s">
        <v>5883</v>
      </c>
      <c r="S357" s="22" t="str">
        <f t="shared" ca="1" si="58"/>
        <v>C:\Altium Libraries\Passives Library\DataSheet\Aluminum Electrolytic Capacitors (Panasonic).pdf</v>
      </c>
      <c r="T357" s="50" t="str">
        <f t="shared" si="57"/>
        <v>LOW IMPEDANCE MINIATURIZED ALUMINUM ELECTROLYTIC CAPACITORS CapAl10X16X5.0 1000uF±20% 16 V 105⁰С</v>
      </c>
    </row>
    <row r="358" spans="1:20" x14ac:dyDescent="0.3">
      <c r="A358" s="50" t="s">
        <v>5988</v>
      </c>
      <c r="B358" s="50" t="str">
        <f t="shared" si="50"/>
        <v>FK</v>
      </c>
      <c r="C358" s="52" t="s">
        <v>5162</v>
      </c>
      <c r="D358" s="50" t="str">
        <f t="shared" si="51"/>
        <v>1200uF</v>
      </c>
      <c r="E358" s="50" t="s">
        <v>5109</v>
      </c>
      <c r="F358" s="50" t="str">
        <f t="shared" si="52"/>
        <v>16 V</v>
      </c>
      <c r="G358" s="50" t="str">
        <f t="shared" si="53"/>
        <v>105⁰С</v>
      </c>
      <c r="H358" s="52" t="s">
        <v>5898</v>
      </c>
      <c r="I358" s="50" t="str">
        <f t="shared" si="54"/>
        <v>CapAl10X20X5.0mm 1200uF, 16 V</v>
      </c>
      <c r="J358" s="45" t="s">
        <v>23</v>
      </c>
      <c r="K358" s="53" t="s">
        <v>5111</v>
      </c>
      <c r="L358" s="45" t="s">
        <v>25</v>
      </c>
      <c r="M358" s="52" t="str">
        <f t="shared" si="55"/>
        <v>CapAl10X20X5.0</v>
      </c>
      <c r="N358" s="52" t="str">
        <f t="shared" si="59"/>
        <v>CapAl10X20X5.0RA</v>
      </c>
      <c r="O358" s="52" t="str">
        <f t="shared" si="56"/>
        <v>CapAl10X20X5.0LA</v>
      </c>
      <c r="P358" s="52" t="s">
        <v>5989</v>
      </c>
      <c r="Q358" s="50" t="s">
        <v>5113</v>
      </c>
      <c r="R358" s="22" t="s">
        <v>5883</v>
      </c>
      <c r="S358" s="22" t="str">
        <f t="shared" ca="1" si="58"/>
        <v>C:\Altium Libraries\Passives Library\DataSheet\Aluminum Electrolytic Capacitors (Panasonic).pdf</v>
      </c>
      <c r="T358" s="50" t="str">
        <f t="shared" si="57"/>
        <v>LOW IMPEDANCE MINIATURIZED ALUMINUM ELECTROLYTIC CAPACITORS CapAl10X20X5.0 1200uF±20% 16 V 105⁰С</v>
      </c>
    </row>
    <row r="359" spans="1:20" x14ac:dyDescent="0.3">
      <c r="A359" s="50" t="s">
        <v>5990</v>
      </c>
      <c r="B359" s="50" t="str">
        <f t="shared" si="50"/>
        <v>FK</v>
      </c>
      <c r="C359" s="52" t="s">
        <v>5166</v>
      </c>
      <c r="D359" s="50" t="str">
        <f t="shared" si="51"/>
        <v>1200uF</v>
      </c>
      <c r="E359" s="50" t="s">
        <v>5109</v>
      </c>
      <c r="F359" s="50" t="str">
        <f t="shared" si="52"/>
        <v>16 V</v>
      </c>
      <c r="G359" s="50" t="str">
        <f t="shared" si="53"/>
        <v>105⁰С</v>
      </c>
      <c r="H359" s="52" t="s">
        <v>5895</v>
      </c>
      <c r="I359" s="50" t="str">
        <f t="shared" si="54"/>
        <v>CapAl12.5X15X5.0mm 1200uF, 16 V</v>
      </c>
      <c r="J359" s="45" t="s">
        <v>23</v>
      </c>
      <c r="K359" s="53" t="s">
        <v>5111</v>
      </c>
      <c r="L359" s="45" t="s">
        <v>25</v>
      </c>
      <c r="M359" s="52" t="str">
        <f t="shared" si="55"/>
        <v>CapAl12.5X15X5.0</v>
      </c>
      <c r="N359" s="52" t="str">
        <f t="shared" si="59"/>
        <v>CapAl12.5X15X5.0RA</v>
      </c>
      <c r="O359" s="52" t="str">
        <f t="shared" si="56"/>
        <v>CapAl12.5X15X5.0LA</v>
      </c>
      <c r="P359" s="52" t="s">
        <v>5991</v>
      </c>
      <c r="Q359" s="50" t="s">
        <v>5113</v>
      </c>
      <c r="R359" s="22" t="s">
        <v>5883</v>
      </c>
      <c r="S359" s="22" t="str">
        <f t="shared" ca="1" si="58"/>
        <v>C:\Altium Libraries\Passives Library\DataSheet\Aluminum Electrolytic Capacitors (Panasonic).pdf</v>
      </c>
      <c r="T359" s="50" t="str">
        <f t="shared" si="57"/>
        <v>LOW IMPEDANCE MINIATURIZED ALUMINUM ELECTROLYTIC CAPACITORS CapAl12.5X15X5.0 1200uF±20% 16 V 105⁰С</v>
      </c>
    </row>
    <row r="360" spans="1:20" x14ac:dyDescent="0.3">
      <c r="A360" s="50" t="s">
        <v>5992</v>
      </c>
      <c r="B360" s="50" t="str">
        <f t="shared" si="50"/>
        <v>FK</v>
      </c>
      <c r="C360" s="52" t="s">
        <v>5170</v>
      </c>
      <c r="D360" s="50" t="str">
        <f t="shared" si="51"/>
        <v>1500uF</v>
      </c>
      <c r="E360" s="50" t="s">
        <v>5109</v>
      </c>
      <c r="F360" s="50" t="str">
        <f t="shared" si="52"/>
        <v>16 V</v>
      </c>
      <c r="G360" s="50" t="str">
        <f t="shared" si="53"/>
        <v>105⁰С</v>
      </c>
      <c r="H360" s="52" t="s">
        <v>5901</v>
      </c>
      <c r="I360" s="50" t="str">
        <f t="shared" si="54"/>
        <v>CapAl10X25X5.0mm 1500uF, 16 V</v>
      </c>
      <c r="J360" s="45" t="s">
        <v>23</v>
      </c>
      <c r="K360" s="53" t="s">
        <v>5111</v>
      </c>
      <c r="L360" s="45" t="s">
        <v>25</v>
      </c>
      <c r="M360" s="52" t="str">
        <f t="shared" si="55"/>
        <v>CapAl10X25X5.0</v>
      </c>
      <c r="N360" s="52" t="str">
        <f t="shared" si="59"/>
        <v>CapAl10X25X5.0RA</v>
      </c>
      <c r="O360" s="52" t="str">
        <f t="shared" si="56"/>
        <v>CapAl10X25X5.0LA</v>
      </c>
      <c r="P360" s="52" t="s">
        <v>5993</v>
      </c>
      <c r="Q360" s="50" t="s">
        <v>5113</v>
      </c>
      <c r="R360" s="22" t="s">
        <v>5883</v>
      </c>
      <c r="S360" s="22" t="str">
        <f t="shared" ca="1" si="58"/>
        <v>C:\Altium Libraries\Passives Library\DataSheet\Aluminum Electrolytic Capacitors (Panasonic).pdf</v>
      </c>
      <c r="T360" s="50" t="str">
        <f t="shared" si="57"/>
        <v>LOW IMPEDANCE MINIATURIZED ALUMINUM ELECTROLYTIC CAPACITORS CapAl10X25X5.0 1500uF±20% 16 V 105⁰С</v>
      </c>
    </row>
    <row r="361" spans="1:20" x14ac:dyDescent="0.3">
      <c r="A361" s="50" t="s">
        <v>5994</v>
      </c>
      <c r="B361" s="50" t="str">
        <f t="shared" si="50"/>
        <v>FK</v>
      </c>
      <c r="C361" s="52" t="s">
        <v>5180</v>
      </c>
      <c r="D361" s="50" t="str">
        <f t="shared" si="51"/>
        <v>2200uF</v>
      </c>
      <c r="E361" s="50" t="s">
        <v>5109</v>
      </c>
      <c r="F361" s="50" t="str">
        <f t="shared" si="52"/>
        <v>16 V</v>
      </c>
      <c r="G361" s="50" t="str">
        <f t="shared" si="53"/>
        <v>105⁰С</v>
      </c>
      <c r="H361" s="52" t="s">
        <v>5904</v>
      </c>
      <c r="I361" s="50" t="str">
        <f t="shared" si="54"/>
        <v>CapAl10X30X5.0mm 2200uF, 16 V</v>
      </c>
      <c r="J361" s="45" t="s">
        <v>23</v>
      </c>
      <c r="K361" s="53" t="s">
        <v>5111</v>
      </c>
      <c r="L361" s="45" t="s">
        <v>25</v>
      </c>
      <c r="M361" s="52" t="str">
        <f t="shared" si="55"/>
        <v>CapAl10X30X5.0</v>
      </c>
      <c r="N361" s="52" t="str">
        <f t="shared" si="59"/>
        <v>CapAl10X30X5.0RA</v>
      </c>
      <c r="O361" s="52" t="str">
        <f t="shared" si="56"/>
        <v>CapAl10X30X5.0LA</v>
      </c>
      <c r="P361" s="52" t="s">
        <v>5995</v>
      </c>
      <c r="Q361" s="50" t="s">
        <v>5113</v>
      </c>
      <c r="R361" s="22" t="s">
        <v>5883</v>
      </c>
      <c r="S361" s="22" t="str">
        <f t="shared" ca="1" si="58"/>
        <v>C:\Altium Libraries\Passives Library\DataSheet\Aluminum Electrolytic Capacitors (Panasonic).pdf</v>
      </c>
      <c r="T361" s="50" t="str">
        <f t="shared" si="57"/>
        <v>LOW IMPEDANCE MINIATURIZED ALUMINUM ELECTROLYTIC CAPACITORS CapAl10X30X5.0 2200uF±20% 16 V 105⁰С</v>
      </c>
    </row>
    <row r="362" spans="1:20" x14ac:dyDescent="0.3">
      <c r="A362" s="50" t="s">
        <v>5996</v>
      </c>
      <c r="B362" s="50" t="str">
        <f t="shared" si="50"/>
        <v>FK</v>
      </c>
      <c r="C362" s="52" t="s">
        <v>5184</v>
      </c>
      <c r="D362" s="50" t="str">
        <f t="shared" si="51"/>
        <v>2200uF</v>
      </c>
      <c r="E362" s="50" t="s">
        <v>5109</v>
      </c>
      <c r="F362" s="50" t="str">
        <f t="shared" si="52"/>
        <v>16 V</v>
      </c>
      <c r="G362" s="50" t="str">
        <f t="shared" si="53"/>
        <v>105⁰С</v>
      </c>
      <c r="H362" s="52" t="s">
        <v>5907</v>
      </c>
      <c r="I362" s="50" t="str">
        <f t="shared" si="54"/>
        <v>CapAl12.5X20X5.0mm 2200uF, 16 V</v>
      </c>
      <c r="J362" s="45" t="s">
        <v>23</v>
      </c>
      <c r="K362" s="53" t="s">
        <v>5111</v>
      </c>
      <c r="L362" s="45" t="s">
        <v>25</v>
      </c>
      <c r="M362" s="52" t="str">
        <f t="shared" si="55"/>
        <v>CapAl12.5X20X5.0</v>
      </c>
      <c r="N362" s="52" t="str">
        <f t="shared" si="59"/>
        <v>CapAl12.5X20X5.0RA</v>
      </c>
      <c r="O362" s="52" t="str">
        <f t="shared" si="56"/>
        <v>CapAl12.5X20X5.0LA</v>
      </c>
      <c r="P362" s="52" t="s">
        <v>5997</v>
      </c>
      <c r="Q362" s="50" t="s">
        <v>5113</v>
      </c>
      <c r="R362" s="22" t="s">
        <v>5883</v>
      </c>
      <c r="S362" s="22" t="str">
        <f t="shared" ca="1" si="58"/>
        <v>C:\Altium Libraries\Passives Library\DataSheet\Aluminum Electrolytic Capacitors (Panasonic).pdf</v>
      </c>
      <c r="T362" s="50" t="str">
        <f t="shared" si="57"/>
        <v>LOW IMPEDANCE MINIATURIZED ALUMINUM ELECTROLYTIC CAPACITORS CapAl12.5X20X5.0 2200uF±20% 16 V 105⁰С</v>
      </c>
    </row>
    <row r="363" spans="1:20" x14ac:dyDescent="0.3">
      <c r="A363" s="50" t="s">
        <v>5998</v>
      </c>
      <c r="B363" s="50" t="str">
        <f t="shared" si="50"/>
        <v>FK</v>
      </c>
      <c r="C363" s="52" t="s">
        <v>5176</v>
      </c>
      <c r="D363" s="50" t="str">
        <f t="shared" si="51"/>
        <v>2200uF</v>
      </c>
      <c r="E363" s="50" t="s">
        <v>5109</v>
      </c>
      <c r="F363" s="50" t="str">
        <f t="shared" si="52"/>
        <v>16 V</v>
      </c>
      <c r="G363" s="50" t="str">
        <f t="shared" si="53"/>
        <v>105⁰С</v>
      </c>
      <c r="H363" s="52" t="s">
        <v>5910</v>
      </c>
      <c r="I363" s="50" t="str">
        <f t="shared" si="54"/>
        <v>CapAl16X15X7.5mm 2200uF, 16 V</v>
      </c>
      <c r="J363" s="45" t="s">
        <v>23</v>
      </c>
      <c r="K363" s="53" t="s">
        <v>5111</v>
      </c>
      <c r="L363" s="45" t="s">
        <v>25</v>
      </c>
      <c r="M363" s="52" t="str">
        <f t="shared" si="55"/>
        <v>CapAl16X15X7.5</v>
      </c>
      <c r="N363" s="52" t="str">
        <f t="shared" si="59"/>
        <v>CapAl16X15X7.5RA</v>
      </c>
      <c r="O363" s="52" t="str">
        <f t="shared" si="56"/>
        <v>CapAl16X15X7.5LA</v>
      </c>
      <c r="P363" s="52" t="s">
        <v>5999</v>
      </c>
      <c r="Q363" s="50" t="s">
        <v>5113</v>
      </c>
      <c r="R363" s="22" t="s">
        <v>5883</v>
      </c>
      <c r="S363" s="22" t="str">
        <f t="shared" ca="1" si="58"/>
        <v>C:\Altium Libraries\Passives Library\DataSheet\Aluminum Electrolytic Capacitors (Panasonic).pdf</v>
      </c>
      <c r="T363" s="50" t="str">
        <f t="shared" si="57"/>
        <v>LOW IMPEDANCE MINIATURIZED ALUMINUM ELECTROLYTIC CAPACITORS CapAl16X15X7.5 2200uF±20% 16 V 105⁰С</v>
      </c>
    </row>
    <row r="364" spans="1:20" x14ac:dyDescent="0.3">
      <c r="A364" s="50" t="s">
        <v>6000</v>
      </c>
      <c r="B364" s="50" t="str">
        <f t="shared" si="50"/>
        <v>FK</v>
      </c>
      <c r="C364" s="52" t="s">
        <v>5196</v>
      </c>
      <c r="D364" s="50" t="str">
        <f t="shared" si="51"/>
        <v>2700uF</v>
      </c>
      <c r="E364" s="50" t="s">
        <v>5109</v>
      </c>
      <c r="F364" s="50" t="str">
        <f t="shared" si="52"/>
        <v>16 V</v>
      </c>
      <c r="G364" s="50" t="str">
        <f t="shared" si="53"/>
        <v>105⁰С</v>
      </c>
      <c r="H364" s="52" t="s">
        <v>5913</v>
      </c>
      <c r="I364" s="50" t="str">
        <f t="shared" si="54"/>
        <v>CapAl12.5X25X5.0mm 2700uF, 16 V</v>
      </c>
      <c r="J364" s="45" t="s">
        <v>23</v>
      </c>
      <c r="K364" s="53" t="s">
        <v>5111</v>
      </c>
      <c r="L364" s="45" t="s">
        <v>25</v>
      </c>
      <c r="M364" s="52" t="str">
        <f t="shared" si="55"/>
        <v>CapAl12.5X25X5.0</v>
      </c>
      <c r="N364" s="52" t="str">
        <f t="shared" si="59"/>
        <v>CapAl12.5X25X5.0RA</v>
      </c>
      <c r="O364" s="52" t="str">
        <f t="shared" si="56"/>
        <v>CapAl12.5X25X5.0LA</v>
      </c>
      <c r="P364" s="52" t="s">
        <v>6001</v>
      </c>
      <c r="Q364" s="50" t="s">
        <v>5113</v>
      </c>
      <c r="R364" s="22" t="s">
        <v>5883</v>
      </c>
      <c r="S364" s="22" t="str">
        <f t="shared" ca="1" si="58"/>
        <v>C:\Altium Libraries\Passives Library\DataSheet\Aluminum Electrolytic Capacitors (Panasonic).pdf</v>
      </c>
      <c r="T364" s="50" t="str">
        <f t="shared" si="57"/>
        <v>LOW IMPEDANCE MINIATURIZED ALUMINUM ELECTROLYTIC CAPACITORS CapAl12.5X25X5.0 2700uF±20% 16 V 105⁰С</v>
      </c>
    </row>
    <row r="365" spans="1:20" x14ac:dyDescent="0.3">
      <c r="A365" s="50" t="s">
        <v>6002</v>
      </c>
      <c r="B365" s="50" t="str">
        <f t="shared" si="50"/>
        <v>FK</v>
      </c>
      <c r="C365" s="52" t="s">
        <v>5192</v>
      </c>
      <c r="D365" s="50" t="str">
        <f t="shared" si="51"/>
        <v>2700uF</v>
      </c>
      <c r="E365" s="50" t="s">
        <v>5109</v>
      </c>
      <c r="F365" s="50" t="str">
        <f t="shared" si="52"/>
        <v>16 V</v>
      </c>
      <c r="G365" s="50" t="str">
        <f t="shared" si="53"/>
        <v>105⁰С</v>
      </c>
      <c r="H365" s="52" t="s">
        <v>5916</v>
      </c>
      <c r="I365" s="50" t="str">
        <f t="shared" si="54"/>
        <v>CapAl18X15X7.5mm 2700uF, 16 V</v>
      </c>
      <c r="J365" s="45" t="s">
        <v>23</v>
      </c>
      <c r="K365" s="53" t="s">
        <v>5111</v>
      </c>
      <c r="L365" s="45" t="s">
        <v>25</v>
      </c>
      <c r="M365" s="52" t="str">
        <f t="shared" si="55"/>
        <v>CapAl18X15X7.5</v>
      </c>
      <c r="N365" s="52" t="str">
        <f t="shared" si="59"/>
        <v>CapAl18X15X7.5RA</v>
      </c>
      <c r="O365" s="52" t="str">
        <f t="shared" si="56"/>
        <v>CapAl18X15X7.5LA</v>
      </c>
      <c r="P365" s="52" t="s">
        <v>6003</v>
      </c>
      <c r="Q365" s="50" t="s">
        <v>5113</v>
      </c>
      <c r="R365" s="22" t="s">
        <v>5883</v>
      </c>
      <c r="S365" s="22" t="str">
        <f t="shared" ca="1" si="58"/>
        <v>C:\Altium Libraries\Passives Library\DataSheet\Aluminum Electrolytic Capacitors (Panasonic).pdf</v>
      </c>
      <c r="T365" s="50" t="str">
        <f t="shared" si="57"/>
        <v>LOW IMPEDANCE MINIATURIZED ALUMINUM ELECTROLYTIC CAPACITORS CapAl18X15X7.5 2700uF±20% 16 V 105⁰С</v>
      </c>
    </row>
    <row r="366" spans="1:20" x14ac:dyDescent="0.3">
      <c r="A366" s="50" t="s">
        <v>6004</v>
      </c>
      <c r="B366" s="50" t="str">
        <f t="shared" si="50"/>
        <v>FK</v>
      </c>
      <c r="C366" s="52" t="s">
        <v>5200</v>
      </c>
      <c r="D366" s="50" t="str">
        <f t="shared" si="51"/>
        <v>3300uF</v>
      </c>
      <c r="E366" s="50" t="s">
        <v>5109</v>
      </c>
      <c r="F366" s="50" t="str">
        <f t="shared" si="52"/>
        <v>16 V</v>
      </c>
      <c r="G366" s="50" t="str">
        <f t="shared" si="53"/>
        <v>105⁰С</v>
      </c>
      <c r="H366" s="52" t="s">
        <v>5919</v>
      </c>
      <c r="I366" s="50" t="str">
        <f t="shared" si="54"/>
        <v>CapAl12.5X30X5.0mm 3300uF, 16 V</v>
      </c>
      <c r="J366" s="45" t="s">
        <v>23</v>
      </c>
      <c r="K366" s="53" t="s">
        <v>5111</v>
      </c>
      <c r="L366" s="45" t="s">
        <v>25</v>
      </c>
      <c r="M366" s="52" t="str">
        <f t="shared" si="55"/>
        <v>CapAl12.5X30X5.0</v>
      </c>
      <c r="N366" s="52" t="str">
        <f t="shared" si="59"/>
        <v>CapAl12.5X30X5.0RA</v>
      </c>
      <c r="O366" s="52" t="str">
        <f t="shared" si="56"/>
        <v>CapAl12.5X30X5.0LA</v>
      </c>
      <c r="P366" s="52" t="s">
        <v>6005</v>
      </c>
      <c r="Q366" s="50" t="s">
        <v>5113</v>
      </c>
      <c r="R366" s="22" t="s">
        <v>5883</v>
      </c>
      <c r="S366" s="22" t="str">
        <f t="shared" ca="1" si="58"/>
        <v>C:\Altium Libraries\Passives Library\DataSheet\Aluminum Electrolytic Capacitors (Panasonic).pdf</v>
      </c>
      <c r="T366" s="50" t="str">
        <f t="shared" si="57"/>
        <v>LOW IMPEDANCE MINIATURIZED ALUMINUM ELECTROLYTIC CAPACITORS CapAl12.5X30X5.0 3300uF±20% 16 V 105⁰С</v>
      </c>
    </row>
    <row r="367" spans="1:20" x14ac:dyDescent="0.3">
      <c r="A367" s="50" t="s">
        <v>6006</v>
      </c>
      <c r="B367" s="50" t="str">
        <f t="shared" si="50"/>
        <v>FK</v>
      </c>
      <c r="C367" s="52" t="s">
        <v>5208</v>
      </c>
      <c r="D367" s="50" t="str">
        <f t="shared" si="51"/>
        <v>3900uF</v>
      </c>
      <c r="E367" s="50" t="s">
        <v>5109</v>
      </c>
      <c r="F367" s="50" t="str">
        <f t="shared" si="52"/>
        <v>16 V</v>
      </c>
      <c r="G367" s="50" t="str">
        <f t="shared" si="53"/>
        <v>105⁰С</v>
      </c>
      <c r="H367" s="52" t="s">
        <v>5925</v>
      </c>
      <c r="I367" s="50" t="str">
        <f t="shared" si="54"/>
        <v>CapAl12.5X35X5.0mm 3900uF, 16 V</v>
      </c>
      <c r="J367" s="45" t="s">
        <v>23</v>
      </c>
      <c r="K367" s="53" t="s">
        <v>5111</v>
      </c>
      <c r="L367" s="45" t="s">
        <v>25</v>
      </c>
      <c r="M367" s="52" t="str">
        <f t="shared" si="55"/>
        <v>CapAl12.5X35X5.0</v>
      </c>
      <c r="N367" s="52" t="str">
        <f t="shared" si="59"/>
        <v>CapAl12.5X35X5.0RA</v>
      </c>
      <c r="O367" s="52" t="str">
        <f t="shared" si="56"/>
        <v>CapAl12.5X35X5.0LA</v>
      </c>
      <c r="P367" s="52" t="s">
        <v>6007</v>
      </c>
      <c r="Q367" s="50" t="s">
        <v>5113</v>
      </c>
      <c r="R367" s="22" t="s">
        <v>5883</v>
      </c>
      <c r="S367" s="22" t="str">
        <f t="shared" ca="1" si="58"/>
        <v>C:\Altium Libraries\Passives Library\DataSheet\Aluminum Electrolytic Capacitors (Panasonic).pdf</v>
      </c>
      <c r="T367" s="50" t="str">
        <f t="shared" si="57"/>
        <v>LOW IMPEDANCE MINIATURIZED ALUMINUM ELECTROLYTIC CAPACITORS CapAl12.5X35X5.0 3900uF±20% 16 V 105⁰С</v>
      </c>
    </row>
    <row r="368" spans="1:20" x14ac:dyDescent="0.3">
      <c r="A368" s="50" t="s">
        <v>6008</v>
      </c>
      <c r="B368" s="50" t="str">
        <f t="shared" si="50"/>
        <v>FK</v>
      </c>
      <c r="C368" s="52" t="s">
        <v>5204</v>
      </c>
      <c r="D368" s="50" t="str">
        <f t="shared" si="51"/>
        <v>3900uF</v>
      </c>
      <c r="E368" s="50" t="s">
        <v>5109</v>
      </c>
      <c r="F368" s="50" t="str">
        <f t="shared" si="52"/>
        <v>16 V</v>
      </c>
      <c r="G368" s="50" t="str">
        <f t="shared" si="53"/>
        <v>105⁰С</v>
      </c>
      <c r="H368" s="52" t="s">
        <v>5922</v>
      </c>
      <c r="I368" s="50" t="str">
        <f t="shared" si="54"/>
        <v>CapAl16X20X7.5mm 3900uF, 16 V</v>
      </c>
      <c r="J368" s="45" t="s">
        <v>23</v>
      </c>
      <c r="K368" s="53" t="s">
        <v>5111</v>
      </c>
      <c r="L368" s="45" t="s">
        <v>25</v>
      </c>
      <c r="M368" s="52" t="str">
        <f t="shared" si="55"/>
        <v>CapAl16X20X7.5</v>
      </c>
      <c r="N368" s="52" t="str">
        <f t="shared" si="59"/>
        <v>CapAl16X20X7.5RA</v>
      </c>
      <c r="O368" s="52" t="str">
        <f t="shared" si="56"/>
        <v>CapAl16X20X7.5LA</v>
      </c>
      <c r="P368" s="52" t="s">
        <v>6009</v>
      </c>
      <c r="Q368" s="50" t="s">
        <v>5113</v>
      </c>
      <c r="R368" s="22" t="s">
        <v>5883</v>
      </c>
      <c r="S368" s="22" t="str">
        <f t="shared" ca="1" si="58"/>
        <v>C:\Altium Libraries\Passives Library\DataSheet\Aluminum Electrolytic Capacitors (Panasonic).pdf</v>
      </c>
      <c r="T368" s="50" t="str">
        <f t="shared" si="57"/>
        <v>LOW IMPEDANCE MINIATURIZED ALUMINUM ELECTROLYTIC CAPACITORS CapAl16X20X7.5 3900uF±20% 16 V 105⁰С</v>
      </c>
    </row>
    <row r="369" spans="1:20" x14ac:dyDescent="0.3">
      <c r="A369" s="50" t="s">
        <v>6010</v>
      </c>
      <c r="B369" s="50" t="str">
        <f t="shared" si="50"/>
        <v>FK</v>
      </c>
      <c r="C369" s="52" t="s">
        <v>5214</v>
      </c>
      <c r="D369" s="50" t="str">
        <f t="shared" si="51"/>
        <v>4700uF</v>
      </c>
      <c r="E369" s="50" t="s">
        <v>5109</v>
      </c>
      <c r="F369" s="50" t="str">
        <f t="shared" si="52"/>
        <v>16 V</v>
      </c>
      <c r="G369" s="50" t="str">
        <f t="shared" si="53"/>
        <v>105⁰С</v>
      </c>
      <c r="H369" s="52" t="s">
        <v>5227</v>
      </c>
      <c r="I369" s="50" t="str">
        <f t="shared" si="54"/>
        <v>CapAl12.5X40X5.0mm 4700uF, 16 V</v>
      </c>
      <c r="J369" s="45" t="s">
        <v>23</v>
      </c>
      <c r="K369" s="53" t="s">
        <v>5111</v>
      </c>
      <c r="L369" s="45" t="s">
        <v>25</v>
      </c>
      <c r="M369" s="52" t="str">
        <f t="shared" si="55"/>
        <v>CapAl12.5X40X5.0</v>
      </c>
      <c r="N369" s="52" t="str">
        <f t="shared" si="59"/>
        <v>CapAl12.5X40X5.0RA</v>
      </c>
      <c r="O369" s="52" t="str">
        <f t="shared" si="56"/>
        <v>CapAl12.5X40X5.0LA</v>
      </c>
      <c r="P369" s="52" t="s">
        <v>6011</v>
      </c>
      <c r="Q369" s="50" t="s">
        <v>5113</v>
      </c>
      <c r="R369" s="22" t="s">
        <v>5883</v>
      </c>
      <c r="S369" s="22" t="str">
        <f t="shared" ca="1" si="58"/>
        <v>C:\Altium Libraries\Passives Library\DataSheet\Aluminum Electrolytic Capacitors (Panasonic).pdf</v>
      </c>
      <c r="T369" s="50" t="str">
        <f t="shared" si="57"/>
        <v>LOW IMPEDANCE MINIATURIZED ALUMINUM ELECTROLYTIC CAPACITORS CapAl12.5X40X5.0 4700uF±20% 16 V 105⁰С</v>
      </c>
    </row>
    <row r="370" spans="1:20" x14ac:dyDescent="0.3">
      <c r="A370" s="50" t="s">
        <v>6012</v>
      </c>
      <c r="B370" s="50" t="str">
        <f t="shared" si="50"/>
        <v>FK</v>
      </c>
      <c r="C370" s="52" t="s">
        <v>5222</v>
      </c>
      <c r="D370" s="50" t="str">
        <f t="shared" si="51"/>
        <v>4700uF</v>
      </c>
      <c r="E370" s="50" t="s">
        <v>5109</v>
      </c>
      <c r="F370" s="50" t="str">
        <f t="shared" si="52"/>
        <v>16 V</v>
      </c>
      <c r="G370" s="50" t="str">
        <f t="shared" si="53"/>
        <v>105⁰С</v>
      </c>
      <c r="H370" s="52" t="s">
        <v>5933</v>
      </c>
      <c r="I370" s="50" t="str">
        <f t="shared" si="54"/>
        <v>CapAl18X20X7.5mm 4700uF, 16 V</v>
      </c>
      <c r="J370" s="45" t="s">
        <v>23</v>
      </c>
      <c r="K370" s="53" t="s">
        <v>5111</v>
      </c>
      <c r="L370" s="45" t="s">
        <v>25</v>
      </c>
      <c r="M370" s="52" t="str">
        <f t="shared" si="55"/>
        <v>CapAl18X20X7.5</v>
      </c>
      <c r="N370" s="52" t="str">
        <f t="shared" si="59"/>
        <v>CapAl18X20X7.5RA</v>
      </c>
      <c r="O370" s="52" t="str">
        <f t="shared" si="56"/>
        <v>CapAl18X20X7.5LA</v>
      </c>
      <c r="P370" s="52" t="s">
        <v>6013</v>
      </c>
      <c r="Q370" s="50" t="s">
        <v>5113</v>
      </c>
      <c r="R370" s="22" t="s">
        <v>5883</v>
      </c>
      <c r="S370" s="22" t="str">
        <f t="shared" ca="1" si="58"/>
        <v>C:\Altium Libraries\Passives Library\DataSheet\Aluminum Electrolytic Capacitors (Panasonic).pdf</v>
      </c>
      <c r="T370" s="50" t="str">
        <f t="shared" si="57"/>
        <v>LOW IMPEDANCE MINIATURIZED ALUMINUM ELECTROLYTIC CAPACITORS CapAl18X20X7.5 4700uF±20% 16 V 105⁰С</v>
      </c>
    </row>
    <row r="371" spans="1:20" x14ac:dyDescent="0.3">
      <c r="A371" s="50" t="s">
        <v>6014</v>
      </c>
      <c r="B371" s="50" t="str">
        <f t="shared" si="50"/>
        <v>FK</v>
      </c>
      <c r="C371" s="52" t="s">
        <v>5218</v>
      </c>
      <c r="D371" s="50" t="str">
        <f t="shared" si="51"/>
        <v>5600uF</v>
      </c>
      <c r="E371" s="50" t="s">
        <v>5109</v>
      </c>
      <c r="F371" s="50" t="str">
        <f t="shared" si="52"/>
        <v>16 V</v>
      </c>
      <c r="G371" s="50" t="str">
        <f t="shared" si="53"/>
        <v>105⁰С</v>
      </c>
      <c r="H371" s="52" t="s">
        <v>5930</v>
      </c>
      <c r="I371" s="50" t="str">
        <f t="shared" si="54"/>
        <v>CapAl16X25X7.5mm 5600uF, 16 V</v>
      </c>
      <c r="J371" s="45" t="s">
        <v>23</v>
      </c>
      <c r="K371" s="53" t="s">
        <v>5111</v>
      </c>
      <c r="L371" s="45" t="s">
        <v>25</v>
      </c>
      <c r="M371" s="52" t="str">
        <f t="shared" si="55"/>
        <v>CapAl16X25X7.5</v>
      </c>
      <c r="N371" s="52" t="str">
        <f t="shared" si="59"/>
        <v>CapAl16X25X7.5RA</v>
      </c>
      <c r="O371" s="52" t="str">
        <f t="shared" si="56"/>
        <v>CapAl16X25X7.5LA</v>
      </c>
      <c r="P371" s="52" t="s">
        <v>6015</v>
      </c>
      <c r="Q371" s="50" t="s">
        <v>5113</v>
      </c>
      <c r="R371" s="22" t="s">
        <v>5883</v>
      </c>
      <c r="S371" s="22" t="str">
        <f t="shared" ca="1" si="58"/>
        <v>C:\Altium Libraries\Passives Library\DataSheet\Aluminum Electrolytic Capacitors (Panasonic).pdf</v>
      </c>
      <c r="T371" s="50" t="str">
        <f t="shared" si="57"/>
        <v>LOW IMPEDANCE MINIATURIZED ALUMINUM ELECTROLYTIC CAPACITORS CapAl16X25X7.5 5600uF±20% 16 V 105⁰С</v>
      </c>
    </row>
    <row r="372" spans="1:20" x14ac:dyDescent="0.3">
      <c r="A372" s="50" t="s">
        <v>6016</v>
      </c>
      <c r="B372" s="50" t="str">
        <f t="shared" si="50"/>
        <v>FK</v>
      </c>
      <c r="C372" s="52" t="s">
        <v>5319</v>
      </c>
      <c r="D372" s="50" t="str">
        <f t="shared" si="51"/>
        <v>6800uF</v>
      </c>
      <c r="E372" s="50" t="s">
        <v>5109</v>
      </c>
      <c r="F372" s="50" t="str">
        <f t="shared" si="52"/>
        <v>16 V</v>
      </c>
      <c r="G372" s="50" t="str">
        <f t="shared" si="53"/>
        <v>105⁰С</v>
      </c>
      <c r="H372" s="52" t="s">
        <v>5936</v>
      </c>
      <c r="I372" s="50" t="str">
        <f t="shared" si="54"/>
        <v>CapAl18X25X7.5mm 6800uF, 16 V</v>
      </c>
      <c r="J372" s="45" t="s">
        <v>23</v>
      </c>
      <c r="K372" s="53" t="s">
        <v>5111</v>
      </c>
      <c r="L372" s="45" t="s">
        <v>25</v>
      </c>
      <c r="M372" s="52" t="str">
        <f t="shared" si="55"/>
        <v>CapAl18X25X7.5</v>
      </c>
      <c r="N372" s="52" t="str">
        <f t="shared" si="59"/>
        <v>CapAl18X25X7.5RA</v>
      </c>
      <c r="O372" s="52" t="str">
        <f t="shared" si="56"/>
        <v>CapAl18X25X7.5LA</v>
      </c>
      <c r="P372" s="52" t="s">
        <v>6017</v>
      </c>
      <c r="Q372" s="50" t="s">
        <v>5113</v>
      </c>
      <c r="R372" s="22" t="s">
        <v>5883</v>
      </c>
      <c r="S372" s="22" t="str">
        <f t="shared" ca="1" si="58"/>
        <v>C:\Altium Libraries\Passives Library\DataSheet\Aluminum Electrolytic Capacitors (Panasonic).pdf</v>
      </c>
      <c r="T372" s="50" t="str">
        <f t="shared" si="57"/>
        <v>LOW IMPEDANCE MINIATURIZED ALUMINUM ELECTROLYTIC CAPACITORS CapAl18X25X7.5 6800uF±20% 16 V 105⁰С</v>
      </c>
    </row>
    <row r="373" spans="1:20" x14ac:dyDescent="0.3">
      <c r="A373" s="50" t="s">
        <v>6018</v>
      </c>
      <c r="B373" s="50" t="str">
        <f t="shared" si="50"/>
        <v>FK</v>
      </c>
      <c r="C373" s="52" t="s">
        <v>5136</v>
      </c>
      <c r="D373" s="50" t="str">
        <f t="shared" si="51"/>
        <v>270uF</v>
      </c>
      <c r="E373" s="50" t="s">
        <v>5109</v>
      </c>
      <c r="F373" s="50" t="str">
        <f t="shared" si="52"/>
        <v>25 V</v>
      </c>
      <c r="G373" s="50" t="str">
        <f t="shared" si="53"/>
        <v>105⁰С</v>
      </c>
      <c r="H373" s="52" t="s">
        <v>5881</v>
      </c>
      <c r="I373" s="50" t="str">
        <f t="shared" si="54"/>
        <v>CapAl8X11.5X3.5mm 270uF, 25 V</v>
      </c>
      <c r="J373" s="45" t="s">
        <v>23</v>
      </c>
      <c r="K373" s="53" t="s">
        <v>5111</v>
      </c>
      <c r="L373" s="45" t="s">
        <v>25</v>
      </c>
      <c r="M373" s="52" t="str">
        <f t="shared" si="55"/>
        <v>CapAl8X11.5X3.5</v>
      </c>
      <c r="N373" s="52" t="str">
        <f t="shared" si="59"/>
        <v>CapAl8X11.5X3.5RA</v>
      </c>
      <c r="O373" s="52" t="str">
        <f t="shared" si="56"/>
        <v>CapAl8X11.5X3.5LA</v>
      </c>
      <c r="P373" s="52" t="s">
        <v>6019</v>
      </c>
      <c r="Q373" s="50" t="s">
        <v>5113</v>
      </c>
      <c r="R373" s="22" t="s">
        <v>5883</v>
      </c>
      <c r="S373" s="22" t="str">
        <f t="shared" ca="1" si="58"/>
        <v>C:\Altium Libraries\Passives Library\DataSheet\Aluminum Electrolytic Capacitors (Panasonic).pdf</v>
      </c>
      <c r="T373" s="50" t="str">
        <f t="shared" si="57"/>
        <v>LOW IMPEDANCE MINIATURIZED ALUMINUM ELECTROLYTIC CAPACITORS CapAl8X11.5X3.5 270uF±20% 25 V 105⁰С</v>
      </c>
    </row>
    <row r="374" spans="1:20" x14ac:dyDescent="0.3">
      <c r="A374" s="50" t="s">
        <v>6020</v>
      </c>
      <c r="B374" s="50" t="str">
        <f t="shared" si="50"/>
        <v>FK</v>
      </c>
      <c r="C374" s="52" t="s">
        <v>5144</v>
      </c>
      <c r="D374" s="50" t="str">
        <f t="shared" si="51"/>
        <v>390uF</v>
      </c>
      <c r="E374" s="50" t="s">
        <v>5109</v>
      </c>
      <c r="F374" s="50" t="str">
        <f t="shared" si="52"/>
        <v>25 V</v>
      </c>
      <c r="G374" s="50" t="str">
        <f t="shared" si="53"/>
        <v>105⁰С</v>
      </c>
      <c r="H374" s="52" t="s">
        <v>5629</v>
      </c>
      <c r="I374" s="50" t="str">
        <f t="shared" si="54"/>
        <v>CapAl8X15X3.5mm 390uF, 25 V</v>
      </c>
      <c r="J374" s="45" t="s">
        <v>23</v>
      </c>
      <c r="K374" s="53" t="s">
        <v>5111</v>
      </c>
      <c r="L374" s="45" t="s">
        <v>25</v>
      </c>
      <c r="M374" s="52" t="str">
        <f t="shared" si="55"/>
        <v>CapAl8X15X3.5</v>
      </c>
      <c r="N374" s="52" t="str">
        <f t="shared" si="59"/>
        <v>CapAl8X15X3.5RA</v>
      </c>
      <c r="O374" s="52" t="str">
        <f t="shared" si="56"/>
        <v>CapAl8X15X3.5LA</v>
      </c>
      <c r="P374" s="52" t="s">
        <v>6021</v>
      </c>
      <c r="Q374" s="50" t="s">
        <v>5113</v>
      </c>
      <c r="R374" s="22" t="s">
        <v>5883</v>
      </c>
      <c r="S374" s="22" t="str">
        <f t="shared" ca="1" si="58"/>
        <v>C:\Altium Libraries\Passives Library\DataSheet\Aluminum Electrolytic Capacitors (Panasonic).pdf</v>
      </c>
      <c r="T374" s="50" t="str">
        <f t="shared" si="57"/>
        <v>LOW IMPEDANCE MINIATURIZED ALUMINUM ELECTROLYTIC CAPACITORS CapAl8X15X3.5 390uF±20% 25 V 105⁰С</v>
      </c>
    </row>
    <row r="375" spans="1:20" x14ac:dyDescent="0.3">
      <c r="A375" s="50" t="s">
        <v>6022</v>
      </c>
      <c r="B375" s="50" t="str">
        <f t="shared" si="50"/>
        <v>FK</v>
      </c>
      <c r="C375" s="52" t="s">
        <v>5148</v>
      </c>
      <c r="D375" s="50" t="str">
        <f t="shared" si="51"/>
        <v>470uF</v>
      </c>
      <c r="E375" s="50" t="s">
        <v>5109</v>
      </c>
      <c r="F375" s="50" t="str">
        <f t="shared" si="52"/>
        <v>25 V</v>
      </c>
      <c r="G375" s="50" t="str">
        <f t="shared" si="53"/>
        <v>105⁰С</v>
      </c>
      <c r="H375" s="52" t="s">
        <v>5887</v>
      </c>
      <c r="I375" s="50" t="str">
        <f t="shared" si="54"/>
        <v>CapAl10X12.5X5.0mm 470uF, 25 V</v>
      </c>
      <c r="J375" s="45" t="s">
        <v>23</v>
      </c>
      <c r="K375" s="53" t="s">
        <v>5111</v>
      </c>
      <c r="L375" s="45" t="s">
        <v>25</v>
      </c>
      <c r="M375" s="52" t="str">
        <f t="shared" si="55"/>
        <v>CapAl10X12.5X5.0</v>
      </c>
      <c r="N375" s="52" t="str">
        <f t="shared" si="59"/>
        <v>CapAl10X12.5X5.0RA</v>
      </c>
      <c r="O375" s="52" t="str">
        <f t="shared" si="56"/>
        <v>CapAl10X12.5X5.0LA</v>
      </c>
      <c r="P375" s="52" t="s">
        <v>6023</v>
      </c>
      <c r="Q375" s="50" t="s">
        <v>5113</v>
      </c>
      <c r="R375" s="22" t="s">
        <v>5883</v>
      </c>
      <c r="S375" s="22" t="str">
        <f t="shared" ca="1" si="58"/>
        <v>C:\Altium Libraries\Passives Library\DataSheet\Aluminum Electrolytic Capacitors (Panasonic).pdf</v>
      </c>
      <c r="T375" s="50" t="str">
        <f t="shared" si="57"/>
        <v>LOW IMPEDANCE MINIATURIZED ALUMINUM ELECTROLYTIC CAPACITORS CapAl10X12.5X5.0 470uF±20% 25 V 105⁰С</v>
      </c>
    </row>
    <row r="376" spans="1:20" x14ac:dyDescent="0.3">
      <c r="A376" s="50" t="s">
        <v>6024</v>
      </c>
      <c r="B376" s="50" t="str">
        <f t="shared" si="50"/>
        <v>FK</v>
      </c>
      <c r="C376" s="52" t="s">
        <v>5154</v>
      </c>
      <c r="D376" s="50" t="str">
        <f t="shared" si="51"/>
        <v>560uF</v>
      </c>
      <c r="E376" s="50" t="s">
        <v>5109</v>
      </c>
      <c r="F376" s="50" t="str">
        <f t="shared" si="52"/>
        <v>25 V</v>
      </c>
      <c r="G376" s="50" t="str">
        <f t="shared" si="53"/>
        <v>105⁰С</v>
      </c>
      <c r="H376" s="52" t="s">
        <v>5163</v>
      </c>
      <c r="I376" s="50" t="str">
        <f t="shared" si="54"/>
        <v>CapAl8X20X3.5mm 560uF, 25 V</v>
      </c>
      <c r="J376" s="45" t="s">
        <v>23</v>
      </c>
      <c r="K376" s="53" t="s">
        <v>5111</v>
      </c>
      <c r="L376" s="45" t="s">
        <v>25</v>
      </c>
      <c r="M376" s="52" t="str">
        <f t="shared" si="55"/>
        <v>CapAl8X20X3.5</v>
      </c>
      <c r="N376" s="52" t="str">
        <f t="shared" si="59"/>
        <v>CapAl8X20X3.5RA</v>
      </c>
      <c r="O376" s="52" t="str">
        <f t="shared" si="56"/>
        <v>CapAl8X20X3.5LA</v>
      </c>
      <c r="P376" s="52" t="s">
        <v>6025</v>
      </c>
      <c r="Q376" s="50" t="s">
        <v>5113</v>
      </c>
      <c r="R376" s="22" t="s">
        <v>5883</v>
      </c>
      <c r="S376" s="22" t="str">
        <f t="shared" ca="1" si="58"/>
        <v>C:\Altium Libraries\Passives Library\DataSheet\Aluminum Electrolytic Capacitors (Panasonic).pdf</v>
      </c>
      <c r="T376" s="50" t="str">
        <f t="shared" si="57"/>
        <v>LOW IMPEDANCE MINIATURIZED ALUMINUM ELECTROLYTIC CAPACITORS CapAl8X20X3.5 560uF±20% 25 V 105⁰С</v>
      </c>
    </row>
    <row r="377" spans="1:20" x14ac:dyDescent="0.3">
      <c r="A377" s="50" t="s">
        <v>6026</v>
      </c>
      <c r="B377" s="50" t="str">
        <f t="shared" ref="B377:B412" si="60">MID(P377,4,2)</f>
        <v>FK</v>
      </c>
      <c r="C377" s="52" t="s">
        <v>5158</v>
      </c>
      <c r="D377" s="50" t="str">
        <f t="shared" ref="D377:D412" si="61">CONCATENATE(MID(P377,8,2)*POWER(10,MID(P377,10,1)),"uF")</f>
        <v>560uF</v>
      </c>
      <c r="E377" s="50" t="s">
        <v>5109</v>
      </c>
      <c r="F377" s="50" t="str">
        <f t="shared" ref="F377:F412" si="62">CONCATENATE(IF((MID(P377,6,2))="0J",6.3,IF((MID(P377,6,2))="1A",10,IF((MID(P377,6,2))="1C",16,IF((MID(P377,6,2))="1E",25,IF((MID(P377,6,2))="1V",35,IF((MID(P377,6,2))="1H",50,IF((MID(P377,6,2))="1J",63,IF((MID(P377,6,2))="2A",100,IF((MID(P377,6,2))="2C",160,IF((MID(P377,6,2))="2D",200,IF((MID(P377,6,2))="2E",250,IF((MID(P377,6,2))="2V",350,IF((MID(P377,6,2))="2G",400,IF((MID(P377,6,2))="2W",450,0))))))))))))))," V")</f>
        <v>25 V</v>
      </c>
      <c r="G377" s="50" t="str">
        <f t="shared" ref="G377:G412" si="63">CONCATENATE((IF(OR(B377="TA",B377="TP"),125,105)),"⁰С")</f>
        <v>105⁰С</v>
      </c>
      <c r="H377" s="52" t="s">
        <v>5892</v>
      </c>
      <c r="I377" s="50" t="str">
        <f t="shared" ref="I377:I412" si="64">CONCATENATE(M377,"mm ",D377,", ",F377)</f>
        <v>CapAl10X16X5.0mm 560uF, 25 V</v>
      </c>
      <c r="J377" s="45" t="s">
        <v>23</v>
      </c>
      <c r="K377" s="53" t="s">
        <v>5111</v>
      </c>
      <c r="L377" s="45" t="s">
        <v>25</v>
      </c>
      <c r="M377" s="52" t="str">
        <f t="shared" ref="M377:M412" si="65">CONCATENATE("CapAl",MID(C377,1,FIND("m",C377,1)-1))</f>
        <v>CapAl10X16X5.0</v>
      </c>
      <c r="N377" s="52" t="str">
        <f t="shared" si="59"/>
        <v>CapAl10X16X5.0RA</v>
      </c>
      <c r="O377" s="52" t="str">
        <f t="shared" ref="O377:O412" si="66">CONCATENATE(M377,"LA")</f>
        <v>CapAl10X16X5.0LA</v>
      </c>
      <c r="P377" s="52" t="s">
        <v>6027</v>
      </c>
      <c r="Q377" s="50" t="s">
        <v>5113</v>
      </c>
      <c r="R377" s="22" t="s">
        <v>5883</v>
      </c>
      <c r="S377" s="22" t="str">
        <f t="shared" ca="1" si="58"/>
        <v>C:\Altium Libraries\Passives Library\DataSheet\Aluminum Electrolytic Capacitors (Panasonic).pdf</v>
      </c>
      <c r="T377" s="50" t="str">
        <f t="shared" ref="T377:T412" si="67">CONCATENATE(R377," ",M377," ",D377,E377," ",F377," ",G377)</f>
        <v>LOW IMPEDANCE MINIATURIZED ALUMINUM ELECTROLYTIC CAPACITORS CapAl10X16X5.0 560uF±20% 25 V 105⁰С</v>
      </c>
    </row>
    <row r="378" spans="1:20" x14ac:dyDescent="0.3">
      <c r="A378" s="50" t="s">
        <v>6028</v>
      </c>
      <c r="B378" s="50" t="str">
        <f t="shared" si="60"/>
        <v>FK</v>
      </c>
      <c r="C378" s="52" t="s">
        <v>5162</v>
      </c>
      <c r="D378" s="50" t="str">
        <f t="shared" si="61"/>
        <v>820uF</v>
      </c>
      <c r="E378" s="50" t="s">
        <v>5109</v>
      </c>
      <c r="F378" s="50" t="str">
        <f t="shared" si="62"/>
        <v>25 V</v>
      </c>
      <c r="G378" s="50" t="str">
        <f t="shared" si="63"/>
        <v>105⁰С</v>
      </c>
      <c r="H378" s="52" t="s">
        <v>5898</v>
      </c>
      <c r="I378" s="50" t="str">
        <f t="shared" si="64"/>
        <v>CapAl10X20X5.0mm 820uF, 25 V</v>
      </c>
      <c r="J378" s="45" t="s">
        <v>23</v>
      </c>
      <c r="K378" s="53" t="s">
        <v>5111</v>
      </c>
      <c r="L378" s="45" t="s">
        <v>25</v>
      </c>
      <c r="M378" s="52" t="str">
        <f t="shared" si="65"/>
        <v>CapAl10X20X5.0</v>
      </c>
      <c r="N378" s="52" t="str">
        <f t="shared" si="59"/>
        <v>CapAl10X20X5.0RA</v>
      </c>
      <c r="O378" s="52" t="str">
        <f t="shared" si="66"/>
        <v>CapAl10X20X5.0LA</v>
      </c>
      <c r="P378" s="52" t="s">
        <v>6029</v>
      </c>
      <c r="Q378" s="50" t="s">
        <v>5113</v>
      </c>
      <c r="R378" s="22" t="s">
        <v>5883</v>
      </c>
      <c r="S378" s="22" t="str">
        <f t="shared" ref="S378:S412" ca="1" si="68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378" s="50" t="str">
        <f t="shared" si="67"/>
        <v>LOW IMPEDANCE MINIATURIZED ALUMINUM ELECTROLYTIC CAPACITORS CapAl10X20X5.0 820uF±20% 25 V 105⁰С</v>
      </c>
    </row>
    <row r="379" spans="1:20" x14ac:dyDescent="0.3">
      <c r="A379" s="50" t="s">
        <v>6030</v>
      </c>
      <c r="B379" s="50" t="str">
        <f t="shared" si="60"/>
        <v>FK</v>
      </c>
      <c r="C379" s="52" t="s">
        <v>5166</v>
      </c>
      <c r="D379" s="50" t="str">
        <f t="shared" si="61"/>
        <v>820uF</v>
      </c>
      <c r="E379" s="50" t="s">
        <v>5109</v>
      </c>
      <c r="F379" s="50" t="str">
        <f t="shared" si="62"/>
        <v>25 V</v>
      </c>
      <c r="G379" s="50" t="str">
        <f t="shared" si="63"/>
        <v>105⁰С</v>
      </c>
      <c r="H379" s="52" t="s">
        <v>5895</v>
      </c>
      <c r="I379" s="50" t="str">
        <f t="shared" si="64"/>
        <v>CapAl12.5X15X5.0mm 820uF, 25 V</v>
      </c>
      <c r="J379" s="45" t="s">
        <v>23</v>
      </c>
      <c r="K379" s="53" t="s">
        <v>5111</v>
      </c>
      <c r="L379" s="45" t="s">
        <v>25</v>
      </c>
      <c r="M379" s="52" t="str">
        <f t="shared" si="65"/>
        <v>CapAl12.5X15X5.0</v>
      </c>
      <c r="N379" s="52" t="str">
        <f t="shared" si="59"/>
        <v>CapAl12.5X15X5.0RA</v>
      </c>
      <c r="O379" s="52" t="str">
        <f t="shared" si="66"/>
        <v>CapAl12.5X15X5.0LA</v>
      </c>
      <c r="P379" s="52" t="s">
        <v>6031</v>
      </c>
      <c r="Q379" s="50" t="s">
        <v>5113</v>
      </c>
      <c r="R379" s="22" t="s">
        <v>5883</v>
      </c>
      <c r="S379" s="22" t="str">
        <f t="shared" ca="1" si="68"/>
        <v>C:\Altium Libraries\Passives Library\DataSheet\Aluminum Electrolytic Capacitors (Panasonic).pdf</v>
      </c>
      <c r="T379" s="50" t="str">
        <f t="shared" si="67"/>
        <v>LOW IMPEDANCE MINIATURIZED ALUMINUM ELECTROLYTIC CAPACITORS CapAl12.5X15X5.0 820uF±20% 25 V 105⁰С</v>
      </c>
    </row>
    <row r="380" spans="1:20" x14ac:dyDescent="0.3">
      <c r="A380" s="50" t="s">
        <v>6032</v>
      </c>
      <c r="B380" s="50" t="str">
        <f t="shared" si="60"/>
        <v>FK</v>
      </c>
      <c r="C380" s="52" t="s">
        <v>5170</v>
      </c>
      <c r="D380" s="50" t="str">
        <f t="shared" si="61"/>
        <v>1000uF</v>
      </c>
      <c r="E380" s="50" t="s">
        <v>5109</v>
      </c>
      <c r="F380" s="50" t="str">
        <f t="shared" si="62"/>
        <v>25 V</v>
      </c>
      <c r="G380" s="50" t="str">
        <f t="shared" si="63"/>
        <v>105⁰С</v>
      </c>
      <c r="H380" s="52" t="s">
        <v>5901</v>
      </c>
      <c r="I380" s="50" t="str">
        <f t="shared" si="64"/>
        <v>CapAl10X25X5.0mm 1000uF, 25 V</v>
      </c>
      <c r="J380" s="45" t="s">
        <v>23</v>
      </c>
      <c r="K380" s="53" t="s">
        <v>5111</v>
      </c>
      <c r="L380" s="45" t="s">
        <v>25</v>
      </c>
      <c r="M380" s="52" t="str">
        <f t="shared" si="65"/>
        <v>CapAl10X25X5.0</v>
      </c>
      <c r="N380" s="52" t="str">
        <f t="shared" si="59"/>
        <v>CapAl10X25X5.0RA</v>
      </c>
      <c r="O380" s="52" t="str">
        <f t="shared" si="66"/>
        <v>CapAl10X25X5.0LA</v>
      </c>
      <c r="P380" s="52" t="s">
        <v>6033</v>
      </c>
      <c r="Q380" s="50" t="s">
        <v>5113</v>
      </c>
      <c r="R380" s="22" t="s">
        <v>5883</v>
      </c>
      <c r="S380" s="22" t="str">
        <f t="shared" ca="1" si="68"/>
        <v>C:\Altium Libraries\Passives Library\DataSheet\Aluminum Electrolytic Capacitors (Panasonic).pdf</v>
      </c>
      <c r="T380" s="50" t="str">
        <f t="shared" si="67"/>
        <v>LOW IMPEDANCE MINIATURIZED ALUMINUM ELECTROLYTIC CAPACITORS CapAl10X25X5.0 1000uF±20% 25 V 105⁰С</v>
      </c>
    </row>
    <row r="381" spans="1:20" x14ac:dyDescent="0.3">
      <c r="A381" s="50" t="s">
        <v>6034</v>
      </c>
      <c r="B381" s="50" t="str">
        <f t="shared" si="60"/>
        <v>FK</v>
      </c>
      <c r="C381" s="52" t="s">
        <v>5184</v>
      </c>
      <c r="D381" s="50" t="str">
        <f t="shared" si="61"/>
        <v>1200uF</v>
      </c>
      <c r="E381" s="50" t="s">
        <v>5109</v>
      </c>
      <c r="F381" s="50" t="str">
        <f t="shared" si="62"/>
        <v>25 V</v>
      </c>
      <c r="G381" s="50" t="str">
        <f t="shared" si="63"/>
        <v>105⁰С</v>
      </c>
      <c r="H381" s="52" t="s">
        <v>5907</v>
      </c>
      <c r="I381" s="50" t="str">
        <f t="shared" si="64"/>
        <v>CapAl12.5X20X5.0mm 1200uF, 25 V</v>
      </c>
      <c r="J381" s="45" t="s">
        <v>23</v>
      </c>
      <c r="K381" s="53" t="s">
        <v>5111</v>
      </c>
      <c r="L381" s="45" t="s">
        <v>25</v>
      </c>
      <c r="M381" s="52" t="str">
        <f t="shared" si="65"/>
        <v>CapAl12.5X20X5.0</v>
      </c>
      <c r="N381" s="52" t="str">
        <f t="shared" si="59"/>
        <v>CapAl12.5X20X5.0RA</v>
      </c>
      <c r="O381" s="52" t="str">
        <f t="shared" si="66"/>
        <v>CapAl12.5X20X5.0LA</v>
      </c>
      <c r="P381" s="52" t="s">
        <v>6035</v>
      </c>
      <c r="Q381" s="50" t="s">
        <v>5113</v>
      </c>
      <c r="R381" s="22" t="s">
        <v>5883</v>
      </c>
      <c r="S381" s="22" t="str">
        <f t="shared" ca="1" si="68"/>
        <v>C:\Altium Libraries\Passives Library\DataSheet\Aluminum Electrolytic Capacitors (Panasonic).pdf</v>
      </c>
      <c r="T381" s="50" t="str">
        <f t="shared" si="67"/>
        <v>LOW IMPEDANCE MINIATURIZED ALUMINUM ELECTROLYTIC CAPACITORS CapAl12.5X20X5.0 1200uF±20% 25 V 105⁰С</v>
      </c>
    </row>
    <row r="382" spans="1:20" x14ac:dyDescent="0.3">
      <c r="A382" s="50" t="s">
        <v>6036</v>
      </c>
      <c r="B382" s="50" t="str">
        <f t="shared" si="60"/>
        <v>FK</v>
      </c>
      <c r="C382" s="52" t="s">
        <v>5180</v>
      </c>
      <c r="D382" s="50" t="str">
        <f t="shared" si="61"/>
        <v>1500uF</v>
      </c>
      <c r="E382" s="50" t="s">
        <v>5109</v>
      </c>
      <c r="F382" s="50" t="str">
        <f t="shared" si="62"/>
        <v>25 V</v>
      </c>
      <c r="G382" s="50" t="str">
        <f t="shared" si="63"/>
        <v>105⁰С</v>
      </c>
      <c r="H382" s="52" t="s">
        <v>5904</v>
      </c>
      <c r="I382" s="50" t="str">
        <f t="shared" si="64"/>
        <v>CapAl10X30X5.0mm 1500uF, 25 V</v>
      </c>
      <c r="J382" s="45" t="s">
        <v>23</v>
      </c>
      <c r="K382" s="53" t="s">
        <v>5111</v>
      </c>
      <c r="L382" s="45" t="s">
        <v>25</v>
      </c>
      <c r="M382" s="52" t="str">
        <f t="shared" si="65"/>
        <v>CapAl10X30X5.0</v>
      </c>
      <c r="N382" s="52" t="str">
        <f t="shared" si="59"/>
        <v>CapAl10X30X5.0RA</v>
      </c>
      <c r="O382" s="52" t="str">
        <f t="shared" si="66"/>
        <v>CapAl10X30X5.0LA</v>
      </c>
      <c r="P382" s="52" t="s">
        <v>6037</v>
      </c>
      <c r="Q382" s="50" t="s">
        <v>5113</v>
      </c>
      <c r="R382" s="22" t="s">
        <v>5883</v>
      </c>
      <c r="S382" s="22" t="str">
        <f t="shared" ca="1" si="68"/>
        <v>C:\Altium Libraries\Passives Library\DataSheet\Aluminum Electrolytic Capacitors (Panasonic).pdf</v>
      </c>
      <c r="T382" s="50" t="str">
        <f t="shared" si="67"/>
        <v>LOW IMPEDANCE MINIATURIZED ALUMINUM ELECTROLYTIC CAPACITORS CapAl10X30X5.0 1500uF±20% 25 V 105⁰С</v>
      </c>
    </row>
    <row r="383" spans="1:20" x14ac:dyDescent="0.3">
      <c r="A383" s="50" t="s">
        <v>6038</v>
      </c>
      <c r="B383" s="50" t="str">
        <f t="shared" si="60"/>
        <v>FK</v>
      </c>
      <c r="C383" s="52" t="s">
        <v>5176</v>
      </c>
      <c r="D383" s="50" t="str">
        <f t="shared" si="61"/>
        <v>1500uF</v>
      </c>
      <c r="E383" s="50" t="s">
        <v>5109</v>
      </c>
      <c r="F383" s="50" t="str">
        <f t="shared" si="62"/>
        <v>25 V</v>
      </c>
      <c r="G383" s="50" t="str">
        <f t="shared" si="63"/>
        <v>105⁰С</v>
      </c>
      <c r="H383" s="52" t="s">
        <v>5910</v>
      </c>
      <c r="I383" s="50" t="str">
        <f t="shared" si="64"/>
        <v>CapAl16X15X7.5mm 1500uF, 25 V</v>
      </c>
      <c r="J383" s="45" t="s">
        <v>23</v>
      </c>
      <c r="K383" s="53" t="s">
        <v>5111</v>
      </c>
      <c r="L383" s="45" t="s">
        <v>25</v>
      </c>
      <c r="M383" s="52" t="str">
        <f t="shared" si="65"/>
        <v>CapAl16X15X7.5</v>
      </c>
      <c r="N383" s="52" t="str">
        <f t="shared" si="59"/>
        <v>CapAl16X15X7.5RA</v>
      </c>
      <c r="O383" s="52" t="str">
        <f t="shared" si="66"/>
        <v>CapAl16X15X7.5LA</v>
      </c>
      <c r="P383" s="52" t="s">
        <v>6039</v>
      </c>
      <c r="Q383" s="50" t="s">
        <v>5113</v>
      </c>
      <c r="R383" s="22" t="s">
        <v>5883</v>
      </c>
      <c r="S383" s="22" t="str">
        <f t="shared" ca="1" si="68"/>
        <v>C:\Altium Libraries\Passives Library\DataSheet\Aluminum Electrolytic Capacitors (Panasonic).pdf</v>
      </c>
      <c r="T383" s="50" t="str">
        <f t="shared" si="67"/>
        <v>LOW IMPEDANCE MINIATURIZED ALUMINUM ELECTROLYTIC CAPACITORS CapAl16X15X7.5 1500uF±20% 25 V 105⁰С</v>
      </c>
    </row>
    <row r="384" spans="1:20" x14ac:dyDescent="0.3">
      <c r="A384" s="50" t="s">
        <v>6040</v>
      </c>
      <c r="B384" s="50" t="str">
        <f t="shared" si="60"/>
        <v>FK</v>
      </c>
      <c r="C384" s="52" t="s">
        <v>5196</v>
      </c>
      <c r="D384" s="50" t="str">
        <f t="shared" si="61"/>
        <v>1800uF</v>
      </c>
      <c r="E384" s="50" t="s">
        <v>5109</v>
      </c>
      <c r="F384" s="50" t="str">
        <f t="shared" si="62"/>
        <v>25 V</v>
      </c>
      <c r="G384" s="50" t="str">
        <f t="shared" si="63"/>
        <v>105⁰С</v>
      </c>
      <c r="H384" s="52" t="s">
        <v>5913</v>
      </c>
      <c r="I384" s="50" t="str">
        <f t="shared" si="64"/>
        <v>CapAl12.5X25X5.0mm 1800uF, 25 V</v>
      </c>
      <c r="J384" s="45" t="s">
        <v>23</v>
      </c>
      <c r="K384" s="53" t="s">
        <v>5111</v>
      </c>
      <c r="L384" s="45" t="s">
        <v>25</v>
      </c>
      <c r="M384" s="52" t="str">
        <f t="shared" si="65"/>
        <v>CapAl12.5X25X5.0</v>
      </c>
      <c r="N384" s="52" t="str">
        <f t="shared" si="59"/>
        <v>CapAl12.5X25X5.0RA</v>
      </c>
      <c r="O384" s="52" t="str">
        <f t="shared" si="66"/>
        <v>CapAl12.5X25X5.0LA</v>
      </c>
      <c r="P384" s="52" t="s">
        <v>6041</v>
      </c>
      <c r="Q384" s="50" t="s">
        <v>5113</v>
      </c>
      <c r="R384" s="22" t="s">
        <v>5883</v>
      </c>
      <c r="S384" s="22" t="str">
        <f t="shared" ca="1" si="68"/>
        <v>C:\Altium Libraries\Passives Library\DataSheet\Aluminum Electrolytic Capacitors (Panasonic).pdf</v>
      </c>
      <c r="T384" s="50" t="str">
        <f t="shared" si="67"/>
        <v>LOW IMPEDANCE MINIATURIZED ALUMINUM ELECTROLYTIC CAPACITORS CapAl12.5X25X5.0 1800uF±20% 25 V 105⁰С</v>
      </c>
    </row>
    <row r="385" spans="1:20" x14ac:dyDescent="0.3">
      <c r="A385" s="50" t="s">
        <v>6042</v>
      </c>
      <c r="B385" s="50" t="str">
        <f t="shared" si="60"/>
        <v>FK</v>
      </c>
      <c r="C385" s="52" t="s">
        <v>5192</v>
      </c>
      <c r="D385" s="50" t="str">
        <f t="shared" si="61"/>
        <v>1800uF</v>
      </c>
      <c r="E385" s="50" t="s">
        <v>5109</v>
      </c>
      <c r="F385" s="50" t="str">
        <f t="shared" si="62"/>
        <v>25 V</v>
      </c>
      <c r="G385" s="50" t="str">
        <f t="shared" si="63"/>
        <v>105⁰С</v>
      </c>
      <c r="H385" s="52" t="s">
        <v>5916</v>
      </c>
      <c r="I385" s="50" t="str">
        <f t="shared" si="64"/>
        <v>CapAl18X15X7.5mm 1800uF, 25 V</v>
      </c>
      <c r="J385" s="45" t="s">
        <v>23</v>
      </c>
      <c r="K385" s="53" t="s">
        <v>5111</v>
      </c>
      <c r="L385" s="45" t="s">
        <v>25</v>
      </c>
      <c r="M385" s="52" t="str">
        <f t="shared" si="65"/>
        <v>CapAl18X15X7.5</v>
      </c>
      <c r="N385" s="52" t="str">
        <f t="shared" si="59"/>
        <v>CapAl18X15X7.5RA</v>
      </c>
      <c r="O385" s="52" t="str">
        <f t="shared" si="66"/>
        <v>CapAl18X15X7.5LA</v>
      </c>
      <c r="P385" s="52" t="s">
        <v>6043</v>
      </c>
      <c r="Q385" s="50" t="s">
        <v>5113</v>
      </c>
      <c r="R385" s="22" t="s">
        <v>5883</v>
      </c>
      <c r="S385" s="22" t="str">
        <f t="shared" ca="1" si="68"/>
        <v>C:\Altium Libraries\Passives Library\DataSheet\Aluminum Electrolytic Capacitors (Panasonic).pdf</v>
      </c>
      <c r="T385" s="50" t="str">
        <f t="shared" si="67"/>
        <v>LOW IMPEDANCE MINIATURIZED ALUMINUM ELECTROLYTIC CAPACITORS CapAl18X15X7.5 1800uF±20% 25 V 105⁰С</v>
      </c>
    </row>
    <row r="386" spans="1:20" x14ac:dyDescent="0.3">
      <c r="A386" s="50" t="s">
        <v>6044</v>
      </c>
      <c r="B386" s="50" t="str">
        <f t="shared" si="60"/>
        <v>FK</v>
      </c>
      <c r="C386" s="52" t="s">
        <v>5200</v>
      </c>
      <c r="D386" s="50" t="str">
        <f t="shared" si="61"/>
        <v>2200uF</v>
      </c>
      <c r="E386" s="50" t="s">
        <v>5109</v>
      </c>
      <c r="F386" s="50" t="str">
        <f t="shared" si="62"/>
        <v>25 V</v>
      </c>
      <c r="G386" s="50" t="str">
        <f t="shared" si="63"/>
        <v>105⁰С</v>
      </c>
      <c r="H386" s="52" t="s">
        <v>5919</v>
      </c>
      <c r="I386" s="50" t="str">
        <f t="shared" si="64"/>
        <v>CapAl12.5X30X5.0mm 2200uF, 25 V</v>
      </c>
      <c r="J386" s="45" t="s">
        <v>23</v>
      </c>
      <c r="K386" s="53" t="s">
        <v>5111</v>
      </c>
      <c r="L386" s="45" t="s">
        <v>25</v>
      </c>
      <c r="M386" s="52" t="str">
        <f t="shared" si="65"/>
        <v>CapAl12.5X30X5.0</v>
      </c>
      <c r="N386" s="52" t="str">
        <f t="shared" si="59"/>
        <v>CapAl12.5X30X5.0RA</v>
      </c>
      <c r="O386" s="52" t="str">
        <f t="shared" si="66"/>
        <v>CapAl12.5X30X5.0LA</v>
      </c>
      <c r="P386" s="52" t="s">
        <v>6045</v>
      </c>
      <c r="Q386" s="50" t="s">
        <v>5113</v>
      </c>
      <c r="R386" s="22" t="s">
        <v>5883</v>
      </c>
      <c r="S386" s="22" t="str">
        <f t="shared" ca="1" si="68"/>
        <v>C:\Altium Libraries\Passives Library\DataSheet\Aluminum Electrolytic Capacitors (Panasonic).pdf</v>
      </c>
      <c r="T386" s="50" t="str">
        <f t="shared" si="67"/>
        <v>LOW IMPEDANCE MINIATURIZED ALUMINUM ELECTROLYTIC CAPACITORS CapAl12.5X30X5.0 2200uF±20% 25 V 105⁰С</v>
      </c>
    </row>
    <row r="387" spans="1:20" x14ac:dyDescent="0.3">
      <c r="A387" s="50" t="s">
        <v>6046</v>
      </c>
      <c r="B387" s="50" t="str">
        <f t="shared" si="60"/>
        <v>FK</v>
      </c>
      <c r="C387" s="52" t="s">
        <v>5204</v>
      </c>
      <c r="D387" s="50" t="str">
        <f t="shared" si="61"/>
        <v>2200uF</v>
      </c>
      <c r="E387" s="50" t="s">
        <v>5109</v>
      </c>
      <c r="F387" s="50" t="str">
        <f t="shared" si="62"/>
        <v>25 V</v>
      </c>
      <c r="G387" s="50" t="str">
        <f t="shared" si="63"/>
        <v>105⁰С</v>
      </c>
      <c r="H387" s="52" t="s">
        <v>5922</v>
      </c>
      <c r="I387" s="50" t="str">
        <f t="shared" si="64"/>
        <v>CapAl16X20X7.5mm 2200uF, 25 V</v>
      </c>
      <c r="J387" s="45" t="s">
        <v>23</v>
      </c>
      <c r="K387" s="53" t="s">
        <v>5111</v>
      </c>
      <c r="L387" s="45" t="s">
        <v>25</v>
      </c>
      <c r="M387" s="52" t="str">
        <f t="shared" si="65"/>
        <v>CapAl16X20X7.5</v>
      </c>
      <c r="N387" s="52" t="str">
        <f t="shared" ref="N387:N450" si="69">CONCATENATE(M387,"RA")</f>
        <v>CapAl16X20X7.5RA</v>
      </c>
      <c r="O387" s="52" t="str">
        <f t="shared" si="66"/>
        <v>CapAl16X20X7.5LA</v>
      </c>
      <c r="P387" s="52" t="s">
        <v>6047</v>
      </c>
      <c r="Q387" s="50" t="s">
        <v>5113</v>
      </c>
      <c r="R387" s="22" t="s">
        <v>5883</v>
      </c>
      <c r="S387" s="22" t="str">
        <f t="shared" ca="1" si="68"/>
        <v>C:\Altium Libraries\Passives Library\DataSheet\Aluminum Electrolytic Capacitors (Panasonic).pdf</v>
      </c>
      <c r="T387" s="50" t="str">
        <f t="shared" si="67"/>
        <v>LOW IMPEDANCE MINIATURIZED ALUMINUM ELECTROLYTIC CAPACITORS CapAl16X20X7.5 2200uF±20% 25 V 105⁰С</v>
      </c>
    </row>
    <row r="388" spans="1:20" x14ac:dyDescent="0.3">
      <c r="A388" s="50" t="s">
        <v>6048</v>
      </c>
      <c r="B388" s="50" t="str">
        <f t="shared" si="60"/>
        <v>FK</v>
      </c>
      <c r="C388" s="52" t="s">
        <v>5208</v>
      </c>
      <c r="D388" s="50" t="str">
        <f t="shared" si="61"/>
        <v>2700uF</v>
      </c>
      <c r="E388" s="50" t="s">
        <v>5109</v>
      </c>
      <c r="F388" s="50" t="str">
        <f t="shared" si="62"/>
        <v>25 V</v>
      </c>
      <c r="G388" s="50" t="str">
        <f t="shared" si="63"/>
        <v>105⁰С</v>
      </c>
      <c r="H388" s="52" t="s">
        <v>5925</v>
      </c>
      <c r="I388" s="50" t="str">
        <f t="shared" si="64"/>
        <v>CapAl12.5X35X5.0mm 2700uF, 25 V</v>
      </c>
      <c r="J388" s="45" t="s">
        <v>23</v>
      </c>
      <c r="K388" s="53" t="s">
        <v>5111</v>
      </c>
      <c r="L388" s="45" t="s">
        <v>25</v>
      </c>
      <c r="M388" s="52" t="str">
        <f t="shared" si="65"/>
        <v>CapAl12.5X35X5.0</v>
      </c>
      <c r="N388" s="52" t="str">
        <f t="shared" si="69"/>
        <v>CapAl12.5X35X5.0RA</v>
      </c>
      <c r="O388" s="52" t="str">
        <f t="shared" si="66"/>
        <v>CapAl12.5X35X5.0LA</v>
      </c>
      <c r="P388" s="52" t="s">
        <v>6049</v>
      </c>
      <c r="Q388" s="50" t="s">
        <v>5113</v>
      </c>
      <c r="R388" s="22" t="s">
        <v>5883</v>
      </c>
      <c r="S388" s="22" t="str">
        <f t="shared" ca="1" si="68"/>
        <v>C:\Altium Libraries\Passives Library\DataSheet\Aluminum Electrolytic Capacitors (Panasonic).pdf</v>
      </c>
      <c r="T388" s="50" t="str">
        <f t="shared" si="67"/>
        <v>LOW IMPEDANCE MINIATURIZED ALUMINUM ELECTROLYTIC CAPACITORS CapAl12.5X35X5.0 2700uF±20% 25 V 105⁰С</v>
      </c>
    </row>
    <row r="389" spans="1:20" x14ac:dyDescent="0.3">
      <c r="A389" s="50" t="s">
        <v>6050</v>
      </c>
      <c r="B389" s="50" t="str">
        <f t="shared" si="60"/>
        <v>FK</v>
      </c>
      <c r="C389" s="52" t="s">
        <v>5214</v>
      </c>
      <c r="D389" s="50" t="str">
        <f t="shared" si="61"/>
        <v>3300uF</v>
      </c>
      <c r="E389" s="50" t="s">
        <v>5109</v>
      </c>
      <c r="F389" s="50" t="str">
        <f t="shared" si="62"/>
        <v>25 V</v>
      </c>
      <c r="G389" s="50" t="str">
        <f t="shared" si="63"/>
        <v>105⁰С</v>
      </c>
      <c r="H389" s="52" t="s">
        <v>5227</v>
      </c>
      <c r="I389" s="50" t="str">
        <f t="shared" si="64"/>
        <v>CapAl12.5X40X5.0mm 3300uF, 25 V</v>
      </c>
      <c r="J389" s="45" t="s">
        <v>23</v>
      </c>
      <c r="K389" s="53" t="s">
        <v>5111</v>
      </c>
      <c r="L389" s="45" t="s">
        <v>25</v>
      </c>
      <c r="M389" s="52" t="str">
        <f t="shared" si="65"/>
        <v>CapAl12.5X40X5.0</v>
      </c>
      <c r="N389" s="52" t="str">
        <f t="shared" si="69"/>
        <v>CapAl12.5X40X5.0RA</v>
      </c>
      <c r="O389" s="52" t="str">
        <f t="shared" si="66"/>
        <v>CapAl12.5X40X5.0LA</v>
      </c>
      <c r="P389" s="52" t="s">
        <v>6051</v>
      </c>
      <c r="Q389" s="50" t="s">
        <v>5113</v>
      </c>
      <c r="R389" s="22" t="s">
        <v>5883</v>
      </c>
      <c r="S389" s="22" t="str">
        <f t="shared" ca="1" si="68"/>
        <v>C:\Altium Libraries\Passives Library\DataSheet\Aluminum Electrolytic Capacitors (Panasonic).pdf</v>
      </c>
      <c r="T389" s="50" t="str">
        <f t="shared" si="67"/>
        <v>LOW IMPEDANCE MINIATURIZED ALUMINUM ELECTROLYTIC CAPACITORS CapAl12.5X40X5.0 3300uF±20% 25 V 105⁰С</v>
      </c>
    </row>
    <row r="390" spans="1:20" x14ac:dyDescent="0.3">
      <c r="A390" s="50" t="s">
        <v>6052</v>
      </c>
      <c r="B390" s="50" t="str">
        <f t="shared" si="60"/>
        <v>FK</v>
      </c>
      <c r="C390" s="52" t="s">
        <v>5218</v>
      </c>
      <c r="D390" s="50" t="str">
        <f t="shared" si="61"/>
        <v>3300uF</v>
      </c>
      <c r="E390" s="50" t="s">
        <v>5109</v>
      </c>
      <c r="F390" s="50" t="str">
        <f t="shared" si="62"/>
        <v>25 V</v>
      </c>
      <c r="G390" s="50" t="str">
        <f t="shared" si="63"/>
        <v>105⁰С</v>
      </c>
      <c r="H390" s="52" t="s">
        <v>5930</v>
      </c>
      <c r="I390" s="50" t="str">
        <f t="shared" si="64"/>
        <v>CapAl16X25X7.5mm 3300uF, 25 V</v>
      </c>
      <c r="J390" s="45" t="s">
        <v>23</v>
      </c>
      <c r="K390" s="53" t="s">
        <v>5111</v>
      </c>
      <c r="L390" s="45" t="s">
        <v>25</v>
      </c>
      <c r="M390" s="52" t="str">
        <f t="shared" si="65"/>
        <v>CapAl16X25X7.5</v>
      </c>
      <c r="N390" s="52" t="str">
        <f t="shared" si="69"/>
        <v>CapAl16X25X7.5RA</v>
      </c>
      <c r="O390" s="52" t="str">
        <f t="shared" si="66"/>
        <v>CapAl16X25X7.5LA</v>
      </c>
      <c r="P390" s="52" t="s">
        <v>6053</v>
      </c>
      <c r="Q390" s="50" t="s">
        <v>5113</v>
      </c>
      <c r="R390" s="22" t="s">
        <v>5883</v>
      </c>
      <c r="S390" s="22" t="str">
        <f t="shared" ca="1" si="68"/>
        <v>C:\Altium Libraries\Passives Library\DataSheet\Aluminum Electrolytic Capacitors (Panasonic).pdf</v>
      </c>
      <c r="T390" s="50" t="str">
        <f t="shared" si="67"/>
        <v>LOW IMPEDANCE MINIATURIZED ALUMINUM ELECTROLYTIC CAPACITORS CapAl16X25X7.5 3300uF±20% 25 V 105⁰С</v>
      </c>
    </row>
    <row r="391" spans="1:20" x14ac:dyDescent="0.3">
      <c r="A391" s="50" t="s">
        <v>6054</v>
      </c>
      <c r="B391" s="50" t="str">
        <f t="shared" si="60"/>
        <v>FK</v>
      </c>
      <c r="C391" s="52" t="s">
        <v>5222</v>
      </c>
      <c r="D391" s="50" t="str">
        <f t="shared" si="61"/>
        <v>3300uF</v>
      </c>
      <c r="E391" s="50" t="s">
        <v>5109</v>
      </c>
      <c r="F391" s="50" t="str">
        <f t="shared" si="62"/>
        <v>25 V</v>
      </c>
      <c r="G391" s="50" t="str">
        <f t="shared" si="63"/>
        <v>105⁰С</v>
      </c>
      <c r="H391" s="52" t="s">
        <v>5933</v>
      </c>
      <c r="I391" s="50" t="str">
        <f t="shared" si="64"/>
        <v>CapAl18X20X7.5mm 3300uF, 25 V</v>
      </c>
      <c r="J391" s="45" t="s">
        <v>23</v>
      </c>
      <c r="K391" s="53" t="s">
        <v>5111</v>
      </c>
      <c r="L391" s="45" t="s">
        <v>25</v>
      </c>
      <c r="M391" s="52" t="str">
        <f t="shared" si="65"/>
        <v>CapAl18X20X7.5</v>
      </c>
      <c r="N391" s="52" t="str">
        <f t="shared" si="69"/>
        <v>CapAl18X20X7.5RA</v>
      </c>
      <c r="O391" s="52" t="str">
        <f t="shared" si="66"/>
        <v>CapAl18X20X7.5LA</v>
      </c>
      <c r="P391" s="52" t="s">
        <v>6055</v>
      </c>
      <c r="Q391" s="50" t="s">
        <v>5113</v>
      </c>
      <c r="R391" s="22" t="s">
        <v>5883</v>
      </c>
      <c r="S391" s="22" t="str">
        <f t="shared" ca="1" si="68"/>
        <v>C:\Altium Libraries\Passives Library\DataSheet\Aluminum Electrolytic Capacitors (Panasonic).pdf</v>
      </c>
      <c r="T391" s="50" t="str">
        <f t="shared" si="67"/>
        <v>LOW IMPEDANCE MINIATURIZED ALUMINUM ELECTROLYTIC CAPACITORS CapAl18X20X7.5 3300uF±20% 25 V 105⁰С</v>
      </c>
    </row>
    <row r="392" spans="1:20" x14ac:dyDescent="0.3">
      <c r="A392" s="50" t="s">
        <v>6056</v>
      </c>
      <c r="B392" s="50" t="str">
        <f t="shared" si="60"/>
        <v>FK</v>
      </c>
      <c r="C392" s="52" t="s">
        <v>5319</v>
      </c>
      <c r="D392" s="50" t="str">
        <f t="shared" si="61"/>
        <v>4700uF</v>
      </c>
      <c r="E392" s="50" t="s">
        <v>5109</v>
      </c>
      <c r="F392" s="50" t="str">
        <f t="shared" si="62"/>
        <v>25 V</v>
      </c>
      <c r="G392" s="50" t="str">
        <f t="shared" si="63"/>
        <v>105⁰С</v>
      </c>
      <c r="H392" s="52" t="s">
        <v>5936</v>
      </c>
      <c r="I392" s="50" t="str">
        <f t="shared" si="64"/>
        <v>CapAl18X25X7.5mm 4700uF, 25 V</v>
      </c>
      <c r="J392" s="45" t="s">
        <v>23</v>
      </c>
      <c r="K392" s="53" t="s">
        <v>5111</v>
      </c>
      <c r="L392" s="45" t="s">
        <v>25</v>
      </c>
      <c r="M392" s="52" t="str">
        <f t="shared" si="65"/>
        <v>CapAl18X25X7.5</v>
      </c>
      <c r="N392" s="52" t="str">
        <f t="shared" si="69"/>
        <v>CapAl18X25X7.5RA</v>
      </c>
      <c r="O392" s="52" t="str">
        <f t="shared" si="66"/>
        <v>CapAl18X25X7.5LA</v>
      </c>
      <c r="P392" s="52" t="s">
        <v>6057</v>
      </c>
      <c r="Q392" s="50" t="s">
        <v>5113</v>
      </c>
      <c r="R392" s="22" t="s">
        <v>5883</v>
      </c>
      <c r="S392" s="22" t="str">
        <f t="shared" ca="1" si="68"/>
        <v>C:\Altium Libraries\Passives Library\DataSheet\Aluminum Electrolytic Capacitors (Panasonic).pdf</v>
      </c>
      <c r="T392" s="50" t="str">
        <f t="shared" si="67"/>
        <v>LOW IMPEDANCE MINIATURIZED ALUMINUM ELECTROLYTIC CAPACITORS CapAl18X25X7.5 4700uF±20% 25 V 105⁰С</v>
      </c>
    </row>
    <row r="393" spans="1:20" x14ac:dyDescent="0.3">
      <c r="A393" s="50" t="s">
        <v>6058</v>
      </c>
      <c r="B393" s="50" t="str">
        <f t="shared" si="60"/>
        <v>FK</v>
      </c>
      <c r="C393" s="52" t="s">
        <v>5136</v>
      </c>
      <c r="D393" s="50" t="str">
        <f t="shared" si="61"/>
        <v>180uF</v>
      </c>
      <c r="E393" s="50" t="s">
        <v>5109</v>
      </c>
      <c r="F393" s="50" t="str">
        <f t="shared" si="62"/>
        <v>35 V</v>
      </c>
      <c r="G393" s="50" t="str">
        <f t="shared" si="63"/>
        <v>105⁰С</v>
      </c>
      <c r="H393" s="52" t="s">
        <v>5881</v>
      </c>
      <c r="I393" s="50" t="str">
        <f t="shared" si="64"/>
        <v>CapAl8X11.5X3.5mm 180uF, 35 V</v>
      </c>
      <c r="J393" s="45" t="s">
        <v>23</v>
      </c>
      <c r="K393" s="53" t="s">
        <v>5111</v>
      </c>
      <c r="L393" s="45" t="s">
        <v>25</v>
      </c>
      <c r="M393" s="52" t="str">
        <f t="shared" si="65"/>
        <v>CapAl8X11.5X3.5</v>
      </c>
      <c r="N393" s="52" t="str">
        <f t="shared" si="69"/>
        <v>CapAl8X11.5X3.5RA</v>
      </c>
      <c r="O393" s="52" t="str">
        <f t="shared" si="66"/>
        <v>CapAl8X11.5X3.5LA</v>
      </c>
      <c r="P393" s="52" t="s">
        <v>6059</v>
      </c>
      <c r="Q393" s="50" t="s">
        <v>5113</v>
      </c>
      <c r="R393" s="22" t="s">
        <v>5883</v>
      </c>
      <c r="S393" s="22" t="str">
        <f t="shared" ca="1" si="68"/>
        <v>C:\Altium Libraries\Passives Library\DataSheet\Aluminum Electrolytic Capacitors (Panasonic).pdf</v>
      </c>
      <c r="T393" s="50" t="str">
        <f t="shared" si="67"/>
        <v>LOW IMPEDANCE MINIATURIZED ALUMINUM ELECTROLYTIC CAPACITORS CapAl8X11.5X3.5 180uF±20% 35 V 105⁰С</v>
      </c>
    </row>
    <row r="394" spans="1:20" x14ac:dyDescent="0.3">
      <c r="A394" s="50" t="s">
        <v>6060</v>
      </c>
      <c r="B394" s="50" t="str">
        <f t="shared" si="60"/>
        <v>FK</v>
      </c>
      <c r="C394" s="52" t="s">
        <v>5144</v>
      </c>
      <c r="D394" s="50" t="str">
        <f t="shared" si="61"/>
        <v>270uF</v>
      </c>
      <c r="E394" s="50" t="s">
        <v>5109</v>
      </c>
      <c r="F394" s="50" t="str">
        <f t="shared" si="62"/>
        <v>35 V</v>
      </c>
      <c r="G394" s="50" t="str">
        <f t="shared" si="63"/>
        <v>105⁰С</v>
      </c>
      <c r="H394" s="52" t="s">
        <v>5629</v>
      </c>
      <c r="I394" s="50" t="str">
        <f t="shared" si="64"/>
        <v>CapAl8X15X3.5mm 270uF, 35 V</v>
      </c>
      <c r="J394" s="45" t="s">
        <v>23</v>
      </c>
      <c r="K394" s="53" t="s">
        <v>5111</v>
      </c>
      <c r="L394" s="45" t="s">
        <v>25</v>
      </c>
      <c r="M394" s="52" t="str">
        <f t="shared" si="65"/>
        <v>CapAl8X15X3.5</v>
      </c>
      <c r="N394" s="52" t="str">
        <f t="shared" si="69"/>
        <v>CapAl8X15X3.5RA</v>
      </c>
      <c r="O394" s="52" t="str">
        <f t="shared" si="66"/>
        <v>CapAl8X15X3.5LA</v>
      </c>
      <c r="P394" s="52" t="s">
        <v>6061</v>
      </c>
      <c r="Q394" s="50" t="s">
        <v>5113</v>
      </c>
      <c r="R394" s="22" t="s">
        <v>5883</v>
      </c>
      <c r="S394" s="22" t="str">
        <f t="shared" ca="1" si="68"/>
        <v>C:\Altium Libraries\Passives Library\DataSheet\Aluminum Electrolytic Capacitors (Panasonic).pdf</v>
      </c>
      <c r="T394" s="50" t="str">
        <f t="shared" si="67"/>
        <v>LOW IMPEDANCE MINIATURIZED ALUMINUM ELECTROLYTIC CAPACITORS CapAl8X15X3.5 270uF±20% 35 V 105⁰С</v>
      </c>
    </row>
    <row r="395" spans="1:20" x14ac:dyDescent="0.3">
      <c r="A395" s="50" t="s">
        <v>6062</v>
      </c>
      <c r="B395" s="50" t="str">
        <f t="shared" si="60"/>
        <v>FK</v>
      </c>
      <c r="C395" s="52" t="s">
        <v>5148</v>
      </c>
      <c r="D395" s="50" t="str">
        <f t="shared" si="61"/>
        <v>270uF</v>
      </c>
      <c r="E395" s="50" t="s">
        <v>5109</v>
      </c>
      <c r="F395" s="50" t="str">
        <f t="shared" si="62"/>
        <v>35 V</v>
      </c>
      <c r="G395" s="50" t="str">
        <f t="shared" si="63"/>
        <v>105⁰С</v>
      </c>
      <c r="H395" s="52" t="s">
        <v>5887</v>
      </c>
      <c r="I395" s="50" t="str">
        <f t="shared" si="64"/>
        <v>CapAl10X12.5X5.0mm 270uF, 35 V</v>
      </c>
      <c r="J395" s="45" t="s">
        <v>23</v>
      </c>
      <c r="K395" s="53" t="s">
        <v>5111</v>
      </c>
      <c r="L395" s="45" t="s">
        <v>25</v>
      </c>
      <c r="M395" s="52" t="str">
        <f t="shared" si="65"/>
        <v>CapAl10X12.5X5.0</v>
      </c>
      <c r="N395" s="52" t="str">
        <f t="shared" si="69"/>
        <v>CapAl10X12.5X5.0RA</v>
      </c>
      <c r="O395" s="52" t="str">
        <f t="shared" si="66"/>
        <v>CapAl10X12.5X5.0LA</v>
      </c>
      <c r="P395" s="52" t="s">
        <v>6063</v>
      </c>
      <c r="Q395" s="50" t="s">
        <v>5113</v>
      </c>
      <c r="R395" s="22" t="s">
        <v>5883</v>
      </c>
      <c r="S395" s="22" t="str">
        <f t="shared" ca="1" si="68"/>
        <v>C:\Altium Libraries\Passives Library\DataSheet\Aluminum Electrolytic Capacitors (Panasonic).pdf</v>
      </c>
      <c r="T395" s="50" t="str">
        <f t="shared" si="67"/>
        <v>LOW IMPEDANCE MINIATURIZED ALUMINUM ELECTROLYTIC CAPACITORS CapAl10X12.5X5.0 270uF±20% 35 V 105⁰С</v>
      </c>
    </row>
    <row r="396" spans="1:20" x14ac:dyDescent="0.3">
      <c r="A396" s="50" t="s">
        <v>6064</v>
      </c>
      <c r="B396" s="50" t="str">
        <f t="shared" si="60"/>
        <v>FK</v>
      </c>
      <c r="C396" s="52" t="s">
        <v>5154</v>
      </c>
      <c r="D396" s="50" t="str">
        <f t="shared" si="61"/>
        <v>390uF</v>
      </c>
      <c r="E396" s="50" t="s">
        <v>5109</v>
      </c>
      <c r="F396" s="50" t="str">
        <f t="shared" si="62"/>
        <v>35 V</v>
      </c>
      <c r="G396" s="50" t="str">
        <f t="shared" si="63"/>
        <v>105⁰С</v>
      </c>
      <c r="H396" s="52" t="s">
        <v>5163</v>
      </c>
      <c r="I396" s="50" t="str">
        <f t="shared" si="64"/>
        <v>CapAl8X20X3.5mm 390uF, 35 V</v>
      </c>
      <c r="J396" s="45" t="s">
        <v>23</v>
      </c>
      <c r="K396" s="53" t="s">
        <v>5111</v>
      </c>
      <c r="L396" s="45" t="s">
        <v>25</v>
      </c>
      <c r="M396" s="52" t="str">
        <f t="shared" si="65"/>
        <v>CapAl8X20X3.5</v>
      </c>
      <c r="N396" s="52" t="str">
        <f t="shared" si="69"/>
        <v>CapAl8X20X3.5RA</v>
      </c>
      <c r="O396" s="52" t="str">
        <f t="shared" si="66"/>
        <v>CapAl8X20X3.5LA</v>
      </c>
      <c r="P396" s="52" t="s">
        <v>6065</v>
      </c>
      <c r="Q396" s="50" t="s">
        <v>5113</v>
      </c>
      <c r="R396" s="22" t="s">
        <v>5883</v>
      </c>
      <c r="S396" s="22" t="str">
        <f t="shared" ca="1" si="68"/>
        <v>C:\Altium Libraries\Passives Library\DataSheet\Aluminum Electrolytic Capacitors (Panasonic).pdf</v>
      </c>
      <c r="T396" s="50" t="str">
        <f t="shared" si="67"/>
        <v>LOW IMPEDANCE MINIATURIZED ALUMINUM ELECTROLYTIC CAPACITORS CapAl8X20X3.5 390uF±20% 35 V 105⁰С</v>
      </c>
    </row>
    <row r="397" spans="1:20" x14ac:dyDescent="0.3">
      <c r="A397" s="50" t="s">
        <v>6066</v>
      </c>
      <c r="B397" s="50" t="str">
        <f t="shared" si="60"/>
        <v>FK</v>
      </c>
      <c r="C397" s="52" t="s">
        <v>5158</v>
      </c>
      <c r="D397" s="50" t="str">
        <f t="shared" si="61"/>
        <v>390uF</v>
      </c>
      <c r="E397" s="50" t="s">
        <v>5109</v>
      </c>
      <c r="F397" s="50" t="str">
        <f t="shared" si="62"/>
        <v>35 V</v>
      </c>
      <c r="G397" s="50" t="str">
        <f t="shared" si="63"/>
        <v>105⁰С</v>
      </c>
      <c r="H397" s="52" t="s">
        <v>5892</v>
      </c>
      <c r="I397" s="50" t="str">
        <f t="shared" si="64"/>
        <v>CapAl10X16X5.0mm 390uF, 35 V</v>
      </c>
      <c r="J397" s="45" t="s">
        <v>23</v>
      </c>
      <c r="K397" s="53" t="s">
        <v>5111</v>
      </c>
      <c r="L397" s="45" t="s">
        <v>25</v>
      </c>
      <c r="M397" s="52" t="str">
        <f t="shared" si="65"/>
        <v>CapAl10X16X5.0</v>
      </c>
      <c r="N397" s="52" t="str">
        <f t="shared" si="69"/>
        <v>CapAl10X16X5.0RA</v>
      </c>
      <c r="O397" s="52" t="str">
        <f t="shared" si="66"/>
        <v>CapAl10X16X5.0LA</v>
      </c>
      <c r="P397" s="52" t="s">
        <v>6067</v>
      </c>
      <c r="Q397" s="50" t="s">
        <v>5113</v>
      </c>
      <c r="R397" s="22" t="s">
        <v>5883</v>
      </c>
      <c r="S397" s="22" t="str">
        <f t="shared" ca="1" si="68"/>
        <v>C:\Altium Libraries\Passives Library\DataSheet\Aluminum Electrolytic Capacitors (Panasonic).pdf</v>
      </c>
      <c r="T397" s="50" t="str">
        <f t="shared" si="67"/>
        <v>LOW IMPEDANCE MINIATURIZED ALUMINUM ELECTROLYTIC CAPACITORS CapAl10X16X5.0 390uF±20% 35 V 105⁰С</v>
      </c>
    </row>
    <row r="398" spans="1:20" x14ac:dyDescent="0.3">
      <c r="A398" s="50" t="s">
        <v>6068</v>
      </c>
      <c r="B398" s="50" t="str">
        <f t="shared" si="60"/>
        <v>FK</v>
      </c>
      <c r="C398" s="52" t="s">
        <v>5162</v>
      </c>
      <c r="D398" s="50" t="str">
        <f t="shared" si="61"/>
        <v>560uF</v>
      </c>
      <c r="E398" s="50" t="s">
        <v>5109</v>
      </c>
      <c r="F398" s="50" t="str">
        <f t="shared" si="62"/>
        <v>35 V</v>
      </c>
      <c r="G398" s="50" t="str">
        <f t="shared" si="63"/>
        <v>105⁰С</v>
      </c>
      <c r="H398" s="52" t="s">
        <v>5898</v>
      </c>
      <c r="I398" s="50" t="str">
        <f t="shared" si="64"/>
        <v>CapAl10X20X5.0mm 560uF, 35 V</v>
      </c>
      <c r="J398" s="45" t="s">
        <v>23</v>
      </c>
      <c r="K398" s="53" t="s">
        <v>5111</v>
      </c>
      <c r="L398" s="45" t="s">
        <v>25</v>
      </c>
      <c r="M398" s="52" t="str">
        <f t="shared" si="65"/>
        <v>CapAl10X20X5.0</v>
      </c>
      <c r="N398" s="52" t="str">
        <f t="shared" si="69"/>
        <v>CapAl10X20X5.0RA</v>
      </c>
      <c r="O398" s="52" t="str">
        <f t="shared" si="66"/>
        <v>CapAl10X20X5.0LA</v>
      </c>
      <c r="P398" s="52" t="s">
        <v>6069</v>
      </c>
      <c r="Q398" s="50" t="s">
        <v>5113</v>
      </c>
      <c r="R398" s="22" t="s">
        <v>5883</v>
      </c>
      <c r="S398" s="22" t="str">
        <f t="shared" ca="1" si="68"/>
        <v>C:\Altium Libraries\Passives Library\DataSheet\Aluminum Electrolytic Capacitors (Panasonic).pdf</v>
      </c>
      <c r="T398" s="50" t="str">
        <f t="shared" si="67"/>
        <v>LOW IMPEDANCE MINIATURIZED ALUMINUM ELECTROLYTIC CAPACITORS CapAl10X20X5.0 560uF±20% 35 V 105⁰С</v>
      </c>
    </row>
    <row r="399" spans="1:20" x14ac:dyDescent="0.3">
      <c r="A399" s="50" t="s">
        <v>6070</v>
      </c>
      <c r="B399" s="50" t="str">
        <f t="shared" si="60"/>
        <v>FK</v>
      </c>
      <c r="C399" s="52" t="s">
        <v>5166</v>
      </c>
      <c r="D399" s="50" t="str">
        <f t="shared" si="61"/>
        <v>560uF</v>
      </c>
      <c r="E399" s="50" t="s">
        <v>5109</v>
      </c>
      <c r="F399" s="50" t="str">
        <f t="shared" si="62"/>
        <v>35 V</v>
      </c>
      <c r="G399" s="50" t="str">
        <f t="shared" si="63"/>
        <v>105⁰С</v>
      </c>
      <c r="H399" s="52" t="s">
        <v>5895</v>
      </c>
      <c r="I399" s="50" t="str">
        <f t="shared" si="64"/>
        <v>CapAl12.5X15X5.0mm 560uF, 35 V</v>
      </c>
      <c r="J399" s="45" t="s">
        <v>23</v>
      </c>
      <c r="K399" s="53" t="s">
        <v>5111</v>
      </c>
      <c r="L399" s="45" t="s">
        <v>25</v>
      </c>
      <c r="M399" s="52" t="str">
        <f t="shared" si="65"/>
        <v>CapAl12.5X15X5.0</v>
      </c>
      <c r="N399" s="52" t="str">
        <f t="shared" si="69"/>
        <v>CapAl12.5X15X5.0RA</v>
      </c>
      <c r="O399" s="52" t="str">
        <f t="shared" si="66"/>
        <v>CapAl12.5X15X5.0LA</v>
      </c>
      <c r="P399" s="52" t="s">
        <v>6071</v>
      </c>
      <c r="Q399" s="50" t="s">
        <v>5113</v>
      </c>
      <c r="R399" s="22" t="s">
        <v>5883</v>
      </c>
      <c r="S399" s="22" t="str">
        <f t="shared" ca="1" si="68"/>
        <v>C:\Altium Libraries\Passives Library\DataSheet\Aluminum Electrolytic Capacitors (Panasonic).pdf</v>
      </c>
      <c r="T399" s="50" t="str">
        <f t="shared" si="67"/>
        <v>LOW IMPEDANCE MINIATURIZED ALUMINUM ELECTROLYTIC CAPACITORS CapAl12.5X15X5.0 560uF±20% 35 V 105⁰С</v>
      </c>
    </row>
    <row r="400" spans="1:20" x14ac:dyDescent="0.3">
      <c r="A400" s="50" t="s">
        <v>6072</v>
      </c>
      <c r="B400" s="50" t="str">
        <f t="shared" si="60"/>
        <v>FK</v>
      </c>
      <c r="C400" s="52" t="s">
        <v>5170</v>
      </c>
      <c r="D400" s="50" t="str">
        <f t="shared" si="61"/>
        <v>680uF</v>
      </c>
      <c r="E400" s="50" t="s">
        <v>5109</v>
      </c>
      <c r="F400" s="50" t="str">
        <f t="shared" si="62"/>
        <v>35 V</v>
      </c>
      <c r="G400" s="50" t="str">
        <f t="shared" si="63"/>
        <v>105⁰С</v>
      </c>
      <c r="H400" s="52" t="s">
        <v>5901</v>
      </c>
      <c r="I400" s="50" t="str">
        <f t="shared" si="64"/>
        <v>CapAl10X25X5.0mm 680uF, 35 V</v>
      </c>
      <c r="J400" s="45" t="s">
        <v>23</v>
      </c>
      <c r="K400" s="53" t="s">
        <v>5111</v>
      </c>
      <c r="L400" s="45" t="s">
        <v>25</v>
      </c>
      <c r="M400" s="52" t="str">
        <f t="shared" si="65"/>
        <v>CapAl10X25X5.0</v>
      </c>
      <c r="N400" s="52" t="str">
        <f t="shared" si="69"/>
        <v>CapAl10X25X5.0RA</v>
      </c>
      <c r="O400" s="52" t="str">
        <f t="shared" si="66"/>
        <v>CapAl10X25X5.0LA</v>
      </c>
      <c r="P400" s="52" t="s">
        <v>6073</v>
      </c>
      <c r="Q400" s="50" t="s">
        <v>5113</v>
      </c>
      <c r="R400" s="22" t="s">
        <v>5883</v>
      </c>
      <c r="S400" s="22" t="str">
        <f t="shared" ca="1" si="68"/>
        <v>C:\Altium Libraries\Passives Library\DataSheet\Aluminum Electrolytic Capacitors (Panasonic).pdf</v>
      </c>
      <c r="T400" s="50" t="str">
        <f t="shared" si="67"/>
        <v>LOW IMPEDANCE MINIATURIZED ALUMINUM ELECTROLYTIC CAPACITORS CapAl10X25X5.0 680uF±20% 35 V 105⁰С</v>
      </c>
    </row>
    <row r="401" spans="1:20" x14ac:dyDescent="0.3">
      <c r="A401" s="50" t="s">
        <v>6074</v>
      </c>
      <c r="B401" s="50" t="str">
        <f t="shared" si="60"/>
        <v>FK</v>
      </c>
      <c r="C401" s="52" t="s">
        <v>5184</v>
      </c>
      <c r="D401" s="50" t="str">
        <f t="shared" si="61"/>
        <v>820uF</v>
      </c>
      <c r="E401" s="50" t="s">
        <v>5109</v>
      </c>
      <c r="F401" s="50" t="str">
        <f t="shared" si="62"/>
        <v>35 V</v>
      </c>
      <c r="G401" s="50" t="str">
        <f t="shared" si="63"/>
        <v>105⁰С</v>
      </c>
      <c r="H401" s="52" t="s">
        <v>5907</v>
      </c>
      <c r="I401" s="50" t="str">
        <f t="shared" si="64"/>
        <v>CapAl12.5X20X5.0mm 820uF, 35 V</v>
      </c>
      <c r="J401" s="45" t="s">
        <v>23</v>
      </c>
      <c r="K401" s="53" t="s">
        <v>5111</v>
      </c>
      <c r="L401" s="45" t="s">
        <v>25</v>
      </c>
      <c r="M401" s="52" t="str">
        <f t="shared" si="65"/>
        <v>CapAl12.5X20X5.0</v>
      </c>
      <c r="N401" s="52" t="str">
        <f t="shared" si="69"/>
        <v>CapAl12.5X20X5.0RA</v>
      </c>
      <c r="O401" s="52" t="str">
        <f t="shared" si="66"/>
        <v>CapAl12.5X20X5.0LA</v>
      </c>
      <c r="P401" s="52" t="s">
        <v>6075</v>
      </c>
      <c r="Q401" s="50" t="s">
        <v>5113</v>
      </c>
      <c r="R401" s="22" t="s">
        <v>5883</v>
      </c>
      <c r="S401" s="22" t="str">
        <f t="shared" ca="1" si="68"/>
        <v>C:\Altium Libraries\Passives Library\DataSheet\Aluminum Electrolytic Capacitors (Panasonic).pdf</v>
      </c>
      <c r="T401" s="50" t="str">
        <f t="shared" si="67"/>
        <v>LOW IMPEDANCE MINIATURIZED ALUMINUM ELECTROLYTIC CAPACITORS CapAl12.5X20X5.0 820uF±20% 35 V 105⁰С</v>
      </c>
    </row>
    <row r="402" spans="1:20" x14ac:dyDescent="0.3">
      <c r="A402" s="50" t="s">
        <v>6076</v>
      </c>
      <c r="B402" s="50" t="str">
        <f t="shared" si="60"/>
        <v>FK</v>
      </c>
      <c r="C402" s="52" t="s">
        <v>5180</v>
      </c>
      <c r="D402" s="50" t="str">
        <f t="shared" si="61"/>
        <v>1000uF</v>
      </c>
      <c r="E402" s="50" t="s">
        <v>5109</v>
      </c>
      <c r="F402" s="50" t="str">
        <f t="shared" si="62"/>
        <v>35 V</v>
      </c>
      <c r="G402" s="50" t="str">
        <f t="shared" si="63"/>
        <v>105⁰С</v>
      </c>
      <c r="H402" s="52" t="s">
        <v>5904</v>
      </c>
      <c r="I402" s="50" t="str">
        <f t="shared" si="64"/>
        <v>CapAl10X30X5.0mm 1000uF, 35 V</v>
      </c>
      <c r="J402" s="45" t="s">
        <v>23</v>
      </c>
      <c r="K402" s="53" t="s">
        <v>5111</v>
      </c>
      <c r="L402" s="45" t="s">
        <v>25</v>
      </c>
      <c r="M402" s="52" t="str">
        <f t="shared" si="65"/>
        <v>CapAl10X30X5.0</v>
      </c>
      <c r="N402" s="52" t="str">
        <f t="shared" si="69"/>
        <v>CapAl10X30X5.0RA</v>
      </c>
      <c r="O402" s="52" t="str">
        <f t="shared" si="66"/>
        <v>CapAl10X30X5.0LA</v>
      </c>
      <c r="P402" s="52" t="s">
        <v>6077</v>
      </c>
      <c r="Q402" s="50" t="s">
        <v>5113</v>
      </c>
      <c r="R402" s="22" t="s">
        <v>5883</v>
      </c>
      <c r="S402" s="22" t="str">
        <f t="shared" ca="1" si="68"/>
        <v>C:\Altium Libraries\Passives Library\DataSheet\Aluminum Electrolytic Capacitors (Panasonic).pdf</v>
      </c>
      <c r="T402" s="50" t="str">
        <f t="shared" si="67"/>
        <v>LOW IMPEDANCE MINIATURIZED ALUMINUM ELECTROLYTIC CAPACITORS CapAl10X30X5.0 1000uF±20% 35 V 105⁰С</v>
      </c>
    </row>
    <row r="403" spans="1:20" x14ac:dyDescent="0.3">
      <c r="A403" s="50" t="s">
        <v>6078</v>
      </c>
      <c r="B403" s="50" t="str">
        <f t="shared" si="60"/>
        <v>FK</v>
      </c>
      <c r="C403" s="52" t="s">
        <v>5176</v>
      </c>
      <c r="D403" s="50" t="str">
        <f t="shared" si="61"/>
        <v>1000uF</v>
      </c>
      <c r="E403" s="50" t="s">
        <v>5109</v>
      </c>
      <c r="F403" s="50" t="str">
        <f t="shared" si="62"/>
        <v>35 V</v>
      </c>
      <c r="G403" s="50" t="str">
        <f t="shared" si="63"/>
        <v>105⁰С</v>
      </c>
      <c r="H403" s="52" t="s">
        <v>5910</v>
      </c>
      <c r="I403" s="50" t="str">
        <f t="shared" si="64"/>
        <v>CapAl16X15X7.5mm 1000uF, 35 V</v>
      </c>
      <c r="J403" s="45" t="s">
        <v>23</v>
      </c>
      <c r="K403" s="53" t="s">
        <v>5111</v>
      </c>
      <c r="L403" s="45" t="s">
        <v>25</v>
      </c>
      <c r="M403" s="52" t="str">
        <f t="shared" si="65"/>
        <v>CapAl16X15X7.5</v>
      </c>
      <c r="N403" s="52" t="str">
        <f t="shared" si="69"/>
        <v>CapAl16X15X7.5RA</v>
      </c>
      <c r="O403" s="52" t="str">
        <f t="shared" si="66"/>
        <v>CapAl16X15X7.5LA</v>
      </c>
      <c r="P403" s="52" t="s">
        <v>6079</v>
      </c>
      <c r="Q403" s="50" t="s">
        <v>5113</v>
      </c>
      <c r="R403" s="22" t="s">
        <v>5883</v>
      </c>
      <c r="S403" s="22" t="str">
        <f t="shared" ca="1" si="68"/>
        <v>C:\Altium Libraries\Passives Library\DataSheet\Aluminum Electrolytic Capacitors (Panasonic).pdf</v>
      </c>
      <c r="T403" s="50" t="str">
        <f t="shared" si="67"/>
        <v>LOW IMPEDANCE MINIATURIZED ALUMINUM ELECTROLYTIC CAPACITORS CapAl16X15X7.5 1000uF±20% 35 V 105⁰С</v>
      </c>
    </row>
    <row r="404" spans="1:20" x14ac:dyDescent="0.3">
      <c r="A404" s="50" t="s">
        <v>6080</v>
      </c>
      <c r="B404" s="50" t="str">
        <f t="shared" si="60"/>
        <v>FK</v>
      </c>
      <c r="C404" s="52" t="s">
        <v>5196</v>
      </c>
      <c r="D404" s="50" t="str">
        <f t="shared" si="61"/>
        <v>1200uF</v>
      </c>
      <c r="E404" s="50" t="s">
        <v>5109</v>
      </c>
      <c r="F404" s="50" t="str">
        <f t="shared" si="62"/>
        <v>35 V</v>
      </c>
      <c r="G404" s="50" t="str">
        <f t="shared" si="63"/>
        <v>105⁰С</v>
      </c>
      <c r="H404" s="52" t="s">
        <v>5913</v>
      </c>
      <c r="I404" s="50" t="str">
        <f t="shared" si="64"/>
        <v>CapAl12.5X25X5.0mm 1200uF, 35 V</v>
      </c>
      <c r="J404" s="45" t="s">
        <v>23</v>
      </c>
      <c r="K404" s="53" t="s">
        <v>5111</v>
      </c>
      <c r="L404" s="45" t="s">
        <v>25</v>
      </c>
      <c r="M404" s="52" t="str">
        <f t="shared" si="65"/>
        <v>CapAl12.5X25X5.0</v>
      </c>
      <c r="N404" s="52" t="str">
        <f t="shared" si="69"/>
        <v>CapAl12.5X25X5.0RA</v>
      </c>
      <c r="O404" s="52" t="str">
        <f t="shared" si="66"/>
        <v>CapAl12.5X25X5.0LA</v>
      </c>
      <c r="P404" s="52" t="s">
        <v>6081</v>
      </c>
      <c r="Q404" s="50" t="s">
        <v>5113</v>
      </c>
      <c r="R404" s="22" t="s">
        <v>5883</v>
      </c>
      <c r="S404" s="22" t="str">
        <f t="shared" ca="1" si="68"/>
        <v>C:\Altium Libraries\Passives Library\DataSheet\Aluminum Electrolytic Capacitors (Panasonic).pdf</v>
      </c>
      <c r="T404" s="50" t="str">
        <f t="shared" si="67"/>
        <v>LOW IMPEDANCE MINIATURIZED ALUMINUM ELECTROLYTIC CAPACITORS CapAl12.5X25X5.0 1200uF±20% 35 V 105⁰С</v>
      </c>
    </row>
    <row r="405" spans="1:20" x14ac:dyDescent="0.3">
      <c r="A405" s="50" t="s">
        <v>6082</v>
      </c>
      <c r="B405" s="50" t="str">
        <f t="shared" si="60"/>
        <v>FK</v>
      </c>
      <c r="C405" s="52" t="s">
        <v>5192</v>
      </c>
      <c r="D405" s="50" t="str">
        <f t="shared" si="61"/>
        <v>1200uF</v>
      </c>
      <c r="E405" s="50" t="s">
        <v>5109</v>
      </c>
      <c r="F405" s="50" t="str">
        <f t="shared" si="62"/>
        <v>35 V</v>
      </c>
      <c r="G405" s="50" t="str">
        <f t="shared" si="63"/>
        <v>105⁰С</v>
      </c>
      <c r="H405" s="52" t="s">
        <v>5916</v>
      </c>
      <c r="I405" s="50" t="str">
        <f t="shared" si="64"/>
        <v>CapAl18X15X7.5mm 1200uF, 35 V</v>
      </c>
      <c r="J405" s="45" t="s">
        <v>23</v>
      </c>
      <c r="K405" s="53" t="s">
        <v>5111</v>
      </c>
      <c r="L405" s="45" t="s">
        <v>25</v>
      </c>
      <c r="M405" s="52" t="str">
        <f t="shared" si="65"/>
        <v>CapAl18X15X7.5</v>
      </c>
      <c r="N405" s="52" t="str">
        <f t="shared" si="69"/>
        <v>CapAl18X15X7.5RA</v>
      </c>
      <c r="O405" s="52" t="str">
        <f t="shared" si="66"/>
        <v>CapAl18X15X7.5LA</v>
      </c>
      <c r="P405" s="52" t="s">
        <v>6083</v>
      </c>
      <c r="Q405" s="50" t="s">
        <v>5113</v>
      </c>
      <c r="R405" s="22" t="s">
        <v>5883</v>
      </c>
      <c r="S405" s="22" t="str">
        <f t="shared" ca="1" si="68"/>
        <v>C:\Altium Libraries\Passives Library\DataSheet\Aluminum Electrolytic Capacitors (Panasonic).pdf</v>
      </c>
      <c r="T405" s="50" t="str">
        <f t="shared" si="67"/>
        <v>LOW IMPEDANCE MINIATURIZED ALUMINUM ELECTROLYTIC CAPACITORS CapAl18X15X7.5 1200uF±20% 35 V 105⁰С</v>
      </c>
    </row>
    <row r="406" spans="1:20" x14ac:dyDescent="0.3">
      <c r="A406" s="50" t="s">
        <v>6084</v>
      </c>
      <c r="B406" s="50" t="str">
        <f t="shared" si="60"/>
        <v>FK</v>
      </c>
      <c r="C406" s="52" t="s">
        <v>5200</v>
      </c>
      <c r="D406" s="50" t="str">
        <f t="shared" si="61"/>
        <v>1500uF</v>
      </c>
      <c r="E406" s="50" t="s">
        <v>5109</v>
      </c>
      <c r="F406" s="50" t="str">
        <f t="shared" si="62"/>
        <v>35 V</v>
      </c>
      <c r="G406" s="50" t="str">
        <f t="shared" si="63"/>
        <v>105⁰С</v>
      </c>
      <c r="H406" s="52" t="s">
        <v>5919</v>
      </c>
      <c r="I406" s="50" t="str">
        <f t="shared" si="64"/>
        <v>CapAl12.5X30X5.0mm 1500uF, 35 V</v>
      </c>
      <c r="J406" s="45" t="s">
        <v>23</v>
      </c>
      <c r="K406" s="53" t="s">
        <v>5111</v>
      </c>
      <c r="L406" s="45" t="s">
        <v>25</v>
      </c>
      <c r="M406" s="52" t="str">
        <f t="shared" si="65"/>
        <v>CapAl12.5X30X5.0</v>
      </c>
      <c r="N406" s="52" t="str">
        <f t="shared" si="69"/>
        <v>CapAl12.5X30X5.0RA</v>
      </c>
      <c r="O406" s="52" t="str">
        <f t="shared" si="66"/>
        <v>CapAl12.5X30X5.0LA</v>
      </c>
      <c r="P406" s="52" t="s">
        <v>6085</v>
      </c>
      <c r="Q406" s="50" t="s">
        <v>5113</v>
      </c>
      <c r="R406" s="22" t="s">
        <v>5883</v>
      </c>
      <c r="S406" s="22" t="str">
        <f t="shared" ca="1" si="68"/>
        <v>C:\Altium Libraries\Passives Library\DataSheet\Aluminum Electrolytic Capacitors (Panasonic).pdf</v>
      </c>
      <c r="T406" s="50" t="str">
        <f t="shared" si="67"/>
        <v>LOW IMPEDANCE MINIATURIZED ALUMINUM ELECTROLYTIC CAPACITORS CapAl12.5X30X5.0 1500uF±20% 35 V 105⁰С</v>
      </c>
    </row>
    <row r="407" spans="1:20" x14ac:dyDescent="0.3">
      <c r="A407" s="50" t="s">
        <v>6086</v>
      </c>
      <c r="B407" s="50" t="str">
        <f t="shared" si="60"/>
        <v>FK</v>
      </c>
      <c r="C407" s="52" t="s">
        <v>5208</v>
      </c>
      <c r="D407" s="50" t="str">
        <f t="shared" si="61"/>
        <v>1800uF</v>
      </c>
      <c r="E407" s="50" t="s">
        <v>5109</v>
      </c>
      <c r="F407" s="50" t="str">
        <f t="shared" si="62"/>
        <v>35 V</v>
      </c>
      <c r="G407" s="50" t="str">
        <f t="shared" si="63"/>
        <v>105⁰С</v>
      </c>
      <c r="H407" s="52" t="s">
        <v>5925</v>
      </c>
      <c r="I407" s="50" t="str">
        <f t="shared" si="64"/>
        <v>CapAl12.5X35X5.0mm 1800uF, 35 V</v>
      </c>
      <c r="J407" s="45" t="s">
        <v>23</v>
      </c>
      <c r="K407" s="53" t="s">
        <v>5111</v>
      </c>
      <c r="L407" s="45" t="s">
        <v>25</v>
      </c>
      <c r="M407" s="52" t="str">
        <f t="shared" si="65"/>
        <v>CapAl12.5X35X5.0</v>
      </c>
      <c r="N407" s="52" t="str">
        <f t="shared" si="69"/>
        <v>CapAl12.5X35X5.0RA</v>
      </c>
      <c r="O407" s="52" t="str">
        <f t="shared" si="66"/>
        <v>CapAl12.5X35X5.0LA</v>
      </c>
      <c r="P407" s="52" t="s">
        <v>6087</v>
      </c>
      <c r="Q407" s="50" t="s">
        <v>5113</v>
      </c>
      <c r="R407" s="22" t="s">
        <v>5883</v>
      </c>
      <c r="S407" s="22" t="str">
        <f t="shared" ca="1" si="68"/>
        <v>C:\Altium Libraries\Passives Library\DataSheet\Aluminum Electrolytic Capacitors (Panasonic).pdf</v>
      </c>
      <c r="T407" s="50" t="str">
        <f t="shared" si="67"/>
        <v>LOW IMPEDANCE MINIATURIZED ALUMINUM ELECTROLYTIC CAPACITORS CapAl12.5X35X5.0 1800uF±20% 35 V 105⁰С</v>
      </c>
    </row>
    <row r="408" spans="1:20" x14ac:dyDescent="0.3">
      <c r="A408" s="50" t="s">
        <v>6088</v>
      </c>
      <c r="B408" s="50" t="str">
        <f t="shared" si="60"/>
        <v>FK</v>
      </c>
      <c r="C408" s="52" t="s">
        <v>5204</v>
      </c>
      <c r="D408" s="50" t="str">
        <f t="shared" si="61"/>
        <v>1800uF</v>
      </c>
      <c r="E408" s="50" t="s">
        <v>5109</v>
      </c>
      <c r="F408" s="50" t="str">
        <f t="shared" si="62"/>
        <v>35 V</v>
      </c>
      <c r="G408" s="50" t="str">
        <f t="shared" si="63"/>
        <v>105⁰С</v>
      </c>
      <c r="H408" s="52" t="s">
        <v>5922</v>
      </c>
      <c r="I408" s="50" t="str">
        <f t="shared" si="64"/>
        <v>CapAl16X20X7.5mm 1800uF, 35 V</v>
      </c>
      <c r="J408" s="45" t="s">
        <v>23</v>
      </c>
      <c r="K408" s="53" t="s">
        <v>5111</v>
      </c>
      <c r="L408" s="45" t="s">
        <v>25</v>
      </c>
      <c r="M408" s="52" t="str">
        <f t="shared" si="65"/>
        <v>CapAl16X20X7.5</v>
      </c>
      <c r="N408" s="52" t="str">
        <f t="shared" si="69"/>
        <v>CapAl16X20X7.5RA</v>
      </c>
      <c r="O408" s="52" t="str">
        <f t="shared" si="66"/>
        <v>CapAl16X20X7.5LA</v>
      </c>
      <c r="P408" s="52" t="s">
        <v>6089</v>
      </c>
      <c r="Q408" s="50" t="s">
        <v>5113</v>
      </c>
      <c r="R408" s="22" t="s">
        <v>5883</v>
      </c>
      <c r="S408" s="22" t="str">
        <f t="shared" ca="1" si="68"/>
        <v>C:\Altium Libraries\Passives Library\DataSheet\Aluminum Electrolytic Capacitors (Panasonic).pdf</v>
      </c>
      <c r="T408" s="50" t="str">
        <f t="shared" si="67"/>
        <v>LOW IMPEDANCE MINIATURIZED ALUMINUM ELECTROLYTIC CAPACITORS CapAl16X20X7.5 1800uF±20% 35 V 105⁰С</v>
      </c>
    </row>
    <row r="409" spans="1:20" x14ac:dyDescent="0.3">
      <c r="A409" s="50" t="s">
        <v>6090</v>
      </c>
      <c r="B409" s="50" t="str">
        <f t="shared" si="60"/>
        <v>FK</v>
      </c>
      <c r="C409" s="52" t="s">
        <v>5214</v>
      </c>
      <c r="D409" s="50" t="str">
        <f t="shared" si="61"/>
        <v>2200uF</v>
      </c>
      <c r="E409" s="50" t="s">
        <v>5109</v>
      </c>
      <c r="F409" s="50" t="str">
        <f t="shared" si="62"/>
        <v>35 V</v>
      </c>
      <c r="G409" s="50" t="str">
        <f t="shared" si="63"/>
        <v>105⁰С</v>
      </c>
      <c r="H409" s="52" t="s">
        <v>5227</v>
      </c>
      <c r="I409" s="50" t="str">
        <f t="shared" si="64"/>
        <v>CapAl12.5X40X5.0mm 2200uF, 35 V</v>
      </c>
      <c r="J409" s="45" t="s">
        <v>23</v>
      </c>
      <c r="K409" s="53" t="s">
        <v>5111</v>
      </c>
      <c r="L409" s="45" t="s">
        <v>25</v>
      </c>
      <c r="M409" s="52" t="str">
        <f t="shared" si="65"/>
        <v>CapAl12.5X40X5.0</v>
      </c>
      <c r="N409" s="52" t="str">
        <f t="shared" si="69"/>
        <v>CapAl12.5X40X5.0RA</v>
      </c>
      <c r="O409" s="52" t="str">
        <f t="shared" si="66"/>
        <v>CapAl12.5X40X5.0LA</v>
      </c>
      <c r="P409" s="52" t="s">
        <v>6091</v>
      </c>
      <c r="Q409" s="50" t="s">
        <v>5113</v>
      </c>
      <c r="R409" s="22" t="s">
        <v>5883</v>
      </c>
      <c r="S409" s="22" t="str">
        <f t="shared" ca="1" si="68"/>
        <v>C:\Altium Libraries\Passives Library\DataSheet\Aluminum Electrolytic Capacitors (Panasonic).pdf</v>
      </c>
      <c r="T409" s="50" t="str">
        <f t="shared" si="67"/>
        <v>LOW IMPEDANCE MINIATURIZED ALUMINUM ELECTROLYTIC CAPACITORS CapAl12.5X40X5.0 2200uF±20% 35 V 105⁰С</v>
      </c>
    </row>
    <row r="410" spans="1:20" x14ac:dyDescent="0.3">
      <c r="A410" s="50" t="s">
        <v>6092</v>
      </c>
      <c r="B410" s="50" t="str">
        <f t="shared" si="60"/>
        <v>FK</v>
      </c>
      <c r="C410" s="52" t="s">
        <v>5218</v>
      </c>
      <c r="D410" s="50" t="str">
        <f t="shared" si="61"/>
        <v>2200uF</v>
      </c>
      <c r="E410" s="50" t="s">
        <v>5109</v>
      </c>
      <c r="F410" s="50" t="str">
        <f t="shared" si="62"/>
        <v>35 V</v>
      </c>
      <c r="G410" s="50" t="str">
        <f t="shared" si="63"/>
        <v>105⁰С</v>
      </c>
      <c r="H410" s="52" t="s">
        <v>5930</v>
      </c>
      <c r="I410" s="50" t="str">
        <f t="shared" si="64"/>
        <v>CapAl16X25X7.5mm 2200uF, 35 V</v>
      </c>
      <c r="J410" s="45" t="s">
        <v>23</v>
      </c>
      <c r="K410" s="53" t="s">
        <v>5111</v>
      </c>
      <c r="L410" s="45" t="s">
        <v>25</v>
      </c>
      <c r="M410" s="52" t="str">
        <f t="shared" si="65"/>
        <v>CapAl16X25X7.5</v>
      </c>
      <c r="N410" s="52" t="str">
        <f t="shared" si="69"/>
        <v>CapAl16X25X7.5RA</v>
      </c>
      <c r="O410" s="52" t="str">
        <f t="shared" si="66"/>
        <v>CapAl16X25X7.5LA</v>
      </c>
      <c r="P410" s="52" t="s">
        <v>6093</v>
      </c>
      <c r="Q410" s="50" t="s">
        <v>5113</v>
      </c>
      <c r="R410" s="22" t="s">
        <v>5883</v>
      </c>
      <c r="S410" s="22" t="str">
        <f t="shared" ca="1" si="68"/>
        <v>C:\Altium Libraries\Passives Library\DataSheet\Aluminum Electrolytic Capacitors (Panasonic).pdf</v>
      </c>
      <c r="T410" s="50" t="str">
        <f t="shared" si="67"/>
        <v>LOW IMPEDANCE MINIATURIZED ALUMINUM ELECTROLYTIC CAPACITORS CapAl16X25X7.5 2200uF±20% 35 V 105⁰С</v>
      </c>
    </row>
    <row r="411" spans="1:20" x14ac:dyDescent="0.3">
      <c r="A411" s="50" t="s">
        <v>6094</v>
      </c>
      <c r="B411" s="50" t="str">
        <f t="shared" si="60"/>
        <v>FK</v>
      </c>
      <c r="C411" s="52" t="s">
        <v>5222</v>
      </c>
      <c r="D411" s="50" t="str">
        <f t="shared" si="61"/>
        <v>2200uF</v>
      </c>
      <c r="E411" s="50" t="s">
        <v>5109</v>
      </c>
      <c r="F411" s="50" t="str">
        <f t="shared" si="62"/>
        <v>35 V</v>
      </c>
      <c r="G411" s="50" t="str">
        <f t="shared" si="63"/>
        <v>105⁰С</v>
      </c>
      <c r="H411" s="52" t="s">
        <v>5933</v>
      </c>
      <c r="I411" s="50" t="str">
        <f t="shared" si="64"/>
        <v>CapAl18X20X7.5mm 2200uF, 35 V</v>
      </c>
      <c r="J411" s="45" t="s">
        <v>23</v>
      </c>
      <c r="K411" s="53" t="s">
        <v>5111</v>
      </c>
      <c r="L411" s="45" t="s">
        <v>25</v>
      </c>
      <c r="M411" s="52" t="str">
        <f t="shared" si="65"/>
        <v>CapAl18X20X7.5</v>
      </c>
      <c r="N411" s="52" t="str">
        <f t="shared" si="69"/>
        <v>CapAl18X20X7.5RA</v>
      </c>
      <c r="O411" s="52" t="str">
        <f t="shared" si="66"/>
        <v>CapAl18X20X7.5LA</v>
      </c>
      <c r="P411" s="52" t="s">
        <v>6095</v>
      </c>
      <c r="Q411" s="50" t="s">
        <v>5113</v>
      </c>
      <c r="R411" s="22" t="s">
        <v>5883</v>
      </c>
      <c r="S411" s="22" t="str">
        <f t="shared" ca="1" si="68"/>
        <v>C:\Altium Libraries\Passives Library\DataSheet\Aluminum Electrolytic Capacitors (Panasonic).pdf</v>
      </c>
      <c r="T411" s="50" t="str">
        <f t="shared" si="67"/>
        <v>LOW IMPEDANCE MINIATURIZED ALUMINUM ELECTROLYTIC CAPACITORS CapAl18X20X7.5 2200uF±20% 35 V 105⁰С</v>
      </c>
    </row>
    <row r="412" spans="1:20" x14ac:dyDescent="0.3">
      <c r="A412" s="50" t="s">
        <v>6096</v>
      </c>
      <c r="B412" s="50" t="str">
        <f t="shared" si="60"/>
        <v>FK</v>
      </c>
      <c r="C412" s="52" t="s">
        <v>5319</v>
      </c>
      <c r="D412" s="50" t="str">
        <f t="shared" si="61"/>
        <v>3300uF</v>
      </c>
      <c r="E412" s="50" t="s">
        <v>5109</v>
      </c>
      <c r="F412" s="50" t="str">
        <f t="shared" si="62"/>
        <v>35 V</v>
      </c>
      <c r="G412" s="50" t="str">
        <f t="shared" si="63"/>
        <v>105⁰С</v>
      </c>
      <c r="H412" s="52" t="s">
        <v>5936</v>
      </c>
      <c r="I412" s="50" t="str">
        <f t="shared" si="64"/>
        <v>CapAl18X25X7.5mm 3300uF, 35 V</v>
      </c>
      <c r="J412" s="45" t="s">
        <v>23</v>
      </c>
      <c r="K412" s="53" t="s">
        <v>5111</v>
      </c>
      <c r="L412" s="45" t="s">
        <v>25</v>
      </c>
      <c r="M412" s="52" t="str">
        <f t="shared" si="65"/>
        <v>CapAl18X25X7.5</v>
      </c>
      <c r="N412" s="52" t="str">
        <f t="shared" si="69"/>
        <v>CapAl18X25X7.5RA</v>
      </c>
      <c r="O412" s="52" t="str">
        <f t="shared" si="66"/>
        <v>CapAl18X25X7.5LA</v>
      </c>
      <c r="P412" s="52" t="s">
        <v>6097</v>
      </c>
      <c r="Q412" s="50" t="s">
        <v>5113</v>
      </c>
      <c r="R412" s="22" t="s">
        <v>5883</v>
      </c>
      <c r="S412" s="22" t="str">
        <f t="shared" ca="1" si="68"/>
        <v>C:\Altium Libraries\Passives Library\DataSheet\Aluminum Electrolytic Capacitors (Panasonic).pdf</v>
      </c>
      <c r="T412" s="50" t="str">
        <f t="shared" si="67"/>
        <v>LOW IMPEDANCE MINIATURIZED ALUMINUM ELECTROLYTIC CAPACITORS CapAl18X25X7.5 3300uF±20% 35 V 105⁰С</v>
      </c>
    </row>
    <row r="413" spans="1:20" x14ac:dyDescent="0.3">
      <c r="A413" s="57"/>
      <c r="B413" s="57"/>
      <c r="C413" s="58"/>
      <c r="D413" s="57"/>
      <c r="E413" s="57"/>
      <c r="F413" s="59"/>
      <c r="G413" s="57"/>
      <c r="H413" s="58"/>
      <c r="I413" s="59"/>
      <c r="J413" s="57"/>
      <c r="K413" s="57"/>
      <c r="L413" s="57"/>
      <c r="M413" s="58"/>
      <c r="N413" s="58"/>
      <c r="O413" s="58"/>
      <c r="P413" s="58"/>
      <c r="Q413" s="57"/>
      <c r="R413" s="59"/>
      <c r="S413" s="59"/>
      <c r="T413" s="59"/>
    </row>
    <row r="414" spans="1:20" x14ac:dyDescent="0.3">
      <c r="A414" s="50" t="s">
        <v>6098</v>
      </c>
      <c r="B414" s="50" t="str">
        <f t="shared" ref="B414:B477" si="70">MID(P414,4,2)</f>
        <v>FM</v>
      </c>
      <c r="C414" s="52" t="s">
        <v>5120</v>
      </c>
      <c r="D414" s="50" t="str">
        <f t="shared" ref="D414:D477" si="71">CONCATENATE(MID(P414,8,2)*POWER(10,MID(P414,10,1)),"uF")</f>
        <v>150uF</v>
      </c>
      <c r="E414" s="50" t="s">
        <v>5109</v>
      </c>
      <c r="F414" s="50" t="str">
        <f t="shared" ref="F414:F477" si="72">CONCATENATE(IF((MID(P414,6,2))="0J",6.3,IF((MID(P414,6,2))="1A",10,IF((MID(P414,6,2))="1C",16,IF((MID(P414,6,2))="1E",25,IF((MID(P414,6,2))="1V",35,IF((MID(P414,6,2))="1H",50,IF((MID(P414,6,2))="1J",63,IF((MID(P414,6,2))="2A",100,IF((MID(P414,6,2))="2C",160,IF((MID(P414,6,2))="2D",200,IF((MID(P414,6,2))="2E",250,IF((MID(P414,6,2))="2V",350,IF((MID(P414,6,2))="2G",400,IF((MID(P414,6,2))="2W",450,0))))))))))))))," V")</f>
        <v>6,3 V</v>
      </c>
      <c r="G414" s="50" t="str">
        <f t="shared" ref="G414:G477" si="73">CONCATENATE((IF(OR(B414="TA",B414="TP"),125,105)),"⁰С")</f>
        <v>105⁰С</v>
      </c>
      <c r="H414" s="52" t="s">
        <v>6099</v>
      </c>
      <c r="I414" s="50" t="str">
        <f t="shared" ref="I414:I477" si="74">CONCATENATE(M414,"mm ",D414,", ",F414)</f>
        <v>CapAl5X11X2.0mm 150uF, 6,3 V</v>
      </c>
      <c r="J414" s="45" t="s">
        <v>23</v>
      </c>
      <c r="K414" s="53" t="s">
        <v>5111</v>
      </c>
      <c r="L414" s="45" t="s">
        <v>25</v>
      </c>
      <c r="M414" s="52" t="str">
        <f t="shared" ref="M414:M477" si="75">CONCATENATE("CapAl",MID(C414,1,FIND("m",C414,1)-1))</f>
        <v>CapAl5X11X2.0</v>
      </c>
      <c r="N414" s="52" t="str">
        <f t="shared" si="69"/>
        <v>CapAl5X11X2.0RA</v>
      </c>
      <c r="O414" s="52" t="str">
        <f t="shared" ref="O414:O477" si="76">CONCATENATE(M414,"LA")</f>
        <v>CapAl5X11X2.0LA</v>
      </c>
      <c r="P414" s="52" t="s">
        <v>6100</v>
      </c>
      <c r="Q414" s="50" t="s">
        <v>5113</v>
      </c>
      <c r="R414" s="22" t="s">
        <v>5114</v>
      </c>
      <c r="S414" s="22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414" s="50" t="str">
        <f t="shared" ref="T414:T477" si="77">CONCATENATE(R414," ",M414," ",D414,E414," ",F414," ",G414)</f>
        <v>LOW IMPEDANCE ALUMINUM ELECTROLYTIC CAPACITORS CapAl5X11X2.0 150uF±20% 6,3 V 105⁰С</v>
      </c>
    </row>
    <row r="415" spans="1:20" x14ac:dyDescent="0.3">
      <c r="A415" s="50" t="s">
        <v>6101</v>
      </c>
      <c r="B415" s="50" t="str">
        <f t="shared" si="70"/>
        <v>FM</v>
      </c>
      <c r="C415" s="52" t="s">
        <v>5128</v>
      </c>
      <c r="D415" s="50" t="str">
        <f t="shared" si="71"/>
        <v>330uF</v>
      </c>
      <c r="E415" s="50" t="s">
        <v>5109</v>
      </c>
      <c r="F415" s="50" t="str">
        <f t="shared" si="72"/>
        <v>6,3 V</v>
      </c>
      <c r="G415" s="50" t="str">
        <f t="shared" si="73"/>
        <v>105⁰С</v>
      </c>
      <c r="H415" s="52" t="s">
        <v>5811</v>
      </c>
      <c r="I415" s="50" t="str">
        <f t="shared" si="74"/>
        <v>CapAl6.3X11.2X2.5mm 330uF, 6,3 V</v>
      </c>
      <c r="J415" s="45" t="s">
        <v>23</v>
      </c>
      <c r="K415" s="53" t="s">
        <v>5111</v>
      </c>
      <c r="L415" s="45" t="s">
        <v>25</v>
      </c>
      <c r="M415" s="52" t="str">
        <f t="shared" si="75"/>
        <v>CapAl6.3X11.2X2.5</v>
      </c>
      <c r="N415" s="52" t="str">
        <f t="shared" si="69"/>
        <v>CapAl6.3X11.2X2.5RA</v>
      </c>
      <c r="O415" s="52" t="str">
        <f t="shared" si="76"/>
        <v>CapAl6.3X11.2X2.5LA</v>
      </c>
      <c r="P415" s="52" t="s">
        <v>6102</v>
      </c>
      <c r="Q415" s="50" t="s">
        <v>5113</v>
      </c>
      <c r="R415" s="22" t="s">
        <v>5114</v>
      </c>
      <c r="S415" s="22" t="str">
        <f t="shared" ref="S415:S478" ca="1" si="78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415" s="50" t="str">
        <f t="shared" si="77"/>
        <v>LOW IMPEDANCE ALUMINUM ELECTROLYTIC CAPACITORS CapAl6.3X11.2X2.5 330uF±20% 6,3 V 105⁰С</v>
      </c>
    </row>
    <row r="416" spans="1:20" x14ac:dyDescent="0.3">
      <c r="A416" s="50" t="s">
        <v>6103</v>
      </c>
      <c r="B416" s="50" t="str">
        <f t="shared" si="70"/>
        <v>FM</v>
      </c>
      <c r="C416" s="52" t="s">
        <v>5136</v>
      </c>
      <c r="D416" s="50" t="str">
        <f t="shared" si="71"/>
        <v>560uF</v>
      </c>
      <c r="E416" s="50" t="s">
        <v>5109</v>
      </c>
      <c r="F416" s="50" t="str">
        <f t="shared" si="72"/>
        <v>6,3 V</v>
      </c>
      <c r="G416" s="50" t="str">
        <f t="shared" si="73"/>
        <v>105⁰С</v>
      </c>
      <c r="H416" s="52" t="s">
        <v>6104</v>
      </c>
      <c r="I416" s="50" t="str">
        <f t="shared" si="74"/>
        <v>CapAl8X11.5X3.5mm 560uF, 6,3 V</v>
      </c>
      <c r="J416" s="45" t="s">
        <v>23</v>
      </c>
      <c r="K416" s="53" t="s">
        <v>5111</v>
      </c>
      <c r="L416" s="45" t="s">
        <v>25</v>
      </c>
      <c r="M416" s="52" t="str">
        <f t="shared" si="75"/>
        <v>CapAl8X11.5X3.5</v>
      </c>
      <c r="N416" s="52" t="str">
        <f t="shared" si="69"/>
        <v>CapAl8X11.5X3.5RA</v>
      </c>
      <c r="O416" s="52" t="str">
        <f t="shared" si="76"/>
        <v>CapAl8X11.5X3.5LA</v>
      </c>
      <c r="P416" s="52" t="s">
        <v>6105</v>
      </c>
      <c r="Q416" s="50" t="s">
        <v>5113</v>
      </c>
      <c r="R416" s="22" t="s">
        <v>5114</v>
      </c>
      <c r="S416" s="22" t="str">
        <f t="shared" ca="1" si="78"/>
        <v>C:\Altium Libraries\Passives Library\DataSheet\Aluminum Electrolytic Capacitors (Panasonic).pdf</v>
      </c>
      <c r="T416" s="50" t="str">
        <f t="shared" si="77"/>
        <v>LOW IMPEDANCE ALUMINUM ELECTROLYTIC CAPACITORS CapAl8X11.5X3.5 560uF±20% 6,3 V 105⁰С</v>
      </c>
    </row>
    <row r="417" spans="1:20" x14ac:dyDescent="0.3">
      <c r="A417" s="50" t="s">
        <v>6106</v>
      </c>
      <c r="B417" s="50" t="str">
        <f t="shared" si="70"/>
        <v>FM</v>
      </c>
      <c r="C417" s="52" t="s">
        <v>5144</v>
      </c>
      <c r="D417" s="50" t="str">
        <f t="shared" si="71"/>
        <v>820uF</v>
      </c>
      <c r="E417" s="50" t="s">
        <v>5109</v>
      </c>
      <c r="F417" s="50" t="str">
        <f t="shared" si="72"/>
        <v>6,3 V</v>
      </c>
      <c r="G417" s="50" t="str">
        <f t="shared" si="73"/>
        <v>105⁰С</v>
      </c>
      <c r="H417" s="52" t="s">
        <v>5892</v>
      </c>
      <c r="I417" s="50" t="str">
        <f t="shared" si="74"/>
        <v>CapAl8X15X3.5mm 820uF, 6,3 V</v>
      </c>
      <c r="J417" s="45" t="s">
        <v>23</v>
      </c>
      <c r="K417" s="53" t="s">
        <v>5111</v>
      </c>
      <c r="L417" s="45" t="s">
        <v>25</v>
      </c>
      <c r="M417" s="52" t="str">
        <f t="shared" si="75"/>
        <v>CapAl8X15X3.5</v>
      </c>
      <c r="N417" s="52" t="str">
        <f t="shared" si="69"/>
        <v>CapAl8X15X3.5RA</v>
      </c>
      <c r="O417" s="52" t="str">
        <f t="shared" si="76"/>
        <v>CapAl8X15X3.5LA</v>
      </c>
      <c r="P417" s="52" t="s">
        <v>6107</v>
      </c>
      <c r="Q417" s="50" t="s">
        <v>5113</v>
      </c>
      <c r="R417" s="22" t="s">
        <v>5114</v>
      </c>
      <c r="S417" s="22" t="str">
        <f t="shared" ca="1" si="78"/>
        <v>C:\Altium Libraries\Passives Library\DataSheet\Aluminum Electrolytic Capacitors (Panasonic).pdf</v>
      </c>
      <c r="T417" s="50" t="str">
        <f t="shared" si="77"/>
        <v>LOW IMPEDANCE ALUMINUM ELECTROLYTIC CAPACITORS CapAl8X15X3.5 820uF±20% 6,3 V 105⁰С</v>
      </c>
    </row>
    <row r="418" spans="1:20" x14ac:dyDescent="0.3">
      <c r="A418" s="50" t="s">
        <v>6108</v>
      </c>
      <c r="B418" s="50" t="str">
        <f t="shared" si="70"/>
        <v>FM</v>
      </c>
      <c r="C418" s="52" t="s">
        <v>5148</v>
      </c>
      <c r="D418" s="50" t="str">
        <f t="shared" si="71"/>
        <v>1000uF</v>
      </c>
      <c r="E418" s="50" t="s">
        <v>5109</v>
      </c>
      <c r="F418" s="50" t="str">
        <f t="shared" si="72"/>
        <v>6,3 V</v>
      </c>
      <c r="G418" s="50" t="str">
        <f t="shared" si="73"/>
        <v>105⁰С</v>
      </c>
      <c r="H418" s="52" t="s">
        <v>6109</v>
      </c>
      <c r="I418" s="50" t="str">
        <f t="shared" si="74"/>
        <v>CapAl10X12.5X5.0mm 1000uF, 6,3 V</v>
      </c>
      <c r="J418" s="45" t="s">
        <v>23</v>
      </c>
      <c r="K418" s="53" t="s">
        <v>5111</v>
      </c>
      <c r="L418" s="45" t="s">
        <v>25</v>
      </c>
      <c r="M418" s="52" t="str">
        <f t="shared" si="75"/>
        <v>CapAl10X12.5X5.0</v>
      </c>
      <c r="N418" s="52" t="str">
        <f t="shared" si="69"/>
        <v>CapAl10X12.5X5.0RA</v>
      </c>
      <c r="O418" s="52" t="str">
        <f t="shared" si="76"/>
        <v>CapAl10X12.5X5.0LA</v>
      </c>
      <c r="P418" s="52" t="s">
        <v>6110</v>
      </c>
      <c r="Q418" s="50" t="s">
        <v>5113</v>
      </c>
      <c r="R418" s="22" t="s">
        <v>5114</v>
      </c>
      <c r="S418" s="22" t="str">
        <f t="shared" ca="1" si="78"/>
        <v>C:\Altium Libraries\Passives Library\DataSheet\Aluminum Electrolytic Capacitors (Panasonic).pdf</v>
      </c>
      <c r="T418" s="50" t="str">
        <f t="shared" si="77"/>
        <v>LOW IMPEDANCE ALUMINUM ELECTROLYTIC CAPACITORS CapAl10X12.5X5.0 1000uF±20% 6,3 V 105⁰С</v>
      </c>
    </row>
    <row r="419" spans="1:20" x14ac:dyDescent="0.3">
      <c r="A419" s="50" t="s">
        <v>6111</v>
      </c>
      <c r="B419" s="50" t="str">
        <f t="shared" si="70"/>
        <v>FM</v>
      </c>
      <c r="C419" s="52" t="s">
        <v>5154</v>
      </c>
      <c r="D419" s="50" t="str">
        <f t="shared" si="71"/>
        <v>1200uF</v>
      </c>
      <c r="E419" s="50" t="s">
        <v>5109</v>
      </c>
      <c r="F419" s="50" t="str">
        <f t="shared" si="72"/>
        <v>6,3 V</v>
      </c>
      <c r="G419" s="50" t="str">
        <f t="shared" si="73"/>
        <v>105⁰С</v>
      </c>
      <c r="H419" s="52" t="s">
        <v>6112</v>
      </c>
      <c r="I419" s="50" t="str">
        <f t="shared" si="74"/>
        <v>CapAl8X20X3.5mm 1200uF, 6,3 V</v>
      </c>
      <c r="J419" s="45" t="s">
        <v>23</v>
      </c>
      <c r="K419" s="53" t="s">
        <v>5111</v>
      </c>
      <c r="L419" s="45" t="s">
        <v>25</v>
      </c>
      <c r="M419" s="52" t="str">
        <f t="shared" si="75"/>
        <v>CapAl8X20X3.5</v>
      </c>
      <c r="N419" s="52" t="str">
        <f t="shared" si="69"/>
        <v>CapAl8X20X3.5RA</v>
      </c>
      <c r="O419" s="52" t="str">
        <f t="shared" si="76"/>
        <v>CapAl8X20X3.5LA</v>
      </c>
      <c r="P419" s="52" t="s">
        <v>6113</v>
      </c>
      <c r="Q419" s="50" t="s">
        <v>5113</v>
      </c>
      <c r="R419" s="22" t="s">
        <v>5114</v>
      </c>
      <c r="S419" s="22" t="str">
        <f t="shared" ca="1" si="78"/>
        <v>C:\Altium Libraries\Passives Library\DataSheet\Aluminum Electrolytic Capacitors (Panasonic).pdf</v>
      </c>
      <c r="T419" s="50" t="str">
        <f t="shared" si="77"/>
        <v>LOW IMPEDANCE ALUMINUM ELECTROLYTIC CAPACITORS CapAl8X20X3.5 1200uF±20% 6,3 V 105⁰С</v>
      </c>
    </row>
    <row r="420" spans="1:20" x14ac:dyDescent="0.3">
      <c r="A420" s="50" t="s">
        <v>6114</v>
      </c>
      <c r="B420" s="50" t="str">
        <f t="shared" si="70"/>
        <v>FM</v>
      </c>
      <c r="C420" s="52" t="s">
        <v>5158</v>
      </c>
      <c r="D420" s="50" t="str">
        <f t="shared" si="71"/>
        <v>1200uF</v>
      </c>
      <c r="E420" s="50" t="s">
        <v>5109</v>
      </c>
      <c r="F420" s="50" t="str">
        <f t="shared" si="72"/>
        <v>6,3 V</v>
      </c>
      <c r="G420" s="50" t="str">
        <f t="shared" si="73"/>
        <v>105⁰С</v>
      </c>
      <c r="H420" s="52" t="s">
        <v>6115</v>
      </c>
      <c r="I420" s="50" t="str">
        <f t="shared" si="74"/>
        <v>CapAl10X16X5.0mm 1200uF, 6,3 V</v>
      </c>
      <c r="J420" s="45" t="s">
        <v>23</v>
      </c>
      <c r="K420" s="53" t="s">
        <v>5111</v>
      </c>
      <c r="L420" s="45" t="s">
        <v>25</v>
      </c>
      <c r="M420" s="52" t="str">
        <f t="shared" si="75"/>
        <v>CapAl10X16X5.0</v>
      </c>
      <c r="N420" s="52" t="str">
        <f t="shared" si="69"/>
        <v>CapAl10X16X5.0RA</v>
      </c>
      <c r="O420" s="52" t="str">
        <f t="shared" si="76"/>
        <v>CapAl10X16X5.0LA</v>
      </c>
      <c r="P420" s="52" t="s">
        <v>6116</v>
      </c>
      <c r="Q420" s="50" t="s">
        <v>5113</v>
      </c>
      <c r="R420" s="22" t="s">
        <v>5114</v>
      </c>
      <c r="S420" s="22" t="str">
        <f t="shared" ca="1" si="78"/>
        <v>C:\Altium Libraries\Passives Library\DataSheet\Aluminum Electrolytic Capacitors (Panasonic).pdf</v>
      </c>
      <c r="T420" s="50" t="str">
        <f t="shared" si="77"/>
        <v>LOW IMPEDANCE ALUMINUM ELECTROLYTIC CAPACITORS CapAl10X16X5.0 1200uF±20% 6,3 V 105⁰С</v>
      </c>
    </row>
    <row r="421" spans="1:20" x14ac:dyDescent="0.3">
      <c r="A421" s="50" t="s">
        <v>6117</v>
      </c>
      <c r="B421" s="50" t="str">
        <f t="shared" si="70"/>
        <v>FM</v>
      </c>
      <c r="C421" s="52" t="s">
        <v>5162</v>
      </c>
      <c r="D421" s="50" t="str">
        <f t="shared" si="71"/>
        <v>1500uF</v>
      </c>
      <c r="E421" s="50" t="s">
        <v>5109</v>
      </c>
      <c r="F421" s="50" t="str">
        <f t="shared" si="72"/>
        <v>6,3 V</v>
      </c>
      <c r="G421" s="50" t="str">
        <f t="shared" si="73"/>
        <v>105⁰С</v>
      </c>
      <c r="H421" s="52" t="s">
        <v>6118</v>
      </c>
      <c r="I421" s="50" t="str">
        <f t="shared" si="74"/>
        <v>CapAl10X20X5.0mm 1500uF, 6,3 V</v>
      </c>
      <c r="J421" s="45" t="s">
        <v>23</v>
      </c>
      <c r="K421" s="53" t="s">
        <v>5111</v>
      </c>
      <c r="L421" s="45" t="s">
        <v>25</v>
      </c>
      <c r="M421" s="52" t="str">
        <f t="shared" si="75"/>
        <v>CapAl10X20X5.0</v>
      </c>
      <c r="N421" s="52" t="str">
        <f t="shared" si="69"/>
        <v>CapAl10X20X5.0RA</v>
      </c>
      <c r="O421" s="52" t="str">
        <f t="shared" si="76"/>
        <v>CapAl10X20X5.0LA</v>
      </c>
      <c r="P421" s="52" t="s">
        <v>6119</v>
      </c>
      <c r="Q421" s="50" t="s">
        <v>5113</v>
      </c>
      <c r="R421" s="22" t="s">
        <v>5114</v>
      </c>
      <c r="S421" s="22" t="str">
        <f t="shared" ca="1" si="78"/>
        <v>C:\Altium Libraries\Passives Library\DataSheet\Aluminum Electrolytic Capacitors (Panasonic).pdf</v>
      </c>
      <c r="T421" s="50" t="str">
        <f t="shared" si="77"/>
        <v>LOW IMPEDANCE ALUMINUM ELECTROLYTIC CAPACITORS CapAl10X20X5.0 1500uF±20% 6,3 V 105⁰С</v>
      </c>
    </row>
    <row r="422" spans="1:20" x14ac:dyDescent="0.3">
      <c r="A422" s="50" t="s">
        <v>6120</v>
      </c>
      <c r="B422" s="50" t="str">
        <f t="shared" si="70"/>
        <v>FM</v>
      </c>
      <c r="C422" s="52" t="s">
        <v>5170</v>
      </c>
      <c r="D422" s="50" t="str">
        <f t="shared" si="71"/>
        <v>2200uF</v>
      </c>
      <c r="E422" s="50" t="s">
        <v>5109</v>
      </c>
      <c r="F422" s="50" t="str">
        <f t="shared" si="72"/>
        <v>6,3 V</v>
      </c>
      <c r="G422" s="50" t="str">
        <f t="shared" si="73"/>
        <v>105⁰С</v>
      </c>
      <c r="H422" s="52" t="s">
        <v>6121</v>
      </c>
      <c r="I422" s="50" t="str">
        <f t="shared" si="74"/>
        <v>CapAl10X25X5.0mm 2200uF, 6,3 V</v>
      </c>
      <c r="J422" s="45" t="s">
        <v>23</v>
      </c>
      <c r="K422" s="53" t="s">
        <v>5111</v>
      </c>
      <c r="L422" s="45" t="s">
        <v>25</v>
      </c>
      <c r="M422" s="52" t="str">
        <f t="shared" si="75"/>
        <v>CapAl10X25X5.0</v>
      </c>
      <c r="N422" s="52" t="str">
        <f t="shared" si="69"/>
        <v>CapAl10X25X5.0RA</v>
      </c>
      <c r="O422" s="52" t="str">
        <f t="shared" si="76"/>
        <v>CapAl10X25X5.0LA</v>
      </c>
      <c r="P422" s="52" t="s">
        <v>6122</v>
      </c>
      <c r="Q422" s="50" t="s">
        <v>5113</v>
      </c>
      <c r="R422" s="22" t="s">
        <v>5114</v>
      </c>
      <c r="S422" s="22" t="str">
        <f t="shared" ca="1" si="78"/>
        <v>C:\Altium Libraries\Passives Library\DataSheet\Aluminum Electrolytic Capacitors (Panasonic).pdf</v>
      </c>
      <c r="T422" s="50" t="str">
        <f t="shared" si="77"/>
        <v>LOW IMPEDANCE ALUMINUM ELECTROLYTIC CAPACITORS CapAl10X25X5.0 2200uF±20% 6,3 V 105⁰С</v>
      </c>
    </row>
    <row r="423" spans="1:20" x14ac:dyDescent="0.3">
      <c r="A423" s="50" t="s">
        <v>6123</v>
      </c>
      <c r="B423" s="50" t="str">
        <f t="shared" si="70"/>
        <v>FM</v>
      </c>
      <c r="C423" s="52" t="s">
        <v>5184</v>
      </c>
      <c r="D423" s="50" t="str">
        <f t="shared" si="71"/>
        <v>3300uF</v>
      </c>
      <c r="E423" s="50" t="s">
        <v>5109</v>
      </c>
      <c r="F423" s="50" t="str">
        <f t="shared" si="72"/>
        <v>6,3 V</v>
      </c>
      <c r="G423" s="50" t="str">
        <f t="shared" si="73"/>
        <v>105⁰С</v>
      </c>
      <c r="H423" s="52" t="s">
        <v>6124</v>
      </c>
      <c r="I423" s="50" t="str">
        <f t="shared" si="74"/>
        <v>CapAl12.5X20X5.0mm 3300uF, 6,3 V</v>
      </c>
      <c r="J423" s="45" t="s">
        <v>23</v>
      </c>
      <c r="K423" s="53" t="s">
        <v>5111</v>
      </c>
      <c r="L423" s="45" t="s">
        <v>25</v>
      </c>
      <c r="M423" s="52" t="str">
        <f t="shared" si="75"/>
        <v>CapAl12.5X20X5.0</v>
      </c>
      <c r="N423" s="52" t="str">
        <f t="shared" si="69"/>
        <v>CapAl12.5X20X5.0RA</v>
      </c>
      <c r="O423" s="52" t="str">
        <f t="shared" si="76"/>
        <v>CapAl12.5X20X5.0LA</v>
      </c>
      <c r="P423" s="52" t="s">
        <v>6125</v>
      </c>
      <c r="Q423" s="50" t="s">
        <v>5113</v>
      </c>
      <c r="R423" s="22" t="s">
        <v>5114</v>
      </c>
      <c r="S423" s="22" t="str">
        <f t="shared" ca="1" si="78"/>
        <v>C:\Altium Libraries\Passives Library\DataSheet\Aluminum Electrolytic Capacitors (Panasonic).pdf</v>
      </c>
      <c r="T423" s="50" t="str">
        <f t="shared" si="77"/>
        <v>LOW IMPEDANCE ALUMINUM ELECTROLYTIC CAPACITORS CapAl12.5X20X5.0 3300uF±20% 6,3 V 105⁰С</v>
      </c>
    </row>
    <row r="424" spans="1:20" x14ac:dyDescent="0.3">
      <c r="A424" s="50" t="s">
        <v>6126</v>
      </c>
      <c r="B424" s="50" t="str">
        <f t="shared" si="70"/>
        <v>FM</v>
      </c>
      <c r="C424" s="52" t="s">
        <v>5196</v>
      </c>
      <c r="D424" s="50" t="str">
        <f t="shared" si="71"/>
        <v>3900uF</v>
      </c>
      <c r="E424" s="50" t="s">
        <v>5109</v>
      </c>
      <c r="F424" s="50" t="str">
        <f t="shared" si="72"/>
        <v>6,3 V</v>
      </c>
      <c r="G424" s="50" t="str">
        <f t="shared" si="73"/>
        <v>105⁰С</v>
      </c>
      <c r="H424" s="52" t="s">
        <v>6127</v>
      </c>
      <c r="I424" s="50" t="str">
        <f t="shared" si="74"/>
        <v>CapAl12.5X25X5.0mm 3900uF, 6,3 V</v>
      </c>
      <c r="J424" s="45" t="s">
        <v>23</v>
      </c>
      <c r="K424" s="53" t="s">
        <v>5111</v>
      </c>
      <c r="L424" s="45" t="s">
        <v>25</v>
      </c>
      <c r="M424" s="52" t="str">
        <f t="shared" si="75"/>
        <v>CapAl12.5X25X5.0</v>
      </c>
      <c r="N424" s="52" t="str">
        <f t="shared" si="69"/>
        <v>CapAl12.5X25X5.0RA</v>
      </c>
      <c r="O424" s="52" t="str">
        <f t="shared" si="76"/>
        <v>CapAl12.5X25X5.0LA</v>
      </c>
      <c r="P424" s="52" t="s">
        <v>6128</v>
      </c>
      <c r="Q424" s="50" t="s">
        <v>5113</v>
      </c>
      <c r="R424" s="22" t="s">
        <v>5114</v>
      </c>
      <c r="S424" s="22" t="str">
        <f t="shared" ca="1" si="78"/>
        <v>C:\Altium Libraries\Passives Library\DataSheet\Aluminum Electrolytic Capacitors (Panasonic).pdf</v>
      </c>
      <c r="T424" s="50" t="str">
        <f t="shared" si="77"/>
        <v>LOW IMPEDANCE ALUMINUM ELECTROLYTIC CAPACITORS CapAl12.5X25X5.0 3900uF±20% 6,3 V 105⁰С</v>
      </c>
    </row>
    <row r="425" spans="1:20" x14ac:dyDescent="0.3">
      <c r="A425" s="50" t="s">
        <v>6129</v>
      </c>
      <c r="B425" s="50" t="str">
        <f t="shared" si="70"/>
        <v>FM</v>
      </c>
      <c r="C425" s="52" t="s">
        <v>5200</v>
      </c>
      <c r="D425" s="50" t="str">
        <f t="shared" si="71"/>
        <v>4700uF</v>
      </c>
      <c r="E425" s="50" t="s">
        <v>5109</v>
      </c>
      <c r="F425" s="50" t="str">
        <f t="shared" si="72"/>
        <v>6,3 V</v>
      </c>
      <c r="G425" s="50" t="str">
        <f t="shared" si="73"/>
        <v>105⁰С</v>
      </c>
      <c r="H425" s="52" t="s">
        <v>6130</v>
      </c>
      <c r="I425" s="50" t="str">
        <f t="shared" si="74"/>
        <v>CapAl12.5X30X5.0mm 4700uF, 6,3 V</v>
      </c>
      <c r="J425" s="45" t="s">
        <v>23</v>
      </c>
      <c r="K425" s="53" t="s">
        <v>5111</v>
      </c>
      <c r="L425" s="45" t="s">
        <v>25</v>
      </c>
      <c r="M425" s="52" t="str">
        <f t="shared" si="75"/>
        <v>CapAl12.5X30X5.0</v>
      </c>
      <c r="N425" s="52" t="str">
        <f t="shared" si="69"/>
        <v>CapAl12.5X30X5.0RA</v>
      </c>
      <c r="O425" s="52" t="str">
        <f t="shared" si="76"/>
        <v>CapAl12.5X30X5.0LA</v>
      </c>
      <c r="P425" s="52" t="s">
        <v>6131</v>
      </c>
      <c r="Q425" s="50" t="s">
        <v>5113</v>
      </c>
      <c r="R425" s="22" t="s">
        <v>5114</v>
      </c>
      <c r="S425" s="22" t="str">
        <f t="shared" ca="1" si="78"/>
        <v>C:\Altium Libraries\Passives Library\DataSheet\Aluminum Electrolytic Capacitors (Panasonic).pdf</v>
      </c>
      <c r="T425" s="50" t="str">
        <f t="shared" si="77"/>
        <v>LOW IMPEDANCE ALUMINUM ELECTROLYTIC CAPACITORS CapAl12.5X30X5.0 4700uF±20% 6,3 V 105⁰С</v>
      </c>
    </row>
    <row r="426" spans="1:20" x14ac:dyDescent="0.3">
      <c r="A426" s="50" t="s">
        <v>6132</v>
      </c>
      <c r="B426" s="50" t="str">
        <f t="shared" si="70"/>
        <v>FM</v>
      </c>
      <c r="C426" s="52" t="s">
        <v>5208</v>
      </c>
      <c r="D426" s="50" t="str">
        <f t="shared" si="71"/>
        <v>5600uF</v>
      </c>
      <c r="E426" s="50" t="s">
        <v>5109</v>
      </c>
      <c r="F426" s="50" t="str">
        <f t="shared" si="72"/>
        <v>6,3 V</v>
      </c>
      <c r="G426" s="50" t="str">
        <f t="shared" si="73"/>
        <v>105⁰С</v>
      </c>
      <c r="H426" s="52" t="s">
        <v>6133</v>
      </c>
      <c r="I426" s="50" t="str">
        <f t="shared" si="74"/>
        <v>CapAl12.5X35X5.0mm 5600uF, 6,3 V</v>
      </c>
      <c r="J426" s="45" t="s">
        <v>23</v>
      </c>
      <c r="K426" s="53" t="s">
        <v>5111</v>
      </c>
      <c r="L426" s="45" t="s">
        <v>25</v>
      </c>
      <c r="M426" s="52" t="str">
        <f t="shared" si="75"/>
        <v>CapAl12.5X35X5.0</v>
      </c>
      <c r="N426" s="52" t="str">
        <f t="shared" si="69"/>
        <v>CapAl12.5X35X5.0RA</v>
      </c>
      <c r="O426" s="52" t="str">
        <f t="shared" si="76"/>
        <v>CapAl12.5X35X5.0LA</v>
      </c>
      <c r="P426" s="52" t="s">
        <v>6134</v>
      </c>
      <c r="Q426" s="50" t="s">
        <v>5113</v>
      </c>
      <c r="R426" s="22" t="s">
        <v>5114</v>
      </c>
      <c r="S426" s="22" t="str">
        <f t="shared" ca="1" si="78"/>
        <v>C:\Altium Libraries\Passives Library\DataSheet\Aluminum Electrolytic Capacitors (Panasonic).pdf</v>
      </c>
      <c r="T426" s="50" t="str">
        <f t="shared" si="77"/>
        <v>LOW IMPEDANCE ALUMINUM ELECTROLYTIC CAPACITORS CapAl12.5X35X5.0 5600uF±20% 6,3 V 105⁰С</v>
      </c>
    </row>
    <row r="427" spans="1:20" x14ac:dyDescent="0.3">
      <c r="A427" s="50" t="s">
        <v>6135</v>
      </c>
      <c r="B427" s="50" t="str">
        <f t="shared" si="70"/>
        <v>FM</v>
      </c>
      <c r="C427" s="52" t="s">
        <v>5204</v>
      </c>
      <c r="D427" s="50" t="str">
        <f t="shared" si="71"/>
        <v>5600uF</v>
      </c>
      <c r="E427" s="50" t="s">
        <v>5109</v>
      </c>
      <c r="F427" s="50" t="str">
        <f t="shared" si="72"/>
        <v>6,3 V</v>
      </c>
      <c r="G427" s="50" t="str">
        <f t="shared" si="73"/>
        <v>105⁰С</v>
      </c>
      <c r="H427" s="52" t="s">
        <v>6136</v>
      </c>
      <c r="I427" s="50" t="str">
        <f t="shared" si="74"/>
        <v>CapAl16X20X7.5mm 5600uF, 6,3 V</v>
      </c>
      <c r="J427" s="45" t="s">
        <v>23</v>
      </c>
      <c r="K427" s="53" t="s">
        <v>5111</v>
      </c>
      <c r="L427" s="45" t="s">
        <v>25</v>
      </c>
      <c r="M427" s="52" t="str">
        <f t="shared" si="75"/>
        <v>CapAl16X20X7.5</v>
      </c>
      <c r="N427" s="52" t="str">
        <f t="shared" si="69"/>
        <v>CapAl16X20X7.5RA</v>
      </c>
      <c r="O427" s="52" t="str">
        <f t="shared" si="76"/>
        <v>CapAl16X20X7.5LA</v>
      </c>
      <c r="P427" s="52" t="s">
        <v>6137</v>
      </c>
      <c r="Q427" s="50" t="s">
        <v>5113</v>
      </c>
      <c r="R427" s="22" t="s">
        <v>5114</v>
      </c>
      <c r="S427" s="22" t="str">
        <f t="shared" ca="1" si="78"/>
        <v>C:\Altium Libraries\Passives Library\DataSheet\Aluminum Electrolytic Capacitors (Panasonic).pdf</v>
      </c>
      <c r="T427" s="50" t="str">
        <f t="shared" si="77"/>
        <v>LOW IMPEDANCE ALUMINUM ELECTROLYTIC CAPACITORS CapAl16X20X7.5 5600uF±20% 6,3 V 105⁰С</v>
      </c>
    </row>
    <row r="428" spans="1:20" x14ac:dyDescent="0.3">
      <c r="A428" s="50" t="s">
        <v>6138</v>
      </c>
      <c r="B428" s="50" t="str">
        <f t="shared" si="70"/>
        <v>FM</v>
      </c>
      <c r="C428" s="52" t="s">
        <v>5218</v>
      </c>
      <c r="D428" s="50" t="str">
        <f t="shared" si="71"/>
        <v>6800uF</v>
      </c>
      <c r="E428" s="50" t="s">
        <v>5109</v>
      </c>
      <c r="F428" s="50" t="str">
        <f t="shared" si="72"/>
        <v>6,3 V</v>
      </c>
      <c r="G428" s="50" t="str">
        <f t="shared" si="73"/>
        <v>105⁰С</v>
      </c>
      <c r="H428" s="52" t="s">
        <v>6139</v>
      </c>
      <c r="I428" s="50" t="str">
        <f t="shared" si="74"/>
        <v>CapAl16X25X7.5mm 6800uF, 6,3 V</v>
      </c>
      <c r="J428" s="45" t="s">
        <v>23</v>
      </c>
      <c r="K428" s="53" t="s">
        <v>5111</v>
      </c>
      <c r="L428" s="45" t="s">
        <v>25</v>
      </c>
      <c r="M428" s="52" t="str">
        <f t="shared" si="75"/>
        <v>CapAl16X25X7.5</v>
      </c>
      <c r="N428" s="52" t="str">
        <f t="shared" si="69"/>
        <v>CapAl16X25X7.5RA</v>
      </c>
      <c r="O428" s="52" t="str">
        <f t="shared" si="76"/>
        <v>CapAl16X25X7.5LA</v>
      </c>
      <c r="P428" s="52" t="s">
        <v>6140</v>
      </c>
      <c r="Q428" s="50" t="s">
        <v>5113</v>
      </c>
      <c r="R428" s="22" t="s">
        <v>5114</v>
      </c>
      <c r="S428" s="22" t="str">
        <f t="shared" ca="1" si="78"/>
        <v>C:\Altium Libraries\Passives Library\DataSheet\Aluminum Electrolytic Capacitors (Panasonic).pdf</v>
      </c>
      <c r="T428" s="50" t="str">
        <f t="shared" si="77"/>
        <v>LOW IMPEDANCE ALUMINUM ELECTROLYTIC CAPACITORS CapAl16X25X7.5 6800uF±20% 6,3 V 105⁰С</v>
      </c>
    </row>
    <row r="429" spans="1:20" x14ac:dyDescent="0.3">
      <c r="A429" s="50" t="s">
        <v>6141</v>
      </c>
      <c r="B429" s="50" t="str">
        <f t="shared" si="70"/>
        <v>FM</v>
      </c>
      <c r="C429" s="52" t="s">
        <v>5120</v>
      </c>
      <c r="D429" s="50" t="str">
        <f t="shared" si="71"/>
        <v>100uF</v>
      </c>
      <c r="E429" s="50" t="s">
        <v>5109</v>
      </c>
      <c r="F429" s="50" t="str">
        <f t="shared" si="72"/>
        <v>10 V</v>
      </c>
      <c r="G429" s="50" t="str">
        <f t="shared" si="73"/>
        <v>105⁰С</v>
      </c>
      <c r="H429" s="52" t="s">
        <v>6099</v>
      </c>
      <c r="I429" s="50" t="str">
        <f t="shared" si="74"/>
        <v>CapAl5X11X2.0mm 100uF, 10 V</v>
      </c>
      <c r="J429" s="45" t="s">
        <v>23</v>
      </c>
      <c r="K429" s="53" t="s">
        <v>5111</v>
      </c>
      <c r="L429" s="45" t="s">
        <v>25</v>
      </c>
      <c r="M429" s="52" t="str">
        <f t="shared" si="75"/>
        <v>CapAl5X11X2.0</v>
      </c>
      <c r="N429" s="52" t="str">
        <f t="shared" si="69"/>
        <v>CapAl5X11X2.0RA</v>
      </c>
      <c r="O429" s="52" t="str">
        <f t="shared" si="76"/>
        <v>CapAl5X11X2.0LA</v>
      </c>
      <c r="P429" s="52" t="s">
        <v>6142</v>
      </c>
      <c r="Q429" s="50" t="s">
        <v>5113</v>
      </c>
      <c r="R429" s="22" t="s">
        <v>5114</v>
      </c>
      <c r="S429" s="22" t="str">
        <f t="shared" ca="1" si="78"/>
        <v>C:\Altium Libraries\Passives Library\DataSheet\Aluminum Electrolytic Capacitors (Panasonic).pdf</v>
      </c>
      <c r="T429" s="50" t="str">
        <f t="shared" si="77"/>
        <v>LOW IMPEDANCE ALUMINUM ELECTROLYTIC CAPACITORS CapAl5X11X2.0 100uF±20% 10 V 105⁰С</v>
      </c>
    </row>
    <row r="430" spans="1:20" x14ac:dyDescent="0.3">
      <c r="A430" s="50" t="s">
        <v>6143</v>
      </c>
      <c r="B430" s="50" t="str">
        <f t="shared" si="70"/>
        <v>FM</v>
      </c>
      <c r="C430" s="52" t="s">
        <v>5128</v>
      </c>
      <c r="D430" s="50" t="str">
        <f t="shared" si="71"/>
        <v>220uF</v>
      </c>
      <c r="E430" s="50" t="s">
        <v>5109</v>
      </c>
      <c r="F430" s="50" t="str">
        <f t="shared" si="72"/>
        <v>10 V</v>
      </c>
      <c r="G430" s="50" t="str">
        <f t="shared" si="73"/>
        <v>105⁰С</v>
      </c>
      <c r="H430" s="52" t="s">
        <v>5811</v>
      </c>
      <c r="I430" s="50" t="str">
        <f t="shared" si="74"/>
        <v>CapAl6.3X11.2X2.5mm 220uF, 10 V</v>
      </c>
      <c r="J430" s="45" t="s">
        <v>23</v>
      </c>
      <c r="K430" s="53" t="s">
        <v>5111</v>
      </c>
      <c r="L430" s="45" t="s">
        <v>25</v>
      </c>
      <c r="M430" s="52" t="str">
        <f t="shared" si="75"/>
        <v>CapAl6.3X11.2X2.5</v>
      </c>
      <c r="N430" s="52" t="str">
        <f t="shared" si="69"/>
        <v>CapAl6.3X11.2X2.5RA</v>
      </c>
      <c r="O430" s="52" t="str">
        <f t="shared" si="76"/>
        <v>CapAl6.3X11.2X2.5LA</v>
      </c>
      <c r="P430" s="52" t="s">
        <v>6144</v>
      </c>
      <c r="Q430" s="50" t="s">
        <v>5113</v>
      </c>
      <c r="R430" s="22" t="s">
        <v>5114</v>
      </c>
      <c r="S430" s="22" t="str">
        <f t="shared" ca="1" si="78"/>
        <v>C:\Altium Libraries\Passives Library\DataSheet\Aluminum Electrolytic Capacitors (Panasonic).pdf</v>
      </c>
      <c r="T430" s="50" t="str">
        <f t="shared" si="77"/>
        <v>LOW IMPEDANCE ALUMINUM ELECTROLYTIC CAPACITORS CapAl6.3X11.2X2.5 220uF±20% 10 V 105⁰С</v>
      </c>
    </row>
    <row r="431" spans="1:20" x14ac:dyDescent="0.3">
      <c r="A431" s="50" t="s">
        <v>6145</v>
      </c>
      <c r="B431" s="50" t="str">
        <f t="shared" si="70"/>
        <v>FM</v>
      </c>
      <c r="C431" s="52" t="s">
        <v>5144</v>
      </c>
      <c r="D431" s="50" t="str">
        <f t="shared" si="71"/>
        <v>470uF</v>
      </c>
      <c r="E431" s="50" t="s">
        <v>5109</v>
      </c>
      <c r="F431" s="50" t="str">
        <f t="shared" si="72"/>
        <v>10 V</v>
      </c>
      <c r="G431" s="50" t="str">
        <f t="shared" si="73"/>
        <v>105⁰С</v>
      </c>
      <c r="H431" s="52" t="s">
        <v>6104</v>
      </c>
      <c r="I431" s="50" t="str">
        <f t="shared" si="74"/>
        <v>CapAl8X15X3.5mm 470uF, 10 V</v>
      </c>
      <c r="J431" s="45" t="s">
        <v>23</v>
      </c>
      <c r="K431" s="53" t="s">
        <v>5111</v>
      </c>
      <c r="L431" s="45" t="s">
        <v>25</v>
      </c>
      <c r="M431" s="52" t="str">
        <f t="shared" si="75"/>
        <v>CapAl8X15X3.5</v>
      </c>
      <c r="N431" s="52" t="str">
        <f t="shared" si="69"/>
        <v>CapAl8X15X3.5RA</v>
      </c>
      <c r="O431" s="52" t="str">
        <f t="shared" si="76"/>
        <v>CapAl8X15X3.5LA</v>
      </c>
      <c r="P431" s="52" t="s">
        <v>6146</v>
      </c>
      <c r="Q431" s="50" t="s">
        <v>5113</v>
      </c>
      <c r="R431" s="22" t="s">
        <v>5114</v>
      </c>
      <c r="S431" s="22" t="str">
        <f t="shared" ca="1" si="78"/>
        <v>C:\Altium Libraries\Passives Library\DataSheet\Aluminum Electrolytic Capacitors (Panasonic).pdf</v>
      </c>
      <c r="T431" s="50" t="str">
        <f t="shared" si="77"/>
        <v>LOW IMPEDANCE ALUMINUM ELECTROLYTIC CAPACITORS CapAl8X15X3.5 470uF±20% 10 V 105⁰С</v>
      </c>
    </row>
    <row r="432" spans="1:20" x14ac:dyDescent="0.3">
      <c r="A432" s="50" t="s">
        <v>6147</v>
      </c>
      <c r="B432" s="50" t="str">
        <f t="shared" si="70"/>
        <v>FM</v>
      </c>
      <c r="C432" s="52" t="s">
        <v>5144</v>
      </c>
      <c r="D432" s="50" t="str">
        <f t="shared" si="71"/>
        <v>680uF</v>
      </c>
      <c r="E432" s="50" t="s">
        <v>5109</v>
      </c>
      <c r="F432" s="50" t="str">
        <f t="shared" si="72"/>
        <v>10 V</v>
      </c>
      <c r="G432" s="50" t="str">
        <f t="shared" si="73"/>
        <v>105⁰С</v>
      </c>
      <c r="H432" s="52" t="s">
        <v>5892</v>
      </c>
      <c r="I432" s="50" t="str">
        <f t="shared" si="74"/>
        <v>CapAl8X15X3.5mm 680uF, 10 V</v>
      </c>
      <c r="J432" s="45" t="s">
        <v>23</v>
      </c>
      <c r="K432" s="53" t="s">
        <v>5111</v>
      </c>
      <c r="L432" s="45" t="s">
        <v>25</v>
      </c>
      <c r="M432" s="52" t="str">
        <f t="shared" si="75"/>
        <v>CapAl8X15X3.5</v>
      </c>
      <c r="N432" s="52" t="str">
        <f t="shared" si="69"/>
        <v>CapAl8X15X3.5RA</v>
      </c>
      <c r="O432" s="52" t="str">
        <f t="shared" si="76"/>
        <v>CapAl8X15X3.5LA</v>
      </c>
      <c r="P432" s="52" t="s">
        <v>6148</v>
      </c>
      <c r="Q432" s="50" t="s">
        <v>5113</v>
      </c>
      <c r="R432" s="22" t="s">
        <v>5114</v>
      </c>
      <c r="S432" s="22" t="str">
        <f t="shared" ca="1" si="78"/>
        <v>C:\Altium Libraries\Passives Library\DataSheet\Aluminum Electrolytic Capacitors (Panasonic).pdf</v>
      </c>
      <c r="T432" s="50" t="str">
        <f t="shared" si="77"/>
        <v>LOW IMPEDANCE ALUMINUM ELECTROLYTIC CAPACITORS CapAl8X15X3.5 680uF±20% 10 V 105⁰С</v>
      </c>
    </row>
    <row r="433" spans="1:20" x14ac:dyDescent="0.3">
      <c r="A433" s="50" t="s">
        <v>6149</v>
      </c>
      <c r="B433" s="50" t="str">
        <f t="shared" si="70"/>
        <v>FM</v>
      </c>
      <c r="C433" s="52" t="s">
        <v>5148</v>
      </c>
      <c r="D433" s="50" t="str">
        <f t="shared" si="71"/>
        <v>680uF</v>
      </c>
      <c r="E433" s="50" t="s">
        <v>5109</v>
      </c>
      <c r="F433" s="50" t="str">
        <f t="shared" si="72"/>
        <v>10 V</v>
      </c>
      <c r="G433" s="50" t="str">
        <f t="shared" si="73"/>
        <v>105⁰С</v>
      </c>
      <c r="H433" s="52" t="s">
        <v>6109</v>
      </c>
      <c r="I433" s="50" t="str">
        <f t="shared" si="74"/>
        <v>CapAl10X12.5X5.0mm 680uF, 10 V</v>
      </c>
      <c r="J433" s="45" t="s">
        <v>23</v>
      </c>
      <c r="K433" s="53" t="s">
        <v>5111</v>
      </c>
      <c r="L433" s="45" t="s">
        <v>25</v>
      </c>
      <c r="M433" s="52" t="str">
        <f t="shared" si="75"/>
        <v>CapAl10X12.5X5.0</v>
      </c>
      <c r="N433" s="52" t="str">
        <f t="shared" si="69"/>
        <v>CapAl10X12.5X5.0RA</v>
      </c>
      <c r="O433" s="52" t="str">
        <f t="shared" si="76"/>
        <v>CapAl10X12.5X5.0LA</v>
      </c>
      <c r="P433" s="52" t="s">
        <v>6150</v>
      </c>
      <c r="Q433" s="50" t="s">
        <v>5113</v>
      </c>
      <c r="R433" s="22" t="s">
        <v>5114</v>
      </c>
      <c r="S433" s="22" t="str">
        <f t="shared" ca="1" si="78"/>
        <v>C:\Altium Libraries\Passives Library\DataSheet\Aluminum Electrolytic Capacitors (Panasonic).pdf</v>
      </c>
      <c r="T433" s="50" t="str">
        <f t="shared" si="77"/>
        <v>LOW IMPEDANCE ALUMINUM ELECTROLYTIC CAPACITORS CapAl10X12.5X5.0 680uF±20% 10 V 105⁰С</v>
      </c>
    </row>
    <row r="434" spans="1:20" x14ac:dyDescent="0.3">
      <c r="A434" s="50" t="s">
        <v>6151</v>
      </c>
      <c r="B434" s="50" t="str">
        <f t="shared" si="70"/>
        <v>FM</v>
      </c>
      <c r="C434" s="52" t="s">
        <v>5154</v>
      </c>
      <c r="D434" s="50" t="str">
        <f t="shared" si="71"/>
        <v>1000uF</v>
      </c>
      <c r="E434" s="50" t="s">
        <v>5109</v>
      </c>
      <c r="F434" s="50" t="str">
        <f t="shared" si="72"/>
        <v>10 V</v>
      </c>
      <c r="G434" s="50" t="str">
        <f t="shared" si="73"/>
        <v>105⁰С</v>
      </c>
      <c r="H434" s="52" t="s">
        <v>6112</v>
      </c>
      <c r="I434" s="50" t="str">
        <f t="shared" si="74"/>
        <v>CapAl8X20X3.5mm 1000uF, 10 V</v>
      </c>
      <c r="J434" s="45" t="s">
        <v>23</v>
      </c>
      <c r="K434" s="53" t="s">
        <v>5111</v>
      </c>
      <c r="L434" s="45" t="s">
        <v>25</v>
      </c>
      <c r="M434" s="52" t="str">
        <f t="shared" si="75"/>
        <v>CapAl8X20X3.5</v>
      </c>
      <c r="N434" s="52" t="str">
        <f t="shared" si="69"/>
        <v>CapAl8X20X3.5RA</v>
      </c>
      <c r="O434" s="52" t="str">
        <f t="shared" si="76"/>
        <v>CapAl8X20X3.5LA</v>
      </c>
      <c r="P434" s="52" t="s">
        <v>6152</v>
      </c>
      <c r="Q434" s="50" t="s">
        <v>5113</v>
      </c>
      <c r="R434" s="22" t="s">
        <v>5114</v>
      </c>
      <c r="S434" s="22" t="str">
        <f t="shared" ca="1" si="78"/>
        <v>C:\Altium Libraries\Passives Library\DataSheet\Aluminum Electrolytic Capacitors (Panasonic).pdf</v>
      </c>
      <c r="T434" s="50" t="str">
        <f t="shared" si="77"/>
        <v>LOW IMPEDANCE ALUMINUM ELECTROLYTIC CAPACITORS CapAl8X20X3.5 1000uF±20% 10 V 105⁰С</v>
      </c>
    </row>
    <row r="435" spans="1:20" x14ac:dyDescent="0.3">
      <c r="A435" s="50" t="s">
        <v>6153</v>
      </c>
      <c r="B435" s="50" t="str">
        <f t="shared" si="70"/>
        <v>FM</v>
      </c>
      <c r="C435" s="52" t="s">
        <v>5158</v>
      </c>
      <c r="D435" s="50" t="str">
        <f t="shared" si="71"/>
        <v>1000uF</v>
      </c>
      <c r="E435" s="50" t="s">
        <v>5109</v>
      </c>
      <c r="F435" s="50" t="str">
        <f t="shared" si="72"/>
        <v>10 V</v>
      </c>
      <c r="G435" s="50" t="str">
        <f t="shared" si="73"/>
        <v>105⁰С</v>
      </c>
      <c r="H435" s="52" t="s">
        <v>6115</v>
      </c>
      <c r="I435" s="50" t="str">
        <f t="shared" si="74"/>
        <v>CapAl10X16X5.0mm 1000uF, 10 V</v>
      </c>
      <c r="J435" s="45" t="s">
        <v>23</v>
      </c>
      <c r="K435" s="53" t="s">
        <v>5111</v>
      </c>
      <c r="L435" s="45" t="s">
        <v>25</v>
      </c>
      <c r="M435" s="52" t="str">
        <f t="shared" si="75"/>
        <v>CapAl10X16X5.0</v>
      </c>
      <c r="N435" s="52" t="str">
        <f t="shared" si="69"/>
        <v>CapAl10X16X5.0RA</v>
      </c>
      <c r="O435" s="52" t="str">
        <f t="shared" si="76"/>
        <v>CapAl10X16X5.0LA</v>
      </c>
      <c r="P435" s="52" t="s">
        <v>6154</v>
      </c>
      <c r="Q435" s="50" t="s">
        <v>5113</v>
      </c>
      <c r="R435" s="22" t="s">
        <v>5114</v>
      </c>
      <c r="S435" s="22" t="str">
        <f t="shared" ca="1" si="78"/>
        <v>C:\Altium Libraries\Passives Library\DataSheet\Aluminum Electrolytic Capacitors (Panasonic).pdf</v>
      </c>
      <c r="T435" s="50" t="str">
        <f t="shared" si="77"/>
        <v>LOW IMPEDANCE ALUMINUM ELECTROLYTIC CAPACITORS CapAl10X16X5.0 1000uF±20% 10 V 105⁰С</v>
      </c>
    </row>
    <row r="436" spans="1:20" x14ac:dyDescent="0.3">
      <c r="A436" s="50" t="s">
        <v>6155</v>
      </c>
      <c r="B436" s="50" t="str">
        <f t="shared" si="70"/>
        <v>FM</v>
      </c>
      <c r="C436" s="52" t="s">
        <v>5162</v>
      </c>
      <c r="D436" s="50" t="str">
        <f t="shared" si="71"/>
        <v>1200uF</v>
      </c>
      <c r="E436" s="50" t="s">
        <v>5109</v>
      </c>
      <c r="F436" s="50" t="str">
        <f t="shared" si="72"/>
        <v>10 V</v>
      </c>
      <c r="G436" s="50" t="str">
        <f t="shared" si="73"/>
        <v>105⁰С</v>
      </c>
      <c r="H436" s="52" t="s">
        <v>6118</v>
      </c>
      <c r="I436" s="50" t="str">
        <f t="shared" si="74"/>
        <v>CapAl10X20X5.0mm 1200uF, 10 V</v>
      </c>
      <c r="J436" s="45" t="s">
        <v>23</v>
      </c>
      <c r="K436" s="53" t="s">
        <v>5111</v>
      </c>
      <c r="L436" s="45" t="s">
        <v>25</v>
      </c>
      <c r="M436" s="52" t="str">
        <f t="shared" si="75"/>
        <v>CapAl10X20X5.0</v>
      </c>
      <c r="N436" s="52" t="str">
        <f t="shared" si="69"/>
        <v>CapAl10X20X5.0RA</v>
      </c>
      <c r="O436" s="52" t="str">
        <f t="shared" si="76"/>
        <v>CapAl10X20X5.0LA</v>
      </c>
      <c r="P436" s="52" t="s">
        <v>6156</v>
      </c>
      <c r="Q436" s="50" t="s">
        <v>5113</v>
      </c>
      <c r="R436" s="22" t="s">
        <v>5114</v>
      </c>
      <c r="S436" s="22" t="str">
        <f t="shared" ca="1" si="78"/>
        <v>C:\Altium Libraries\Passives Library\DataSheet\Aluminum Electrolytic Capacitors (Panasonic).pdf</v>
      </c>
      <c r="T436" s="50" t="str">
        <f t="shared" si="77"/>
        <v>LOW IMPEDANCE ALUMINUM ELECTROLYTIC CAPACITORS CapAl10X20X5.0 1200uF±20% 10 V 105⁰С</v>
      </c>
    </row>
    <row r="437" spans="1:20" x14ac:dyDescent="0.3">
      <c r="A437" s="50" t="s">
        <v>6157</v>
      </c>
      <c r="B437" s="50" t="str">
        <f t="shared" si="70"/>
        <v>FM</v>
      </c>
      <c r="C437" s="52" t="s">
        <v>5170</v>
      </c>
      <c r="D437" s="50" t="str">
        <f t="shared" si="71"/>
        <v>1500uF</v>
      </c>
      <c r="E437" s="50" t="s">
        <v>5109</v>
      </c>
      <c r="F437" s="50" t="str">
        <f t="shared" si="72"/>
        <v>10 V</v>
      </c>
      <c r="G437" s="50" t="str">
        <f t="shared" si="73"/>
        <v>105⁰С</v>
      </c>
      <c r="H437" s="52" t="s">
        <v>6121</v>
      </c>
      <c r="I437" s="50" t="str">
        <f t="shared" si="74"/>
        <v>CapAl10X25X5.0mm 1500uF, 10 V</v>
      </c>
      <c r="J437" s="45" t="s">
        <v>23</v>
      </c>
      <c r="K437" s="53" t="s">
        <v>5111</v>
      </c>
      <c r="L437" s="45" t="s">
        <v>25</v>
      </c>
      <c r="M437" s="52" t="str">
        <f t="shared" si="75"/>
        <v>CapAl10X25X5.0</v>
      </c>
      <c r="N437" s="52" t="str">
        <f t="shared" si="69"/>
        <v>CapAl10X25X5.0RA</v>
      </c>
      <c r="O437" s="52" t="str">
        <f t="shared" si="76"/>
        <v>CapAl10X25X5.0LA</v>
      </c>
      <c r="P437" s="52" t="s">
        <v>6158</v>
      </c>
      <c r="Q437" s="50" t="s">
        <v>5113</v>
      </c>
      <c r="R437" s="22" t="s">
        <v>5114</v>
      </c>
      <c r="S437" s="22" t="str">
        <f t="shared" ca="1" si="78"/>
        <v>C:\Altium Libraries\Passives Library\DataSheet\Aluminum Electrolytic Capacitors (Panasonic).pdf</v>
      </c>
      <c r="T437" s="50" t="str">
        <f t="shared" si="77"/>
        <v>LOW IMPEDANCE ALUMINUM ELECTROLYTIC CAPACITORS CapAl10X25X5.0 1500uF±20% 10 V 105⁰С</v>
      </c>
    </row>
    <row r="438" spans="1:20" x14ac:dyDescent="0.3">
      <c r="A438" s="50" t="s">
        <v>6159</v>
      </c>
      <c r="B438" s="50" t="str">
        <f t="shared" si="70"/>
        <v>FM</v>
      </c>
      <c r="C438" s="52" t="s">
        <v>5184</v>
      </c>
      <c r="D438" s="50" t="str">
        <f t="shared" si="71"/>
        <v>2200uF</v>
      </c>
      <c r="E438" s="50" t="s">
        <v>5109</v>
      </c>
      <c r="F438" s="50" t="str">
        <f t="shared" si="72"/>
        <v>10 V</v>
      </c>
      <c r="G438" s="50" t="str">
        <f t="shared" si="73"/>
        <v>105⁰С</v>
      </c>
      <c r="H438" s="52" t="s">
        <v>6124</v>
      </c>
      <c r="I438" s="50" t="str">
        <f t="shared" si="74"/>
        <v>CapAl12.5X20X5.0mm 2200uF, 10 V</v>
      </c>
      <c r="J438" s="45" t="s">
        <v>23</v>
      </c>
      <c r="K438" s="53" t="s">
        <v>5111</v>
      </c>
      <c r="L438" s="45" t="s">
        <v>25</v>
      </c>
      <c r="M438" s="52" t="str">
        <f t="shared" si="75"/>
        <v>CapAl12.5X20X5.0</v>
      </c>
      <c r="N438" s="52" t="str">
        <f t="shared" si="69"/>
        <v>CapAl12.5X20X5.0RA</v>
      </c>
      <c r="O438" s="52" t="str">
        <f t="shared" si="76"/>
        <v>CapAl12.5X20X5.0LA</v>
      </c>
      <c r="P438" s="52" t="s">
        <v>6160</v>
      </c>
      <c r="Q438" s="50" t="s">
        <v>5113</v>
      </c>
      <c r="R438" s="22" t="s">
        <v>5114</v>
      </c>
      <c r="S438" s="22" t="str">
        <f t="shared" ca="1" si="78"/>
        <v>C:\Altium Libraries\Passives Library\DataSheet\Aluminum Electrolytic Capacitors (Panasonic).pdf</v>
      </c>
      <c r="T438" s="50" t="str">
        <f t="shared" si="77"/>
        <v>LOW IMPEDANCE ALUMINUM ELECTROLYTIC CAPACITORS CapAl12.5X20X5.0 2200uF±20% 10 V 105⁰С</v>
      </c>
    </row>
    <row r="439" spans="1:20" x14ac:dyDescent="0.3">
      <c r="A439" s="50" t="s">
        <v>6161</v>
      </c>
      <c r="B439" s="50" t="str">
        <f t="shared" si="70"/>
        <v>FM</v>
      </c>
      <c r="C439" s="52" t="s">
        <v>5196</v>
      </c>
      <c r="D439" s="50" t="str">
        <f t="shared" si="71"/>
        <v>3300uF</v>
      </c>
      <c r="E439" s="50" t="s">
        <v>5109</v>
      </c>
      <c r="F439" s="50" t="str">
        <f t="shared" si="72"/>
        <v>10 V</v>
      </c>
      <c r="G439" s="50" t="str">
        <f t="shared" si="73"/>
        <v>105⁰С</v>
      </c>
      <c r="H439" s="52" t="s">
        <v>6127</v>
      </c>
      <c r="I439" s="50" t="str">
        <f t="shared" si="74"/>
        <v>CapAl12.5X25X5.0mm 3300uF, 10 V</v>
      </c>
      <c r="J439" s="45" t="s">
        <v>23</v>
      </c>
      <c r="K439" s="53" t="s">
        <v>5111</v>
      </c>
      <c r="L439" s="45" t="s">
        <v>25</v>
      </c>
      <c r="M439" s="52" t="str">
        <f t="shared" si="75"/>
        <v>CapAl12.5X25X5.0</v>
      </c>
      <c r="N439" s="52" t="str">
        <f t="shared" si="69"/>
        <v>CapAl12.5X25X5.0RA</v>
      </c>
      <c r="O439" s="52" t="str">
        <f t="shared" si="76"/>
        <v>CapAl12.5X25X5.0LA</v>
      </c>
      <c r="P439" s="52" t="s">
        <v>6162</v>
      </c>
      <c r="Q439" s="50" t="s">
        <v>5113</v>
      </c>
      <c r="R439" s="22" t="s">
        <v>5114</v>
      </c>
      <c r="S439" s="22" t="str">
        <f t="shared" ca="1" si="78"/>
        <v>C:\Altium Libraries\Passives Library\DataSheet\Aluminum Electrolytic Capacitors (Panasonic).pdf</v>
      </c>
      <c r="T439" s="50" t="str">
        <f t="shared" si="77"/>
        <v>LOW IMPEDANCE ALUMINUM ELECTROLYTIC CAPACITORS CapAl12.5X25X5.0 3300uF±20% 10 V 105⁰С</v>
      </c>
    </row>
    <row r="440" spans="1:20" x14ac:dyDescent="0.3">
      <c r="A440" s="50" t="s">
        <v>6163</v>
      </c>
      <c r="B440" s="50" t="str">
        <f t="shared" si="70"/>
        <v>FM</v>
      </c>
      <c r="C440" s="52" t="s">
        <v>5200</v>
      </c>
      <c r="D440" s="50" t="str">
        <f t="shared" si="71"/>
        <v>3900uF</v>
      </c>
      <c r="E440" s="50" t="s">
        <v>5109</v>
      </c>
      <c r="F440" s="50" t="str">
        <f t="shared" si="72"/>
        <v>10 V</v>
      </c>
      <c r="G440" s="50" t="str">
        <f t="shared" si="73"/>
        <v>105⁰С</v>
      </c>
      <c r="H440" s="52" t="s">
        <v>6130</v>
      </c>
      <c r="I440" s="50" t="str">
        <f t="shared" si="74"/>
        <v>CapAl12.5X30X5.0mm 3900uF, 10 V</v>
      </c>
      <c r="J440" s="45" t="s">
        <v>23</v>
      </c>
      <c r="K440" s="53" t="s">
        <v>5111</v>
      </c>
      <c r="L440" s="45" t="s">
        <v>25</v>
      </c>
      <c r="M440" s="52" t="str">
        <f t="shared" si="75"/>
        <v>CapAl12.5X30X5.0</v>
      </c>
      <c r="N440" s="52" t="str">
        <f t="shared" si="69"/>
        <v>CapAl12.5X30X5.0RA</v>
      </c>
      <c r="O440" s="52" t="str">
        <f t="shared" si="76"/>
        <v>CapAl12.5X30X5.0LA</v>
      </c>
      <c r="P440" s="52" t="s">
        <v>6164</v>
      </c>
      <c r="Q440" s="50" t="s">
        <v>5113</v>
      </c>
      <c r="R440" s="22" t="s">
        <v>5114</v>
      </c>
      <c r="S440" s="22" t="str">
        <f t="shared" ca="1" si="78"/>
        <v>C:\Altium Libraries\Passives Library\DataSheet\Aluminum Electrolytic Capacitors (Panasonic).pdf</v>
      </c>
      <c r="T440" s="50" t="str">
        <f t="shared" si="77"/>
        <v>LOW IMPEDANCE ALUMINUM ELECTROLYTIC CAPACITORS CapAl12.5X30X5.0 3900uF±20% 10 V 105⁰С</v>
      </c>
    </row>
    <row r="441" spans="1:20" x14ac:dyDescent="0.3">
      <c r="A441" s="50" t="s">
        <v>6165</v>
      </c>
      <c r="B441" s="50" t="str">
        <f t="shared" si="70"/>
        <v>FM</v>
      </c>
      <c r="C441" s="52" t="s">
        <v>5204</v>
      </c>
      <c r="D441" s="50" t="str">
        <f t="shared" si="71"/>
        <v>3900uF</v>
      </c>
      <c r="E441" s="50" t="s">
        <v>5109</v>
      </c>
      <c r="F441" s="50" t="str">
        <f t="shared" si="72"/>
        <v>10 V</v>
      </c>
      <c r="G441" s="50" t="str">
        <f t="shared" si="73"/>
        <v>105⁰С</v>
      </c>
      <c r="H441" s="52" t="s">
        <v>6136</v>
      </c>
      <c r="I441" s="50" t="str">
        <f t="shared" si="74"/>
        <v>CapAl16X20X7.5mm 3900uF, 10 V</v>
      </c>
      <c r="J441" s="45" t="s">
        <v>23</v>
      </c>
      <c r="K441" s="53" t="s">
        <v>5111</v>
      </c>
      <c r="L441" s="45" t="s">
        <v>25</v>
      </c>
      <c r="M441" s="52" t="str">
        <f t="shared" si="75"/>
        <v>CapAl16X20X7.5</v>
      </c>
      <c r="N441" s="52" t="str">
        <f t="shared" si="69"/>
        <v>CapAl16X20X7.5RA</v>
      </c>
      <c r="O441" s="52" t="str">
        <f t="shared" si="76"/>
        <v>CapAl16X20X7.5LA</v>
      </c>
      <c r="P441" s="52" t="s">
        <v>6166</v>
      </c>
      <c r="Q441" s="50" t="s">
        <v>5113</v>
      </c>
      <c r="R441" s="22" t="s">
        <v>5114</v>
      </c>
      <c r="S441" s="22" t="str">
        <f t="shared" ca="1" si="78"/>
        <v>C:\Altium Libraries\Passives Library\DataSheet\Aluminum Electrolytic Capacitors (Panasonic).pdf</v>
      </c>
      <c r="T441" s="50" t="str">
        <f t="shared" si="77"/>
        <v>LOW IMPEDANCE ALUMINUM ELECTROLYTIC CAPACITORS CapAl16X20X7.5 3900uF±20% 10 V 105⁰С</v>
      </c>
    </row>
    <row r="442" spans="1:20" x14ac:dyDescent="0.3">
      <c r="A442" s="50" t="s">
        <v>6167</v>
      </c>
      <c r="B442" s="50" t="str">
        <f t="shared" si="70"/>
        <v>FM</v>
      </c>
      <c r="C442" s="52" t="s">
        <v>5208</v>
      </c>
      <c r="D442" s="50" t="str">
        <f t="shared" si="71"/>
        <v>4700uF</v>
      </c>
      <c r="E442" s="50" t="s">
        <v>5109</v>
      </c>
      <c r="F442" s="50" t="str">
        <f t="shared" si="72"/>
        <v>10 V</v>
      </c>
      <c r="G442" s="50" t="str">
        <f t="shared" si="73"/>
        <v>105⁰С</v>
      </c>
      <c r="H442" s="52" t="s">
        <v>6133</v>
      </c>
      <c r="I442" s="50" t="str">
        <f t="shared" si="74"/>
        <v>CapAl12.5X35X5.0mm 4700uF, 10 V</v>
      </c>
      <c r="J442" s="45" t="s">
        <v>23</v>
      </c>
      <c r="K442" s="53" t="s">
        <v>5111</v>
      </c>
      <c r="L442" s="45" t="s">
        <v>25</v>
      </c>
      <c r="M442" s="52" t="str">
        <f t="shared" si="75"/>
        <v>CapAl12.5X35X5.0</v>
      </c>
      <c r="N442" s="52" t="str">
        <f t="shared" si="69"/>
        <v>CapAl12.5X35X5.0RA</v>
      </c>
      <c r="O442" s="52" t="str">
        <f t="shared" si="76"/>
        <v>CapAl12.5X35X5.0LA</v>
      </c>
      <c r="P442" s="52" t="s">
        <v>6168</v>
      </c>
      <c r="Q442" s="50" t="s">
        <v>5113</v>
      </c>
      <c r="R442" s="22" t="s">
        <v>5114</v>
      </c>
      <c r="S442" s="22" t="str">
        <f t="shared" ca="1" si="78"/>
        <v>C:\Altium Libraries\Passives Library\DataSheet\Aluminum Electrolytic Capacitors (Panasonic).pdf</v>
      </c>
      <c r="T442" s="50" t="str">
        <f t="shared" si="77"/>
        <v>LOW IMPEDANCE ALUMINUM ELECTROLYTIC CAPACITORS CapAl12.5X35X5.0 4700uF±20% 10 V 105⁰С</v>
      </c>
    </row>
    <row r="443" spans="1:20" x14ac:dyDescent="0.3">
      <c r="A443" s="50" t="s">
        <v>6169</v>
      </c>
      <c r="B443" s="50" t="str">
        <f t="shared" si="70"/>
        <v>FM</v>
      </c>
      <c r="C443" s="52" t="s">
        <v>5218</v>
      </c>
      <c r="D443" s="50" t="str">
        <f t="shared" si="71"/>
        <v>5600uF</v>
      </c>
      <c r="E443" s="50" t="s">
        <v>5109</v>
      </c>
      <c r="F443" s="50" t="str">
        <f t="shared" si="72"/>
        <v>10 V</v>
      </c>
      <c r="G443" s="50" t="str">
        <f t="shared" si="73"/>
        <v>105⁰С</v>
      </c>
      <c r="H443" s="52" t="s">
        <v>6139</v>
      </c>
      <c r="I443" s="50" t="str">
        <f t="shared" si="74"/>
        <v>CapAl16X25X7.5mm 5600uF, 10 V</v>
      </c>
      <c r="J443" s="45" t="s">
        <v>23</v>
      </c>
      <c r="K443" s="53" t="s">
        <v>5111</v>
      </c>
      <c r="L443" s="45" t="s">
        <v>25</v>
      </c>
      <c r="M443" s="52" t="str">
        <f t="shared" si="75"/>
        <v>CapAl16X25X7.5</v>
      </c>
      <c r="N443" s="52" t="str">
        <f t="shared" si="69"/>
        <v>CapAl16X25X7.5RA</v>
      </c>
      <c r="O443" s="52" t="str">
        <f t="shared" si="76"/>
        <v>CapAl16X25X7.5LA</v>
      </c>
      <c r="P443" s="52" t="s">
        <v>6170</v>
      </c>
      <c r="Q443" s="50" t="s">
        <v>5113</v>
      </c>
      <c r="R443" s="22" t="s">
        <v>5114</v>
      </c>
      <c r="S443" s="22" t="str">
        <f t="shared" ca="1" si="78"/>
        <v>C:\Altium Libraries\Passives Library\DataSheet\Aluminum Electrolytic Capacitors (Panasonic).pdf</v>
      </c>
      <c r="T443" s="50" t="str">
        <f t="shared" si="77"/>
        <v>LOW IMPEDANCE ALUMINUM ELECTROLYTIC CAPACITORS CapAl16X25X7.5 5600uF±20% 10 V 105⁰С</v>
      </c>
    </row>
    <row r="444" spans="1:20" x14ac:dyDescent="0.3">
      <c r="A444" s="50" t="s">
        <v>6171</v>
      </c>
      <c r="B444" s="50" t="str">
        <f t="shared" si="70"/>
        <v>FM</v>
      </c>
      <c r="C444" s="52" t="s">
        <v>5120</v>
      </c>
      <c r="D444" s="50" t="str">
        <f t="shared" si="71"/>
        <v>68uF</v>
      </c>
      <c r="E444" s="50" t="s">
        <v>5109</v>
      </c>
      <c r="F444" s="50" t="str">
        <f t="shared" si="72"/>
        <v>16 V</v>
      </c>
      <c r="G444" s="50" t="str">
        <f t="shared" si="73"/>
        <v>105⁰С</v>
      </c>
      <c r="H444" s="52" t="s">
        <v>6099</v>
      </c>
      <c r="I444" s="50" t="str">
        <f t="shared" si="74"/>
        <v>CapAl5X11X2.0mm 68uF, 16 V</v>
      </c>
      <c r="J444" s="45" t="s">
        <v>23</v>
      </c>
      <c r="K444" s="53" t="s">
        <v>5111</v>
      </c>
      <c r="L444" s="45" t="s">
        <v>25</v>
      </c>
      <c r="M444" s="52" t="str">
        <f t="shared" si="75"/>
        <v>CapAl5X11X2.0</v>
      </c>
      <c r="N444" s="52" t="str">
        <f t="shared" si="69"/>
        <v>CapAl5X11X2.0RA</v>
      </c>
      <c r="O444" s="52" t="str">
        <f t="shared" si="76"/>
        <v>CapAl5X11X2.0LA</v>
      </c>
      <c r="P444" s="52" t="s">
        <v>6172</v>
      </c>
      <c r="Q444" s="50" t="s">
        <v>5113</v>
      </c>
      <c r="R444" s="22" t="s">
        <v>5114</v>
      </c>
      <c r="S444" s="22" t="str">
        <f t="shared" ca="1" si="78"/>
        <v>C:\Altium Libraries\Passives Library\DataSheet\Aluminum Electrolytic Capacitors (Panasonic).pdf</v>
      </c>
      <c r="T444" s="50" t="str">
        <f t="shared" si="77"/>
        <v>LOW IMPEDANCE ALUMINUM ELECTROLYTIC CAPACITORS CapAl5X11X2.0 68uF±20% 16 V 105⁰С</v>
      </c>
    </row>
    <row r="445" spans="1:20" x14ac:dyDescent="0.3">
      <c r="A445" s="50" t="s">
        <v>6173</v>
      </c>
      <c r="B445" s="50" t="str">
        <f t="shared" si="70"/>
        <v>FM</v>
      </c>
      <c r="C445" s="52" t="s">
        <v>5128</v>
      </c>
      <c r="D445" s="50" t="str">
        <f t="shared" si="71"/>
        <v>120uF</v>
      </c>
      <c r="E445" s="50" t="s">
        <v>5109</v>
      </c>
      <c r="F445" s="50" t="str">
        <f t="shared" si="72"/>
        <v>16 V</v>
      </c>
      <c r="G445" s="50" t="str">
        <f t="shared" si="73"/>
        <v>105⁰С</v>
      </c>
      <c r="H445" s="52" t="s">
        <v>5811</v>
      </c>
      <c r="I445" s="50" t="str">
        <f t="shared" si="74"/>
        <v>CapAl6.3X11.2X2.5mm 120uF, 16 V</v>
      </c>
      <c r="J445" s="45" t="s">
        <v>23</v>
      </c>
      <c r="K445" s="53" t="s">
        <v>5111</v>
      </c>
      <c r="L445" s="45" t="s">
        <v>25</v>
      </c>
      <c r="M445" s="52" t="str">
        <f t="shared" si="75"/>
        <v>CapAl6.3X11.2X2.5</v>
      </c>
      <c r="N445" s="52" t="str">
        <f t="shared" si="69"/>
        <v>CapAl6.3X11.2X2.5RA</v>
      </c>
      <c r="O445" s="52" t="str">
        <f t="shared" si="76"/>
        <v>CapAl6.3X11.2X2.5LA</v>
      </c>
      <c r="P445" s="52" t="s">
        <v>6174</v>
      </c>
      <c r="Q445" s="50" t="s">
        <v>5113</v>
      </c>
      <c r="R445" s="22" t="s">
        <v>5114</v>
      </c>
      <c r="S445" s="22" t="str">
        <f t="shared" ca="1" si="78"/>
        <v>C:\Altium Libraries\Passives Library\DataSheet\Aluminum Electrolytic Capacitors (Panasonic).pdf</v>
      </c>
      <c r="T445" s="50" t="str">
        <f t="shared" si="77"/>
        <v>LOW IMPEDANCE ALUMINUM ELECTROLYTIC CAPACITORS CapAl6.3X11.2X2.5 120uF±20% 16 V 105⁰С</v>
      </c>
    </row>
    <row r="446" spans="1:20" x14ac:dyDescent="0.3">
      <c r="A446" s="50" t="s">
        <v>6175</v>
      </c>
      <c r="B446" s="50" t="str">
        <f t="shared" si="70"/>
        <v>FM</v>
      </c>
      <c r="C446" s="52" t="s">
        <v>5136</v>
      </c>
      <c r="D446" s="50" t="str">
        <f t="shared" si="71"/>
        <v>330uF</v>
      </c>
      <c r="E446" s="50" t="s">
        <v>5109</v>
      </c>
      <c r="F446" s="50" t="str">
        <f t="shared" si="72"/>
        <v>16 V</v>
      </c>
      <c r="G446" s="50" t="str">
        <f t="shared" si="73"/>
        <v>105⁰С</v>
      </c>
      <c r="H446" s="52" t="s">
        <v>6104</v>
      </c>
      <c r="I446" s="50" t="str">
        <f t="shared" si="74"/>
        <v>CapAl8X11.5X3.5mm 330uF, 16 V</v>
      </c>
      <c r="J446" s="45" t="s">
        <v>23</v>
      </c>
      <c r="K446" s="53" t="s">
        <v>5111</v>
      </c>
      <c r="L446" s="45" t="s">
        <v>25</v>
      </c>
      <c r="M446" s="52" t="str">
        <f t="shared" si="75"/>
        <v>CapAl8X11.5X3.5</v>
      </c>
      <c r="N446" s="52" t="str">
        <f t="shared" si="69"/>
        <v>CapAl8X11.5X3.5RA</v>
      </c>
      <c r="O446" s="52" t="str">
        <f t="shared" si="76"/>
        <v>CapAl8X11.5X3.5LA</v>
      </c>
      <c r="P446" s="52" t="s">
        <v>6176</v>
      </c>
      <c r="Q446" s="50" t="s">
        <v>5113</v>
      </c>
      <c r="R446" s="22" t="s">
        <v>5114</v>
      </c>
      <c r="S446" s="22" t="str">
        <f t="shared" ca="1" si="78"/>
        <v>C:\Altium Libraries\Passives Library\DataSheet\Aluminum Electrolytic Capacitors (Panasonic).pdf</v>
      </c>
      <c r="T446" s="50" t="str">
        <f t="shared" si="77"/>
        <v>LOW IMPEDANCE ALUMINUM ELECTROLYTIC CAPACITORS CapAl8X11.5X3.5 330uF±20% 16 V 105⁰С</v>
      </c>
    </row>
    <row r="447" spans="1:20" x14ac:dyDescent="0.3">
      <c r="A447" s="50" t="s">
        <v>6177</v>
      </c>
      <c r="B447" s="50" t="str">
        <f t="shared" si="70"/>
        <v>FM</v>
      </c>
      <c r="C447" s="52" t="s">
        <v>5144</v>
      </c>
      <c r="D447" s="50" t="str">
        <f t="shared" si="71"/>
        <v>470uF</v>
      </c>
      <c r="E447" s="50" t="s">
        <v>5109</v>
      </c>
      <c r="F447" s="50" t="str">
        <f t="shared" si="72"/>
        <v>16 V</v>
      </c>
      <c r="G447" s="50" t="str">
        <f t="shared" si="73"/>
        <v>105⁰С</v>
      </c>
      <c r="H447" s="52" t="s">
        <v>5892</v>
      </c>
      <c r="I447" s="50" t="str">
        <f t="shared" si="74"/>
        <v>CapAl8X15X3.5mm 470uF, 16 V</v>
      </c>
      <c r="J447" s="45" t="s">
        <v>23</v>
      </c>
      <c r="K447" s="53" t="s">
        <v>5111</v>
      </c>
      <c r="L447" s="45" t="s">
        <v>25</v>
      </c>
      <c r="M447" s="52" t="str">
        <f t="shared" si="75"/>
        <v>CapAl8X15X3.5</v>
      </c>
      <c r="N447" s="52" t="str">
        <f t="shared" si="69"/>
        <v>CapAl8X15X3.5RA</v>
      </c>
      <c r="O447" s="52" t="str">
        <f t="shared" si="76"/>
        <v>CapAl8X15X3.5LA</v>
      </c>
      <c r="P447" s="52" t="s">
        <v>6178</v>
      </c>
      <c r="Q447" s="50" t="s">
        <v>5113</v>
      </c>
      <c r="R447" s="22" t="s">
        <v>5114</v>
      </c>
      <c r="S447" s="22" t="str">
        <f t="shared" ca="1" si="78"/>
        <v>C:\Altium Libraries\Passives Library\DataSheet\Aluminum Electrolytic Capacitors (Panasonic).pdf</v>
      </c>
      <c r="T447" s="50" t="str">
        <f t="shared" si="77"/>
        <v>LOW IMPEDANCE ALUMINUM ELECTROLYTIC CAPACITORS CapAl8X15X3.5 470uF±20% 16 V 105⁰С</v>
      </c>
    </row>
    <row r="448" spans="1:20" x14ac:dyDescent="0.3">
      <c r="A448" s="50" t="s">
        <v>6179</v>
      </c>
      <c r="B448" s="50" t="str">
        <f t="shared" si="70"/>
        <v>FM</v>
      </c>
      <c r="C448" s="52" t="s">
        <v>5148</v>
      </c>
      <c r="D448" s="50" t="str">
        <f t="shared" si="71"/>
        <v>470uF</v>
      </c>
      <c r="E448" s="50" t="s">
        <v>5109</v>
      </c>
      <c r="F448" s="50" t="str">
        <f t="shared" si="72"/>
        <v>16 V</v>
      </c>
      <c r="G448" s="50" t="str">
        <f t="shared" si="73"/>
        <v>105⁰С</v>
      </c>
      <c r="H448" s="52" t="s">
        <v>6109</v>
      </c>
      <c r="I448" s="50" t="str">
        <f t="shared" si="74"/>
        <v>CapAl10X12.5X5.0mm 470uF, 16 V</v>
      </c>
      <c r="J448" s="45" t="s">
        <v>23</v>
      </c>
      <c r="K448" s="53" t="s">
        <v>5111</v>
      </c>
      <c r="L448" s="45" t="s">
        <v>25</v>
      </c>
      <c r="M448" s="52" t="str">
        <f t="shared" si="75"/>
        <v>CapAl10X12.5X5.0</v>
      </c>
      <c r="N448" s="52" t="str">
        <f t="shared" si="69"/>
        <v>CapAl10X12.5X5.0RA</v>
      </c>
      <c r="O448" s="52" t="str">
        <f t="shared" si="76"/>
        <v>CapAl10X12.5X5.0LA</v>
      </c>
      <c r="P448" s="52" t="s">
        <v>6180</v>
      </c>
      <c r="Q448" s="50" t="s">
        <v>5113</v>
      </c>
      <c r="R448" s="22" t="s">
        <v>5114</v>
      </c>
      <c r="S448" s="22" t="str">
        <f t="shared" ca="1" si="78"/>
        <v>C:\Altium Libraries\Passives Library\DataSheet\Aluminum Electrolytic Capacitors (Panasonic).pdf</v>
      </c>
      <c r="T448" s="50" t="str">
        <f t="shared" si="77"/>
        <v>LOW IMPEDANCE ALUMINUM ELECTROLYTIC CAPACITORS CapAl10X12.5X5.0 470uF±20% 16 V 105⁰С</v>
      </c>
    </row>
    <row r="449" spans="1:20" x14ac:dyDescent="0.3">
      <c r="A449" s="50" t="s">
        <v>6181</v>
      </c>
      <c r="B449" s="50" t="str">
        <f t="shared" si="70"/>
        <v>FM</v>
      </c>
      <c r="C449" s="52" t="s">
        <v>5154</v>
      </c>
      <c r="D449" s="50" t="str">
        <f t="shared" si="71"/>
        <v>680uF</v>
      </c>
      <c r="E449" s="50" t="s">
        <v>5109</v>
      </c>
      <c r="F449" s="50" t="str">
        <f t="shared" si="72"/>
        <v>16 V</v>
      </c>
      <c r="G449" s="50" t="str">
        <f t="shared" si="73"/>
        <v>105⁰С</v>
      </c>
      <c r="H449" s="52" t="s">
        <v>6112</v>
      </c>
      <c r="I449" s="50" t="str">
        <f t="shared" si="74"/>
        <v>CapAl8X20X3.5mm 680uF, 16 V</v>
      </c>
      <c r="J449" s="45" t="s">
        <v>23</v>
      </c>
      <c r="K449" s="53" t="s">
        <v>5111</v>
      </c>
      <c r="L449" s="45" t="s">
        <v>25</v>
      </c>
      <c r="M449" s="52" t="str">
        <f t="shared" si="75"/>
        <v>CapAl8X20X3.5</v>
      </c>
      <c r="N449" s="52" t="str">
        <f t="shared" si="69"/>
        <v>CapAl8X20X3.5RA</v>
      </c>
      <c r="O449" s="52" t="str">
        <f t="shared" si="76"/>
        <v>CapAl8X20X3.5LA</v>
      </c>
      <c r="P449" s="52" t="s">
        <v>6182</v>
      </c>
      <c r="Q449" s="50" t="s">
        <v>5113</v>
      </c>
      <c r="R449" s="22" t="s">
        <v>5114</v>
      </c>
      <c r="S449" s="22" t="str">
        <f t="shared" ca="1" si="78"/>
        <v>C:\Altium Libraries\Passives Library\DataSheet\Aluminum Electrolytic Capacitors (Panasonic).pdf</v>
      </c>
      <c r="T449" s="50" t="str">
        <f t="shared" si="77"/>
        <v>LOW IMPEDANCE ALUMINUM ELECTROLYTIC CAPACITORS CapAl8X20X3.5 680uF±20% 16 V 105⁰С</v>
      </c>
    </row>
    <row r="450" spans="1:20" x14ac:dyDescent="0.3">
      <c r="A450" s="50" t="s">
        <v>6183</v>
      </c>
      <c r="B450" s="50" t="str">
        <f t="shared" si="70"/>
        <v>FM</v>
      </c>
      <c r="C450" s="52" t="s">
        <v>5158</v>
      </c>
      <c r="D450" s="50" t="str">
        <f t="shared" si="71"/>
        <v>680uF</v>
      </c>
      <c r="E450" s="50" t="s">
        <v>5109</v>
      </c>
      <c r="F450" s="50" t="str">
        <f t="shared" si="72"/>
        <v>16 V</v>
      </c>
      <c r="G450" s="50" t="str">
        <f t="shared" si="73"/>
        <v>105⁰С</v>
      </c>
      <c r="H450" s="52" t="s">
        <v>6115</v>
      </c>
      <c r="I450" s="50" t="str">
        <f t="shared" si="74"/>
        <v>CapAl10X16X5.0mm 680uF, 16 V</v>
      </c>
      <c r="J450" s="45" t="s">
        <v>23</v>
      </c>
      <c r="K450" s="53" t="s">
        <v>5111</v>
      </c>
      <c r="L450" s="45" t="s">
        <v>25</v>
      </c>
      <c r="M450" s="52" t="str">
        <f t="shared" si="75"/>
        <v>CapAl10X16X5.0</v>
      </c>
      <c r="N450" s="52" t="str">
        <f t="shared" si="69"/>
        <v>CapAl10X16X5.0RA</v>
      </c>
      <c r="O450" s="52" t="str">
        <f t="shared" si="76"/>
        <v>CapAl10X16X5.0LA</v>
      </c>
      <c r="P450" s="52" t="s">
        <v>6184</v>
      </c>
      <c r="Q450" s="50" t="s">
        <v>5113</v>
      </c>
      <c r="R450" s="22" t="s">
        <v>5114</v>
      </c>
      <c r="S450" s="22" t="str">
        <f t="shared" ca="1" si="78"/>
        <v>C:\Altium Libraries\Passives Library\DataSheet\Aluminum Electrolytic Capacitors (Panasonic).pdf</v>
      </c>
      <c r="T450" s="50" t="str">
        <f t="shared" si="77"/>
        <v>LOW IMPEDANCE ALUMINUM ELECTROLYTIC CAPACITORS CapAl10X16X5.0 680uF±20% 16 V 105⁰С</v>
      </c>
    </row>
    <row r="451" spans="1:20" x14ac:dyDescent="0.3">
      <c r="A451" s="50" t="s">
        <v>6185</v>
      </c>
      <c r="B451" s="50" t="str">
        <f t="shared" si="70"/>
        <v>FM</v>
      </c>
      <c r="C451" s="52" t="s">
        <v>5162</v>
      </c>
      <c r="D451" s="50" t="str">
        <f t="shared" si="71"/>
        <v>1000uF</v>
      </c>
      <c r="E451" s="50" t="s">
        <v>5109</v>
      </c>
      <c r="F451" s="50" t="str">
        <f t="shared" si="72"/>
        <v>16 V</v>
      </c>
      <c r="G451" s="50" t="str">
        <f t="shared" si="73"/>
        <v>105⁰С</v>
      </c>
      <c r="H451" s="52" t="s">
        <v>6118</v>
      </c>
      <c r="I451" s="50" t="str">
        <f t="shared" si="74"/>
        <v>CapAl10X20X5.0mm 1000uF, 16 V</v>
      </c>
      <c r="J451" s="45" t="s">
        <v>23</v>
      </c>
      <c r="K451" s="53" t="s">
        <v>5111</v>
      </c>
      <c r="L451" s="45" t="s">
        <v>25</v>
      </c>
      <c r="M451" s="52" t="str">
        <f t="shared" si="75"/>
        <v>CapAl10X20X5.0</v>
      </c>
      <c r="N451" s="52" t="str">
        <f t="shared" ref="N451:N514" si="79">CONCATENATE(M451,"RA")</f>
        <v>CapAl10X20X5.0RA</v>
      </c>
      <c r="O451" s="52" t="str">
        <f t="shared" si="76"/>
        <v>CapAl10X20X5.0LA</v>
      </c>
      <c r="P451" s="52" t="s">
        <v>6186</v>
      </c>
      <c r="Q451" s="50" t="s">
        <v>5113</v>
      </c>
      <c r="R451" s="22" t="s">
        <v>5114</v>
      </c>
      <c r="S451" s="22" t="str">
        <f t="shared" ca="1" si="78"/>
        <v>C:\Altium Libraries\Passives Library\DataSheet\Aluminum Electrolytic Capacitors (Panasonic).pdf</v>
      </c>
      <c r="T451" s="50" t="str">
        <f t="shared" si="77"/>
        <v>LOW IMPEDANCE ALUMINUM ELECTROLYTIC CAPACITORS CapAl10X20X5.0 1000uF±20% 16 V 105⁰С</v>
      </c>
    </row>
    <row r="452" spans="1:20" x14ac:dyDescent="0.3">
      <c r="A452" s="50" t="s">
        <v>6187</v>
      </c>
      <c r="B452" s="50" t="str">
        <f t="shared" si="70"/>
        <v>FM</v>
      </c>
      <c r="C452" s="52" t="s">
        <v>5170</v>
      </c>
      <c r="D452" s="50" t="str">
        <f t="shared" si="71"/>
        <v>1200uF</v>
      </c>
      <c r="E452" s="50" t="s">
        <v>5109</v>
      </c>
      <c r="F452" s="50" t="str">
        <f t="shared" si="72"/>
        <v>16 V</v>
      </c>
      <c r="G452" s="50" t="str">
        <f t="shared" si="73"/>
        <v>105⁰С</v>
      </c>
      <c r="H452" s="52" t="s">
        <v>6121</v>
      </c>
      <c r="I452" s="50" t="str">
        <f t="shared" si="74"/>
        <v>CapAl10X25X5.0mm 1200uF, 16 V</v>
      </c>
      <c r="J452" s="45" t="s">
        <v>23</v>
      </c>
      <c r="K452" s="53" t="s">
        <v>5111</v>
      </c>
      <c r="L452" s="45" t="s">
        <v>25</v>
      </c>
      <c r="M452" s="52" t="str">
        <f t="shared" si="75"/>
        <v>CapAl10X25X5.0</v>
      </c>
      <c r="N452" s="52" t="str">
        <f t="shared" si="79"/>
        <v>CapAl10X25X5.0RA</v>
      </c>
      <c r="O452" s="52" t="str">
        <f t="shared" si="76"/>
        <v>CapAl10X25X5.0LA</v>
      </c>
      <c r="P452" s="52" t="s">
        <v>6188</v>
      </c>
      <c r="Q452" s="50" t="s">
        <v>5113</v>
      </c>
      <c r="R452" s="22" t="s">
        <v>5114</v>
      </c>
      <c r="S452" s="22" t="str">
        <f t="shared" ca="1" si="78"/>
        <v>C:\Altium Libraries\Passives Library\DataSheet\Aluminum Electrolytic Capacitors (Panasonic).pdf</v>
      </c>
      <c r="T452" s="50" t="str">
        <f t="shared" si="77"/>
        <v>LOW IMPEDANCE ALUMINUM ELECTROLYTIC CAPACITORS CapAl10X25X5.0 1200uF±20% 16 V 105⁰С</v>
      </c>
    </row>
    <row r="453" spans="1:20" x14ac:dyDescent="0.3">
      <c r="A453" s="50" t="s">
        <v>6189</v>
      </c>
      <c r="B453" s="50" t="str">
        <f t="shared" si="70"/>
        <v>FM</v>
      </c>
      <c r="C453" s="52" t="s">
        <v>5184</v>
      </c>
      <c r="D453" s="50" t="str">
        <f t="shared" si="71"/>
        <v>1500uF</v>
      </c>
      <c r="E453" s="50" t="s">
        <v>5109</v>
      </c>
      <c r="F453" s="50" t="str">
        <f t="shared" si="72"/>
        <v>16 V</v>
      </c>
      <c r="G453" s="50" t="str">
        <f t="shared" si="73"/>
        <v>105⁰С</v>
      </c>
      <c r="H453" s="52" t="s">
        <v>6124</v>
      </c>
      <c r="I453" s="50" t="str">
        <f t="shared" si="74"/>
        <v>CapAl12.5X20X5.0mm 1500uF, 16 V</v>
      </c>
      <c r="J453" s="45" t="s">
        <v>23</v>
      </c>
      <c r="K453" s="53" t="s">
        <v>5111</v>
      </c>
      <c r="L453" s="45" t="s">
        <v>25</v>
      </c>
      <c r="M453" s="52" t="str">
        <f t="shared" si="75"/>
        <v>CapAl12.5X20X5.0</v>
      </c>
      <c r="N453" s="52" t="str">
        <f t="shared" si="79"/>
        <v>CapAl12.5X20X5.0RA</v>
      </c>
      <c r="O453" s="52" t="str">
        <f t="shared" si="76"/>
        <v>CapAl12.5X20X5.0LA</v>
      </c>
      <c r="P453" s="52" t="s">
        <v>6190</v>
      </c>
      <c r="Q453" s="50" t="s">
        <v>5113</v>
      </c>
      <c r="R453" s="22" t="s">
        <v>5114</v>
      </c>
      <c r="S453" s="22" t="str">
        <f t="shared" ca="1" si="78"/>
        <v>C:\Altium Libraries\Passives Library\DataSheet\Aluminum Electrolytic Capacitors (Panasonic).pdf</v>
      </c>
      <c r="T453" s="50" t="str">
        <f t="shared" si="77"/>
        <v>LOW IMPEDANCE ALUMINUM ELECTROLYTIC CAPACITORS CapAl12.5X20X5.0 1500uF±20% 16 V 105⁰С</v>
      </c>
    </row>
    <row r="454" spans="1:20" x14ac:dyDescent="0.3">
      <c r="A454" s="50" t="s">
        <v>6191</v>
      </c>
      <c r="B454" s="50" t="str">
        <f t="shared" si="70"/>
        <v>FM</v>
      </c>
      <c r="C454" s="52" t="s">
        <v>5196</v>
      </c>
      <c r="D454" s="50" t="str">
        <f t="shared" si="71"/>
        <v>2200uF</v>
      </c>
      <c r="E454" s="50" t="s">
        <v>5109</v>
      </c>
      <c r="F454" s="50" t="str">
        <f t="shared" si="72"/>
        <v>16 V</v>
      </c>
      <c r="G454" s="50" t="str">
        <f t="shared" si="73"/>
        <v>105⁰С</v>
      </c>
      <c r="H454" s="52" t="s">
        <v>6127</v>
      </c>
      <c r="I454" s="50" t="str">
        <f t="shared" si="74"/>
        <v>CapAl12.5X25X5.0mm 2200uF, 16 V</v>
      </c>
      <c r="J454" s="45" t="s">
        <v>23</v>
      </c>
      <c r="K454" s="53" t="s">
        <v>5111</v>
      </c>
      <c r="L454" s="45" t="s">
        <v>25</v>
      </c>
      <c r="M454" s="52" t="str">
        <f t="shared" si="75"/>
        <v>CapAl12.5X25X5.0</v>
      </c>
      <c r="N454" s="52" t="str">
        <f t="shared" si="79"/>
        <v>CapAl12.5X25X5.0RA</v>
      </c>
      <c r="O454" s="52" t="str">
        <f t="shared" si="76"/>
        <v>CapAl12.5X25X5.0LA</v>
      </c>
      <c r="P454" s="52" t="s">
        <v>6192</v>
      </c>
      <c r="Q454" s="50" t="s">
        <v>5113</v>
      </c>
      <c r="R454" s="22" t="s">
        <v>5114</v>
      </c>
      <c r="S454" s="22" t="str">
        <f t="shared" ca="1" si="78"/>
        <v>C:\Altium Libraries\Passives Library\DataSheet\Aluminum Electrolytic Capacitors (Panasonic).pdf</v>
      </c>
      <c r="T454" s="50" t="str">
        <f t="shared" si="77"/>
        <v>LOW IMPEDANCE ALUMINUM ELECTROLYTIC CAPACITORS CapAl12.5X25X5.0 2200uF±20% 16 V 105⁰С</v>
      </c>
    </row>
    <row r="455" spans="1:20" x14ac:dyDescent="0.3">
      <c r="A455" s="50" t="s">
        <v>6193</v>
      </c>
      <c r="B455" s="50" t="str">
        <f t="shared" si="70"/>
        <v>FM</v>
      </c>
      <c r="C455" s="52" t="s">
        <v>5200</v>
      </c>
      <c r="D455" s="50" t="str">
        <f t="shared" si="71"/>
        <v>2700uF</v>
      </c>
      <c r="E455" s="50" t="s">
        <v>5109</v>
      </c>
      <c r="F455" s="50" t="str">
        <f t="shared" si="72"/>
        <v>16 V</v>
      </c>
      <c r="G455" s="50" t="str">
        <f t="shared" si="73"/>
        <v>105⁰С</v>
      </c>
      <c r="H455" s="52" t="s">
        <v>6130</v>
      </c>
      <c r="I455" s="50" t="str">
        <f t="shared" si="74"/>
        <v>CapAl12.5X30X5.0mm 2700uF, 16 V</v>
      </c>
      <c r="J455" s="45" t="s">
        <v>23</v>
      </c>
      <c r="K455" s="53" t="s">
        <v>5111</v>
      </c>
      <c r="L455" s="45" t="s">
        <v>25</v>
      </c>
      <c r="M455" s="52" t="str">
        <f t="shared" si="75"/>
        <v>CapAl12.5X30X5.0</v>
      </c>
      <c r="N455" s="52" t="str">
        <f t="shared" si="79"/>
        <v>CapAl12.5X30X5.0RA</v>
      </c>
      <c r="O455" s="52" t="str">
        <f t="shared" si="76"/>
        <v>CapAl12.5X30X5.0LA</v>
      </c>
      <c r="P455" s="52" t="s">
        <v>6194</v>
      </c>
      <c r="Q455" s="50" t="s">
        <v>5113</v>
      </c>
      <c r="R455" s="22" t="s">
        <v>5114</v>
      </c>
      <c r="S455" s="22" t="str">
        <f t="shared" ca="1" si="78"/>
        <v>C:\Altium Libraries\Passives Library\DataSheet\Aluminum Electrolytic Capacitors (Panasonic).pdf</v>
      </c>
      <c r="T455" s="50" t="str">
        <f t="shared" si="77"/>
        <v>LOW IMPEDANCE ALUMINUM ELECTROLYTIC CAPACITORS CapAl12.5X30X5.0 2700uF±20% 16 V 105⁰С</v>
      </c>
    </row>
    <row r="456" spans="1:20" x14ac:dyDescent="0.3">
      <c r="A456" s="50" t="s">
        <v>6195</v>
      </c>
      <c r="B456" s="50" t="str">
        <f t="shared" si="70"/>
        <v>FM</v>
      </c>
      <c r="C456" s="52" t="s">
        <v>5204</v>
      </c>
      <c r="D456" s="50" t="str">
        <f t="shared" si="71"/>
        <v>2700uF</v>
      </c>
      <c r="E456" s="50" t="s">
        <v>5109</v>
      </c>
      <c r="F456" s="50" t="str">
        <f t="shared" si="72"/>
        <v>16 V</v>
      </c>
      <c r="G456" s="50" t="str">
        <f t="shared" si="73"/>
        <v>105⁰С</v>
      </c>
      <c r="H456" s="52" t="s">
        <v>6136</v>
      </c>
      <c r="I456" s="50" t="str">
        <f t="shared" si="74"/>
        <v>CapAl16X20X7.5mm 2700uF, 16 V</v>
      </c>
      <c r="J456" s="45" t="s">
        <v>23</v>
      </c>
      <c r="K456" s="53" t="s">
        <v>5111</v>
      </c>
      <c r="L456" s="45" t="s">
        <v>25</v>
      </c>
      <c r="M456" s="52" t="str">
        <f t="shared" si="75"/>
        <v>CapAl16X20X7.5</v>
      </c>
      <c r="N456" s="52" t="str">
        <f t="shared" si="79"/>
        <v>CapAl16X20X7.5RA</v>
      </c>
      <c r="O456" s="52" t="str">
        <f t="shared" si="76"/>
        <v>CapAl16X20X7.5LA</v>
      </c>
      <c r="P456" s="52" t="s">
        <v>6196</v>
      </c>
      <c r="Q456" s="50" t="s">
        <v>5113</v>
      </c>
      <c r="R456" s="22" t="s">
        <v>5114</v>
      </c>
      <c r="S456" s="22" t="str">
        <f t="shared" ca="1" si="78"/>
        <v>C:\Altium Libraries\Passives Library\DataSheet\Aluminum Electrolytic Capacitors (Panasonic).pdf</v>
      </c>
      <c r="T456" s="50" t="str">
        <f t="shared" si="77"/>
        <v>LOW IMPEDANCE ALUMINUM ELECTROLYTIC CAPACITORS CapAl16X20X7.5 2700uF±20% 16 V 105⁰С</v>
      </c>
    </row>
    <row r="457" spans="1:20" x14ac:dyDescent="0.3">
      <c r="A457" s="50" t="s">
        <v>6197</v>
      </c>
      <c r="B457" s="50" t="str">
        <f t="shared" si="70"/>
        <v>FM</v>
      </c>
      <c r="C457" s="52" t="s">
        <v>5208</v>
      </c>
      <c r="D457" s="50" t="str">
        <f t="shared" si="71"/>
        <v>3300uF</v>
      </c>
      <c r="E457" s="50" t="s">
        <v>5109</v>
      </c>
      <c r="F457" s="50" t="str">
        <f t="shared" si="72"/>
        <v>16 V</v>
      </c>
      <c r="G457" s="50" t="str">
        <f t="shared" si="73"/>
        <v>105⁰С</v>
      </c>
      <c r="H457" s="52" t="s">
        <v>6133</v>
      </c>
      <c r="I457" s="50" t="str">
        <f t="shared" si="74"/>
        <v>CapAl12.5X35X5.0mm 3300uF, 16 V</v>
      </c>
      <c r="J457" s="45" t="s">
        <v>23</v>
      </c>
      <c r="K457" s="53" t="s">
        <v>5111</v>
      </c>
      <c r="L457" s="45" t="s">
        <v>25</v>
      </c>
      <c r="M457" s="52" t="str">
        <f t="shared" si="75"/>
        <v>CapAl12.5X35X5.0</v>
      </c>
      <c r="N457" s="52" t="str">
        <f t="shared" si="79"/>
        <v>CapAl12.5X35X5.0RA</v>
      </c>
      <c r="O457" s="52" t="str">
        <f t="shared" si="76"/>
        <v>CapAl12.5X35X5.0LA</v>
      </c>
      <c r="P457" s="52" t="s">
        <v>6198</v>
      </c>
      <c r="Q457" s="50" t="s">
        <v>5113</v>
      </c>
      <c r="R457" s="22" t="s">
        <v>5114</v>
      </c>
      <c r="S457" s="22" t="str">
        <f t="shared" ca="1" si="78"/>
        <v>C:\Altium Libraries\Passives Library\DataSheet\Aluminum Electrolytic Capacitors (Panasonic).pdf</v>
      </c>
      <c r="T457" s="50" t="str">
        <f t="shared" si="77"/>
        <v>LOW IMPEDANCE ALUMINUM ELECTROLYTIC CAPACITORS CapAl12.5X35X5.0 3300uF±20% 16 V 105⁰С</v>
      </c>
    </row>
    <row r="458" spans="1:20" x14ac:dyDescent="0.3">
      <c r="A458" s="50" t="s">
        <v>6199</v>
      </c>
      <c r="B458" s="50" t="str">
        <f t="shared" si="70"/>
        <v>FM</v>
      </c>
      <c r="C458" s="52" t="s">
        <v>5218</v>
      </c>
      <c r="D458" s="50" t="str">
        <f t="shared" si="71"/>
        <v>3900uF</v>
      </c>
      <c r="E458" s="50" t="s">
        <v>5109</v>
      </c>
      <c r="F458" s="50" t="str">
        <f t="shared" si="72"/>
        <v>16 V</v>
      </c>
      <c r="G458" s="50" t="str">
        <f t="shared" si="73"/>
        <v>105⁰С</v>
      </c>
      <c r="H458" s="52" t="s">
        <v>6139</v>
      </c>
      <c r="I458" s="50" t="str">
        <f t="shared" si="74"/>
        <v>CapAl16X25X7.5mm 3900uF, 16 V</v>
      </c>
      <c r="J458" s="45" t="s">
        <v>23</v>
      </c>
      <c r="K458" s="53" t="s">
        <v>5111</v>
      </c>
      <c r="L458" s="45" t="s">
        <v>25</v>
      </c>
      <c r="M458" s="52" t="str">
        <f t="shared" si="75"/>
        <v>CapAl16X25X7.5</v>
      </c>
      <c r="N458" s="52" t="str">
        <f t="shared" si="79"/>
        <v>CapAl16X25X7.5RA</v>
      </c>
      <c r="O458" s="52" t="str">
        <f t="shared" si="76"/>
        <v>CapAl16X25X7.5LA</v>
      </c>
      <c r="P458" s="52" t="s">
        <v>6200</v>
      </c>
      <c r="Q458" s="50" t="s">
        <v>5113</v>
      </c>
      <c r="R458" s="22" t="s">
        <v>5114</v>
      </c>
      <c r="S458" s="22" t="str">
        <f t="shared" ca="1" si="78"/>
        <v>C:\Altium Libraries\Passives Library\DataSheet\Aluminum Electrolytic Capacitors (Panasonic).pdf</v>
      </c>
      <c r="T458" s="50" t="str">
        <f t="shared" si="77"/>
        <v>LOW IMPEDANCE ALUMINUM ELECTROLYTIC CAPACITORS CapAl16X25X7.5 3900uF±20% 16 V 105⁰С</v>
      </c>
    </row>
    <row r="459" spans="1:20" x14ac:dyDescent="0.3">
      <c r="A459" s="50" t="s">
        <v>6201</v>
      </c>
      <c r="B459" s="50" t="str">
        <f t="shared" si="70"/>
        <v>FM</v>
      </c>
      <c r="C459" s="52" t="s">
        <v>5120</v>
      </c>
      <c r="D459" s="50" t="str">
        <f t="shared" si="71"/>
        <v>47uF</v>
      </c>
      <c r="E459" s="50" t="s">
        <v>5109</v>
      </c>
      <c r="F459" s="50" t="str">
        <f t="shared" si="72"/>
        <v>25 V</v>
      </c>
      <c r="G459" s="50" t="str">
        <f t="shared" si="73"/>
        <v>105⁰С</v>
      </c>
      <c r="H459" s="52" t="s">
        <v>6099</v>
      </c>
      <c r="I459" s="50" t="str">
        <f t="shared" si="74"/>
        <v>CapAl5X11X2.0mm 47uF, 25 V</v>
      </c>
      <c r="J459" s="45" t="s">
        <v>23</v>
      </c>
      <c r="K459" s="53" t="s">
        <v>5111</v>
      </c>
      <c r="L459" s="45" t="s">
        <v>25</v>
      </c>
      <c r="M459" s="52" t="str">
        <f t="shared" si="75"/>
        <v>CapAl5X11X2.0</v>
      </c>
      <c r="N459" s="52" t="str">
        <f t="shared" si="79"/>
        <v>CapAl5X11X2.0RA</v>
      </c>
      <c r="O459" s="52" t="str">
        <f t="shared" si="76"/>
        <v>CapAl5X11X2.0LA</v>
      </c>
      <c r="P459" s="52" t="s">
        <v>6202</v>
      </c>
      <c r="Q459" s="50" t="s">
        <v>5113</v>
      </c>
      <c r="R459" s="22" t="s">
        <v>5114</v>
      </c>
      <c r="S459" s="22" t="str">
        <f t="shared" ca="1" si="78"/>
        <v>C:\Altium Libraries\Passives Library\DataSheet\Aluminum Electrolytic Capacitors (Panasonic).pdf</v>
      </c>
      <c r="T459" s="50" t="str">
        <f t="shared" si="77"/>
        <v>LOW IMPEDANCE ALUMINUM ELECTROLYTIC CAPACITORS CapAl5X11X2.0 47uF±20% 25 V 105⁰С</v>
      </c>
    </row>
    <row r="460" spans="1:20" x14ac:dyDescent="0.3">
      <c r="A460" s="50" t="s">
        <v>6203</v>
      </c>
      <c r="B460" s="50" t="str">
        <f t="shared" si="70"/>
        <v>FM</v>
      </c>
      <c r="C460" s="52" t="s">
        <v>5128</v>
      </c>
      <c r="D460" s="50" t="str">
        <f t="shared" si="71"/>
        <v>100uF</v>
      </c>
      <c r="E460" s="50" t="s">
        <v>5109</v>
      </c>
      <c r="F460" s="50" t="str">
        <f t="shared" si="72"/>
        <v>25 V</v>
      </c>
      <c r="G460" s="50" t="str">
        <f t="shared" si="73"/>
        <v>105⁰С</v>
      </c>
      <c r="H460" s="52" t="s">
        <v>5811</v>
      </c>
      <c r="I460" s="50" t="str">
        <f t="shared" si="74"/>
        <v>CapAl6.3X11.2X2.5mm 100uF, 25 V</v>
      </c>
      <c r="J460" s="45" t="s">
        <v>23</v>
      </c>
      <c r="K460" s="53" t="s">
        <v>5111</v>
      </c>
      <c r="L460" s="45" t="s">
        <v>25</v>
      </c>
      <c r="M460" s="52" t="str">
        <f t="shared" si="75"/>
        <v>CapAl6.3X11.2X2.5</v>
      </c>
      <c r="N460" s="52" t="str">
        <f t="shared" si="79"/>
        <v>CapAl6.3X11.2X2.5RA</v>
      </c>
      <c r="O460" s="52" t="str">
        <f t="shared" si="76"/>
        <v>CapAl6.3X11.2X2.5LA</v>
      </c>
      <c r="P460" s="52" t="s">
        <v>6204</v>
      </c>
      <c r="Q460" s="50" t="s">
        <v>5113</v>
      </c>
      <c r="R460" s="22" t="s">
        <v>5114</v>
      </c>
      <c r="S460" s="22" t="str">
        <f t="shared" ca="1" si="78"/>
        <v>C:\Altium Libraries\Passives Library\DataSheet\Aluminum Electrolytic Capacitors (Panasonic).pdf</v>
      </c>
      <c r="T460" s="50" t="str">
        <f t="shared" si="77"/>
        <v>LOW IMPEDANCE ALUMINUM ELECTROLYTIC CAPACITORS CapAl6.3X11.2X2.5 100uF±20% 25 V 105⁰С</v>
      </c>
    </row>
    <row r="461" spans="1:20" x14ac:dyDescent="0.3">
      <c r="A461" s="50" t="s">
        <v>6205</v>
      </c>
      <c r="B461" s="50" t="str">
        <f t="shared" si="70"/>
        <v>FM</v>
      </c>
      <c r="C461" s="52" t="s">
        <v>5136</v>
      </c>
      <c r="D461" s="50" t="str">
        <f t="shared" si="71"/>
        <v>220uF</v>
      </c>
      <c r="E461" s="50" t="s">
        <v>5109</v>
      </c>
      <c r="F461" s="50" t="str">
        <f t="shared" si="72"/>
        <v>25 V</v>
      </c>
      <c r="G461" s="50" t="str">
        <f t="shared" si="73"/>
        <v>105⁰С</v>
      </c>
      <c r="H461" s="52" t="s">
        <v>6104</v>
      </c>
      <c r="I461" s="50" t="str">
        <f t="shared" si="74"/>
        <v>CapAl8X11.5X3.5mm 220uF, 25 V</v>
      </c>
      <c r="J461" s="45" t="s">
        <v>23</v>
      </c>
      <c r="K461" s="53" t="s">
        <v>5111</v>
      </c>
      <c r="L461" s="45" t="s">
        <v>25</v>
      </c>
      <c r="M461" s="52" t="str">
        <f t="shared" si="75"/>
        <v>CapAl8X11.5X3.5</v>
      </c>
      <c r="N461" s="52" t="str">
        <f t="shared" si="79"/>
        <v>CapAl8X11.5X3.5RA</v>
      </c>
      <c r="O461" s="52" t="str">
        <f t="shared" si="76"/>
        <v>CapAl8X11.5X3.5LA</v>
      </c>
      <c r="P461" s="52" t="s">
        <v>6206</v>
      </c>
      <c r="Q461" s="50" t="s">
        <v>5113</v>
      </c>
      <c r="R461" s="22" t="s">
        <v>5114</v>
      </c>
      <c r="S461" s="22" t="str">
        <f t="shared" ca="1" si="78"/>
        <v>C:\Altium Libraries\Passives Library\DataSheet\Aluminum Electrolytic Capacitors (Panasonic).pdf</v>
      </c>
      <c r="T461" s="50" t="str">
        <f t="shared" si="77"/>
        <v>LOW IMPEDANCE ALUMINUM ELECTROLYTIC CAPACITORS CapAl8X11.5X3.5 220uF±20% 25 V 105⁰С</v>
      </c>
    </row>
    <row r="462" spans="1:20" x14ac:dyDescent="0.3">
      <c r="A462" s="50" t="s">
        <v>6207</v>
      </c>
      <c r="B462" s="50" t="str">
        <f t="shared" si="70"/>
        <v>FM</v>
      </c>
      <c r="C462" s="52" t="s">
        <v>5144</v>
      </c>
      <c r="D462" s="50" t="str">
        <f t="shared" si="71"/>
        <v>330uF</v>
      </c>
      <c r="E462" s="50" t="s">
        <v>5109</v>
      </c>
      <c r="F462" s="50" t="str">
        <f t="shared" si="72"/>
        <v>25 V</v>
      </c>
      <c r="G462" s="50" t="str">
        <f t="shared" si="73"/>
        <v>105⁰С</v>
      </c>
      <c r="H462" s="52" t="s">
        <v>5892</v>
      </c>
      <c r="I462" s="50" t="str">
        <f t="shared" si="74"/>
        <v>CapAl8X15X3.5mm 330uF, 25 V</v>
      </c>
      <c r="J462" s="45" t="s">
        <v>23</v>
      </c>
      <c r="K462" s="53" t="s">
        <v>5111</v>
      </c>
      <c r="L462" s="45" t="s">
        <v>25</v>
      </c>
      <c r="M462" s="52" t="str">
        <f t="shared" si="75"/>
        <v>CapAl8X15X3.5</v>
      </c>
      <c r="N462" s="52" t="str">
        <f t="shared" si="79"/>
        <v>CapAl8X15X3.5RA</v>
      </c>
      <c r="O462" s="52" t="str">
        <f t="shared" si="76"/>
        <v>CapAl8X15X3.5LA</v>
      </c>
      <c r="P462" s="52" t="s">
        <v>6208</v>
      </c>
      <c r="Q462" s="50" t="s">
        <v>5113</v>
      </c>
      <c r="R462" s="22" t="s">
        <v>5114</v>
      </c>
      <c r="S462" s="22" t="str">
        <f t="shared" ca="1" si="78"/>
        <v>C:\Altium Libraries\Passives Library\DataSheet\Aluminum Electrolytic Capacitors (Panasonic).pdf</v>
      </c>
      <c r="T462" s="50" t="str">
        <f t="shared" si="77"/>
        <v>LOW IMPEDANCE ALUMINUM ELECTROLYTIC CAPACITORS CapAl8X15X3.5 330uF±20% 25 V 105⁰С</v>
      </c>
    </row>
    <row r="463" spans="1:20" x14ac:dyDescent="0.3">
      <c r="A463" s="50" t="s">
        <v>6209</v>
      </c>
      <c r="B463" s="50" t="str">
        <f t="shared" si="70"/>
        <v>FM</v>
      </c>
      <c r="C463" s="52" t="s">
        <v>5148</v>
      </c>
      <c r="D463" s="50" t="str">
        <f t="shared" si="71"/>
        <v>330uF</v>
      </c>
      <c r="E463" s="50" t="s">
        <v>5109</v>
      </c>
      <c r="F463" s="50" t="str">
        <f t="shared" si="72"/>
        <v>25 V</v>
      </c>
      <c r="G463" s="50" t="str">
        <f t="shared" si="73"/>
        <v>105⁰С</v>
      </c>
      <c r="H463" s="52" t="s">
        <v>6109</v>
      </c>
      <c r="I463" s="50" t="str">
        <f t="shared" si="74"/>
        <v>CapAl10X12.5X5.0mm 330uF, 25 V</v>
      </c>
      <c r="J463" s="45" t="s">
        <v>23</v>
      </c>
      <c r="K463" s="53" t="s">
        <v>5111</v>
      </c>
      <c r="L463" s="45" t="s">
        <v>25</v>
      </c>
      <c r="M463" s="52" t="str">
        <f t="shared" si="75"/>
        <v>CapAl10X12.5X5.0</v>
      </c>
      <c r="N463" s="52" t="str">
        <f t="shared" si="79"/>
        <v>CapAl10X12.5X5.0RA</v>
      </c>
      <c r="O463" s="52" t="str">
        <f t="shared" si="76"/>
        <v>CapAl10X12.5X5.0LA</v>
      </c>
      <c r="P463" s="52" t="s">
        <v>6210</v>
      </c>
      <c r="Q463" s="50" t="s">
        <v>5113</v>
      </c>
      <c r="R463" s="22" t="s">
        <v>5114</v>
      </c>
      <c r="S463" s="22" t="str">
        <f t="shared" ca="1" si="78"/>
        <v>C:\Altium Libraries\Passives Library\DataSheet\Aluminum Electrolytic Capacitors (Panasonic).pdf</v>
      </c>
      <c r="T463" s="50" t="str">
        <f t="shared" si="77"/>
        <v>LOW IMPEDANCE ALUMINUM ELECTROLYTIC CAPACITORS CapAl10X12.5X5.0 330uF±20% 25 V 105⁰С</v>
      </c>
    </row>
    <row r="464" spans="1:20" x14ac:dyDescent="0.3">
      <c r="A464" s="50" t="s">
        <v>6211</v>
      </c>
      <c r="B464" s="50" t="str">
        <f t="shared" si="70"/>
        <v>FM</v>
      </c>
      <c r="C464" s="52" t="s">
        <v>5154</v>
      </c>
      <c r="D464" s="50" t="str">
        <f t="shared" si="71"/>
        <v>470uF</v>
      </c>
      <c r="E464" s="50" t="s">
        <v>5109</v>
      </c>
      <c r="F464" s="50" t="str">
        <f t="shared" si="72"/>
        <v>25 V</v>
      </c>
      <c r="G464" s="50" t="str">
        <f t="shared" si="73"/>
        <v>105⁰С</v>
      </c>
      <c r="H464" s="52" t="s">
        <v>6112</v>
      </c>
      <c r="I464" s="50" t="str">
        <f t="shared" si="74"/>
        <v>CapAl8X20X3.5mm 470uF, 25 V</v>
      </c>
      <c r="J464" s="45" t="s">
        <v>23</v>
      </c>
      <c r="K464" s="53" t="s">
        <v>5111</v>
      </c>
      <c r="L464" s="45" t="s">
        <v>25</v>
      </c>
      <c r="M464" s="52" t="str">
        <f t="shared" si="75"/>
        <v>CapAl8X20X3.5</v>
      </c>
      <c r="N464" s="52" t="str">
        <f t="shared" si="79"/>
        <v>CapAl8X20X3.5RA</v>
      </c>
      <c r="O464" s="52" t="str">
        <f t="shared" si="76"/>
        <v>CapAl8X20X3.5LA</v>
      </c>
      <c r="P464" s="52" t="s">
        <v>6212</v>
      </c>
      <c r="Q464" s="50" t="s">
        <v>5113</v>
      </c>
      <c r="R464" s="22" t="s">
        <v>5114</v>
      </c>
      <c r="S464" s="22" t="str">
        <f t="shared" ca="1" si="78"/>
        <v>C:\Altium Libraries\Passives Library\DataSheet\Aluminum Electrolytic Capacitors (Panasonic).pdf</v>
      </c>
      <c r="T464" s="50" t="str">
        <f t="shared" si="77"/>
        <v>LOW IMPEDANCE ALUMINUM ELECTROLYTIC CAPACITORS CapAl8X20X3.5 470uF±20% 25 V 105⁰С</v>
      </c>
    </row>
    <row r="465" spans="1:20" x14ac:dyDescent="0.3">
      <c r="A465" s="50" t="s">
        <v>6213</v>
      </c>
      <c r="B465" s="50" t="str">
        <f t="shared" si="70"/>
        <v>FM</v>
      </c>
      <c r="C465" s="52" t="s">
        <v>5158</v>
      </c>
      <c r="D465" s="50" t="str">
        <f t="shared" si="71"/>
        <v>470uF</v>
      </c>
      <c r="E465" s="50" t="s">
        <v>5109</v>
      </c>
      <c r="F465" s="50" t="str">
        <f t="shared" si="72"/>
        <v>25 V</v>
      </c>
      <c r="G465" s="50" t="str">
        <f t="shared" si="73"/>
        <v>105⁰С</v>
      </c>
      <c r="H465" s="52" t="s">
        <v>6115</v>
      </c>
      <c r="I465" s="50" t="str">
        <f t="shared" si="74"/>
        <v>CapAl10X16X5.0mm 470uF, 25 V</v>
      </c>
      <c r="J465" s="45" t="s">
        <v>23</v>
      </c>
      <c r="K465" s="53" t="s">
        <v>5111</v>
      </c>
      <c r="L465" s="45" t="s">
        <v>25</v>
      </c>
      <c r="M465" s="52" t="str">
        <f t="shared" si="75"/>
        <v>CapAl10X16X5.0</v>
      </c>
      <c r="N465" s="52" t="str">
        <f t="shared" si="79"/>
        <v>CapAl10X16X5.0RA</v>
      </c>
      <c r="O465" s="52" t="str">
        <f t="shared" si="76"/>
        <v>CapAl10X16X5.0LA</v>
      </c>
      <c r="P465" s="52" t="s">
        <v>6214</v>
      </c>
      <c r="Q465" s="50" t="s">
        <v>5113</v>
      </c>
      <c r="R465" s="22" t="s">
        <v>5114</v>
      </c>
      <c r="S465" s="22" t="str">
        <f t="shared" ca="1" si="78"/>
        <v>C:\Altium Libraries\Passives Library\DataSheet\Aluminum Electrolytic Capacitors (Panasonic).pdf</v>
      </c>
      <c r="T465" s="50" t="str">
        <f t="shared" si="77"/>
        <v>LOW IMPEDANCE ALUMINUM ELECTROLYTIC CAPACITORS CapAl10X16X5.0 470uF±20% 25 V 105⁰С</v>
      </c>
    </row>
    <row r="466" spans="1:20" x14ac:dyDescent="0.3">
      <c r="A466" s="50" t="s">
        <v>6215</v>
      </c>
      <c r="B466" s="50" t="str">
        <f t="shared" si="70"/>
        <v>FM</v>
      </c>
      <c r="C466" s="52" t="s">
        <v>5162</v>
      </c>
      <c r="D466" s="50" t="str">
        <f t="shared" si="71"/>
        <v>680uF</v>
      </c>
      <c r="E466" s="50" t="s">
        <v>5109</v>
      </c>
      <c r="F466" s="50" t="str">
        <f t="shared" si="72"/>
        <v>25 V</v>
      </c>
      <c r="G466" s="50" t="str">
        <f t="shared" si="73"/>
        <v>105⁰С</v>
      </c>
      <c r="H466" s="52" t="s">
        <v>6118</v>
      </c>
      <c r="I466" s="50" t="str">
        <f t="shared" si="74"/>
        <v>CapAl10X20X5.0mm 680uF, 25 V</v>
      </c>
      <c r="J466" s="45" t="s">
        <v>23</v>
      </c>
      <c r="K466" s="53" t="s">
        <v>5111</v>
      </c>
      <c r="L466" s="45" t="s">
        <v>25</v>
      </c>
      <c r="M466" s="52" t="str">
        <f t="shared" si="75"/>
        <v>CapAl10X20X5.0</v>
      </c>
      <c r="N466" s="52" t="str">
        <f t="shared" si="79"/>
        <v>CapAl10X20X5.0RA</v>
      </c>
      <c r="O466" s="52" t="str">
        <f t="shared" si="76"/>
        <v>CapAl10X20X5.0LA</v>
      </c>
      <c r="P466" s="52" t="s">
        <v>6216</v>
      </c>
      <c r="Q466" s="50" t="s">
        <v>5113</v>
      </c>
      <c r="R466" s="22" t="s">
        <v>5114</v>
      </c>
      <c r="S466" s="22" t="str">
        <f t="shared" ca="1" si="78"/>
        <v>C:\Altium Libraries\Passives Library\DataSheet\Aluminum Electrolytic Capacitors (Panasonic).pdf</v>
      </c>
      <c r="T466" s="50" t="str">
        <f t="shared" si="77"/>
        <v>LOW IMPEDANCE ALUMINUM ELECTROLYTIC CAPACITORS CapAl10X20X5.0 680uF±20% 25 V 105⁰С</v>
      </c>
    </row>
    <row r="467" spans="1:20" x14ac:dyDescent="0.3">
      <c r="A467" s="50" t="s">
        <v>6217</v>
      </c>
      <c r="B467" s="50" t="str">
        <f t="shared" si="70"/>
        <v>FM</v>
      </c>
      <c r="C467" s="52" t="s">
        <v>5170</v>
      </c>
      <c r="D467" s="50" t="str">
        <f t="shared" si="71"/>
        <v>820uF</v>
      </c>
      <c r="E467" s="50" t="s">
        <v>5109</v>
      </c>
      <c r="F467" s="50" t="str">
        <f t="shared" si="72"/>
        <v>25 V</v>
      </c>
      <c r="G467" s="50" t="str">
        <f t="shared" si="73"/>
        <v>105⁰С</v>
      </c>
      <c r="H467" s="52" t="s">
        <v>6121</v>
      </c>
      <c r="I467" s="50" t="str">
        <f t="shared" si="74"/>
        <v>CapAl10X25X5.0mm 820uF, 25 V</v>
      </c>
      <c r="J467" s="45" t="s">
        <v>23</v>
      </c>
      <c r="K467" s="53" t="s">
        <v>5111</v>
      </c>
      <c r="L467" s="45" t="s">
        <v>25</v>
      </c>
      <c r="M467" s="52" t="str">
        <f t="shared" si="75"/>
        <v>CapAl10X25X5.0</v>
      </c>
      <c r="N467" s="52" t="str">
        <f t="shared" si="79"/>
        <v>CapAl10X25X5.0RA</v>
      </c>
      <c r="O467" s="52" t="str">
        <f t="shared" si="76"/>
        <v>CapAl10X25X5.0LA</v>
      </c>
      <c r="P467" s="52" t="s">
        <v>6218</v>
      </c>
      <c r="Q467" s="50" t="s">
        <v>5113</v>
      </c>
      <c r="R467" s="22" t="s">
        <v>5114</v>
      </c>
      <c r="S467" s="22" t="str">
        <f t="shared" ca="1" si="78"/>
        <v>C:\Altium Libraries\Passives Library\DataSheet\Aluminum Electrolytic Capacitors (Panasonic).pdf</v>
      </c>
      <c r="T467" s="50" t="str">
        <f t="shared" si="77"/>
        <v>LOW IMPEDANCE ALUMINUM ELECTROLYTIC CAPACITORS CapAl10X25X5.0 820uF±20% 25 V 105⁰С</v>
      </c>
    </row>
    <row r="468" spans="1:20" x14ac:dyDescent="0.3">
      <c r="A468" s="50" t="s">
        <v>6219</v>
      </c>
      <c r="B468" s="50" t="str">
        <f t="shared" si="70"/>
        <v>FM</v>
      </c>
      <c r="C468" s="52" t="s">
        <v>5184</v>
      </c>
      <c r="D468" s="50" t="str">
        <f t="shared" si="71"/>
        <v>1000uF</v>
      </c>
      <c r="E468" s="50" t="s">
        <v>5109</v>
      </c>
      <c r="F468" s="50" t="str">
        <f t="shared" si="72"/>
        <v>25 V</v>
      </c>
      <c r="G468" s="50" t="str">
        <f t="shared" si="73"/>
        <v>105⁰С</v>
      </c>
      <c r="H468" s="52" t="s">
        <v>6124</v>
      </c>
      <c r="I468" s="50" t="str">
        <f t="shared" si="74"/>
        <v>CapAl12.5X20X5.0mm 1000uF, 25 V</v>
      </c>
      <c r="J468" s="45" t="s">
        <v>23</v>
      </c>
      <c r="K468" s="53" t="s">
        <v>5111</v>
      </c>
      <c r="L468" s="45" t="s">
        <v>25</v>
      </c>
      <c r="M468" s="52" t="str">
        <f t="shared" si="75"/>
        <v>CapAl12.5X20X5.0</v>
      </c>
      <c r="N468" s="52" t="str">
        <f t="shared" si="79"/>
        <v>CapAl12.5X20X5.0RA</v>
      </c>
      <c r="O468" s="52" t="str">
        <f t="shared" si="76"/>
        <v>CapAl12.5X20X5.0LA</v>
      </c>
      <c r="P468" s="52" t="s">
        <v>6220</v>
      </c>
      <c r="Q468" s="50" t="s">
        <v>5113</v>
      </c>
      <c r="R468" s="22" t="s">
        <v>5114</v>
      </c>
      <c r="S468" s="22" t="str">
        <f t="shared" ca="1" si="78"/>
        <v>C:\Altium Libraries\Passives Library\DataSheet\Aluminum Electrolytic Capacitors (Panasonic).pdf</v>
      </c>
      <c r="T468" s="50" t="str">
        <f t="shared" si="77"/>
        <v>LOW IMPEDANCE ALUMINUM ELECTROLYTIC CAPACITORS CapAl12.5X20X5.0 1000uF±20% 25 V 105⁰С</v>
      </c>
    </row>
    <row r="469" spans="1:20" x14ac:dyDescent="0.3">
      <c r="A469" s="50" t="s">
        <v>6221</v>
      </c>
      <c r="B469" s="50" t="str">
        <f t="shared" si="70"/>
        <v>FM</v>
      </c>
      <c r="C469" s="52" t="s">
        <v>5196</v>
      </c>
      <c r="D469" s="50" t="str">
        <f t="shared" si="71"/>
        <v>1500uF</v>
      </c>
      <c r="E469" s="50" t="s">
        <v>5109</v>
      </c>
      <c r="F469" s="50" t="str">
        <f t="shared" si="72"/>
        <v>25 V</v>
      </c>
      <c r="G469" s="50" t="str">
        <f t="shared" si="73"/>
        <v>105⁰С</v>
      </c>
      <c r="H469" s="52" t="s">
        <v>6127</v>
      </c>
      <c r="I469" s="50" t="str">
        <f t="shared" si="74"/>
        <v>CapAl12.5X25X5.0mm 1500uF, 25 V</v>
      </c>
      <c r="J469" s="45" t="s">
        <v>23</v>
      </c>
      <c r="K469" s="53" t="s">
        <v>5111</v>
      </c>
      <c r="L469" s="45" t="s">
        <v>25</v>
      </c>
      <c r="M469" s="52" t="str">
        <f t="shared" si="75"/>
        <v>CapAl12.5X25X5.0</v>
      </c>
      <c r="N469" s="52" t="str">
        <f t="shared" si="79"/>
        <v>CapAl12.5X25X5.0RA</v>
      </c>
      <c r="O469" s="52" t="str">
        <f t="shared" si="76"/>
        <v>CapAl12.5X25X5.0LA</v>
      </c>
      <c r="P469" s="52" t="s">
        <v>6222</v>
      </c>
      <c r="Q469" s="50" t="s">
        <v>5113</v>
      </c>
      <c r="R469" s="22" t="s">
        <v>5114</v>
      </c>
      <c r="S469" s="22" t="str">
        <f t="shared" ca="1" si="78"/>
        <v>C:\Altium Libraries\Passives Library\DataSheet\Aluminum Electrolytic Capacitors (Panasonic).pdf</v>
      </c>
      <c r="T469" s="50" t="str">
        <f t="shared" si="77"/>
        <v>LOW IMPEDANCE ALUMINUM ELECTROLYTIC CAPACITORS CapAl12.5X25X5.0 1500uF±20% 25 V 105⁰С</v>
      </c>
    </row>
    <row r="470" spans="1:20" x14ac:dyDescent="0.3">
      <c r="A470" s="50" t="s">
        <v>6223</v>
      </c>
      <c r="B470" s="50" t="str">
        <f t="shared" si="70"/>
        <v>FM</v>
      </c>
      <c r="C470" s="52" t="s">
        <v>5200</v>
      </c>
      <c r="D470" s="50" t="str">
        <f t="shared" si="71"/>
        <v>1800uF</v>
      </c>
      <c r="E470" s="50" t="s">
        <v>5109</v>
      </c>
      <c r="F470" s="50" t="str">
        <f t="shared" si="72"/>
        <v>25 V</v>
      </c>
      <c r="G470" s="50" t="str">
        <f t="shared" si="73"/>
        <v>105⁰С</v>
      </c>
      <c r="H470" s="52" t="s">
        <v>6130</v>
      </c>
      <c r="I470" s="50" t="str">
        <f t="shared" si="74"/>
        <v>CapAl12.5X30X5.0mm 1800uF, 25 V</v>
      </c>
      <c r="J470" s="45" t="s">
        <v>23</v>
      </c>
      <c r="K470" s="53" t="s">
        <v>5111</v>
      </c>
      <c r="L470" s="45" t="s">
        <v>25</v>
      </c>
      <c r="M470" s="52" t="str">
        <f t="shared" si="75"/>
        <v>CapAl12.5X30X5.0</v>
      </c>
      <c r="N470" s="52" t="str">
        <f t="shared" si="79"/>
        <v>CapAl12.5X30X5.0RA</v>
      </c>
      <c r="O470" s="52" t="str">
        <f t="shared" si="76"/>
        <v>CapAl12.5X30X5.0LA</v>
      </c>
      <c r="P470" s="52" t="s">
        <v>6224</v>
      </c>
      <c r="Q470" s="50" t="s">
        <v>5113</v>
      </c>
      <c r="R470" s="22" t="s">
        <v>5114</v>
      </c>
      <c r="S470" s="22" t="str">
        <f t="shared" ca="1" si="78"/>
        <v>C:\Altium Libraries\Passives Library\DataSheet\Aluminum Electrolytic Capacitors (Panasonic).pdf</v>
      </c>
      <c r="T470" s="50" t="str">
        <f t="shared" si="77"/>
        <v>LOW IMPEDANCE ALUMINUM ELECTROLYTIC CAPACITORS CapAl12.5X30X5.0 1800uF±20% 25 V 105⁰С</v>
      </c>
    </row>
    <row r="471" spans="1:20" x14ac:dyDescent="0.3">
      <c r="A471" s="50" t="s">
        <v>6225</v>
      </c>
      <c r="B471" s="50" t="str">
        <f t="shared" si="70"/>
        <v>FM</v>
      </c>
      <c r="C471" s="52" t="s">
        <v>5204</v>
      </c>
      <c r="D471" s="50" t="str">
        <f t="shared" si="71"/>
        <v>1800uF</v>
      </c>
      <c r="E471" s="50" t="s">
        <v>5109</v>
      </c>
      <c r="F471" s="50" t="str">
        <f t="shared" si="72"/>
        <v>25 V</v>
      </c>
      <c r="G471" s="50" t="str">
        <f t="shared" si="73"/>
        <v>105⁰С</v>
      </c>
      <c r="H471" s="52" t="s">
        <v>6136</v>
      </c>
      <c r="I471" s="50" t="str">
        <f t="shared" si="74"/>
        <v>CapAl16X20X7.5mm 1800uF, 25 V</v>
      </c>
      <c r="J471" s="45" t="s">
        <v>23</v>
      </c>
      <c r="K471" s="53" t="s">
        <v>5111</v>
      </c>
      <c r="L471" s="45" t="s">
        <v>25</v>
      </c>
      <c r="M471" s="52" t="str">
        <f t="shared" si="75"/>
        <v>CapAl16X20X7.5</v>
      </c>
      <c r="N471" s="52" t="str">
        <f t="shared" si="79"/>
        <v>CapAl16X20X7.5RA</v>
      </c>
      <c r="O471" s="52" t="str">
        <f t="shared" si="76"/>
        <v>CapAl16X20X7.5LA</v>
      </c>
      <c r="P471" s="52" t="s">
        <v>6226</v>
      </c>
      <c r="Q471" s="50" t="s">
        <v>5113</v>
      </c>
      <c r="R471" s="22" t="s">
        <v>5114</v>
      </c>
      <c r="S471" s="22" t="str">
        <f t="shared" ca="1" si="78"/>
        <v>C:\Altium Libraries\Passives Library\DataSheet\Aluminum Electrolytic Capacitors (Panasonic).pdf</v>
      </c>
      <c r="T471" s="50" t="str">
        <f t="shared" si="77"/>
        <v>LOW IMPEDANCE ALUMINUM ELECTROLYTIC CAPACITORS CapAl16X20X7.5 1800uF±20% 25 V 105⁰С</v>
      </c>
    </row>
    <row r="472" spans="1:20" x14ac:dyDescent="0.3">
      <c r="A472" s="50" t="s">
        <v>6227</v>
      </c>
      <c r="B472" s="50" t="str">
        <f t="shared" si="70"/>
        <v>FM</v>
      </c>
      <c r="C472" s="52" t="s">
        <v>5208</v>
      </c>
      <c r="D472" s="50" t="str">
        <f t="shared" si="71"/>
        <v>2200uF</v>
      </c>
      <c r="E472" s="50" t="s">
        <v>5109</v>
      </c>
      <c r="F472" s="50" t="str">
        <f t="shared" si="72"/>
        <v>25 V</v>
      </c>
      <c r="G472" s="50" t="str">
        <f t="shared" si="73"/>
        <v>105⁰С</v>
      </c>
      <c r="H472" s="52" t="s">
        <v>6133</v>
      </c>
      <c r="I472" s="50" t="str">
        <f t="shared" si="74"/>
        <v>CapAl12.5X35X5.0mm 2200uF, 25 V</v>
      </c>
      <c r="J472" s="45" t="s">
        <v>23</v>
      </c>
      <c r="K472" s="53" t="s">
        <v>5111</v>
      </c>
      <c r="L472" s="45" t="s">
        <v>25</v>
      </c>
      <c r="M472" s="52" t="str">
        <f t="shared" si="75"/>
        <v>CapAl12.5X35X5.0</v>
      </c>
      <c r="N472" s="52" t="str">
        <f t="shared" si="79"/>
        <v>CapAl12.5X35X5.0RA</v>
      </c>
      <c r="O472" s="52" t="str">
        <f t="shared" si="76"/>
        <v>CapAl12.5X35X5.0LA</v>
      </c>
      <c r="P472" s="52" t="s">
        <v>6228</v>
      </c>
      <c r="Q472" s="50" t="s">
        <v>5113</v>
      </c>
      <c r="R472" s="22" t="s">
        <v>5114</v>
      </c>
      <c r="S472" s="22" t="str">
        <f t="shared" ca="1" si="78"/>
        <v>C:\Altium Libraries\Passives Library\DataSheet\Aluminum Electrolytic Capacitors (Panasonic).pdf</v>
      </c>
      <c r="T472" s="50" t="str">
        <f t="shared" si="77"/>
        <v>LOW IMPEDANCE ALUMINUM ELECTROLYTIC CAPACITORS CapAl12.5X35X5.0 2200uF±20% 25 V 105⁰С</v>
      </c>
    </row>
    <row r="473" spans="1:20" x14ac:dyDescent="0.3">
      <c r="A473" s="50" t="s">
        <v>6229</v>
      </c>
      <c r="B473" s="50" t="str">
        <f t="shared" si="70"/>
        <v>FM</v>
      </c>
      <c r="C473" s="52" t="s">
        <v>5218</v>
      </c>
      <c r="D473" s="50" t="str">
        <f t="shared" si="71"/>
        <v>2700uF</v>
      </c>
      <c r="E473" s="50" t="s">
        <v>5109</v>
      </c>
      <c r="F473" s="50" t="str">
        <f t="shared" si="72"/>
        <v>25 V</v>
      </c>
      <c r="G473" s="50" t="str">
        <f t="shared" si="73"/>
        <v>105⁰С</v>
      </c>
      <c r="H473" s="52" t="s">
        <v>6139</v>
      </c>
      <c r="I473" s="50" t="str">
        <f t="shared" si="74"/>
        <v>CapAl16X25X7.5mm 2700uF, 25 V</v>
      </c>
      <c r="J473" s="45" t="s">
        <v>23</v>
      </c>
      <c r="K473" s="53" t="s">
        <v>5111</v>
      </c>
      <c r="L473" s="45" t="s">
        <v>25</v>
      </c>
      <c r="M473" s="52" t="str">
        <f t="shared" si="75"/>
        <v>CapAl16X25X7.5</v>
      </c>
      <c r="N473" s="52" t="str">
        <f t="shared" si="79"/>
        <v>CapAl16X25X7.5RA</v>
      </c>
      <c r="O473" s="52" t="str">
        <f t="shared" si="76"/>
        <v>CapAl16X25X7.5LA</v>
      </c>
      <c r="P473" s="52" t="s">
        <v>6230</v>
      </c>
      <c r="Q473" s="50" t="s">
        <v>5113</v>
      </c>
      <c r="R473" s="22" t="s">
        <v>5114</v>
      </c>
      <c r="S473" s="22" t="str">
        <f t="shared" ca="1" si="78"/>
        <v>C:\Altium Libraries\Passives Library\DataSheet\Aluminum Electrolytic Capacitors (Panasonic).pdf</v>
      </c>
      <c r="T473" s="50" t="str">
        <f t="shared" si="77"/>
        <v>LOW IMPEDANCE ALUMINUM ELECTROLYTIC CAPACITORS CapAl16X25X7.5 2700uF±20% 25 V 105⁰С</v>
      </c>
    </row>
    <row r="474" spans="1:20" x14ac:dyDescent="0.3">
      <c r="A474" s="50" t="s">
        <v>6231</v>
      </c>
      <c r="B474" s="50" t="str">
        <f t="shared" si="70"/>
        <v>FM</v>
      </c>
      <c r="C474" s="52" t="s">
        <v>5120</v>
      </c>
      <c r="D474" s="50" t="str">
        <f t="shared" si="71"/>
        <v>33uF</v>
      </c>
      <c r="E474" s="50" t="s">
        <v>5109</v>
      </c>
      <c r="F474" s="50" t="str">
        <f t="shared" si="72"/>
        <v>35 V</v>
      </c>
      <c r="G474" s="50" t="str">
        <f t="shared" si="73"/>
        <v>105⁰С</v>
      </c>
      <c r="H474" s="52" t="s">
        <v>6099</v>
      </c>
      <c r="I474" s="50" t="str">
        <f t="shared" si="74"/>
        <v>CapAl5X11X2.0mm 33uF, 35 V</v>
      </c>
      <c r="J474" s="45" t="s">
        <v>23</v>
      </c>
      <c r="K474" s="53" t="s">
        <v>5111</v>
      </c>
      <c r="L474" s="45" t="s">
        <v>25</v>
      </c>
      <c r="M474" s="52" t="str">
        <f t="shared" si="75"/>
        <v>CapAl5X11X2.0</v>
      </c>
      <c r="N474" s="52" t="str">
        <f t="shared" si="79"/>
        <v>CapAl5X11X2.0RA</v>
      </c>
      <c r="O474" s="52" t="str">
        <f t="shared" si="76"/>
        <v>CapAl5X11X2.0LA</v>
      </c>
      <c r="P474" s="52" t="s">
        <v>6232</v>
      </c>
      <c r="Q474" s="50" t="s">
        <v>5113</v>
      </c>
      <c r="R474" s="22" t="s">
        <v>5114</v>
      </c>
      <c r="S474" s="22" t="str">
        <f t="shared" ca="1" si="78"/>
        <v>C:\Altium Libraries\Passives Library\DataSheet\Aluminum Electrolytic Capacitors (Panasonic).pdf</v>
      </c>
      <c r="T474" s="50" t="str">
        <f t="shared" si="77"/>
        <v>LOW IMPEDANCE ALUMINUM ELECTROLYTIC CAPACITORS CapAl5X11X2.0 33uF±20% 35 V 105⁰С</v>
      </c>
    </row>
    <row r="475" spans="1:20" x14ac:dyDescent="0.3">
      <c r="A475" s="50" t="s">
        <v>6233</v>
      </c>
      <c r="B475" s="50" t="str">
        <f t="shared" si="70"/>
        <v>FM</v>
      </c>
      <c r="C475" s="52" t="s">
        <v>5128</v>
      </c>
      <c r="D475" s="50" t="str">
        <f t="shared" si="71"/>
        <v>68uF</v>
      </c>
      <c r="E475" s="50" t="s">
        <v>5109</v>
      </c>
      <c r="F475" s="50" t="str">
        <f t="shared" si="72"/>
        <v>35 V</v>
      </c>
      <c r="G475" s="50" t="str">
        <f t="shared" si="73"/>
        <v>105⁰С</v>
      </c>
      <c r="H475" s="52" t="s">
        <v>5811</v>
      </c>
      <c r="I475" s="50" t="str">
        <f t="shared" si="74"/>
        <v>CapAl6.3X11.2X2.5mm 68uF, 35 V</v>
      </c>
      <c r="J475" s="45" t="s">
        <v>23</v>
      </c>
      <c r="K475" s="53" t="s">
        <v>5111</v>
      </c>
      <c r="L475" s="45" t="s">
        <v>25</v>
      </c>
      <c r="M475" s="52" t="str">
        <f t="shared" si="75"/>
        <v>CapAl6.3X11.2X2.5</v>
      </c>
      <c r="N475" s="52" t="str">
        <f t="shared" si="79"/>
        <v>CapAl6.3X11.2X2.5RA</v>
      </c>
      <c r="O475" s="52" t="str">
        <f t="shared" si="76"/>
        <v>CapAl6.3X11.2X2.5LA</v>
      </c>
      <c r="P475" s="52" t="s">
        <v>6234</v>
      </c>
      <c r="Q475" s="50" t="s">
        <v>5113</v>
      </c>
      <c r="R475" s="22" t="s">
        <v>5114</v>
      </c>
      <c r="S475" s="22" t="str">
        <f t="shared" ca="1" si="78"/>
        <v>C:\Altium Libraries\Passives Library\DataSheet\Aluminum Electrolytic Capacitors (Panasonic).pdf</v>
      </c>
      <c r="T475" s="50" t="str">
        <f t="shared" si="77"/>
        <v>LOW IMPEDANCE ALUMINUM ELECTROLYTIC CAPACITORS CapAl6.3X11.2X2.5 68uF±20% 35 V 105⁰С</v>
      </c>
    </row>
    <row r="476" spans="1:20" x14ac:dyDescent="0.3">
      <c r="A476" s="50" t="s">
        <v>6235</v>
      </c>
      <c r="B476" s="50" t="str">
        <f t="shared" si="70"/>
        <v>FM</v>
      </c>
      <c r="C476" s="52" t="s">
        <v>5136</v>
      </c>
      <c r="D476" s="50" t="str">
        <f t="shared" si="71"/>
        <v>150uF</v>
      </c>
      <c r="E476" s="50" t="s">
        <v>5109</v>
      </c>
      <c r="F476" s="50" t="str">
        <f t="shared" si="72"/>
        <v>35 V</v>
      </c>
      <c r="G476" s="50" t="str">
        <f t="shared" si="73"/>
        <v>105⁰С</v>
      </c>
      <c r="H476" s="52" t="s">
        <v>6104</v>
      </c>
      <c r="I476" s="50" t="str">
        <f t="shared" si="74"/>
        <v>CapAl8X11.5X3.5mm 150uF, 35 V</v>
      </c>
      <c r="J476" s="45" t="s">
        <v>23</v>
      </c>
      <c r="K476" s="53" t="s">
        <v>5111</v>
      </c>
      <c r="L476" s="45" t="s">
        <v>25</v>
      </c>
      <c r="M476" s="52" t="str">
        <f t="shared" si="75"/>
        <v>CapAl8X11.5X3.5</v>
      </c>
      <c r="N476" s="52" t="str">
        <f t="shared" si="79"/>
        <v>CapAl8X11.5X3.5RA</v>
      </c>
      <c r="O476" s="52" t="str">
        <f t="shared" si="76"/>
        <v>CapAl8X11.5X3.5LA</v>
      </c>
      <c r="P476" s="52" t="s">
        <v>6236</v>
      </c>
      <c r="Q476" s="50" t="s">
        <v>5113</v>
      </c>
      <c r="R476" s="22" t="s">
        <v>5114</v>
      </c>
      <c r="S476" s="22" t="str">
        <f t="shared" ca="1" si="78"/>
        <v>C:\Altium Libraries\Passives Library\DataSheet\Aluminum Electrolytic Capacitors (Panasonic).pdf</v>
      </c>
      <c r="T476" s="50" t="str">
        <f t="shared" si="77"/>
        <v>LOW IMPEDANCE ALUMINUM ELECTROLYTIC CAPACITORS CapAl8X11.5X3.5 150uF±20% 35 V 105⁰С</v>
      </c>
    </row>
    <row r="477" spans="1:20" x14ac:dyDescent="0.3">
      <c r="A477" s="50" t="s">
        <v>6237</v>
      </c>
      <c r="B477" s="50" t="str">
        <f t="shared" si="70"/>
        <v>FM</v>
      </c>
      <c r="C477" s="52" t="s">
        <v>5144</v>
      </c>
      <c r="D477" s="50" t="str">
        <f t="shared" si="71"/>
        <v>220uF</v>
      </c>
      <c r="E477" s="50" t="s">
        <v>5109</v>
      </c>
      <c r="F477" s="50" t="str">
        <f t="shared" si="72"/>
        <v>35 V</v>
      </c>
      <c r="G477" s="50" t="str">
        <f t="shared" si="73"/>
        <v>105⁰С</v>
      </c>
      <c r="H477" s="52" t="s">
        <v>5892</v>
      </c>
      <c r="I477" s="50" t="str">
        <f t="shared" si="74"/>
        <v>CapAl8X15X3.5mm 220uF, 35 V</v>
      </c>
      <c r="J477" s="45" t="s">
        <v>23</v>
      </c>
      <c r="K477" s="53" t="s">
        <v>5111</v>
      </c>
      <c r="L477" s="45" t="s">
        <v>25</v>
      </c>
      <c r="M477" s="52" t="str">
        <f t="shared" si="75"/>
        <v>CapAl8X15X3.5</v>
      </c>
      <c r="N477" s="52" t="str">
        <f t="shared" si="79"/>
        <v>CapAl8X15X3.5RA</v>
      </c>
      <c r="O477" s="52" t="str">
        <f t="shared" si="76"/>
        <v>CapAl8X15X3.5LA</v>
      </c>
      <c r="P477" s="52" t="s">
        <v>6238</v>
      </c>
      <c r="Q477" s="50" t="s">
        <v>5113</v>
      </c>
      <c r="R477" s="22" t="s">
        <v>5114</v>
      </c>
      <c r="S477" s="22" t="str">
        <f t="shared" ca="1" si="78"/>
        <v>C:\Altium Libraries\Passives Library\DataSheet\Aluminum Electrolytic Capacitors (Panasonic).pdf</v>
      </c>
      <c r="T477" s="50" t="str">
        <f t="shared" si="77"/>
        <v>LOW IMPEDANCE ALUMINUM ELECTROLYTIC CAPACITORS CapAl8X15X3.5 220uF±20% 35 V 105⁰С</v>
      </c>
    </row>
    <row r="478" spans="1:20" x14ac:dyDescent="0.3">
      <c r="A478" s="50" t="s">
        <v>6239</v>
      </c>
      <c r="B478" s="50" t="str">
        <f t="shared" ref="B478:B541" si="80">MID(P478,4,2)</f>
        <v>FM</v>
      </c>
      <c r="C478" s="52" t="s">
        <v>5148</v>
      </c>
      <c r="D478" s="50" t="str">
        <f t="shared" ref="D478:D541" si="81">CONCATENATE(MID(P478,8,2)*POWER(10,MID(P478,10,1)),"uF")</f>
        <v>220uF</v>
      </c>
      <c r="E478" s="50" t="s">
        <v>5109</v>
      </c>
      <c r="F478" s="50" t="str">
        <f t="shared" ref="F478:F541" si="82">CONCATENATE(IF((MID(P478,6,2))="0J",6.3,IF((MID(P478,6,2))="1A",10,IF((MID(P478,6,2))="1C",16,IF((MID(P478,6,2))="1E",25,IF((MID(P478,6,2))="1V",35,IF((MID(P478,6,2))="1H",50,IF((MID(P478,6,2))="1J",63,IF((MID(P478,6,2))="2A",100,IF((MID(P478,6,2))="2C",160,IF((MID(P478,6,2))="2D",200,IF((MID(P478,6,2))="2E",250,IF((MID(P478,6,2))="2V",350,IF((MID(P478,6,2))="2G",400,IF((MID(P478,6,2))="2W",450,0))))))))))))))," V")</f>
        <v>35 V</v>
      </c>
      <c r="G478" s="50" t="str">
        <f t="shared" ref="G478:G541" si="83">CONCATENATE((IF(OR(B478="TA",B478="TP"),125,105)),"⁰С")</f>
        <v>105⁰С</v>
      </c>
      <c r="H478" s="52" t="s">
        <v>6109</v>
      </c>
      <c r="I478" s="50" t="str">
        <f t="shared" ref="I478:I503" si="84">CONCATENATE(M478,"mm ",D478,", ",F478)</f>
        <v>CapAl10X12.5X5.0mm 220uF, 35 V</v>
      </c>
      <c r="J478" s="45" t="s">
        <v>23</v>
      </c>
      <c r="K478" s="53" t="s">
        <v>5111</v>
      </c>
      <c r="L478" s="45" t="s">
        <v>25</v>
      </c>
      <c r="M478" s="52" t="str">
        <f t="shared" ref="M478:M503" si="85">CONCATENATE("CapAl",MID(C478,1,FIND("m",C478,1)-1))</f>
        <v>CapAl10X12.5X5.0</v>
      </c>
      <c r="N478" s="52" t="str">
        <f t="shared" si="79"/>
        <v>CapAl10X12.5X5.0RA</v>
      </c>
      <c r="O478" s="52" t="str">
        <f t="shared" ref="O478:O503" si="86">CONCATENATE(M478,"LA")</f>
        <v>CapAl10X12.5X5.0LA</v>
      </c>
      <c r="P478" s="52" t="s">
        <v>6240</v>
      </c>
      <c r="Q478" s="50" t="s">
        <v>5113</v>
      </c>
      <c r="R478" s="22" t="s">
        <v>5114</v>
      </c>
      <c r="S478" s="22" t="str">
        <f t="shared" ca="1" si="78"/>
        <v>C:\Altium Libraries\Passives Library\DataSheet\Aluminum Electrolytic Capacitors (Panasonic).pdf</v>
      </c>
      <c r="T478" s="50" t="str">
        <f t="shared" ref="T478:T503" si="87">CONCATENATE(R478," ",M478," ",D478,E478," ",F478," ",G478)</f>
        <v>LOW IMPEDANCE ALUMINUM ELECTROLYTIC CAPACITORS CapAl10X12.5X5.0 220uF±20% 35 V 105⁰С</v>
      </c>
    </row>
    <row r="479" spans="1:20" x14ac:dyDescent="0.3">
      <c r="A479" s="50" t="s">
        <v>6241</v>
      </c>
      <c r="B479" s="50" t="str">
        <f t="shared" si="80"/>
        <v>FM</v>
      </c>
      <c r="C479" s="52" t="s">
        <v>5154</v>
      </c>
      <c r="D479" s="50" t="str">
        <f t="shared" si="81"/>
        <v>330uF</v>
      </c>
      <c r="E479" s="50" t="s">
        <v>5109</v>
      </c>
      <c r="F479" s="50" t="str">
        <f t="shared" si="82"/>
        <v>35 V</v>
      </c>
      <c r="G479" s="50" t="str">
        <f t="shared" si="83"/>
        <v>105⁰С</v>
      </c>
      <c r="H479" s="52" t="s">
        <v>6112</v>
      </c>
      <c r="I479" s="50" t="str">
        <f t="shared" si="84"/>
        <v>CapAl8X20X3.5mm 330uF, 35 V</v>
      </c>
      <c r="J479" s="45" t="s">
        <v>23</v>
      </c>
      <c r="K479" s="53" t="s">
        <v>5111</v>
      </c>
      <c r="L479" s="45" t="s">
        <v>25</v>
      </c>
      <c r="M479" s="52" t="str">
        <f t="shared" si="85"/>
        <v>CapAl8X20X3.5</v>
      </c>
      <c r="N479" s="52" t="str">
        <f t="shared" si="79"/>
        <v>CapAl8X20X3.5RA</v>
      </c>
      <c r="O479" s="52" t="str">
        <f t="shared" si="86"/>
        <v>CapAl8X20X3.5LA</v>
      </c>
      <c r="P479" s="52" t="s">
        <v>6242</v>
      </c>
      <c r="Q479" s="50" t="s">
        <v>5113</v>
      </c>
      <c r="R479" s="22" t="s">
        <v>5114</v>
      </c>
      <c r="S479" s="22" t="str">
        <f t="shared" ref="S479:S503" ca="1" si="88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479" s="50" t="str">
        <f t="shared" si="87"/>
        <v>LOW IMPEDANCE ALUMINUM ELECTROLYTIC CAPACITORS CapAl8X20X3.5 330uF±20% 35 V 105⁰С</v>
      </c>
    </row>
    <row r="480" spans="1:20" x14ac:dyDescent="0.3">
      <c r="A480" s="50" t="s">
        <v>6243</v>
      </c>
      <c r="B480" s="50" t="str">
        <f t="shared" si="80"/>
        <v>FM</v>
      </c>
      <c r="C480" s="52" t="s">
        <v>5158</v>
      </c>
      <c r="D480" s="50" t="str">
        <f t="shared" si="81"/>
        <v>330uF</v>
      </c>
      <c r="E480" s="50" t="s">
        <v>5109</v>
      </c>
      <c r="F480" s="50" t="str">
        <f t="shared" si="82"/>
        <v>35 V</v>
      </c>
      <c r="G480" s="50" t="str">
        <f t="shared" si="83"/>
        <v>105⁰С</v>
      </c>
      <c r="H480" s="52" t="s">
        <v>6115</v>
      </c>
      <c r="I480" s="50" t="str">
        <f t="shared" si="84"/>
        <v>CapAl10X16X5.0mm 330uF, 35 V</v>
      </c>
      <c r="J480" s="45" t="s">
        <v>23</v>
      </c>
      <c r="K480" s="53" t="s">
        <v>5111</v>
      </c>
      <c r="L480" s="45" t="s">
        <v>25</v>
      </c>
      <c r="M480" s="52" t="str">
        <f t="shared" si="85"/>
        <v>CapAl10X16X5.0</v>
      </c>
      <c r="N480" s="52" t="str">
        <f t="shared" si="79"/>
        <v>CapAl10X16X5.0RA</v>
      </c>
      <c r="O480" s="52" t="str">
        <f t="shared" si="86"/>
        <v>CapAl10X16X5.0LA</v>
      </c>
      <c r="P480" s="52" t="s">
        <v>6244</v>
      </c>
      <c r="Q480" s="50" t="s">
        <v>5113</v>
      </c>
      <c r="R480" s="22" t="s">
        <v>5114</v>
      </c>
      <c r="S480" s="22" t="str">
        <f t="shared" ca="1" si="88"/>
        <v>C:\Altium Libraries\Passives Library\DataSheet\Aluminum Electrolytic Capacitors (Panasonic).pdf</v>
      </c>
      <c r="T480" s="50" t="str">
        <f t="shared" si="87"/>
        <v>LOW IMPEDANCE ALUMINUM ELECTROLYTIC CAPACITORS CapAl10X16X5.0 330uF±20% 35 V 105⁰С</v>
      </c>
    </row>
    <row r="481" spans="1:20" x14ac:dyDescent="0.3">
      <c r="A481" s="50" t="s">
        <v>6245</v>
      </c>
      <c r="B481" s="50" t="str">
        <f t="shared" si="80"/>
        <v>FM</v>
      </c>
      <c r="C481" s="52" t="s">
        <v>5162</v>
      </c>
      <c r="D481" s="50" t="str">
        <f t="shared" si="81"/>
        <v>470uF</v>
      </c>
      <c r="E481" s="50" t="s">
        <v>5109</v>
      </c>
      <c r="F481" s="50" t="str">
        <f t="shared" si="82"/>
        <v>35 V</v>
      </c>
      <c r="G481" s="50" t="str">
        <f t="shared" si="83"/>
        <v>105⁰С</v>
      </c>
      <c r="H481" s="52" t="s">
        <v>6118</v>
      </c>
      <c r="I481" s="50" t="str">
        <f t="shared" si="84"/>
        <v>CapAl10X20X5.0mm 470uF, 35 V</v>
      </c>
      <c r="J481" s="45" t="s">
        <v>23</v>
      </c>
      <c r="K481" s="53" t="s">
        <v>5111</v>
      </c>
      <c r="L481" s="45" t="s">
        <v>25</v>
      </c>
      <c r="M481" s="52" t="str">
        <f t="shared" si="85"/>
        <v>CapAl10X20X5.0</v>
      </c>
      <c r="N481" s="52" t="str">
        <f t="shared" si="79"/>
        <v>CapAl10X20X5.0RA</v>
      </c>
      <c r="O481" s="52" t="str">
        <f t="shared" si="86"/>
        <v>CapAl10X20X5.0LA</v>
      </c>
      <c r="P481" s="52" t="s">
        <v>6246</v>
      </c>
      <c r="Q481" s="50" t="s">
        <v>5113</v>
      </c>
      <c r="R481" s="22" t="s">
        <v>5114</v>
      </c>
      <c r="S481" s="22" t="str">
        <f t="shared" ca="1" si="88"/>
        <v>C:\Altium Libraries\Passives Library\DataSheet\Aluminum Electrolytic Capacitors (Panasonic).pdf</v>
      </c>
      <c r="T481" s="50" t="str">
        <f t="shared" si="87"/>
        <v>LOW IMPEDANCE ALUMINUM ELECTROLYTIC CAPACITORS CapAl10X20X5.0 470uF±20% 35 V 105⁰С</v>
      </c>
    </row>
    <row r="482" spans="1:20" x14ac:dyDescent="0.3">
      <c r="A482" s="50" t="s">
        <v>6247</v>
      </c>
      <c r="B482" s="50" t="str">
        <f t="shared" si="80"/>
        <v>FM</v>
      </c>
      <c r="C482" s="52" t="s">
        <v>5170</v>
      </c>
      <c r="D482" s="50" t="str">
        <f t="shared" si="81"/>
        <v>560uF</v>
      </c>
      <c r="E482" s="50" t="s">
        <v>5109</v>
      </c>
      <c r="F482" s="50" t="str">
        <f t="shared" si="82"/>
        <v>35 V</v>
      </c>
      <c r="G482" s="50" t="str">
        <f t="shared" si="83"/>
        <v>105⁰С</v>
      </c>
      <c r="H482" s="52" t="s">
        <v>6121</v>
      </c>
      <c r="I482" s="50" t="str">
        <f t="shared" si="84"/>
        <v>CapAl10X25X5.0mm 560uF, 35 V</v>
      </c>
      <c r="J482" s="45" t="s">
        <v>23</v>
      </c>
      <c r="K482" s="53" t="s">
        <v>5111</v>
      </c>
      <c r="L482" s="45" t="s">
        <v>25</v>
      </c>
      <c r="M482" s="52" t="str">
        <f t="shared" si="85"/>
        <v>CapAl10X25X5.0</v>
      </c>
      <c r="N482" s="52" t="str">
        <f t="shared" si="79"/>
        <v>CapAl10X25X5.0RA</v>
      </c>
      <c r="O482" s="52" t="str">
        <f t="shared" si="86"/>
        <v>CapAl10X25X5.0LA</v>
      </c>
      <c r="P482" s="52" t="s">
        <v>6248</v>
      </c>
      <c r="Q482" s="50" t="s">
        <v>5113</v>
      </c>
      <c r="R482" s="22" t="s">
        <v>5114</v>
      </c>
      <c r="S482" s="22" t="str">
        <f t="shared" ca="1" si="88"/>
        <v>C:\Altium Libraries\Passives Library\DataSheet\Aluminum Electrolytic Capacitors (Panasonic).pdf</v>
      </c>
      <c r="T482" s="50" t="str">
        <f t="shared" si="87"/>
        <v>LOW IMPEDANCE ALUMINUM ELECTROLYTIC CAPACITORS CapAl10X25X5.0 560uF±20% 35 V 105⁰С</v>
      </c>
    </row>
    <row r="483" spans="1:20" x14ac:dyDescent="0.3">
      <c r="A483" s="50" t="s">
        <v>6249</v>
      </c>
      <c r="B483" s="50" t="str">
        <f t="shared" si="80"/>
        <v>FM</v>
      </c>
      <c r="C483" s="52" t="s">
        <v>5184</v>
      </c>
      <c r="D483" s="50" t="str">
        <f t="shared" si="81"/>
        <v>680uF</v>
      </c>
      <c r="E483" s="50" t="s">
        <v>5109</v>
      </c>
      <c r="F483" s="50" t="str">
        <f t="shared" si="82"/>
        <v>35 V</v>
      </c>
      <c r="G483" s="50" t="str">
        <f t="shared" si="83"/>
        <v>105⁰С</v>
      </c>
      <c r="H483" s="52" t="s">
        <v>6124</v>
      </c>
      <c r="I483" s="50" t="str">
        <f t="shared" si="84"/>
        <v>CapAl12.5X20X5.0mm 680uF, 35 V</v>
      </c>
      <c r="J483" s="45" t="s">
        <v>23</v>
      </c>
      <c r="K483" s="53" t="s">
        <v>5111</v>
      </c>
      <c r="L483" s="45" t="s">
        <v>25</v>
      </c>
      <c r="M483" s="52" t="str">
        <f t="shared" si="85"/>
        <v>CapAl12.5X20X5.0</v>
      </c>
      <c r="N483" s="52" t="str">
        <f t="shared" si="79"/>
        <v>CapAl12.5X20X5.0RA</v>
      </c>
      <c r="O483" s="52" t="str">
        <f t="shared" si="86"/>
        <v>CapAl12.5X20X5.0LA</v>
      </c>
      <c r="P483" s="52" t="s">
        <v>6250</v>
      </c>
      <c r="Q483" s="50" t="s">
        <v>5113</v>
      </c>
      <c r="R483" s="22" t="s">
        <v>5114</v>
      </c>
      <c r="S483" s="22" t="str">
        <f t="shared" ca="1" si="88"/>
        <v>C:\Altium Libraries\Passives Library\DataSheet\Aluminum Electrolytic Capacitors (Panasonic).pdf</v>
      </c>
      <c r="T483" s="50" t="str">
        <f t="shared" si="87"/>
        <v>LOW IMPEDANCE ALUMINUM ELECTROLYTIC CAPACITORS CapAl12.5X20X5.0 680uF±20% 35 V 105⁰С</v>
      </c>
    </row>
    <row r="484" spans="1:20" x14ac:dyDescent="0.3">
      <c r="A484" s="50" t="s">
        <v>6251</v>
      </c>
      <c r="B484" s="50" t="str">
        <f t="shared" si="80"/>
        <v>FM</v>
      </c>
      <c r="C484" s="52" t="s">
        <v>5196</v>
      </c>
      <c r="D484" s="50" t="str">
        <f t="shared" si="81"/>
        <v>1000uF</v>
      </c>
      <c r="E484" s="50" t="s">
        <v>5109</v>
      </c>
      <c r="F484" s="50" t="str">
        <f t="shared" si="82"/>
        <v>35 V</v>
      </c>
      <c r="G484" s="50" t="str">
        <f t="shared" si="83"/>
        <v>105⁰С</v>
      </c>
      <c r="H484" s="52" t="s">
        <v>6127</v>
      </c>
      <c r="I484" s="50" t="str">
        <f t="shared" si="84"/>
        <v>CapAl12.5X25X5.0mm 1000uF, 35 V</v>
      </c>
      <c r="J484" s="45" t="s">
        <v>23</v>
      </c>
      <c r="K484" s="53" t="s">
        <v>5111</v>
      </c>
      <c r="L484" s="45" t="s">
        <v>25</v>
      </c>
      <c r="M484" s="52" t="str">
        <f t="shared" si="85"/>
        <v>CapAl12.5X25X5.0</v>
      </c>
      <c r="N484" s="52" t="str">
        <f t="shared" si="79"/>
        <v>CapAl12.5X25X5.0RA</v>
      </c>
      <c r="O484" s="52" t="str">
        <f t="shared" si="86"/>
        <v>CapAl12.5X25X5.0LA</v>
      </c>
      <c r="P484" s="52" t="s">
        <v>6252</v>
      </c>
      <c r="Q484" s="50" t="s">
        <v>5113</v>
      </c>
      <c r="R484" s="22" t="s">
        <v>5114</v>
      </c>
      <c r="S484" s="22" t="str">
        <f t="shared" ca="1" si="88"/>
        <v>C:\Altium Libraries\Passives Library\DataSheet\Aluminum Electrolytic Capacitors (Panasonic).pdf</v>
      </c>
      <c r="T484" s="50" t="str">
        <f t="shared" si="87"/>
        <v>LOW IMPEDANCE ALUMINUM ELECTROLYTIC CAPACITORS CapAl12.5X25X5.0 1000uF±20% 35 V 105⁰С</v>
      </c>
    </row>
    <row r="485" spans="1:20" x14ac:dyDescent="0.3">
      <c r="A485" s="50" t="s">
        <v>6253</v>
      </c>
      <c r="B485" s="50" t="str">
        <f t="shared" si="80"/>
        <v>FM</v>
      </c>
      <c r="C485" s="52" t="s">
        <v>5200</v>
      </c>
      <c r="D485" s="50" t="str">
        <f t="shared" si="81"/>
        <v>1200uF</v>
      </c>
      <c r="E485" s="50" t="s">
        <v>5109</v>
      </c>
      <c r="F485" s="50" t="str">
        <f t="shared" si="82"/>
        <v>35 V</v>
      </c>
      <c r="G485" s="50" t="str">
        <f t="shared" si="83"/>
        <v>105⁰С</v>
      </c>
      <c r="H485" s="52" t="s">
        <v>6130</v>
      </c>
      <c r="I485" s="50" t="str">
        <f t="shared" si="84"/>
        <v>CapAl12.5X30X5.0mm 1200uF, 35 V</v>
      </c>
      <c r="J485" s="45" t="s">
        <v>23</v>
      </c>
      <c r="K485" s="53" t="s">
        <v>5111</v>
      </c>
      <c r="L485" s="45" t="s">
        <v>25</v>
      </c>
      <c r="M485" s="52" t="str">
        <f t="shared" si="85"/>
        <v>CapAl12.5X30X5.0</v>
      </c>
      <c r="N485" s="52" t="str">
        <f t="shared" si="79"/>
        <v>CapAl12.5X30X5.0RA</v>
      </c>
      <c r="O485" s="52" t="str">
        <f t="shared" si="86"/>
        <v>CapAl12.5X30X5.0LA</v>
      </c>
      <c r="P485" s="52" t="s">
        <v>6254</v>
      </c>
      <c r="Q485" s="50" t="s">
        <v>5113</v>
      </c>
      <c r="R485" s="22" t="s">
        <v>5114</v>
      </c>
      <c r="S485" s="22" t="str">
        <f t="shared" ca="1" si="88"/>
        <v>C:\Altium Libraries\Passives Library\DataSheet\Aluminum Electrolytic Capacitors (Panasonic).pdf</v>
      </c>
      <c r="T485" s="50" t="str">
        <f t="shared" si="87"/>
        <v>LOW IMPEDANCE ALUMINUM ELECTROLYTIC CAPACITORS CapAl12.5X30X5.0 1200uF±20% 35 V 105⁰С</v>
      </c>
    </row>
    <row r="486" spans="1:20" x14ac:dyDescent="0.3">
      <c r="A486" s="50" t="s">
        <v>6255</v>
      </c>
      <c r="B486" s="50" t="str">
        <f t="shared" si="80"/>
        <v>FM</v>
      </c>
      <c r="C486" s="52" t="s">
        <v>5204</v>
      </c>
      <c r="D486" s="50" t="str">
        <f t="shared" si="81"/>
        <v>1200uF</v>
      </c>
      <c r="E486" s="50" t="s">
        <v>5109</v>
      </c>
      <c r="F486" s="50" t="str">
        <f t="shared" si="82"/>
        <v>35 V</v>
      </c>
      <c r="G486" s="50" t="str">
        <f t="shared" si="83"/>
        <v>105⁰С</v>
      </c>
      <c r="H486" s="52" t="s">
        <v>6136</v>
      </c>
      <c r="I486" s="50" t="str">
        <f t="shared" si="84"/>
        <v>CapAl16X20X7.5mm 1200uF, 35 V</v>
      </c>
      <c r="J486" s="45" t="s">
        <v>23</v>
      </c>
      <c r="K486" s="53" t="s">
        <v>5111</v>
      </c>
      <c r="L486" s="45" t="s">
        <v>25</v>
      </c>
      <c r="M486" s="52" t="str">
        <f t="shared" si="85"/>
        <v>CapAl16X20X7.5</v>
      </c>
      <c r="N486" s="52" t="str">
        <f t="shared" si="79"/>
        <v>CapAl16X20X7.5RA</v>
      </c>
      <c r="O486" s="52" t="str">
        <f t="shared" si="86"/>
        <v>CapAl16X20X7.5LA</v>
      </c>
      <c r="P486" s="52" t="s">
        <v>6256</v>
      </c>
      <c r="Q486" s="50" t="s">
        <v>5113</v>
      </c>
      <c r="R486" s="22" t="s">
        <v>5114</v>
      </c>
      <c r="S486" s="22" t="str">
        <f t="shared" ca="1" si="88"/>
        <v>C:\Altium Libraries\Passives Library\DataSheet\Aluminum Electrolytic Capacitors (Panasonic).pdf</v>
      </c>
      <c r="T486" s="50" t="str">
        <f t="shared" si="87"/>
        <v>LOW IMPEDANCE ALUMINUM ELECTROLYTIC CAPACITORS CapAl16X20X7.5 1200uF±20% 35 V 105⁰С</v>
      </c>
    </row>
    <row r="487" spans="1:20" x14ac:dyDescent="0.3">
      <c r="A487" s="50" t="s">
        <v>6257</v>
      </c>
      <c r="B487" s="50" t="str">
        <f t="shared" si="80"/>
        <v>FM</v>
      </c>
      <c r="C487" s="52" t="s">
        <v>5208</v>
      </c>
      <c r="D487" s="50" t="str">
        <f t="shared" si="81"/>
        <v>1500uF</v>
      </c>
      <c r="E487" s="50" t="s">
        <v>5109</v>
      </c>
      <c r="F487" s="50" t="str">
        <f t="shared" si="82"/>
        <v>35 V</v>
      </c>
      <c r="G487" s="50" t="str">
        <f t="shared" si="83"/>
        <v>105⁰С</v>
      </c>
      <c r="H487" s="52" t="s">
        <v>6133</v>
      </c>
      <c r="I487" s="50" t="str">
        <f t="shared" si="84"/>
        <v>CapAl12.5X35X5.0mm 1500uF, 35 V</v>
      </c>
      <c r="J487" s="45" t="s">
        <v>23</v>
      </c>
      <c r="K487" s="53" t="s">
        <v>5111</v>
      </c>
      <c r="L487" s="45" t="s">
        <v>25</v>
      </c>
      <c r="M487" s="52" t="str">
        <f t="shared" si="85"/>
        <v>CapAl12.5X35X5.0</v>
      </c>
      <c r="N487" s="52" t="str">
        <f t="shared" si="79"/>
        <v>CapAl12.5X35X5.0RA</v>
      </c>
      <c r="O487" s="52" t="str">
        <f t="shared" si="86"/>
        <v>CapAl12.5X35X5.0LA</v>
      </c>
      <c r="P487" s="52" t="s">
        <v>6258</v>
      </c>
      <c r="Q487" s="50" t="s">
        <v>5113</v>
      </c>
      <c r="R487" s="22" t="s">
        <v>5114</v>
      </c>
      <c r="S487" s="22" t="str">
        <f t="shared" ca="1" si="88"/>
        <v>C:\Altium Libraries\Passives Library\DataSheet\Aluminum Electrolytic Capacitors (Panasonic).pdf</v>
      </c>
      <c r="T487" s="50" t="str">
        <f t="shared" si="87"/>
        <v>LOW IMPEDANCE ALUMINUM ELECTROLYTIC CAPACITORS CapAl12.5X35X5.0 1500uF±20% 35 V 105⁰С</v>
      </c>
    </row>
    <row r="488" spans="1:20" x14ac:dyDescent="0.3">
      <c r="A488" s="50" t="s">
        <v>6259</v>
      </c>
      <c r="B488" s="50" t="str">
        <f t="shared" si="80"/>
        <v>FM</v>
      </c>
      <c r="C488" s="52" t="s">
        <v>5218</v>
      </c>
      <c r="D488" s="50" t="str">
        <f t="shared" si="81"/>
        <v>1800uF</v>
      </c>
      <c r="E488" s="50" t="s">
        <v>5109</v>
      </c>
      <c r="F488" s="50" t="str">
        <f t="shared" si="82"/>
        <v>35 V</v>
      </c>
      <c r="G488" s="50" t="str">
        <f t="shared" si="83"/>
        <v>105⁰С</v>
      </c>
      <c r="H488" s="52" t="s">
        <v>6139</v>
      </c>
      <c r="I488" s="50" t="str">
        <f t="shared" si="84"/>
        <v>CapAl16X25X7.5mm 1800uF, 35 V</v>
      </c>
      <c r="J488" s="45" t="s">
        <v>23</v>
      </c>
      <c r="K488" s="53" t="s">
        <v>5111</v>
      </c>
      <c r="L488" s="45" t="s">
        <v>25</v>
      </c>
      <c r="M488" s="52" t="str">
        <f t="shared" si="85"/>
        <v>CapAl16X25X7.5</v>
      </c>
      <c r="N488" s="52" t="str">
        <f t="shared" si="79"/>
        <v>CapAl16X25X7.5RA</v>
      </c>
      <c r="O488" s="52" t="str">
        <f t="shared" si="86"/>
        <v>CapAl16X25X7.5LA</v>
      </c>
      <c r="P488" s="52" t="s">
        <v>6260</v>
      </c>
      <c r="Q488" s="50" t="s">
        <v>5113</v>
      </c>
      <c r="R488" s="22" t="s">
        <v>5114</v>
      </c>
      <c r="S488" s="22" t="str">
        <f t="shared" ca="1" si="88"/>
        <v>C:\Altium Libraries\Passives Library\DataSheet\Aluminum Electrolytic Capacitors (Panasonic).pdf</v>
      </c>
      <c r="T488" s="50" t="str">
        <f t="shared" si="87"/>
        <v>LOW IMPEDANCE ALUMINUM ELECTROLYTIC CAPACITORS CapAl16X25X7.5 1800uF±20% 35 V 105⁰С</v>
      </c>
    </row>
    <row r="489" spans="1:20" x14ac:dyDescent="0.3">
      <c r="A489" s="50" t="s">
        <v>6261</v>
      </c>
      <c r="B489" s="50" t="str">
        <f t="shared" si="80"/>
        <v>FM</v>
      </c>
      <c r="C489" s="52" t="s">
        <v>5120</v>
      </c>
      <c r="D489" s="50" t="str">
        <f t="shared" si="81"/>
        <v>22uF</v>
      </c>
      <c r="E489" s="50" t="s">
        <v>5109</v>
      </c>
      <c r="F489" s="50" t="str">
        <f t="shared" si="82"/>
        <v>50 V</v>
      </c>
      <c r="G489" s="50" t="str">
        <f t="shared" si="83"/>
        <v>105⁰С</v>
      </c>
      <c r="H489" s="52" t="s">
        <v>6262</v>
      </c>
      <c r="I489" s="50" t="str">
        <f t="shared" si="84"/>
        <v>CapAl5X11X2.0mm 22uF, 50 V</v>
      </c>
      <c r="J489" s="45" t="s">
        <v>23</v>
      </c>
      <c r="K489" s="53" t="s">
        <v>5111</v>
      </c>
      <c r="L489" s="45" t="s">
        <v>25</v>
      </c>
      <c r="M489" s="52" t="str">
        <f t="shared" si="85"/>
        <v>CapAl5X11X2.0</v>
      </c>
      <c r="N489" s="52" t="str">
        <f t="shared" si="79"/>
        <v>CapAl5X11X2.0RA</v>
      </c>
      <c r="O489" s="52" t="str">
        <f t="shared" si="86"/>
        <v>CapAl5X11X2.0LA</v>
      </c>
      <c r="P489" s="52" t="s">
        <v>6263</v>
      </c>
      <c r="Q489" s="50" t="s">
        <v>5113</v>
      </c>
      <c r="R489" s="22" t="s">
        <v>5114</v>
      </c>
      <c r="S489" s="22" t="str">
        <f t="shared" ca="1" si="88"/>
        <v>C:\Altium Libraries\Passives Library\DataSheet\Aluminum Electrolytic Capacitors (Panasonic).pdf</v>
      </c>
      <c r="T489" s="50" t="str">
        <f t="shared" si="87"/>
        <v>LOW IMPEDANCE ALUMINUM ELECTROLYTIC CAPACITORS CapAl5X11X2.0 22uF±20% 50 V 105⁰С</v>
      </c>
    </row>
    <row r="490" spans="1:20" x14ac:dyDescent="0.3">
      <c r="A490" s="50" t="s">
        <v>6264</v>
      </c>
      <c r="B490" s="50" t="str">
        <f t="shared" si="80"/>
        <v>FM</v>
      </c>
      <c r="C490" s="52" t="s">
        <v>5128</v>
      </c>
      <c r="D490" s="50" t="str">
        <f t="shared" si="81"/>
        <v>56uF</v>
      </c>
      <c r="E490" s="50" t="s">
        <v>5109</v>
      </c>
      <c r="F490" s="50" t="str">
        <f t="shared" si="82"/>
        <v>50 V</v>
      </c>
      <c r="G490" s="50" t="str">
        <f t="shared" si="83"/>
        <v>105⁰С</v>
      </c>
      <c r="H490" s="52" t="s">
        <v>5706</v>
      </c>
      <c r="I490" s="50" t="str">
        <f t="shared" si="84"/>
        <v>CapAl6.3X11.2X2.5mm 56uF, 50 V</v>
      </c>
      <c r="J490" s="45" t="s">
        <v>23</v>
      </c>
      <c r="K490" s="53" t="s">
        <v>5111</v>
      </c>
      <c r="L490" s="45" t="s">
        <v>25</v>
      </c>
      <c r="M490" s="52" t="str">
        <f t="shared" si="85"/>
        <v>CapAl6.3X11.2X2.5</v>
      </c>
      <c r="N490" s="52" t="str">
        <f t="shared" si="79"/>
        <v>CapAl6.3X11.2X2.5RA</v>
      </c>
      <c r="O490" s="52" t="str">
        <f t="shared" si="86"/>
        <v>CapAl6.3X11.2X2.5LA</v>
      </c>
      <c r="P490" s="52" t="s">
        <v>6265</v>
      </c>
      <c r="Q490" s="50" t="s">
        <v>5113</v>
      </c>
      <c r="R490" s="22" t="s">
        <v>5114</v>
      </c>
      <c r="S490" s="22" t="str">
        <f t="shared" ca="1" si="88"/>
        <v>C:\Altium Libraries\Passives Library\DataSheet\Aluminum Electrolytic Capacitors (Panasonic).pdf</v>
      </c>
      <c r="T490" s="50" t="str">
        <f t="shared" si="87"/>
        <v>LOW IMPEDANCE ALUMINUM ELECTROLYTIC CAPACITORS CapAl6.3X11.2X2.5 56uF±20% 50 V 105⁰С</v>
      </c>
    </row>
    <row r="491" spans="1:20" x14ac:dyDescent="0.3">
      <c r="A491" s="50" t="s">
        <v>6266</v>
      </c>
      <c r="B491" s="50" t="str">
        <f t="shared" si="80"/>
        <v>FM</v>
      </c>
      <c r="C491" s="52" t="s">
        <v>5136</v>
      </c>
      <c r="D491" s="50" t="str">
        <f t="shared" si="81"/>
        <v>100uF</v>
      </c>
      <c r="E491" s="50" t="s">
        <v>5109</v>
      </c>
      <c r="F491" s="50" t="str">
        <f t="shared" si="82"/>
        <v>50 V</v>
      </c>
      <c r="G491" s="50" t="str">
        <f t="shared" si="83"/>
        <v>105⁰С</v>
      </c>
      <c r="H491" s="52" t="s">
        <v>6267</v>
      </c>
      <c r="I491" s="50" t="str">
        <f t="shared" si="84"/>
        <v>CapAl8X11.5X3.5mm 100uF, 50 V</v>
      </c>
      <c r="J491" s="45" t="s">
        <v>23</v>
      </c>
      <c r="K491" s="53" t="s">
        <v>5111</v>
      </c>
      <c r="L491" s="45" t="s">
        <v>25</v>
      </c>
      <c r="M491" s="52" t="str">
        <f t="shared" si="85"/>
        <v>CapAl8X11.5X3.5</v>
      </c>
      <c r="N491" s="52" t="str">
        <f t="shared" si="79"/>
        <v>CapAl8X11.5X3.5RA</v>
      </c>
      <c r="O491" s="52" t="str">
        <f t="shared" si="86"/>
        <v>CapAl8X11.5X3.5LA</v>
      </c>
      <c r="P491" s="52" t="s">
        <v>6268</v>
      </c>
      <c r="Q491" s="50" t="s">
        <v>5113</v>
      </c>
      <c r="R491" s="22" t="s">
        <v>5114</v>
      </c>
      <c r="S491" s="22" t="str">
        <f t="shared" ca="1" si="88"/>
        <v>C:\Altium Libraries\Passives Library\DataSheet\Aluminum Electrolytic Capacitors (Panasonic).pdf</v>
      </c>
      <c r="T491" s="50" t="str">
        <f t="shared" si="87"/>
        <v>LOW IMPEDANCE ALUMINUM ELECTROLYTIC CAPACITORS CapAl8X11.5X3.5 100uF±20% 50 V 105⁰С</v>
      </c>
    </row>
    <row r="492" spans="1:20" x14ac:dyDescent="0.3">
      <c r="A492" s="50" t="s">
        <v>6269</v>
      </c>
      <c r="B492" s="50" t="str">
        <f t="shared" si="80"/>
        <v>FM</v>
      </c>
      <c r="C492" s="52" t="s">
        <v>5144</v>
      </c>
      <c r="D492" s="50" t="str">
        <f t="shared" si="81"/>
        <v>120uF</v>
      </c>
      <c r="E492" s="50" t="s">
        <v>5109</v>
      </c>
      <c r="F492" s="50" t="str">
        <f t="shared" si="82"/>
        <v>50 V</v>
      </c>
      <c r="G492" s="50" t="str">
        <f t="shared" si="83"/>
        <v>105⁰С</v>
      </c>
      <c r="H492" s="52" t="s">
        <v>6270</v>
      </c>
      <c r="I492" s="50" t="str">
        <f t="shared" si="84"/>
        <v>CapAl8X15X3.5mm 120uF, 50 V</v>
      </c>
      <c r="J492" s="45" t="s">
        <v>23</v>
      </c>
      <c r="K492" s="53" t="s">
        <v>5111</v>
      </c>
      <c r="L492" s="45" t="s">
        <v>25</v>
      </c>
      <c r="M492" s="52" t="str">
        <f t="shared" si="85"/>
        <v>CapAl8X15X3.5</v>
      </c>
      <c r="N492" s="52" t="str">
        <f t="shared" si="79"/>
        <v>CapAl8X15X3.5RA</v>
      </c>
      <c r="O492" s="52" t="str">
        <f t="shared" si="86"/>
        <v>CapAl8X15X3.5LA</v>
      </c>
      <c r="P492" s="52" t="s">
        <v>6271</v>
      </c>
      <c r="Q492" s="50" t="s">
        <v>5113</v>
      </c>
      <c r="R492" s="22" t="s">
        <v>5114</v>
      </c>
      <c r="S492" s="22" t="str">
        <f t="shared" ca="1" si="88"/>
        <v>C:\Altium Libraries\Passives Library\DataSheet\Aluminum Electrolytic Capacitors (Panasonic).pdf</v>
      </c>
      <c r="T492" s="50" t="str">
        <f t="shared" si="87"/>
        <v>LOW IMPEDANCE ALUMINUM ELECTROLYTIC CAPACITORS CapAl8X15X3.5 120uF±20% 50 V 105⁰С</v>
      </c>
    </row>
    <row r="493" spans="1:20" x14ac:dyDescent="0.3">
      <c r="A493" s="50" t="s">
        <v>6272</v>
      </c>
      <c r="B493" s="50" t="str">
        <f t="shared" si="80"/>
        <v>FM</v>
      </c>
      <c r="C493" s="52" t="s">
        <v>5148</v>
      </c>
      <c r="D493" s="50" t="str">
        <f t="shared" si="81"/>
        <v>150uF</v>
      </c>
      <c r="E493" s="50" t="s">
        <v>5109</v>
      </c>
      <c r="F493" s="50" t="str">
        <f t="shared" si="82"/>
        <v>50 V</v>
      </c>
      <c r="G493" s="50" t="str">
        <f t="shared" si="83"/>
        <v>105⁰С</v>
      </c>
      <c r="H493" s="52" t="s">
        <v>5851</v>
      </c>
      <c r="I493" s="50" t="str">
        <f t="shared" si="84"/>
        <v>CapAl10X12.5X5.0mm 150uF, 50 V</v>
      </c>
      <c r="J493" s="45" t="s">
        <v>23</v>
      </c>
      <c r="K493" s="53" t="s">
        <v>5111</v>
      </c>
      <c r="L493" s="45" t="s">
        <v>25</v>
      </c>
      <c r="M493" s="52" t="str">
        <f t="shared" si="85"/>
        <v>CapAl10X12.5X5.0</v>
      </c>
      <c r="N493" s="52" t="str">
        <f t="shared" si="79"/>
        <v>CapAl10X12.5X5.0RA</v>
      </c>
      <c r="O493" s="52" t="str">
        <f t="shared" si="86"/>
        <v>CapAl10X12.5X5.0LA</v>
      </c>
      <c r="P493" s="52" t="s">
        <v>6273</v>
      </c>
      <c r="Q493" s="50" t="s">
        <v>5113</v>
      </c>
      <c r="R493" s="22" t="s">
        <v>5114</v>
      </c>
      <c r="S493" s="22" t="str">
        <f t="shared" ca="1" si="88"/>
        <v>C:\Altium Libraries\Passives Library\DataSheet\Aluminum Electrolytic Capacitors (Panasonic).pdf</v>
      </c>
      <c r="T493" s="50" t="str">
        <f t="shared" si="87"/>
        <v>LOW IMPEDANCE ALUMINUM ELECTROLYTIC CAPACITORS CapAl10X12.5X5.0 150uF±20% 50 V 105⁰С</v>
      </c>
    </row>
    <row r="494" spans="1:20" x14ac:dyDescent="0.3">
      <c r="A494" s="50" t="s">
        <v>6274</v>
      </c>
      <c r="B494" s="50" t="str">
        <f t="shared" si="80"/>
        <v>FM</v>
      </c>
      <c r="C494" s="52" t="s">
        <v>5154</v>
      </c>
      <c r="D494" s="50" t="str">
        <f t="shared" si="81"/>
        <v>180uF</v>
      </c>
      <c r="E494" s="50" t="s">
        <v>5109</v>
      </c>
      <c r="F494" s="50" t="str">
        <f t="shared" si="82"/>
        <v>50 V</v>
      </c>
      <c r="G494" s="50" t="str">
        <f t="shared" si="83"/>
        <v>105⁰С</v>
      </c>
      <c r="H494" s="52" t="s">
        <v>6275</v>
      </c>
      <c r="I494" s="50" t="str">
        <f t="shared" si="84"/>
        <v>CapAl8X20X3.5mm 180uF, 50 V</v>
      </c>
      <c r="J494" s="45" t="s">
        <v>23</v>
      </c>
      <c r="K494" s="53" t="s">
        <v>5111</v>
      </c>
      <c r="L494" s="45" t="s">
        <v>25</v>
      </c>
      <c r="M494" s="52" t="str">
        <f t="shared" si="85"/>
        <v>CapAl8X20X3.5</v>
      </c>
      <c r="N494" s="52" t="str">
        <f t="shared" si="79"/>
        <v>CapAl8X20X3.5RA</v>
      </c>
      <c r="O494" s="52" t="str">
        <f t="shared" si="86"/>
        <v>CapAl8X20X3.5LA</v>
      </c>
      <c r="P494" s="52" t="s">
        <v>6276</v>
      </c>
      <c r="Q494" s="50" t="s">
        <v>5113</v>
      </c>
      <c r="R494" s="22" t="s">
        <v>5114</v>
      </c>
      <c r="S494" s="22" t="str">
        <f t="shared" ca="1" si="88"/>
        <v>C:\Altium Libraries\Passives Library\DataSheet\Aluminum Electrolytic Capacitors (Panasonic).pdf</v>
      </c>
      <c r="T494" s="50" t="str">
        <f t="shared" si="87"/>
        <v>LOW IMPEDANCE ALUMINUM ELECTROLYTIC CAPACITORS CapAl8X20X3.5 180uF±20% 50 V 105⁰С</v>
      </c>
    </row>
    <row r="495" spans="1:20" x14ac:dyDescent="0.3">
      <c r="A495" s="50" t="s">
        <v>6277</v>
      </c>
      <c r="B495" s="50" t="str">
        <f t="shared" si="80"/>
        <v>FM</v>
      </c>
      <c r="C495" s="52" t="s">
        <v>5158</v>
      </c>
      <c r="D495" s="50" t="str">
        <f t="shared" si="81"/>
        <v>220uF</v>
      </c>
      <c r="E495" s="50" t="s">
        <v>5109</v>
      </c>
      <c r="F495" s="50" t="str">
        <f t="shared" si="82"/>
        <v>50 V</v>
      </c>
      <c r="G495" s="50" t="str">
        <f t="shared" si="83"/>
        <v>105⁰С</v>
      </c>
      <c r="H495" s="52" t="s">
        <v>6278</v>
      </c>
      <c r="I495" s="50" t="str">
        <f t="shared" si="84"/>
        <v>CapAl10X16X5.0mm 220uF, 50 V</v>
      </c>
      <c r="J495" s="45" t="s">
        <v>23</v>
      </c>
      <c r="K495" s="53" t="s">
        <v>5111</v>
      </c>
      <c r="L495" s="45" t="s">
        <v>25</v>
      </c>
      <c r="M495" s="52" t="str">
        <f t="shared" si="85"/>
        <v>CapAl10X16X5.0</v>
      </c>
      <c r="N495" s="52" t="str">
        <f t="shared" si="79"/>
        <v>CapAl10X16X5.0RA</v>
      </c>
      <c r="O495" s="52" t="str">
        <f t="shared" si="86"/>
        <v>CapAl10X16X5.0LA</v>
      </c>
      <c r="P495" s="52" t="s">
        <v>6279</v>
      </c>
      <c r="Q495" s="50" t="s">
        <v>5113</v>
      </c>
      <c r="R495" s="22" t="s">
        <v>5114</v>
      </c>
      <c r="S495" s="22" t="str">
        <f t="shared" ca="1" si="88"/>
        <v>C:\Altium Libraries\Passives Library\DataSheet\Aluminum Electrolytic Capacitors (Panasonic).pdf</v>
      </c>
      <c r="T495" s="50" t="str">
        <f t="shared" si="87"/>
        <v>LOW IMPEDANCE ALUMINUM ELECTROLYTIC CAPACITORS CapAl10X16X5.0 220uF±20% 50 V 105⁰С</v>
      </c>
    </row>
    <row r="496" spans="1:20" x14ac:dyDescent="0.3">
      <c r="A496" s="50" t="s">
        <v>6280</v>
      </c>
      <c r="B496" s="50" t="str">
        <f t="shared" si="80"/>
        <v>FM</v>
      </c>
      <c r="C496" s="52" t="s">
        <v>5162</v>
      </c>
      <c r="D496" s="50" t="str">
        <f t="shared" si="81"/>
        <v>270uF</v>
      </c>
      <c r="E496" s="50" t="s">
        <v>5109</v>
      </c>
      <c r="F496" s="50" t="str">
        <f t="shared" si="82"/>
        <v>50 V</v>
      </c>
      <c r="G496" s="50" t="str">
        <f t="shared" si="83"/>
        <v>105⁰С</v>
      </c>
      <c r="H496" s="52" t="s">
        <v>5907</v>
      </c>
      <c r="I496" s="50" t="str">
        <f t="shared" si="84"/>
        <v>CapAl10X20X5.0mm 270uF, 50 V</v>
      </c>
      <c r="J496" s="45" t="s">
        <v>23</v>
      </c>
      <c r="K496" s="53" t="s">
        <v>5111</v>
      </c>
      <c r="L496" s="45" t="s">
        <v>25</v>
      </c>
      <c r="M496" s="52" t="str">
        <f t="shared" si="85"/>
        <v>CapAl10X20X5.0</v>
      </c>
      <c r="N496" s="52" t="str">
        <f t="shared" si="79"/>
        <v>CapAl10X20X5.0RA</v>
      </c>
      <c r="O496" s="52" t="str">
        <f t="shared" si="86"/>
        <v>CapAl10X20X5.0LA</v>
      </c>
      <c r="P496" s="52" t="s">
        <v>6281</v>
      </c>
      <c r="Q496" s="50" t="s">
        <v>5113</v>
      </c>
      <c r="R496" s="22" t="s">
        <v>5114</v>
      </c>
      <c r="S496" s="22" t="str">
        <f t="shared" ca="1" si="88"/>
        <v>C:\Altium Libraries\Passives Library\DataSheet\Aluminum Electrolytic Capacitors (Panasonic).pdf</v>
      </c>
      <c r="T496" s="50" t="str">
        <f t="shared" si="87"/>
        <v>LOW IMPEDANCE ALUMINUM ELECTROLYTIC CAPACITORS CapAl10X20X5.0 270uF±20% 50 V 105⁰С</v>
      </c>
    </row>
    <row r="497" spans="1:20" x14ac:dyDescent="0.3">
      <c r="A497" s="50" t="s">
        <v>6282</v>
      </c>
      <c r="B497" s="50" t="str">
        <f t="shared" si="80"/>
        <v>FM</v>
      </c>
      <c r="C497" s="52" t="s">
        <v>5170</v>
      </c>
      <c r="D497" s="50" t="str">
        <f t="shared" si="81"/>
        <v>330uF</v>
      </c>
      <c r="E497" s="50" t="s">
        <v>5109</v>
      </c>
      <c r="F497" s="50" t="str">
        <f t="shared" si="82"/>
        <v>50 V</v>
      </c>
      <c r="G497" s="50" t="str">
        <f t="shared" si="83"/>
        <v>105⁰С</v>
      </c>
      <c r="H497" s="52" t="s">
        <v>6283</v>
      </c>
      <c r="I497" s="50" t="str">
        <f t="shared" si="84"/>
        <v>CapAl10X25X5.0mm 330uF, 50 V</v>
      </c>
      <c r="J497" s="45" t="s">
        <v>23</v>
      </c>
      <c r="K497" s="53" t="s">
        <v>5111</v>
      </c>
      <c r="L497" s="45" t="s">
        <v>25</v>
      </c>
      <c r="M497" s="52" t="str">
        <f t="shared" si="85"/>
        <v>CapAl10X25X5.0</v>
      </c>
      <c r="N497" s="52" t="str">
        <f t="shared" si="79"/>
        <v>CapAl10X25X5.0RA</v>
      </c>
      <c r="O497" s="52" t="str">
        <f t="shared" si="86"/>
        <v>CapAl10X25X5.0LA</v>
      </c>
      <c r="P497" s="52" t="s">
        <v>6284</v>
      </c>
      <c r="Q497" s="50" t="s">
        <v>5113</v>
      </c>
      <c r="R497" s="22" t="s">
        <v>5114</v>
      </c>
      <c r="S497" s="22" t="str">
        <f t="shared" ca="1" si="88"/>
        <v>C:\Altium Libraries\Passives Library\DataSheet\Aluminum Electrolytic Capacitors (Panasonic).pdf</v>
      </c>
      <c r="T497" s="50" t="str">
        <f t="shared" si="87"/>
        <v>LOW IMPEDANCE ALUMINUM ELECTROLYTIC CAPACITORS CapAl10X25X5.0 330uF±20% 50 V 105⁰С</v>
      </c>
    </row>
    <row r="498" spans="1:20" x14ac:dyDescent="0.3">
      <c r="A498" s="50" t="s">
        <v>6285</v>
      </c>
      <c r="B498" s="50" t="str">
        <f t="shared" si="80"/>
        <v>FM</v>
      </c>
      <c r="C498" s="52" t="s">
        <v>5184</v>
      </c>
      <c r="D498" s="50" t="str">
        <f t="shared" si="81"/>
        <v>470uF</v>
      </c>
      <c r="E498" s="50" t="s">
        <v>5109</v>
      </c>
      <c r="F498" s="50" t="str">
        <f t="shared" si="82"/>
        <v>50 V</v>
      </c>
      <c r="G498" s="50" t="str">
        <f t="shared" si="83"/>
        <v>105⁰С</v>
      </c>
      <c r="H498" s="52" t="s">
        <v>6286</v>
      </c>
      <c r="I498" s="50" t="str">
        <f t="shared" si="84"/>
        <v>CapAl12.5X20X5.0mm 470uF, 50 V</v>
      </c>
      <c r="J498" s="45" t="s">
        <v>23</v>
      </c>
      <c r="K498" s="53" t="s">
        <v>5111</v>
      </c>
      <c r="L498" s="45" t="s">
        <v>25</v>
      </c>
      <c r="M498" s="52" t="str">
        <f t="shared" si="85"/>
        <v>CapAl12.5X20X5.0</v>
      </c>
      <c r="N498" s="52" t="str">
        <f t="shared" si="79"/>
        <v>CapAl12.5X20X5.0RA</v>
      </c>
      <c r="O498" s="52" t="str">
        <f t="shared" si="86"/>
        <v>CapAl12.5X20X5.0LA</v>
      </c>
      <c r="P498" s="52" t="s">
        <v>6287</v>
      </c>
      <c r="Q498" s="50" t="s">
        <v>5113</v>
      </c>
      <c r="R498" s="22" t="s">
        <v>5114</v>
      </c>
      <c r="S498" s="22" t="str">
        <f t="shared" ca="1" si="88"/>
        <v>C:\Altium Libraries\Passives Library\DataSheet\Aluminum Electrolytic Capacitors (Panasonic).pdf</v>
      </c>
      <c r="T498" s="50" t="str">
        <f t="shared" si="87"/>
        <v>LOW IMPEDANCE ALUMINUM ELECTROLYTIC CAPACITORS CapAl12.5X20X5.0 470uF±20% 50 V 105⁰С</v>
      </c>
    </row>
    <row r="499" spans="1:20" x14ac:dyDescent="0.3">
      <c r="A499" s="50" t="s">
        <v>6288</v>
      </c>
      <c r="B499" s="50" t="str">
        <f t="shared" si="80"/>
        <v>FM</v>
      </c>
      <c r="C499" s="52" t="s">
        <v>5196</v>
      </c>
      <c r="D499" s="50" t="str">
        <f t="shared" si="81"/>
        <v>560uF</v>
      </c>
      <c r="E499" s="50" t="s">
        <v>5109</v>
      </c>
      <c r="F499" s="50" t="str">
        <f t="shared" si="82"/>
        <v>50 V</v>
      </c>
      <c r="G499" s="50" t="str">
        <f t="shared" si="83"/>
        <v>105⁰С</v>
      </c>
      <c r="H499" s="52" t="s">
        <v>6289</v>
      </c>
      <c r="I499" s="50" t="str">
        <f t="shared" si="84"/>
        <v>CapAl12.5X25X5.0mm 560uF, 50 V</v>
      </c>
      <c r="J499" s="45" t="s">
        <v>23</v>
      </c>
      <c r="K499" s="53" t="s">
        <v>5111</v>
      </c>
      <c r="L499" s="45" t="s">
        <v>25</v>
      </c>
      <c r="M499" s="52" t="str">
        <f t="shared" si="85"/>
        <v>CapAl12.5X25X5.0</v>
      </c>
      <c r="N499" s="52" t="str">
        <f t="shared" si="79"/>
        <v>CapAl12.5X25X5.0RA</v>
      </c>
      <c r="O499" s="52" t="str">
        <f t="shared" si="86"/>
        <v>CapAl12.5X25X5.0LA</v>
      </c>
      <c r="P499" s="52" t="s">
        <v>6290</v>
      </c>
      <c r="Q499" s="50" t="s">
        <v>5113</v>
      </c>
      <c r="R499" s="22" t="s">
        <v>5114</v>
      </c>
      <c r="S499" s="22" t="str">
        <f t="shared" ca="1" si="88"/>
        <v>C:\Altium Libraries\Passives Library\DataSheet\Aluminum Electrolytic Capacitors (Panasonic).pdf</v>
      </c>
      <c r="T499" s="50" t="str">
        <f t="shared" si="87"/>
        <v>LOW IMPEDANCE ALUMINUM ELECTROLYTIC CAPACITORS CapAl12.5X25X5.0 560uF±20% 50 V 105⁰С</v>
      </c>
    </row>
    <row r="500" spans="1:20" x14ac:dyDescent="0.3">
      <c r="A500" s="50" t="s">
        <v>6291</v>
      </c>
      <c r="B500" s="50" t="str">
        <f t="shared" si="80"/>
        <v>FM</v>
      </c>
      <c r="C500" s="52" t="s">
        <v>5200</v>
      </c>
      <c r="D500" s="50" t="str">
        <f t="shared" si="81"/>
        <v>680uF</v>
      </c>
      <c r="E500" s="50" t="s">
        <v>5109</v>
      </c>
      <c r="F500" s="50" t="str">
        <f t="shared" si="82"/>
        <v>50 V</v>
      </c>
      <c r="G500" s="50" t="str">
        <f t="shared" si="83"/>
        <v>105⁰С</v>
      </c>
      <c r="H500" s="52" t="s">
        <v>6292</v>
      </c>
      <c r="I500" s="50" t="str">
        <f t="shared" si="84"/>
        <v>CapAl12.5X30X5.0mm 680uF, 50 V</v>
      </c>
      <c r="J500" s="45" t="s">
        <v>23</v>
      </c>
      <c r="K500" s="53" t="s">
        <v>5111</v>
      </c>
      <c r="L500" s="45" t="s">
        <v>25</v>
      </c>
      <c r="M500" s="52" t="str">
        <f t="shared" si="85"/>
        <v>CapAl12.5X30X5.0</v>
      </c>
      <c r="N500" s="52" t="str">
        <f t="shared" si="79"/>
        <v>CapAl12.5X30X5.0RA</v>
      </c>
      <c r="O500" s="52" t="str">
        <f t="shared" si="86"/>
        <v>CapAl12.5X30X5.0LA</v>
      </c>
      <c r="P500" s="52" t="s">
        <v>6293</v>
      </c>
      <c r="Q500" s="50" t="s">
        <v>5113</v>
      </c>
      <c r="R500" s="22" t="s">
        <v>5114</v>
      </c>
      <c r="S500" s="22" t="str">
        <f t="shared" ca="1" si="88"/>
        <v>C:\Altium Libraries\Passives Library\DataSheet\Aluminum Electrolytic Capacitors (Panasonic).pdf</v>
      </c>
      <c r="T500" s="50" t="str">
        <f t="shared" si="87"/>
        <v>LOW IMPEDANCE ALUMINUM ELECTROLYTIC CAPACITORS CapAl12.5X30X5.0 680uF±20% 50 V 105⁰С</v>
      </c>
    </row>
    <row r="501" spans="1:20" x14ac:dyDescent="0.3">
      <c r="A501" s="50" t="s">
        <v>6294</v>
      </c>
      <c r="B501" s="50" t="str">
        <f t="shared" si="80"/>
        <v>FM</v>
      </c>
      <c r="C501" s="52" t="s">
        <v>5208</v>
      </c>
      <c r="D501" s="50" t="str">
        <f t="shared" si="81"/>
        <v>820uF</v>
      </c>
      <c r="E501" s="50" t="s">
        <v>5109</v>
      </c>
      <c r="F501" s="50" t="str">
        <f t="shared" si="82"/>
        <v>50 V</v>
      </c>
      <c r="G501" s="50" t="str">
        <f t="shared" si="83"/>
        <v>105⁰С</v>
      </c>
      <c r="H501" s="52" t="s">
        <v>6295</v>
      </c>
      <c r="I501" s="50" t="str">
        <f t="shared" si="84"/>
        <v>CapAl12.5X35X5.0mm 820uF, 50 V</v>
      </c>
      <c r="J501" s="45" t="s">
        <v>23</v>
      </c>
      <c r="K501" s="53" t="s">
        <v>5111</v>
      </c>
      <c r="L501" s="45" t="s">
        <v>25</v>
      </c>
      <c r="M501" s="52" t="str">
        <f t="shared" si="85"/>
        <v>CapAl12.5X35X5.0</v>
      </c>
      <c r="N501" s="52" t="str">
        <f t="shared" si="79"/>
        <v>CapAl12.5X35X5.0RA</v>
      </c>
      <c r="O501" s="52" t="str">
        <f t="shared" si="86"/>
        <v>CapAl12.5X35X5.0LA</v>
      </c>
      <c r="P501" s="52" t="s">
        <v>6296</v>
      </c>
      <c r="Q501" s="50" t="s">
        <v>5113</v>
      </c>
      <c r="R501" s="22" t="s">
        <v>5114</v>
      </c>
      <c r="S501" s="22" t="str">
        <f t="shared" ca="1" si="88"/>
        <v>C:\Altium Libraries\Passives Library\DataSheet\Aluminum Electrolytic Capacitors (Panasonic).pdf</v>
      </c>
      <c r="T501" s="50" t="str">
        <f t="shared" si="87"/>
        <v>LOW IMPEDANCE ALUMINUM ELECTROLYTIC CAPACITORS CapAl12.5X35X5.0 820uF±20% 50 V 105⁰С</v>
      </c>
    </row>
    <row r="502" spans="1:20" x14ac:dyDescent="0.3">
      <c r="A502" s="50" t="s">
        <v>6297</v>
      </c>
      <c r="B502" s="50" t="str">
        <f t="shared" si="80"/>
        <v>FM</v>
      </c>
      <c r="C502" s="52" t="s">
        <v>5204</v>
      </c>
      <c r="D502" s="50" t="str">
        <f t="shared" si="81"/>
        <v>820uF</v>
      </c>
      <c r="E502" s="50" t="s">
        <v>5109</v>
      </c>
      <c r="F502" s="50" t="str">
        <f t="shared" si="82"/>
        <v>50 V</v>
      </c>
      <c r="G502" s="50" t="str">
        <f t="shared" si="83"/>
        <v>105⁰С</v>
      </c>
      <c r="H502" s="52" t="s">
        <v>6298</v>
      </c>
      <c r="I502" s="50" t="str">
        <f t="shared" si="84"/>
        <v>CapAl16X20X7.5mm 820uF, 50 V</v>
      </c>
      <c r="J502" s="45" t="s">
        <v>23</v>
      </c>
      <c r="K502" s="53" t="s">
        <v>5111</v>
      </c>
      <c r="L502" s="45" t="s">
        <v>25</v>
      </c>
      <c r="M502" s="52" t="str">
        <f t="shared" si="85"/>
        <v>CapAl16X20X7.5</v>
      </c>
      <c r="N502" s="52" t="str">
        <f t="shared" si="79"/>
        <v>CapAl16X20X7.5RA</v>
      </c>
      <c r="O502" s="52" t="str">
        <f t="shared" si="86"/>
        <v>CapAl16X20X7.5LA</v>
      </c>
      <c r="P502" s="52" t="s">
        <v>6299</v>
      </c>
      <c r="Q502" s="50" t="s">
        <v>5113</v>
      </c>
      <c r="R502" s="22" t="s">
        <v>5114</v>
      </c>
      <c r="S502" s="22" t="str">
        <f t="shared" ca="1" si="88"/>
        <v>C:\Altium Libraries\Passives Library\DataSheet\Aluminum Electrolytic Capacitors (Panasonic).pdf</v>
      </c>
      <c r="T502" s="50" t="str">
        <f t="shared" si="87"/>
        <v>LOW IMPEDANCE ALUMINUM ELECTROLYTIC CAPACITORS CapAl16X20X7.5 820uF±20% 50 V 105⁰С</v>
      </c>
    </row>
    <row r="503" spans="1:20" x14ac:dyDescent="0.3">
      <c r="A503" s="50" t="s">
        <v>6300</v>
      </c>
      <c r="B503" s="50" t="str">
        <f t="shared" si="80"/>
        <v>FM</v>
      </c>
      <c r="C503" s="52" t="s">
        <v>5218</v>
      </c>
      <c r="D503" s="50" t="str">
        <f t="shared" si="81"/>
        <v>1000uF</v>
      </c>
      <c r="E503" s="50" t="s">
        <v>5109</v>
      </c>
      <c r="F503" s="50" t="str">
        <f t="shared" si="82"/>
        <v>50 V</v>
      </c>
      <c r="G503" s="50" t="str">
        <f t="shared" si="83"/>
        <v>105⁰С</v>
      </c>
      <c r="H503" s="52" t="s">
        <v>6301</v>
      </c>
      <c r="I503" s="50" t="str">
        <f t="shared" si="84"/>
        <v>CapAl16X25X7.5mm 1000uF, 50 V</v>
      </c>
      <c r="J503" s="45" t="s">
        <v>23</v>
      </c>
      <c r="K503" s="53" t="s">
        <v>5111</v>
      </c>
      <c r="L503" s="45" t="s">
        <v>25</v>
      </c>
      <c r="M503" s="52" t="str">
        <f t="shared" si="85"/>
        <v>CapAl16X25X7.5</v>
      </c>
      <c r="N503" s="52" t="str">
        <f t="shared" si="79"/>
        <v>CapAl16X25X7.5RA</v>
      </c>
      <c r="O503" s="52" t="str">
        <f t="shared" si="86"/>
        <v>CapAl16X25X7.5LA</v>
      </c>
      <c r="P503" s="52" t="s">
        <v>6302</v>
      </c>
      <c r="Q503" s="50" t="s">
        <v>5113</v>
      </c>
      <c r="R503" s="22" t="s">
        <v>5114</v>
      </c>
      <c r="S503" s="22" t="str">
        <f t="shared" ca="1" si="88"/>
        <v>C:\Altium Libraries\Passives Library\DataSheet\Aluminum Electrolytic Capacitors (Panasonic).pdf</v>
      </c>
      <c r="T503" s="50" t="str">
        <f t="shared" si="87"/>
        <v>LOW IMPEDANCE ALUMINUM ELECTROLYTIC CAPACITORS CapAl16X25X7.5 1000uF±20% 50 V 105⁰С</v>
      </c>
    </row>
    <row r="504" spans="1:20" x14ac:dyDescent="0.3">
      <c r="A504" s="56"/>
      <c r="B504" s="56"/>
      <c r="C504" s="60"/>
      <c r="D504" s="56"/>
      <c r="E504" s="56"/>
      <c r="F504" s="56"/>
      <c r="G504" s="56"/>
      <c r="H504" s="55"/>
      <c r="I504" s="56"/>
      <c r="J504" s="46"/>
      <c r="K504" s="54"/>
      <c r="L504" s="46"/>
      <c r="M504" s="55"/>
      <c r="N504" s="55"/>
      <c r="O504" s="55"/>
      <c r="P504" s="55"/>
      <c r="Q504" s="56"/>
      <c r="R504" s="56"/>
      <c r="S504" s="56"/>
      <c r="T504" s="23"/>
    </row>
    <row r="505" spans="1:20" x14ac:dyDescent="0.3">
      <c r="A505" s="50" t="s">
        <v>6191</v>
      </c>
      <c r="B505" s="50" t="str">
        <f t="shared" si="80"/>
        <v>FR</v>
      </c>
      <c r="C505" s="51" t="s">
        <v>5120</v>
      </c>
      <c r="D505" s="50" t="str">
        <f t="shared" si="81"/>
        <v>150uF</v>
      </c>
      <c r="E505" s="50" t="s">
        <v>5109</v>
      </c>
      <c r="F505" s="50" t="str">
        <f t="shared" si="82"/>
        <v>6,3 V</v>
      </c>
      <c r="G505" s="50" t="str">
        <f t="shared" si="83"/>
        <v>105⁰С</v>
      </c>
      <c r="H505" s="52" t="s">
        <v>6099</v>
      </c>
      <c r="I505" s="50" t="str">
        <f t="shared" ref="I505:I568" si="89">CONCATENATE(M505,"mm ",D505,", ",F505)</f>
        <v>CapAl5X11X2.0mm 150uF, 6,3 V</v>
      </c>
      <c r="J505" s="45" t="s">
        <v>23</v>
      </c>
      <c r="K505" s="53" t="s">
        <v>5111</v>
      </c>
      <c r="L505" s="45" t="s">
        <v>25</v>
      </c>
      <c r="M505" s="52" t="str">
        <f t="shared" ref="M505:M568" si="90">CONCATENATE("CapAl",MID(C505,1,FIND("m",C505,1)-1))</f>
        <v>CapAl5X11X2.0</v>
      </c>
      <c r="N505" s="52" t="str">
        <f t="shared" si="79"/>
        <v>CapAl5X11X2.0RA</v>
      </c>
      <c r="O505" s="52" t="str">
        <f t="shared" ref="O505:O568" si="91">CONCATENATE(M505,"LA")</f>
        <v>CapAl5X11X2.0LA</v>
      </c>
      <c r="P505" s="52" t="s">
        <v>6303</v>
      </c>
      <c r="Q505" s="50" t="s">
        <v>5113</v>
      </c>
      <c r="R505" s="22" t="s">
        <v>5114</v>
      </c>
      <c r="S505" s="22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505" s="50" t="str">
        <f t="shared" ref="T505:T568" si="92">CONCATENATE(R505," ",M505," ",D505,E505," ",F505," ",G505)</f>
        <v>LOW IMPEDANCE ALUMINUM ELECTROLYTIC CAPACITORS CapAl5X11X2.0 150uF±20% 6,3 V 105⁰С</v>
      </c>
    </row>
    <row r="506" spans="1:20" x14ac:dyDescent="0.3">
      <c r="A506" s="50" t="s">
        <v>6193</v>
      </c>
      <c r="B506" s="50" t="str">
        <f t="shared" si="80"/>
        <v>FR</v>
      </c>
      <c r="C506" s="51" t="s">
        <v>5128</v>
      </c>
      <c r="D506" s="50" t="str">
        <f t="shared" si="81"/>
        <v>220uF</v>
      </c>
      <c r="E506" s="50" t="s">
        <v>5109</v>
      </c>
      <c r="F506" s="50" t="str">
        <f t="shared" si="82"/>
        <v>6,3 V</v>
      </c>
      <c r="G506" s="50" t="str">
        <f t="shared" si="83"/>
        <v>105⁰С</v>
      </c>
      <c r="H506" s="52" t="s">
        <v>5811</v>
      </c>
      <c r="I506" s="50" t="str">
        <f t="shared" si="89"/>
        <v>CapAl6.3X11.2X2.5mm 220uF, 6,3 V</v>
      </c>
      <c r="J506" s="45" t="s">
        <v>23</v>
      </c>
      <c r="K506" s="53" t="s">
        <v>5111</v>
      </c>
      <c r="L506" s="45" t="s">
        <v>25</v>
      </c>
      <c r="M506" s="52" t="str">
        <f t="shared" si="90"/>
        <v>CapAl6.3X11.2X2.5</v>
      </c>
      <c r="N506" s="52" t="str">
        <f t="shared" si="79"/>
        <v>CapAl6.3X11.2X2.5RA</v>
      </c>
      <c r="O506" s="52" t="str">
        <f t="shared" si="91"/>
        <v>CapAl6.3X11.2X2.5LA</v>
      </c>
      <c r="P506" s="52" t="s">
        <v>6304</v>
      </c>
      <c r="Q506" s="50" t="s">
        <v>5113</v>
      </c>
      <c r="R506" s="22" t="s">
        <v>5114</v>
      </c>
      <c r="S506" s="22" t="str">
        <f t="shared" ref="S506:S569" ca="1" si="9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506" s="50" t="str">
        <f t="shared" si="92"/>
        <v>LOW IMPEDANCE ALUMINUM ELECTROLYTIC CAPACITORS CapAl6.3X11.2X2.5 220uF±20% 6,3 V 105⁰С</v>
      </c>
    </row>
    <row r="507" spans="1:20" x14ac:dyDescent="0.3">
      <c r="A507" s="50" t="s">
        <v>6195</v>
      </c>
      <c r="B507" s="50" t="str">
        <f t="shared" si="80"/>
        <v>FR</v>
      </c>
      <c r="C507" s="51" t="s">
        <v>5128</v>
      </c>
      <c r="D507" s="50" t="str">
        <f t="shared" si="81"/>
        <v>330uF</v>
      </c>
      <c r="E507" s="50" t="s">
        <v>5109</v>
      </c>
      <c r="F507" s="50" t="str">
        <f t="shared" si="82"/>
        <v>6,3 V</v>
      </c>
      <c r="G507" s="50" t="str">
        <f t="shared" si="83"/>
        <v>105⁰С</v>
      </c>
      <c r="H507" s="52" t="s">
        <v>5811</v>
      </c>
      <c r="I507" s="50" t="str">
        <f t="shared" si="89"/>
        <v>CapAl6.3X11.2X2.5mm 330uF, 6,3 V</v>
      </c>
      <c r="J507" s="45" t="s">
        <v>23</v>
      </c>
      <c r="K507" s="53" t="s">
        <v>5111</v>
      </c>
      <c r="L507" s="45" t="s">
        <v>25</v>
      </c>
      <c r="M507" s="52" t="str">
        <f t="shared" si="90"/>
        <v>CapAl6.3X11.2X2.5</v>
      </c>
      <c r="N507" s="52" t="str">
        <f t="shared" si="79"/>
        <v>CapAl6.3X11.2X2.5RA</v>
      </c>
      <c r="O507" s="52" t="str">
        <f t="shared" si="91"/>
        <v>CapAl6.3X11.2X2.5LA</v>
      </c>
      <c r="P507" s="52" t="s">
        <v>6305</v>
      </c>
      <c r="Q507" s="50" t="s">
        <v>5113</v>
      </c>
      <c r="R507" s="22" t="s">
        <v>5114</v>
      </c>
      <c r="S507" s="22" t="str">
        <f t="shared" ca="1" si="93"/>
        <v>C:\Altium Libraries\Passives Library\DataSheet\Aluminum Electrolytic Capacitors (Panasonic).pdf</v>
      </c>
      <c r="T507" s="50" t="str">
        <f t="shared" si="92"/>
        <v>LOW IMPEDANCE ALUMINUM ELECTROLYTIC CAPACITORS CapAl6.3X11.2X2.5 330uF±20% 6,3 V 105⁰С</v>
      </c>
    </row>
    <row r="508" spans="1:20" x14ac:dyDescent="0.3">
      <c r="A508" s="50" t="s">
        <v>6197</v>
      </c>
      <c r="B508" s="50" t="str">
        <f t="shared" si="80"/>
        <v>FR</v>
      </c>
      <c r="C508" s="51" t="s">
        <v>5128</v>
      </c>
      <c r="D508" s="50" t="str">
        <f t="shared" si="81"/>
        <v>470uF</v>
      </c>
      <c r="E508" s="50" t="s">
        <v>5109</v>
      </c>
      <c r="F508" s="50" t="str">
        <f t="shared" si="82"/>
        <v>6,3 V</v>
      </c>
      <c r="G508" s="50" t="str">
        <f t="shared" si="83"/>
        <v>105⁰С</v>
      </c>
      <c r="H508" s="52" t="s">
        <v>5811</v>
      </c>
      <c r="I508" s="50" t="str">
        <f t="shared" si="89"/>
        <v>CapAl6.3X11.2X2.5mm 470uF, 6,3 V</v>
      </c>
      <c r="J508" s="45" t="s">
        <v>23</v>
      </c>
      <c r="K508" s="53" t="s">
        <v>5111</v>
      </c>
      <c r="L508" s="45" t="s">
        <v>25</v>
      </c>
      <c r="M508" s="52" t="str">
        <f t="shared" si="90"/>
        <v>CapAl6.3X11.2X2.5</v>
      </c>
      <c r="N508" s="52" t="str">
        <f t="shared" si="79"/>
        <v>CapAl6.3X11.2X2.5RA</v>
      </c>
      <c r="O508" s="52" t="str">
        <f t="shared" si="91"/>
        <v>CapAl6.3X11.2X2.5LA</v>
      </c>
      <c r="P508" s="52" t="s">
        <v>6306</v>
      </c>
      <c r="Q508" s="50" t="s">
        <v>5113</v>
      </c>
      <c r="R508" s="22" t="s">
        <v>5114</v>
      </c>
      <c r="S508" s="22" t="str">
        <f t="shared" ca="1" si="93"/>
        <v>C:\Altium Libraries\Passives Library\DataSheet\Aluminum Electrolytic Capacitors (Panasonic).pdf</v>
      </c>
      <c r="T508" s="50" t="str">
        <f t="shared" si="92"/>
        <v>LOW IMPEDANCE ALUMINUM ELECTROLYTIC CAPACITORS CapAl6.3X11.2X2.5 470uF±20% 6,3 V 105⁰С</v>
      </c>
    </row>
    <row r="509" spans="1:20" x14ac:dyDescent="0.3">
      <c r="A509" s="50" t="s">
        <v>6199</v>
      </c>
      <c r="B509" s="50" t="str">
        <f t="shared" si="80"/>
        <v>FR</v>
      </c>
      <c r="C509" s="51" t="s">
        <v>5136</v>
      </c>
      <c r="D509" s="50" t="str">
        <f t="shared" si="81"/>
        <v>820uF</v>
      </c>
      <c r="E509" s="50" t="s">
        <v>5109</v>
      </c>
      <c r="F509" s="50" t="str">
        <f t="shared" si="82"/>
        <v>6,3 V</v>
      </c>
      <c r="G509" s="50" t="str">
        <f t="shared" si="83"/>
        <v>105⁰С</v>
      </c>
      <c r="H509" s="52" t="s">
        <v>6104</v>
      </c>
      <c r="I509" s="50" t="str">
        <f t="shared" si="89"/>
        <v>CapAl8X11.5X3.5mm 820uF, 6,3 V</v>
      </c>
      <c r="J509" s="45" t="s">
        <v>23</v>
      </c>
      <c r="K509" s="53" t="s">
        <v>5111</v>
      </c>
      <c r="L509" s="45" t="s">
        <v>25</v>
      </c>
      <c r="M509" s="52" t="str">
        <f t="shared" si="90"/>
        <v>CapAl8X11.5X3.5</v>
      </c>
      <c r="N509" s="52" t="str">
        <f t="shared" si="79"/>
        <v>CapAl8X11.5X3.5RA</v>
      </c>
      <c r="O509" s="52" t="str">
        <f t="shared" si="91"/>
        <v>CapAl8X11.5X3.5LA</v>
      </c>
      <c r="P509" s="52" t="s">
        <v>6307</v>
      </c>
      <c r="Q509" s="50" t="s">
        <v>5113</v>
      </c>
      <c r="R509" s="22" t="s">
        <v>5114</v>
      </c>
      <c r="S509" s="22" t="str">
        <f t="shared" ca="1" si="93"/>
        <v>C:\Altium Libraries\Passives Library\DataSheet\Aluminum Electrolytic Capacitors (Panasonic).pdf</v>
      </c>
      <c r="T509" s="50" t="str">
        <f t="shared" si="92"/>
        <v>LOW IMPEDANCE ALUMINUM ELECTROLYTIC CAPACITORS CapAl8X11.5X3.5 820uF±20% 6,3 V 105⁰С</v>
      </c>
    </row>
    <row r="510" spans="1:20" x14ac:dyDescent="0.3">
      <c r="A510" s="50" t="s">
        <v>6201</v>
      </c>
      <c r="B510" s="50" t="str">
        <f t="shared" si="80"/>
        <v>FR</v>
      </c>
      <c r="C510" s="51" t="s">
        <v>5136</v>
      </c>
      <c r="D510" s="50" t="str">
        <f t="shared" si="81"/>
        <v>1000uF</v>
      </c>
      <c r="E510" s="50" t="s">
        <v>5109</v>
      </c>
      <c r="F510" s="50" t="str">
        <f t="shared" si="82"/>
        <v>6,3 V</v>
      </c>
      <c r="G510" s="50" t="str">
        <f t="shared" si="83"/>
        <v>105⁰С</v>
      </c>
      <c r="H510" s="52" t="s">
        <v>6104</v>
      </c>
      <c r="I510" s="50" t="str">
        <f t="shared" si="89"/>
        <v>CapAl8X11.5X3.5mm 1000uF, 6,3 V</v>
      </c>
      <c r="J510" s="45" t="s">
        <v>23</v>
      </c>
      <c r="K510" s="53" t="s">
        <v>5111</v>
      </c>
      <c r="L510" s="45" t="s">
        <v>25</v>
      </c>
      <c r="M510" s="52" t="str">
        <f t="shared" si="90"/>
        <v>CapAl8X11.5X3.5</v>
      </c>
      <c r="N510" s="52" t="str">
        <f t="shared" si="79"/>
        <v>CapAl8X11.5X3.5RA</v>
      </c>
      <c r="O510" s="52" t="str">
        <f t="shared" si="91"/>
        <v>CapAl8X11.5X3.5LA</v>
      </c>
      <c r="P510" s="52" t="s">
        <v>6308</v>
      </c>
      <c r="Q510" s="50" t="s">
        <v>5113</v>
      </c>
      <c r="R510" s="22" t="s">
        <v>5114</v>
      </c>
      <c r="S510" s="22" t="str">
        <f t="shared" ca="1" si="93"/>
        <v>C:\Altium Libraries\Passives Library\DataSheet\Aluminum Electrolytic Capacitors (Panasonic).pdf</v>
      </c>
      <c r="T510" s="50" t="str">
        <f t="shared" si="92"/>
        <v>LOW IMPEDANCE ALUMINUM ELECTROLYTIC CAPACITORS CapAl8X11.5X3.5 1000uF±20% 6,3 V 105⁰С</v>
      </c>
    </row>
    <row r="511" spans="1:20" x14ac:dyDescent="0.3">
      <c r="A511" s="50" t="s">
        <v>6203</v>
      </c>
      <c r="B511" s="50" t="str">
        <f t="shared" si="80"/>
        <v>FR</v>
      </c>
      <c r="C511" s="51" t="s">
        <v>5144</v>
      </c>
      <c r="D511" s="50" t="str">
        <f t="shared" si="81"/>
        <v>1200uF</v>
      </c>
      <c r="E511" s="50" t="s">
        <v>5109</v>
      </c>
      <c r="F511" s="50" t="str">
        <f t="shared" si="82"/>
        <v>6,3 V</v>
      </c>
      <c r="G511" s="50" t="str">
        <f t="shared" si="83"/>
        <v>105⁰С</v>
      </c>
      <c r="H511" s="52" t="s">
        <v>5892</v>
      </c>
      <c r="I511" s="50" t="str">
        <f t="shared" si="89"/>
        <v>CapAl8X15X3.5mm 1200uF, 6,3 V</v>
      </c>
      <c r="J511" s="45" t="s">
        <v>23</v>
      </c>
      <c r="K511" s="53" t="s">
        <v>5111</v>
      </c>
      <c r="L511" s="45" t="s">
        <v>25</v>
      </c>
      <c r="M511" s="52" t="str">
        <f t="shared" si="90"/>
        <v>CapAl8X15X3.5</v>
      </c>
      <c r="N511" s="52" t="str">
        <f t="shared" si="79"/>
        <v>CapAl8X15X3.5RA</v>
      </c>
      <c r="O511" s="52" t="str">
        <f t="shared" si="91"/>
        <v>CapAl8X15X3.5LA</v>
      </c>
      <c r="P511" s="52" t="s">
        <v>6309</v>
      </c>
      <c r="Q511" s="50" t="s">
        <v>5113</v>
      </c>
      <c r="R511" s="22" t="s">
        <v>5114</v>
      </c>
      <c r="S511" s="22" t="str">
        <f t="shared" ca="1" si="93"/>
        <v>C:\Altium Libraries\Passives Library\DataSheet\Aluminum Electrolytic Capacitors (Panasonic).pdf</v>
      </c>
      <c r="T511" s="50" t="str">
        <f t="shared" si="92"/>
        <v>LOW IMPEDANCE ALUMINUM ELECTROLYTIC CAPACITORS CapAl8X15X3.5 1200uF±20% 6,3 V 105⁰С</v>
      </c>
    </row>
    <row r="512" spans="1:20" x14ac:dyDescent="0.3">
      <c r="A512" s="50" t="s">
        <v>6205</v>
      </c>
      <c r="B512" s="50" t="str">
        <f t="shared" si="80"/>
        <v>FR</v>
      </c>
      <c r="C512" s="51" t="s">
        <v>5148</v>
      </c>
      <c r="D512" s="50" t="str">
        <f t="shared" si="81"/>
        <v>1200uF</v>
      </c>
      <c r="E512" s="50" t="s">
        <v>5109</v>
      </c>
      <c r="F512" s="50" t="str">
        <f t="shared" si="82"/>
        <v>6,3 V</v>
      </c>
      <c r="G512" s="50" t="str">
        <f t="shared" si="83"/>
        <v>105⁰С</v>
      </c>
      <c r="H512" s="52" t="s">
        <v>6109</v>
      </c>
      <c r="I512" s="50" t="str">
        <f t="shared" si="89"/>
        <v>CapAl10X12.5X5.0mm 1200uF, 6,3 V</v>
      </c>
      <c r="J512" s="45" t="s">
        <v>23</v>
      </c>
      <c r="K512" s="53" t="s">
        <v>5111</v>
      </c>
      <c r="L512" s="45" t="s">
        <v>25</v>
      </c>
      <c r="M512" s="52" t="str">
        <f t="shared" si="90"/>
        <v>CapAl10X12.5X5.0</v>
      </c>
      <c r="N512" s="52" t="str">
        <f t="shared" si="79"/>
        <v>CapAl10X12.5X5.0RA</v>
      </c>
      <c r="O512" s="52" t="str">
        <f t="shared" si="91"/>
        <v>CapAl10X12.5X5.0LA</v>
      </c>
      <c r="P512" s="52" t="s">
        <v>6310</v>
      </c>
      <c r="Q512" s="50" t="s">
        <v>5113</v>
      </c>
      <c r="R512" s="22" t="s">
        <v>5114</v>
      </c>
      <c r="S512" s="22" t="str">
        <f t="shared" ca="1" si="93"/>
        <v>C:\Altium Libraries\Passives Library\DataSheet\Aluminum Electrolytic Capacitors (Panasonic).pdf</v>
      </c>
      <c r="T512" s="50" t="str">
        <f t="shared" si="92"/>
        <v>LOW IMPEDANCE ALUMINUM ELECTROLYTIC CAPACITORS CapAl10X12.5X5.0 1200uF±20% 6,3 V 105⁰С</v>
      </c>
    </row>
    <row r="513" spans="1:20" x14ac:dyDescent="0.3">
      <c r="A513" s="50" t="s">
        <v>6207</v>
      </c>
      <c r="B513" s="50" t="str">
        <f t="shared" si="80"/>
        <v>FR</v>
      </c>
      <c r="C513" s="51" t="s">
        <v>5154</v>
      </c>
      <c r="D513" s="50" t="str">
        <f t="shared" si="81"/>
        <v>1500uF</v>
      </c>
      <c r="E513" s="50" t="s">
        <v>5109</v>
      </c>
      <c r="F513" s="50" t="str">
        <f t="shared" si="82"/>
        <v>6,3 V</v>
      </c>
      <c r="G513" s="50" t="str">
        <f t="shared" si="83"/>
        <v>105⁰С</v>
      </c>
      <c r="H513" s="52" t="s">
        <v>6112</v>
      </c>
      <c r="I513" s="50" t="str">
        <f t="shared" si="89"/>
        <v>CapAl8X20X3.5mm 1500uF, 6,3 V</v>
      </c>
      <c r="J513" s="45" t="s">
        <v>23</v>
      </c>
      <c r="K513" s="53" t="s">
        <v>5111</v>
      </c>
      <c r="L513" s="45" t="s">
        <v>25</v>
      </c>
      <c r="M513" s="52" t="str">
        <f t="shared" si="90"/>
        <v>CapAl8X20X3.5</v>
      </c>
      <c r="N513" s="52" t="str">
        <f t="shared" si="79"/>
        <v>CapAl8X20X3.5RA</v>
      </c>
      <c r="O513" s="52" t="str">
        <f t="shared" si="91"/>
        <v>CapAl8X20X3.5LA</v>
      </c>
      <c r="P513" s="52" t="s">
        <v>6311</v>
      </c>
      <c r="Q513" s="50" t="s">
        <v>5113</v>
      </c>
      <c r="R513" s="22" t="s">
        <v>5114</v>
      </c>
      <c r="S513" s="22" t="str">
        <f t="shared" ca="1" si="93"/>
        <v>C:\Altium Libraries\Passives Library\DataSheet\Aluminum Electrolytic Capacitors (Panasonic).pdf</v>
      </c>
      <c r="T513" s="50" t="str">
        <f t="shared" si="92"/>
        <v>LOW IMPEDANCE ALUMINUM ELECTROLYTIC CAPACITORS CapAl8X20X3.5 1500uF±20% 6,3 V 105⁰С</v>
      </c>
    </row>
    <row r="514" spans="1:20" x14ac:dyDescent="0.3">
      <c r="A514" s="50" t="s">
        <v>6209</v>
      </c>
      <c r="B514" s="50" t="str">
        <f t="shared" si="80"/>
        <v>FR</v>
      </c>
      <c r="C514" s="51" t="s">
        <v>5158</v>
      </c>
      <c r="D514" s="50" t="str">
        <f t="shared" si="81"/>
        <v>1800uF</v>
      </c>
      <c r="E514" s="50" t="s">
        <v>5109</v>
      </c>
      <c r="F514" s="50" t="str">
        <f t="shared" si="82"/>
        <v>6,3 V</v>
      </c>
      <c r="G514" s="50" t="str">
        <f t="shared" si="83"/>
        <v>105⁰С</v>
      </c>
      <c r="H514" s="52" t="s">
        <v>6115</v>
      </c>
      <c r="I514" s="50" t="str">
        <f t="shared" si="89"/>
        <v>CapAl10X16X5.0mm 1800uF, 6,3 V</v>
      </c>
      <c r="J514" s="45" t="s">
        <v>23</v>
      </c>
      <c r="K514" s="53" t="s">
        <v>5111</v>
      </c>
      <c r="L514" s="45" t="s">
        <v>25</v>
      </c>
      <c r="M514" s="52" t="str">
        <f t="shared" si="90"/>
        <v>CapAl10X16X5.0</v>
      </c>
      <c r="N514" s="52" t="str">
        <f t="shared" si="79"/>
        <v>CapAl10X16X5.0RA</v>
      </c>
      <c r="O514" s="52" t="str">
        <f t="shared" si="91"/>
        <v>CapAl10X16X5.0LA</v>
      </c>
      <c r="P514" s="52" t="s">
        <v>6312</v>
      </c>
      <c r="Q514" s="50" t="s">
        <v>5113</v>
      </c>
      <c r="R514" s="22" t="s">
        <v>5114</v>
      </c>
      <c r="S514" s="22" t="str">
        <f t="shared" ca="1" si="93"/>
        <v>C:\Altium Libraries\Passives Library\DataSheet\Aluminum Electrolytic Capacitors (Panasonic).pdf</v>
      </c>
      <c r="T514" s="50" t="str">
        <f t="shared" si="92"/>
        <v>LOW IMPEDANCE ALUMINUM ELECTROLYTIC CAPACITORS CapAl10X16X5.0 1800uF±20% 6,3 V 105⁰С</v>
      </c>
    </row>
    <row r="515" spans="1:20" x14ac:dyDescent="0.3">
      <c r="A515" s="50" t="s">
        <v>6211</v>
      </c>
      <c r="B515" s="50" t="str">
        <f t="shared" si="80"/>
        <v>FR</v>
      </c>
      <c r="C515" s="51" t="s">
        <v>5162</v>
      </c>
      <c r="D515" s="50" t="str">
        <f t="shared" si="81"/>
        <v>2200uF</v>
      </c>
      <c r="E515" s="50" t="s">
        <v>5109</v>
      </c>
      <c r="F515" s="50" t="str">
        <f t="shared" si="82"/>
        <v>6,3 V</v>
      </c>
      <c r="G515" s="50" t="str">
        <f t="shared" si="83"/>
        <v>105⁰С</v>
      </c>
      <c r="H515" s="52" t="s">
        <v>6118</v>
      </c>
      <c r="I515" s="50" t="str">
        <f t="shared" si="89"/>
        <v>CapAl10X20X5.0mm 2200uF, 6,3 V</v>
      </c>
      <c r="J515" s="45" t="s">
        <v>23</v>
      </c>
      <c r="K515" s="53" t="s">
        <v>5111</v>
      </c>
      <c r="L515" s="45" t="s">
        <v>25</v>
      </c>
      <c r="M515" s="52" t="str">
        <f t="shared" si="90"/>
        <v>CapAl10X20X5.0</v>
      </c>
      <c r="N515" s="52" t="str">
        <f t="shared" ref="N515:N578" si="94">CONCATENATE(M515,"RA")</f>
        <v>CapAl10X20X5.0RA</v>
      </c>
      <c r="O515" s="52" t="str">
        <f t="shared" si="91"/>
        <v>CapAl10X20X5.0LA</v>
      </c>
      <c r="P515" s="52" t="s">
        <v>6313</v>
      </c>
      <c r="Q515" s="50" t="s">
        <v>5113</v>
      </c>
      <c r="R515" s="22" t="s">
        <v>5114</v>
      </c>
      <c r="S515" s="22" t="str">
        <f t="shared" ca="1" si="93"/>
        <v>C:\Altium Libraries\Passives Library\DataSheet\Aluminum Electrolytic Capacitors (Panasonic).pdf</v>
      </c>
      <c r="T515" s="50" t="str">
        <f t="shared" si="92"/>
        <v>LOW IMPEDANCE ALUMINUM ELECTROLYTIC CAPACITORS CapAl10X20X5.0 2200uF±20% 6,3 V 105⁰С</v>
      </c>
    </row>
    <row r="516" spans="1:20" x14ac:dyDescent="0.3">
      <c r="A516" s="50" t="s">
        <v>6213</v>
      </c>
      <c r="B516" s="50" t="str">
        <f t="shared" si="80"/>
        <v>FR</v>
      </c>
      <c r="C516" s="51" t="s">
        <v>5170</v>
      </c>
      <c r="D516" s="50" t="str">
        <f t="shared" si="81"/>
        <v>2700uF</v>
      </c>
      <c r="E516" s="50" t="s">
        <v>5109</v>
      </c>
      <c r="F516" s="50" t="str">
        <f t="shared" si="82"/>
        <v>6,3 V</v>
      </c>
      <c r="G516" s="50" t="str">
        <f t="shared" si="83"/>
        <v>105⁰С</v>
      </c>
      <c r="H516" s="52" t="s">
        <v>6121</v>
      </c>
      <c r="I516" s="50" t="str">
        <f t="shared" si="89"/>
        <v>CapAl10X25X5.0mm 2700uF, 6,3 V</v>
      </c>
      <c r="J516" s="45" t="s">
        <v>23</v>
      </c>
      <c r="K516" s="53" t="s">
        <v>5111</v>
      </c>
      <c r="L516" s="45" t="s">
        <v>25</v>
      </c>
      <c r="M516" s="52" t="str">
        <f t="shared" si="90"/>
        <v>CapAl10X25X5.0</v>
      </c>
      <c r="N516" s="52" t="str">
        <f t="shared" si="94"/>
        <v>CapAl10X25X5.0RA</v>
      </c>
      <c r="O516" s="52" t="str">
        <f t="shared" si="91"/>
        <v>CapAl10X25X5.0LA</v>
      </c>
      <c r="P516" s="52" t="s">
        <v>6314</v>
      </c>
      <c r="Q516" s="50" t="s">
        <v>5113</v>
      </c>
      <c r="R516" s="22" t="s">
        <v>5114</v>
      </c>
      <c r="S516" s="22" t="str">
        <f t="shared" ca="1" si="93"/>
        <v>C:\Altium Libraries\Passives Library\DataSheet\Aluminum Electrolytic Capacitors (Panasonic).pdf</v>
      </c>
      <c r="T516" s="50" t="str">
        <f t="shared" si="92"/>
        <v>LOW IMPEDANCE ALUMINUM ELECTROLYTIC CAPACITORS CapAl10X25X5.0 2700uF±20% 6,3 V 105⁰С</v>
      </c>
    </row>
    <row r="517" spans="1:20" x14ac:dyDescent="0.3">
      <c r="A517" s="50" t="s">
        <v>6215</v>
      </c>
      <c r="B517" s="50" t="str">
        <f t="shared" si="80"/>
        <v>FR</v>
      </c>
      <c r="C517" s="51" t="s">
        <v>5170</v>
      </c>
      <c r="D517" s="50" t="str">
        <f t="shared" si="81"/>
        <v>3300uF</v>
      </c>
      <c r="E517" s="50" t="s">
        <v>5109</v>
      </c>
      <c r="F517" s="50" t="str">
        <f t="shared" si="82"/>
        <v>6,3 V</v>
      </c>
      <c r="G517" s="50" t="str">
        <f t="shared" si="83"/>
        <v>105⁰С</v>
      </c>
      <c r="H517" s="52" t="s">
        <v>6121</v>
      </c>
      <c r="I517" s="50" t="str">
        <f t="shared" si="89"/>
        <v>CapAl10X25X5.0mm 3300uF, 6,3 V</v>
      </c>
      <c r="J517" s="45" t="s">
        <v>23</v>
      </c>
      <c r="K517" s="53" t="s">
        <v>5111</v>
      </c>
      <c r="L517" s="45" t="s">
        <v>25</v>
      </c>
      <c r="M517" s="52" t="str">
        <f t="shared" si="90"/>
        <v>CapAl10X25X5.0</v>
      </c>
      <c r="N517" s="52" t="str">
        <f t="shared" si="94"/>
        <v>CapAl10X25X5.0RA</v>
      </c>
      <c r="O517" s="52" t="str">
        <f t="shared" si="91"/>
        <v>CapAl10X25X5.0LA</v>
      </c>
      <c r="P517" s="52" t="s">
        <v>6315</v>
      </c>
      <c r="Q517" s="50" t="s">
        <v>5113</v>
      </c>
      <c r="R517" s="22" t="s">
        <v>5114</v>
      </c>
      <c r="S517" s="22" t="str">
        <f t="shared" ca="1" si="93"/>
        <v>C:\Altium Libraries\Passives Library\DataSheet\Aluminum Electrolytic Capacitors (Panasonic).pdf</v>
      </c>
      <c r="T517" s="50" t="str">
        <f t="shared" si="92"/>
        <v>LOW IMPEDANCE ALUMINUM ELECTROLYTIC CAPACITORS CapAl10X25X5.0 3300uF±20% 6,3 V 105⁰С</v>
      </c>
    </row>
    <row r="518" spans="1:20" x14ac:dyDescent="0.3">
      <c r="A518" s="50" t="s">
        <v>6217</v>
      </c>
      <c r="B518" s="50" t="str">
        <f t="shared" si="80"/>
        <v>FR</v>
      </c>
      <c r="C518" s="51" t="s">
        <v>5184</v>
      </c>
      <c r="D518" s="50" t="str">
        <f t="shared" si="81"/>
        <v>3900uF</v>
      </c>
      <c r="E518" s="50" t="s">
        <v>5109</v>
      </c>
      <c r="F518" s="50" t="str">
        <f t="shared" si="82"/>
        <v>6,3 V</v>
      </c>
      <c r="G518" s="50" t="str">
        <f t="shared" si="83"/>
        <v>105⁰С</v>
      </c>
      <c r="H518" s="52" t="s">
        <v>6124</v>
      </c>
      <c r="I518" s="50" t="str">
        <f t="shared" si="89"/>
        <v>CapAl12.5X20X5.0mm 3900uF, 6,3 V</v>
      </c>
      <c r="J518" s="45" t="s">
        <v>23</v>
      </c>
      <c r="K518" s="53" t="s">
        <v>5111</v>
      </c>
      <c r="L518" s="45" t="s">
        <v>25</v>
      </c>
      <c r="M518" s="52" t="str">
        <f t="shared" si="90"/>
        <v>CapAl12.5X20X5.0</v>
      </c>
      <c r="N518" s="52" t="str">
        <f t="shared" si="94"/>
        <v>CapAl12.5X20X5.0RA</v>
      </c>
      <c r="O518" s="52" t="str">
        <f t="shared" si="91"/>
        <v>CapAl12.5X20X5.0LA</v>
      </c>
      <c r="P518" s="52" t="s">
        <v>6316</v>
      </c>
      <c r="Q518" s="50" t="s">
        <v>5113</v>
      </c>
      <c r="R518" s="22" t="s">
        <v>5114</v>
      </c>
      <c r="S518" s="22" t="str">
        <f t="shared" ca="1" si="93"/>
        <v>C:\Altium Libraries\Passives Library\DataSheet\Aluminum Electrolytic Capacitors (Panasonic).pdf</v>
      </c>
      <c r="T518" s="50" t="str">
        <f t="shared" si="92"/>
        <v>LOW IMPEDANCE ALUMINUM ELECTROLYTIC CAPACITORS CapAl12.5X20X5.0 3900uF±20% 6,3 V 105⁰С</v>
      </c>
    </row>
    <row r="519" spans="1:20" x14ac:dyDescent="0.3">
      <c r="A519" s="50" t="s">
        <v>6219</v>
      </c>
      <c r="B519" s="50" t="str">
        <f t="shared" si="80"/>
        <v>FR</v>
      </c>
      <c r="C519" s="51" t="s">
        <v>5196</v>
      </c>
      <c r="D519" s="50" t="str">
        <f t="shared" si="81"/>
        <v>4700uF</v>
      </c>
      <c r="E519" s="50" t="s">
        <v>5109</v>
      </c>
      <c r="F519" s="50" t="str">
        <f t="shared" si="82"/>
        <v>6,3 V</v>
      </c>
      <c r="G519" s="50" t="str">
        <f t="shared" si="83"/>
        <v>105⁰С</v>
      </c>
      <c r="H519" s="52" t="s">
        <v>6127</v>
      </c>
      <c r="I519" s="50" t="str">
        <f t="shared" si="89"/>
        <v>CapAl12.5X25X5.0mm 4700uF, 6,3 V</v>
      </c>
      <c r="J519" s="45" t="s">
        <v>23</v>
      </c>
      <c r="K519" s="53" t="s">
        <v>5111</v>
      </c>
      <c r="L519" s="45" t="s">
        <v>25</v>
      </c>
      <c r="M519" s="52" t="str">
        <f t="shared" si="90"/>
        <v>CapAl12.5X25X5.0</v>
      </c>
      <c r="N519" s="52" t="str">
        <f t="shared" si="94"/>
        <v>CapAl12.5X25X5.0RA</v>
      </c>
      <c r="O519" s="52" t="str">
        <f t="shared" si="91"/>
        <v>CapAl12.5X25X5.0LA</v>
      </c>
      <c r="P519" s="52" t="s">
        <v>6317</v>
      </c>
      <c r="Q519" s="50" t="s">
        <v>5113</v>
      </c>
      <c r="R519" s="22" t="s">
        <v>5114</v>
      </c>
      <c r="S519" s="22" t="str">
        <f t="shared" ca="1" si="93"/>
        <v>C:\Altium Libraries\Passives Library\DataSheet\Aluminum Electrolytic Capacitors (Panasonic).pdf</v>
      </c>
      <c r="T519" s="50" t="str">
        <f t="shared" si="92"/>
        <v>LOW IMPEDANCE ALUMINUM ELECTROLYTIC CAPACITORS CapAl12.5X25X5.0 4700uF±20% 6,3 V 105⁰С</v>
      </c>
    </row>
    <row r="520" spans="1:20" x14ac:dyDescent="0.3">
      <c r="A520" s="50" t="s">
        <v>6221</v>
      </c>
      <c r="B520" s="50" t="str">
        <f t="shared" si="80"/>
        <v>FR</v>
      </c>
      <c r="C520" s="51" t="s">
        <v>5200</v>
      </c>
      <c r="D520" s="50" t="str">
        <f t="shared" si="81"/>
        <v>5600uF</v>
      </c>
      <c r="E520" s="50" t="s">
        <v>5109</v>
      </c>
      <c r="F520" s="50" t="str">
        <f t="shared" si="82"/>
        <v>6,3 V</v>
      </c>
      <c r="G520" s="50" t="str">
        <f t="shared" si="83"/>
        <v>105⁰С</v>
      </c>
      <c r="H520" s="52" t="s">
        <v>6130</v>
      </c>
      <c r="I520" s="50" t="str">
        <f t="shared" si="89"/>
        <v>CapAl12.5X30X5.0mm 5600uF, 6,3 V</v>
      </c>
      <c r="J520" s="45" t="s">
        <v>23</v>
      </c>
      <c r="K520" s="53" t="s">
        <v>5111</v>
      </c>
      <c r="L520" s="45" t="s">
        <v>25</v>
      </c>
      <c r="M520" s="52" t="str">
        <f t="shared" si="90"/>
        <v>CapAl12.5X30X5.0</v>
      </c>
      <c r="N520" s="52" t="str">
        <f t="shared" si="94"/>
        <v>CapAl12.5X30X5.0RA</v>
      </c>
      <c r="O520" s="52" t="str">
        <f t="shared" si="91"/>
        <v>CapAl12.5X30X5.0LA</v>
      </c>
      <c r="P520" s="52" t="s">
        <v>6318</v>
      </c>
      <c r="Q520" s="50" t="s">
        <v>5113</v>
      </c>
      <c r="R520" s="22" t="s">
        <v>5114</v>
      </c>
      <c r="S520" s="22" t="str">
        <f t="shared" ca="1" si="93"/>
        <v>C:\Altium Libraries\Passives Library\DataSheet\Aluminum Electrolytic Capacitors (Panasonic).pdf</v>
      </c>
      <c r="T520" s="50" t="str">
        <f t="shared" si="92"/>
        <v>LOW IMPEDANCE ALUMINUM ELECTROLYTIC CAPACITORS CapAl12.5X30X5.0 5600uF±20% 6,3 V 105⁰С</v>
      </c>
    </row>
    <row r="521" spans="1:20" x14ac:dyDescent="0.3">
      <c r="A521" s="50" t="s">
        <v>6223</v>
      </c>
      <c r="B521" s="50" t="str">
        <f t="shared" si="80"/>
        <v>FR</v>
      </c>
      <c r="C521" s="51" t="s">
        <v>5208</v>
      </c>
      <c r="D521" s="50" t="str">
        <f t="shared" si="81"/>
        <v>6800uF</v>
      </c>
      <c r="E521" s="50" t="s">
        <v>5109</v>
      </c>
      <c r="F521" s="50" t="str">
        <f t="shared" si="82"/>
        <v>6,3 V</v>
      </c>
      <c r="G521" s="50" t="str">
        <f t="shared" si="83"/>
        <v>105⁰С</v>
      </c>
      <c r="H521" s="52" t="s">
        <v>6133</v>
      </c>
      <c r="I521" s="50" t="str">
        <f t="shared" si="89"/>
        <v>CapAl12.5X35X5.0mm 6800uF, 6,3 V</v>
      </c>
      <c r="J521" s="45" t="s">
        <v>23</v>
      </c>
      <c r="K521" s="53" t="s">
        <v>5111</v>
      </c>
      <c r="L521" s="45" t="s">
        <v>25</v>
      </c>
      <c r="M521" s="52" t="str">
        <f t="shared" si="90"/>
        <v>CapAl12.5X35X5.0</v>
      </c>
      <c r="N521" s="52" t="str">
        <f t="shared" si="94"/>
        <v>CapAl12.5X35X5.0RA</v>
      </c>
      <c r="O521" s="52" t="str">
        <f t="shared" si="91"/>
        <v>CapAl12.5X35X5.0LA</v>
      </c>
      <c r="P521" s="52" t="s">
        <v>6319</v>
      </c>
      <c r="Q521" s="50" t="s">
        <v>5113</v>
      </c>
      <c r="R521" s="22" t="s">
        <v>5114</v>
      </c>
      <c r="S521" s="22" t="str">
        <f t="shared" ca="1" si="93"/>
        <v>C:\Altium Libraries\Passives Library\DataSheet\Aluminum Electrolytic Capacitors (Panasonic).pdf</v>
      </c>
      <c r="T521" s="50" t="str">
        <f t="shared" si="92"/>
        <v>LOW IMPEDANCE ALUMINUM ELECTROLYTIC CAPACITORS CapAl12.5X35X5.0 6800uF±20% 6,3 V 105⁰С</v>
      </c>
    </row>
    <row r="522" spans="1:20" x14ac:dyDescent="0.3">
      <c r="A522" s="50" t="s">
        <v>6225</v>
      </c>
      <c r="B522" s="50" t="str">
        <f t="shared" si="80"/>
        <v>FR</v>
      </c>
      <c r="C522" s="51" t="s">
        <v>5204</v>
      </c>
      <c r="D522" s="50" t="str">
        <f t="shared" si="81"/>
        <v>6800uF</v>
      </c>
      <c r="E522" s="50" t="s">
        <v>5109</v>
      </c>
      <c r="F522" s="50" t="str">
        <f t="shared" si="82"/>
        <v>6,3 V</v>
      </c>
      <c r="G522" s="50" t="str">
        <f t="shared" si="83"/>
        <v>105⁰С</v>
      </c>
      <c r="H522" s="52" t="s">
        <v>6136</v>
      </c>
      <c r="I522" s="50" t="str">
        <f t="shared" si="89"/>
        <v>CapAl16X20X7.5mm 6800uF, 6,3 V</v>
      </c>
      <c r="J522" s="45" t="s">
        <v>23</v>
      </c>
      <c r="K522" s="53" t="s">
        <v>5111</v>
      </c>
      <c r="L522" s="45" t="s">
        <v>25</v>
      </c>
      <c r="M522" s="52" t="str">
        <f t="shared" si="90"/>
        <v>CapAl16X20X7.5</v>
      </c>
      <c r="N522" s="52" t="str">
        <f t="shared" si="94"/>
        <v>CapAl16X20X7.5RA</v>
      </c>
      <c r="O522" s="52" t="str">
        <f t="shared" si="91"/>
        <v>CapAl16X20X7.5LA</v>
      </c>
      <c r="P522" s="52" t="s">
        <v>6320</v>
      </c>
      <c r="Q522" s="50" t="s">
        <v>5113</v>
      </c>
      <c r="R522" s="22" t="s">
        <v>5114</v>
      </c>
      <c r="S522" s="22" t="str">
        <f t="shared" ca="1" si="93"/>
        <v>C:\Altium Libraries\Passives Library\DataSheet\Aluminum Electrolytic Capacitors (Panasonic).pdf</v>
      </c>
      <c r="T522" s="50" t="str">
        <f t="shared" si="92"/>
        <v>LOW IMPEDANCE ALUMINUM ELECTROLYTIC CAPACITORS CapAl16X20X7.5 6800uF±20% 6,3 V 105⁰С</v>
      </c>
    </row>
    <row r="523" spans="1:20" x14ac:dyDescent="0.3">
      <c r="A523" s="50" t="s">
        <v>6227</v>
      </c>
      <c r="B523" s="50" t="str">
        <f t="shared" si="80"/>
        <v>FR</v>
      </c>
      <c r="C523" s="51" t="s">
        <v>5218</v>
      </c>
      <c r="D523" s="50" t="str">
        <f t="shared" si="81"/>
        <v>8200uF</v>
      </c>
      <c r="E523" s="50" t="s">
        <v>5109</v>
      </c>
      <c r="F523" s="50" t="str">
        <f t="shared" si="82"/>
        <v>6,3 V</v>
      </c>
      <c r="G523" s="50" t="str">
        <f t="shared" si="83"/>
        <v>105⁰С</v>
      </c>
      <c r="H523" s="52" t="s">
        <v>6139</v>
      </c>
      <c r="I523" s="50" t="str">
        <f t="shared" si="89"/>
        <v>CapAl16X25X7.5mm 8200uF, 6,3 V</v>
      </c>
      <c r="J523" s="45" t="s">
        <v>23</v>
      </c>
      <c r="K523" s="53" t="s">
        <v>5111</v>
      </c>
      <c r="L523" s="45" t="s">
        <v>25</v>
      </c>
      <c r="M523" s="52" t="str">
        <f t="shared" si="90"/>
        <v>CapAl16X25X7.5</v>
      </c>
      <c r="N523" s="52" t="str">
        <f t="shared" si="94"/>
        <v>CapAl16X25X7.5RA</v>
      </c>
      <c r="O523" s="52" t="str">
        <f t="shared" si="91"/>
        <v>CapAl16X25X7.5LA</v>
      </c>
      <c r="P523" s="52" t="s">
        <v>6321</v>
      </c>
      <c r="Q523" s="50" t="s">
        <v>5113</v>
      </c>
      <c r="R523" s="22" t="s">
        <v>5114</v>
      </c>
      <c r="S523" s="22" t="str">
        <f t="shared" ca="1" si="93"/>
        <v>C:\Altium Libraries\Passives Library\DataSheet\Aluminum Electrolytic Capacitors (Panasonic).pdf</v>
      </c>
      <c r="T523" s="50" t="str">
        <f t="shared" si="92"/>
        <v>LOW IMPEDANCE ALUMINUM ELECTROLYTIC CAPACITORS CapAl16X25X7.5 8200uF±20% 6,3 V 105⁰С</v>
      </c>
    </row>
    <row r="524" spans="1:20" x14ac:dyDescent="0.3">
      <c r="A524" s="50" t="s">
        <v>6229</v>
      </c>
      <c r="B524" s="50" t="str">
        <f t="shared" si="80"/>
        <v>FR</v>
      </c>
      <c r="C524" s="51" t="s">
        <v>5120</v>
      </c>
      <c r="D524" s="50" t="str">
        <f t="shared" si="81"/>
        <v>100uF</v>
      </c>
      <c r="E524" s="50" t="s">
        <v>5109</v>
      </c>
      <c r="F524" s="50" t="str">
        <f t="shared" si="82"/>
        <v>10 V</v>
      </c>
      <c r="G524" s="50" t="str">
        <f t="shared" si="83"/>
        <v>105⁰С</v>
      </c>
      <c r="H524" s="52" t="s">
        <v>6099</v>
      </c>
      <c r="I524" s="50" t="str">
        <f t="shared" si="89"/>
        <v>CapAl5X11X2.0mm 100uF, 10 V</v>
      </c>
      <c r="J524" s="45" t="s">
        <v>23</v>
      </c>
      <c r="K524" s="53" t="s">
        <v>5111</v>
      </c>
      <c r="L524" s="45" t="s">
        <v>25</v>
      </c>
      <c r="M524" s="52" t="str">
        <f t="shared" si="90"/>
        <v>CapAl5X11X2.0</v>
      </c>
      <c r="N524" s="52" t="str">
        <f t="shared" si="94"/>
        <v>CapAl5X11X2.0RA</v>
      </c>
      <c r="O524" s="52" t="str">
        <f t="shared" si="91"/>
        <v>CapAl5X11X2.0LA</v>
      </c>
      <c r="P524" s="52" t="s">
        <v>6322</v>
      </c>
      <c r="Q524" s="50" t="s">
        <v>5113</v>
      </c>
      <c r="R524" s="22" t="s">
        <v>5114</v>
      </c>
      <c r="S524" s="22" t="str">
        <f t="shared" ca="1" si="93"/>
        <v>C:\Altium Libraries\Passives Library\DataSheet\Aluminum Electrolytic Capacitors (Panasonic).pdf</v>
      </c>
      <c r="T524" s="50" t="str">
        <f t="shared" si="92"/>
        <v>LOW IMPEDANCE ALUMINUM ELECTROLYTIC CAPACITORS CapAl5X11X2.0 100uF±20% 10 V 105⁰С</v>
      </c>
    </row>
    <row r="525" spans="1:20" x14ac:dyDescent="0.3">
      <c r="A525" s="50" t="s">
        <v>6231</v>
      </c>
      <c r="B525" s="50" t="str">
        <f t="shared" si="80"/>
        <v>FR</v>
      </c>
      <c r="C525" s="51" t="s">
        <v>5120</v>
      </c>
      <c r="D525" s="50" t="str">
        <f t="shared" si="81"/>
        <v>150uF</v>
      </c>
      <c r="E525" s="50" t="s">
        <v>5109</v>
      </c>
      <c r="F525" s="50" t="str">
        <f t="shared" si="82"/>
        <v>10 V</v>
      </c>
      <c r="G525" s="50" t="str">
        <f t="shared" si="83"/>
        <v>105⁰С</v>
      </c>
      <c r="H525" s="52" t="s">
        <v>6099</v>
      </c>
      <c r="I525" s="50" t="str">
        <f t="shared" si="89"/>
        <v>CapAl5X11X2.0mm 150uF, 10 V</v>
      </c>
      <c r="J525" s="45" t="s">
        <v>23</v>
      </c>
      <c r="K525" s="53" t="s">
        <v>5111</v>
      </c>
      <c r="L525" s="45" t="s">
        <v>25</v>
      </c>
      <c r="M525" s="52" t="str">
        <f t="shared" si="90"/>
        <v>CapAl5X11X2.0</v>
      </c>
      <c r="N525" s="52" t="str">
        <f t="shared" si="94"/>
        <v>CapAl5X11X2.0RA</v>
      </c>
      <c r="O525" s="52" t="str">
        <f t="shared" si="91"/>
        <v>CapAl5X11X2.0LA</v>
      </c>
      <c r="P525" s="52" t="s">
        <v>6323</v>
      </c>
      <c r="Q525" s="50" t="s">
        <v>5113</v>
      </c>
      <c r="R525" s="22" t="s">
        <v>5114</v>
      </c>
      <c r="S525" s="22" t="str">
        <f t="shared" ca="1" si="93"/>
        <v>C:\Altium Libraries\Passives Library\DataSheet\Aluminum Electrolytic Capacitors (Panasonic).pdf</v>
      </c>
      <c r="T525" s="50" t="str">
        <f t="shared" si="92"/>
        <v>LOW IMPEDANCE ALUMINUM ELECTROLYTIC CAPACITORS CapAl5X11X2.0 150uF±20% 10 V 105⁰С</v>
      </c>
    </row>
    <row r="526" spans="1:20" x14ac:dyDescent="0.3">
      <c r="A526" s="50" t="s">
        <v>6233</v>
      </c>
      <c r="B526" s="50" t="str">
        <f t="shared" si="80"/>
        <v>FR</v>
      </c>
      <c r="C526" s="51" t="s">
        <v>5128</v>
      </c>
      <c r="D526" s="50" t="str">
        <f t="shared" si="81"/>
        <v>220uF</v>
      </c>
      <c r="E526" s="50" t="s">
        <v>5109</v>
      </c>
      <c r="F526" s="50" t="str">
        <f t="shared" si="82"/>
        <v>10 V</v>
      </c>
      <c r="G526" s="50" t="str">
        <f t="shared" si="83"/>
        <v>105⁰С</v>
      </c>
      <c r="H526" s="52" t="s">
        <v>5811</v>
      </c>
      <c r="I526" s="50" t="str">
        <f t="shared" si="89"/>
        <v>CapAl6.3X11.2X2.5mm 220uF, 10 V</v>
      </c>
      <c r="J526" s="45" t="s">
        <v>23</v>
      </c>
      <c r="K526" s="53" t="s">
        <v>5111</v>
      </c>
      <c r="L526" s="45" t="s">
        <v>25</v>
      </c>
      <c r="M526" s="52" t="str">
        <f t="shared" si="90"/>
        <v>CapAl6.3X11.2X2.5</v>
      </c>
      <c r="N526" s="52" t="str">
        <f t="shared" si="94"/>
        <v>CapAl6.3X11.2X2.5RA</v>
      </c>
      <c r="O526" s="52" t="str">
        <f t="shared" si="91"/>
        <v>CapAl6.3X11.2X2.5LA</v>
      </c>
      <c r="P526" s="52" t="s">
        <v>6324</v>
      </c>
      <c r="Q526" s="50" t="s">
        <v>5113</v>
      </c>
      <c r="R526" s="22" t="s">
        <v>5114</v>
      </c>
      <c r="S526" s="22" t="str">
        <f t="shared" ca="1" si="93"/>
        <v>C:\Altium Libraries\Passives Library\DataSheet\Aluminum Electrolytic Capacitors (Panasonic).pdf</v>
      </c>
      <c r="T526" s="50" t="str">
        <f t="shared" si="92"/>
        <v>LOW IMPEDANCE ALUMINUM ELECTROLYTIC CAPACITORS CapAl6.3X11.2X2.5 220uF±20% 10 V 105⁰С</v>
      </c>
    </row>
    <row r="527" spans="1:20" x14ac:dyDescent="0.3">
      <c r="A527" s="50" t="s">
        <v>6235</v>
      </c>
      <c r="B527" s="50" t="str">
        <f t="shared" si="80"/>
        <v>FR</v>
      </c>
      <c r="C527" s="51" t="s">
        <v>5128</v>
      </c>
      <c r="D527" s="50" t="str">
        <f t="shared" si="81"/>
        <v>270uF</v>
      </c>
      <c r="E527" s="50" t="s">
        <v>5109</v>
      </c>
      <c r="F527" s="50" t="str">
        <f t="shared" si="82"/>
        <v>10 V</v>
      </c>
      <c r="G527" s="50" t="str">
        <f t="shared" si="83"/>
        <v>105⁰С</v>
      </c>
      <c r="H527" s="52" t="s">
        <v>5811</v>
      </c>
      <c r="I527" s="50" t="str">
        <f t="shared" si="89"/>
        <v>CapAl6.3X11.2X2.5mm 270uF, 10 V</v>
      </c>
      <c r="J527" s="45" t="s">
        <v>23</v>
      </c>
      <c r="K527" s="53" t="s">
        <v>5111</v>
      </c>
      <c r="L527" s="45" t="s">
        <v>25</v>
      </c>
      <c r="M527" s="52" t="str">
        <f t="shared" si="90"/>
        <v>CapAl6.3X11.2X2.5</v>
      </c>
      <c r="N527" s="52" t="str">
        <f t="shared" si="94"/>
        <v>CapAl6.3X11.2X2.5RA</v>
      </c>
      <c r="O527" s="52" t="str">
        <f t="shared" si="91"/>
        <v>CapAl6.3X11.2X2.5LA</v>
      </c>
      <c r="P527" s="52" t="s">
        <v>6325</v>
      </c>
      <c r="Q527" s="50" t="s">
        <v>5113</v>
      </c>
      <c r="R527" s="22" t="s">
        <v>5114</v>
      </c>
      <c r="S527" s="22" t="str">
        <f t="shared" ca="1" si="93"/>
        <v>C:\Altium Libraries\Passives Library\DataSheet\Aluminum Electrolytic Capacitors (Panasonic).pdf</v>
      </c>
      <c r="T527" s="50" t="str">
        <f t="shared" si="92"/>
        <v>LOW IMPEDANCE ALUMINUM ELECTROLYTIC CAPACITORS CapAl6.3X11.2X2.5 270uF±20% 10 V 105⁰С</v>
      </c>
    </row>
    <row r="528" spans="1:20" x14ac:dyDescent="0.3">
      <c r="A528" s="50" t="s">
        <v>6237</v>
      </c>
      <c r="B528" s="50" t="str">
        <f t="shared" si="80"/>
        <v>FR</v>
      </c>
      <c r="C528" s="51" t="s">
        <v>5136</v>
      </c>
      <c r="D528" s="50" t="str">
        <f t="shared" si="81"/>
        <v>470uF</v>
      </c>
      <c r="E528" s="50" t="s">
        <v>5109</v>
      </c>
      <c r="F528" s="50" t="str">
        <f t="shared" si="82"/>
        <v>10 V</v>
      </c>
      <c r="G528" s="50" t="str">
        <f t="shared" si="83"/>
        <v>105⁰С</v>
      </c>
      <c r="H528" s="52" t="s">
        <v>6104</v>
      </c>
      <c r="I528" s="50" t="str">
        <f t="shared" si="89"/>
        <v>CapAl8X11.5X3.5mm 470uF, 10 V</v>
      </c>
      <c r="J528" s="45" t="s">
        <v>23</v>
      </c>
      <c r="K528" s="53" t="s">
        <v>5111</v>
      </c>
      <c r="L528" s="45" t="s">
        <v>25</v>
      </c>
      <c r="M528" s="52" t="str">
        <f t="shared" si="90"/>
        <v>CapAl8X11.5X3.5</v>
      </c>
      <c r="N528" s="52" t="str">
        <f t="shared" si="94"/>
        <v>CapAl8X11.5X3.5RA</v>
      </c>
      <c r="O528" s="52" t="str">
        <f t="shared" si="91"/>
        <v>CapAl8X11.5X3.5LA</v>
      </c>
      <c r="P528" s="52" t="s">
        <v>6326</v>
      </c>
      <c r="Q528" s="50" t="s">
        <v>5113</v>
      </c>
      <c r="R528" s="22" t="s">
        <v>5114</v>
      </c>
      <c r="S528" s="22" t="str">
        <f t="shared" ca="1" si="93"/>
        <v>C:\Altium Libraries\Passives Library\DataSheet\Aluminum Electrolytic Capacitors (Panasonic).pdf</v>
      </c>
      <c r="T528" s="50" t="str">
        <f t="shared" si="92"/>
        <v>LOW IMPEDANCE ALUMINUM ELECTROLYTIC CAPACITORS CapAl8X11.5X3.5 470uF±20% 10 V 105⁰С</v>
      </c>
    </row>
    <row r="529" spans="1:20" x14ac:dyDescent="0.3">
      <c r="A529" s="50" t="s">
        <v>6239</v>
      </c>
      <c r="B529" s="50" t="str">
        <f t="shared" si="80"/>
        <v>FR</v>
      </c>
      <c r="C529" s="51" t="s">
        <v>5136</v>
      </c>
      <c r="D529" s="50" t="str">
        <f t="shared" si="81"/>
        <v>680uF</v>
      </c>
      <c r="E529" s="50" t="s">
        <v>5109</v>
      </c>
      <c r="F529" s="50" t="str">
        <f t="shared" si="82"/>
        <v>10 V</v>
      </c>
      <c r="G529" s="50" t="str">
        <f t="shared" si="83"/>
        <v>105⁰С</v>
      </c>
      <c r="H529" s="52" t="s">
        <v>6104</v>
      </c>
      <c r="I529" s="50" t="str">
        <f t="shared" si="89"/>
        <v>CapAl8X11.5X3.5mm 680uF, 10 V</v>
      </c>
      <c r="J529" s="45" t="s">
        <v>23</v>
      </c>
      <c r="K529" s="53" t="s">
        <v>5111</v>
      </c>
      <c r="L529" s="45" t="s">
        <v>25</v>
      </c>
      <c r="M529" s="52" t="str">
        <f t="shared" si="90"/>
        <v>CapAl8X11.5X3.5</v>
      </c>
      <c r="N529" s="52" t="str">
        <f t="shared" si="94"/>
        <v>CapAl8X11.5X3.5RA</v>
      </c>
      <c r="O529" s="52" t="str">
        <f t="shared" si="91"/>
        <v>CapAl8X11.5X3.5LA</v>
      </c>
      <c r="P529" s="52" t="s">
        <v>6327</v>
      </c>
      <c r="Q529" s="50" t="s">
        <v>5113</v>
      </c>
      <c r="R529" s="22" t="s">
        <v>5114</v>
      </c>
      <c r="S529" s="22" t="str">
        <f t="shared" ca="1" si="93"/>
        <v>C:\Altium Libraries\Passives Library\DataSheet\Aluminum Electrolytic Capacitors (Panasonic).pdf</v>
      </c>
      <c r="T529" s="50" t="str">
        <f t="shared" si="92"/>
        <v>LOW IMPEDANCE ALUMINUM ELECTROLYTIC CAPACITORS CapAl8X11.5X3.5 680uF±20% 10 V 105⁰С</v>
      </c>
    </row>
    <row r="530" spans="1:20" x14ac:dyDescent="0.3">
      <c r="A530" s="50" t="s">
        <v>6241</v>
      </c>
      <c r="B530" s="50" t="str">
        <f t="shared" si="80"/>
        <v>FR</v>
      </c>
      <c r="C530" s="51" t="s">
        <v>5148</v>
      </c>
      <c r="D530" s="50" t="str">
        <f t="shared" si="81"/>
        <v>820uF</v>
      </c>
      <c r="E530" s="50" t="s">
        <v>5109</v>
      </c>
      <c r="F530" s="50" t="str">
        <f t="shared" si="82"/>
        <v>10 V</v>
      </c>
      <c r="G530" s="50" t="str">
        <f t="shared" si="83"/>
        <v>105⁰С</v>
      </c>
      <c r="H530" s="52" t="s">
        <v>6109</v>
      </c>
      <c r="I530" s="50" t="str">
        <f t="shared" si="89"/>
        <v>CapAl10X12.5X5.0mm 820uF, 10 V</v>
      </c>
      <c r="J530" s="45" t="s">
        <v>23</v>
      </c>
      <c r="K530" s="53" t="s">
        <v>5111</v>
      </c>
      <c r="L530" s="45" t="s">
        <v>25</v>
      </c>
      <c r="M530" s="52" t="str">
        <f t="shared" si="90"/>
        <v>CapAl10X12.5X5.0</v>
      </c>
      <c r="N530" s="52" t="str">
        <f t="shared" si="94"/>
        <v>CapAl10X12.5X5.0RA</v>
      </c>
      <c r="O530" s="52" t="str">
        <f t="shared" si="91"/>
        <v>CapAl10X12.5X5.0LA</v>
      </c>
      <c r="P530" s="52" t="s">
        <v>6328</v>
      </c>
      <c r="Q530" s="50" t="s">
        <v>5113</v>
      </c>
      <c r="R530" s="22" t="s">
        <v>5114</v>
      </c>
      <c r="S530" s="22" t="str">
        <f t="shared" ca="1" si="93"/>
        <v>C:\Altium Libraries\Passives Library\DataSheet\Aluminum Electrolytic Capacitors (Panasonic).pdf</v>
      </c>
      <c r="T530" s="50" t="str">
        <f t="shared" si="92"/>
        <v>LOW IMPEDANCE ALUMINUM ELECTROLYTIC CAPACITORS CapAl10X12.5X5.0 820uF±20% 10 V 105⁰С</v>
      </c>
    </row>
    <row r="531" spans="1:20" x14ac:dyDescent="0.3">
      <c r="A531" s="50" t="s">
        <v>6243</v>
      </c>
      <c r="B531" s="50" t="str">
        <f t="shared" si="80"/>
        <v>FR</v>
      </c>
      <c r="C531" s="51" t="s">
        <v>5158</v>
      </c>
      <c r="D531" s="50" t="str">
        <f t="shared" si="81"/>
        <v>1000uF</v>
      </c>
      <c r="E531" s="50" t="s">
        <v>5109</v>
      </c>
      <c r="F531" s="50" t="str">
        <f t="shared" si="82"/>
        <v>10 V</v>
      </c>
      <c r="G531" s="50" t="str">
        <f t="shared" si="83"/>
        <v>105⁰С</v>
      </c>
      <c r="H531" s="52" t="s">
        <v>6115</v>
      </c>
      <c r="I531" s="50" t="str">
        <f t="shared" si="89"/>
        <v>CapAl10X16X5.0mm 1000uF, 10 V</v>
      </c>
      <c r="J531" s="45" t="s">
        <v>23</v>
      </c>
      <c r="K531" s="53" t="s">
        <v>5111</v>
      </c>
      <c r="L531" s="45" t="s">
        <v>25</v>
      </c>
      <c r="M531" s="52" t="str">
        <f t="shared" si="90"/>
        <v>CapAl10X16X5.0</v>
      </c>
      <c r="N531" s="52" t="str">
        <f t="shared" si="94"/>
        <v>CapAl10X16X5.0RA</v>
      </c>
      <c r="O531" s="52" t="str">
        <f t="shared" si="91"/>
        <v>CapAl10X16X5.0LA</v>
      </c>
      <c r="P531" s="52" t="s">
        <v>6329</v>
      </c>
      <c r="Q531" s="50" t="s">
        <v>5113</v>
      </c>
      <c r="R531" s="22" t="s">
        <v>5114</v>
      </c>
      <c r="S531" s="22" t="str">
        <f t="shared" ca="1" si="93"/>
        <v>C:\Altium Libraries\Passives Library\DataSheet\Aluminum Electrolytic Capacitors (Panasonic).pdf</v>
      </c>
      <c r="T531" s="50" t="str">
        <f t="shared" si="92"/>
        <v>LOW IMPEDANCE ALUMINUM ELECTROLYTIC CAPACITORS CapAl10X16X5.0 1000uF±20% 10 V 105⁰С</v>
      </c>
    </row>
    <row r="532" spans="1:20" x14ac:dyDescent="0.3">
      <c r="A532" s="50" t="s">
        <v>6245</v>
      </c>
      <c r="B532" s="50" t="str">
        <f t="shared" si="80"/>
        <v>FR</v>
      </c>
      <c r="C532" s="51" t="s">
        <v>5144</v>
      </c>
      <c r="D532" s="50" t="str">
        <f t="shared" si="81"/>
        <v>1000uF</v>
      </c>
      <c r="E532" s="50" t="s">
        <v>5109</v>
      </c>
      <c r="F532" s="50" t="str">
        <f t="shared" si="82"/>
        <v>10 V</v>
      </c>
      <c r="G532" s="50" t="str">
        <f t="shared" si="83"/>
        <v>105⁰С</v>
      </c>
      <c r="H532" s="52" t="s">
        <v>5892</v>
      </c>
      <c r="I532" s="50" t="str">
        <f t="shared" si="89"/>
        <v>CapAl8X15X3.5mm 1000uF, 10 V</v>
      </c>
      <c r="J532" s="45" t="s">
        <v>23</v>
      </c>
      <c r="K532" s="53" t="s">
        <v>5111</v>
      </c>
      <c r="L532" s="45" t="s">
        <v>25</v>
      </c>
      <c r="M532" s="52" t="str">
        <f t="shared" si="90"/>
        <v>CapAl8X15X3.5</v>
      </c>
      <c r="N532" s="52" t="str">
        <f t="shared" si="94"/>
        <v>CapAl8X15X3.5RA</v>
      </c>
      <c r="O532" s="52" t="str">
        <f t="shared" si="91"/>
        <v>CapAl8X15X3.5LA</v>
      </c>
      <c r="P532" s="52" t="s">
        <v>6330</v>
      </c>
      <c r="Q532" s="50" t="s">
        <v>5113</v>
      </c>
      <c r="R532" s="22" t="s">
        <v>5114</v>
      </c>
      <c r="S532" s="22" t="str">
        <f t="shared" ca="1" si="93"/>
        <v>C:\Altium Libraries\Passives Library\DataSheet\Aluminum Electrolytic Capacitors (Panasonic).pdf</v>
      </c>
      <c r="T532" s="50" t="str">
        <f t="shared" si="92"/>
        <v>LOW IMPEDANCE ALUMINUM ELECTROLYTIC CAPACITORS CapAl8X15X3.5 1000uF±20% 10 V 105⁰С</v>
      </c>
    </row>
    <row r="533" spans="1:20" x14ac:dyDescent="0.3">
      <c r="A533" s="50" t="s">
        <v>6247</v>
      </c>
      <c r="B533" s="50" t="str">
        <f t="shared" si="80"/>
        <v>FR</v>
      </c>
      <c r="C533" s="51" t="s">
        <v>5154</v>
      </c>
      <c r="D533" s="50" t="str">
        <f t="shared" si="81"/>
        <v>1500uF</v>
      </c>
      <c r="E533" s="50" t="s">
        <v>5109</v>
      </c>
      <c r="F533" s="50" t="str">
        <f t="shared" si="82"/>
        <v>10 V</v>
      </c>
      <c r="G533" s="50" t="str">
        <f t="shared" si="83"/>
        <v>105⁰С</v>
      </c>
      <c r="H533" s="52" t="s">
        <v>6112</v>
      </c>
      <c r="I533" s="50" t="str">
        <f t="shared" si="89"/>
        <v>CapAl8X20X3.5mm 1500uF, 10 V</v>
      </c>
      <c r="J533" s="45" t="s">
        <v>23</v>
      </c>
      <c r="K533" s="53" t="s">
        <v>5111</v>
      </c>
      <c r="L533" s="45" t="s">
        <v>25</v>
      </c>
      <c r="M533" s="52" t="str">
        <f t="shared" si="90"/>
        <v>CapAl8X20X3.5</v>
      </c>
      <c r="N533" s="52" t="str">
        <f t="shared" si="94"/>
        <v>CapAl8X20X3.5RA</v>
      </c>
      <c r="O533" s="52" t="str">
        <f t="shared" si="91"/>
        <v>CapAl8X20X3.5LA</v>
      </c>
      <c r="P533" s="52" t="s">
        <v>6331</v>
      </c>
      <c r="Q533" s="50" t="s">
        <v>5113</v>
      </c>
      <c r="R533" s="22" t="s">
        <v>5114</v>
      </c>
      <c r="S533" s="22" t="str">
        <f t="shared" ca="1" si="93"/>
        <v>C:\Altium Libraries\Passives Library\DataSheet\Aluminum Electrolytic Capacitors (Panasonic).pdf</v>
      </c>
      <c r="T533" s="50" t="str">
        <f t="shared" si="92"/>
        <v>LOW IMPEDANCE ALUMINUM ELECTROLYTIC CAPACITORS CapAl8X20X3.5 1500uF±20% 10 V 105⁰С</v>
      </c>
    </row>
    <row r="534" spans="1:20" x14ac:dyDescent="0.3">
      <c r="A534" s="50" t="s">
        <v>6249</v>
      </c>
      <c r="B534" s="50" t="str">
        <f t="shared" si="80"/>
        <v>FR</v>
      </c>
      <c r="C534" s="51" t="s">
        <v>5158</v>
      </c>
      <c r="D534" s="50" t="str">
        <f t="shared" si="81"/>
        <v>1500uF</v>
      </c>
      <c r="E534" s="50" t="s">
        <v>5109</v>
      </c>
      <c r="F534" s="50" t="str">
        <f t="shared" si="82"/>
        <v>10 V</v>
      </c>
      <c r="G534" s="50" t="str">
        <f t="shared" si="83"/>
        <v>105⁰С</v>
      </c>
      <c r="H534" s="52" t="s">
        <v>6115</v>
      </c>
      <c r="I534" s="50" t="str">
        <f t="shared" si="89"/>
        <v>CapAl10X16X5.0mm 1500uF, 10 V</v>
      </c>
      <c r="J534" s="45" t="s">
        <v>23</v>
      </c>
      <c r="K534" s="53" t="s">
        <v>5111</v>
      </c>
      <c r="L534" s="45" t="s">
        <v>25</v>
      </c>
      <c r="M534" s="52" t="str">
        <f t="shared" si="90"/>
        <v>CapAl10X16X5.0</v>
      </c>
      <c r="N534" s="52" t="str">
        <f t="shared" si="94"/>
        <v>CapAl10X16X5.0RA</v>
      </c>
      <c r="O534" s="52" t="str">
        <f t="shared" si="91"/>
        <v>CapAl10X16X5.0LA</v>
      </c>
      <c r="P534" s="52" t="s">
        <v>6332</v>
      </c>
      <c r="Q534" s="50" t="s">
        <v>5113</v>
      </c>
      <c r="R534" s="22" t="s">
        <v>5114</v>
      </c>
      <c r="S534" s="22" t="str">
        <f t="shared" ca="1" si="93"/>
        <v>C:\Altium Libraries\Passives Library\DataSheet\Aluminum Electrolytic Capacitors (Panasonic).pdf</v>
      </c>
      <c r="T534" s="50" t="str">
        <f t="shared" si="92"/>
        <v>LOW IMPEDANCE ALUMINUM ELECTROLYTIC CAPACITORS CapAl10X16X5.0 1500uF±20% 10 V 105⁰С</v>
      </c>
    </row>
    <row r="535" spans="1:20" x14ac:dyDescent="0.3">
      <c r="A535" s="50" t="s">
        <v>6251</v>
      </c>
      <c r="B535" s="50" t="str">
        <f t="shared" si="80"/>
        <v>FR</v>
      </c>
      <c r="C535" s="51" t="s">
        <v>5162</v>
      </c>
      <c r="D535" s="50" t="str">
        <f t="shared" si="81"/>
        <v>1800uF</v>
      </c>
      <c r="E535" s="50" t="s">
        <v>5109</v>
      </c>
      <c r="F535" s="50" t="str">
        <f t="shared" si="82"/>
        <v>10 V</v>
      </c>
      <c r="G535" s="50" t="str">
        <f t="shared" si="83"/>
        <v>105⁰С</v>
      </c>
      <c r="H535" s="52" t="s">
        <v>6118</v>
      </c>
      <c r="I535" s="50" t="str">
        <f t="shared" si="89"/>
        <v>CapAl10X20X5.0mm 1800uF, 10 V</v>
      </c>
      <c r="J535" s="45" t="s">
        <v>23</v>
      </c>
      <c r="K535" s="53" t="s">
        <v>5111</v>
      </c>
      <c r="L535" s="45" t="s">
        <v>25</v>
      </c>
      <c r="M535" s="52" t="str">
        <f t="shared" si="90"/>
        <v>CapAl10X20X5.0</v>
      </c>
      <c r="N535" s="52" t="str">
        <f t="shared" si="94"/>
        <v>CapAl10X20X5.0RA</v>
      </c>
      <c r="O535" s="52" t="str">
        <f t="shared" si="91"/>
        <v>CapAl10X20X5.0LA</v>
      </c>
      <c r="P535" s="52" t="s">
        <v>6333</v>
      </c>
      <c r="Q535" s="50" t="s">
        <v>5113</v>
      </c>
      <c r="R535" s="22" t="s">
        <v>5114</v>
      </c>
      <c r="S535" s="22" t="str">
        <f t="shared" ca="1" si="93"/>
        <v>C:\Altium Libraries\Passives Library\DataSheet\Aluminum Electrolytic Capacitors (Panasonic).pdf</v>
      </c>
      <c r="T535" s="50" t="str">
        <f t="shared" si="92"/>
        <v>LOW IMPEDANCE ALUMINUM ELECTROLYTIC CAPACITORS CapAl10X20X5.0 1800uF±20% 10 V 105⁰С</v>
      </c>
    </row>
    <row r="536" spans="1:20" x14ac:dyDescent="0.3">
      <c r="A536" s="50" t="s">
        <v>6253</v>
      </c>
      <c r="B536" s="50" t="str">
        <f t="shared" si="80"/>
        <v>FR</v>
      </c>
      <c r="C536" s="51" t="s">
        <v>5170</v>
      </c>
      <c r="D536" s="50" t="str">
        <f t="shared" si="81"/>
        <v>2200uF</v>
      </c>
      <c r="E536" s="50" t="s">
        <v>5109</v>
      </c>
      <c r="F536" s="50" t="str">
        <f t="shared" si="82"/>
        <v>10 V</v>
      </c>
      <c r="G536" s="50" t="str">
        <f t="shared" si="83"/>
        <v>105⁰С</v>
      </c>
      <c r="H536" s="52" t="s">
        <v>6121</v>
      </c>
      <c r="I536" s="50" t="str">
        <f t="shared" si="89"/>
        <v>CapAl10X25X5.0mm 2200uF, 10 V</v>
      </c>
      <c r="J536" s="45" t="s">
        <v>23</v>
      </c>
      <c r="K536" s="53" t="s">
        <v>5111</v>
      </c>
      <c r="L536" s="45" t="s">
        <v>25</v>
      </c>
      <c r="M536" s="52" t="str">
        <f t="shared" si="90"/>
        <v>CapAl10X25X5.0</v>
      </c>
      <c r="N536" s="52" t="str">
        <f t="shared" si="94"/>
        <v>CapAl10X25X5.0RA</v>
      </c>
      <c r="O536" s="52" t="str">
        <f t="shared" si="91"/>
        <v>CapAl10X25X5.0LA</v>
      </c>
      <c r="P536" s="52" t="s">
        <v>6334</v>
      </c>
      <c r="Q536" s="50" t="s">
        <v>5113</v>
      </c>
      <c r="R536" s="22" t="s">
        <v>5114</v>
      </c>
      <c r="S536" s="22" t="str">
        <f t="shared" ca="1" si="93"/>
        <v>C:\Altium Libraries\Passives Library\DataSheet\Aluminum Electrolytic Capacitors (Panasonic).pdf</v>
      </c>
      <c r="T536" s="50" t="str">
        <f t="shared" si="92"/>
        <v>LOW IMPEDANCE ALUMINUM ELECTROLYTIC CAPACITORS CapAl10X25X5.0 2200uF±20% 10 V 105⁰С</v>
      </c>
    </row>
    <row r="537" spans="1:20" x14ac:dyDescent="0.3">
      <c r="A537" s="50" t="s">
        <v>6255</v>
      </c>
      <c r="B537" s="50" t="str">
        <f t="shared" si="80"/>
        <v>FR</v>
      </c>
      <c r="C537" s="51" t="s">
        <v>5184</v>
      </c>
      <c r="D537" s="50" t="str">
        <f t="shared" si="81"/>
        <v>3300uF</v>
      </c>
      <c r="E537" s="50" t="s">
        <v>5109</v>
      </c>
      <c r="F537" s="50" t="str">
        <f t="shared" si="82"/>
        <v>10 V</v>
      </c>
      <c r="G537" s="50" t="str">
        <f t="shared" si="83"/>
        <v>105⁰С</v>
      </c>
      <c r="H537" s="52" t="s">
        <v>6124</v>
      </c>
      <c r="I537" s="50" t="str">
        <f t="shared" si="89"/>
        <v>CapAl12.5X20X5.0mm 3300uF, 10 V</v>
      </c>
      <c r="J537" s="45" t="s">
        <v>23</v>
      </c>
      <c r="K537" s="53" t="s">
        <v>5111</v>
      </c>
      <c r="L537" s="45" t="s">
        <v>25</v>
      </c>
      <c r="M537" s="52" t="str">
        <f t="shared" si="90"/>
        <v>CapAl12.5X20X5.0</v>
      </c>
      <c r="N537" s="52" t="str">
        <f t="shared" si="94"/>
        <v>CapAl12.5X20X5.0RA</v>
      </c>
      <c r="O537" s="52" t="str">
        <f t="shared" si="91"/>
        <v>CapAl12.5X20X5.0LA</v>
      </c>
      <c r="P537" s="52" t="s">
        <v>6335</v>
      </c>
      <c r="Q537" s="50" t="s">
        <v>5113</v>
      </c>
      <c r="R537" s="22" t="s">
        <v>5114</v>
      </c>
      <c r="S537" s="22" t="str">
        <f t="shared" ca="1" si="93"/>
        <v>C:\Altium Libraries\Passives Library\DataSheet\Aluminum Electrolytic Capacitors (Panasonic).pdf</v>
      </c>
      <c r="T537" s="50" t="str">
        <f t="shared" si="92"/>
        <v>LOW IMPEDANCE ALUMINUM ELECTROLYTIC CAPACITORS CapAl12.5X20X5.0 3300uF±20% 10 V 105⁰С</v>
      </c>
    </row>
    <row r="538" spans="1:20" x14ac:dyDescent="0.3">
      <c r="A538" s="50" t="s">
        <v>6257</v>
      </c>
      <c r="B538" s="50" t="str">
        <f t="shared" si="80"/>
        <v>FR</v>
      </c>
      <c r="C538" s="51" t="s">
        <v>5196</v>
      </c>
      <c r="D538" s="50" t="str">
        <f t="shared" si="81"/>
        <v>3900uF</v>
      </c>
      <c r="E538" s="50" t="s">
        <v>5109</v>
      </c>
      <c r="F538" s="50" t="str">
        <f t="shared" si="82"/>
        <v>10 V</v>
      </c>
      <c r="G538" s="50" t="str">
        <f t="shared" si="83"/>
        <v>105⁰С</v>
      </c>
      <c r="H538" s="52" t="s">
        <v>6127</v>
      </c>
      <c r="I538" s="50" t="str">
        <f t="shared" si="89"/>
        <v>CapAl12.5X25X5.0mm 3900uF, 10 V</v>
      </c>
      <c r="J538" s="45" t="s">
        <v>23</v>
      </c>
      <c r="K538" s="53" t="s">
        <v>5111</v>
      </c>
      <c r="L538" s="45" t="s">
        <v>25</v>
      </c>
      <c r="M538" s="52" t="str">
        <f t="shared" si="90"/>
        <v>CapAl12.5X25X5.0</v>
      </c>
      <c r="N538" s="52" t="str">
        <f t="shared" si="94"/>
        <v>CapAl12.5X25X5.0RA</v>
      </c>
      <c r="O538" s="52" t="str">
        <f t="shared" si="91"/>
        <v>CapAl12.5X25X5.0LA</v>
      </c>
      <c r="P538" s="52" t="s">
        <v>6336</v>
      </c>
      <c r="Q538" s="50" t="s">
        <v>5113</v>
      </c>
      <c r="R538" s="22" t="s">
        <v>5114</v>
      </c>
      <c r="S538" s="22" t="str">
        <f t="shared" ca="1" si="93"/>
        <v>C:\Altium Libraries\Passives Library\DataSheet\Aluminum Electrolytic Capacitors (Panasonic).pdf</v>
      </c>
      <c r="T538" s="50" t="str">
        <f t="shared" si="92"/>
        <v>LOW IMPEDANCE ALUMINUM ELECTROLYTIC CAPACITORS CapAl12.5X25X5.0 3900uF±20% 10 V 105⁰С</v>
      </c>
    </row>
    <row r="539" spans="1:20" x14ac:dyDescent="0.3">
      <c r="A539" s="50" t="s">
        <v>6259</v>
      </c>
      <c r="B539" s="50" t="str">
        <f t="shared" si="80"/>
        <v>FR</v>
      </c>
      <c r="C539" s="51" t="s">
        <v>5200</v>
      </c>
      <c r="D539" s="50" t="str">
        <f t="shared" si="81"/>
        <v>4700uF</v>
      </c>
      <c r="E539" s="50" t="s">
        <v>5109</v>
      </c>
      <c r="F539" s="50" t="str">
        <f t="shared" si="82"/>
        <v>10 V</v>
      </c>
      <c r="G539" s="50" t="str">
        <f t="shared" si="83"/>
        <v>105⁰С</v>
      </c>
      <c r="H539" s="52" t="s">
        <v>6130</v>
      </c>
      <c r="I539" s="50" t="str">
        <f t="shared" si="89"/>
        <v>CapAl12.5X30X5.0mm 4700uF, 10 V</v>
      </c>
      <c r="J539" s="45" t="s">
        <v>23</v>
      </c>
      <c r="K539" s="53" t="s">
        <v>5111</v>
      </c>
      <c r="L539" s="45" t="s">
        <v>25</v>
      </c>
      <c r="M539" s="52" t="str">
        <f t="shared" si="90"/>
        <v>CapAl12.5X30X5.0</v>
      </c>
      <c r="N539" s="52" t="str">
        <f t="shared" si="94"/>
        <v>CapAl12.5X30X5.0RA</v>
      </c>
      <c r="O539" s="52" t="str">
        <f t="shared" si="91"/>
        <v>CapAl12.5X30X5.0LA</v>
      </c>
      <c r="P539" s="52" t="s">
        <v>6337</v>
      </c>
      <c r="Q539" s="50" t="s">
        <v>5113</v>
      </c>
      <c r="R539" s="22" t="s">
        <v>5114</v>
      </c>
      <c r="S539" s="22" t="str">
        <f t="shared" ca="1" si="93"/>
        <v>C:\Altium Libraries\Passives Library\DataSheet\Aluminum Electrolytic Capacitors (Panasonic).pdf</v>
      </c>
      <c r="T539" s="50" t="str">
        <f t="shared" si="92"/>
        <v>LOW IMPEDANCE ALUMINUM ELECTROLYTIC CAPACITORS CapAl12.5X30X5.0 4700uF±20% 10 V 105⁰С</v>
      </c>
    </row>
    <row r="540" spans="1:20" x14ac:dyDescent="0.3">
      <c r="A540" s="50" t="s">
        <v>6261</v>
      </c>
      <c r="B540" s="50" t="str">
        <f t="shared" si="80"/>
        <v>FR</v>
      </c>
      <c r="C540" s="51" t="s">
        <v>5204</v>
      </c>
      <c r="D540" s="50" t="str">
        <f t="shared" si="81"/>
        <v>4700uF</v>
      </c>
      <c r="E540" s="50" t="s">
        <v>5109</v>
      </c>
      <c r="F540" s="50" t="str">
        <f t="shared" si="82"/>
        <v>10 V</v>
      </c>
      <c r="G540" s="50" t="str">
        <f t="shared" si="83"/>
        <v>105⁰С</v>
      </c>
      <c r="H540" s="52" t="s">
        <v>6136</v>
      </c>
      <c r="I540" s="50" t="str">
        <f t="shared" si="89"/>
        <v>CapAl16X20X7.5mm 4700uF, 10 V</v>
      </c>
      <c r="J540" s="45" t="s">
        <v>23</v>
      </c>
      <c r="K540" s="53" t="s">
        <v>5111</v>
      </c>
      <c r="L540" s="45" t="s">
        <v>25</v>
      </c>
      <c r="M540" s="52" t="str">
        <f t="shared" si="90"/>
        <v>CapAl16X20X7.5</v>
      </c>
      <c r="N540" s="52" t="str">
        <f t="shared" si="94"/>
        <v>CapAl16X20X7.5RA</v>
      </c>
      <c r="O540" s="52" t="str">
        <f t="shared" si="91"/>
        <v>CapAl16X20X7.5LA</v>
      </c>
      <c r="P540" s="52" t="s">
        <v>6338</v>
      </c>
      <c r="Q540" s="50" t="s">
        <v>5113</v>
      </c>
      <c r="R540" s="22" t="s">
        <v>5114</v>
      </c>
      <c r="S540" s="22" t="str">
        <f t="shared" ca="1" si="93"/>
        <v>C:\Altium Libraries\Passives Library\DataSheet\Aluminum Electrolytic Capacitors (Panasonic).pdf</v>
      </c>
      <c r="T540" s="50" t="str">
        <f t="shared" si="92"/>
        <v>LOW IMPEDANCE ALUMINUM ELECTROLYTIC CAPACITORS CapAl16X20X7.5 4700uF±20% 10 V 105⁰С</v>
      </c>
    </row>
    <row r="541" spans="1:20" x14ac:dyDescent="0.3">
      <c r="A541" s="50" t="s">
        <v>6264</v>
      </c>
      <c r="B541" s="50" t="str">
        <f t="shared" si="80"/>
        <v>FR</v>
      </c>
      <c r="C541" s="51" t="s">
        <v>5208</v>
      </c>
      <c r="D541" s="50" t="str">
        <f t="shared" si="81"/>
        <v>5600uF</v>
      </c>
      <c r="E541" s="50" t="s">
        <v>5109</v>
      </c>
      <c r="F541" s="50" t="str">
        <f t="shared" si="82"/>
        <v>10 V</v>
      </c>
      <c r="G541" s="50" t="str">
        <f t="shared" si="83"/>
        <v>105⁰С</v>
      </c>
      <c r="H541" s="52" t="s">
        <v>6133</v>
      </c>
      <c r="I541" s="50" t="str">
        <f t="shared" si="89"/>
        <v>CapAl12.5X35X5.0mm 5600uF, 10 V</v>
      </c>
      <c r="J541" s="45" t="s">
        <v>23</v>
      </c>
      <c r="K541" s="53" t="s">
        <v>5111</v>
      </c>
      <c r="L541" s="45" t="s">
        <v>25</v>
      </c>
      <c r="M541" s="52" t="str">
        <f t="shared" si="90"/>
        <v>CapAl12.5X35X5.0</v>
      </c>
      <c r="N541" s="52" t="str">
        <f t="shared" si="94"/>
        <v>CapAl12.5X35X5.0RA</v>
      </c>
      <c r="O541" s="52" t="str">
        <f t="shared" si="91"/>
        <v>CapAl12.5X35X5.0LA</v>
      </c>
      <c r="P541" s="52" t="s">
        <v>6339</v>
      </c>
      <c r="Q541" s="50" t="s">
        <v>5113</v>
      </c>
      <c r="R541" s="22" t="s">
        <v>5114</v>
      </c>
      <c r="S541" s="22" t="str">
        <f t="shared" ca="1" si="93"/>
        <v>C:\Altium Libraries\Passives Library\DataSheet\Aluminum Electrolytic Capacitors (Panasonic).pdf</v>
      </c>
      <c r="T541" s="50" t="str">
        <f t="shared" si="92"/>
        <v>LOW IMPEDANCE ALUMINUM ELECTROLYTIC CAPACITORS CapAl12.5X35X5.0 5600uF±20% 10 V 105⁰С</v>
      </c>
    </row>
    <row r="542" spans="1:20" x14ac:dyDescent="0.3">
      <c r="A542" s="50" t="s">
        <v>6266</v>
      </c>
      <c r="B542" s="50" t="str">
        <f t="shared" ref="B542:B605" si="95">MID(P542,4,2)</f>
        <v>FR</v>
      </c>
      <c r="C542" s="51" t="s">
        <v>5208</v>
      </c>
      <c r="D542" s="50" t="str">
        <f t="shared" ref="D542:D605" si="96">CONCATENATE(MID(P542,8,2)*POWER(10,MID(P542,10,1)),"uF")</f>
        <v>6800uF</v>
      </c>
      <c r="E542" s="50" t="s">
        <v>5109</v>
      </c>
      <c r="F542" s="50" t="str">
        <f t="shared" ref="F542:F605" si="97">CONCATENATE(IF((MID(P542,6,2))="0J",6.3,IF((MID(P542,6,2))="1A",10,IF((MID(P542,6,2))="1C",16,IF((MID(P542,6,2))="1E",25,IF((MID(P542,6,2))="1V",35,IF((MID(P542,6,2))="1H",50,IF((MID(P542,6,2))="1J",63,IF((MID(P542,6,2))="2A",100,IF((MID(P542,6,2))="2C",160,IF((MID(P542,6,2))="2D",200,IF((MID(P542,6,2))="2E",250,IF((MID(P542,6,2))="2V",350,IF((MID(P542,6,2))="2G",400,IF((MID(P542,6,2))="2W",450,0))))))))))))))," V")</f>
        <v>10 V</v>
      </c>
      <c r="G542" s="50" t="str">
        <f t="shared" ref="G542:G605" si="98">CONCATENATE((IF(OR(B542="TA",B542="TP"),125,105)),"⁰С")</f>
        <v>105⁰С</v>
      </c>
      <c r="H542" s="52" t="s">
        <v>6133</v>
      </c>
      <c r="I542" s="50" t="str">
        <f t="shared" si="89"/>
        <v>CapAl12.5X35X5.0mm 6800uF, 10 V</v>
      </c>
      <c r="J542" s="45" t="s">
        <v>23</v>
      </c>
      <c r="K542" s="53" t="s">
        <v>5111</v>
      </c>
      <c r="L542" s="45" t="s">
        <v>25</v>
      </c>
      <c r="M542" s="52" t="str">
        <f t="shared" si="90"/>
        <v>CapAl12.5X35X5.0</v>
      </c>
      <c r="N542" s="52" t="str">
        <f t="shared" si="94"/>
        <v>CapAl12.5X35X5.0RA</v>
      </c>
      <c r="O542" s="52" t="str">
        <f t="shared" si="91"/>
        <v>CapAl12.5X35X5.0LA</v>
      </c>
      <c r="P542" s="52" t="s">
        <v>6340</v>
      </c>
      <c r="Q542" s="50" t="s">
        <v>5113</v>
      </c>
      <c r="R542" s="22" t="s">
        <v>5114</v>
      </c>
      <c r="S542" s="22" t="str">
        <f t="shared" ca="1" si="93"/>
        <v>C:\Altium Libraries\Passives Library\DataSheet\Aluminum Electrolytic Capacitors (Panasonic).pdf</v>
      </c>
      <c r="T542" s="50" t="str">
        <f t="shared" si="92"/>
        <v>LOW IMPEDANCE ALUMINUM ELECTROLYTIC CAPACITORS CapAl12.5X35X5.0 6800uF±20% 10 V 105⁰С</v>
      </c>
    </row>
    <row r="543" spans="1:20" x14ac:dyDescent="0.3">
      <c r="A543" s="50" t="s">
        <v>6269</v>
      </c>
      <c r="B543" s="50" t="str">
        <f t="shared" si="95"/>
        <v>FR</v>
      </c>
      <c r="C543" s="51" t="s">
        <v>5218</v>
      </c>
      <c r="D543" s="50" t="str">
        <f t="shared" si="96"/>
        <v>6800uF</v>
      </c>
      <c r="E543" s="50" t="s">
        <v>5109</v>
      </c>
      <c r="F543" s="50" t="str">
        <f t="shared" si="97"/>
        <v>10 V</v>
      </c>
      <c r="G543" s="50" t="str">
        <f t="shared" si="98"/>
        <v>105⁰С</v>
      </c>
      <c r="H543" s="52" t="s">
        <v>6139</v>
      </c>
      <c r="I543" s="50" t="str">
        <f t="shared" si="89"/>
        <v>CapAl16X25X7.5mm 6800uF, 10 V</v>
      </c>
      <c r="J543" s="45" t="s">
        <v>23</v>
      </c>
      <c r="K543" s="53" t="s">
        <v>5111</v>
      </c>
      <c r="L543" s="45" t="s">
        <v>25</v>
      </c>
      <c r="M543" s="52" t="str">
        <f t="shared" si="90"/>
        <v>CapAl16X25X7.5</v>
      </c>
      <c r="N543" s="52" t="str">
        <f t="shared" si="94"/>
        <v>CapAl16X25X7.5RA</v>
      </c>
      <c r="O543" s="52" t="str">
        <f t="shared" si="91"/>
        <v>CapAl16X25X7.5LA</v>
      </c>
      <c r="P543" s="52" t="s">
        <v>6341</v>
      </c>
      <c r="Q543" s="50" t="s">
        <v>5113</v>
      </c>
      <c r="R543" s="22" t="s">
        <v>5114</v>
      </c>
      <c r="S543" s="22" t="str">
        <f t="shared" ca="1" si="93"/>
        <v>C:\Altium Libraries\Passives Library\DataSheet\Aluminum Electrolytic Capacitors (Panasonic).pdf</v>
      </c>
      <c r="T543" s="50" t="str">
        <f t="shared" si="92"/>
        <v>LOW IMPEDANCE ALUMINUM ELECTROLYTIC CAPACITORS CapAl16X25X7.5 6800uF±20% 10 V 105⁰С</v>
      </c>
    </row>
    <row r="544" spans="1:20" x14ac:dyDescent="0.3">
      <c r="A544" s="50" t="s">
        <v>6272</v>
      </c>
      <c r="B544" s="50" t="str">
        <f t="shared" si="95"/>
        <v>FR</v>
      </c>
      <c r="C544" s="51" t="s">
        <v>5120</v>
      </c>
      <c r="D544" s="50" t="str">
        <f t="shared" si="96"/>
        <v>68uF</v>
      </c>
      <c r="E544" s="50" t="s">
        <v>5109</v>
      </c>
      <c r="F544" s="50" t="str">
        <f t="shared" si="97"/>
        <v>16 V</v>
      </c>
      <c r="G544" s="50" t="str">
        <f t="shared" si="98"/>
        <v>105⁰С</v>
      </c>
      <c r="H544" s="52" t="s">
        <v>6099</v>
      </c>
      <c r="I544" s="50" t="str">
        <f t="shared" si="89"/>
        <v>CapAl5X11X2.0mm 68uF, 16 V</v>
      </c>
      <c r="J544" s="45" t="s">
        <v>23</v>
      </c>
      <c r="K544" s="53" t="s">
        <v>5111</v>
      </c>
      <c r="L544" s="45" t="s">
        <v>25</v>
      </c>
      <c r="M544" s="52" t="str">
        <f t="shared" si="90"/>
        <v>CapAl5X11X2.0</v>
      </c>
      <c r="N544" s="52" t="str">
        <f t="shared" si="94"/>
        <v>CapAl5X11X2.0RA</v>
      </c>
      <c r="O544" s="52" t="str">
        <f t="shared" si="91"/>
        <v>CapAl5X11X2.0LA</v>
      </c>
      <c r="P544" s="52" t="s">
        <v>6342</v>
      </c>
      <c r="Q544" s="50" t="s">
        <v>5113</v>
      </c>
      <c r="R544" s="22" t="s">
        <v>5114</v>
      </c>
      <c r="S544" s="22" t="str">
        <f t="shared" ca="1" si="93"/>
        <v>C:\Altium Libraries\Passives Library\DataSheet\Aluminum Electrolytic Capacitors (Panasonic).pdf</v>
      </c>
      <c r="T544" s="50" t="str">
        <f t="shared" si="92"/>
        <v>LOW IMPEDANCE ALUMINUM ELECTROLYTIC CAPACITORS CapAl5X11X2.0 68uF±20% 16 V 105⁰С</v>
      </c>
    </row>
    <row r="545" spans="1:20" x14ac:dyDescent="0.3">
      <c r="A545" s="50" t="s">
        <v>6274</v>
      </c>
      <c r="B545" s="50" t="str">
        <f t="shared" si="95"/>
        <v>FR</v>
      </c>
      <c r="C545" s="51" t="s">
        <v>5120</v>
      </c>
      <c r="D545" s="50" t="str">
        <f t="shared" si="96"/>
        <v>100uF</v>
      </c>
      <c r="E545" s="50" t="s">
        <v>5109</v>
      </c>
      <c r="F545" s="50" t="str">
        <f t="shared" si="97"/>
        <v>16 V</v>
      </c>
      <c r="G545" s="50" t="str">
        <f t="shared" si="98"/>
        <v>105⁰С</v>
      </c>
      <c r="H545" s="52" t="s">
        <v>6099</v>
      </c>
      <c r="I545" s="50" t="str">
        <f t="shared" si="89"/>
        <v>CapAl5X11X2.0mm 100uF, 16 V</v>
      </c>
      <c r="J545" s="45" t="s">
        <v>23</v>
      </c>
      <c r="K545" s="53" t="s">
        <v>5111</v>
      </c>
      <c r="L545" s="45" t="s">
        <v>25</v>
      </c>
      <c r="M545" s="52" t="str">
        <f t="shared" si="90"/>
        <v>CapAl5X11X2.0</v>
      </c>
      <c r="N545" s="52" t="str">
        <f t="shared" si="94"/>
        <v>CapAl5X11X2.0RA</v>
      </c>
      <c r="O545" s="52" t="str">
        <f t="shared" si="91"/>
        <v>CapAl5X11X2.0LA</v>
      </c>
      <c r="P545" s="52" t="s">
        <v>6343</v>
      </c>
      <c r="Q545" s="50" t="s">
        <v>5113</v>
      </c>
      <c r="R545" s="22" t="s">
        <v>5114</v>
      </c>
      <c r="S545" s="22" t="str">
        <f t="shared" ca="1" si="93"/>
        <v>C:\Altium Libraries\Passives Library\DataSheet\Aluminum Electrolytic Capacitors (Panasonic).pdf</v>
      </c>
      <c r="T545" s="50" t="str">
        <f t="shared" si="92"/>
        <v>LOW IMPEDANCE ALUMINUM ELECTROLYTIC CAPACITORS CapAl5X11X2.0 100uF±20% 16 V 105⁰С</v>
      </c>
    </row>
    <row r="546" spans="1:20" x14ac:dyDescent="0.3">
      <c r="A546" s="50" t="s">
        <v>6277</v>
      </c>
      <c r="B546" s="50" t="str">
        <f t="shared" si="95"/>
        <v>FR</v>
      </c>
      <c r="C546" s="51" t="s">
        <v>5128</v>
      </c>
      <c r="D546" s="50" t="str">
        <f t="shared" si="96"/>
        <v>120uF</v>
      </c>
      <c r="E546" s="50" t="s">
        <v>5109</v>
      </c>
      <c r="F546" s="50" t="str">
        <f t="shared" si="97"/>
        <v>16 V</v>
      </c>
      <c r="G546" s="50" t="str">
        <f t="shared" si="98"/>
        <v>105⁰С</v>
      </c>
      <c r="H546" s="52" t="s">
        <v>5811</v>
      </c>
      <c r="I546" s="50" t="str">
        <f t="shared" si="89"/>
        <v>CapAl6.3X11.2X2.5mm 120uF, 16 V</v>
      </c>
      <c r="J546" s="45" t="s">
        <v>23</v>
      </c>
      <c r="K546" s="53" t="s">
        <v>5111</v>
      </c>
      <c r="L546" s="45" t="s">
        <v>25</v>
      </c>
      <c r="M546" s="52" t="str">
        <f t="shared" si="90"/>
        <v>CapAl6.3X11.2X2.5</v>
      </c>
      <c r="N546" s="52" t="str">
        <f t="shared" si="94"/>
        <v>CapAl6.3X11.2X2.5RA</v>
      </c>
      <c r="O546" s="52" t="str">
        <f t="shared" si="91"/>
        <v>CapAl6.3X11.2X2.5LA</v>
      </c>
      <c r="P546" s="52" t="s">
        <v>6344</v>
      </c>
      <c r="Q546" s="50" t="s">
        <v>5113</v>
      </c>
      <c r="R546" s="22" t="s">
        <v>5114</v>
      </c>
      <c r="S546" s="22" t="str">
        <f t="shared" ca="1" si="93"/>
        <v>C:\Altium Libraries\Passives Library\DataSheet\Aluminum Electrolytic Capacitors (Panasonic).pdf</v>
      </c>
      <c r="T546" s="50" t="str">
        <f t="shared" si="92"/>
        <v>LOW IMPEDANCE ALUMINUM ELECTROLYTIC CAPACITORS CapAl6.3X11.2X2.5 120uF±20% 16 V 105⁰С</v>
      </c>
    </row>
    <row r="547" spans="1:20" x14ac:dyDescent="0.3">
      <c r="A547" s="50" t="s">
        <v>6280</v>
      </c>
      <c r="B547" s="50" t="str">
        <f t="shared" si="95"/>
        <v>FR</v>
      </c>
      <c r="C547" s="51" t="s">
        <v>5128</v>
      </c>
      <c r="D547" s="50" t="str">
        <f t="shared" si="96"/>
        <v>220uF</v>
      </c>
      <c r="E547" s="50" t="s">
        <v>5109</v>
      </c>
      <c r="F547" s="50" t="str">
        <f t="shared" si="97"/>
        <v>16 V</v>
      </c>
      <c r="G547" s="50" t="str">
        <f t="shared" si="98"/>
        <v>105⁰С</v>
      </c>
      <c r="H547" s="52" t="s">
        <v>5811</v>
      </c>
      <c r="I547" s="50" t="str">
        <f t="shared" si="89"/>
        <v>CapAl6.3X11.2X2.5mm 220uF, 16 V</v>
      </c>
      <c r="J547" s="45" t="s">
        <v>23</v>
      </c>
      <c r="K547" s="53" t="s">
        <v>5111</v>
      </c>
      <c r="L547" s="45" t="s">
        <v>25</v>
      </c>
      <c r="M547" s="52" t="str">
        <f t="shared" si="90"/>
        <v>CapAl6.3X11.2X2.5</v>
      </c>
      <c r="N547" s="52" t="str">
        <f t="shared" si="94"/>
        <v>CapAl6.3X11.2X2.5RA</v>
      </c>
      <c r="O547" s="52" t="str">
        <f t="shared" si="91"/>
        <v>CapAl6.3X11.2X2.5LA</v>
      </c>
      <c r="P547" s="52" t="s">
        <v>6345</v>
      </c>
      <c r="Q547" s="50" t="s">
        <v>5113</v>
      </c>
      <c r="R547" s="22" t="s">
        <v>5114</v>
      </c>
      <c r="S547" s="22" t="str">
        <f t="shared" ca="1" si="93"/>
        <v>C:\Altium Libraries\Passives Library\DataSheet\Aluminum Electrolytic Capacitors (Panasonic).pdf</v>
      </c>
      <c r="T547" s="50" t="str">
        <f t="shared" si="92"/>
        <v>LOW IMPEDANCE ALUMINUM ELECTROLYTIC CAPACITORS CapAl6.3X11.2X2.5 220uF±20% 16 V 105⁰С</v>
      </c>
    </row>
    <row r="548" spans="1:20" x14ac:dyDescent="0.3">
      <c r="A548" s="50" t="s">
        <v>6282</v>
      </c>
      <c r="B548" s="50" t="str">
        <f t="shared" si="95"/>
        <v>FR</v>
      </c>
      <c r="C548" s="51" t="s">
        <v>5136</v>
      </c>
      <c r="D548" s="50" t="str">
        <f t="shared" si="96"/>
        <v>470uF</v>
      </c>
      <c r="E548" s="50" t="s">
        <v>5109</v>
      </c>
      <c r="F548" s="50" t="str">
        <f t="shared" si="97"/>
        <v>16 V</v>
      </c>
      <c r="G548" s="50" t="str">
        <f t="shared" si="98"/>
        <v>105⁰С</v>
      </c>
      <c r="H548" s="52" t="s">
        <v>6104</v>
      </c>
      <c r="I548" s="50" t="str">
        <f t="shared" si="89"/>
        <v>CapAl8X11.5X3.5mm 470uF, 16 V</v>
      </c>
      <c r="J548" s="45" t="s">
        <v>23</v>
      </c>
      <c r="K548" s="53" t="s">
        <v>5111</v>
      </c>
      <c r="L548" s="45" t="s">
        <v>25</v>
      </c>
      <c r="M548" s="52" t="str">
        <f t="shared" si="90"/>
        <v>CapAl8X11.5X3.5</v>
      </c>
      <c r="N548" s="52" t="str">
        <f t="shared" si="94"/>
        <v>CapAl8X11.5X3.5RA</v>
      </c>
      <c r="O548" s="52" t="str">
        <f t="shared" si="91"/>
        <v>CapAl8X11.5X3.5LA</v>
      </c>
      <c r="P548" s="52" t="s">
        <v>6346</v>
      </c>
      <c r="Q548" s="50" t="s">
        <v>5113</v>
      </c>
      <c r="R548" s="22" t="s">
        <v>5114</v>
      </c>
      <c r="S548" s="22" t="str">
        <f t="shared" ca="1" si="93"/>
        <v>C:\Altium Libraries\Passives Library\DataSheet\Aluminum Electrolytic Capacitors (Panasonic).pdf</v>
      </c>
      <c r="T548" s="50" t="str">
        <f t="shared" si="92"/>
        <v>LOW IMPEDANCE ALUMINUM ELECTROLYTIC CAPACITORS CapAl8X11.5X3.5 470uF±20% 16 V 105⁰С</v>
      </c>
    </row>
    <row r="549" spans="1:20" x14ac:dyDescent="0.3">
      <c r="A549" s="50" t="s">
        <v>6285</v>
      </c>
      <c r="B549" s="50" t="str">
        <f t="shared" si="95"/>
        <v>FR</v>
      </c>
      <c r="C549" s="51" t="s">
        <v>5144</v>
      </c>
      <c r="D549" s="50" t="str">
        <f t="shared" si="96"/>
        <v>680uF</v>
      </c>
      <c r="E549" s="50" t="s">
        <v>5109</v>
      </c>
      <c r="F549" s="50" t="str">
        <f t="shared" si="97"/>
        <v>16 V</v>
      </c>
      <c r="G549" s="50" t="str">
        <f t="shared" si="98"/>
        <v>105⁰С</v>
      </c>
      <c r="H549" s="52" t="s">
        <v>5892</v>
      </c>
      <c r="I549" s="50" t="str">
        <f t="shared" si="89"/>
        <v>CapAl8X15X3.5mm 680uF, 16 V</v>
      </c>
      <c r="J549" s="45" t="s">
        <v>23</v>
      </c>
      <c r="K549" s="53" t="s">
        <v>5111</v>
      </c>
      <c r="L549" s="45" t="s">
        <v>25</v>
      </c>
      <c r="M549" s="52" t="str">
        <f t="shared" si="90"/>
        <v>CapAl8X15X3.5</v>
      </c>
      <c r="N549" s="52" t="str">
        <f t="shared" si="94"/>
        <v>CapAl8X15X3.5RA</v>
      </c>
      <c r="O549" s="52" t="str">
        <f t="shared" si="91"/>
        <v>CapAl8X15X3.5LA</v>
      </c>
      <c r="P549" s="52" t="s">
        <v>6347</v>
      </c>
      <c r="Q549" s="50" t="s">
        <v>5113</v>
      </c>
      <c r="R549" s="22" t="s">
        <v>5114</v>
      </c>
      <c r="S549" s="22" t="str">
        <f t="shared" ca="1" si="93"/>
        <v>C:\Altium Libraries\Passives Library\DataSheet\Aluminum Electrolytic Capacitors (Panasonic).pdf</v>
      </c>
      <c r="T549" s="50" t="str">
        <f t="shared" si="92"/>
        <v>LOW IMPEDANCE ALUMINUM ELECTROLYTIC CAPACITORS CapAl8X15X3.5 680uF±20% 16 V 105⁰С</v>
      </c>
    </row>
    <row r="550" spans="1:20" x14ac:dyDescent="0.3">
      <c r="A550" s="50" t="s">
        <v>6288</v>
      </c>
      <c r="B550" s="50" t="str">
        <f t="shared" si="95"/>
        <v>FR</v>
      </c>
      <c r="C550" s="51" t="s">
        <v>5148</v>
      </c>
      <c r="D550" s="50" t="str">
        <f t="shared" si="96"/>
        <v>680uF</v>
      </c>
      <c r="E550" s="50" t="s">
        <v>5109</v>
      </c>
      <c r="F550" s="50" t="str">
        <f t="shared" si="97"/>
        <v>16 V</v>
      </c>
      <c r="G550" s="50" t="str">
        <f t="shared" si="98"/>
        <v>105⁰С</v>
      </c>
      <c r="H550" s="52" t="s">
        <v>6109</v>
      </c>
      <c r="I550" s="50" t="str">
        <f t="shared" si="89"/>
        <v>CapAl10X12.5X5.0mm 680uF, 16 V</v>
      </c>
      <c r="J550" s="45" t="s">
        <v>23</v>
      </c>
      <c r="K550" s="53" t="s">
        <v>5111</v>
      </c>
      <c r="L550" s="45" t="s">
        <v>25</v>
      </c>
      <c r="M550" s="52" t="str">
        <f t="shared" si="90"/>
        <v>CapAl10X12.5X5.0</v>
      </c>
      <c r="N550" s="52" t="str">
        <f t="shared" si="94"/>
        <v>CapAl10X12.5X5.0RA</v>
      </c>
      <c r="O550" s="52" t="str">
        <f t="shared" si="91"/>
        <v>CapAl10X12.5X5.0LA</v>
      </c>
      <c r="P550" s="52" t="s">
        <v>6348</v>
      </c>
      <c r="Q550" s="50" t="s">
        <v>5113</v>
      </c>
      <c r="R550" s="22" t="s">
        <v>5114</v>
      </c>
      <c r="S550" s="22" t="str">
        <f t="shared" ca="1" si="93"/>
        <v>C:\Altium Libraries\Passives Library\DataSheet\Aluminum Electrolytic Capacitors (Panasonic).pdf</v>
      </c>
      <c r="T550" s="50" t="str">
        <f t="shared" si="92"/>
        <v>LOW IMPEDANCE ALUMINUM ELECTROLYTIC CAPACITORS CapAl10X12.5X5.0 680uF±20% 16 V 105⁰С</v>
      </c>
    </row>
    <row r="551" spans="1:20" x14ac:dyDescent="0.3">
      <c r="A551" s="50" t="s">
        <v>6291</v>
      </c>
      <c r="B551" s="50" t="str">
        <f t="shared" si="95"/>
        <v>FR</v>
      </c>
      <c r="C551" s="51" t="s">
        <v>5154</v>
      </c>
      <c r="D551" s="50" t="str">
        <f t="shared" si="96"/>
        <v>1000uF</v>
      </c>
      <c r="E551" s="50" t="s">
        <v>5109</v>
      </c>
      <c r="F551" s="50" t="str">
        <f t="shared" si="97"/>
        <v>16 V</v>
      </c>
      <c r="G551" s="50" t="str">
        <f t="shared" si="98"/>
        <v>105⁰С</v>
      </c>
      <c r="H551" s="52" t="s">
        <v>6112</v>
      </c>
      <c r="I551" s="50" t="str">
        <f t="shared" si="89"/>
        <v>CapAl8X20X3.5mm 1000uF, 16 V</v>
      </c>
      <c r="J551" s="45" t="s">
        <v>23</v>
      </c>
      <c r="K551" s="53" t="s">
        <v>5111</v>
      </c>
      <c r="L551" s="45" t="s">
        <v>25</v>
      </c>
      <c r="M551" s="52" t="str">
        <f t="shared" si="90"/>
        <v>CapAl8X20X3.5</v>
      </c>
      <c r="N551" s="52" t="str">
        <f t="shared" si="94"/>
        <v>CapAl8X20X3.5RA</v>
      </c>
      <c r="O551" s="52" t="str">
        <f t="shared" si="91"/>
        <v>CapAl8X20X3.5LA</v>
      </c>
      <c r="P551" s="52" t="s">
        <v>6349</v>
      </c>
      <c r="Q551" s="50" t="s">
        <v>5113</v>
      </c>
      <c r="R551" s="22" t="s">
        <v>5114</v>
      </c>
      <c r="S551" s="22" t="str">
        <f t="shared" ca="1" si="93"/>
        <v>C:\Altium Libraries\Passives Library\DataSheet\Aluminum Electrolytic Capacitors (Panasonic).pdf</v>
      </c>
      <c r="T551" s="50" t="str">
        <f t="shared" si="92"/>
        <v>LOW IMPEDANCE ALUMINUM ELECTROLYTIC CAPACITORS CapAl8X20X3.5 1000uF±20% 16 V 105⁰С</v>
      </c>
    </row>
    <row r="552" spans="1:20" x14ac:dyDescent="0.3">
      <c r="A552" s="50" t="s">
        <v>6294</v>
      </c>
      <c r="B552" s="50" t="str">
        <f t="shared" si="95"/>
        <v>FR</v>
      </c>
      <c r="C552" s="51" t="s">
        <v>5158</v>
      </c>
      <c r="D552" s="50" t="str">
        <f t="shared" si="96"/>
        <v>1000uF</v>
      </c>
      <c r="E552" s="50" t="s">
        <v>5109</v>
      </c>
      <c r="F552" s="50" t="str">
        <f t="shared" si="97"/>
        <v>16 V</v>
      </c>
      <c r="G552" s="50" t="str">
        <f t="shared" si="98"/>
        <v>105⁰С</v>
      </c>
      <c r="H552" s="52" t="s">
        <v>6115</v>
      </c>
      <c r="I552" s="50" t="str">
        <f t="shared" si="89"/>
        <v>CapAl10X16X5.0mm 1000uF, 16 V</v>
      </c>
      <c r="J552" s="45" t="s">
        <v>23</v>
      </c>
      <c r="K552" s="53" t="s">
        <v>5111</v>
      </c>
      <c r="L552" s="45" t="s">
        <v>25</v>
      </c>
      <c r="M552" s="52" t="str">
        <f t="shared" si="90"/>
        <v>CapAl10X16X5.0</v>
      </c>
      <c r="N552" s="52" t="str">
        <f t="shared" si="94"/>
        <v>CapAl10X16X5.0RA</v>
      </c>
      <c r="O552" s="52" t="str">
        <f t="shared" si="91"/>
        <v>CapAl10X16X5.0LA</v>
      </c>
      <c r="P552" s="52" t="s">
        <v>6350</v>
      </c>
      <c r="Q552" s="50" t="s">
        <v>5113</v>
      </c>
      <c r="R552" s="22" t="s">
        <v>5114</v>
      </c>
      <c r="S552" s="22" t="str">
        <f t="shared" ca="1" si="93"/>
        <v>C:\Altium Libraries\Passives Library\DataSheet\Aluminum Electrolytic Capacitors (Panasonic).pdf</v>
      </c>
      <c r="T552" s="50" t="str">
        <f t="shared" si="92"/>
        <v>LOW IMPEDANCE ALUMINUM ELECTROLYTIC CAPACITORS CapAl10X16X5.0 1000uF±20% 16 V 105⁰С</v>
      </c>
    </row>
    <row r="553" spans="1:20" x14ac:dyDescent="0.3">
      <c r="A553" s="50" t="s">
        <v>6297</v>
      </c>
      <c r="B553" s="50" t="str">
        <f t="shared" si="95"/>
        <v>FR</v>
      </c>
      <c r="C553" s="51" t="s">
        <v>5162</v>
      </c>
      <c r="D553" s="50" t="str">
        <f t="shared" si="96"/>
        <v>1500uF</v>
      </c>
      <c r="E553" s="50" t="s">
        <v>5109</v>
      </c>
      <c r="F553" s="50" t="str">
        <f t="shared" si="97"/>
        <v>16 V</v>
      </c>
      <c r="G553" s="50" t="str">
        <f t="shared" si="98"/>
        <v>105⁰С</v>
      </c>
      <c r="H553" s="52" t="s">
        <v>6118</v>
      </c>
      <c r="I553" s="50" t="str">
        <f t="shared" si="89"/>
        <v>CapAl10X20X5.0mm 1500uF, 16 V</v>
      </c>
      <c r="J553" s="45" t="s">
        <v>23</v>
      </c>
      <c r="K553" s="53" t="s">
        <v>5111</v>
      </c>
      <c r="L553" s="45" t="s">
        <v>25</v>
      </c>
      <c r="M553" s="52" t="str">
        <f t="shared" si="90"/>
        <v>CapAl10X20X5.0</v>
      </c>
      <c r="N553" s="52" t="str">
        <f t="shared" si="94"/>
        <v>CapAl10X20X5.0RA</v>
      </c>
      <c r="O553" s="52" t="str">
        <f t="shared" si="91"/>
        <v>CapAl10X20X5.0LA</v>
      </c>
      <c r="P553" s="52" t="s">
        <v>6351</v>
      </c>
      <c r="Q553" s="50" t="s">
        <v>5113</v>
      </c>
      <c r="R553" s="22" t="s">
        <v>5114</v>
      </c>
      <c r="S553" s="22" t="str">
        <f t="shared" ca="1" si="93"/>
        <v>C:\Altium Libraries\Passives Library\DataSheet\Aluminum Electrolytic Capacitors (Panasonic).pdf</v>
      </c>
      <c r="T553" s="50" t="str">
        <f t="shared" si="92"/>
        <v>LOW IMPEDANCE ALUMINUM ELECTROLYTIC CAPACITORS CapAl10X20X5.0 1500uF±20% 16 V 105⁰С</v>
      </c>
    </row>
    <row r="554" spans="1:20" x14ac:dyDescent="0.3">
      <c r="A554" s="50" t="s">
        <v>6300</v>
      </c>
      <c r="B554" s="50" t="str">
        <f t="shared" si="95"/>
        <v>FR</v>
      </c>
      <c r="C554" s="51" t="s">
        <v>5170</v>
      </c>
      <c r="D554" s="50" t="str">
        <f t="shared" si="96"/>
        <v>1500uF</v>
      </c>
      <c r="E554" s="50" t="s">
        <v>5109</v>
      </c>
      <c r="F554" s="50" t="str">
        <f t="shared" si="97"/>
        <v>16 V</v>
      </c>
      <c r="G554" s="50" t="str">
        <f t="shared" si="98"/>
        <v>105⁰С</v>
      </c>
      <c r="H554" s="52" t="s">
        <v>6121</v>
      </c>
      <c r="I554" s="50" t="str">
        <f t="shared" si="89"/>
        <v>CapAl10X25X5.0mm 1500uF, 16 V</v>
      </c>
      <c r="J554" s="45" t="s">
        <v>23</v>
      </c>
      <c r="K554" s="53" t="s">
        <v>5111</v>
      </c>
      <c r="L554" s="45" t="s">
        <v>25</v>
      </c>
      <c r="M554" s="52" t="str">
        <f t="shared" si="90"/>
        <v>CapAl10X25X5.0</v>
      </c>
      <c r="N554" s="52" t="str">
        <f t="shared" si="94"/>
        <v>CapAl10X25X5.0RA</v>
      </c>
      <c r="O554" s="52" t="str">
        <f t="shared" si="91"/>
        <v>CapAl10X25X5.0LA</v>
      </c>
      <c r="P554" s="52" t="s">
        <v>6352</v>
      </c>
      <c r="Q554" s="50" t="s">
        <v>5113</v>
      </c>
      <c r="R554" s="22" t="s">
        <v>5114</v>
      </c>
      <c r="S554" s="22" t="str">
        <f t="shared" ca="1" si="93"/>
        <v>C:\Altium Libraries\Passives Library\DataSheet\Aluminum Electrolytic Capacitors (Panasonic).pdf</v>
      </c>
      <c r="T554" s="50" t="str">
        <f t="shared" si="92"/>
        <v>LOW IMPEDANCE ALUMINUM ELECTROLYTIC CAPACITORS CapAl10X25X5.0 1500uF±20% 16 V 105⁰С</v>
      </c>
    </row>
    <row r="555" spans="1:20" x14ac:dyDescent="0.3">
      <c r="A555" s="50" t="s">
        <v>6353</v>
      </c>
      <c r="B555" s="50" t="str">
        <f t="shared" si="95"/>
        <v>FR</v>
      </c>
      <c r="C555" s="51" t="s">
        <v>5170</v>
      </c>
      <c r="D555" s="50" t="str">
        <f t="shared" si="96"/>
        <v>1800uF</v>
      </c>
      <c r="E555" s="50" t="s">
        <v>5109</v>
      </c>
      <c r="F555" s="50" t="str">
        <f t="shared" si="97"/>
        <v>16 V</v>
      </c>
      <c r="G555" s="50" t="str">
        <f t="shared" si="98"/>
        <v>105⁰С</v>
      </c>
      <c r="H555" s="52" t="s">
        <v>6121</v>
      </c>
      <c r="I555" s="50" t="str">
        <f t="shared" si="89"/>
        <v>CapAl10X25X5.0mm 1800uF, 16 V</v>
      </c>
      <c r="J555" s="45" t="s">
        <v>23</v>
      </c>
      <c r="K555" s="53" t="s">
        <v>5111</v>
      </c>
      <c r="L555" s="45" t="s">
        <v>25</v>
      </c>
      <c r="M555" s="52" t="str">
        <f t="shared" si="90"/>
        <v>CapAl10X25X5.0</v>
      </c>
      <c r="N555" s="52" t="str">
        <f t="shared" si="94"/>
        <v>CapAl10X25X5.0RA</v>
      </c>
      <c r="O555" s="52" t="str">
        <f t="shared" si="91"/>
        <v>CapAl10X25X5.0LA</v>
      </c>
      <c r="P555" s="52" t="s">
        <v>6354</v>
      </c>
      <c r="Q555" s="50" t="s">
        <v>5113</v>
      </c>
      <c r="R555" s="22" t="s">
        <v>5114</v>
      </c>
      <c r="S555" s="22" t="str">
        <f t="shared" ca="1" si="93"/>
        <v>C:\Altium Libraries\Passives Library\DataSheet\Aluminum Electrolytic Capacitors (Panasonic).pdf</v>
      </c>
      <c r="T555" s="50" t="str">
        <f t="shared" si="92"/>
        <v>LOW IMPEDANCE ALUMINUM ELECTROLYTIC CAPACITORS CapAl10X25X5.0 1800uF±20% 16 V 105⁰С</v>
      </c>
    </row>
    <row r="556" spans="1:20" x14ac:dyDescent="0.3">
      <c r="A556" s="50" t="s">
        <v>6355</v>
      </c>
      <c r="B556" s="50" t="str">
        <f t="shared" si="95"/>
        <v>FR</v>
      </c>
      <c r="C556" s="51" t="s">
        <v>5184</v>
      </c>
      <c r="D556" s="50" t="str">
        <f t="shared" si="96"/>
        <v>2200uF</v>
      </c>
      <c r="E556" s="50" t="s">
        <v>5109</v>
      </c>
      <c r="F556" s="50" t="str">
        <f t="shared" si="97"/>
        <v>16 V</v>
      </c>
      <c r="G556" s="50" t="str">
        <f t="shared" si="98"/>
        <v>105⁰С</v>
      </c>
      <c r="H556" s="52" t="s">
        <v>6124</v>
      </c>
      <c r="I556" s="50" t="str">
        <f t="shared" si="89"/>
        <v>CapAl12.5X20X5.0mm 2200uF, 16 V</v>
      </c>
      <c r="J556" s="45" t="s">
        <v>23</v>
      </c>
      <c r="K556" s="53" t="s">
        <v>5111</v>
      </c>
      <c r="L556" s="45" t="s">
        <v>25</v>
      </c>
      <c r="M556" s="52" t="str">
        <f t="shared" si="90"/>
        <v>CapAl12.5X20X5.0</v>
      </c>
      <c r="N556" s="52" t="str">
        <f t="shared" si="94"/>
        <v>CapAl12.5X20X5.0RA</v>
      </c>
      <c r="O556" s="52" t="str">
        <f t="shared" si="91"/>
        <v>CapAl12.5X20X5.0LA</v>
      </c>
      <c r="P556" s="52" t="s">
        <v>6356</v>
      </c>
      <c r="Q556" s="50" t="s">
        <v>5113</v>
      </c>
      <c r="R556" s="22" t="s">
        <v>5114</v>
      </c>
      <c r="S556" s="22" t="str">
        <f t="shared" ca="1" si="93"/>
        <v>C:\Altium Libraries\Passives Library\DataSheet\Aluminum Electrolytic Capacitors (Panasonic).pdf</v>
      </c>
      <c r="T556" s="50" t="str">
        <f t="shared" si="92"/>
        <v>LOW IMPEDANCE ALUMINUM ELECTROLYTIC CAPACITORS CapAl12.5X20X5.0 2200uF±20% 16 V 105⁰С</v>
      </c>
    </row>
    <row r="557" spans="1:20" x14ac:dyDescent="0.3">
      <c r="A557" s="50" t="s">
        <v>6357</v>
      </c>
      <c r="B557" s="50" t="str">
        <f t="shared" si="95"/>
        <v>FR</v>
      </c>
      <c r="C557" s="51" t="s">
        <v>5196</v>
      </c>
      <c r="D557" s="50" t="str">
        <f t="shared" si="96"/>
        <v>2700uF</v>
      </c>
      <c r="E557" s="50" t="s">
        <v>5109</v>
      </c>
      <c r="F557" s="50" t="str">
        <f t="shared" si="97"/>
        <v>16 V</v>
      </c>
      <c r="G557" s="50" t="str">
        <f t="shared" si="98"/>
        <v>105⁰С</v>
      </c>
      <c r="H557" s="52" t="s">
        <v>6127</v>
      </c>
      <c r="I557" s="50" t="str">
        <f t="shared" si="89"/>
        <v>CapAl12.5X25X5.0mm 2700uF, 16 V</v>
      </c>
      <c r="J557" s="45" t="s">
        <v>23</v>
      </c>
      <c r="K557" s="53" t="s">
        <v>5111</v>
      </c>
      <c r="L557" s="45" t="s">
        <v>25</v>
      </c>
      <c r="M557" s="52" t="str">
        <f t="shared" si="90"/>
        <v>CapAl12.5X25X5.0</v>
      </c>
      <c r="N557" s="52" t="str">
        <f t="shared" si="94"/>
        <v>CapAl12.5X25X5.0RA</v>
      </c>
      <c r="O557" s="52" t="str">
        <f t="shared" si="91"/>
        <v>CapAl12.5X25X5.0LA</v>
      </c>
      <c r="P557" s="52" t="s">
        <v>6358</v>
      </c>
      <c r="Q557" s="50" t="s">
        <v>5113</v>
      </c>
      <c r="R557" s="22" t="s">
        <v>5114</v>
      </c>
      <c r="S557" s="22" t="str">
        <f t="shared" ca="1" si="93"/>
        <v>C:\Altium Libraries\Passives Library\DataSheet\Aluminum Electrolytic Capacitors (Panasonic).pdf</v>
      </c>
      <c r="T557" s="50" t="str">
        <f t="shared" si="92"/>
        <v>LOW IMPEDANCE ALUMINUM ELECTROLYTIC CAPACITORS CapAl12.5X25X5.0 2700uF±20% 16 V 105⁰С</v>
      </c>
    </row>
    <row r="558" spans="1:20" x14ac:dyDescent="0.3">
      <c r="A558" s="50" t="s">
        <v>6359</v>
      </c>
      <c r="B558" s="50" t="str">
        <f t="shared" si="95"/>
        <v>FR</v>
      </c>
      <c r="C558" s="51" t="s">
        <v>5200</v>
      </c>
      <c r="D558" s="50" t="str">
        <f t="shared" si="96"/>
        <v>3300uF</v>
      </c>
      <c r="E558" s="50" t="s">
        <v>5109</v>
      </c>
      <c r="F558" s="50" t="str">
        <f t="shared" si="97"/>
        <v>16 V</v>
      </c>
      <c r="G558" s="50" t="str">
        <f t="shared" si="98"/>
        <v>105⁰С</v>
      </c>
      <c r="H558" s="52" t="s">
        <v>6130</v>
      </c>
      <c r="I558" s="50" t="str">
        <f t="shared" si="89"/>
        <v>CapAl12.5X30X5.0mm 3300uF, 16 V</v>
      </c>
      <c r="J558" s="45" t="s">
        <v>23</v>
      </c>
      <c r="K558" s="53" t="s">
        <v>5111</v>
      </c>
      <c r="L558" s="45" t="s">
        <v>25</v>
      </c>
      <c r="M558" s="52" t="str">
        <f t="shared" si="90"/>
        <v>CapAl12.5X30X5.0</v>
      </c>
      <c r="N558" s="52" t="str">
        <f t="shared" si="94"/>
        <v>CapAl12.5X30X5.0RA</v>
      </c>
      <c r="O558" s="52" t="str">
        <f t="shared" si="91"/>
        <v>CapAl12.5X30X5.0LA</v>
      </c>
      <c r="P558" s="52" t="s">
        <v>6360</v>
      </c>
      <c r="Q558" s="50" t="s">
        <v>5113</v>
      </c>
      <c r="R558" s="22" t="s">
        <v>5114</v>
      </c>
      <c r="S558" s="22" t="str">
        <f t="shared" ca="1" si="93"/>
        <v>C:\Altium Libraries\Passives Library\DataSheet\Aluminum Electrolytic Capacitors (Panasonic).pdf</v>
      </c>
      <c r="T558" s="50" t="str">
        <f t="shared" si="92"/>
        <v>LOW IMPEDANCE ALUMINUM ELECTROLYTIC CAPACITORS CapAl12.5X30X5.0 3300uF±20% 16 V 105⁰С</v>
      </c>
    </row>
    <row r="559" spans="1:20" x14ac:dyDescent="0.3">
      <c r="A559" s="50" t="s">
        <v>6361</v>
      </c>
      <c r="B559" s="50" t="str">
        <f t="shared" si="95"/>
        <v>FR</v>
      </c>
      <c r="C559" s="51" t="s">
        <v>5204</v>
      </c>
      <c r="D559" s="50" t="str">
        <f t="shared" si="96"/>
        <v>3300uF</v>
      </c>
      <c r="E559" s="50" t="s">
        <v>5109</v>
      </c>
      <c r="F559" s="50" t="str">
        <f t="shared" si="97"/>
        <v>16 V</v>
      </c>
      <c r="G559" s="50" t="str">
        <f t="shared" si="98"/>
        <v>105⁰С</v>
      </c>
      <c r="H559" s="52" t="s">
        <v>6136</v>
      </c>
      <c r="I559" s="50" t="str">
        <f t="shared" si="89"/>
        <v>CapAl16X20X7.5mm 3300uF, 16 V</v>
      </c>
      <c r="J559" s="45" t="s">
        <v>23</v>
      </c>
      <c r="K559" s="53" t="s">
        <v>5111</v>
      </c>
      <c r="L559" s="45" t="s">
        <v>25</v>
      </c>
      <c r="M559" s="52" t="str">
        <f t="shared" si="90"/>
        <v>CapAl16X20X7.5</v>
      </c>
      <c r="N559" s="52" t="str">
        <f t="shared" si="94"/>
        <v>CapAl16X20X7.5RA</v>
      </c>
      <c r="O559" s="52" t="str">
        <f t="shared" si="91"/>
        <v>CapAl16X20X7.5LA</v>
      </c>
      <c r="P559" s="52" t="s">
        <v>6362</v>
      </c>
      <c r="Q559" s="50" t="s">
        <v>5113</v>
      </c>
      <c r="R559" s="22" t="s">
        <v>5114</v>
      </c>
      <c r="S559" s="22" t="str">
        <f t="shared" ca="1" si="93"/>
        <v>C:\Altium Libraries\Passives Library\DataSheet\Aluminum Electrolytic Capacitors (Panasonic).pdf</v>
      </c>
      <c r="T559" s="50" t="str">
        <f t="shared" si="92"/>
        <v>LOW IMPEDANCE ALUMINUM ELECTROLYTIC CAPACITORS CapAl16X20X7.5 3300uF±20% 16 V 105⁰С</v>
      </c>
    </row>
    <row r="560" spans="1:20" x14ac:dyDescent="0.3">
      <c r="A560" s="50" t="s">
        <v>6363</v>
      </c>
      <c r="B560" s="50" t="str">
        <f t="shared" si="95"/>
        <v>FR</v>
      </c>
      <c r="C560" s="51" t="s">
        <v>5208</v>
      </c>
      <c r="D560" s="50" t="str">
        <f t="shared" si="96"/>
        <v>3900uF</v>
      </c>
      <c r="E560" s="50" t="s">
        <v>5109</v>
      </c>
      <c r="F560" s="50" t="str">
        <f t="shared" si="97"/>
        <v>16 V</v>
      </c>
      <c r="G560" s="50" t="str">
        <f t="shared" si="98"/>
        <v>105⁰С</v>
      </c>
      <c r="H560" s="52" t="s">
        <v>6133</v>
      </c>
      <c r="I560" s="50" t="str">
        <f t="shared" si="89"/>
        <v>CapAl12.5X35X5.0mm 3900uF, 16 V</v>
      </c>
      <c r="J560" s="45" t="s">
        <v>23</v>
      </c>
      <c r="K560" s="53" t="s">
        <v>5111</v>
      </c>
      <c r="L560" s="45" t="s">
        <v>25</v>
      </c>
      <c r="M560" s="52" t="str">
        <f t="shared" si="90"/>
        <v>CapAl12.5X35X5.0</v>
      </c>
      <c r="N560" s="52" t="str">
        <f t="shared" si="94"/>
        <v>CapAl12.5X35X5.0RA</v>
      </c>
      <c r="O560" s="52" t="str">
        <f t="shared" si="91"/>
        <v>CapAl12.5X35X5.0LA</v>
      </c>
      <c r="P560" s="52" t="s">
        <v>6364</v>
      </c>
      <c r="Q560" s="50" t="s">
        <v>5113</v>
      </c>
      <c r="R560" s="22" t="s">
        <v>5114</v>
      </c>
      <c r="S560" s="22" t="str">
        <f t="shared" ca="1" si="93"/>
        <v>C:\Altium Libraries\Passives Library\DataSheet\Aluminum Electrolytic Capacitors (Panasonic).pdf</v>
      </c>
      <c r="T560" s="50" t="str">
        <f t="shared" si="92"/>
        <v>LOW IMPEDANCE ALUMINUM ELECTROLYTIC CAPACITORS CapAl12.5X35X5.0 3900uF±20% 16 V 105⁰С</v>
      </c>
    </row>
    <row r="561" spans="1:20" x14ac:dyDescent="0.3">
      <c r="A561" s="50" t="s">
        <v>6365</v>
      </c>
      <c r="B561" s="50" t="str">
        <f t="shared" si="95"/>
        <v>FR</v>
      </c>
      <c r="C561" s="51" t="s">
        <v>5204</v>
      </c>
      <c r="D561" s="50" t="str">
        <f t="shared" si="96"/>
        <v>3900uF</v>
      </c>
      <c r="E561" s="50" t="s">
        <v>5109</v>
      </c>
      <c r="F561" s="50" t="str">
        <f t="shared" si="97"/>
        <v>16 V</v>
      </c>
      <c r="G561" s="50" t="str">
        <f t="shared" si="98"/>
        <v>105⁰С</v>
      </c>
      <c r="H561" s="52" t="s">
        <v>6136</v>
      </c>
      <c r="I561" s="50" t="str">
        <f t="shared" si="89"/>
        <v>CapAl16X20X7.5mm 3900uF, 16 V</v>
      </c>
      <c r="J561" s="45" t="s">
        <v>23</v>
      </c>
      <c r="K561" s="53" t="s">
        <v>5111</v>
      </c>
      <c r="L561" s="45" t="s">
        <v>25</v>
      </c>
      <c r="M561" s="52" t="str">
        <f t="shared" si="90"/>
        <v>CapAl16X20X7.5</v>
      </c>
      <c r="N561" s="52" t="str">
        <f t="shared" si="94"/>
        <v>CapAl16X20X7.5RA</v>
      </c>
      <c r="O561" s="52" t="str">
        <f t="shared" si="91"/>
        <v>CapAl16X20X7.5LA</v>
      </c>
      <c r="P561" s="52" t="s">
        <v>6366</v>
      </c>
      <c r="Q561" s="50" t="s">
        <v>5113</v>
      </c>
      <c r="R561" s="22" t="s">
        <v>5114</v>
      </c>
      <c r="S561" s="22" t="str">
        <f t="shared" ca="1" si="93"/>
        <v>C:\Altium Libraries\Passives Library\DataSheet\Aluminum Electrolytic Capacitors (Panasonic).pdf</v>
      </c>
      <c r="T561" s="50" t="str">
        <f t="shared" si="92"/>
        <v>LOW IMPEDANCE ALUMINUM ELECTROLYTIC CAPACITORS CapAl16X20X7.5 3900uF±20% 16 V 105⁰С</v>
      </c>
    </row>
    <row r="562" spans="1:20" x14ac:dyDescent="0.3">
      <c r="A562" s="50" t="s">
        <v>6367</v>
      </c>
      <c r="B562" s="50" t="str">
        <f t="shared" si="95"/>
        <v>FR</v>
      </c>
      <c r="C562" s="51" t="s">
        <v>5208</v>
      </c>
      <c r="D562" s="50" t="str">
        <f t="shared" si="96"/>
        <v>4700uF</v>
      </c>
      <c r="E562" s="50" t="s">
        <v>5109</v>
      </c>
      <c r="F562" s="50" t="str">
        <f t="shared" si="97"/>
        <v>16 V</v>
      </c>
      <c r="G562" s="50" t="str">
        <f t="shared" si="98"/>
        <v>105⁰С</v>
      </c>
      <c r="H562" s="52" t="s">
        <v>6133</v>
      </c>
      <c r="I562" s="50" t="str">
        <f t="shared" si="89"/>
        <v>CapAl12.5X35X5.0mm 4700uF, 16 V</v>
      </c>
      <c r="J562" s="45" t="s">
        <v>23</v>
      </c>
      <c r="K562" s="53" t="s">
        <v>5111</v>
      </c>
      <c r="L562" s="45" t="s">
        <v>25</v>
      </c>
      <c r="M562" s="52" t="str">
        <f t="shared" si="90"/>
        <v>CapAl12.5X35X5.0</v>
      </c>
      <c r="N562" s="52" t="str">
        <f t="shared" si="94"/>
        <v>CapAl12.5X35X5.0RA</v>
      </c>
      <c r="O562" s="52" t="str">
        <f t="shared" si="91"/>
        <v>CapAl12.5X35X5.0LA</v>
      </c>
      <c r="P562" s="52" t="s">
        <v>6368</v>
      </c>
      <c r="Q562" s="50" t="s">
        <v>5113</v>
      </c>
      <c r="R562" s="22" t="s">
        <v>5114</v>
      </c>
      <c r="S562" s="22" t="str">
        <f t="shared" ca="1" si="93"/>
        <v>C:\Altium Libraries\Passives Library\DataSheet\Aluminum Electrolytic Capacitors (Panasonic).pdf</v>
      </c>
      <c r="T562" s="50" t="str">
        <f t="shared" si="92"/>
        <v>LOW IMPEDANCE ALUMINUM ELECTROLYTIC CAPACITORS CapAl12.5X35X5.0 4700uF±20% 16 V 105⁰С</v>
      </c>
    </row>
    <row r="563" spans="1:20" x14ac:dyDescent="0.3">
      <c r="A563" s="50" t="s">
        <v>6369</v>
      </c>
      <c r="B563" s="50" t="str">
        <f t="shared" si="95"/>
        <v>FR</v>
      </c>
      <c r="C563" s="51" t="s">
        <v>5218</v>
      </c>
      <c r="D563" s="50" t="str">
        <f t="shared" si="96"/>
        <v>4700uF</v>
      </c>
      <c r="E563" s="50" t="s">
        <v>5109</v>
      </c>
      <c r="F563" s="50" t="str">
        <f t="shared" si="97"/>
        <v>16 V</v>
      </c>
      <c r="G563" s="50" t="str">
        <f t="shared" si="98"/>
        <v>105⁰С</v>
      </c>
      <c r="H563" s="52" t="s">
        <v>6139</v>
      </c>
      <c r="I563" s="50" t="str">
        <f t="shared" si="89"/>
        <v>CapAl16X25X7.5mm 4700uF, 16 V</v>
      </c>
      <c r="J563" s="45" t="s">
        <v>23</v>
      </c>
      <c r="K563" s="53" t="s">
        <v>5111</v>
      </c>
      <c r="L563" s="45" t="s">
        <v>25</v>
      </c>
      <c r="M563" s="52" t="str">
        <f t="shared" si="90"/>
        <v>CapAl16X25X7.5</v>
      </c>
      <c r="N563" s="52" t="str">
        <f t="shared" si="94"/>
        <v>CapAl16X25X7.5RA</v>
      </c>
      <c r="O563" s="52" t="str">
        <f t="shared" si="91"/>
        <v>CapAl16X25X7.5LA</v>
      </c>
      <c r="P563" s="52" t="s">
        <v>6370</v>
      </c>
      <c r="Q563" s="50" t="s">
        <v>5113</v>
      </c>
      <c r="R563" s="22" t="s">
        <v>5114</v>
      </c>
      <c r="S563" s="22" t="str">
        <f t="shared" ca="1" si="93"/>
        <v>C:\Altium Libraries\Passives Library\DataSheet\Aluminum Electrolytic Capacitors (Panasonic).pdf</v>
      </c>
      <c r="T563" s="50" t="str">
        <f t="shared" si="92"/>
        <v>LOW IMPEDANCE ALUMINUM ELECTROLYTIC CAPACITORS CapAl16X25X7.5 4700uF±20% 16 V 105⁰С</v>
      </c>
    </row>
    <row r="564" spans="1:20" x14ac:dyDescent="0.3">
      <c r="A564" s="50" t="s">
        <v>6371</v>
      </c>
      <c r="B564" s="50" t="str">
        <f t="shared" si="95"/>
        <v>FR</v>
      </c>
      <c r="C564" s="51" t="s">
        <v>5218</v>
      </c>
      <c r="D564" s="50" t="str">
        <f t="shared" si="96"/>
        <v>5600uF</v>
      </c>
      <c r="E564" s="50" t="s">
        <v>5109</v>
      </c>
      <c r="F564" s="50" t="str">
        <f t="shared" si="97"/>
        <v>16 V</v>
      </c>
      <c r="G564" s="50" t="str">
        <f t="shared" si="98"/>
        <v>105⁰С</v>
      </c>
      <c r="H564" s="52" t="s">
        <v>6139</v>
      </c>
      <c r="I564" s="50" t="str">
        <f t="shared" si="89"/>
        <v>CapAl16X25X7.5mm 5600uF, 16 V</v>
      </c>
      <c r="J564" s="45" t="s">
        <v>23</v>
      </c>
      <c r="K564" s="53" t="s">
        <v>5111</v>
      </c>
      <c r="L564" s="45" t="s">
        <v>25</v>
      </c>
      <c r="M564" s="52" t="str">
        <f t="shared" si="90"/>
        <v>CapAl16X25X7.5</v>
      </c>
      <c r="N564" s="52" t="str">
        <f t="shared" si="94"/>
        <v>CapAl16X25X7.5RA</v>
      </c>
      <c r="O564" s="52" t="str">
        <f t="shared" si="91"/>
        <v>CapAl16X25X7.5LA</v>
      </c>
      <c r="P564" s="52" t="s">
        <v>6372</v>
      </c>
      <c r="Q564" s="50" t="s">
        <v>5113</v>
      </c>
      <c r="R564" s="22" t="s">
        <v>5114</v>
      </c>
      <c r="S564" s="22" t="str">
        <f t="shared" ca="1" si="93"/>
        <v>C:\Altium Libraries\Passives Library\DataSheet\Aluminum Electrolytic Capacitors (Panasonic).pdf</v>
      </c>
      <c r="T564" s="50" t="str">
        <f t="shared" si="92"/>
        <v>LOW IMPEDANCE ALUMINUM ELECTROLYTIC CAPACITORS CapAl16X25X7.5 5600uF±20% 16 V 105⁰С</v>
      </c>
    </row>
    <row r="565" spans="1:20" x14ac:dyDescent="0.3">
      <c r="A565" s="50" t="s">
        <v>6373</v>
      </c>
      <c r="B565" s="50" t="str">
        <f t="shared" si="95"/>
        <v>FR</v>
      </c>
      <c r="C565" s="51" t="s">
        <v>5120</v>
      </c>
      <c r="D565" s="50" t="str">
        <f t="shared" si="96"/>
        <v>47uF</v>
      </c>
      <c r="E565" s="50" t="s">
        <v>5109</v>
      </c>
      <c r="F565" s="50" t="str">
        <f t="shared" si="97"/>
        <v>25 V</v>
      </c>
      <c r="G565" s="50" t="str">
        <f t="shared" si="98"/>
        <v>105⁰С</v>
      </c>
      <c r="H565" s="52" t="s">
        <v>6099</v>
      </c>
      <c r="I565" s="50" t="str">
        <f t="shared" si="89"/>
        <v>CapAl5X11X2.0mm 47uF, 25 V</v>
      </c>
      <c r="J565" s="45" t="s">
        <v>23</v>
      </c>
      <c r="K565" s="53" t="s">
        <v>5111</v>
      </c>
      <c r="L565" s="45" t="s">
        <v>25</v>
      </c>
      <c r="M565" s="52" t="str">
        <f t="shared" si="90"/>
        <v>CapAl5X11X2.0</v>
      </c>
      <c r="N565" s="52" t="str">
        <f t="shared" si="94"/>
        <v>CapAl5X11X2.0RA</v>
      </c>
      <c r="O565" s="52" t="str">
        <f t="shared" si="91"/>
        <v>CapAl5X11X2.0LA</v>
      </c>
      <c r="P565" s="52" t="s">
        <v>6374</v>
      </c>
      <c r="Q565" s="50" t="s">
        <v>5113</v>
      </c>
      <c r="R565" s="22" t="s">
        <v>5114</v>
      </c>
      <c r="S565" s="22" t="str">
        <f t="shared" ca="1" si="93"/>
        <v>C:\Altium Libraries\Passives Library\DataSheet\Aluminum Electrolytic Capacitors (Panasonic).pdf</v>
      </c>
      <c r="T565" s="50" t="str">
        <f t="shared" si="92"/>
        <v>LOW IMPEDANCE ALUMINUM ELECTROLYTIC CAPACITORS CapAl5X11X2.0 47uF±20% 25 V 105⁰С</v>
      </c>
    </row>
    <row r="566" spans="1:20" x14ac:dyDescent="0.3">
      <c r="A566" s="50" t="s">
        <v>6375</v>
      </c>
      <c r="B566" s="50" t="str">
        <f t="shared" si="95"/>
        <v>FR</v>
      </c>
      <c r="C566" s="51" t="s">
        <v>5120</v>
      </c>
      <c r="D566" s="50" t="str">
        <f t="shared" si="96"/>
        <v>68uF</v>
      </c>
      <c r="E566" s="50" t="s">
        <v>5109</v>
      </c>
      <c r="F566" s="50" t="str">
        <f t="shared" si="97"/>
        <v>25 V</v>
      </c>
      <c r="G566" s="50" t="str">
        <f t="shared" si="98"/>
        <v>105⁰С</v>
      </c>
      <c r="H566" s="52" t="s">
        <v>6099</v>
      </c>
      <c r="I566" s="50" t="str">
        <f t="shared" si="89"/>
        <v>CapAl5X11X2.0mm 68uF, 25 V</v>
      </c>
      <c r="J566" s="45" t="s">
        <v>23</v>
      </c>
      <c r="K566" s="53" t="s">
        <v>5111</v>
      </c>
      <c r="L566" s="45" t="s">
        <v>25</v>
      </c>
      <c r="M566" s="52" t="str">
        <f t="shared" si="90"/>
        <v>CapAl5X11X2.0</v>
      </c>
      <c r="N566" s="52" t="str">
        <f t="shared" si="94"/>
        <v>CapAl5X11X2.0RA</v>
      </c>
      <c r="O566" s="52" t="str">
        <f t="shared" si="91"/>
        <v>CapAl5X11X2.0LA</v>
      </c>
      <c r="P566" s="52" t="s">
        <v>6376</v>
      </c>
      <c r="Q566" s="50" t="s">
        <v>5113</v>
      </c>
      <c r="R566" s="22" t="s">
        <v>5114</v>
      </c>
      <c r="S566" s="22" t="str">
        <f t="shared" ca="1" si="93"/>
        <v>C:\Altium Libraries\Passives Library\DataSheet\Aluminum Electrolytic Capacitors (Panasonic).pdf</v>
      </c>
      <c r="T566" s="50" t="str">
        <f t="shared" si="92"/>
        <v>LOW IMPEDANCE ALUMINUM ELECTROLYTIC CAPACITORS CapAl5X11X2.0 68uF±20% 25 V 105⁰С</v>
      </c>
    </row>
    <row r="567" spans="1:20" x14ac:dyDescent="0.3">
      <c r="A567" s="50" t="s">
        <v>6377</v>
      </c>
      <c r="B567" s="50" t="str">
        <f t="shared" si="95"/>
        <v>FR</v>
      </c>
      <c r="C567" s="51" t="s">
        <v>5128</v>
      </c>
      <c r="D567" s="50" t="str">
        <f t="shared" si="96"/>
        <v>100uF</v>
      </c>
      <c r="E567" s="50" t="s">
        <v>5109</v>
      </c>
      <c r="F567" s="50" t="str">
        <f t="shared" si="97"/>
        <v>25 V</v>
      </c>
      <c r="G567" s="50" t="str">
        <f t="shared" si="98"/>
        <v>105⁰С</v>
      </c>
      <c r="H567" s="52" t="s">
        <v>5811</v>
      </c>
      <c r="I567" s="50" t="str">
        <f t="shared" si="89"/>
        <v>CapAl6.3X11.2X2.5mm 100uF, 25 V</v>
      </c>
      <c r="J567" s="45" t="s">
        <v>23</v>
      </c>
      <c r="K567" s="53" t="s">
        <v>5111</v>
      </c>
      <c r="L567" s="45" t="s">
        <v>25</v>
      </c>
      <c r="M567" s="52" t="str">
        <f t="shared" si="90"/>
        <v>CapAl6.3X11.2X2.5</v>
      </c>
      <c r="N567" s="52" t="str">
        <f t="shared" si="94"/>
        <v>CapAl6.3X11.2X2.5RA</v>
      </c>
      <c r="O567" s="52" t="str">
        <f t="shared" si="91"/>
        <v>CapAl6.3X11.2X2.5LA</v>
      </c>
      <c r="P567" s="52" t="s">
        <v>6378</v>
      </c>
      <c r="Q567" s="50" t="s">
        <v>5113</v>
      </c>
      <c r="R567" s="22" t="s">
        <v>5114</v>
      </c>
      <c r="S567" s="22" t="str">
        <f t="shared" ca="1" si="93"/>
        <v>C:\Altium Libraries\Passives Library\DataSheet\Aluminum Electrolytic Capacitors (Panasonic).pdf</v>
      </c>
      <c r="T567" s="50" t="str">
        <f t="shared" si="92"/>
        <v>LOW IMPEDANCE ALUMINUM ELECTROLYTIC CAPACITORS CapAl6.3X11.2X2.5 100uF±20% 25 V 105⁰С</v>
      </c>
    </row>
    <row r="568" spans="1:20" x14ac:dyDescent="0.3">
      <c r="A568" s="50" t="s">
        <v>6379</v>
      </c>
      <c r="B568" s="50" t="str">
        <f t="shared" si="95"/>
        <v>FR</v>
      </c>
      <c r="C568" s="51" t="s">
        <v>5128</v>
      </c>
      <c r="D568" s="50" t="str">
        <f t="shared" si="96"/>
        <v>150uF</v>
      </c>
      <c r="E568" s="50" t="s">
        <v>5109</v>
      </c>
      <c r="F568" s="50" t="str">
        <f t="shared" si="97"/>
        <v>25 V</v>
      </c>
      <c r="G568" s="50" t="str">
        <f t="shared" si="98"/>
        <v>105⁰С</v>
      </c>
      <c r="H568" s="52" t="s">
        <v>5811</v>
      </c>
      <c r="I568" s="50" t="str">
        <f t="shared" si="89"/>
        <v>CapAl6.3X11.2X2.5mm 150uF, 25 V</v>
      </c>
      <c r="J568" s="45" t="s">
        <v>23</v>
      </c>
      <c r="K568" s="53" t="s">
        <v>5111</v>
      </c>
      <c r="L568" s="45" t="s">
        <v>25</v>
      </c>
      <c r="M568" s="52" t="str">
        <f t="shared" si="90"/>
        <v>CapAl6.3X11.2X2.5</v>
      </c>
      <c r="N568" s="52" t="str">
        <f t="shared" si="94"/>
        <v>CapAl6.3X11.2X2.5RA</v>
      </c>
      <c r="O568" s="52" t="str">
        <f t="shared" si="91"/>
        <v>CapAl6.3X11.2X2.5LA</v>
      </c>
      <c r="P568" s="52" t="s">
        <v>6380</v>
      </c>
      <c r="Q568" s="50" t="s">
        <v>5113</v>
      </c>
      <c r="R568" s="22" t="s">
        <v>5114</v>
      </c>
      <c r="S568" s="22" t="str">
        <f t="shared" ca="1" si="93"/>
        <v>C:\Altium Libraries\Passives Library\DataSheet\Aluminum Electrolytic Capacitors (Panasonic).pdf</v>
      </c>
      <c r="T568" s="50" t="str">
        <f t="shared" si="92"/>
        <v>LOW IMPEDANCE ALUMINUM ELECTROLYTIC CAPACITORS CapAl6.3X11.2X2.5 150uF±20% 25 V 105⁰С</v>
      </c>
    </row>
    <row r="569" spans="1:20" x14ac:dyDescent="0.3">
      <c r="A569" s="50" t="s">
        <v>6381</v>
      </c>
      <c r="B569" s="50" t="str">
        <f t="shared" si="95"/>
        <v>FR</v>
      </c>
      <c r="C569" s="51" t="s">
        <v>5136</v>
      </c>
      <c r="D569" s="50" t="str">
        <f t="shared" si="96"/>
        <v>220uF</v>
      </c>
      <c r="E569" s="50" t="s">
        <v>5109</v>
      </c>
      <c r="F569" s="50" t="str">
        <f t="shared" si="97"/>
        <v>25 V</v>
      </c>
      <c r="G569" s="50" t="str">
        <f t="shared" si="98"/>
        <v>105⁰С</v>
      </c>
      <c r="H569" s="52" t="s">
        <v>6104</v>
      </c>
      <c r="I569" s="50" t="str">
        <f t="shared" ref="I569:I632" si="99">CONCATENATE(M569,"mm ",D569,", ",F569)</f>
        <v>CapAl8X11.5X3.5mm 220uF, 25 V</v>
      </c>
      <c r="J569" s="45" t="s">
        <v>23</v>
      </c>
      <c r="K569" s="53" t="s">
        <v>5111</v>
      </c>
      <c r="L569" s="45" t="s">
        <v>25</v>
      </c>
      <c r="M569" s="52" t="str">
        <f t="shared" ref="M569:M632" si="100">CONCATENATE("CapAl",MID(C569,1,FIND("m",C569,1)-1))</f>
        <v>CapAl8X11.5X3.5</v>
      </c>
      <c r="N569" s="52" t="str">
        <f t="shared" si="94"/>
        <v>CapAl8X11.5X3.5RA</v>
      </c>
      <c r="O569" s="52" t="str">
        <f t="shared" ref="O569:O632" si="101">CONCATENATE(M569,"LA")</f>
        <v>CapAl8X11.5X3.5LA</v>
      </c>
      <c r="P569" s="52" t="s">
        <v>6382</v>
      </c>
      <c r="Q569" s="50" t="s">
        <v>5113</v>
      </c>
      <c r="R569" s="22" t="s">
        <v>5114</v>
      </c>
      <c r="S569" s="22" t="str">
        <f t="shared" ca="1" si="93"/>
        <v>C:\Altium Libraries\Passives Library\DataSheet\Aluminum Electrolytic Capacitors (Panasonic).pdf</v>
      </c>
      <c r="T569" s="50" t="str">
        <f t="shared" ref="T569:T632" si="102">CONCATENATE(R569," ",M569," ",D569,E569," ",F569," ",G569)</f>
        <v>LOW IMPEDANCE ALUMINUM ELECTROLYTIC CAPACITORS CapAl8X11.5X3.5 220uF±20% 25 V 105⁰С</v>
      </c>
    </row>
    <row r="570" spans="1:20" x14ac:dyDescent="0.3">
      <c r="A570" s="50" t="s">
        <v>6383</v>
      </c>
      <c r="B570" s="50" t="str">
        <f t="shared" si="95"/>
        <v>FR</v>
      </c>
      <c r="C570" s="51" t="s">
        <v>5136</v>
      </c>
      <c r="D570" s="50" t="str">
        <f t="shared" si="96"/>
        <v>330uF</v>
      </c>
      <c r="E570" s="50" t="s">
        <v>5109</v>
      </c>
      <c r="F570" s="50" t="str">
        <f t="shared" si="97"/>
        <v>25 V</v>
      </c>
      <c r="G570" s="50" t="str">
        <f t="shared" si="98"/>
        <v>105⁰С</v>
      </c>
      <c r="H570" s="52" t="s">
        <v>6104</v>
      </c>
      <c r="I570" s="50" t="str">
        <f t="shared" si="99"/>
        <v>CapAl8X11.5X3.5mm 330uF, 25 V</v>
      </c>
      <c r="J570" s="45" t="s">
        <v>23</v>
      </c>
      <c r="K570" s="53" t="s">
        <v>5111</v>
      </c>
      <c r="L570" s="45" t="s">
        <v>25</v>
      </c>
      <c r="M570" s="52" t="str">
        <f t="shared" si="100"/>
        <v>CapAl8X11.5X3.5</v>
      </c>
      <c r="N570" s="52" t="str">
        <f t="shared" si="94"/>
        <v>CapAl8X11.5X3.5RA</v>
      </c>
      <c r="O570" s="52" t="str">
        <f t="shared" si="101"/>
        <v>CapAl8X11.5X3.5LA</v>
      </c>
      <c r="P570" s="52" t="s">
        <v>6384</v>
      </c>
      <c r="Q570" s="50" t="s">
        <v>5113</v>
      </c>
      <c r="R570" s="22" t="s">
        <v>5114</v>
      </c>
      <c r="S570" s="22" t="str">
        <f t="shared" ref="S570:S633" ca="1" si="10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570" s="50" t="str">
        <f t="shared" si="102"/>
        <v>LOW IMPEDANCE ALUMINUM ELECTROLYTIC CAPACITORS CapAl8X11.5X3.5 330uF±20% 25 V 105⁰С</v>
      </c>
    </row>
    <row r="571" spans="1:20" x14ac:dyDescent="0.3">
      <c r="A571" s="50" t="s">
        <v>6385</v>
      </c>
      <c r="B571" s="50" t="str">
        <f t="shared" si="95"/>
        <v>FR</v>
      </c>
      <c r="C571" s="51" t="s">
        <v>5144</v>
      </c>
      <c r="D571" s="50" t="str">
        <f t="shared" si="96"/>
        <v>390uF</v>
      </c>
      <c r="E571" s="50" t="s">
        <v>5109</v>
      </c>
      <c r="F571" s="50" t="str">
        <f t="shared" si="97"/>
        <v>25 V</v>
      </c>
      <c r="G571" s="50" t="str">
        <f t="shared" si="98"/>
        <v>105⁰С</v>
      </c>
      <c r="H571" s="52" t="s">
        <v>5892</v>
      </c>
      <c r="I571" s="50" t="str">
        <f t="shared" si="99"/>
        <v>CapAl8X15X3.5mm 390uF, 25 V</v>
      </c>
      <c r="J571" s="45" t="s">
        <v>23</v>
      </c>
      <c r="K571" s="53" t="s">
        <v>5111</v>
      </c>
      <c r="L571" s="45" t="s">
        <v>25</v>
      </c>
      <c r="M571" s="52" t="str">
        <f t="shared" si="100"/>
        <v>CapAl8X15X3.5</v>
      </c>
      <c r="N571" s="52" t="str">
        <f t="shared" si="94"/>
        <v>CapAl8X15X3.5RA</v>
      </c>
      <c r="O571" s="52" t="str">
        <f t="shared" si="101"/>
        <v>CapAl8X15X3.5LA</v>
      </c>
      <c r="P571" s="52" t="s">
        <v>6386</v>
      </c>
      <c r="Q571" s="50" t="s">
        <v>5113</v>
      </c>
      <c r="R571" s="22" t="s">
        <v>5114</v>
      </c>
      <c r="S571" s="22" t="str">
        <f t="shared" ca="1" si="103"/>
        <v>C:\Altium Libraries\Passives Library\DataSheet\Aluminum Electrolytic Capacitors (Panasonic).pdf</v>
      </c>
      <c r="T571" s="50" t="str">
        <f t="shared" si="102"/>
        <v>LOW IMPEDANCE ALUMINUM ELECTROLYTIC CAPACITORS CapAl8X15X3.5 390uF±20% 25 V 105⁰С</v>
      </c>
    </row>
    <row r="572" spans="1:20" x14ac:dyDescent="0.3">
      <c r="A572" s="50" t="s">
        <v>6387</v>
      </c>
      <c r="B572" s="50" t="str">
        <f t="shared" si="95"/>
        <v>FR</v>
      </c>
      <c r="C572" s="51" t="s">
        <v>5144</v>
      </c>
      <c r="D572" s="50" t="str">
        <f t="shared" si="96"/>
        <v>470uF</v>
      </c>
      <c r="E572" s="50" t="s">
        <v>5109</v>
      </c>
      <c r="F572" s="50" t="str">
        <f t="shared" si="97"/>
        <v>25 V</v>
      </c>
      <c r="G572" s="50" t="str">
        <f t="shared" si="98"/>
        <v>105⁰С</v>
      </c>
      <c r="H572" s="52" t="s">
        <v>5892</v>
      </c>
      <c r="I572" s="50" t="str">
        <f t="shared" si="99"/>
        <v>CapAl8X15X3.5mm 470uF, 25 V</v>
      </c>
      <c r="J572" s="45" t="s">
        <v>23</v>
      </c>
      <c r="K572" s="53" t="s">
        <v>5111</v>
      </c>
      <c r="L572" s="45" t="s">
        <v>25</v>
      </c>
      <c r="M572" s="52" t="str">
        <f t="shared" si="100"/>
        <v>CapAl8X15X3.5</v>
      </c>
      <c r="N572" s="52" t="str">
        <f t="shared" si="94"/>
        <v>CapAl8X15X3.5RA</v>
      </c>
      <c r="O572" s="52" t="str">
        <f t="shared" si="101"/>
        <v>CapAl8X15X3.5LA</v>
      </c>
      <c r="P572" s="52" t="s">
        <v>6388</v>
      </c>
      <c r="Q572" s="50" t="s">
        <v>5113</v>
      </c>
      <c r="R572" s="22" t="s">
        <v>5114</v>
      </c>
      <c r="S572" s="22" t="str">
        <f t="shared" ca="1" si="103"/>
        <v>C:\Altium Libraries\Passives Library\DataSheet\Aluminum Electrolytic Capacitors (Panasonic).pdf</v>
      </c>
      <c r="T572" s="50" t="str">
        <f t="shared" si="102"/>
        <v>LOW IMPEDANCE ALUMINUM ELECTROLYTIC CAPACITORS CapAl8X15X3.5 470uF±20% 25 V 105⁰С</v>
      </c>
    </row>
    <row r="573" spans="1:20" x14ac:dyDescent="0.3">
      <c r="A573" s="50" t="s">
        <v>6389</v>
      </c>
      <c r="B573" s="50" t="str">
        <f t="shared" si="95"/>
        <v>FR</v>
      </c>
      <c r="C573" s="51" t="s">
        <v>5154</v>
      </c>
      <c r="D573" s="50" t="str">
        <f t="shared" si="96"/>
        <v>470uF</v>
      </c>
      <c r="E573" s="50" t="s">
        <v>5109</v>
      </c>
      <c r="F573" s="50" t="str">
        <f t="shared" si="97"/>
        <v>25 V</v>
      </c>
      <c r="G573" s="50" t="str">
        <f t="shared" si="98"/>
        <v>105⁰С</v>
      </c>
      <c r="H573" s="52" t="s">
        <v>6112</v>
      </c>
      <c r="I573" s="50" t="str">
        <f t="shared" si="99"/>
        <v>CapAl8X20X3.5mm 470uF, 25 V</v>
      </c>
      <c r="J573" s="45" t="s">
        <v>23</v>
      </c>
      <c r="K573" s="53" t="s">
        <v>5111</v>
      </c>
      <c r="L573" s="45" t="s">
        <v>25</v>
      </c>
      <c r="M573" s="52" t="str">
        <f t="shared" si="100"/>
        <v>CapAl8X20X3.5</v>
      </c>
      <c r="N573" s="52" t="str">
        <f t="shared" si="94"/>
        <v>CapAl8X20X3.5RA</v>
      </c>
      <c r="O573" s="52" t="str">
        <f t="shared" si="101"/>
        <v>CapAl8X20X3.5LA</v>
      </c>
      <c r="P573" s="52" t="s">
        <v>6390</v>
      </c>
      <c r="Q573" s="50" t="s">
        <v>5113</v>
      </c>
      <c r="R573" s="22" t="s">
        <v>5114</v>
      </c>
      <c r="S573" s="22" t="str">
        <f t="shared" ca="1" si="103"/>
        <v>C:\Altium Libraries\Passives Library\DataSheet\Aluminum Electrolytic Capacitors (Panasonic).pdf</v>
      </c>
      <c r="T573" s="50" t="str">
        <f t="shared" si="102"/>
        <v>LOW IMPEDANCE ALUMINUM ELECTROLYTIC CAPACITORS CapAl8X20X3.5 470uF±20% 25 V 105⁰С</v>
      </c>
    </row>
    <row r="574" spans="1:20" x14ac:dyDescent="0.3">
      <c r="A574" s="50" t="s">
        <v>6391</v>
      </c>
      <c r="B574" s="50" t="str">
        <f t="shared" si="95"/>
        <v>FR</v>
      </c>
      <c r="C574" s="51" t="s">
        <v>5148</v>
      </c>
      <c r="D574" s="50" t="str">
        <f t="shared" si="96"/>
        <v>470uF</v>
      </c>
      <c r="E574" s="50" t="s">
        <v>5109</v>
      </c>
      <c r="F574" s="50" t="str">
        <f t="shared" si="97"/>
        <v>25 V</v>
      </c>
      <c r="G574" s="50" t="str">
        <f t="shared" si="98"/>
        <v>105⁰С</v>
      </c>
      <c r="H574" s="52" t="s">
        <v>6109</v>
      </c>
      <c r="I574" s="50" t="str">
        <f t="shared" si="99"/>
        <v>CapAl10X12.5X5.0mm 470uF, 25 V</v>
      </c>
      <c r="J574" s="45" t="s">
        <v>23</v>
      </c>
      <c r="K574" s="53" t="s">
        <v>5111</v>
      </c>
      <c r="L574" s="45" t="s">
        <v>25</v>
      </c>
      <c r="M574" s="52" t="str">
        <f t="shared" si="100"/>
        <v>CapAl10X12.5X5.0</v>
      </c>
      <c r="N574" s="52" t="str">
        <f t="shared" si="94"/>
        <v>CapAl10X12.5X5.0RA</v>
      </c>
      <c r="O574" s="52" t="str">
        <f t="shared" si="101"/>
        <v>CapAl10X12.5X5.0LA</v>
      </c>
      <c r="P574" s="52" t="s">
        <v>6392</v>
      </c>
      <c r="Q574" s="50" t="s">
        <v>5113</v>
      </c>
      <c r="R574" s="22" t="s">
        <v>5114</v>
      </c>
      <c r="S574" s="22" t="str">
        <f t="shared" ca="1" si="103"/>
        <v>C:\Altium Libraries\Passives Library\DataSheet\Aluminum Electrolytic Capacitors (Panasonic).pdf</v>
      </c>
      <c r="T574" s="50" t="str">
        <f t="shared" si="102"/>
        <v>LOW IMPEDANCE ALUMINUM ELECTROLYTIC CAPACITORS CapAl10X12.5X5.0 470uF±20% 25 V 105⁰С</v>
      </c>
    </row>
    <row r="575" spans="1:20" x14ac:dyDescent="0.3">
      <c r="A575" s="50" t="s">
        <v>6393</v>
      </c>
      <c r="B575" s="50" t="str">
        <f t="shared" si="95"/>
        <v>FR</v>
      </c>
      <c r="C575" s="51" t="s">
        <v>5154</v>
      </c>
      <c r="D575" s="50" t="str">
        <f t="shared" si="96"/>
        <v>560uF</v>
      </c>
      <c r="E575" s="50" t="s">
        <v>5109</v>
      </c>
      <c r="F575" s="50" t="str">
        <f t="shared" si="97"/>
        <v>25 V</v>
      </c>
      <c r="G575" s="50" t="str">
        <f t="shared" si="98"/>
        <v>105⁰С</v>
      </c>
      <c r="H575" s="52" t="s">
        <v>6112</v>
      </c>
      <c r="I575" s="50" t="str">
        <f t="shared" si="99"/>
        <v>CapAl8X20X3.5mm 560uF, 25 V</v>
      </c>
      <c r="J575" s="45" t="s">
        <v>23</v>
      </c>
      <c r="K575" s="53" t="s">
        <v>5111</v>
      </c>
      <c r="L575" s="45" t="s">
        <v>25</v>
      </c>
      <c r="M575" s="52" t="str">
        <f t="shared" si="100"/>
        <v>CapAl8X20X3.5</v>
      </c>
      <c r="N575" s="52" t="str">
        <f t="shared" si="94"/>
        <v>CapAl8X20X3.5RA</v>
      </c>
      <c r="O575" s="52" t="str">
        <f t="shared" si="101"/>
        <v>CapAl8X20X3.5LA</v>
      </c>
      <c r="P575" s="52" t="s">
        <v>6394</v>
      </c>
      <c r="Q575" s="50" t="s">
        <v>5113</v>
      </c>
      <c r="R575" s="22" t="s">
        <v>5114</v>
      </c>
      <c r="S575" s="22" t="str">
        <f t="shared" ca="1" si="103"/>
        <v>C:\Altium Libraries\Passives Library\DataSheet\Aluminum Electrolytic Capacitors (Panasonic).pdf</v>
      </c>
      <c r="T575" s="50" t="str">
        <f t="shared" si="102"/>
        <v>LOW IMPEDANCE ALUMINUM ELECTROLYTIC CAPACITORS CapAl8X20X3.5 560uF±20% 25 V 105⁰С</v>
      </c>
    </row>
    <row r="576" spans="1:20" x14ac:dyDescent="0.3">
      <c r="A576" s="50" t="s">
        <v>6395</v>
      </c>
      <c r="B576" s="50" t="str">
        <f t="shared" si="95"/>
        <v>FR</v>
      </c>
      <c r="C576" s="51" t="s">
        <v>5154</v>
      </c>
      <c r="D576" s="50" t="str">
        <f t="shared" si="96"/>
        <v>680uF</v>
      </c>
      <c r="E576" s="50" t="s">
        <v>5109</v>
      </c>
      <c r="F576" s="50" t="str">
        <f t="shared" si="97"/>
        <v>25 V</v>
      </c>
      <c r="G576" s="50" t="str">
        <f t="shared" si="98"/>
        <v>105⁰С</v>
      </c>
      <c r="H576" s="52" t="s">
        <v>6112</v>
      </c>
      <c r="I576" s="50" t="str">
        <f t="shared" si="99"/>
        <v>CapAl8X20X3.5mm 680uF, 25 V</v>
      </c>
      <c r="J576" s="45" t="s">
        <v>23</v>
      </c>
      <c r="K576" s="53" t="s">
        <v>5111</v>
      </c>
      <c r="L576" s="45" t="s">
        <v>25</v>
      </c>
      <c r="M576" s="52" t="str">
        <f t="shared" si="100"/>
        <v>CapAl8X20X3.5</v>
      </c>
      <c r="N576" s="52" t="str">
        <f t="shared" si="94"/>
        <v>CapAl8X20X3.5RA</v>
      </c>
      <c r="O576" s="52" t="str">
        <f t="shared" si="101"/>
        <v>CapAl8X20X3.5LA</v>
      </c>
      <c r="P576" s="52" t="s">
        <v>6396</v>
      </c>
      <c r="Q576" s="50" t="s">
        <v>5113</v>
      </c>
      <c r="R576" s="22" t="s">
        <v>5114</v>
      </c>
      <c r="S576" s="22" t="str">
        <f t="shared" ca="1" si="103"/>
        <v>C:\Altium Libraries\Passives Library\DataSheet\Aluminum Electrolytic Capacitors (Panasonic).pdf</v>
      </c>
      <c r="T576" s="50" t="str">
        <f t="shared" si="102"/>
        <v>LOW IMPEDANCE ALUMINUM ELECTROLYTIC CAPACITORS CapAl8X20X3.5 680uF±20% 25 V 105⁰С</v>
      </c>
    </row>
    <row r="577" spans="1:20" x14ac:dyDescent="0.3">
      <c r="A577" s="50" t="s">
        <v>6397</v>
      </c>
      <c r="B577" s="50" t="str">
        <f t="shared" si="95"/>
        <v>FR</v>
      </c>
      <c r="C577" s="51" t="s">
        <v>5158</v>
      </c>
      <c r="D577" s="50" t="str">
        <f t="shared" si="96"/>
        <v>680uF</v>
      </c>
      <c r="E577" s="50" t="s">
        <v>5109</v>
      </c>
      <c r="F577" s="50" t="str">
        <f t="shared" si="97"/>
        <v>25 V</v>
      </c>
      <c r="G577" s="50" t="str">
        <f t="shared" si="98"/>
        <v>105⁰С</v>
      </c>
      <c r="H577" s="52" t="s">
        <v>6115</v>
      </c>
      <c r="I577" s="50" t="str">
        <f t="shared" si="99"/>
        <v>CapAl10X16X5.0mm 680uF, 25 V</v>
      </c>
      <c r="J577" s="45" t="s">
        <v>23</v>
      </c>
      <c r="K577" s="53" t="s">
        <v>5111</v>
      </c>
      <c r="L577" s="45" t="s">
        <v>25</v>
      </c>
      <c r="M577" s="52" t="str">
        <f t="shared" si="100"/>
        <v>CapAl10X16X5.0</v>
      </c>
      <c r="N577" s="52" t="str">
        <f t="shared" si="94"/>
        <v>CapAl10X16X5.0RA</v>
      </c>
      <c r="O577" s="52" t="str">
        <f t="shared" si="101"/>
        <v>CapAl10X16X5.0LA</v>
      </c>
      <c r="P577" s="52" t="s">
        <v>6398</v>
      </c>
      <c r="Q577" s="50" t="s">
        <v>5113</v>
      </c>
      <c r="R577" s="22" t="s">
        <v>5114</v>
      </c>
      <c r="S577" s="22" t="str">
        <f t="shared" ca="1" si="103"/>
        <v>C:\Altium Libraries\Passives Library\DataSheet\Aluminum Electrolytic Capacitors (Panasonic).pdf</v>
      </c>
      <c r="T577" s="50" t="str">
        <f t="shared" si="102"/>
        <v>LOW IMPEDANCE ALUMINUM ELECTROLYTIC CAPACITORS CapAl10X16X5.0 680uF±20% 25 V 105⁰С</v>
      </c>
    </row>
    <row r="578" spans="1:20" x14ac:dyDescent="0.3">
      <c r="A578" s="50" t="s">
        <v>6399</v>
      </c>
      <c r="B578" s="50" t="str">
        <f t="shared" si="95"/>
        <v>FR</v>
      </c>
      <c r="C578" s="51" t="s">
        <v>5162</v>
      </c>
      <c r="D578" s="50" t="str">
        <f t="shared" si="96"/>
        <v>820uF</v>
      </c>
      <c r="E578" s="50" t="s">
        <v>5109</v>
      </c>
      <c r="F578" s="50" t="str">
        <f t="shared" si="97"/>
        <v>25 V</v>
      </c>
      <c r="G578" s="50" t="str">
        <f t="shared" si="98"/>
        <v>105⁰С</v>
      </c>
      <c r="H578" s="52" t="s">
        <v>6118</v>
      </c>
      <c r="I578" s="50" t="str">
        <f t="shared" si="99"/>
        <v>CapAl10X20X5.0mm 820uF, 25 V</v>
      </c>
      <c r="J578" s="45" t="s">
        <v>23</v>
      </c>
      <c r="K578" s="53" t="s">
        <v>5111</v>
      </c>
      <c r="L578" s="45" t="s">
        <v>25</v>
      </c>
      <c r="M578" s="52" t="str">
        <f t="shared" si="100"/>
        <v>CapAl10X20X5.0</v>
      </c>
      <c r="N578" s="52" t="str">
        <f t="shared" si="94"/>
        <v>CapAl10X20X5.0RA</v>
      </c>
      <c r="O578" s="52" t="str">
        <f t="shared" si="101"/>
        <v>CapAl10X20X5.0LA</v>
      </c>
      <c r="P578" s="52" t="s">
        <v>6400</v>
      </c>
      <c r="Q578" s="50" t="s">
        <v>5113</v>
      </c>
      <c r="R578" s="22" t="s">
        <v>5114</v>
      </c>
      <c r="S578" s="22" t="str">
        <f t="shared" ca="1" si="103"/>
        <v>C:\Altium Libraries\Passives Library\DataSheet\Aluminum Electrolytic Capacitors (Panasonic).pdf</v>
      </c>
      <c r="T578" s="50" t="str">
        <f t="shared" si="102"/>
        <v>LOW IMPEDANCE ALUMINUM ELECTROLYTIC CAPACITORS CapAl10X20X5.0 820uF±20% 25 V 105⁰С</v>
      </c>
    </row>
    <row r="579" spans="1:20" x14ac:dyDescent="0.3">
      <c r="A579" s="50" t="s">
        <v>6401</v>
      </c>
      <c r="B579" s="50" t="str">
        <f t="shared" si="95"/>
        <v>FR</v>
      </c>
      <c r="C579" s="51" t="s">
        <v>5162</v>
      </c>
      <c r="D579" s="50" t="str">
        <f t="shared" si="96"/>
        <v>1000uF</v>
      </c>
      <c r="E579" s="50" t="s">
        <v>5109</v>
      </c>
      <c r="F579" s="50" t="str">
        <f t="shared" si="97"/>
        <v>25 V</v>
      </c>
      <c r="G579" s="50" t="str">
        <f t="shared" si="98"/>
        <v>105⁰С</v>
      </c>
      <c r="H579" s="52" t="s">
        <v>6118</v>
      </c>
      <c r="I579" s="50" t="str">
        <f t="shared" si="99"/>
        <v>CapAl10X20X5.0mm 1000uF, 25 V</v>
      </c>
      <c r="J579" s="45" t="s">
        <v>23</v>
      </c>
      <c r="K579" s="53" t="s">
        <v>5111</v>
      </c>
      <c r="L579" s="45" t="s">
        <v>25</v>
      </c>
      <c r="M579" s="52" t="str">
        <f t="shared" si="100"/>
        <v>CapAl10X20X5.0</v>
      </c>
      <c r="N579" s="52" t="str">
        <f t="shared" ref="N579:N642" si="104">CONCATENATE(M579,"RA")</f>
        <v>CapAl10X20X5.0RA</v>
      </c>
      <c r="O579" s="52" t="str">
        <f t="shared" si="101"/>
        <v>CapAl10X20X5.0LA</v>
      </c>
      <c r="P579" s="52" t="s">
        <v>6402</v>
      </c>
      <c r="Q579" s="50" t="s">
        <v>5113</v>
      </c>
      <c r="R579" s="22" t="s">
        <v>5114</v>
      </c>
      <c r="S579" s="22" t="str">
        <f t="shared" ca="1" si="103"/>
        <v>C:\Altium Libraries\Passives Library\DataSheet\Aluminum Electrolytic Capacitors (Panasonic).pdf</v>
      </c>
      <c r="T579" s="50" t="str">
        <f t="shared" si="102"/>
        <v>LOW IMPEDANCE ALUMINUM ELECTROLYTIC CAPACITORS CapAl10X20X5.0 1000uF±20% 25 V 105⁰С</v>
      </c>
    </row>
    <row r="580" spans="1:20" x14ac:dyDescent="0.3">
      <c r="A580" s="50" t="s">
        <v>6403</v>
      </c>
      <c r="B580" s="50" t="str">
        <f t="shared" si="95"/>
        <v>FR</v>
      </c>
      <c r="C580" s="51" t="s">
        <v>5170</v>
      </c>
      <c r="D580" s="50" t="str">
        <f t="shared" si="96"/>
        <v>1000uF</v>
      </c>
      <c r="E580" s="50" t="s">
        <v>5109</v>
      </c>
      <c r="F580" s="50" t="str">
        <f t="shared" si="97"/>
        <v>25 V</v>
      </c>
      <c r="G580" s="50" t="str">
        <f t="shared" si="98"/>
        <v>105⁰С</v>
      </c>
      <c r="H580" s="52" t="s">
        <v>6121</v>
      </c>
      <c r="I580" s="50" t="str">
        <f t="shared" si="99"/>
        <v>CapAl10X25X5.0mm 1000uF, 25 V</v>
      </c>
      <c r="J580" s="45" t="s">
        <v>23</v>
      </c>
      <c r="K580" s="53" t="s">
        <v>5111</v>
      </c>
      <c r="L580" s="45" t="s">
        <v>25</v>
      </c>
      <c r="M580" s="52" t="str">
        <f t="shared" si="100"/>
        <v>CapAl10X25X5.0</v>
      </c>
      <c r="N580" s="52" t="str">
        <f t="shared" si="104"/>
        <v>CapAl10X25X5.0RA</v>
      </c>
      <c r="O580" s="52" t="str">
        <f t="shared" si="101"/>
        <v>CapAl10X25X5.0LA</v>
      </c>
      <c r="P580" s="52" t="s">
        <v>6404</v>
      </c>
      <c r="Q580" s="50" t="s">
        <v>5113</v>
      </c>
      <c r="R580" s="22" t="s">
        <v>5114</v>
      </c>
      <c r="S580" s="22" t="str">
        <f t="shared" ca="1" si="103"/>
        <v>C:\Altium Libraries\Passives Library\DataSheet\Aluminum Electrolytic Capacitors (Panasonic).pdf</v>
      </c>
      <c r="T580" s="50" t="str">
        <f t="shared" si="102"/>
        <v>LOW IMPEDANCE ALUMINUM ELECTROLYTIC CAPACITORS CapAl10X25X5.0 1000uF±20% 25 V 105⁰С</v>
      </c>
    </row>
    <row r="581" spans="1:20" x14ac:dyDescent="0.3">
      <c r="A581" s="50" t="s">
        <v>6405</v>
      </c>
      <c r="B581" s="50" t="str">
        <f t="shared" si="95"/>
        <v>FR</v>
      </c>
      <c r="C581" s="51" t="s">
        <v>5170</v>
      </c>
      <c r="D581" s="50" t="str">
        <f t="shared" si="96"/>
        <v>1200uF</v>
      </c>
      <c r="E581" s="50" t="s">
        <v>5109</v>
      </c>
      <c r="F581" s="50" t="str">
        <f t="shared" si="97"/>
        <v>25 V</v>
      </c>
      <c r="G581" s="50" t="str">
        <f t="shared" si="98"/>
        <v>105⁰С</v>
      </c>
      <c r="H581" s="52" t="s">
        <v>6121</v>
      </c>
      <c r="I581" s="50" t="str">
        <f t="shared" si="99"/>
        <v>CapAl10X25X5.0mm 1200uF, 25 V</v>
      </c>
      <c r="J581" s="45" t="s">
        <v>23</v>
      </c>
      <c r="K581" s="53" t="s">
        <v>5111</v>
      </c>
      <c r="L581" s="45" t="s">
        <v>25</v>
      </c>
      <c r="M581" s="52" t="str">
        <f t="shared" si="100"/>
        <v>CapAl10X25X5.0</v>
      </c>
      <c r="N581" s="52" t="str">
        <f t="shared" si="104"/>
        <v>CapAl10X25X5.0RA</v>
      </c>
      <c r="O581" s="52" t="str">
        <f t="shared" si="101"/>
        <v>CapAl10X25X5.0LA</v>
      </c>
      <c r="P581" s="52" t="s">
        <v>6406</v>
      </c>
      <c r="Q581" s="50" t="s">
        <v>5113</v>
      </c>
      <c r="R581" s="22" t="s">
        <v>5114</v>
      </c>
      <c r="S581" s="22" t="str">
        <f t="shared" ca="1" si="103"/>
        <v>C:\Altium Libraries\Passives Library\DataSheet\Aluminum Electrolytic Capacitors (Panasonic).pdf</v>
      </c>
      <c r="T581" s="50" t="str">
        <f t="shared" si="102"/>
        <v>LOW IMPEDANCE ALUMINUM ELECTROLYTIC CAPACITORS CapAl10X25X5.0 1200uF±20% 25 V 105⁰С</v>
      </c>
    </row>
    <row r="582" spans="1:20" x14ac:dyDescent="0.3">
      <c r="A582" s="50" t="s">
        <v>6407</v>
      </c>
      <c r="B582" s="50" t="str">
        <f t="shared" si="95"/>
        <v>FR</v>
      </c>
      <c r="C582" s="51" t="s">
        <v>5184</v>
      </c>
      <c r="D582" s="50" t="str">
        <f t="shared" si="96"/>
        <v>1500uF</v>
      </c>
      <c r="E582" s="50" t="s">
        <v>5109</v>
      </c>
      <c r="F582" s="50" t="str">
        <f t="shared" si="97"/>
        <v>25 V</v>
      </c>
      <c r="G582" s="50" t="str">
        <f t="shared" si="98"/>
        <v>105⁰С</v>
      </c>
      <c r="H582" s="52" t="s">
        <v>6124</v>
      </c>
      <c r="I582" s="50" t="str">
        <f t="shared" si="99"/>
        <v>CapAl12.5X20X5.0mm 1500uF, 25 V</v>
      </c>
      <c r="J582" s="45" t="s">
        <v>23</v>
      </c>
      <c r="K582" s="53" t="s">
        <v>5111</v>
      </c>
      <c r="L582" s="45" t="s">
        <v>25</v>
      </c>
      <c r="M582" s="52" t="str">
        <f t="shared" si="100"/>
        <v>CapAl12.5X20X5.0</v>
      </c>
      <c r="N582" s="52" t="str">
        <f t="shared" si="104"/>
        <v>CapAl12.5X20X5.0RA</v>
      </c>
      <c r="O582" s="52" t="str">
        <f t="shared" si="101"/>
        <v>CapAl12.5X20X5.0LA</v>
      </c>
      <c r="P582" s="52" t="s">
        <v>6408</v>
      </c>
      <c r="Q582" s="50" t="s">
        <v>5113</v>
      </c>
      <c r="R582" s="22" t="s">
        <v>5114</v>
      </c>
      <c r="S582" s="22" t="str">
        <f t="shared" ca="1" si="103"/>
        <v>C:\Altium Libraries\Passives Library\DataSheet\Aluminum Electrolytic Capacitors (Panasonic).pdf</v>
      </c>
      <c r="T582" s="50" t="str">
        <f t="shared" si="102"/>
        <v>LOW IMPEDANCE ALUMINUM ELECTROLYTIC CAPACITORS CapAl12.5X20X5.0 1500uF±20% 25 V 105⁰С</v>
      </c>
    </row>
    <row r="583" spans="1:20" x14ac:dyDescent="0.3">
      <c r="A583" s="50" t="s">
        <v>6409</v>
      </c>
      <c r="B583" s="50" t="str">
        <f t="shared" si="95"/>
        <v>FR</v>
      </c>
      <c r="C583" s="51" t="s">
        <v>5196</v>
      </c>
      <c r="D583" s="50" t="str">
        <f t="shared" si="96"/>
        <v>1800uF</v>
      </c>
      <c r="E583" s="50" t="s">
        <v>5109</v>
      </c>
      <c r="F583" s="50" t="str">
        <f t="shared" si="97"/>
        <v>25 V</v>
      </c>
      <c r="G583" s="50" t="str">
        <f t="shared" si="98"/>
        <v>105⁰С</v>
      </c>
      <c r="H583" s="52" t="s">
        <v>6127</v>
      </c>
      <c r="I583" s="50" t="str">
        <f t="shared" si="99"/>
        <v>CapAl12.5X25X5.0mm 1800uF, 25 V</v>
      </c>
      <c r="J583" s="45" t="s">
        <v>23</v>
      </c>
      <c r="K583" s="53" t="s">
        <v>5111</v>
      </c>
      <c r="L583" s="45" t="s">
        <v>25</v>
      </c>
      <c r="M583" s="52" t="str">
        <f t="shared" si="100"/>
        <v>CapAl12.5X25X5.0</v>
      </c>
      <c r="N583" s="52" t="str">
        <f t="shared" si="104"/>
        <v>CapAl12.5X25X5.0RA</v>
      </c>
      <c r="O583" s="52" t="str">
        <f t="shared" si="101"/>
        <v>CapAl12.5X25X5.0LA</v>
      </c>
      <c r="P583" s="52" t="s">
        <v>6410</v>
      </c>
      <c r="Q583" s="50" t="s">
        <v>5113</v>
      </c>
      <c r="R583" s="22" t="s">
        <v>5114</v>
      </c>
      <c r="S583" s="22" t="str">
        <f t="shared" ca="1" si="103"/>
        <v>C:\Altium Libraries\Passives Library\DataSheet\Aluminum Electrolytic Capacitors (Panasonic).pdf</v>
      </c>
      <c r="T583" s="50" t="str">
        <f t="shared" si="102"/>
        <v>LOW IMPEDANCE ALUMINUM ELECTROLYTIC CAPACITORS CapAl12.5X25X5.0 1800uF±20% 25 V 105⁰С</v>
      </c>
    </row>
    <row r="584" spans="1:20" x14ac:dyDescent="0.3">
      <c r="A584" s="50" t="s">
        <v>6411</v>
      </c>
      <c r="B584" s="50" t="str">
        <f t="shared" si="95"/>
        <v>FR</v>
      </c>
      <c r="C584" s="51" t="s">
        <v>5204</v>
      </c>
      <c r="D584" s="50" t="str">
        <f t="shared" si="96"/>
        <v>1800uF</v>
      </c>
      <c r="E584" s="50" t="s">
        <v>5109</v>
      </c>
      <c r="F584" s="50" t="str">
        <f t="shared" si="97"/>
        <v>25 V</v>
      </c>
      <c r="G584" s="50" t="str">
        <f t="shared" si="98"/>
        <v>105⁰С</v>
      </c>
      <c r="H584" s="52" t="s">
        <v>6136</v>
      </c>
      <c r="I584" s="50" t="str">
        <f t="shared" si="99"/>
        <v>CapAl16X20X7.5mm 1800uF, 25 V</v>
      </c>
      <c r="J584" s="45" t="s">
        <v>23</v>
      </c>
      <c r="K584" s="53" t="s">
        <v>5111</v>
      </c>
      <c r="L584" s="45" t="s">
        <v>25</v>
      </c>
      <c r="M584" s="52" t="str">
        <f t="shared" si="100"/>
        <v>CapAl16X20X7.5</v>
      </c>
      <c r="N584" s="52" t="str">
        <f t="shared" si="104"/>
        <v>CapAl16X20X7.5RA</v>
      </c>
      <c r="O584" s="52" t="str">
        <f t="shared" si="101"/>
        <v>CapAl16X20X7.5LA</v>
      </c>
      <c r="P584" s="52" t="s">
        <v>6412</v>
      </c>
      <c r="Q584" s="50" t="s">
        <v>5113</v>
      </c>
      <c r="R584" s="22" t="s">
        <v>5114</v>
      </c>
      <c r="S584" s="22" t="str">
        <f t="shared" ca="1" si="103"/>
        <v>C:\Altium Libraries\Passives Library\DataSheet\Aluminum Electrolytic Capacitors (Panasonic).pdf</v>
      </c>
      <c r="T584" s="50" t="str">
        <f t="shared" si="102"/>
        <v>LOW IMPEDANCE ALUMINUM ELECTROLYTIC CAPACITORS CapAl16X20X7.5 1800uF±20% 25 V 105⁰С</v>
      </c>
    </row>
    <row r="585" spans="1:20" x14ac:dyDescent="0.3">
      <c r="A585" s="50" t="s">
        <v>6413</v>
      </c>
      <c r="B585" s="50" t="str">
        <f t="shared" si="95"/>
        <v>FR</v>
      </c>
      <c r="C585" s="51" t="s">
        <v>5200</v>
      </c>
      <c r="D585" s="50" t="str">
        <f t="shared" si="96"/>
        <v>2200uF</v>
      </c>
      <c r="E585" s="50" t="s">
        <v>5109</v>
      </c>
      <c r="F585" s="50" t="str">
        <f t="shared" si="97"/>
        <v>25 V</v>
      </c>
      <c r="G585" s="50" t="str">
        <f t="shared" si="98"/>
        <v>105⁰С</v>
      </c>
      <c r="H585" s="52" t="s">
        <v>6130</v>
      </c>
      <c r="I585" s="50" t="str">
        <f t="shared" si="99"/>
        <v>CapAl12.5X30X5.0mm 2200uF, 25 V</v>
      </c>
      <c r="J585" s="45" t="s">
        <v>23</v>
      </c>
      <c r="K585" s="53" t="s">
        <v>5111</v>
      </c>
      <c r="L585" s="45" t="s">
        <v>25</v>
      </c>
      <c r="M585" s="52" t="str">
        <f t="shared" si="100"/>
        <v>CapAl12.5X30X5.0</v>
      </c>
      <c r="N585" s="52" t="str">
        <f t="shared" si="104"/>
        <v>CapAl12.5X30X5.0RA</v>
      </c>
      <c r="O585" s="52" t="str">
        <f t="shared" si="101"/>
        <v>CapAl12.5X30X5.0LA</v>
      </c>
      <c r="P585" s="52" t="s">
        <v>6414</v>
      </c>
      <c r="Q585" s="50" t="s">
        <v>5113</v>
      </c>
      <c r="R585" s="22" t="s">
        <v>5114</v>
      </c>
      <c r="S585" s="22" t="str">
        <f t="shared" ca="1" si="103"/>
        <v>C:\Altium Libraries\Passives Library\DataSheet\Aluminum Electrolytic Capacitors (Panasonic).pdf</v>
      </c>
      <c r="T585" s="50" t="str">
        <f t="shared" si="102"/>
        <v>LOW IMPEDANCE ALUMINUM ELECTROLYTIC CAPACITORS CapAl12.5X30X5.0 2200uF±20% 25 V 105⁰С</v>
      </c>
    </row>
    <row r="586" spans="1:20" x14ac:dyDescent="0.3">
      <c r="A586" s="50" t="s">
        <v>6415</v>
      </c>
      <c r="B586" s="50" t="str">
        <f t="shared" si="95"/>
        <v>FR</v>
      </c>
      <c r="C586" s="51" t="s">
        <v>5204</v>
      </c>
      <c r="D586" s="50" t="str">
        <f t="shared" si="96"/>
        <v>2200uF</v>
      </c>
      <c r="E586" s="50" t="s">
        <v>5109</v>
      </c>
      <c r="F586" s="50" t="str">
        <f t="shared" si="97"/>
        <v>25 V</v>
      </c>
      <c r="G586" s="50" t="str">
        <f t="shared" si="98"/>
        <v>105⁰С</v>
      </c>
      <c r="H586" s="52" t="s">
        <v>6136</v>
      </c>
      <c r="I586" s="50" t="str">
        <f t="shared" si="99"/>
        <v>CapAl16X20X7.5mm 2200uF, 25 V</v>
      </c>
      <c r="J586" s="45" t="s">
        <v>23</v>
      </c>
      <c r="K586" s="53" t="s">
        <v>5111</v>
      </c>
      <c r="L586" s="45" t="s">
        <v>25</v>
      </c>
      <c r="M586" s="52" t="str">
        <f t="shared" si="100"/>
        <v>CapAl16X20X7.5</v>
      </c>
      <c r="N586" s="52" t="str">
        <f t="shared" si="104"/>
        <v>CapAl16X20X7.5RA</v>
      </c>
      <c r="O586" s="52" t="str">
        <f t="shared" si="101"/>
        <v>CapAl16X20X7.5LA</v>
      </c>
      <c r="P586" s="52" t="s">
        <v>6416</v>
      </c>
      <c r="Q586" s="50" t="s">
        <v>5113</v>
      </c>
      <c r="R586" s="22" t="s">
        <v>5114</v>
      </c>
      <c r="S586" s="22" t="str">
        <f t="shared" ca="1" si="103"/>
        <v>C:\Altium Libraries\Passives Library\DataSheet\Aluminum Electrolytic Capacitors (Panasonic).pdf</v>
      </c>
      <c r="T586" s="50" t="str">
        <f t="shared" si="102"/>
        <v>LOW IMPEDANCE ALUMINUM ELECTROLYTIC CAPACITORS CapAl16X20X7.5 2200uF±20% 25 V 105⁰С</v>
      </c>
    </row>
    <row r="587" spans="1:20" x14ac:dyDescent="0.3">
      <c r="A587" s="50" t="s">
        <v>6417</v>
      </c>
      <c r="B587" s="50" t="str">
        <f t="shared" si="95"/>
        <v>FR</v>
      </c>
      <c r="C587" s="51" t="s">
        <v>5208</v>
      </c>
      <c r="D587" s="50" t="str">
        <f t="shared" si="96"/>
        <v>2700uF</v>
      </c>
      <c r="E587" s="50" t="s">
        <v>5109</v>
      </c>
      <c r="F587" s="50" t="str">
        <f t="shared" si="97"/>
        <v>25 V</v>
      </c>
      <c r="G587" s="50" t="str">
        <f t="shared" si="98"/>
        <v>105⁰С</v>
      </c>
      <c r="H587" s="52" t="s">
        <v>6133</v>
      </c>
      <c r="I587" s="50" t="str">
        <f t="shared" si="99"/>
        <v>CapAl12.5X35X5.0mm 2700uF, 25 V</v>
      </c>
      <c r="J587" s="45" t="s">
        <v>23</v>
      </c>
      <c r="K587" s="53" t="s">
        <v>5111</v>
      </c>
      <c r="L587" s="45" t="s">
        <v>25</v>
      </c>
      <c r="M587" s="52" t="str">
        <f t="shared" si="100"/>
        <v>CapAl12.5X35X5.0</v>
      </c>
      <c r="N587" s="52" t="str">
        <f t="shared" si="104"/>
        <v>CapAl12.5X35X5.0RA</v>
      </c>
      <c r="O587" s="52" t="str">
        <f t="shared" si="101"/>
        <v>CapAl12.5X35X5.0LA</v>
      </c>
      <c r="P587" s="52" t="s">
        <v>6418</v>
      </c>
      <c r="Q587" s="50" t="s">
        <v>5113</v>
      </c>
      <c r="R587" s="22" t="s">
        <v>5114</v>
      </c>
      <c r="S587" s="22" t="str">
        <f t="shared" ca="1" si="103"/>
        <v>C:\Altium Libraries\Passives Library\DataSheet\Aluminum Electrolytic Capacitors (Panasonic).pdf</v>
      </c>
      <c r="T587" s="50" t="str">
        <f t="shared" si="102"/>
        <v>LOW IMPEDANCE ALUMINUM ELECTROLYTIC CAPACITORS CapAl12.5X35X5.0 2700uF±20% 25 V 105⁰С</v>
      </c>
    </row>
    <row r="588" spans="1:20" x14ac:dyDescent="0.3">
      <c r="A588" s="50" t="s">
        <v>6419</v>
      </c>
      <c r="B588" s="50" t="str">
        <f t="shared" si="95"/>
        <v>FR</v>
      </c>
      <c r="C588" s="51" t="s">
        <v>5204</v>
      </c>
      <c r="D588" s="50" t="str">
        <f t="shared" si="96"/>
        <v>2700uF</v>
      </c>
      <c r="E588" s="50" t="s">
        <v>5109</v>
      </c>
      <c r="F588" s="50" t="str">
        <f t="shared" si="97"/>
        <v>25 V</v>
      </c>
      <c r="G588" s="50" t="str">
        <f t="shared" si="98"/>
        <v>105⁰С</v>
      </c>
      <c r="H588" s="52" t="s">
        <v>6136</v>
      </c>
      <c r="I588" s="50" t="str">
        <f t="shared" si="99"/>
        <v>CapAl16X20X7.5mm 2700uF, 25 V</v>
      </c>
      <c r="J588" s="45" t="s">
        <v>23</v>
      </c>
      <c r="K588" s="53" t="s">
        <v>5111</v>
      </c>
      <c r="L588" s="45" t="s">
        <v>25</v>
      </c>
      <c r="M588" s="52" t="str">
        <f t="shared" si="100"/>
        <v>CapAl16X20X7.5</v>
      </c>
      <c r="N588" s="52" t="str">
        <f t="shared" si="104"/>
        <v>CapAl16X20X7.5RA</v>
      </c>
      <c r="O588" s="52" t="str">
        <f t="shared" si="101"/>
        <v>CapAl16X20X7.5LA</v>
      </c>
      <c r="P588" s="52" t="s">
        <v>6420</v>
      </c>
      <c r="Q588" s="50" t="s">
        <v>5113</v>
      </c>
      <c r="R588" s="22" t="s">
        <v>5114</v>
      </c>
      <c r="S588" s="22" t="str">
        <f t="shared" ca="1" si="103"/>
        <v>C:\Altium Libraries\Passives Library\DataSheet\Aluminum Electrolytic Capacitors (Panasonic).pdf</v>
      </c>
      <c r="T588" s="50" t="str">
        <f t="shared" si="102"/>
        <v>LOW IMPEDANCE ALUMINUM ELECTROLYTIC CAPACITORS CapAl16X20X7.5 2700uF±20% 25 V 105⁰С</v>
      </c>
    </row>
    <row r="589" spans="1:20" x14ac:dyDescent="0.3">
      <c r="A589" s="50" t="s">
        <v>6421</v>
      </c>
      <c r="B589" s="50" t="str">
        <f t="shared" si="95"/>
        <v>FR</v>
      </c>
      <c r="C589" s="51" t="s">
        <v>5218</v>
      </c>
      <c r="D589" s="50" t="str">
        <f t="shared" si="96"/>
        <v>3300uF</v>
      </c>
      <c r="E589" s="50" t="s">
        <v>5109</v>
      </c>
      <c r="F589" s="50" t="str">
        <f t="shared" si="97"/>
        <v>25 V</v>
      </c>
      <c r="G589" s="50" t="str">
        <f t="shared" si="98"/>
        <v>105⁰С</v>
      </c>
      <c r="H589" s="52" t="s">
        <v>6139</v>
      </c>
      <c r="I589" s="50" t="str">
        <f t="shared" si="99"/>
        <v>CapAl16X25X7.5mm 3300uF, 25 V</v>
      </c>
      <c r="J589" s="45" t="s">
        <v>23</v>
      </c>
      <c r="K589" s="53" t="s">
        <v>5111</v>
      </c>
      <c r="L589" s="45" t="s">
        <v>25</v>
      </c>
      <c r="M589" s="52" t="str">
        <f t="shared" si="100"/>
        <v>CapAl16X25X7.5</v>
      </c>
      <c r="N589" s="52" t="str">
        <f t="shared" si="104"/>
        <v>CapAl16X25X7.5RA</v>
      </c>
      <c r="O589" s="52" t="str">
        <f t="shared" si="101"/>
        <v>CapAl16X25X7.5LA</v>
      </c>
      <c r="P589" s="52" t="s">
        <v>6422</v>
      </c>
      <c r="Q589" s="50" t="s">
        <v>5113</v>
      </c>
      <c r="R589" s="22" t="s">
        <v>5114</v>
      </c>
      <c r="S589" s="22" t="str">
        <f t="shared" ca="1" si="103"/>
        <v>C:\Altium Libraries\Passives Library\DataSheet\Aluminum Electrolytic Capacitors (Panasonic).pdf</v>
      </c>
      <c r="T589" s="50" t="str">
        <f t="shared" si="102"/>
        <v>LOW IMPEDANCE ALUMINUM ELECTROLYTIC CAPACITORS CapAl16X25X7.5 3300uF±20% 25 V 105⁰С</v>
      </c>
    </row>
    <row r="590" spans="1:20" x14ac:dyDescent="0.3">
      <c r="A590" s="50" t="s">
        <v>6423</v>
      </c>
      <c r="B590" s="50" t="str">
        <f t="shared" si="95"/>
        <v>FR</v>
      </c>
      <c r="C590" s="51" t="s">
        <v>5120</v>
      </c>
      <c r="D590" s="50" t="str">
        <f t="shared" si="96"/>
        <v>33uF</v>
      </c>
      <c r="E590" s="50" t="s">
        <v>5109</v>
      </c>
      <c r="F590" s="50" t="str">
        <f t="shared" si="97"/>
        <v>35 V</v>
      </c>
      <c r="G590" s="50" t="str">
        <f t="shared" si="98"/>
        <v>105⁰С</v>
      </c>
      <c r="H590" s="52" t="s">
        <v>6099</v>
      </c>
      <c r="I590" s="50" t="str">
        <f t="shared" si="99"/>
        <v>CapAl5X11X2.0mm 33uF, 35 V</v>
      </c>
      <c r="J590" s="45" t="s">
        <v>23</v>
      </c>
      <c r="K590" s="53" t="s">
        <v>5111</v>
      </c>
      <c r="L590" s="45" t="s">
        <v>25</v>
      </c>
      <c r="M590" s="52" t="str">
        <f t="shared" si="100"/>
        <v>CapAl5X11X2.0</v>
      </c>
      <c r="N590" s="52" t="str">
        <f t="shared" si="104"/>
        <v>CapAl5X11X2.0RA</v>
      </c>
      <c r="O590" s="52" t="str">
        <f t="shared" si="101"/>
        <v>CapAl5X11X2.0LA</v>
      </c>
      <c r="P590" s="52" t="s">
        <v>6424</v>
      </c>
      <c r="Q590" s="50" t="s">
        <v>5113</v>
      </c>
      <c r="R590" s="22" t="s">
        <v>5114</v>
      </c>
      <c r="S590" s="22" t="str">
        <f t="shared" ca="1" si="103"/>
        <v>C:\Altium Libraries\Passives Library\DataSheet\Aluminum Electrolytic Capacitors (Panasonic).pdf</v>
      </c>
      <c r="T590" s="50" t="str">
        <f t="shared" si="102"/>
        <v>LOW IMPEDANCE ALUMINUM ELECTROLYTIC CAPACITORS CapAl5X11X2.0 33uF±20% 35 V 105⁰С</v>
      </c>
    </row>
    <row r="591" spans="1:20" x14ac:dyDescent="0.3">
      <c r="A591" s="50" t="s">
        <v>6425</v>
      </c>
      <c r="B591" s="50" t="str">
        <f t="shared" si="95"/>
        <v>FR</v>
      </c>
      <c r="C591" s="51" t="s">
        <v>5128</v>
      </c>
      <c r="D591" s="50" t="str">
        <f t="shared" si="96"/>
        <v>68uF</v>
      </c>
      <c r="E591" s="50" t="s">
        <v>5109</v>
      </c>
      <c r="F591" s="50" t="str">
        <f t="shared" si="97"/>
        <v>35 V</v>
      </c>
      <c r="G591" s="50" t="str">
        <f t="shared" si="98"/>
        <v>105⁰С</v>
      </c>
      <c r="H591" s="52" t="s">
        <v>5811</v>
      </c>
      <c r="I591" s="50" t="str">
        <f t="shared" si="99"/>
        <v>CapAl6.3X11.2X2.5mm 68uF, 35 V</v>
      </c>
      <c r="J591" s="45" t="s">
        <v>23</v>
      </c>
      <c r="K591" s="53" t="s">
        <v>5111</v>
      </c>
      <c r="L591" s="45" t="s">
        <v>25</v>
      </c>
      <c r="M591" s="52" t="str">
        <f t="shared" si="100"/>
        <v>CapAl6.3X11.2X2.5</v>
      </c>
      <c r="N591" s="52" t="str">
        <f t="shared" si="104"/>
        <v>CapAl6.3X11.2X2.5RA</v>
      </c>
      <c r="O591" s="52" t="str">
        <f t="shared" si="101"/>
        <v>CapAl6.3X11.2X2.5LA</v>
      </c>
      <c r="P591" s="52" t="s">
        <v>6426</v>
      </c>
      <c r="Q591" s="50" t="s">
        <v>5113</v>
      </c>
      <c r="R591" s="22" t="s">
        <v>5114</v>
      </c>
      <c r="S591" s="22" t="str">
        <f t="shared" ca="1" si="103"/>
        <v>C:\Altium Libraries\Passives Library\DataSheet\Aluminum Electrolytic Capacitors (Panasonic).pdf</v>
      </c>
      <c r="T591" s="50" t="str">
        <f t="shared" si="102"/>
        <v>LOW IMPEDANCE ALUMINUM ELECTROLYTIC CAPACITORS CapAl6.3X11.2X2.5 68uF±20% 35 V 105⁰С</v>
      </c>
    </row>
    <row r="592" spans="1:20" x14ac:dyDescent="0.3">
      <c r="A592" s="50" t="s">
        <v>6427</v>
      </c>
      <c r="B592" s="50" t="str">
        <f t="shared" si="95"/>
        <v>FR</v>
      </c>
      <c r="C592" s="51" t="s">
        <v>5136</v>
      </c>
      <c r="D592" s="50" t="str">
        <f t="shared" si="96"/>
        <v>100uF</v>
      </c>
      <c r="E592" s="50" t="s">
        <v>5109</v>
      </c>
      <c r="F592" s="50" t="str">
        <f t="shared" si="97"/>
        <v>35 V</v>
      </c>
      <c r="G592" s="50" t="str">
        <f t="shared" si="98"/>
        <v>105⁰С</v>
      </c>
      <c r="H592" s="52" t="s">
        <v>6104</v>
      </c>
      <c r="I592" s="50" t="str">
        <f t="shared" si="99"/>
        <v>CapAl8X11.5X3.5mm 100uF, 35 V</v>
      </c>
      <c r="J592" s="45" t="s">
        <v>23</v>
      </c>
      <c r="K592" s="53" t="s">
        <v>5111</v>
      </c>
      <c r="L592" s="45" t="s">
        <v>25</v>
      </c>
      <c r="M592" s="52" t="str">
        <f t="shared" si="100"/>
        <v>CapAl8X11.5X3.5</v>
      </c>
      <c r="N592" s="52" t="str">
        <f t="shared" si="104"/>
        <v>CapAl8X11.5X3.5RA</v>
      </c>
      <c r="O592" s="52" t="str">
        <f t="shared" si="101"/>
        <v>CapAl8X11.5X3.5LA</v>
      </c>
      <c r="P592" s="52" t="s">
        <v>6428</v>
      </c>
      <c r="Q592" s="50" t="s">
        <v>5113</v>
      </c>
      <c r="R592" s="22" t="s">
        <v>5114</v>
      </c>
      <c r="S592" s="22" t="str">
        <f t="shared" ca="1" si="103"/>
        <v>C:\Altium Libraries\Passives Library\DataSheet\Aluminum Electrolytic Capacitors (Panasonic).pdf</v>
      </c>
      <c r="T592" s="50" t="str">
        <f t="shared" si="102"/>
        <v>LOW IMPEDANCE ALUMINUM ELECTROLYTIC CAPACITORS CapAl8X11.5X3.5 100uF±20% 35 V 105⁰С</v>
      </c>
    </row>
    <row r="593" spans="1:20" x14ac:dyDescent="0.3">
      <c r="A593" s="50" t="s">
        <v>6429</v>
      </c>
      <c r="B593" s="50" t="str">
        <f t="shared" si="95"/>
        <v>FR</v>
      </c>
      <c r="C593" s="51" t="s">
        <v>5136</v>
      </c>
      <c r="D593" s="50" t="str">
        <f t="shared" si="96"/>
        <v>180uF</v>
      </c>
      <c r="E593" s="50" t="s">
        <v>5109</v>
      </c>
      <c r="F593" s="50" t="str">
        <f t="shared" si="97"/>
        <v>35 V</v>
      </c>
      <c r="G593" s="50" t="str">
        <f t="shared" si="98"/>
        <v>105⁰С</v>
      </c>
      <c r="H593" s="52" t="s">
        <v>6104</v>
      </c>
      <c r="I593" s="50" t="str">
        <f t="shared" si="99"/>
        <v>CapAl8X11.5X3.5mm 180uF, 35 V</v>
      </c>
      <c r="J593" s="45" t="s">
        <v>23</v>
      </c>
      <c r="K593" s="53" t="s">
        <v>5111</v>
      </c>
      <c r="L593" s="45" t="s">
        <v>25</v>
      </c>
      <c r="M593" s="52" t="str">
        <f t="shared" si="100"/>
        <v>CapAl8X11.5X3.5</v>
      </c>
      <c r="N593" s="52" t="str">
        <f t="shared" si="104"/>
        <v>CapAl8X11.5X3.5RA</v>
      </c>
      <c r="O593" s="52" t="str">
        <f t="shared" si="101"/>
        <v>CapAl8X11.5X3.5LA</v>
      </c>
      <c r="P593" s="52" t="s">
        <v>6430</v>
      </c>
      <c r="Q593" s="50" t="s">
        <v>5113</v>
      </c>
      <c r="R593" s="22" t="s">
        <v>5114</v>
      </c>
      <c r="S593" s="22" t="str">
        <f t="shared" ca="1" si="103"/>
        <v>C:\Altium Libraries\Passives Library\DataSheet\Aluminum Electrolytic Capacitors (Panasonic).pdf</v>
      </c>
      <c r="T593" s="50" t="str">
        <f t="shared" si="102"/>
        <v>LOW IMPEDANCE ALUMINUM ELECTROLYTIC CAPACITORS CapAl8X11.5X3.5 180uF±20% 35 V 105⁰С</v>
      </c>
    </row>
    <row r="594" spans="1:20" x14ac:dyDescent="0.3">
      <c r="A594" s="50" t="s">
        <v>6431</v>
      </c>
      <c r="B594" s="50" t="str">
        <f t="shared" si="95"/>
        <v>FR</v>
      </c>
      <c r="C594" s="51" t="s">
        <v>5136</v>
      </c>
      <c r="D594" s="50" t="str">
        <f t="shared" si="96"/>
        <v>220uF</v>
      </c>
      <c r="E594" s="50" t="s">
        <v>5109</v>
      </c>
      <c r="F594" s="50" t="str">
        <f t="shared" si="97"/>
        <v>35 V</v>
      </c>
      <c r="G594" s="50" t="str">
        <f t="shared" si="98"/>
        <v>105⁰С</v>
      </c>
      <c r="H594" s="52" t="s">
        <v>6104</v>
      </c>
      <c r="I594" s="50" t="str">
        <f t="shared" si="99"/>
        <v>CapAl8X11.5X3.5mm 220uF, 35 V</v>
      </c>
      <c r="J594" s="45" t="s">
        <v>23</v>
      </c>
      <c r="K594" s="53" t="s">
        <v>5111</v>
      </c>
      <c r="L594" s="45" t="s">
        <v>25</v>
      </c>
      <c r="M594" s="52" t="str">
        <f t="shared" si="100"/>
        <v>CapAl8X11.5X3.5</v>
      </c>
      <c r="N594" s="52" t="str">
        <f t="shared" si="104"/>
        <v>CapAl8X11.5X3.5RA</v>
      </c>
      <c r="O594" s="52" t="str">
        <f t="shared" si="101"/>
        <v>CapAl8X11.5X3.5LA</v>
      </c>
      <c r="P594" s="52" t="s">
        <v>6432</v>
      </c>
      <c r="Q594" s="50" t="s">
        <v>5113</v>
      </c>
      <c r="R594" s="22" t="s">
        <v>5114</v>
      </c>
      <c r="S594" s="22" t="str">
        <f t="shared" ca="1" si="103"/>
        <v>C:\Altium Libraries\Passives Library\DataSheet\Aluminum Electrolytic Capacitors (Panasonic).pdf</v>
      </c>
      <c r="T594" s="50" t="str">
        <f t="shared" si="102"/>
        <v>LOW IMPEDANCE ALUMINUM ELECTROLYTIC CAPACITORS CapAl8X11.5X3.5 220uF±20% 35 V 105⁰С</v>
      </c>
    </row>
    <row r="595" spans="1:20" x14ac:dyDescent="0.3">
      <c r="A595" s="50" t="s">
        <v>6433</v>
      </c>
      <c r="B595" s="50" t="str">
        <f t="shared" si="95"/>
        <v>FR</v>
      </c>
      <c r="C595" s="51" t="s">
        <v>5144</v>
      </c>
      <c r="D595" s="50" t="str">
        <f t="shared" si="96"/>
        <v>270uF</v>
      </c>
      <c r="E595" s="50" t="s">
        <v>5109</v>
      </c>
      <c r="F595" s="50" t="str">
        <f t="shared" si="97"/>
        <v>35 V</v>
      </c>
      <c r="G595" s="50" t="str">
        <f t="shared" si="98"/>
        <v>105⁰С</v>
      </c>
      <c r="H595" s="52" t="s">
        <v>5892</v>
      </c>
      <c r="I595" s="50" t="str">
        <f t="shared" si="99"/>
        <v>CapAl8X15X3.5mm 270uF, 35 V</v>
      </c>
      <c r="J595" s="45" t="s">
        <v>23</v>
      </c>
      <c r="K595" s="53" t="s">
        <v>5111</v>
      </c>
      <c r="L595" s="45" t="s">
        <v>25</v>
      </c>
      <c r="M595" s="52" t="str">
        <f t="shared" si="100"/>
        <v>CapAl8X15X3.5</v>
      </c>
      <c r="N595" s="52" t="str">
        <f t="shared" si="104"/>
        <v>CapAl8X15X3.5RA</v>
      </c>
      <c r="O595" s="52" t="str">
        <f t="shared" si="101"/>
        <v>CapAl8X15X3.5LA</v>
      </c>
      <c r="P595" s="52" t="s">
        <v>6434</v>
      </c>
      <c r="Q595" s="50" t="s">
        <v>5113</v>
      </c>
      <c r="R595" s="22" t="s">
        <v>5114</v>
      </c>
      <c r="S595" s="22" t="str">
        <f t="shared" ca="1" si="103"/>
        <v>C:\Altium Libraries\Passives Library\DataSheet\Aluminum Electrolytic Capacitors (Panasonic).pdf</v>
      </c>
      <c r="T595" s="50" t="str">
        <f t="shared" si="102"/>
        <v>LOW IMPEDANCE ALUMINUM ELECTROLYTIC CAPACITORS CapAl8X15X3.5 270uF±20% 35 V 105⁰С</v>
      </c>
    </row>
    <row r="596" spans="1:20" x14ac:dyDescent="0.3">
      <c r="A596" s="50" t="s">
        <v>6435</v>
      </c>
      <c r="B596" s="50" t="str">
        <f t="shared" si="95"/>
        <v>FR</v>
      </c>
      <c r="C596" s="51" t="s">
        <v>5148</v>
      </c>
      <c r="D596" s="50" t="str">
        <f t="shared" si="96"/>
        <v>270uF</v>
      </c>
      <c r="E596" s="50" t="s">
        <v>5109</v>
      </c>
      <c r="F596" s="50" t="str">
        <f t="shared" si="97"/>
        <v>35 V</v>
      </c>
      <c r="G596" s="50" t="str">
        <f t="shared" si="98"/>
        <v>105⁰С</v>
      </c>
      <c r="H596" s="52" t="s">
        <v>6109</v>
      </c>
      <c r="I596" s="50" t="str">
        <f t="shared" si="99"/>
        <v>CapAl10X12.5X5.0mm 270uF, 35 V</v>
      </c>
      <c r="J596" s="45" t="s">
        <v>23</v>
      </c>
      <c r="K596" s="53" t="s">
        <v>5111</v>
      </c>
      <c r="L596" s="45" t="s">
        <v>25</v>
      </c>
      <c r="M596" s="52" t="str">
        <f t="shared" si="100"/>
        <v>CapAl10X12.5X5.0</v>
      </c>
      <c r="N596" s="52" t="str">
        <f t="shared" si="104"/>
        <v>CapAl10X12.5X5.0RA</v>
      </c>
      <c r="O596" s="52" t="str">
        <f t="shared" si="101"/>
        <v>CapAl10X12.5X5.0LA</v>
      </c>
      <c r="P596" s="52" t="s">
        <v>6436</v>
      </c>
      <c r="Q596" s="50" t="s">
        <v>5113</v>
      </c>
      <c r="R596" s="22" t="s">
        <v>5114</v>
      </c>
      <c r="S596" s="22" t="str">
        <f t="shared" ca="1" si="103"/>
        <v>C:\Altium Libraries\Passives Library\DataSheet\Aluminum Electrolytic Capacitors (Panasonic).pdf</v>
      </c>
      <c r="T596" s="50" t="str">
        <f t="shared" si="102"/>
        <v>LOW IMPEDANCE ALUMINUM ELECTROLYTIC CAPACITORS CapAl10X12.5X5.0 270uF±20% 35 V 105⁰С</v>
      </c>
    </row>
    <row r="597" spans="1:20" x14ac:dyDescent="0.3">
      <c r="A597" s="50" t="s">
        <v>6437</v>
      </c>
      <c r="B597" s="50" t="str">
        <f t="shared" si="95"/>
        <v>FR</v>
      </c>
      <c r="C597" s="51" t="s">
        <v>5148</v>
      </c>
      <c r="D597" s="50" t="str">
        <f t="shared" si="96"/>
        <v>330uF</v>
      </c>
      <c r="E597" s="50" t="s">
        <v>5109</v>
      </c>
      <c r="F597" s="50" t="str">
        <f t="shared" si="97"/>
        <v>35 V</v>
      </c>
      <c r="G597" s="50" t="str">
        <f t="shared" si="98"/>
        <v>105⁰С</v>
      </c>
      <c r="H597" s="52" t="s">
        <v>6438</v>
      </c>
      <c r="I597" s="50" t="str">
        <f t="shared" si="99"/>
        <v>CapAl10X12.5X5.0mm 330uF, 35 V</v>
      </c>
      <c r="J597" s="45" t="s">
        <v>23</v>
      </c>
      <c r="K597" s="53" t="s">
        <v>5111</v>
      </c>
      <c r="L597" s="45" t="s">
        <v>25</v>
      </c>
      <c r="M597" s="52" t="str">
        <f t="shared" si="100"/>
        <v>CapAl10X12.5X5.0</v>
      </c>
      <c r="N597" s="52" t="str">
        <f t="shared" si="104"/>
        <v>CapAl10X12.5X5.0RA</v>
      </c>
      <c r="O597" s="52" t="str">
        <f t="shared" si="101"/>
        <v>CapAl10X12.5X5.0LA</v>
      </c>
      <c r="P597" s="52" t="s">
        <v>6439</v>
      </c>
      <c r="Q597" s="50" t="s">
        <v>5113</v>
      </c>
      <c r="R597" s="22" t="s">
        <v>5114</v>
      </c>
      <c r="S597" s="22" t="str">
        <f t="shared" ca="1" si="103"/>
        <v>C:\Altium Libraries\Passives Library\DataSheet\Aluminum Electrolytic Capacitors (Panasonic).pdf</v>
      </c>
      <c r="T597" s="50" t="str">
        <f t="shared" si="102"/>
        <v>LOW IMPEDANCE ALUMINUM ELECTROLYTIC CAPACITORS CapAl10X12.5X5.0 330uF±20% 35 V 105⁰С</v>
      </c>
    </row>
    <row r="598" spans="1:20" x14ac:dyDescent="0.3">
      <c r="A598" s="50" t="s">
        <v>6440</v>
      </c>
      <c r="B598" s="50" t="str">
        <f t="shared" si="95"/>
        <v>FR</v>
      </c>
      <c r="C598" s="51" t="s">
        <v>5154</v>
      </c>
      <c r="D598" s="50" t="str">
        <f t="shared" si="96"/>
        <v>390uF</v>
      </c>
      <c r="E598" s="50" t="s">
        <v>5109</v>
      </c>
      <c r="F598" s="50" t="str">
        <f t="shared" si="97"/>
        <v>35 V</v>
      </c>
      <c r="G598" s="50" t="str">
        <f t="shared" si="98"/>
        <v>105⁰С</v>
      </c>
      <c r="H598" s="52" t="s">
        <v>6112</v>
      </c>
      <c r="I598" s="50" t="str">
        <f t="shared" si="99"/>
        <v>CapAl8X20X3.5mm 390uF, 35 V</v>
      </c>
      <c r="J598" s="45" t="s">
        <v>23</v>
      </c>
      <c r="K598" s="53" t="s">
        <v>5111</v>
      </c>
      <c r="L598" s="45" t="s">
        <v>25</v>
      </c>
      <c r="M598" s="52" t="str">
        <f t="shared" si="100"/>
        <v>CapAl8X20X3.5</v>
      </c>
      <c r="N598" s="52" t="str">
        <f t="shared" si="104"/>
        <v>CapAl8X20X3.5RA</v>
      </c>
      <c r="O598" s="52" t="str">
        <f t="shared" si="101"/>
        <v>CapAl8X20X3.5LA</v>
      </c>
      <c r="P598" s="52" t="s">
        <v>6441</v>
      </c>
      <c r="Q598" s="50" t="s">
        <v>5113</v>
      </c>
      <c r="R598" s="22" t="s">
        <v>5114</v>
      </c>
      <c r="S598" s="22" t="str">
        <f t="shared" ca="1" si="103"/>
        <v>C:\Altium Libraries\Passives Library\DataSheet\Aluminum Electrolytic Capacitors (Panasonic).pdf</v>
      </c>
      <c r="T598" s="50" t="str">
        <f t="shared" si="102"/>
        <v>LOW IMPEDANCE ALUMINUM ELECTROLYTIC CAPACITORS CapAl8X20X3.5 390uF±20% 35 V 105⁰С</v>
      </c>
    </row>
    <row r="599" spans="1:20" x14ac:dyDescent="0.3">
      <c r="A599" s="50" t="s">
        <v>6442</v>
      </c>
      <c r="B599" s="50" t="str">
        <f t="shared" si="95"/>
        <v>FR</v>
      </c>
      <c r="C599" s="51" t="s">
        <v>5154</v>
      </c>
      <c r="D599" s="50" t="str">
        <f t="shared" si="96"/>
        <v>470uF</v>
      </c>
      <c r="E599" s="50" t="s">
        <v>5109</v>
      </c>
      <c r="F599" s="50" t="str">
        <f t="shared" si="97"/>
        <v>35 V</v>
      </c>
      <c r="G599" s="50" t="str">
        <f t="shared" si="98"/>
        <v>105⁰С</v>
      </c>
      <c r="H599" s="52" t="s">
        <v>6112</v>
      </c>
      <c r="I599" s="50" t="str">
        <f t="shared" si="99"/>
        <v>CapAl8X20X3.5mm 470uF, 35 V</v>
      </c>
      <c r="J599" s="45" t="s">
        <v>23</v>
      </c>
      <c r="K599" s="53" t="s">
        <v>5111</v>
      </c>
      <c r="L599" s="45" t="s">
        <v>25</v>
      </c>
      <c r="M599" s="52" t="str">
        <f t="shared" si="100"/>
        <v>CapAl8X20X3.5</v>
      </c>
      <c r="N599" s="52" t="str">
        <f t="shared" si="104"/>
        <v>CapAl8X20X3.5RA</v>
      </c>
      <c r="O599" s="52" t="str">
        <f t="shared" si="101"/>
        <v>CapAl8X20X3.5LA</v>
      </c>
      <c r="P599" s="52" t="s">
        <v>6443</v>
      </c>
      <c r="Q599" s="50" t="s">
        <v>5113</v>
      </c>
      <c r="R599" s="22" t="s">
        <v>5114</v>
      </c>
      <c r="S599" s="22" t="str">
        <f t="shared" ca="1" si="103"/>
        <v>C:\Altium Libraries\Passives Library\DataSheet\Aluminum Electrolytic Capacitors (Panasonic).pdf</v>
      </c>
      <c r="T599" s="50" t="str">
        <f t="shared" si="102"/>
        <v>LOW IMPEDANCE ALUMINUM ELECTROLYTIC CAPACITORS CapAl8X20X3.5 470uF±20% 35 V 105⁰С</v>
      </c>
    </row>
    <row r="600" spans="1:20" x14ac:dyDescent="0.3">
      <c r="A600" s="50" t="s">
        <v>6444</v>
      </c>
      <c r="B600" s="50" t="str">
        <f t="shared" si="95"/>
        <v>FR</v>
      </c>
      <c r="C600" s="51" t="s">
        <v>5158</v>
      </c>
      <c r="D600" s="50" t="str">
        <f t="shared" si="96"/>
        <v>470uF</v>
      </c>
      <c r="E600" s="50" t="s">
        <v>5109</v>
      </c>
      <c r="F600" s="50" t="str">
        <f t="shared" si="97"/>
        <v>35 V</v>
      </c>
      <c r="G600" s="50" t="str">
        <f t="shared" si="98"/>
        <v>105⁰С</v>
      </c>
      <c r="H600" s="52" t="s">
        <v>6115</v>
      </c>
      <c r="I600" s="50" t="str">
        <f t="shared" si="99"/>
        <v>CapAl10X16X5.0mm 470uF, 35 V</v>
      </c>
      <c r="J600" s="45" t="s">
        <v>23</v>
      </c>
      <c r="K600" s="53" t="s">
        <v>5111</v>
      </c>
      <c r="L600" s="45" t="s">
        <v>25</v>
      </c>
      <c r="M600" s="52" t="str">
        <f t="shared" si="100"/>
        <v>CapAl10X16X5.0</v>
      </c>
      <c r="N600" s="52" t="str">
        <f t="shared" si="104"/>
        <v>CapAl10X16X5.0RA</v>
      </c>
      <c r="O600" s="52" t="str">
        <f t="shared" si="101"/>
        <v>CapAl10X16X5.0LA</v>
      </c>
      <c r="P600" s="52" t="s">
        <v>6445</v>
      </c>
      <c r="Q600" s="50" t="s">
        <v>5113</v>
      </c>
      <c r="R600" s="22" t="s">
        <v>5114</v>
      </c>
      <c r="S600" s="22" t="str">
        <f t="shared" ca="1" si="103"/>
        <v>C:\Altium Libraries\Passives Library\DataSheet\Aluminum Electrolytic Capacitors (Panasonic).pdf</v>
      </c>
      <c r="T600" s="50" t="str">
        <f t="shared" si="102"/>
        <v>LOW IMPEDANCE ALUMINUM ELECTROLYTIC CAPACITORS CapAl10X16X5.0 470uF±20% 35 V 105⁰С</v>
      </c>
    </row>
    <row r="601" spans="1:20" x14ac:dyDescent="0.3">
      <c r="A601" s="50" t="s">
        <v>6446</v>
      </c>
      <c r="B601" s="50" t="str">
        <f t="shared" si="95"/>
        <v>FR</v>
      </c>
      <c r="C601" s="51" t="s">
        <v>5162</v>
      </c>
      <c r="D601" s="50" t="str">
        <f t="shared" si="96"/>
        <v>560uF</v>
      </c>
      <c r="E601" s="50" t="s">
        <v>5109</v>
      </c>
      <c r="F601" s="50" t="str">
        <f t="shared" si="97"/>
        <v>35 V</v>
      </c>
      <c r="G601" s="50" t="str">
        <f t="shared" si="98"/>
        <v>105⁰С</v>
      </c>
      <c r="H601" s="52" t="s">
        <v>6118</v>
      </c>
      <c r="I601" s="50" t="str">
        <f t="shared" si="99"/>
        <v>CapAl10X20X5.0mm 560uF, 35 V</v>
      </c>
      <c r="J601" s="45" t="s">
        <v>23</v>
      </c>
      <c r="K601" s="53" t="s">
        <v>5111</v>
      </c>
      <c r="L601" s="45" t="s">
        <v>25</v>
      </c>
      <c r="M601" s="52" t="str">
        <f t="shared" si="100"/>
        <v>CapAl10X20X5.0</v>
      </c>
      <c r="N601" s="52" t="str">
        <f t="shared" si="104"/>
        <v>CapAl10X20X5.0RA</v>
      </c>
      <c r="O601" s="52" t="str">
        <f t="shared" si="101"/>
        <v>CapAl10X20X5.0LA</v>
      </c>
      <c r="P601" s="52" t="s">
        <v>6447</v>
      </c>
      <c r="Q601" s="50" t="s">
        <v>5113</v>
      </c>
      <c r="R601" s="22" t="s">
        <v>5114</v>
      </c>
      <c r="S601" s="22" t="str">
        <f t="shared" ca="1" si="103"/>
        <v>C:\Altium Libraries\Passives Library\DataSheet\Aluminum Electrolytic Capacitors (Panasonic).pdf</v>
      </c>
      <c r="T601" s="50" t="str">
        <f t="shared" si="102"/>
        <v>LOW IMPEDANCE ALUMINUM ELECTROLYTIC CAPACITORS CapAl10X20X5.0 560uF±20% 35 V 105⁰С</v>
      </c>
    </row>
    <row r="602" spans="1:20" x14ac:dyDescent="0.3">
      <c r="A602" s="50" t="s">
        <v>6448</v>
      </c>
      <c r="B602" s="50" t="str">
        <f t="shared" si="95"/>
        <v>FR</v>
      </c>
      <c r="C602" s="51" t="s">
        <v>5162</v>
      </c>
      <c r="D602" s="50" t="str">
        <f t="shared" si="96"/>
        <v>680uF</v>
      </c>
      <c r="E602" s="50" t="s">
        <v>5109</v>
      </c>
      <c r="F602" s="50" t="str">
        <f t="shared" si="97"/>
        <v>35 V</v>
      </c>
      <c r="G602" s="50" t="str">
        <f t="shared" si="98"/>
        <v>105⁰С</v>
      </c>
      <c r="H602" s="52" t="s">
        <v>6118</v>
      </c>
      <c r="I602" s="50" t="str">
        <f t="shared" si="99"/>
        <v>CapAl10X20X5.0mm 680uF, 35 V</v>
      </c>
      <c r="J602" s="45" t="s">
        <v>23</v>
      </c>
      <c r="K602" s="53" t="s">
        <v>5111</v>
      </c>
      <c r="L602" s="45" t="s">
        <v>25</v>
      </c>
      <c r="M602" s="52" t="str">
        <f t="shared" si="100"/>
        <v>CapAl10X20X5.0</v>
      </c>
      <c r="N602" s="52" t="str">
        <f t="shared" si="104"/>
        <v>CapAl10X20X5.0RA</v>
      </c>
      <c r="O602" s="52" t="str">
        <f t="shared" si="101"/>
        <v>CapAl10X20X5.0LA</v>
      </c>
      <c r="P602" s="52" t="s">
        <v>6449</v>
      </c>
      <c r="Q602" s="50" t="s">
        <v>5113</v>
      </c>
      <c r="R602" s="22" t="s">
        <v>5114</v>
      </c>
      <c r="S602" s="22" t="str">
        <f t="shared" ca="1" si="103"/>
        <v>C:\Altium Libraries\Passives Library\DataSheet\Aluminum Electrolytic Capacitors (Panasonic).pdf</v>
      </c>
      <c r="T602" s="50" t="str">
        <f t="shared" si="102"/>
        <v>LOW IMPEDANCE ALUMINUM ELECTROLYTIC CAPACITORS CapAl10X20X5.0 680uF±20% 35 V 105⁰С</v>
      </c>
    </row>
    <row r="603" spans="1:20" x14ac:dyDescent="0.3">
      <c r="A603" s="50" t="s">
        <v>6450</v>
      </c>
      <c r="B603" s="50" t="str">
        <f t="shared" si="95"/>
        <v>FR</v>
      </c>
      <c r="C603" s="51" t="s">
        <v>5170</v>
      </c>
      <c r="D603" s="50" t="str">
        <f t="shared" si="96"/>
        <v>680uF</v>
      </c>
      <c r="E603" s="50" t="s">
        <v>5109</v>
      </c>
      <c r="F603" s="50" t="str">
        <f t="shared" si="97"/>
        <v>35 V</v>
      </c>
      <c r="G603" s="50" t="str">
        <f t="shared" si="98"/>
        <v>105⁰С</v>
      </c>
      <c r="H603" s="52" t="s">
        <v>6121</v>
      </c>
      <c r="I603" s="50" t="str">
        <f t="shared" si="99"/>
        <v>CapAl10X25X5.0mm 680uF, 35 V</v>
      </c>
      <c r="J603" s="45" t="s">
        <v>23</v>
      </c>
      <c r="K603" s="53" t="s">
        <v>5111</v>
      </c>
      <c r="L603" s="45" t="s">
        <v>25</v>
      </c>
      <c r="M603" s="52" t="str">
        <f t="shared" si="100"/>
        <v>CapAl10X25X5.0</v>
      </c>
      <c r="N603" s="52" t="str">
        <f t="shared" si="104"/>
        <v>CapAl10X25X5.0RA</v>
      </c>
      <c r="O603" s="52" t="str">
        <f t="shared" si="101"/>
        <v>CapAl10X25X5.0LA</v>
      </c>
      <c r="P603" s="52" t="s">
        <v>6451</v>
      </c>
      <c r="Q603" s="50" t="s">
        <v>5113</v>
      </c>
      <c r="R603" s="22" t="s">
        <v>5114</v>
      </c>
      <c r="S603" s="22" t="str">
        <f t="shared" ca="1" si="103"/>
        <v>C:\Altium Libraries\Passives Library\DataSheet\Aluminum Electrolytic Capacitors (Panasonic).pdf</v>
      </c>
      <c r="T603" s="50" t="str">
        <f t="shared" si="102"/>
        <v>LOW IMPEDANCE ALUMINUM ELECTROLYTIC CAPACITORS CapAl10X25X5.0 680uF±20% 35 V 105⁰С</v>
      </c>
    </row>
    <row r="604" spans="1:20" x14ac:dyDescent="0.3">
      <c r="A604" s="50" t="s">
        <v>6452</v>
      </c>
      <c r="B604" s="50" t="str">
        <f t="shared" si="95"/>
        <v>FR</v>
      </c>
      <c r="C604" s="51" t="s">
        <v>5170</v>
      </c>
      <c r="D604" s="50" t="str">
        <f t="shared" si="96"/>
        <v>820uF</v>
      </c>
      <c r="E604" s="50" t="s">
        <v>5109</v>
      </c>
      <c r="F604" s="50" t="str">
        <f t="shared" si="97"/>
        <v>35 V</v>
      </c>
      <c r="G604" s="50" t="str">
        <f t="shared" si="98"/>
        <v>105⁰С</v>
      </c>
      <c r="H604" s="52" t="s">
        <v>6121</v>
      </c>
      <c r="I604" s="50" t="str">
        <f t="shared" si="99"/>
        <v>CapAl10X25X5.0mm 820uF, 35 V</v>
      </c>
      <c r="J604" s="45" t="s">
        <v>23</v>
      </c>
      <c r="K604" s="53" t="s">
        <v>5111</v>
      </c>
      <c r="L604" s="45" t="s">
        <v>25</v>
      </c>
      <c r="M604" s="52" t="str">
        <f t="shared" si="100"/>
        <v>CapAl10X25X5.0</v>
      </c>
      <c r="N604" s="52" t="str">
        <f t="shared" si="104"/>
        <v>CapAl10X25X5.0RA</v>
      </c>
      <c r="O604" s="52" t="str">
        <f t="shared" si="101"/>
        <v>CapAl10X25X5.0LA</v>
      </c>
      <c r="P604" s="52" t="s">
        <v>6453</v>
      </c>
      <c r="Q604" s="50" t="s">
        <v>5113</v>
      </c>
      <c r="R604" s="22" t="s">
        <v>5114</v>
      </c>
      <c r="S604" s="22" t="str">
        <f t="shared" ca="1" si="103"/>
        <v>C:\Altium Libraries\Passives Library\DataSheet\Aluminum Electrolytic Capacitors (Panasonic).pdf</v>
      </c>
      <c r="T604" s="50" t="str">
        <f t="shared" si="102"/>
        <v>LOW IMPEDANCE ALUMINUM ELECTROLYTIC CAPACITORS CapAl10X25X5.0 820uF±20% 35 V 105⁰С</v>
      </c>
    </row>
    <row r="605" spans="1:20" x14ac:dyDescent="0.3">
      <c r="A605" s="50" t="s">
        <v>6454</v>
      </c>
      <c r="B605" s="50" t="str">
        <f t="shared" si="95"/>
        <v>FR</v>
      </c>
      <c r="C605" s="51" t="s">
        <v>5184</v>
      </c>
      <c r="D605" s="50" t="str">
        <f t="shared" si="96"/>
        <v>1000uF</v>
      </c>
      <c r="E605" s="50" t="s">
        <v>5109</v>
      </c>
      <c r="F605" s="50" t="str">
        <f t="shared" si="97"/>
        <v>35 V</v>
      </c>
      <c r="G605" s="50" t="str">
        <f t="shared" si="98"/>
        <v>105⁰С</v>
      </c>
      <c r="H605" s="52" t="s">
        <v>6124</v>
      </c>
      <c r="I605" s="50" t="str">
        <f t="shared" si="99"/>
        <v>CapAl12.5X20X5.0mm 1000uF, 35 V</v>
      </c>
      <c r="J605" s="45" t="s">
        <v>23</v>
      </c>
      <c r="K605" s="53" t="s">
        <v>5111</v>
      </c>
      <c r="L605" s="45" t="s">
        <v>25</v>
      </c>
      <c r="M605" s="52" t="str">
        <f t="shared" si="100"/>
        <v>CapAl12.5X20X5.0</v>
      </c>
      <c r="N605" s="52" t="str">
        <f t="shared" si="104"/>
        <v>CapAl12.5X20X5.0RA</v>
      </c>
      <c r="O605" s="52" t="str">
        <f t="shared" si="101"/>
        <v>CapAl12.5X20X5.0LA</v>
      </c>
      <c r="P605" s="52" t="s">
        <v>6455</v>
      </c>
      <c r="Q605" s="50" t="s">
        <v>5113</v>
      </c>
      <c r="R605" s="22" t="s">
        <v>5114</v>
      </c>
      <c r="S605" s="22" t="str">
        <f t="shared" ca="1" si="103"/>
        <v>C:\Altium Libraries\Passives Library\DataSheet\Aluminum Electrolytic Capacitors (Panasonic).pdf</v>
      </c>
      <c r="T605" s="50" t="str">
        <f t="shared" si="102"/>
        <v>LOW IMPEDANCE ALUMINUM ELECTROLYTIC CAPACITORS CapAl12.5X20X5.0 1000uF±20% 35 V 105⁰С</v>
      </c>
    </row>
    <row r="606" spans="1:20" x14ac:dyDescent="0.3">
      <c r="A606" s="50" t="s">
        <v>6456</v>
      </c>
      <c r="B606" s="50" t="str">
        <f t="shared" ref="B606:B669" si="105">MID(P606,4,2)</f>
        <v>FR</v>
      </c>
      <c r="C606" s="51" t="s">
        <v>5196</v>
      </c>
      <c r="D606" s="50" t="str">
        <f t="shared" ref="D606:D669" si="106">CONCATENATE(MID(P606,8,2)*POWER(10,MID(P606,10,1)),"uF")</f>
        <v>1200uF</v>
      </c>
      <c r="E606" s="50" t="s">
        <v>5109</v>
      </c>
      <c r="F606" s="50" t="str">
        <f t="shared" ref="F606:F669" si="107">CONCATENATE(IF((MID(P606,6,2))="0J",6.3,IF((MID(P606,6,2))="1A",10,IF((MID(P606,6,2))="1C",16,IF((MID(P606,6,2))="1E",25,IF((MID(P606,6,2))="1V",35,IF((MID(P606,6,2))="1H",50,IF((MID(P606,6,2))="1J",63,IF((MID(P606,6,2))="2A",100,IF((MID(P606,6,2))="2C",160,IF((MID(P606,6,2))="2D",200,IF((MID(P606,6,2))="2E",250,IF((MID(P606,6,2))="2V",350,IF((MID(P606,6,2))="2G",400,IF((MID(P606,6,2))="2W",450,0))))))))))))))," V")</f>
        <v>35 V</v>
      </c>
      <c r="G606" s="50" t="str">
        <f t="shared" ref="G606:G669" si="108">CONCATENATE((IF(OR(B606="TA",B606="TP"),125,105)),"⁰С")</f>
        <v>105⁰С</v>
      </c>
      <c r="H606" s="52" t="s">
        <v>6127</v>
      </c>
      <c r="I606" s="50" t="str">
        <f t="shared" si="99"/>
        <v>CapAl12.5X25X5.0mm 1200uF, 35 V</v>
      </c>
      <c r="J606" s="45" t="s">
        <v>23</v>
      </c>
      <c r="K606" s="53" t="s">
        <v>5111</v>
      </c>
      <c r="L606" s="45" t="s">
        <v>25</v>
      </c>
      <c r="M606" s="52" t="str">
        <f t="shared" si="100"/>
        <v>CapAl12.5X25X5.0</v>
      </c>
      <c r="N606" s="52" t="str">
        <f t="shared" si="104"/>
        <v>CapAl12.5X25X5.0RA</v>
      </c>
      <c r="O606" s="52" t="str">
        <f t="shared" si="101"/>
        <v>CapAl12.5X25X5.0LA</v>
      </c>
      <c r="P606" s="52" t="s">
        <v>6457</v>
      </c>
      <c r="Q606" s="50" t="s">
        <v>5113</v>
      </c>
      <c r="R606" s="22" t="s">
        <v>5114</v>
      </c>
      <c r="S606" s="22" t="str">
        <f t="shared" ca="1" si="103"/>
        <v>C:\Altium Libraries\Passives Library\DataSheet\Aluminum Electrolytic Capacitors (Panasonic).pdf</v>
      </c>
      <c r="T606" s="50" t="str">
        <f t="shared" si="102"/>
        <v>LOW IMPEDANCE ALUMINUM ELECTROLYTIC CAPACITORS CapAl12.5X25X5.0 1200uF±20% 35 V 105⁰С</v>
      </c>
    </row>
    <row r="607" spans="1:20" x14ac:dyDescent="0.3">
      <c r="A607" s="50" t="s">
        <v>6458</v>
      </c>
      <c r="B607" s="50" t="str">
        <f t="shared" si="105"/>
        <v>FR</v>
      </c>
      <c r="C607" s="51" t="s">
        <v>5200</v>
      </c>
      <c r="D607" s="50" t="str">
        <f t="shared" si="106"/>
        <v>1500uF</v>
      </c>
      <c r="E607" s="50" t="s">
        <v>5109</v>
      </c>
      <c r="F607" s="50" t="str">
        <f t="shared" si="107"/>
        <v>35 V</v>
      </c>
      <c r="G607" s="50" t="str">
        <f t="shared" si="108"/>
        <v>105⁰С</v>
      </c>
      <c r="H607" s="52" t="s">
        <v>6130</v>
      </c>
      <c r="I607" s="50" t="str">
        <f t="shared" si="99"/>
        <v>CapAl12.5X30X5.0mm 1500uF, 35 V</v>
      </c>
      <c r="J607" s="45" t="s">
        <v>23</v>
      </c>
      <c r="K607" s="53" t="s">
        <v>5111</v>
      </c>
      <c r="L607" s="45" t="s">
        <v>25</v>
      </c>
      <c r="M607" s="52" t="str">
        <f t="shared" si="100"/>
        <v>CapAl12.5X30X5.0</v>
      </c>
      <c r="N607" s="52" t="str">
        <f t="shared" si="104"/>
        <v>CapAl12.5X30X5.0RA</v>
      </c>
      <c r="O607" s="52" t="str">
        <f t="shared" si="101"/>
        <v>CapAl12.5X30X5.0LA</v>
      </c>
      <c r="P607" s="52" t="s">
        <v>6459</v>
      </c>
      <c r="Q607" s="50" t="s">
        <v>5113</v>
      </c>
      <c r="R607" s="22" t="s">
        <v>5114</v>
      </c>
      <c r="S607" s="22" t="str">
        <f t="shared" ca="1" si="103"/>
        <v>C:\Altium Libraries\Passives Library\DataSheet\Aluminum Electrolytic Capacitors (Panasonic).pdf</v>
      </c>
      <c r="T607" s="50" t="str">
        <f t="shared" si="102"/>
        <v>LOW IMPEDANCE ALUMINUM ELECTROLYTIC CAPACITORS CapAl12.5X30X5.0 1500uF±20% 35 V 105⁰С</v>
      </c>
    </row>
    <row r="608" spans="1:20" x14ac:dyDescent="0.3">
      <c r="A608" s="50" t="s">
        <v>6460</v>
      </c>
      <c r="B608" s="50" t="str">
        <f t="shared" si="105"/>
        <v>FR</v>
      </c>
      <c r="C608" s="51" t="s">
        <v>5204</v>
      </c>
      <c r="D608" s="50" t="str">
        <f t="shared" si="106"/>
        <v>1500uF</v>
      </c>
      <c r="E608" s="50" t="s">
        <v>5109</v>
      </c>
      <c r="F608" s="50" t="str">
        <f t="shared" si="107"/>
        <v>35 V</v>
      </c>
      <c r="G608" s="50" t="str">
        <f t="shared" si="108"/>
        <v>105⁰С</v>
      </c>
      <c r="H608" s="52" t="s">
        <v>6136</v>
      </c>
      <c r="I608" s="50" t="str">
        <f t="shared" si="99"/>
        <v>CapAl16X20X7.5mm 1500uF, 35 V</v>
      </c>
      <c r="J608" s="45" t="s">
        <v>23</v>
      </c>
      <c r="K608" s="53" t="s">
        <v>5111</v>
      </c>
      <c r="L608" s="45" t="s">
        <v>25</v>
      </c>
      <c r="M608" s="52" t="str">
        <f t="shared" si="100"/>
        <v>CapAl16X20X7.5</v>
      </c>
      <c r="N608" s="52" t="str">
        <f t="shared" si="104"/>
        <v>CapAl16X20X7.5RA</v>
      </c>
      <c r="O608" s="52" t="str">
        <f t="shared" si="101"/>
        <v>CapAl16X20X7.5LA</v>
      </c>
      <c r="P608" s="52" t="s">
        <v>6461</v>
      </c>
      <c r="Q608" s="50" t="s">
        <v>5113</v>
      </c>
      <c r="R608" s="22" t="s">
        <v>5114</v>
      </c>
      <c r="S608" s="22" t="str">
        <f t="shared" ca="1" si="103"/>
        <v>C:\Altium Libraries\Passives Library\DataSheet\Aluminum Electrolytic Capacitors (Panasonic).pdf</v>
      </c>
      <c r="T608" s="50" t="str">
        <f t="shared" si="102"/>
        <v>LOW IMPEDANCE ALUMINUM ELECTROLYTIC CAPACITORS CapAl16X20X7.5 1500uF±20% 35 V 105⁰С</v>
      </c>
    </row>
    <row r="609" spans="1:20" x14ac:dyDescent="0.3">
      <c r="A609" s="50" t="s">
        <v>6462</v>
      </c>
      <c r="B609" s="50" t="str">
        <f t="shared" si="105"/>
        <v>FR</v>
      </c>
      <c r="C609" s="51" t="s">
        <v>5208</v>
      </c>
      <c r="D609" s="50" t="str">
        <f t="shared" si="106"/>
        <v>1800uF</v>
      </c>
      <c r="E609" s="50" t="s">
        <v>5109</v>
      </c>
      <c r="F609" s="50" t="str">
        <f t="shared" si="107"/>
        <v>35 V</v>
      </c>
      <c r="G609" s="50" t="str">
        <f t="shared" si="108"/>
        <v>105⁰С</v>
      </c>
      <c r="H609" s="52" t="s">
        <v>6133</v>
      </c>
      <c r="I609" s="50" t="str">
        <f t="shared" si="99"/>
        <v>CapAl12.5X35X5.0mm 1800uF, 35 V</v>
      </c>
      <c r="J609" s="45" t="s">
        <v>23</v>
      </c>
      <c r="K609" s="53" t="s">
        <v>5111</v>
      </c>
      <c r="L609" s="45" t="s">
        <v>25</v>
      </c>
      <c r="M609" s="52" t="str">
        <f t="shared" si="100"/>
        <v>CapAl12.5X35X5.0</v>
      </c>
      <c r="N609" s="52" t="str">
        <f t="shared" si="104"/>
        <v>CapAl12.5X35X5.0RA</v>
      </c>
      <c r="O609" s="52" t="str">
        <f t="shared" si="101"/>
        <v>CapAl12.5X35X5.0LA</v>
      </c>
      <c r="P609" s="52" t="s">
        <v>6463</v>
      </c>
      <c r="Q609" s="50" t="s">
        <v>5113</v>
      </c>
      <c r="R609" s="22" t="s">
        <v>5114</v>
      </c>
      <c r="S609" s="22" t="str">
        <f t="shared" ca="1" si="103"/>
        <v>C:\Altium Libraries\Passives Library\DataSheet\Aluminum Electrolytic Capacitors (Panasonic).pdf</v>
      </c>
      <c r="T609" s="50" t="str">
        <f t="shared" si="102"/>
        <v>LOW IMPEDANCE ALUMINUM ELECTROLYTIC CAPACITORS CapAl12.5X35X5.0 1800uF±20% 35 V 105⁰С</v>
      </c>
    </row>
    <row r="610" spans="1:20" x14ac:dyDescent="0.3">
      <c r="A610" s="50" t="s">
        <v>6464</v>
      </c>
      <c r="B610" s="50" t="str">
        <f t="shared" si="105"/>
        <v>FR</v>
      </c>
      <c r="C610" s="51" t="s">
        <v>5218</v>
      </c>
      <c r="D610" s="50" t="str">
        <f t="shared" si="106"/>
        <v>1800uF</v>
      </c>
      <c r="E610" s="50" t="s">
        <v>5109</v>
      </c>
      <c r="F610" s="50" t="str">
        <f t="shared" si="107"/>
        <v>35 V</v>
      </c>
      <c r="G610" s="50" t="str">
        <f t="shared" si="108"/>
        <v>105⁰С</v>
      </c>
      <c r="H610" s="52" t="s">
        <v>6139</v>
      </c>
      <c r="I610" s="50" t="str">
        <f t="shared" si="99"/>
        <v>CapAl16X25X7.5mm 1800uF, 35 V</v>
      </c>
      <c r="J610" s="45" t="s">
        <v>23</v>
      </c>
      <c r="K610" s="53" t="s">
        <v>5111</v>
      </c>
      <c r="L610" s="45" t="s">
        <v>25</v>
      </c>
      <c r="M610" s="52" t="str">
        <f t="shared" si="100"/>
        <v>CapAl16X25X7.5</v>
      </c>
      <c r="N610" s="52" t="str">
        <f t="shared" si="104"/>
        <v>CapAl16X25X7.5RA</v>
      </c>
      <c r="O610" s="52" t="str">
        <f t="shared" si="101"/>
        <v>CapAl16X25X7.5LA</v>
      </c>
      <c r="P610" s="52" t="s">
        <v>6465</v>
      </c>
      <c r="Q610" s="50" t="s">
        <v>5113</v>
      </c>
      <c r="R610" s="22" t="s">
        <v>5114</v>
      </c>
      <c r="S610" s="22" t="str">
        <f t="shared" ca="1" si="103"/>
        <v>C:\Altium Libraries\Passives Library\DataSheet\Aluminum Electrolytic Capacitors (Panasonic).pdf</v>
      </c>
      <c r="T610" s="50" t="str">
        <f t="shared" si="102"/>
        <v>LOW IMPEDANCE ALUMINUM ELECTROLYTIC CAPACITORS CapAl16X25X7.5 1800uF±20% 35 V 105⁰С</v>
      </c>
    </row>
    <row r="611" spans="1:20" x14ac:dyDescent="0.3">
      <c r="A611" s="50" t="s">
        <v>6466</v>
      </c>
      <c r="B611" s="50" t="str">
        <f t="shared" si="105"/>
        <v>FR</v>
      </c>
      <c r="C611" s="51" t="s">
        <v>5208</v>
      </c>
      <c r="D611" s="50" t="str">
        <f t="shared" si="106"/>
        <v>2200uF</v>
      </c>
      <c r="E611" s="50" t="s">
        <v>5109</v>
      </c>
      <c r="F611" s="50" t="str">
        <f t="shared" si="107"/>
        <v>35 V</v>
      </c>
      <c r="G611" s="50" t="str">
        <f t="shared" si="108"/>
        <v>105⁰С</v>
      </c>
      <c r="H611" s="52" t="s">
        <v>6133</v>
      </c>
      <c r="I611" s="50" t="str">
        <f t="shared" si="99"/>
        <v>CapAl12.5X35X5.0mm 2200uF, 35 V</v>
      </c>
      <c r="J611" s="45" t="s">
        <v>23</v>
      </c>
      <c r="K611" s="53" t="s">
        <v>5111</v>
      </c>
      <c r="L611" s="45" t="s">
        <v>25</v>
      </c>
      <c r="M611" s="52" t="str">
        <f t="shared" si="100"/>
        <v>CapAl12.5X35X5.0</v>
      </c>
      <c r="N611" s="52" t="str">
        <f t="shared" si="104"/>
        <v>CapAl12.5X35X5.0RA</v>
      </c>
      <c r="O611" s="52" t="str">
        <f t="shared" si="101"/>
        <v>CapAl12.5X35X5.0LA</v>
      </c>
      <c r="P611" s="52" t="s">
        <v>6467</v>
      </c>
      <c r="Q611" s="50" t="s">
        <v>5113</v>
      </c>
      <c r="R611" s="22" t="s">
        <v>5114</v>
      </c>
      <c r="S611" s="22" t="str">
        <f t="shared" ca="1" si="103"/>
        <v>C:\Altium Libraries\Passives Library\DataSheet\Aluminum Electrolytic Capacitors (Panasonic).pdf</v>
      </c>
      <c r="T611" s="50" t="str">
        <f t="shared" si="102"/>
        <v>LOW IMPEDANCE ALUMINUM ELECTROLYTIC CAPACITORS CapAl12.5X35X5.0 2200uF±20% 35 V 105⁰С</v>
      </c>
    </row>
    <row r="612" spans="1:20" x14ac:dyDescent="0.3">
      <c r="A612" s="50" t="s">
        <v>6468</v>
      </c>
      <c r="B612" s="50" t="str">
        <f t="shared" si="105"/>
        <v>FR</v>
      </c>
      <c r="C612" s="51" t="s">
        <v>5218</v>
      </c>
      <c r="D612" s="50" t="str">
        <f t="shared" si="106"/>
        <v>2200uF</v>
      </c>
      <c r="E612" s="50" t="s">
        <v>5109</v>
      </c>
      <c r="F612" s="50" t="str">
        <f t="shared" si="107"/>
        <v>35 V</v>
      </c>
      <c r="G612" s="50" t="str">
        <f t="shared" si="108"/>
        <v>105⁰С</v>
      </c>
      <c r="H612" s="52" t="s">
        <v>6139</v>
      </c>
      <c r="I612" s="50" t="str">
        <f t="shared" si="99"/>
        <v>CapAl16X25X7.5mm 2200uF, 35 V</v>
      </c>
      <c r="J612" s="45" t="s">
        <v>23</v>
      </c>
      <c r="K612" s="53" t="s">
        <v>5111</v>
      </c>
      <c r="L612" s="45" t="s">
        <v>25</v>
      </c>
      <c r="M612" s="52" t="str">
        <f t="shared" si="100"/>
        <v>CapAl16X25X7.5</v>
      </c>
      <c r="N612" s="52" t="str">
        <f t="shared" si="104"/>
        <v>CapAl16X25X7.5RA</v>
      </c>
      <c r="O612" s="52" t="str">
        <f t="shared" si="101"/>
        <v>CapAl16X25X7.5LA</v>
      </c>
      <c r="P612" s="52" t="s">
        <v>6469</v>
      </c>
      <c r="Q612" s="50" t="s">
        <v>5113</v>
      </c>
      <c r="R612" s="22" t="s">
        <v>5114</v>
      </c>
      <c r="S612" s="22" t="str">
        <f t="shared" ca="1" si="103"/>
        <v>C:\Altium Libraries\Passives Library\DataSheet\Aluminum Electrolytic Capacitors (Panasonic).pdf</v>
      </c>
      <c r="T612" s="50" t="str">
        <f t="shared" si="102"/>
        <v>LOW IMPEDANCE ALUMINUM ELECTROLYTIC CAPACITORS CapAl16X25X7.5 2200uF±20% 35 V 105⁰С</v>
      </c>
    </row>
    <row r="613" spans="1:20" x14ac:dyDescent="0.3">
      <c r="A613" s="50" t="s">
        <v>6470</v>
      </c>
      <c r="B613" s="50" t="str">
        <f t="shared" si="105"/>
        <v>FR</v>
      </c>
      <c r="C613" s="51" t="s">
        <v>5120</v>
      </c>
      <c r="D613" s="50" t="s">
        <v>5588</v>
      </c>
      <c r="E613" s="50" t="s">
        <v>5109</v>
      </c>
      <c r="F613" s="50" t="str">
        <f t="shared" si="107"/>
        <v>50 V</v>
      </c>
      <c r="G613" s="50" t="str">
        <f t="shared" si="108"/>
        <v>105⁰С</v>
      </c>
      <c r="H613" s="52" t="s">
        <v>6471</v>
      </c>
      <c r="I613" s="50" t="str">
        <f t="shared" si="99"/>
        <v>CapAl5X11X2.0mm 4.7uF, 50 V</v>
      </c>
      <c r="J613" s="45" t="s">
        <v>23</v>
      </c>
      <c r="K613" s="53" t="s">
        <v>5111</v>
      </c>
      <c r="L613" s="45" t="s">
        <v>25</v>
      </c>
      <c r="M613" s="52" t="str">
        <f t="shared" si="100"/>
        <v>CapAl5X11X2.0</v>
      </c>
      <c r="N613" s="52" t="str">
        <f t="shared" si="104"/>
        <v>CapAl5X11X2.0RA</v>
      </c>
      <c r="O613" s="52" t="str">
        <f t="shared" si="101"/>
        <v>CapAl5X11X2.0LA</v>
      </c>
      <c r="P613" s="52" t="s">
        <v>6472</v>
      </c>
      <c r="Q613" s="50" t="s">
        <v>5113</v>
      </c>
      <c r="R613" s="22" t="s">
        <v>5114</v>
      </c>
      <c r="S613" s="22" t="str">
        <f t="shared" ca="1" si="103"/>
        <v>C:\Altium Libraries\Passives Library\DataSheet\Aluminum Electrolytic Capacitors (Panasonic).pdf</v>
      </c>
      <c r="T613" s="50" t="str">
        <f t="shared" si="102"/>
        <v>LOW IMPEDANCE ALUMINUM ELECTROLYTIC CAPACITORS CapAl5X11X2.0 4.7uF±20% 50 V 105⁰С</v>
      </c>
    </row>
    <row r="614" spans="1:20" x14ac:dyDescent="0.3">
      <c r="A614" s="50" t="s">
        <v>6473</v>
      </c>
      <c r="B614" s="50" t="str">
        <f t="shared" si="105"/>
        <v>FR</v>
      </c>
      <c r="C614" s="51" t="s">
        <v>5120</v>
      </c>
      <c r="D614" s="50" t="str">
        <f t="shared" si="106"/>
        <v>10uF</v>
      </c>
      <c r="E614" s="50" t="s">
        <v>5109</v>
      </c>
      <c r="F614" s="50" t="str">
        <f t="shared" si="107"/>
        <v>50 V</v>
      </c>
      <c r="G614" s="50" t="str">
        <f t="shared" si="108"/>
        <v>105⁰С</v>
      </c>
      <c r="H614" s="52" t="s">
        <v>6262</v>
      </c>
      <c r="I614" s="50" t="str">
        <f t="shared" si="99"/>
        <v>CapAl5X11X2.0mm 10uF, 50 V</v>
      </c>
      <c r="J614" s="45" t="s">
        <v>23</v>
      </c>
      <c r="K614" s="53" t="s">
        <v>5111</v>
      </c>
      <c r="L614" s="45" t="s">
        <v>25</v>
      </c>
      <c r="M614" s="52" t="str">
        <f t="shared" si="100"/>
        <v>CapAl5X11X2.0</v>
      </c>
      <c r="N614" s="52" t="str">
        <f t="shared" si="104"/>
        <v>CapAl5X11X2.0RA</v>
      </c>
      <c r="O614" s="52" t="str">
        <f t="shared" si="101"/>
        <v>CapAl5X11X2.0LA</v>
      </c>
      <c r="P614" s="52" t="s">
        <v>6474</v>
      </c>
      <c r="Q614" s="50" t="s">
        <v>5113</v>
      </c>
      <c r="R614" s="22" t="s">
        <v>5114</v>
      </c>
      <c r="S614" s="22" t="str">
        <f t="shared" ca="1" si="103"/>
        <v>C:\Altium Libraries\Passives Library\DataSheet\Aluminum Electrolytic Capacitors (Panasonic).pdf</v>
      </c>
      <c r="T614" s="50" t="str">
        <f t="shared" si="102"/>
        <v>LOW IMPEDANCE ALUMINUM ELECTROLYTIC CAPACITORS CapAl5X11X2.0 10uF±20% 50 V 105⁰С</v>
      </c>
    </row>
    <row r="615" spans="1:20" x14ac:dyDescent="0.3">
      <c r="A615" s="50" t="s">
        <v>6475</v>
      </c>
      <c r="B615" s="50" t="str">
        <f t="shared" si="105"/>
        <v>FR</v>
      </c>
      <c r="C615" s="51" t="s">
        <v>5120</v>
      </c>
      <c r="D615" s="50" t="str">
        <f t="shared" si="106"/>
        <v>22uF</v>
      </c>
      <c r="E615" s="50" t="s">
        <v>5109</v>
      </c>
      <c r="F615" s="50" t="str">
        <f t="shared" si="107"/>
        <v>50 V</v>
      </c>
      <c r="G615" s="50" t="str">
        <f t="shared" si="108"/>
        <v>105⁰С</v>
      </c>
      <c r="H615" s="52" t="s">
        <v>6262</v>
      </c>
      <c r="I615" s="50" t="str">
        <f t="shared" si="99"/>
        <v>CapAl5X11X2.0mm 22uF, 50 V</v>
      </c>
      <c r="J615" s="45" t="s">
        <v>23</v>
      </c>
      <c r="K615" s="53" t="s">
        <v>5111</v>
      </c>
      <c r="L615" s="45" t="s">
        <v>25</v>
      </c>
      <c r="M615" s="52" t="str">
        <f t="shared" si="100"/>
        <v>CapAl5X11X2.0</v>
      </c>
      <c r="N615" s="52" t="str">
        <f t="shared" si="104"/>
        <v>CapAl5X11X2.0RA</v>
      </c>
      <c r="O615" s="52" t="str">
        <f t="shared" si="101"/>
        <v>CapAl5X11X2.0LA</v>
      </c>
      <c r="P615" s="52" t="s">
        <v>6476</v>
      </c>
      <c r="Q615" s="50" t="s">
        <v>5113</v>
      </c>
      <c r="R615" s="22" t="s">
        <v>5114</v>
      </c>
      <c r="S615" s="22" t="str">
        <f t="shared" ca="1" si="103"/>
        <v>C:\Altium Libraries\Passives Library\DataSheet\Aluminum Electrolytic Capacitors (Panasonic).pdf</v>
      </c>
      <c r="T615" s="50" t="str">
        <f t="shared" si="102"/>
        <v>LOW IMPEDANCE ALUMINUM ELECTROLYTIC CAPACITORS CapAl5X11X2.0 22uF±20% 50 V 105⁰С</v>
      </c>
    </row>
    <row r="616" spans="1:20" x14ac:dyDescent="0.3">
      <c r="A616" s="50" t="s">
        <v>6477</v>
      </c>
      <c r="B616" s="50" t="str">
        <f t="shared" si="105"/>
        <v>FR</v>
      </c>
      <c r="C616" s="51" t="s">
        <v>5128</v>
      </c>
      <c r="D616" s="50" t="str">
        <f t="shared" si="106"/>
        <v>47uF</v>
      </c>
      <c r="E616" s="50" t="s">
        <v>5109</v>
      </c>
      <c r="F616" s="50" t="str">
        <f t="shared" si="107"/>
        <v>50 V</v>
      </c>
      <c r="G616" s="50" t="str">
        <f t="shared" si="108"/>
        <v>105⁰С</v>
      </c>
      <c r="H616" s="52" t="s">
        <v>5706</v>
      </c>
      <c r="I616" s="50" t="str">
        <f t="shared" si="99"/>
        <v>CapAl6.3X11.2X2.5mm 47uF, 50 V</v>
      </c>
      <c r="J616" s="45" t="s">
        <v>23</v>
      </c>
      <c r="K616" s="53" t="s">
        <v>5111</v>
      </c>
      <c r="L616" s="45" t="s">
        <v>25</v>
      </c>
      <c r="M616" s="52" t="str">
        <f t="shared" si="100"/>
        <v>CapAl6.3X11.2X2.5</v>
      </c>
      <c r="N616" s="52" t="str">
        <f t="shared" si="104"/>
        <v>CapAl6.3X11.2X2.5RA</v>
      </c>
      <c r="O616" s="52" t="str">
        <f t="shared" si="101"/>
        <v>CapAl6.3X11.2X2.5LA</v>
      </c>
      <c r="P616" s="52" t="s">
        <v>6478</v>
      </c>
      <c r="Q616" s="50" t="s">
        <v>5113</v>
      </c>
      <c r="R616" s="22" t="s">
        <v>5114</v>
      </c>
      <c r="S616" s="22" t="str">
        <f t="shared" ca="1" si="103"/>
        <v>C:\Altium Libraries\Passives Library\DataSheet\Aluminum Electrolytic Capacitors (Panasonic).pdf</v>
      </c>
      <c r="T616" s="50" t="str">
        <f t="shared" si="102"/>
        <v>LOW IMPEDANCE ALUMINUM ELECTROLYTIC CAPACITORS CapAl6.3X11.2X2.5 47uF±20% 50 V 105⁰С</v>
      </c>
    </row>
    <row r="617" spans="1:20" x14ac:dyDescent="0.3">
      <c r="A617" s="50" t="s">
        <v>6479</v>
      </c>
      <c r="B617" s="50" t="str">
        <f t="shared" si="105"/>
        <v>FR</v>
      </c>
      <c r="C617" s="51" t="s">
        <v>5128</v>
      </c>
      <c r="D617" s="50" t="str">
        <f t="shared" si="106"/>
        <v>56uF</v>
      </c>
      <c r="E617" s="50" t="s">
        <v>5109</v>
      </c>
      <c r="F617" s="50" t="str">
        <f t="shared" si="107"/>
        <v>50 V</v>
      </c>
      <c r="G617" s="50" t="str">
        <f t="shared" si="108"/>
        <v>105⁰С</v>
      </c>
      <c r="H617" s="52" t="s">
        <v>5706</v>
      </c>
      <c r="I617" s="50" t="str">
        <f t="shared" si="99"/>
        <v>CapAl6.3X11.2X2.5mm 56uF, 50 V</v>
      </c>
      <c r="J617" s="45" t="s">
        <v>23</v>
      </c>
      <c r="K617" s="53" t="s">
        <v>5111</v>
      </c>
      <c r="L617" s="45" t="s">
        <v>25</v>
      </c>
      <c r="M617" s="52" t="str">
        <f t="shared" si="100"/>
        <v>CapAl6.3X11.2X2.5</v>
      </c>
      <c r="N617" s="52" t="str">
        <f t="shared" si="104"/>
        <v>CapAl6.3X11.2X2.5RA</v>
      </c>
      <c r="O617" s="52" t="str">
        <f t="shared" si="101"/>
        <v>CapAl6.3X11.2X2.5LA</v>
      </c>
      <c r="P617" s="52" t="s">
        <v>6480</v>
      </c>
      <c r="Q617" s="50" t="s">
        <v>5113</v>
      </c>
      <c r="R617" s="22" t="s">
        <v>5114</v>
      </c>
      <c r="S617" s="22" t="str">
        <f t="shared" ca="1" si="103"/>
        <v>C:\Altium Libraries\Passives Library\DataSheet\Aluminum Electrolytic Capacitors (Panasonic).pdf</v>
      </c>
      <c r="T617" s="50" t="str">
        <f t="shared" si="102"/>
        <v>LOW IMPEDANCE ALUMINUM ELECTROLYTIC CAPACITORS CapAl6.3X11.2X2.5 56uF±20% 50 V 105⁰С</v>
      </c>
    </row>
    <row r="618" spans="1:20" x14ac:dyDescent="0.3">
      <c r="A618" s="50" t="s">
        <v>6481</v>
      </c>
      <c r="B618" s="50" t="str">
        <f t="shared" si="105"/>
        <v>FR</v>
      </c>
      <c r="C618" s="51" t="s">
        <v>5136</v>
      </c>
      <c r="D618" s="50" t="str">
        <f t="shared" si="106"/>
        <v>100uF</v>
      </c>
      <c r="E618" s="50" t="s">
        <v>5109</v>
      </c>
      <c r="F618" s="50" t="str">
        <f t="shared" si="107"/>
        <v>50 V</v>
      </c>
      <c r="G618" s="50" t="str">
        <f t="shared" si="108"/>
        <v>105⁰С</v>
      </c>
      <c r="H618" s="52" t="s">
        <v>6267</v>
      </c>
      <c r="I618" s="50" t="str">
        <f t="shared" si="99"/>
        <v>CapAl8X11.5X3.5mm 100uF, 50 V</v>
      </c>
      <c r="J618" s="45" t="s">
        <v>23</v>
      </c>
      <c r="K618" s="53" t="s">
        <v>5111</v>
      </c>
      <c r="L618" s="45" t="s">
        <v>25</v>
      </c>
      <c r="M618" s="52" t="str">
        <f t="shared" si="100"/>
        <v>CapAl8X11.5X3.5</v>
      </c>
      <c r="N618" s="52" t="str">
        <f t="shared" si="104"/>
        <v>CapAl8X11.5X3.5RA</v>
      </c>
      <c r="O618" s="52" t="str">
        <f t="shared" si="101"/>
        <v>CapAl8X11.5X3.5LA</v>
      </c>
      <c r="P618" s="52" t="s">
        <v>6482</v>
      </c>
      <c r="Q618" s="50" t="s">
        <v>5113</v>
      </c>
      <c r="R618" s="22" t="s">
        <v>5114</v>
      </c>
      <c r="S618" s="22" t="str">
        <f t="shared" ca="1" si="103"/>
        <v>C:\Altium Libraries\Passives Library\DataSheet\Aluminum Electrolytic Capacitors (Panasonic).pdf</v>
      </c>
      <c r="T618" s="50" t="str">
        <f t="shared" si="102"/>
        <v>LOW IMPEDANCE ALUMINUM ELECTROLYTIC CAPACITORS CapAl8X11.5X3.5 100uF±20% 50 V 105⁰С</v>
      </c>
    </row>
    <row r="619" spans="1:20" x14ac:dyDescent="0.3">
      <c r="A619" s="50" t="s">
        <v>6483</v>
      </c>
      <c r="B619" s="50" t="str">
        <f t="shared" si="105"/>
        <v>FR</v>
      </c>
      <c r="C619" s="51" t="s">
        <v>5144</v>
      </c>
      <c r="D619" s="50" t="str">
        <f t="shared" si="106"/>
        <v>120uF</v>
      </c>
      <c r="E619" s="50" t="s">
        <v>5109</v>
      </c>
      <c r="F619" s="50" t="str">
        <f t="shared" si="107"/>
        <v>50 V</v>
      </c>
      <c r="G619" s="50" t="str">
        <f t="shared" si="108"/>
        <v>105⁰С</v>
      </c>
      <c r="H619" s="52" t="s">
        <v>6270</v>
      </c>
      <c r="I619" s="50" t="str">
        <f t="shared" si="99"/>
        <v>CapAl8X15X3.5mm 120uF, 50 V</v>
      </c>
      <c r="J619" s="45" t="s">
        <v>23</v>
      </c>
      <c r="K619" s="53" t="s">
        <v>5111</v>
      </c>
      <c r="L619" s="45" t="s">
        <v>25</v>
      </c>
      <c r="M619" s="52" t="str">
        <f t="shared" si="100"/>
        <v>CapAl8X15X3.5</v>
      </c>
      <c r="N619" s="52" t="str">
        <f t="shared" si="104"/>
        <v>CapAl8X15X3.5RA</v>
      </c>
      <c r="O619" s="52" t="str">
        <f t="shared" si="101"/>
        <v>CapAl8X15X3.5LA</v>
      </c>
      <c r="P619" s="52" t="s">
        <v>6484</v>
      </c>
      <c r="Q619" s="50" t="s">
        <v>5113</v>
      </c>
      <c r="R619" s="22" t="s">
        <v>5114</v>
      </c>
      <c r="S619" s="22" t="str">
        <f t="shared" ca="1" si="103"/>
        <v>C:\Altium Libraries\Passives Library\DataSheet\Aluminum Electrolytic Capacitors (Panasonic).pdf</v>
      </c>
      <c r="T619" s="50" t="str">
        <f t="shared" si="102"/>
        <v>LOW IMPEDANCE ALUMINUM ELECTROLYTIC CAPACITORS CapAl8X15X3.5 120uF±20% 50 V 105⁰С</v>
      </c>
    </row>
    <row r="620" spans="1:20" x14ac:dyDescent="0.3">
      <c r="A620" s="50" t="s">
        <v>6485</v>
      </c>
      <c r="B620" s="50" t="str">
        <f t="shared" si="105"/>
        <v>FR</v>
      </c>
      <c r="C620" s="51" t="s">
        <v>5148</v>
      </c>
      <c r="D620" s="50" t="str">
        <f t="shared" si="106"/>
        <v>150uF</v>
      </c>
      <c r="E620" s="50" t="s">
        <v>5109</v>
      </c>
      <c r="F620" s="50" t="str">
        <f t="shared" si="107"/>
        <v>50 V</v>
      </c>
      <c r="G620" s="50" t="str">
        <f t="shared" si="108"/>
        <v>105⁰С</v>
      </c>
      <c r="H620" s="52" t="s">
        <v>5851</v>
      </c>
      <c r="I620" s="50" t="str">
        <f t="shared" si="99"/>
        <v>CapAl10X12.5X5.0mm 150uF, 50 V</v>
      </c>
      <c r="J620" s="45" t="s">
        <v>23</v>
      </c>
      <c r="K620" s="53" t="s">
        <v>5111</v>
      </c>
      <c r="L620" s="45" t="s">
        <v>25</v>
      </c>
      <c r="M620" s="52" t="str">
        <f t="shared" si="100"/>
        <v>CapAl10X12.5X5.0</v>
      </c>
      <c r="N620" s="52" t="str">
        <f t="shared" si="104"/>
        <v>CapAl10X12.5X5.0RA</v>
      </c>
      <c r="O620" s="52" t="str">
        <f t="shared" si="101"/>
        <v>CapAl10X12.5X5.0LA</v>
      </c>
      <c r="P620" s="52" t="s">
        <v>6486</v>
      </c>
      <c r="Q620" s="50" t="s">
        <v>5113</v>
      </c>
      <c r="R620" s="22" t="s">
        <v>5114</v>
      </c>
      <c r="S620" s="22" t="str">
        <f t="shared" ca="1" si="103"/>
        <v>C:\Altium Libraries\Passives Library\DataSheet\Aluminum Electrolytic Capacitors (Panasonic).pdf</v>
      </c>
      <c r="T620" s="50" t="str">
        <f t="shared" si="102"/>
        <v>LOW IMPEDANCE ALUMINUM ELECTROLYTIC CAPACITORS CapAl10X12.5X5.0 150uF±20% 50 V 105⁰С</v>
      </c>
    </row>
    <row r="621" spans="1:20" x14ac:dyDescent="0.3">
      <c r="A621" s="50" t="s">
        <v>6487</v>
      </c>
      <c r="B621" s="50" t="str">
        <f t="shared" si="105"/>
        <v>FR</v>
      </c>
      <c r="C621" s="51" t="s">
        <v>5154</v>
      </c>
      <c r="D621" s="50" t="str">
        <f t="shared" si="106"/>
        <v>180uF</v>
      </c>
      <c r="E621" s="50" t="s">
        <v>5109</v>
      </c>
      <c r="F621" s="50" t="str">
        <f t="shared" si="107"/>
        <v>50 V</v>
      </c>
      <c r="G621" s="50" t="str">
        <f t="shared" si="108"/>
        <v>105⁰С</v>
      </c>
      <c r="H621" s="52" t="s">
        <v>6275</v>
      </c>
      <c r="I621" s="50" t="str">
        <f t="shared" si="99"/>
        <v>CapAl8X20X3.5mm 180uF, 50 V</v>
      </c>
      <c r="J621" s="45" t="s">
        <v>23</v>
      </c>
      <c r="K621" s="53" t="s">
        <v>5111</v>
      </c>
      <c r="L621" s="45" t="s">
        <v>25</v>
      </c>
      <c r="M621" s="52" t="str">
        <f t="shared" si="100"/>
        <v>CapAl8X20X3.5</v>
      </c>
      <c r="N621" s="52" t="str">
        <f t="shared" si="104"/>
        <v>CapAl8X20X3.5RA</v>
      </c>
      <c r="O621" s="52" t="str">
        <f t="shared" si="101"/>
        <v>CapAl8X20X3.5LA</v>
      </c>
      <c r="P621" s="52" t="s">
        <v>6488</v>
      </c>
      <c r="Q621" s="50" t="s">
        <v>5113</v>
      </c>
      <c r="R621" s="22" t="s">
        <v>5114</v>
      </c>
      <c r="S621" s="22" t="str">
        <f t="shared" ca="1" si="103"/>
        <v>C:\Altium Libraries\Passives Library\DataSheet\Aluminum Electrolytic Capacitors (Panasonic).pdf</v>
      </c>
      <c r="T621" s="50" t="str">
        <f t="shared" si="102"/>
        <v>LOW IMPEDANCE ALUMINUM ELECTROLYTIC CAPACITORS CapAl8X20X3.5 180uF±20% 50 V 105⁰С</v>
      </c>
    </row>
    <row r="622" spans="1:20" x14ac:dyDescent="0.3">
      <c r="A622" s="50" t="s">
        <v>6489</v>
      </c>
      <c r="B622" s="50" t="str">
        <f t="shared" si="105"/>
        <v>FR</v>
      </c>
      <c r="C622" s="51" t="s">
        <v>5158</v>
      </c>
      <c r="D622" s="50" t="str">
        <f t="shared" si="106"/>
        <v>220uF</v>
      </c>
      <c r="E622" s="50" t="s">
        <v>5109</v>
      </c>
      <c r="F622" s="50" t="str">
        <f t="shared" si="107"/>
        <v>50 V</v>
      </c>
      <c r="G622" s="50" t="str">
        <f t="shared" si="108"/>
        <v>105⁰С</v>
      </c>
      <c r="H622" s="52" t="s">
        <v>6278</v>
      </c>
      <c r="I622" s="50" t="str">
        <f t="shared" si="99"/>
        <v>CapAl10X16X5.0mm 220uF, 50 V</v>
      </c>
      <c r="J622" s="45" t="s">
        <v>23</v>
      </c>
      <c r="K622" s="53" t="s">
        <v>5111</v>
      </c>
      <c r="L622" s="45" t="s">
        <v>25</v>
      </c>
      <c r="M622" s="52" t="str">
        <f t="shared" si="100"/>
        <v>CapAl10X16X5.0</v>
      </c>
      <c r="N622" s="52" t="str">
        <f t="shared" si="104"/>
        <v>CapAl10X16X5.0RA</v>
      </c>
      <c r="O622" s="52" t="str">
        <f t="shared" si="101"/>
        <v>CapAl10X16X5.0LA</v>
      </c>
      <c r="P622" s="52" t="s">
        <v>6490</v>
      </c>
      <c r="Q622" s="50" t="s">
        <v>5113</v>
      </c>
      <c r="R622" s="22" t="s">
        <v>5114</v>
      </c>
      <c r="S622" s="22" t="str">
        <f t="shared" ca="1" si="103"/>
        <v>C:\Altium Libraries\Passives Library\DataSheet\Aluminum Electrolytic Capacitors (Panasonic).pdf</v>
      </c>
      <c r="T622" s="50" t="str">
        <f t="shared" si="102"/>
        <v>LOW IMPEDANCE ALUMINUM ELECTROLYTIC CAPACITORS CapAl10X16X5.0 220uF±20% 50 V 105⁰С</v>
      </c>
    </row>
    <row r="623" spans="1:20" x14ac:dyDescent="0.3">
      <c r="A623" s="50" t="s">
        <v>6491</v>
      </c>
      <c r="B623" s="50" t="str">
        <f t="shared" si="105"/>
        <v>FR</v>
      </c>
      <c r="C623" s="51" t="s">
        <v>5162</v>
      </c>
      <c r="D623" s="50" t="str">
        <f t="shared" si="106"/>
        <v>270uF</v>
      </c>
      <c r="E623" s="50" t="s">
        <v>5109</v>
      </c>
      <c r="F623" s="50" t="str">
        <f t="shared" si="107"/>
        <v>50 V</v>
      </c>
      <c r="G623" s="50" t="str">
        <f t="shared" si="108"/>
        <v>105⁰С</v>
      </c>
      <c r="H623" s="52" t="s">
        <v>5907</v>
      </c>
      <c r="I623" s="50" t="str">
        <f t="shared" si="99"/>
        <v>CapAl10X20X5.0mm 270uF, 50 V</v>
      </c>
      <c r="J623" s="45" t="s">
        <v>23</v>
      </c>
      <c r="K623" s="53" t="s">
        <v>5111</v>
      </c>
      <c r="L623" s="45" t="s">
        <v>25</v>
      </c>
      <c r="M623" s="52" t="str">
        <f t="shared" si="100"/>
        <v>CapAl10X20X5.0</v>
      </c>
      <c r="N623" s="52" t="str">
        <f t="shared" si="104"/>
        <v>CapAl10X20X5.0RA</v>
      </c>
      <c r="O623" s="52" t="str">
        <f t="shared" si="101"/>
        <v>CapAl10X20X5.0LA</v>
      </c>
      <c r="P623" s="52" t="s">
        <v>6492</v>
      </c>
      <c r="Q623" s="50" t="s">
        <v>5113</v>
      </c>
      <c r="R623" s="22" t="s">
        <v>5114</v>
      </c>
      <c r="S623" s="22" t="str">
        <f t="shared" ca="1" si="103"/>
        <v>C:\Altium Libraries\Passives Library\DataSheet\Aluminum Electrolytic Capacitors (Panasonic).pdf</v>
      </c>
      <c r="T623" s="50" t="str">
        <f t="shared" si="102"/>
        <v>LOW IMPEDANCE ALUMINUM ELECTROLYTIC CAPACITORS CapAl10X20X5.0 270uF±20% 50 V 105⁰С</v>
      </c>
    </row>
    <row r="624" spans="1:20" x14ac:dyDescent="0.3">
      <c r="A624" s="50" t="s">
        <v>6493</v>
      </c>
      <c r="B624" s="50" t="str">
        <f t="shared" si="105"/>
        <v>FR</v>
      </c>
      <c r="C624" s="51" t="s">
        <v>5170</v>
      </c>
      <c r="D624" s="50" t="str">
        <f t="shared" si="106"/>
        <v>330uF</v>
      </c>
      <c r="E624" s="50" t="s">
        <v>5109</v>
      </c>
      <c r="F624" s="50" t="str">
        <f t="shared" si="107"/>
        <v>50 V</v>
      </c>
      <c r="G624" s="50" t="str">
        <f t="shared" si="108"/>
        <v>105⁰С</v>
      </c>
      <c r="H624" s="52" t="s">
        <v>6283</v>
      </c>
      <c r="I624" s="50" t="str">
        <f t="shared" si="99"/>
        <v>CapAl10X25X5.0mm 330uF, 50 V</v>
      </c>
      <c r="J624" s="45" t="s">
        <v>23</v>
      </c>
      <c r="K624" s="53" t="s">
        <v>5111</v>
      </c>
      <c r="L624" s="45" t="s">
        <v>25</v>
      </c>
      <c r="M624" s="52" t="str">
        <f t="shared" si="100"/>
        <v>CapAl10X25X5.0</v>
      </c>
      <c r="N624" s="52" t="str">
        <f t="shared" si="104"/>
        <v>CapAl10X25X5.0RA</v>
      </c>
      <c r="O624" s="52" t="str">
        <f t="shared" si="101"/>
        <v>CapAl10X25X5.0LA</v>
      </c>
      <c r="P624" s="52" t="s">
        <v>6494</v>
      </c>
      <c r="Q624" s="50" t="s">
        <v>5113</v>
      </c>
      <c r="R624" s="22" t="s">
        <v>5114</v>
      </c>
      <c r="S624" s="22" t="str">
        <f t="shared" ca="1" si="103"/>
        <v>C:\Altium Libraries\Passives Library\DataSheet\Aluminum Electrolytic Capacitors (Panasonic).pdf</v>
      </c>
      <c r="T624" s="50" t="str">
        <f t="shared" si="102"/>
        <v>LOW IMPEDANCE ALUMINUM ELECTROLYTIC CAPACITORS CapAl10X25X5.0 330uF±20% 50 V 105⁰С</v>
      </c>
    </row>
    <row r="625" spans="1:20" x14ac:dyDescent="0.3">
      <c r="A625" s="50" t="s">
        <v>6495</v>
      </c>
      <c r="B625" s="50" t="str">
        <f t="shared" si="105"/>
        <v>FR</v>
      </c>
      <c r="C625" s="51" t="s">
        <v>5184</v>
      </c>
      <c r="D625" s="50" t="str">
        <f t="shared" si="106"/>
        <v>470uF</v>
      </c>
      <c r="E625" s="50" t="s">
        <v>5109</v>
      </c>
      <c r="F625" s="50" t="str">
        <f t="shared" si="107"/>
        <v>50 V</v>
      </c>
      <c r="G625" s="50" t="str">
        <f t="shared" si="108"/>
        <v>105⁰С</v>
      </c>
      <c r="H625" s="52" t="s">
        <v>6286</v>
      </c>
      <c r="I625" s="50" t="str">
        <f t="shared" si="99"/>
        <v>CapAl12.5X20X5.0mm 470uF, 50 V</v>
      </c>
      <c r="J625" s="45" t="s">
        <v>23</v>
      </c>
      <c r="K625" s="53" t="s">
        <v>5111</v>
      </c>
      <c r="L625" s="45" t="s">
        <v>25</v>
      </c>
      <c r="M625" s="52" t="str">
        <f t="shared" si="100"/>
        <v>CapAl12.5X20X5.0</v>
      </c>
      <c r="N625" s="52" t="str">
        <f t="shared" si="104"/>
        <v>CapAl12.5X20X5.0RA</v>
      </c>
      <c r="O625" s="52" t="str">
        <f t="shared" si="101"/>
        <v>CapAl12.5X20X5.0LA</v>
      </c>
      <c r="P625" s="52" t="s">
        <v>6496</v>
      </c>
      <c r="Q625" s="50" t="s">
        <v>5113</v>
      </c>
      <c r="R625" s="22" t="s">
        <v>5114</v>
      </c>
      <c r="S625" s="22" t="str">
        <f t="shared" ca="1" si="103"/>
        <v>C:\Altium Libraries\Passives Library\DataSheet\Aluminum Electrolytic Capacitors (Panasonic).pdf</v>
      </c>
      <c r="T625" s="50" t="str">
        <f t="shared" si="102"/>
        <v>LOW IMPEDANCE ALUMINUM ELECTROLYTIC CAPACITORS CapAl12.5X20X5.0 470uF±20% 50 V 105⁰С</v>
      </c>
    </row>
    <row r="626" spans="1:20" x14ac:dyDescent="0.3">
      <c r="A626" s="50" t="s">
        <v>6497</v>
      </c>
      <c r="B626" s="50" t="str">
        <f t="shared" si="105"/>
        <v>FR</v>
      </c>
      <c r="C626" s="51" t="s">
        <v>5196</v>
      </c>
      <c r="D626" s="50" t="str">
        <f t="shared" si="106"/>
        <v>560uF</v>
      </c>
      <c r="E626" s="50" t="s">
        <v>5109</v>
      </c>
      <c r="F626" s="50" t="str">
        <f t="shared" si="107"/>
        <v>50 V</v>
      </c>
      <c r="G626" s="50" t="str">
        <f t="shared" si="108"/>
        <v>105⁰С</v>
      </c>
      <c r="H626" s="52" t="s">
        <v>6289</v>
      </c>
      <c r="I626" s="50" t="str">
        <f t="shared" si="99"/>
        <v>CapAl12.5X25X5.0mm 560uF, 50 V</v>
      </c>
      <c r="J626" s="45" t="s">
        <v>23</v>
      </c>
      <c r="K626" s="53" t="s">
        <v>5111</v>
      </c>
      <c r="L626" s="45" t="s">
        <v>25</v>
      </c>
      <c r="M626" s="52" t="str">
        <f t="shared" si="100"/>
        <v>CapAl12.5X25X5.0</v>
      </c>
      <c r="N626" s="52" t="str">
        <f t="shared" si="104"/>
        <v>CapAl12.5X25X5.0RA</v>
      </c>
      <c r="O626" s="52" t="str">
        <f t="shared" si="101"/>
        <v>CapAl12.5X25X5.0LA</v>
      </c>
      <c r="P626" s="52" t="s">
        <v>6498</v>
      </c>
      <c r="Q626" s="50" t="s">
        <v>5113</v>
      </c>
      <c r="R626" s="22" t="s">
        <v>5114</v>
      </c>
      <c r="S626" s="22" t="str">
        <f t="shared" ca="1" si="103"/>
        <v>C:\Altium Libraries\Passives Library\DataSheet\Aluminum Electrolytic Capacitors (Panasonic).pdf</v>
      </c>
      <c r="T626" s="50" t="str">
        <f t="shared" si="102"/>
        <v>LOW IMPEDANCE ALUMINUM ELECTROLYTIC CAPACITORS CapAl12.5X25X5.0 560uF±20% 50 V 105⁰С</v>
      </c>
    </row>
    <row r="627" spans="1:20" x14ac:dyDescent="0.3">
      <c r="A627" s="50" t="s">
        <v>6499</v>
      </c>
      <c r="B627" s="50" t="str">
        <f t="shared" si="105"/>
        <v>FR</v>
      </c>
      <c r="C627" s="51" t="s">
        <v>5200</v>
      </c>
      <c r="D627" s="50" t="str">
        <f t="shared" si="106"/>
        <v>680uF</v>
      </c>
      <c r="E627" s="50" t="s">
        <v>5109</v>
      </c>
      <c r="F627" s="50" t="str">
        <f t="shared" si="107"/>
        <v>50 V</v>
      </c>
      <c r="G627" s="50" t="str">
        <f t="shared" si="108"/>
        <v>105⁰С</v>
      </c>
      <c r="H627" s="52" t="s">
        <v>6292</v>
      </c>
      <c r="I627" s="50" t="str">
        <f t="shared" si="99"/>
        <v>CapAl12.5X30X5.0mm 680uF, 50 V</v>
      </c>
      <c r="J627" s="45" t="s">
        <v>23</v>
      </c>
      <c r="K627" s="53" t="s">
        <v>5111</v>
      </c>
      <c r="L627" s="45" t="s">
        <v>25</v>
      </c>
      <c r="M627" s="52" t="str">
        <f t="shared" si="100"/>
        <v>CapAl12.5X30X5.0</v>
      </c>
      <c r="N627" s="52" t="str">
        <f t="shared" si="104"/>
        <v>CapAl12.5X30X5.0RA</v>
      </c>
      <c r="O627" s="52" t="str">
        <f t="shared" si="101"/>
        <v>CapAl12.5X30X5.0LA</v>
      </c>
      <c r="P627" s="52" t="s">
        <v>6500</v>
      </c>
      <c r="Q627" s="50" t="s">
        <v>5113</v>
      </c>
      <c r="R627" s="22" t="s">
        <v>5114</v>
      </c>
      <c r="S627" s="22" t="str">
        <f t="shared" ca="1" si="103"/>
        <v>C:\Altium Libraries\Passives Library\DataSheet\Aluminum Electrolytic Capacitors (Panasonic).pdf</v>
      </c>
      <c r="T627" s="50" t="str">
        <f t="shared" si="102"/>
        <v>LOW IMPEDANCE ALUMINUM ELECTROLYTIC CAPACITORS CapAl12.5X30X5.0 680uF±20% 50 V 105⁰С</v>
      </c>
    </row>
    <row r="628" spans="1:20" x14ac:dyDescent="0.3">
      <c r="A628" s="50" t="s">
        <v>6501</v>
      </c>
      <c r="B628" s="50" t="str">
        <f t="shared" si="105"/>
        <v>FR</v>
      </c>
      <c r="C628" s="51" t="s">
        <v>5208</v>
      </c>
      <c r="D628" s="50" t="str">
        <f t="shared" si="106"/>
        <v>820uF</v>
      </c>
      <c r="E628" s="50" t="s">
        <v>5109</v>
      </c>
      <c r="F628" s="50" t="str">
        <f t="shared" si="107"/>
        <v>50 V</v>
      </c>
      <c r="G628" s="50" t="str">
        <f t="shared" si="108"/>
        <v>105⁰С</v>
      </c>
      <c r="H628" s="52" t="s">
        <v>6295</v>
      </c>
      <c r="I628" s="50" t="str">
        <f t="shared" si="99"/>
        <v>CapAl12.5X35X5.0mm 820uF, 50 V</v>
      </c>
      <c r="J628" s="45" t="s">
        <v>23</v>
      </c>
      <c r="K628" s="53" t="s">
        <v>5111</v>
      </c>
      <c r="L628" s="45" t="s">
        <v>25</v>
      </c>
      <c r="M628" s="52" t="str">
        <f t="shared" si="100"/>
        <v>CapAl12.5X35X5.0</v>
      </c>
      <c r="N628" s="52" t="str">
        <f t="shared" si="104"/>
        <v>CapAl12.5X35X5.0RA</v>
      </c>
      <c r="O628" s="52" t="str">
        <f t="shared" si="101"/>
        <v>CapAl12.5X35X5.0LA</v>
      </c>
      <c r="P628" s="52" t="s">
        <v>6502</v>
      </c>
      <c r="Q628" s="50" t="s">
        <v>5113</v>
      </c>
      <c r="R628" s="22" t="s">
        <v>5114</v>
      </c>
      <c r="S628" s="22" t="str">
        <f t="shared" ca="1" si="103"/>
        <v>C:\Altium Libraries\Passives Library\DataSheet\Aluminum Electrolytic Capacitors (Panasonic).pdf</v>
      </c>
      <c r="T628" s="50" t="str">
        <f t="shared" si="102"/>
        <v>LOW IMPEDANCE ALUMINUM ELECTROLYTIC CAPACITORS CapAl12.5X35X5.0 820uF±20% 50 V 105⁰С</v>
      </c>
    </row>
    <row r="629" spans="1:20" x14ac:dyDescent="0.3">
      <c r="A629" s="50" t="s">
        <v>6503</v>
      </c>
      <c r="B629" s="50" t="str">
        <f t="shared" si="105"/>
        <v>FR</v>
      </c>
      <c r="C629" s="51" t="s">
        <v>5204</v>
      </c>
      <c r="D629" s="50" t="str">
        <f t="shared" si="106"/>
        <v>820uF</v>
      </c>
      <c r="E629" s="50" t="s">
        <v>5109</v>
      </c>
      <c r="F629" s="50" t="str">
        <f t="shared" si="107"/>
        <v>50 V</v>
      </c>
      <c r="G629" s="50" t="str">
        <f t="shared" si="108"/>
        <v>105⁰С</v>
      </c>
      <c r="H629" s="52" t="s">
        <v>6298</v>
      </c>
      <c r="I629" s="50" t="str">
        <f t="shared" si="99"/>
        <v>CapAl16X20X7.5mm 820uF, 50 V</v>
      </c>
      <c r="J629" s="45" t="s">
        <v>23</v>
      </c>
      <c r="K629" s="53" t="s">
        <v>5111</v>
      </c>
      <c r="L629" s="45" t="s">
        <v>25</v>
      </c>
      <c r="M629" s="52" t="str">
        <f t="shared" si="100"/>
        <v>CapAl16X20X7.5</v>
      </c>
      <c r="N629" s="52" t="str">
        <f t="shared" si="104"/>
        <v>CapAl16X20X7.5RA</v>
      </c>
      <c r="O629" s="52" t="str">
        <f t="shared" si="101"/>
        <v>CapAl16X20X7.5LA</v>
      </c>
      <c r="P629" s="52" t="s">
        <v>6504</v>
      </c>
      <c r="Q629" s="50" t="s">
        <v>5113</v>
      </c>
      <c r="R629" s="22" t="s">
        <v>5114</v>
      </c>
      <c r="S629" s="22" t="str">
        <f t="shared" ca="1" si="103"/>
        <v>C:\Altium Libraries\Passives Library\DataSheet\Aluminum Electrolytic Capacitors (Panasonic).pdf</v>
      </c>
      <c r="T629" s="50" t="str">
        <f t="shared" si="102"/>
        <v>LOW IMPEDANCE ALUMINUM ELECTROLYTIC CAPACITORS CapAl16X20X7.5 820uF±20% 50 V 105⁰С</v>
      </c>
    </row>
    <row r="630" spans="1:20" x14ac:dyDescent="0.3">
      <c r="A630" s="50" t="s">
        <v>6505</v>
      </c>
      <c r="B630" s="50" t="str">
        <f t="shared" si="105"/>
        <v>FR</v>
      </c>
      <c r="C630" s="51" t="s">
        <v>5218</v>
      </c>
      <c r="D630" s="50" t="str">
        <f t="shared" si="106"/>
        <v>1000uF</v>
      </c>
      <c r="E630" s="50" t="s">
        <v>5109</v>
      </c>
      <c r="F630" s="50" t="str">
        <f t="shared" si="107"/>
        <v>50 V</v>
      </c>
      <c r="G630" s="50" t="str">
        <f t="shared" si="108"/>
        <v>105⁰С</v>
      </c>
      <c r="H630" s="52" t="s">
        <v>6301</v>
      </c>
      <c r="I630" s="50" t="str">
        <f t="shared" si="99"/>
        <v>CapAl16X25X7.5mm 1000uF, 50 V</v>
      </c>
      <c r="J630" s="45" t="s">
        <v>23</v>
      </c>
      <c r="K630" s="53" t="s">
        <v>5111</v>
      </c>
      <c r="L630" s="45" t="s">
        <v>25</v>
      </c>
      <c r="M630" s="52" t="str">
        <f t="shared" si="100"/>
        <v>CapAl16X25X7.5</v>
      </c>
      <c r="N630" s="52" t="str">
        <f t="shared" si="104"/>
        <v>CapAl16X25X7.5RA</v>
      </c>
      <c r="O630" s="52" t="str">
        <f t="shared" si="101"/>
        <v>CapAl16X25X7.5LA</v>
      </c>
      <c r="P630" s="52" t="s">
        <v>6506</v>
      </c>
      <c r="Q630" s="50" t="s">
        <v>5113</v>
      </c>
      <c r="R630" s="22" t="s">
        <v>5114</v>
      </c>
      <c r="S630" s="22" t="str">
        <f t="shared" ca="1" si="103"/>
        <v>C:\Altium Libraries\Passives Library\DataSheet\Aluminum Electrolytic Capacitors (Panasonic).pdf</v>
      </c>
      <c r="T630" s="50" t="str">
        <f t="shared" si="102"/>
        <v>LOW IMPEDANCE ALUMINUM ELECTROLYTIC CAPACITORS CapAl16X25X7.5 1000uF±20% 50 V 105⁰С</v>
      </c>
    </row>
    <row r="631" spans="1:20" x14ac:dyDescent="0.3">
      <c r="A631" s="50" t="s">
        <v>6507</v>
      </c>
      <c r="B631" s="50" t="str">
        <f t="shared" si="105"/>
        <v>FR</v>
      </c>
      <c r="C631" s="51" t="s">
        <v>5120</v>
      </c>
      <c r="D631" s="50" t="str">
        <f t="shared" si="106"/>
        <v>18uF</v>
      </c>
      <c r="E631" s="50" t="s">
        <v>5109</v>
      </c>
      <c r="F631" s="50" t="str">
        <f t="shared" si="107"/>
        <v>63 V</v>
      </c>
      <c r="G631" s="50" t="str">
        <f t="shared" si="108"/>
        <v>105⁰С</v>
      </c>
      <c r="H631" s="52" t="s">
        <v>5121</v>
      </c>
      <c r="I631" s="50" t="str">
        <f t="shared" si="99"/>
        <v>CapAl5X11X2.0mm 18uF, 63 V</v>
      </c>
      <c r="J631" s="45" t="s">
        <v>23</v>
      </c>
      <c r="K631" s="53" t="s">
        <v>5111</v>
      </c>
      <c r="L631" s="45" t="s">
        <v>25</v>
      </c>
      <c r="M631" s="52" t="str">
        <f t="shared" si="100"/>
        <v>CapAl5X11X2.0</v>
      </c>
      <c r="N631" s="52" t="str">
        <f t="shared" si="104"/>
        <v>CapAl5X11X2.0RA</v>
      </c>
      <c r="O631" s="52" t="str">
        <f t="shared" si="101"/>
        <v>CapAl5X11X2.0LA</v>
      </c>
      <c r="P631" s="52" t="s">
        <v>6508</v>
      </c>
      <c r="Q631" s="50" t="s">
        <v>5113</v>
      </c>
      <c r="R631" s="22" t="s">
        <v>5114</v>
      </c>
      <c r="S631" s="22" t="str">
        <f t="shared" ca="1" si="103"/>
        <v>C:\Altium Libraries\Passives Library\DataSheet\Aluminum Electrolytic Capacitors (Panasonic).pdf</v>
      </c>
      <c r="T631" s="50" t="str">
        <f t="shared" si="102"/>
        <v>LOW IMPEDANCE ALUMINUM ELECTROLYTIC CAPACITORS CapAl5X11X2.0 18uF±20% 63 V 105⁰С</v>
      </c>
    </row>
    <row r="632" spans="1:20" x14ac:dyDescent="0.3">
      <c r="A632" s="50" t="s">
        <v>6509</v>
      </c>
      <c r="B632" s="50" t="str">
        <f t="shared" si="105"/>
        <v>FR</v>
      </c>
      <c r="C632" s="51" t="s">
        <v>5128</v>
      </c>
      <c r="D632" s="50" t="str">
        <f t="shared" si="106"/>
        <v>47uF</v>
      </c>
      <c r="E632" s="50" t="s">
        <v>5109</v>
      </c>
      <c r="F632" s="50" t="str">
        <f t="shared" si="107"/>
        <v>63 V</v>
      </c>
      <c r="G632" s="50" t="str">
        <f t="shared" si="108"/>
        <v>105⁰С</v>
      </c>
      <c r="H632" s="52" t="s">
        <v>6510</v>
      </c>
      <c r="I632" s="50" t="str">
        <f t="shared" si="99"/>
        <v>CapAl6.3X11.2X2.5mm 47uF, 63 V</v>
      </c>
      <c r="J632" s="45" t="s">
        <v>23</v>
      </c>
      <c r="K632" s="53" t="s">
        <v>5111</v>
      </c>
      <c r="L632" s="45" t="s">
        <v>25</v>
      </c>
      <c r="M632" s="52" t="str">
        <f t="shared" si="100"/>
        <v>CapAl6.3X11.2X2.5</v>
      </c>
      <c r="N632" s="52" t="str">
        <f t="shared" si="104"/>
        <v>CapAl6.3X11.2X2.5RA</v>
      </c>
      <c r="O632" s="52" t="str">
        <f t="shared" si="101"/>
        <v>CapAl6.3X11.2X2.5LA</v>
      </c>
      <c r="P632" s="52" t="s">
        <v>6511</v>
      </c>
      <c r="Q632" s="50" t="s">
        <v>5113</v>
      </c>
      <c r="R632" s="22" t="s">
        <v>5114</v>
      </c>
      <c r="S632" s="22" t="str">
        <f t="shared" ca="1" si="103"/>
        <v>C:\Altium Libraries\Passives Library\DataSheet\Aluminum Electrolytic Capacitors (Panasonic).pdf</v>
      </c>
      <c r="T632" s="50" t="str">
        <f t="shared" si="102"/>
        <v>LOW IMPEDANCE ALUMINUM ELECTROLYTIC CAPACITORS CapAl6.3X11.2X2.5 47uF±20% 63 V 105⁰С</v>
      </c>
    </row>
    <row r="633" spans="1:20" x14ac:dyDescent="0.3">
      <c r="A633" s="50" t="s">
        <v>6512</v>
      </c>
      <c r="B633" s="50" t="str">
        <f t="shared" si="105"/>
        <v>FR</v>
      </c>
      <c r="C633" s="51" t="s">
        <v>5136</v>
      </c>
      <c r="D633" s="50" t="str">
        <f t="shared" si="106"/>
        <v>82uF</v>
      </c>
      <c r="E633" s="50" t="s">
        <v>5109</v>
      </c>
      <c r="F633" s="50" t="str">
        <f t="shared" si="107"/>
        <v>63 V</v>
      </c>
      <c r="G633" s="50" t="str">
        <f t="shared" si="108"/>
        <v>105⁰С</v>
      </c>
      <c r="H633" s="52" t="s">
        <v>6513</v>
      </c>
      <c r="I633" s="50" t="str">
        <f t="shared" ref="I633:I652" si="109">CONCATENATE(M633,"mm ",D633,", ",F633)</f>
        <v>CapAl8X11.5X3.5mm 82uF, 63 V</v>
      </c>
      <c r="J633" s="45" t="s">
        <v>23</v>
      </c>
      <c r="K633" s="53" t="s">
        <v>5111</v>
      </c>
      <c r="L633" s="45" t="s">
        <v>25</v>
      </c>
      <c r="M633" s="52" t="str">
        <f t="shared" ref="M633:M652" si="110">CONCATENATE("CapAl",MID(C633,1,FIND("m",C633,1)-1))</f>
        <v>CapAl8X11.5X3.5</v>
      </c>
      <c r="N633" s="52" t="str">
        <f t="shared" si="104"/>
        <v>CapAl8X11.5X3.5RA</v>
      </c>
      <c r="O633" s="52" t="str">
        <f t="shared" ref="O633:O652" si="111">CONCATENATE(M633,"LA")</f>
        <v>CapAl8X11.5X3.5LA</v>
      </c>
      <c r="P633" s="52" t="s">
        <v>6514</v>
      </c>
      <c r="Q633" s="50" t="s">
        <v>5113</v>
      </c>
      <c r="R633" s="22" t="s">
        <v>5114</v>
      </c>
      <c r="S633" s="22" t="str">
        <f t="shared" ca="1" si="103"/>
        <v>C:\Altium Libraries\Passives Library\DataSheet\Aluminum Electrolytic Capacitors (Panasonic).pdf</v>
      </c>
      <c r="T633" s="50" t="str">
        <f t="shared" ref="T633:T652" si="112">CONCATENATE(R633," ",M633," ",D633,E633," ",F633," ",G633)</f>
        <v>LOW IMPEDANCE ALUMINUM ELECTROLYTIC CAPACITORS CapAl8X11.5X3.5 82uF±20% 63 V 105⁰С</v>
      </c>
    </row>
    <row r="634" spans="1:20" x14ac:dyDescent="0.3">
      <c r="A634" s="50" t="s">
        <v>6515</v>
      </c>
      <c r="B634" s="50" t="str">
        <f t="shared" si="105"/>
        <v>FR</v>
      </c>
      <c r="C634" s="51" t="s">
        <v>5144</v>
      </c>
      <c r="D634" s="50" t="str">
        <f t="shared" si="106"/>
        <v>100uF</v>
      </c>
      <c r="E634" s="50" t="s">
        <v>5109</v>
      </c>
      <c r="F634" s="50" t="str">
        <f t="shared" si="107"/>
        <v>63 V</v>
      </c>
      <c r="G634" s="50" t="str">
        <f t="shared" si="108"/>
        <v>105⁰С</v>
      </c>
      <c r="H634" s="52" t="s">
        <v>6516</v>
      </c>
      <c r="I634" s="50" t="str">
        <f t="shared" si="109"/>
        <v>CapAl8X15X3.5mm 100uF, 63 V</v>
      </c>
      <c r="J634" s="45" t="s">
        <v>23</v>
      </c>
      <c r="K634" s="53" t="s">
        <v>5111</v>
      </c>
      <c r="L634" s="45" t="s">
        <v>25</v>
      </c>
      <c r="M634" s="52" t="str">
        <f t="shared" si="110"/>
        <v>CapAl8X15X3.5</v>
      </c>
      <c r="N634" s="52" t="str">
        <f t="shared" si="104"/>
        <v>CapAl8X15X3.5RA</v>
      </c>
      <c r="O634" s="52" t="str">
        <f t="shared" si="111"/>
        <v>CapAl8X15X3.5LA</v>
      </c>
      <c r="P634" s="52" t="s">
        <v>6517</v>
      </c>
      <c r="Q634" s="50" t="s">
        <v>5113</v>
      </c>
      <c r="R634" s="22" t="s">
        <v>5114</v>
      </c>
      <c r="S634" s="22" t="str">
        <f t="shared" ref="S634:S652" ca="1" si="11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634" s="50" t="str">
        <f t="shared" si="112"/>
        <v>LOW IMPEDANCE ALUMINUM ELECTROLYTIC CAPACITORS CapAl8X15X3.5 100uF±20% 63 V 105⁰С</v>
      </c>
    </row>
    <row r="635" spans="1:20" x14ac:dyDescent="0.3">
      <c r="A635" s="50" t="s">
        <v>6518</v>
      </c>
      <c r="B635" s="50" t="str">
        <f t="shared" si="105"/>
        <v>FR</v>
      </c>
      <c r="C635" s="51" t="s">
        <v>5148</v>
      </c>
      <c r="D635" s="50" t="str">
        <f t="shared" si="106"/>
        <v>100uF</v>
      </c>
      <c r="E635" s="50" t="s">
        <v>5109</v>
      </c>
      <c r="F635" s="50" t="str">
        <f t="shared" si="107"/>
        <v>63 V</v>
      </c>
      <c r="G635" s="50" t="str">
        <f t="shared" si="108"/>
        <v>105⁰С</v>
      </c>
      <c r="H635" s="52" t="s">
        <v>6519</v>
      </c>
      <c r="I635" s="50" t="str">
        <f t="shared" si="109"/>
        <v>CapAl10X12.5X5.0mm 100uF, 63 V</v>
      </c>
      <c r="J635" s="45" t="s">
        <v>23</v>
      </c>
      <c r="K635" s="53" t="s">
        <v>5111</v>
      </c>
      <c r="L635" s="45" t="s">
        <v>25</v>
      </c>
      <c r="M635" s="52" t="str">
        <f t="shared" si="110"/>
        <v>CapAl10X12.5X5.0</v>
      </c>
      <c r="N635" s="52" t="str">
        <f t="shared" si="104"/>
        <v>CapAl10X12.5X5.0RA</v>
      </c>
      <c r="O635" s="52" t="str">
        <f t="shared" si="111"/>
        <v>CapAl10X12.5X5.0LA</v>
      </c>
      <c r="P635" s="52" t="s">
        <v>6520</v>
      </c>
      <c r="Q635" s="50" t="s">
        <v>5113</v>
      </c>
      <c r="R635" s="22" t="s">
        <v>5114</v>
      </c>
      <c r="S635" s="22" t="str">
        <f t="shared" ca="1" si="113"/>
        <v>C:\Altium Libraries\Passives Library\DataSheet\Aluminum Electrolytic Capacitors (Panasonic).pdf</v>
      </c>
      <c r="T635" s="50" t="str">
        <f t="shared" si="112"/>
        <v>LOW IMPEDANCE ALUMINUM ELECTROLYTIC CAPACITORS CapAl10X12.5X5.0 100uF±20% 63 V 105⁰С</v>
      </c>
    </row>
    <row r="636" spans="1:20" x14ac:dyDescent="0.3">
      <c r="A636" s="50" t="s">
        <v>6521</v>
      </c>
      <c r="B636" s="50" t="str">
        <f t="shared" si="105"/>
        <v>FR</v>
      </c>
      <c r="C636" s="51" t="s">
        <v>5154</v>
      </c>
      <c r="D636" s="50" t="str">
        <f t="shared" si="106"/>
        <v>120uF</v>
      </c>
      <c r="E636" s="50" t="s">
        <v>5109</v>
      </c>
      <c r="F636" s="50" t="str">
        <f t="shared" si="107"/>
        <v>63 V</v>
      </c>
      <c r="G636" s="50" t="str">
        <f t="shared" si="108"/>
        <v>105⁰С</v>
      </c>
      <c r="H636" s="52" t="s">
        <v>6522</v>
      </c>
      <c r="I636" s="50" t="str">
        <f t="shared" si="109"/>
        <v>CapAl8X20X3.5mm 120uF, 63 V</v>
      </c>
      <c r="J636" s="45" t="s">
        <v>23</v>
      </c>
      <c r="K636" s="53" t="s">
        <v>5111</v>
      </c>
      <c r="L636" s="45" t="s">
        <v>25</v>
      </c>
      <c r="M636" s="52" t="str">
        <f t="shared" si="110"/>
        <v>CapAl8X20X3.5</v>
      </c>
      <c r="N636" s="52" t="str">
        <f t="shared" si="104"/>
        <v>CapAl8X20X3.5RA</v>
      </c>
      <c r="O636" s="52" t="str">
        <f t="shared" si="111"/>
        <v>CapAl8X20X3.5LA</v>
      </c>
      <c r="P636" s="52" t="s">
        <v>6523</v>
      </c>
      <c r="Q636" s="50" t="s">
        <v>5113</v>
      </c>
      <c r="R636" s="22" t="s">
        <v>5114</v>
      </c>
      <c r="S636" s="22" t="str">
        <f t="shared" ca="1" si="113"/>
        <v>C:\Altium Libraries\Passives Library\DataSheet\Aluminum Electrolytic Capacitors (Panasonic).pdf</v>
      </c>
      <c r="T636" s="50" t="str">
        <f t="shared" si="112"/>
        <v>LOW IMPEDANCE ALUMINUM ELECTROLYTIC CAPACITORS CapAl8X20X3.5 120uF±20% 63 V 105⁰С</v>
      </c>
    </row>
    <row r="637" spans="1:20" x14ac:dyDescent="0.3">
      <c r="A637" s="50" t="s">
        <v>6524</v>
      </c>
      <c r="B637" s="50" t="str">
        <f t="shared" si="105"/>
        <v>FR</v>
      </c>
      <c r="C637" s="51" t="s">
        <v>5158</v>
      </c>
      <c r="D637" s="50" t="str">
        <f t="shared" si="106"/>
        <v>120uF</v>
      </c>
      <c r="E637" s="50" t="s">
        <v>5109</v>
      </c>
      <c r="F637" s="50" t="str">
        <f t="shared" si="107"/>
        <v>63 V</v>
      </c>
      <c r="G637" s="50" t="str">
        <f t="shared" si="108"/>
        <v>105⁰С</v>
      </c>
      <c r="H637" s="52" t="s">
        <v>6525</v>
      </c>
      <c r="I637" s="50" t="str">
        <f t="shared" si="109"/>
        <v>CapAl10X16X5.0mm 120uF, 63 V</v>
      </c>
      <c r="J637" s="45" t="s">
        <v>23</v>
      </c>
      <c r="K637" s="53" t="s">
        <v>5111</v>
      </c>
      <c r="L637" s="45" t="s">
        <v>25</v>
      </c>
      <c r="M637" s="52" t="str">
        <f t="shared" si="110"/>
        <v>CapAl10X16X5.0</v>
      </c>
      <c r="N637" s="52" t="str">
        <f t="shared" si="104"/>
        <v>CapAl10X16X5.0RA</v>
      </c>
      <c r="O637" s="52" t="str">
        <f t="shared" si="111"/>
        <v>CapAl10X16X5.0LA</v>
      </c>
      <c r="P637" s="52" t="s">
        <v>6526</v>
      </c>
      <c r="Q637" s="50" t="s">
        <v>5113</v>
      </c>
      <c r="R637" s="22" t="s">
        <v>5114</v>
      </c>
      <c r="S637" s="22" t="str">
        <f t="shared" ca="1" si="113"/>
        <v>C:\Altium Libraries\Passives Library\DataSheet\Aluminum Electrolytic Capacitors (Panasonic).pdf</v>
      </c>
      <c r="T637" s="50" t="str">
        <f t="shared" si="112"/>
        <v>LOW IMPEDANCE ALUMINUM ELECTROLYTIC CAPACITORS CapAl10X16X5.0 120uF±20% 63 V 105⁰С</v>
      </c>
    </row>
    <row r="638" spans="1:20" x14ac:dyDescent="0.3">
      <c r="A638" s="50" t="s">
        <v>6527</v>
      </c>
      <c r="B638" s="50" t="str">
        <f t="shared" si="105"/>
        <v>FR</v>
      </c>
      <c r="C638" s="51" t="s">
        <v>5154</v>
      </c>
      <c r="D638" s="50" t="str">
        <f t="shared" si="106"/>
        <v>150uF</v>
      </c>
      <c r="E638" s="50" t="s">
        <v>5109</v>
      </c>
      <c r="F638" s="50" t="str">
        <f t="shared" si="107"/>
        <v>63 V</v>
      </c>
      <c r="G638" s="50" t="str">
        <f t="shared" si="108"/>
        <v>105⁰С</v>
      </c>
      <c r="H638" s="52" t="s">
        <v>6522</v>
      </c>
      <c r="I638" s="50" t="str">
        <f t="shared" si="109"/>
        <v>CapAl8X20X3.5mm 150uF, 63 V</v>
      </c>
      <c r="J638" s="45" t="s">
        <v>23</v>
      </c>
      <c r="K638" s="53" t="s">
        <v>5111</v>
      </c>
      <c r="L638" s="45" t="s">
        <v>25</v>
      </c>
      <c r="M638" s="52" t="str">
        <f t="shared" si="110"/>
        <v>CapAl8X20X3.5</v>
      </c>
      <c r="N638" s="52" t="str">
        <f t="shared" si="104"/>
        <v>CapAl8X20X3.5RA</v>
      </c>
      <c r="O638" s="52" t="str">
        <f t="shared" si="111"/>
        <v>CapAl8X20X3.5LA</v>
      </c>
      <c r="P638" s="52" t="s">
        <v>6528</v>
      </c>
      <c r="Q638" s="50" t="s">
        <v>5113</v>
      </c>
      <c r="R638" s="22" t="s">
        <v>5114</v>
      </c>
      <c r="S638" s="22" t="str">
        <f t="shared" ca="1" si="113"/>
        <v>C:\Altium Libraries\Passives Library\DataSheet\Aluminum Electrolytic Capacitors (Panasonic).pdf</v>
      </c>
      <c r="T638" s="50" t="str">
        <f t="shared" si="112"/>
        <v>LOW IMPEDANCE ALUMINUM ELECTROLYTIC CAPACITORS CapAl8X20X3.5 150uF±20% 63 V 105⁰С</v>
      </c>
    </row>
    <row r="639" spans="1:20" x14ac:dyDescent="0.3">
      <c r="A639" s="50" t="s">
        <v>6529</v>
      </c>
      <c r="B639" s="50" t="str">
        <f t="shared" si="105"/>
        <v>FR</v>
      </c>
      <c r="C639" s="51" t="s">
        <v>5158</v>
      </c>
      <c r="D639" s="50" t="str">
        <f t="shared" si="106"/>
        <v>150uF</v>
      </c>
      <c r="E639" s="50" t="s">
        <v>5109</v>
      </c>
      <c r="F639" s="50" t="str">
        <f t="shared" si="107"/>
        <v>63 V</v>
      </c>
      <c r="G639" s="50" t="str">
        <f t="shared" si="108"/>
        <v>105⁰С</v>
      </c>
      <c r="H639" s="52" t="s">
        <v>6525</v>
      </c>
      <c r="I639" s="50" t="str">
        <f t="shared" si="109"/>
        <v>CapAl10X16X5.0mm 150uF, 63 V</v>
      </c>
      <c r="J639" s="45" t="s">
        <v>23</v>
      </c>
      <c r="K639" s="53" t="s">
        <v>5111</v>
      </c>
      <c r="L639" s="45" t="s">
        <v>25</v>
      </c>
      <c r="M639" s="52" t="str">
        <f t="shared" si="110"/>
        <v>CapAl10X16X5.0</v>
      </c>
      <c r="N639" s="52" t="str">
        <f t="shared" si="104"/>
        <v>CapAl10X16X5.0RA</v>
      </c>
      <c r="O639" s="52" t="str">
        <f t="shared" si="111"/>
        <v>CapAl10X16X5.0LA</v>
      </c>
      <c r="P639" s="52" t="s">
        <v>6530</v>
      </c>
      <c r="Q639" s="50" t="s">
        <v>5113</v>
      </c>
      <c r="R639" s="22" t="s">
        <v>5114</v>
      </c>
      <c r="S639" s="22" t="str">
        <f t="shared" ca="1" si="113"/>
        <v>C:\Altium Libraries\Passives Library\DataSheet\Aluminum Electrolytic Capacitors (Panasonic).pdf</v>
      </c>
      <c r="T639" s="50" t="str">
        <f t="shared" si="112"/>
        <v>LOW IMPEDANCE ALUMINUM ELECTROLYTIC CAPACITORS CapAl10X16X5.0 150uF±20% 63 V 105⁰С</v>
      </c>
    </row>
    <row r="640" spans="1:20" x14ac:dyDescent="0.3">
      <c r="A640" s="50" t="s">
        <v>6531</v>
      </c>
      <c r="B640" s="50" t="str">
        <f t="shared" si="105"/>
        <v>FR</v>
      </c>
      <c r="C640" s="51" t="s">
        <v>5162</v>
      </c>
      <c r="D640" s="50" t="str">
        <f t="shared" si="106"/>
        <v>180uF</v>
      </c>
      <c r="E640" s="50" t="s">
        <v>5109</v>
      </c>
      <c r="F640" s="50" t="str">
        <f t="shared" si="107"/>
        <v>63 V</v>
      </c>
      <c r="G640" s="50" t="str">
        <f t="shared" si="108"/>
        <v>105⁰С</v>
      </c>
      <c r="H640" s="52" t="s">
        <v>6532</v>
      </c>
      <c r="I640" s="50" t="str">
        <f t="shared" si="109"/>
        <v>CapAl10X20X5.0mm 180uF, 63 V</v>
      </c>
      <c r="J640" s="45" t="s">
        <v>23</v>
      </c>
      <c r="K640" s="53" t="s">
        <v>5111</v>
      </c>
      <c r="L640" s="45" t="s">
        <v>25</v>
      </c>
      <c r="M640" s="52" t="str">
        <f t="shared" si="110"/>
        <v>CapAl10X20X5.0</v>
      </c>
      <c r="N640" s="52" t="str">
        <f t="shared" si="104"/>
        <v>CapAl10X20X5.0RA</v>
      </c>
      <c r="O640" s="52" t="str">
        <f t="shared" si="111"/>
        <v>CapAl10X20X5.0LA</v>
      </c>
      <c r="P640" s="52" t="s">
        <v>6533</v>
      </c>
      <c r="Q640" s="50" t="s">
        <v>5113</v>
      </c>
      <c r="R640" s="22" t="s">
        <v>5114</v>
      </c>
      <c r="S640" s="22" t="str">
        <f t="shared" ca="1" si="113"/>
        <v>C:\Altium Libraries\Passives Library\DataSheet\Aluminum Electrolytic Capacitors (Panasonic).pdf</v>
      </c>
      <c r="T640" s="50" t="str">
        <f t="shared" si="112"/>
        <v>LOW IMPEDANCE ALUMINUM ELECTROLYTIC CAPACITORS CapAl10X20X5.0 180uF±20% 63 V 105⁰С</v>
      </c>
    </row>
    <row r="641" spans="1:20" x14ac:dyDescent="0.3">
      <c r="A641" s="50" t="s">
        <v>6534</v>
      </c>
      <c r="B641" s="50" t="str">
        <f t="shared" si="105"/>
        <v>FR</v>
      </c>
      <c r="C641" s="51" t="s">
        <v>5170</v>
      </c>
      <c r="D641" s="50" t="str">
        <f t="shared" si="106"/>
        <v>220uF</v>
      </c>
      <c r="E641" s="50" t="s">
        <v>5109</v>
      </c>
      <c r="F641" s="50" t="str">
        <f t="shared" si="107"/>
        <v>63 V</v>
      </c>
      <c r="G641" s="50" t="str">
        <f t="shared" si="108"/>
        <v>105⁰С</v>
      </c>
      <c r="H641" s="52" t="s">
        <v>6535</v>
      </c>
      <c r="I641" s="50" t="str">
        <f t="shared" si="109"/>
        <v>CapAl10X25X5.0mm 220uF, 63 V</v>
      </c>
      <c r="J641" s="45" t="s">
        <v>23</v>
      </c>
      <c r="K641" s="53" t="s">
        <v>5111</v>
      </c>
      <c r="L641" s="45" t="s">
        <v>25</v>
      </c>
      <c r="M641" s="52" t="str">
        <f t="shared" si="110"/>
        <v>CapAl10X25X5.0</v>
      </c>
      <c r="N641" s="52" t="str">
        <f t="shared" si="104"/>
        <v>CapAl10X25X5.0RA</v>
      </c>
      <c r="O641" s="52" t="str">
        <f t="shared" si="111"/>
        <v>CapAl10X25X5.0LA</v>
      </c>
      <c r="P641" s="52" t="s">
        <v>6536</v>
      </c>
      <c r="Q641" s="50" t="s">
        <v>5113</v>
      </c>
      <c r="R641" s="22" t="s">
        <v>5114</v>
      </c>
      <c r="S641" s="22" t="str">
        <f t="shared" ca="1" si="113"/>
        <v>C:\Altium Libraries\Passives Library\DataSheet\Aluminum Electrolytic Capacitors (Panasonic).pdf</v>
      </c>
      <c r="T641" s="50" t="str">
        <f t="shared" si="112"/>
        <v>LOW IMPEDANCE ALUMINUM ELECTROLYTIC CAPACITORS CapAl10X25X5.0 220uF±20% 63 V 105⁰С</v>
      </c>
    </row>
    <row r="642" spans="1:20" x14ac:dyDescent="0.3">
      <c r="A642" s="50" t="s">
        <v>6537</v>
      </c>
      <c r="B642" s="50" t="str">
        <f t="shared" si="105"/>
        <v>FR</v>
      </c>
      <c r="C642" s="51" t="s">
        <v>5162</v>
      </c>
      <c r="D642" s="50" t="str">
        <f t="shared" si="106"/>
        <v>270uF</v>
      </c>
      <c r="E642" s="50" t="s">
        <v>5109</v>
      </c>
      <c r="F642" s="50" t="str">
        <f t="shared" si="107"/>
        <v>63 V</v>
      </c>
      <c r="G642" s="50" t="str">
        <f t="shared" si="108"/>
        <v>105⁰С</v>
      </c>
      <c r="H642" s="52" t="s">
        <v>6532</v>
      </c>
      <c r="I642" s="50" t="str">
        <f t="shared" si="109"/>
        <v>CapAl10X20X5.0mm 270uF, 63 V</v>
      </c>
      <c r="J642" s="45" t="s">
        <v>23</v>
      </c>
      <c r="K642" s="53" t="s">
        <v>5111</v>
      </c>
      <c r="L642" s="45" t="s">
        <v>25</v>
      </c>
      <c r="M642" s="52" t="str">
        <f t="shared" si="110"/>
        <v>CapAl10X20X5.0</v>
      </c>
      <c r="N642" s="52" t="str">
        <f t="shared" si="104"/>
        <v>CapAl10X20X5.0RA</v>
      </c>
      <c r="O642" s="52" t="str">
        <f t="shared" si="111"/>
        <v>CapAl10X20X5.0LA</v>
      </c>
      <c r="P642" s="52" t="s">
        <v>6538</v>
      </c>
      <c r="Q642" s="50" t="s">
        <v>5113</v>
      </c>
      <c r="R642" s="22" t="s">
        <v>5114</v>
      </c>
      <c r="S642" s="22" t="str">
        <f t="shared" ca="1" si="113"/>
        <v>C:\Altium Libraries\Passives Library\DataSheet\Aluminum Electrolytic Capacitors (Panasonic).pdf</v>
      </c>
      <c r="T642" s="50" t="str">
        <f t="shared" si="112"/>
        <v>LOW IMPEDANCE ALUMINUM ELECTROLYTIC CAPACITORS CapAl10X20X5.0 270uF±20% 63 V 105⁰С</v>
      </c>
    </row>
    <row r="643" spans="1:20" x14ac:dyDescent="0.3">
      <c r="A643" s="50" t="s">
        <v>6539</v>
      </c>
      <c r="B643" s="50" t="str">
        <f t="shared" si="105"/>
        <v>FR</v>
      </c>
      <c r="C643" s="51" t="s">
        <v>5170</v>
      </c>
      <c r="D643" s="50" t="str">
        <f t="shared" si="106"/>
        <v>270uF</v>
      </c>
      <c r="E643" s="50" t="s">
        <v>5109</v>
      </c>
      <c r="F643" s="50" t="str">
        <f t="shared" si="107"/>
        <v>63 V</v>
      </c>
      <c r="G643" s="50" t="str">
        <f t="shared" si="108"/>
        <v>105⁰С</v>
      </c>
      <c r="H643" s="52" t="s">
        <v>6535</v>
      </c>
      <c r="I643" s="50" t="str">
        <f t="shared" si="109"/>
        <v>CapAl10X25X5.0mm 270uF, 63 V</v>
      </c>
      <c r="J643" s="45" t="s">
        <v>23</v>
      </c>
      <c r="K643" s="53" t="s">
        <v>5111</v>
      </c>
      <c r="L643" s="45" t="s">
        <v>25</v>
      </c>
      <c r="M643" s="52" t="str">
        <f t="shared" si="110"/>
        <v>CapAl10X25X5.0</v>
      </c>
      <c r="N643" s="52" t="str">
        <f t="shared" ref="N643:N706" si="114">CONCATENATE(M643,"RA")</f>
        <v>CapAl10X25X5.0RA</v>
      </c>
      <c r="O643" s="52" t="str">
        <f t="shared" si="111"/>
        <v>CapAl10X25X5.0LA</v>
      </c>
      <c r="P643" s="52" t="s">
        <v>6540</v>
      </c>
      <c r="Q643" s="50" t="s">
        <v>5113</v>
      </c>
      <c r="R643" s="22" t="s">
        <v>5114</v>
      </c>
      <c r="S643" s="22" t="str">
        <f t="shared" ca="1" si="113"/>
        <v>C:\Altium Libraries\Passives Library\DataSheet\Aluminum Electrolytic Capacitors (Panasonic).pdf</v>
      </c>
      <c r="T643" s="50" t="str">
        <f t="shared" si="112"/>
        <v>LOW IMPEDANCE ALUMINUM ELECTROLYTIC CAPACITORS CapAl10X25X5.0 270uF±20% 63 V 105⁰С</v>
      </c>
    </row>
    <row r="644" spans="1:20" x14ac:dyDescent="0.3">
      <c r="A644" s="50" t="s">
        <v>6541</v>
      </c>
      <c r="B644" s="50" t="str">
        <f t="shared" si="105"/>
        <v>FR</v>
      </c>
      <c r="C644" s="51" t="s">
        <v>5184</v>
      </c>
      <c r="D644" s="50" t="str">
        <f t="shared" si="106"/>
        <v>270uF</v>
      </c>
      <c r="E644" s="50" t="s">
        <v>5109</v>
      </c>
      <c r="F644" s="50" t="str">
        <f t="shared" si="107"/>
        <v>63 V</v>
      </c>
      <c r="G644" s="50" t="str">
        <f t="shared" si="108"/>
        <v>105⁰С</v>
      </c>
      <c r="H644" s="52" t="s">
        <v>6542</v>
      </c>
      <c r="I644" s="50" t="str">
        <f t="shared" si="109"/>
        <v>CapAl12.5X20X5.0mm 270uF, 63 V</v>
      </c>
      <c r="J644" s="45" t="s">
        <v>23</v>
      </c>
      <c r="K644" s="53" t="s">
        <v>5111</v>
      </c>
      <c r="L644" s="45" t="s">
        <v>25</v>
      </c>
      <c r="M644" s="52" t="str">
        <f t="shared" si="110"/>
        <v>CapAl12.5X20X5.0</v>
      </c>
      <c r="N644" s="52" t="str">
        <f t="shared" si="114"/>
        <v>CapAl12.5X20X5.0RA</v>
      </c>
      <c r="O644" s="52" t="str">
        <f t="shared" si="111"/>
        <v>CapAl12.5X20X5.0LA</v>
      </c>
      <c r="P644" s="52" t="s">
        <v>6543</v>
      </c>
      <c r="Q644" s="50" t="s">
        <v>5113</v>
      </c>
      <c r="R644" s="22" t="s">
        <v>5114</v>
      </c>
      <c r="S644" s="22" t="str">
        <f t="shared" ca="1" si="113"/>
        <v>C:\Altium Libraries\Passives Library\DataSheet\Aluminum Electrolytic Capacitors (Panasonic).pdf</v>
      </c>
      <c r="T644" s="50" t="str">
        <f t="shared" si="112"/>
        <v>LOW IMPEDANCE ALUMINUM ELECTROLYTIC CAPACITORS CapAl12.5X20X5.0 270uF±20% 63 V 105⁰С</v>
      </c>
    </row>
    <row r="645" spans="1:20" x14ac:dyDescent="0.3">
      <c r="A645" s="50" t="s">
        <v>6544</v>
      </c>
      <c r="B645" s="50" t="str">
        <f t="shared" si="105"/>
        <v>FR</v>
      </c>
      <c r="C645" s="51" t="s">
        <v>5184</v>
      </c>
      <c r="D645" s="50" t="str">
        <f t="shared" si="106"/>
        <v>330uF</v>
      </c>
      <c r="E645" s="50" t="s">
        <v>5109</v>
      </c>
      <c r="F645" s="50" t="str">
        <f t="shared" si="107"/>
        <v>63 V</v>
      </c>
      <c r="G645" s="50" t="str">
        <f t="shared" si="108"/>
        <v>105⁰С</v>
      </c>
      <c r="H645" s="52" t="s">
        <v>6542</v>
      </c>
      <c r="I645" s="50" t="str">
        <f t="shared" si="109"/>
        <v>CapAl12.5X20X5.0mm 330uF, 63 V</v>
      </c>
      <c r="J645" s="45" t="s">
        <v>23</v>
      </c>
      <c r="K645" s="53" t="s">
        <v>5111</v>
      </c>
      <c r="L645" s="45" t="s">
        <v>25</v>
      </c>
      <c r="M645" s="52" t="str">
        <f t="shared" si="110"/>
        <v>CapAl12.5X20X5.0</v>
      </c>
      <c r="N645" s="52" t="str">
        <f t="shared" si="114"/>
        <v>CapAl12.5X20X5.0RA</v>
      </c>
      <c r="O645" s="52" t="str">
        <f t="shared" si="111"/>
        <v>CapAl12.5X20X5.0LA</v>
      </c>
      <c r="P645" s="52" t="s">
        <v>6545</v>
      </c>
      <c r="Q645" s="50" t="s">
        <v>5113</v>
      </c>
      <c r="R645" s="22" t="s">
        <v>5114</v>
      </c>
      <c r="S645" s="22" t="str">
        <f t="shared" ca="1" si="113"/>
        <v>C:\Altium Libraries\Passives Library\DataSheet\Aluminum Electrolytic Capacitors (Panasonic).pdf</v>
      </c>
      <c r="T645" s="50" t="str">
        <f t="shared" si="112"/>
        <v>LOW IMPEDANCE ALUMINUM ELECTROLYTIC CAPACITORS CapAl12.5X20X5.0 330uF±20% 63 V 105⁰С</v>
      </c>
    </row>
    <row r="646" spans="1:20" x14ac:dyDescent="0.3">
      <c r="A646" s="50" t="s">
        <v>6546</v>
      </c>
      <c r="B646" s="50" t="str">
        <f t="shared" si="105"/>
        <v>FR</v>
      </c>
      <c r="C646" s="51" t="s">
        <v>5196</v>
      </c>
      <c r="D646" s="50" t="str">
        <f t="shared" si="106"/>
        <v>390uF</v>
      </c>
      <c r="E646" s="50" t="s">
        <v>5109</v>
      </c>
      <c r="F646" s="50" t="str">
        <f t="shared" si="107"/>
        <v>63 V</v>
      </c>
      <c r="G646" s="50" t="str">
        <f t="shared" si="108"/>
        <v>105⁰С</v>
      </c>
      <c r="H646" s="52" t="s">
        <v>6547</v>
      </c>
      <c r="I646" s="50" t="str">
        <f t="shared" si="109"/>
        <v>CapAl12.5X25X5.0mm 390uF, 63 V</v>
      </c>
      <c r="J646" s="45" t="s">
        <v>23</v>
      </c>
      <c r="K646" s="53" t="s">
        <v>5111</v>
      </c>
      <c r="L646" s="45" t="s">
        <v>25</v>
      </c>
      <c r="M646" s="52" t="str">
        <f t="shared" si="110"/>
        <v>CapAl12.5X25X5.0</v>
      </c>
      <c r="N646" s="52" t="str">
        <f t="shared" si="114"/>
        <v>CapAl12.5X25X5.0RA</v>
      </c>
      <c r="O646" s="52" t="str">
        <f t="shared" si="111"/>
        <v>CapAl12.5X25X5.0LA</v>
      </c>
      <c r="P646" s="52" t="s">
        <v>6548</v>
      </c>
      <c r="Q646" s="50" t="s">
        <v>5113</v>
      </c>
      <c r="R646" s="22" t="s">
        <v>5114</v>
      </c>
      <c r="S646" s="22" t="str">
        <f t="shared" ca="1" si="113"/>
        <v>C:\Altium Libraries\Passives Library\DataSheet\Aluminum Electrolytic Capacitors (Panasonic).pdf</v>
      </c>
      <c r="T646" s="50" t="str">
        <f t="shared" si="112"/>
        <v>LOW IMPEDANCE ALUMINUM ELECTROLYTIC CAPACITORS CapAl12.5X25X5.0 390uF±20% 63 V 105⁰С</v>
      </c>
    </row>
    <row r="647" spans="1:20" x14ac:dyDescent="0.3">
      <c r="A647" s="50" t="s">
        <v>6549</v>
      </c>
      <c r="B647" s="50" t="str">
        <f t="shared" si="105"/>
        <v>FR</v>
      </c>
      <c r="C647" s="51" t="s">
        <v>5196</v>
      </c>
      <c r="D647" s="50" t="str">
        <f t="shared" si="106"/>
        <v>470uF</v>
      </c>
      <c r="E647" s="50" t="s">
        <v>5109</v>
      </c>
      <c r="F647" s="50" t="str">
        <f t="shared" si="107"/>
        <v>63 V</v>
      </c>
      <c r="G647" s="50" t="str">
        <f t="shared" si="108"/>
        <v>105⁰С</v>
      </c>
      <c r="H647" s="52" t="s">
        <v>6547</v>
      </c>
      <c r="I647" s="50" t="str">
        <f t="shared" si="109"/>
        <v>CapAl12.5X25X5.0mm 470uF, 63 V</v>
      </c>
      <c r="J647" s="45" t="s">
        <v>23</v>
      </c>
      <c r="K647" s="53" t="s">
        <v>5111</v>
      </c>
      <c r="L647" s="45" t="s">
        <v>25</v>
      </c>
      <c r="M647" s="52" t="str">
        <f t="shared" si="110"/>
        <v>CapAl12.5X25X5.0</v>
      </c>
      <c r="N647" s="52" t="str">
        <f t="shared" si="114"/>
        <v>CapAl12.5X25X5.0RA</v>
      </c>
      <c r="O647" s="52" t="str">
        <f t="shared" si="111"/>
        <v>CapAl12.5X25X5.0LA</v>
      </c>
      <c r="P647" s="52" t="s">
        <v>6550</v>
      </c>
      <c r="Q647" s="50" t="s">
        <v>5113</v>
      </c>
      <c r="R647" s="22" t="s">
        <v>5114</v>
      </c>
      <c r="S647" s="22" t="str">
        <f t="shared" ca="1" si="113"/>
        <v>C:\Altium Libraries\Passives Library\DataSheet\Aluminum Electrolytic Capacitors (Panasonic).pdf</v>
      </c>
      <c r="T647" s="50" t="str">
        <f t="shared" si="112"/>
        <v>LOW IMPEDANCE ALUMINUM ELECTROLYTIC CAPACITORS CapAl12.5X25X5.0 470uF±20% 63 V 105⁰С</v>
      </c>
    </row>
    <row r="648" spans="1:20" x14ac:dyDescent="0.3">
      <c r="A648" s="50" t="s">
        <v>6551</v>
      </c>
      <c r="B648" s="50" t="str">
        <f t="shared" si="105"/>
        <v>FR</v>
      </c>
      <c r="C648" s="51" t="s">
        <v>5200</v>
      </c>
      <c r="D648" s="50" t="str">
        <f t="shared" si="106"/>
        <v>560uF</v>
      </c>
      <c r="E648" s="50" t="s">
        <v>5109</v>
      </c>
      <c r="F648" s="50" t="str">
        <f t="shared" si="107"/>
        <v>63 V</v>
      </c>
      <c r="G648" s="50" t="str">
        <f t="shared" si="108"/>
        <v>105⁰С</v>
      </c>
      <c r="H648" s="52" t="s">
        <v>6552</v>
      </c>
      <c r="I648" s="50" t="str">
        <f t="shared" si="109"/>
        <v>CapAl12.5X30X5.0mm 560uF, 63 V</v>
      </c>
      <c r="J648" s="45" t="s">
        <v>23</v>
      </c>
      <c r="K648" s="53" t="s">
        <v>5111</v>
      </c>
      <c r="L648" s="45" t="s">
        <v>25</v>
      </c>
      <c r="M648" s="52" t="str">
        <f t="shared" si="110"/>
        <v>CapAl12.5X30X5.0</v>
      </c>
      <c r="N648" s="52" t="str">
        <f t="shared" si="114"/>
        <v>CapAl12.5X30X5.0RA</v>
      </c>
      <c r="O648" s="52" t="str">
        <f t="shared" si="111"/>
        <v>CapAl12.5X30X5.0LA</v>
      </c>
      <c r="P648" s="52" t="s">
        <v>6553</v>
      </c>
      <c r="Q648" s="50" t="s">
        <v>5113</v>
      </c>
      <c r="R648" s="22" t="s">
        <v>5114</v>
      </c>
      <c r="S648" s="22" t="str">
        <f t="shared" ca="1" si="113"/>
        <v>C:\Altium Libraries\Passives Library\DataSheet\Aluminum Electrolytic Capacitors (Panasonic).pdf</v>
      </c>
      <c r="T648" s="50" t="str">
        <f t="shared" si="112"/>
        <v>LOW IMPEDANCE ALUMINUM ELECTROLYTIC CAPACITORS CapAl12.5X30X5.0 560uF±20% 63 V 105⁰С</v>
      </c>
    </row>
    <row r="649" spans="1:20" x14ac:dyDescent="0.3">
      <c r="A649" s="50" t="s">
        <v>6554</v>
      </c>
      <c r="B649" s="50" t="str">
        <f t="shared" si="105"/>
        <v>FR</v>
      </c>
      <c r="C649" s="51" t="s">
        <v>5204</v>
      </c>
      <c r="D649" s="50" t="str">
        <f t="shared" si="106"/>
        <v>560uF</v>
      </c>
      <c r="E649" s="50" t="s">
        <v>5109</v>
      </c>
      <c r="F649" s="50" t="str">
        <f t="shared" si="107"/>
        <v>63 V</v>
      </c>
      <c r="G649" s="50" t="str">
        <f t="shared" si="108"/>
        <v>105⁰С</v>
      </c>
      <c r="H649" s="52" t="s">
        <v>6555</v>
      </c>
      <c r="I649" s="50" t="str">
        <f t="shared" si="109"/>
        <v>CapAl16X20X7.5mm 560uF, 63 V</v>
      </c>
      <c r="J649" s="45" t="s">
        <v>23</v>
      </c>
      <c r="K649" s="53" t="s">
        <v>5111</v>
      </c>
      <c r="L649" s="45" t="s">
        <v>25</v>
      </c>
      <c r="M649" s="52" t="str">
        <f t="shared" si="110"/>
        <v>CapAl16X20X7.5</v>
      </c>
      <c r="N649" s="52" t="str">
        <f t="shared" si="114"/>
        <v>CapAl16X20X7.5RA</v>
      </c>
      <c r="O649" s="52" t="str">
        <f t="shared" si="111"/>
        <v>CapAl16X20X7.5LA</v>
      </c>
      <c r="P649" s="52" t="s">
        <v>6556</v>
      </c>
      <c r="Q649" s="50" t="s">
        <v>5113</v>
      </c>
      <c r="R649" s="22" t="s">
        <v>5114</v>
      </c>
      <c r="S649" s="22" t="str">
        <f t="shared" ca="1" si="113"/>
        <v>C:\Altium Libraries\Passives Library\DataSheet\Aluminum Electrolytic Capacitors (Panasonic).pdf</v>
      </c>
      <c r="T649" s="50" t="str">
        <f t="shared" si="112"/>
        <v>LOW IMPEDANCE ALUMINUM ELECTROLYTIC CAPACITORS CapAl16X20X7.5 560uF±20% 63 V 105⁰С</v>
      </c>
    </row>
    <row r="650" spans="1:20" x14ac:dyDescent="0.3">
      <c r="A650" s="50" t="s">
        <v>6557</v>
      </c>
      <c r="B650" s="50" t="str">
        <f t="shared" si="105"/>
        <v>FR</v>
      </c>
      <c r="C650" s="51" t="s">
        <v>5208</v>
      </c>
      <c r="D650" s="50" t="str">
        <f t="shared" si="106"/>
        <v>680uF</v>
      </c>
      <c r="E650" s="50" t="s">
        <v>5109</v>
      </c>
      <c r="F650" s="50" t="str">
        <f t="shared" si="107"/>
        <v>63 V</v>
      </c>
      <c r="G650" s="50" t="str">
        <f t="shared" si="108"/>
        <v>105⁰С</v>
      </c>
      <c r="H650" s="52" t="s">
        <v>6558</v>
      </c>
      <c r="I650" s="50" t="str">
        <f t="shared" si="109"/>
        <v>CapAl12.5X35X5.0mm 680uF, 63 V</v>
      </c>
      <c r="J650" s="45" t="s">
        <v>23</v>
      </c>
      <c r="K650" s="53" t="s">
        <v>5111</v>
      </c>
      <c r="L650" s="45" t="s">
        <v>25</v>
      </c>
      <c r="M650" s="52" t="str">
        <f t="shared" si="110"/>
        <v>CapAl12.5X35X5.0</v>
      </c>
      <c r="N650" s="52" t="str">
        <f t="shared" si="114"/>
        <v>CapAl12.5X35X5.0RA</v>
      </c>
      <c r="O650" s="52" t="str">
        <f t="shared" si="111"/>
        <v>CapAl12.5X35X5.0LA</v>
      </c>
      <c r="P650" s="52" t="s">
        <v>6559</v>
      </c>
      <c r="Q650" s="50" t="s">
        <v>5113</v>
      </c>
      <c r="R650" s="22" t="s">
        <v>5114</v>
      </c>
      <c r="S650" s="22" t="str">
        <f t="shared" ca="1" si="113"/>
        <v>C:\Altium Libraries\Passives Library\DataSheet\Aluminum Electrolytic Capacitors (Panasonic).pdf</v>
      </c>
      <c r="T650" s="50" t="str">
        <f t="shared" si="112"/>
        <v>LOW IMPEDANCE ALUMINUM ELECTROLYTIC CAPACITORS CapAl12.5X35X5.0 680uF±20% 63 V 105⁰С</v>
      </c>
    </row>
    <row r="651" spans="1:20" x14ac:dyDescent="0.3">
      <c r="A651" s="50" t="s">
        <v>6560</v>
      </c>
      <c r="B651" s="50" t="str">
        <f t="shared" si="105"/>
        <v>FR</v>
      </c>
      <c r="C651" s="51" t="s">
        <v>5218</v>
      </c>
      <c r="D651" s="50" t="str">
        <f t="shared" si="106"/>
        <v>820uF</v>
      </c>
      <c r="E651" s="50" t="s">
        <v>5109</v>
      </c>
      <c r="F651" s="50" t="str">
        <f t="shared" si="107"/>
        <v>63 V</v>
      </c>
      <c r="G651" s="50" t="str">
        <f t="shared" si="108"/>
        <v>105⁰С</v>
      </c>
      <c r="H651" s="52" t="s">
        <v>6561</v>
      </c>
      <c r="I651" s="50" t="str">
        <f t="shared" si="109"/>
        <v>CapAl16X25X7.5mm 820uF, 63 V</v>
      </c>
      <c r="J651" s="45" t="s">
        <v>23</v>
      </c>
      <c r="K651" s="53" t="s">
        <v>5111</v>
      </c>
      <c r="L651" s="45" t="s">
        <v>25</v>
      </c>
      <c r="M651" s="52" t="str">
        <f t="shared" si="110"/>
        <v>CapAl16X25X7.5</v>
      </c>
      <c r="N651" s="52" t="str">
        <f t="shared" si="114"/>
        <v>CapAl16X25X7.5RA</v>
      </c>
      <c r="O651" s="52" t="str">
        <f t="shared" si="111"/>
        <v>CapAl16X25X7.5LA</v>
      </c>
      <c r="P651" s="52" t="s">
        <v>6562</v>
      </c>
      <c r="Q651" s="50" t="s">
        <v>5113</v>
      </c>
      <c r="R651" s="22" t="s">
        <v>5114</v>
      </c>
      <c r="S651" s="22" t="str">
        <f t="shared" ca="1" si="113"/>
        <v>C:\Altium Libraries\Passives Library\DataSheet\Aluminum Electrolytic Capacitors (Panasonic).pdf</v>
      </c>
      <c r="T651" s="50" t="str">
        <f t="shared" si="112"/>
        <v>LOW IMPEDANCE ALUMINUM ELECTROLYTIC CAPACITORS CapAl16X25X7.5 820uF±20% 63 V 105⁰С</v>
      </c>
    </row>
    <row r="652" spans="1:20" x14ac:dyDescent="0.3">
      <c r="A652" s="50" t="s">
        <v>6563</v>
      </c>
      <c r="B652" s="50" t="str">
        <f t="shared" si="105"/>
        <v>FR</v>
      </c>
      <c r="C652" s="51" t="s">
        <v>5162</v>
      </c>
      <c r="D652" s="50" t="str">
        <f t="shared" si="106"/>
        <v>100uF</v>
      </c>
      <c r="E652" s="50" t="s">
        <v>5109</v>
      </c>
      <c r="F652" s="50" t="str">
        <f t="shared" si="107"/>
        <v>100 V</v>
      </c>
      <c r="G652" s="50" t="str">
        <f t="shared" si="108"/>
        <v>105⁰С</v>
      </c>
      <c r="H652" s="52" t="s">
        <v>6535</v>
      </c>
      <c r="I652" s="50" t="str">
        <f t="shared" si="109"/>
        <v>CapAl10X20X5.0mm 100uF, 100 V</v>
      </c>
      <c r="J652" s="45" t="s">
        <v>23</v>
      </c>
      <c r="K652" s="53" t="s">
        <v>5111</v>
      </c>
      <c r="L652" s="45" t="s">
        <v>25</v>
      </c>
      <c r="M652" s="52" t="str">
        <f t="shared" si="110"/>
        <v>CapAl10X20X5.0</v>
      </c>
      <c r="N652" s="52" t="str">
        <f t="shared" si="114"/>
        <v>CapAl10X20X5.0RA</v>
      </c>
      <c r="O652" s="52" t="str">
        <f t="shared" si="111"/>
        <v>CapAl10X20X5.0LA</v>
      </c>
      <c r="P652" s="52" t="s">
        <v>6564</v>
      </c>
      <c r="Q652" s="50" t="s">
        <v>5113</v>
      </c>
      <c r="R652" s="22" t="s">
        <v>5114</v>
      </c>
      <c r="S652" s="22" t="str">
        <f t="shared" ca="1" si="113"/>
        <v>C:\Altium Libraries\Passives Library\DataSheet\Aluminum Electrolytic Capacitors (Panasonic).pdf</v>
      </c>
      <c r="T652" s="50" t="str">
        <f t="shared" si="112"/>
        <v>LOW IMPEDANCE ALUMINUM ELECTROLYTIC CAPACITORS CapAl10X20X5.0 100uF±20% 100 V 105⁰С</v>
      </c>
    </row>
    <row r="653" spans="1:20" x14ac:dyDescent="0.3">
      <c r="A653" s="56"/>
      <c r="B653" s="56"/>
      <c r="C653" s="60"/>
      <c r="D653" s="56"/>
      <c r="E653" s="56"/>
      <c r="F653" s="56"/>
      <c r="G653" s="56"/>
      <c r="H653" s="55"/>
      <c r="I653" s="56"/>
      <c r="J653" s="46"/>
      <c r="K653" s="54"/>
      <c r="L653" s="46"/>
      <c r="M653" s="55"/>
      <c r="N653" s="55"/>
      <c r="O653" s="55"/>
      <c r="P653" s="55"/>
      <c r="Q653" s="56"/>
      <c r="R653" s="56"/>
      <c r="S653" s="56"/>
      <c r="T653" s="23"/>
    </row>
    <row r="654" spans="1:20" x14ac:dyDescent="0.3">
      <c r="A654" s="50" t="s">
        <v>6565</v>
      </c>
      <c r="B654" s="50" t="str">
        <f t="shared" si="105"/>
        <v>FS</v>
      </c>
      <c r="C654" s="51" t="s">
        <v>5120</v>
      </c>
      <c r="D654" s="50" t="str">
        <f t="shared" si="106"/>
        <v>220uF</v>
      </c>
      <c r="E654" s="50" t="s">
        <v>5109</v>
      </c>
      <c r="F654" s="50" t="str">
        <f t="shared" si="107"/>
        <v>6,3 V</v>
      </c>
      <c r="G654" s="50" t="str">
        <f t="shared" si="108"/>
        <v>105⁰С</v>
      </c>
      <c r="H654" s="52" t="s">
        <v>6099</v>
      </c>
      <c r="I654" s="50" t="str">
        <f t="shared" ref="I654:I717" si="115">CONCATENATE(M654,"mm ",D654,", ",F654)</f>
        <v>CapAl5X11X2.0mm 220uF, 6,3 V</v>
      </c>
      <c r="J654" s="45" t="s">
        <v>23</v>
      </c>
      <c r="K654" s="53" t="s">
        <v>5111</v>
      </c>
      <c r="L654" s="45" t="s">
        <v>25</v>
      </c>
      <c r="M654" s="52" t="str">
        <f t="shared" ref="M654:M717" si="116">CONCATENATE("CapAl",MID(C654,1,FIND("m",C654,1)-1))</f>
        <v>CapAl5X11X2.0</v>
      </c>
      <c r="N654" s="52" t="str">
        <f t="shared" si="114"/>
        <v>CapAl5X11X2.0RA</v>
      </c>
      <c r="O654" s="52" t="str">
        <f t="shared" ref="O654:O717" si="117">CONCATENATE(M654,"LA")</f>
        <v>CapAl5X11X2.0LA</v>
      </c>
      <c r="P654" s="52" t="s">
        <v>6566</v>
      </c>
      <c r="Q654" s="50" t="s">
        <v>5113</v>
      </c>
      <c r="R654" s="22" t="s">
        <v>5883</v>
      </c>
      <c r="S654" s="22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654" s="50" t="str">
        <f t="shared" ref="T654:T717" si="118">CONCATENATE(R654," ",M654," ",D654,E654," ",F654," ",G654)</f>
        <v>LOW IMPEDANCE MINIATURIZED ALUMINUM ELECTROLYTIC CAPACITORS CapAl5X11X2.0 220uF±20% 6,3 V 105⁰С</v>
      </c>
    </row>
    <row r="655" spans="1:20" x14ac:dyDescent="0.3">
      <c r="A655" s="50" t="s">
        <v>6567</v>
      </c>
      <c r="B655" s="50" t="str">
        <f t="shared" si="105"/>
        <v>FS</v>
      </c>
      <c r="C655" s="51" t="s">
        <v>5144</v>
      </c>
      <c r="D655" s="50" t="str">
        <f t="shared" si="106"/>
        <v>1500uF</v>
      </c>
      <c r="E655" s="50" t="s">
        <v>5109</v>
      </c>
      <c r="F655" s="50" t="str">
        <f t="shared" si="107"/>
        <v>6,3 V</v>
      </c>
      <c r="G655" s="50" t="str">
        <f t="shared" si="108"/>
        <v>105⁰С</v>
      </c>
      <c r="H655" s="52" t="s">
        <v>5892</v>
      </c>
      <c r="I655" s="50" t="str">
        <f t="shared" si="115"/>
        <v>CapAl8X15X3.5mm 1500uF, 6,3 V</v>
      </c>
      <c r="J655" s="45" t="s">
        <v>23</v>
      </c>
      <c r="K655" s="53" t="s">
        <v>5111</v>
      </c>
      <c r="L655" s="45" t="s">
        <v>25</v>
      </c>
      <c r="M655" s="52" t="str">
        <f t="shared" si="116"/>
        <v>CapAl8X15X3.5</v>
      </c>
      <c r="N655" s="52" t="str">
        <f t="shared" si="114"/>
        <v>CapAl8X15X3.5RA</v>
      </c>
      <c r="O655" s="52" t="str">
        <f t="shared" si="117"/>
        <v>CapAl8X15X3.5LA</v>
      </c>
      <c r="P655" s="52" t="s">
        <v>6568</v>
      </c>
      <c r="Q655" s="50" t="s">
        <v>5113</v>
      </c>
      <c r="R655" s="22" t="s">
        <v>5883</v>
      </c>
      <c r="S655" s="22" t="str">
        <f t="shared" ref="S655:S718" ca="1" si="119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655" s="50" t="str">
        <f t="shared" si="118"/>
        <v>LOW IMPEDANCE MINIATURIZED ALUMINUM ELECTROLYTIC CAPACITORS CapAl8X15X3.5 1500uF±20% 6,3 V 105⁰С</v>
      </c>
    </row>
    <row r="656" spans="1:20" x14ac:dyDescent="0.3">
      <c r="A656" s="50" t="s">
        <v>6569</v>
      </c>
      <c r="B656" s="50" t="str">
        <f t="shared" si="105"/>
        <v>FS</v>
      </c>
      <c r="C656" s="51" t="s">
        <v>5148</v>
      </c>
      <c r="D656" s="50" t="str">
        <f t="shared" si="106"/>
        <v>1500uF</v>
      </c>
      <c r="E656" s="50" t="s">
        <v>5109</v>
      </c>
      <c r="F656" s="50" t="str">
        <f t="shared" si="107"/>
        <v>6,3 V</v>
      </c>
      <c r="G656" s="50" t="str">
        <f t="shared" si="108"/>
        <v>105⁰С</v>
      </c>
      <c r="H656" s="52" t="s">
        <v>6109</v>
      </c>
      <c r="I656" s="50" t="str">
        <f t="shared" si="115"/>
        <v>CapAl10X12.5X5.0mm 1500uF, 6,3 V</v>
      </c>
      <c r="J656" s="45" t="s">
        <v>23</v>
      </c>
      <c r="K656" s="53" t="s">
        <v>5111</v>
      </c>
      <c r="L656" s="45" t="s">
        <v>25</v>
      </c>
      <c r="M656" s="52" t="str">
        <f t="shared" si="116"/>
        <v>CapAl10X12.5X5.0</v>
      </c>
      <c r="N656" s="52" t="str">
        <f t="shared" si="114"/>
        <v>CapAl10X12.5X5.0RA</v>
      </c>
      <c r="O656" s="52" t="str">
        <f t="shared" si="117"/>
        <v>CapAl10X12.5X5.0LA</v>
      </c>
      <c r="P656" s="52" t="s">
        <v>6570</v>
      </c>
      <c r="Q656" s="50" t="s">
        <v>5113</v>
      </c>
      <c r="R656" s="22" t="s">
        <v>5883</v>
      </c>
      <c r="S656" s="22" t="str">
        <f t="shared" ca="1" si="119"/>
        <v>C:\Altium Libraries\Passives Library\DataSheet\Aluminum Electrolytic Capacitors (Panasonic).pdf</v>
      </c>
      <c r="T656" s="50" t="str">
        <f t="shared" si="118"/>
        <v>LOW IMPEDANCE MINIATURIZED ALUMINUM ELECTROLYTIC CAPACITORS CapAl10X12.5X5.0 1500uF±20% 6,3 V 105⁰С</v>
      </c>
    </row>
    <row r="657" spans="1:20" x14ac:dyDescent="0.3">
      <c r="A657" s="50" t="s">
        <v>6571</v>
      </c>
      <c r="B657" s="50" t="str">
        <f t="shared" si="105"/>
        <v>FS</v>
      </c>
      <c r="C657" s="51" t="s">
        <v>5154</v>
      </c>
      <c r="D657" s="50" t="str">
        <f t="shared" si="106"/>
        <v>1800uF</v>
      </c>
      <c r="E657" s="50" t="s">
        <v>5109</v>
      </c>
      <c r="F657" s="50" t="str">
        <f t="shared" si="107"/>
        <v>6,3 V</v>
      </c>
      <c r="G657" s="50" t="str">
        <f t="shared" si="108"/>
        <v>105⁰С</v>
      </c>
      <c r="H657" s="52" t="s">
        <v>6112</v>
      </c>
      <c r="I657" s="50" t="str">
        <f t="shared" si="115"/>
        <v>CapAl8X20X3.5mm 1800uF, 6,3 V</v>
      </c>
      <c r="J657" s="45" t="s">
        <v>23</v>
      </c>
      <c r="K657" s="53" t="s">
        <v>5111</v>
      </c>
      <c r="L657" s="45" t="s">
        <v>25</v>
      </c>
      <c r="M657" s="52" t="str">
        <f t="shared" si="116"/>
        <v>CapAl8X20X3.5</v>
      </c>
      <c r="N657" s="52" t="str">
        <f t="shared" si="114"/>
        <v>CapAl8X20X3.5RA</v>
      </c>
      <c r="O657" s="52" t="str">
        <f t="shared" si="117"/>
        <v>CapAl8X20X3.5LA</v>
      </c>
      <c r="P657" s="52" t="s">
        <v>6572</v>
      </c>
      <c r="Q657" s="50" t="s">
        <v>5113</v>
      </c>
      <c r="R657" s="22" t="s">
        <v>5883</v>
      </c>
      <c r="S657" s="22" t="str">
        <f t="shared" ca="1" si="119"/>
        <v>C:\Altium Libraries\Passives Library\DataSheet\Aluminum Electrolytic Capacitors (Panasonic).pdf</v>
      </c>
      <c r="T657" s="50" t="str">
        <f t="shared" si="118"/>
        <v>LOW IMPEDANCE MINIATURIZED ALUMINUM ELECTROLYTIC CAPACITORS CapAl8X20X3.5 1800uF±20% 6,3 V 105⁰С</v>
      </c>
    </row>
    <row r="658" spans="1:20" x14ac:dyDescent="0.3">
      <c r="A658" s="50" t="s">
        <v>6573</v>
      </c>
      <c r="B658" s="50" t="str">
        <f t="shared" si="105"/>
        <v>FS</v>
      </c>
      <c r="C658" s="51" t="s">
        <v>5154</v>
      </c>
      <c r="D658" s="50" t="str">
        <f t="shared" si="106"/>
        <v>2000uF</v>
      </c>
      <c r="E658" s="50" t="s">
        <v>5109</v>
      </c>
      <c r="F658" s="50" t="str">
        <f t="shared" si="107"/>
        <v>6,3 V</v>
      </c>
      <c r="G658" s="50" t="str">
        <f t="shared" si="108"/>
        <v>105⁰С</v>
      </c>
      <c r="H658" s="52" t="s">
        <v>6112</v>
      </c>
      <c r="I658" s="50" t="str">
        <f t="shared" si="115"/>
        <v>CapAl8X20X3.5mm 2000uF, 6,3 V</v>
      </c>
      <c r="J658" s="45" t="s">
        <v>23</v>
      </c>
      <c r="K658" s="53" t="s">
        <v>5111</v>
      </c>
      <c r="L658" s="45" t="s">
        <v>25</v>
      </c>
      <c r="M658" s="52" t="str">
        <f t="shared" si="116"/>
        <v>CapAl8X20X3.5</v>
      </c>
      <c r="N658" s="52" t="str">
        <f t="shared" si="114"/>
        <v>CapAl8X20X3.5RA</v>
      </c>
      <c r="O658" s="52" t="str">
        <f t="shared" si="117"/>
        <v>CapAl8X20X3.5LA</v>
      </c>
      <c r="P658" s="52" t="s">
        <v>6574</v>
      </c>
      <c r="Q658" s="50" t="s">
        <v>5113</v>
      </c>
      <c r="R658" s="22" t="s">
        <v>5883</v>
      </c>
      <c r="S658" s="22" t="str">
        <f t="shared" ca="1" si="119"/>
        <v>C:\Altium Libraries\Passives Library\DataSheet\Aluminum Electrolytic Capacitors (Panasonic).pdf</v>
      </c>
      <c r="T658" s="50" t="str">
        <f t="shared" si="118"/>
        <v>LOW IMPEDANCE MINIATURIZED ALUMINUM ELECTROLYTIC CAPACITORS CapAl8X20X3.5 2000uF±20% 6,3 V 105⁰С</v>
      </c>
    </row>
    <row r="659" spans="1:20" x14ac:dyDescent="0.3">
      <c r="A659" s="50" t="s">
        <v>6575</v>
      </c>
      <c r="B659" s="50" t="str">
        <f t="shared" si="105"/>
        <v>FS</v>
      </c>
      <c r="C659" s="51" t="s">
        <v>5158</v>
      </c>
      <c r="D659" s="50" t="str">
        <f t="shared" si="106"/>
        <v>2000uF</v>
      </c>
      <c r="E659" s="50" t="s">
        <v>5109</v>
      </c>
      <c r="F659" s="50" t="str">
        <f t="shared" si="107"/>
        <v>6,3 V</v>
      </c>
      <c r="G659" s="50" t="str">
        <f t="shared" si="108"/>
        <v>105⁰С</v>
      </c>
      <c r="H659" s="52" t="s">
        <v>6115</v>
      </c>
      <c r="I659" s="50" t="str">
        <f t="shared" si="115"/>
        <v>CapAl10X16X5.0mm 2000uF, 6,3 V</v>
      </c>
      <c r="J659" s="45" t="s">
        <v>23</v>
      </c>
      <c r="K659" s="53" t="s">
        <v>5111</v>
      </c>
      <c r="L659" s="45" t="s">
        <v>25</v>
      </c>
      <c r="M659" s="52" t="str">
        <f t="shared" si="116"/>
        <v>CapAl10X16X5.0</v>
      </c>
      <c r="N659" s="52" t="str">
        <f t="shared" si="114"/>
        <v>CapAl10X16X5.0RA</v>
      </c>
      <c r="O659" s="52" t="str">
        <f t="shared" si="117"/>
        <v>CapAl10X16X5.0LA</v>
      </c>
      <c r="P659" s="52" t="s">
        <v>6576</v>
      </c>
      <c r="Q659" s="50" t="s">
        <v>5113</v>
      </c>
      <c r="R659" s="22" t="s">
        <v>5883</v>
      </c>
      <c r="S659" s="22" t="str">
        <f t="shared" ca="1" si="119"/>
        <v>C:\Altium Libraries\Passives Library\DataSheet\Aluminum Electrolytic Capacitors (Panasonic).pdf</v>
      </c>
      <c r="T659" s="50" t="str">
        <f t="shared" si="118"/>
        <v>LOW IMPEDANCE MINIATURIZED ALUMINUM ELECTROLYTIC CAPACITORS CapAl10X16X5.0 2000uF±20% 6,3 V 105⁰С</v>
      </c>
    </row>
    <row r="660" spans="1:20" x14ac:dyDescent="0.3">
      <c r="A660" s="50" t="s">
        <v>6577</v>
      </c>
      <c r="B660" s="50" t="str">
        <f t="shared" si="105"/>
        <v>FS</v>
      </c>
      <c r="C660" s="51" t="s">
        <v>5158</v>
      </c>
      <c r="D660" s="50" t="str">
        <f t="shared" si="106"/>
        <v>2200uF</v>
      </c>
      <c r="E660" s="50" t="s">
        <v>5109</v>
      </c>
      <c r="F660" s="50" t="str">
        <f t="shared" si="107"/>
        <v>6,3 V</v>
      </c>
      <c r="G660" s="50" t="str">
        <f t="shared" si="108"/>
        <v>105⁰С</v>
      </c>
      <c r="H660" s="52" t="s">
        <v>6115</v>
      </c>
      <c r="I660" s="50" t="str">
        <f t="shared" si="115"/>
        <v>CapAl10X16X5.0mm 2200uF, 6,3 V</v>
      </c>
      <c r="J660" s="45" t="s">
        <v>23</v>
      </c>
      <c r="K660" s="53" t="s">
        <v>5111</v>
      </c>
      <c r="L660" s="45" t="s">
        <v>25</v>
      </c>
      <c r="M660" s="52" t="str">
        <f t="shared" si="116"/>
        <v>CapAl10X16X5.0</v>
      </c>
      <c r="N660" s="52" t="str">
        <f t="shared" si="114"/>
        <v>CapAl10X16X5.0RA</v>
      </c>
      <c r="O660" s="52" t="str">
        <f t="shared" si="117"/>
        <v>CapAl10X16X5.0LA</v>
      </c>
      <c r="P660" s="52" t="s">
        <v>6578</v>
      </c>
      <c r="Q660" s="50" t="s">
        <v>5113</v>
      </c>
      <c r="R660" s="22" t="s">
        <v>5883</v>
      </c>
      <c r="S660" s="22" t="str">
        <f t="shared" ca="1" si="119"/>
        <v>C:\Altium Libraries\Passives Library\DataSheet\Aluminum Electrolytic Capacitors (Panasonic).pdf</v>
      </c>
      <c r="T660" s="50" t="str">
        <f t="shared" si="118"/>
        <v>LOW IMPEDANCE MINIATURIZED ALUMINUM ELECTROLYTIC CAPACITORS CapAl10X16X5.0 2200uF±20% 6,3 V 105⁰С</v>
      </c>
    </row>
    <row r="661" spans="1:20" x14ac:dyDescent="0.3">
      <c r="A661" s="50" t="s">
        <v>6579</v>
      </c>
      <c r="B661" s="50" t="str">
        <f t="shared" si="105"/>
        <v>FS</v>
      </c>
      <c r="C661" s="51" t="s">
        <v>5162</v>
      </c>
      <c r="D661" s="50" t="str">
        <f t="shared" si="106"/>
        <v>2700uF</v>
      </c>
      <c r="E661" s="50" t="s">
        <v>5109</v>
      </c>
      <c r="F661" s="50" t="str">
        <f t="shared" si="107"/>
        <v>6,3 V</v>
      </c>
      <c r="G661" s="50" t="str">
        <f t="shared" si="108"/>
        <v>105⁰С</v>
      </c>
      <c r="H661" s="52" t="s">
        <v>6118</v>
      </c>
      <c r="I661" s="50" t="str">
        <f t="shared" si="115"/>
        <v>CapAl10X20X5.0mm 2700uF, 6,3 V</v>
      </c>
      <c r="J661" s="45" t="s">
        <v>23</v>
      </c>
      <c r="K661" s="53" t="s">
        <v>5111</v>
      </c>
      <c r="L661" s="45" t="s">
        <v>25</v>
      </c>
      <c r="M661" s="52" t="str">
        <f t="shared" si="116"/>
        <v>CapAl10X20X5.0</v>
      </c>
      <c r="N661" s="52" t="str">
        <f t="shared" si="114"/>
        <v>CapAl10X20X5.0RA</v>
      </c>
      <c r="O661" s="52" t="str">
        <f t="shared" si="117"/>
        <v>CapAl10X20X5.0LA</v>
      </c>
      <c r="P661" s="52" t="s">
        <v>6580</v>
      </c>
      <c r="Q661" s="50" t="s">
        <v>5113</v>
      </c>
      <c r="R661" s="22" t="s">
        <v>5883</v>
      </c>
      <c r="S661" s="22" t="str">
        <f t="shared" ca="1" si="119"/>
        <v>C:\Altium Libraries\Passives Library\DataSheet\Aluminum Electrolytic Capacitors (Panasonic).pdf</v>
      </c>
      <c r="T661" s="50" t="str">
        <f t="shared" si="118"/>
        <v>LOW IMPEDANCE MINIATURIZED ALUMINUM ELECTROLYTIC CAPACITORS CapAl10X20X5.0 2700uF±20% 6,3 V 105⁰С</v>
      </c>
    </row>
    <row r="662" spans="1:20" x14ac:dyDescent="0.3">
      <c r="A662" s="50" t="s">
        <v>6581</v>
      </c>
      <c r="B662" s="50" t="str">
        <f t="shared" si="105"/>
        <v>FS</v>
      </c>
      <c r="C662" s="51" t="s">
        <v>5162</v>
      </c>
      <c r="D662" s="50" t="str">
        <f t="shared" si="106"/>
        <v>3300uF</v>
      </c>
      <c r="E662" s="50" t="s">
        <v>5109</v>
      </c>
      <c r="F662" s="50" t="str">
        <f t="shared" si="107"/>
        <v>6,3 V</v>
      </c>
      <c r="G662" s="50" t="str">
        <f t="shared" si="108"/>
        <v>105⁰С</v>
      </c>
      <c r="H662" s="52" t="s">
        <v>6118</v>
      </c>
      <c r="I662" s="50" t="str">
        <f t="shared" si="115"/>
        <v>CapAl10X20X5.0mm 3300uF, 6,3 V</v>
      </c>
      <c r="J662" s="45" t="s">
        <v>23</v>
      </c>
      <c r="K662" s="53" t="s">
        <v>5111</v>
      </c>
      <c r="L662" s="45" t="s">
        <v>25</v>
      </c>
      <c r="M662" s="52" t="str">
        <f t="shared" si="116"/>
        <v>CapAl10X20X5.0</v>
      </c>
      <c r="N662" s="52" t="str">
        <f t="shared" si="114"/>
        <v>CapAl10X20X5.0RA</v>
      </c>
      <c r="O662" s="52" t="str">
        <f t="shared" si="117"/>
        <v>CapAl10X20X5.0LA</v>
      </c>
      <c r="P662" s="52" t="s">
        <v>6582</v>
      </c>
      <c r="Q662" s="50" t="s">
        <v>5113</v>
      </c>
      <c r="R662" s="22" t="s">
        <v>5883</v>
      </c>
      <c r="S662" s="22" t="str">
        <f t="shared" ca="1" si="119"/>
        <v>C:\Altium Libraries\Passives Library\DataSheet\Aluminum Electrolytic Capacitors (Panasonic).pdf</v>
      </c>
      <c r="T662" s="50" t="str">
        <f t="shared" si="118"/>
        <v>LOW IMPEDANCE MINIATURIZED ALUMINUM ELECTROLYTIC CAPACITORS CapAl10X20X5.0 3300uF±20% 6,3 V 105⁰С</v>
      </c>
    </row>
    <row r="663" spans="1:20" x14ac:dyDescent="0.3">
      <c r="A663" s="50" t="s">
        <v>6583</v>
      </c>
      <c r="B663" s="50" t="str">
        <f t="shared" si="105"/>
        <v>FS</v>
      </c>
      <c r="C663" s="51" t="s">
        <v>5170</v>
      </c>
      <c r="D663" s="50" t="str">
        <f t="shared" si="106"/>
        <v>3900uF</v>
      </c>
      <c r="E663" s="50" t="s">
        <v>5109</v>
      </c>
      <c r="F663" s="50" t="str">
        <f t="shared" si="107"/>
        <v>6,3 V</v>
      </c>
      <c r="G663" s="50" t="str">
        <f t="shared" si="108"/>
        <v>105⁰С</v>
      </c>
      <c r="H663" s="52" t="s">
        <v>6121</v>
      </c>
      <c r="I663" s="50" t="str">
        <f t="shared" si="115"/>
        <v>CapAl10X25X5.0mm 3900uF, 6,3 V</v>
      </c>
      <c r="J663" s="45" t="s">
        <v>23</v>
      </c>
      <c r="K663" s="53" t="s">
        <v>5111</v>
      </c>
      <c r="L663" s="45" t="s">
        <v>25</v>
      </c>
      <c r="M663" s="52" t="str">
        <f t="shared" si="116"/>
        <v>CapAl10X25X5.0</v>
      </c>
      <c r="N663" s="52" t="str">
        <f t="shared" si="114"/>
        <v>CapAl10X25X5.0RA</v>
      </c>
      <c r="O663" s="52" t="str">
        <f t="shared" si="117"/>
        <v>CapAl10X25X5.0LA</v>
      </c>
      <c r="P663" s="52" t="s">
        <v>6584</v>
      </c>
      <c r="Q663" s="50" t="s">
        <v>5113</v>
      </c>
      <c r="R663" s="22" t="s">
        <v>5883</v>
      </c>
      <c r="S663" s="22" t="str">
        <f t="shared" ca="1" si="119"/>
        <v>C:\Altium Libraries\Passives Library\DataSheet\Aluminum Electrolytic Capacitors (Panasonic).pdf</v>
      </c>
      <c r="T663" s="50" t="str">
        <f t="shared" si="118"/>
        <v>LOW IMPEDANCE MINIATURIZED ALUMINUM ELECTROLYTIC CAPACITORS CapAl10X25X5.0 3900uF±20% 6,3 V 105⁰С</v>
      </c>
    </row>
    <row r="664" spans="1:20" x14ac:dyDescent="0.3">
      <c r="A664" s="50" t="s">
        <v>6585</v>
      </c>
      <c r="B664" s="50" t="str">
        <f t="shared" si="105"/>
        <v>FS</v>
      </c>
      <c r="C664" s="51" t="s">
        <v>5184</v>
      </c>
      <c r="D664" s="50" t="str">
        <f t="shared" si="106"/>
        <v>4700uF</v>
      </c>
      <c r="E664" s="50" t="s">
        <v>5109</v>
      </c>
      <c r="F664" s="50" t="str">
        <f t="shared" si="107"/>
        <v>6,3 V</v>
      </c>
      <c r="G664" s="50" t="str">
        <f t="shared" si="108"/>
        <v>105⁰С</v>
      </c>
      <c r="H664" s="52" t="s">
        <v>6124</v>
      </c>
      <c r="I664" s="50" t="str">
        <f t="shared" si="115"/>
        <v>CapAl12.5X20X5.0mm 4700uF, 6,3 V</v>
      </c>
      <c r="J664" s="45" t="s">
        <v>23</v>
      </c>
      <c r="K664" s="53" t="s">
        <v>5111</v>
      </c>
      <c r="L664" s="45" t="s">
        <v>25</v>
      </c>
      <c r="M664" s="52" t="str">
        <f t="shared" si="116"/>
        <v>CapAl12.5X20X5.0</v>
      </c>
      <c r="N664" s="52" t="str">
        <f t="shared" si="114"/>
        <v>CapAl12.5X20X5.0RA</v>
      </c>
      <c r="O664" s="52" t="str">
        <f t="shared" si="117"/>
        <v>CapAl12.5X20X5.0LA</v>
      </c>
      <c r="P664" s="52" t="s">
        <v>6586</v>
      </c>
      <c r="Q664" s="50" t="s">
        <v>5113</v>
      </c>
      <c r="R664" s="22" t="s">
        <v>5883</v>
      </c>
      <c r="S664" s="22" t="str">
        <f t="shared" ca="1" si="119"/>
        <v>C:\Altium Libraries\Passives Library\DataSheet\Aluminum Electrolytic Capacitors (Panasonic).pdf</v>
      </c>
      <c r="T664" s="50" t="str">
        <f t="shared" si="118"/>
        <v>LOW IMPEDANCE MINIATURIZED ALUMINUM ELECTROLYTIC CAPACITORS CapAl12.5X20X5.0 4700uF±20% 6,3 V 105⁰С</v>
      </c>
    </row>
    <row r="665" spans="1:20" x14ac:dyDescent="0.3">
      <c r="A665" s="50" t="s">
        <v>6587</v>
      </c>
      <c r="B665" s="50" t="str">
        <f t="shared" si="105"/>
        <v>FS</v>
      </c>
      <c r="C665" s="51" t="s">
        <v>5196</v>
      </c>
      <c r="D665" s="50" t="str">
        <f t="shared" si="106"/>
        <v>5100uF</v>
      </c>
      <c r="E665" s="50" t="s">
        <v>5109</v>
      </c>
      <c r="F665" s="50" t="str">
        <f t="shared" si="107"/>
        <v>6,3 V</v>
      </c>
      <c r="G665" s="50" t="str">
        <f t="shared" si="108"/>
        <v>105⁰С</v>
      </c>
      <c r="H665" s="52" t="s">
        <v>6127</v>
      </c>
      <c r="I665" s="50" t="str">
        <f t="shared" si="115"/>
        <v>CapAl12.5X25X5.0mm 5100uF, 6,3 V</v>
      </c>
      <c r="J665" s="45" t="s">
        <v>23</v>
      </c>
      <c r="K665" s="53" t="s">
        <v>5111</v>
      </c>
      <c r="L665" s="45" t="s">
        <v>25</v>
      </c>
      <c r="M665" s="52" t="str">
        <f t="shared" si="116"/>
        <v>CapAl12.5X25X5.0</v>
      </c>
      <c r="N665" s="52" t="str">
        <f t="shared" si="114"/>
        <v>CapAl12.5X25X5.0RA</v>
      </c>
      <c r="O665" s="52" t="str">
        <f t="shared" si="117"/>
        <v>CapAl12.5X25X5.0LA</v>
      </c>
      <c r="P665" s="52" t="s">
        <v>6588</v>
      </c>
      <c r="Q665" s="50" t="s">
        <v>5113</v>
      </c>
      <c r="R665" s="22" t="s">
        <v>5883</v>
      </c>
      <c r="S665" s="22" t="str">
        <f t="shared" ca="1" si="119"/>
        <v>C:\Altium Libraries\Passives Library\DataSheet\Aluminum Electrolytic Capacitors (Panasonic).pdf</v>
      </c>
      <c r="T665" s="50" t="str">
        <f t="shared" si="118"/>
        <v>LOW IMPEDANCE MINIATURIZED ALUMINUM ELECTROLYTIC CAPACITORS CapAl12.5X25X5.0 5100uF±20% 6,3 V 105⁰С</v>
      </c>
    </row>
    <row r="666" spans="1:20" x14ac:dyDescent="0.3">
      <c r="A666" s="50" t="s">
        <v>6589</v>
      </c>
      <c r="B666" s="50" t="str">
        <f t="shared" si="105"/>
        <v>FS</v>
      </c>
      <c r="C666" s="51" t="s">
        <v>5196</v>
      </c>
      <c r="D666" s="50" t="str">
        <f t="shared" si="106"/>
        <v>5600uF</v>
      </c>
      <c r="E666" s="50" t="s">
        <v>5109</v>
      </c>
      <c r="F666" s="50" t="str">
        <f t="shared" si="107"/>
        <v>6,3 V</v>
      </c>
      <c r="G666" s="50" t="str">
        <f t="shared" si="108"/>
        <v>105⁰С</v>
      </c>
      <c r="H666" s="52" t="s">
        <v>6127</v>
      </c>
      <c r="I666" s="50" t="str">
        <f t="shared" si="115"/>
        <v>CapAl12.5X25X5.0mm 5600uF, 6,3 V</v>
      </c>
      <c r="J666" s="45" t="s">
        <v>23</v>
      </c>
      <c r="K666" s="53" t="s">
        <v>5111</v>
      </c>
      <c r="L666" s="45" t="s">
        <v>25</v>
      </c>
      <c r="M666" s="52" t="str">
        <f t="shared" si="116"/>
        <v>CapAl12.5X25X5.0</v>
      </c>
      <c r="N666" s="52" t="str">
        <f t="shared" si="114"/>
        <v>CapAl12.5X25X5.0RA</v>
      </c>
      <c r="O666" s="52" t="str">
        <f t="shared" si="117"/>
        <v>CapAl12.5X25X5.0LA</v>
      </c>
      <c r="P666" s="52" t="s">
        <v>6590</v>
      </c>
      <c r="Q666" s="50" t="s">
        <v>5113</v>
      </c>
      <c r="R666" s="22" t="s">
        <v>5883</v>
      </c>
      <c r="S666" s="22" t="str">
        <f t="shared" ca="1" si="119"/>
        <v>C:\Altium Libraries\Passives Library\DataSheet\Aluminum Electrolytic Capacitors (Panasonic).pdf</v>
      </c>
      <c r="T666" s="50" t="str">
        <f t="shared" si="118"/>
        <v>LOW IMPEDANCE MINIATURIZED ALUMINUM ELECTROLYTIC CAPACITORS CapAl12.5X25X5.0 5600uF±20% 6,3 V 105⁰С</v>
      </c>
    </row>
    <row r="667" spans="1:20" x14ac:dyDescent="0.3">
      <c r="A667" s="50" t="s">
        <v>6591</v>
      </c>
      <c r="B667" s="50" t="str">
        <f t="shared" si="105"/>
        <v>FS</v>
      </c>
      <c r="C667" s="51" t="s">
        <v>5200</v>
      </c>
      <c r="D667" s="50" t="str">
        <f t="shared" si="106"/>
        <v>6200uF</v>
      </c>
      <c r="E667" s="50" t="s">
        <v>5109</v>
      </c>
      <c r="F667" s="50" t="str">
        <f t="shared" si="107"/>
        <v>6,3 V</v>
      </c>
      <c r="G667" s="50" t="str">
        <f t="shared" si="108"/>
        <v>105⁰С</v>
      </c>
      <c r="H667" s="52" t="s">
        <v>6130</v>
      </c>
      <c r="I667" s="50" t="str">
        <f t="shared" si="115"/>
        <v>CapAl12.5X30X5.0mm 6200uF, 6,3 V</v>
      </c>
      <c r="J667" s="45" t="s">
        <v>23</v>
      </c>
      <c r="K667" s="53" t="s">
        <v>5111</v>
      </c>
      <c r="L667" s="45" t="s">
        <v>25</v>
      </c>
      <c r="M667" s="52" t="str">
        <f t="shared" si="116"/>
        <v>CapAl12.5X30X5.0</v>
      </c>
      <c r="N667" s="52" t="str">
        <f t="shared" si="114"/>
        <v>CapAl12.5X30X5.0RA</v>
      </c>
      <c r="O667" s="52" t="str">
        <f t="shared" si="117"/>
        <v>CapAl12.5X30X5.0LA</v>
      </c>
      <c r="P667" s="52" t="s">
        <v>6592</v>
      </c>
      <c r="Q667" s="50" t="s">
        <v>5113</v>
      </c>
      <c r="R667" s="22" t="s">
        <v>5883</v>
      </c>
      <c r="S667" s="22" t="str">
        <f t="shared" ca="1" si="119"/>
        <v>C:\Altium Libraries\Passives Library\DataSheet\Aluminum Electrolytic Capacitors (Panasonic).pdf</v>
      </c>
      <c r="T667" s="50" t="str">
        <f t="shared" si="118"/>
        <v>LOW IMPEDANCE MINIATURIZED ALUMINUM ELECTROLYTIC CAPACITORS CapAl12.5X30X5.0 6200uF±20% 6,3 V 105⁰С</v>
      </c>
    </row>
    <row r="668" spans="1:20" x14ac:dyDescent="0.3">
      <c r="A668" s="50" t="s">
        <v>6593</v>
      </c>
      <c r="B668" s="50" t="str">
        <f t="shared" si="105"/>
        <v>FS</v>
      </c>
      <c r="C668" s="51" t="s">
        <v>5200</v>
      </c>
      <c r="D668" s="50" t="str">
        <f t="shared" si="106"/>
        <v>6800uF</v>
      </c>
      <c r="E668" s="50" t="s">
        <v>5109</v>
      </c>
      <c r="F668" s="50" t="str">
        <f t="shared" si="107"/>
        <v>6,3 V</v>
      </c>
      <c r="G668" s="50" t="str">
        <f t="shared" si="108"/>
        <v>105⁰С</v>
      </c>
      <c r="H668" s="52" t="s">
        <v>6130</v>
      </c>
      <c r="I668" s="50" t="str">
        <f t="shared" si="115"/>
        <v>CapAl12.5X30X5.0mm 6800uF, 6,3 V</v>
      </c>
      <c r="J668" s="45" t="s">
        <v>23</v>
      </c>
      <c r="K668" s="53" t="s">
        <v>5111</v>
      </c>
      <c r="L668" s="45" t="s">
        <v>25</v>
      </c>
      <c r="M668" s="52" t="str">
        <f t="shared" si="116"/>
        <v>CapAl12.5X30X5.0</v>
      </c>
      <c r="N668" s="52" t="str">
        <f t="shared" si="114"/>
        <v>CapAl12.5X30X5.0RA</v>
      </c>
      <c r="O668" s="52" t="str">
        <f t="shared" si="117"/>
        <v>CapAl12.5X30X5.0LA</v>
      </c>
      <c r="P668" s="52" t="s">
        <v>6594</v>
      </c>
      <c r="Q668" s="50" t="s">
        <v>5113</v>
      </c>
      <c r="R668" s="22" t="s">
        <v>5883</v>
      </c>
      <c r="S668" s="22" t="str">
        <f t="shared" ca="1" si="119"/>
        <v>C:\Altium Libraries\Passives Library\DataSheet\Aluminum Electrolytic Capacitors (Panasonic).pdf</v>
      </c>
      <c r="T668" s="50" t="str">
        <f t="shared" si="118"/>
        <v>LOW IMPEDANCE MINIATURIZED ALUMINUM ELECTROLYTIC CAPACITORS CapAl12.5X30X5.0 6800uF±20% 6,3 V 105⁰С</v>
      </c>
    </row>
    <row r="669" spans="1:20" x14ac:dyDescent="0.3">
      <c r="A669" s="50" t="s">
        <v>6595</v>
      </c>
      <c r="B669" s="50" t="str">
        <f t="shared" si="105"/>
        <v>FS</v>
      </c>
      <c r="C669" s="51" t="s">
        <v>5208</v>
      </c>
      <c r="D669" s="50" t="str">
        <f t="shared" si="106"/>
        <v>7500uF</v>
      </c>
      <c r="E669" s="50" t="s">
        <v>5109</v>
      </c>
      <c r="F669" s="50" t="str">
        <f t="shared" si="107"/>
        <v>6,3 V</v>
      </c>
      <c r="G669" s="50" t="str">
        <f t="shared" si="108"/>
        <v>105⁰С</v>
      </c>
      <c r="H669" s="52" t="s">
        <v>6133</v>
      </c>
      <c r="I669" s="50" t="str">
        <f t="shared" si="115"/>
        <v>CapAl12.5X35X5.0mm 7500uF, 6,3 V</v>
      </c>
      <c r="J669" s="45" t="s">
        <v>23</v>
      </c>
      <c r="K669" s="53" t="s">
        <v>5111</v>
      </c>
      <c r="L669" s="45" t="s">
        <v>25</v>
      </c>
      <c r="M669" s="52" t="str">
        <f t="shared" si="116"/>
        <v>CapAl12.5X35X5.0</v>
      </c>
      <c r="N669" s="52" t="str">
        <f t="shared" si="114"/>
        <v>CapAl12.5X35X5.0RA</v>
      </c>
      <c r="O669" s="52" t="str">
        <f t="shared" si="117"/>
        <v>CapAl12.5X35X5.0LA</v>
      </c>
      <c r="P669" s="52" t="s">
        <v>6596</v>
      </c>
      <c r="Q669" s="50" t="s">
        <v>5113</v>
      </c>
      <c r="R669" s="22" t="s">
        <v>5883</v>
      </c>
      <c r="S669" s="22" t="str">
        <f t="shared" ca="1" si="119"/>
        <v>C:\Altium Libraries\Passives Library\DataSheet\Aluminum Electrolytic Capacitors (Panasonic).pdf</v>
      </c>
      <c r="T669" s="50" t="str">
        <f t="shared" si="118"/>
        <v>LOW IMPEDANCE MINIATURIZED ALUMINUM ELECTROLYTIC CAPACITORS CapAl12.5X35X5.0 7500uF±20% 6,3 V 105⁰С</v>
      </c>
    </row>
    <row r="670" spans="1:20" x14ac:dyDescent="0.3">
      <c r="A670" s="50" t="s">
        <v>6597</v>
      </c>
      <c r="B670" s="50" t="str">
        <f t="shared" ref="B670:B733" si="120">MID(P670,4,2)</f>
        <v>FS</v>
      </c>
      <c r="C670" s="51" t="s">
        <v>5204</v>
      </c>
      <c r="D670" s="50" t="str">
        <f t="shared" ref="D670:D733" si="121">CONCATENATE(MID(P670,8,2)*POWER(10,MID(P670,10,1)),"uF")</f>
        <v>7500uF</v>
      </c>
      <c r="E670" s="50" t="s">
        <v>5109</v>
      </c>
      <c r="F670" s="50" t="str">
        <f t="shared" ref="F670:F733" si="122">CONCATENATE(IF((MID(P670,6,2))="0J",6.3,IF((MID(P670,6,2))="1A",10,IF((MID(P670,6,2))="1C",16,IF((MID(P670,6,2))="1E",25,IF((MID(P670,6,2))="1V",35,IF((MID(P670,6,2))="1H",50,IF((MID(P670,6,2))="1J",63,IF((MID(P670,6,2))="2A",100,IF((MID(P670,6,2))="2C",160,IF((MID(P670,6,2))="2D",200,IF((MID(P670,6,2))="2E",250,IF((MID(P670,6,2))="2V",350,IF((MID(P670,6,2))="2G",400,IF((MID(P670,6,2))="2W",450,0))))))))))))))," V")</f>
        <v>6,3 V</v>
      </c>
      <c r="G670" s="50" t="str">
        <f t="shared" ref="G670:G733" si="123">CONCATENATE((IF(OR(B670="TA",B670="TP"),125,105)),"⁰С")</f>
        <v>105⁰С</v>
      </c>
      <c r="H670" s="52" t="s">
        <v>6136</v>
      </c>
      <c r="I670" s="50" t="str">
        <f t="shared" si="115"/>
        <v>CapAl16X20X7.5mm 7500uF, 6,3 V</v>
      </c>
      <c r="J670" s="45" t="s">
        <v>23</v>
      </c>
      <c r="K670" s="53" t="s">
        <v>5111</v>
      </c>
      <c r="L670" s="45" t="s">
        <v>25</v>
      </c>
      <c r="M670" s="52" t="str">
        <f t="shared" si="116"/>
        <v>CapAl16X20X7.5</v>
      </c>
      <c r="N670" s="52" t="str">
        <f t="shared" si="114"/>
        <v>CapAl16X20X7.5RA</v>
      </c>
      <c r="O670" s="52" t="str">
        <f t="shared" si="117"/>
        <v>CapAl16X20X7.5LA</v>
      </c>
      <c r="P670" s="52" t="s">
        <v>6598</v>
      </c>
      <c r="Q670" s="50" t="s">
        <v>5113</v>
      </c>
      <c r="R670" s="22" t="s">
        <v>5883</v>
      </c>
      <c r="S670" s="22" t="str">
        <f t="shared" ca="1" si="119"/>
        <v>C:\Altium Libraries\Passives Library\DataSheet\Aluminum Electrolytic Capacitors (Panasonic).pdf</v>
      </c>
      <c r="T670" s="50" t="str">
        <f t="shared" si="118"/>
        <v>LOW IMPEDANCE MINIATURIZED ALUMINUM ELECTROLYTIC CAPACITORS CapAl16X20X7.5 7500uF±20% 6,3 V 105⁰С</v>
      </c>
    </row>
    <row r="671" spans="1:20" x14ac:dyDescent="0.3">
      <c r="A671" s="50" t="s">
        <v>6599</v>
      </c>
      <c r="B671" s="50" t="str">
        <f t="shared" si="120"/>
        <v>FS</v>
      </c>
      <c r="C671" s="51" t="s">
        <v>5208</v>
      </c>
      <c r="D671" s="50" t="str">
        <f t="shared" si="121"/>
        <v>8200uF</v>
      </c>
      <c r="E671" s="50" t="s">
        <v>5109</v>
      </c>
      <c r="F671" s="50" t="str">
        <f t="shared" si="122"/>
        <v>6,3 V</v>
      </c>
      <c r="G671" s="50" t="str">
        <f t="shared" si="123"/>
        <v>105⁰С</v>
      </c>
      <c r="H671" s="52" t="s">
        <v>6133</v>
      </c>
      <c r="I671" s="50" t="str">
        <f t="shared" si="115"/>
        <v>CapAl12.5X35X5.0mm 8200uF, 6,3 V</v>
      </c>
      <c r="J671" s="45" t="s">
        <v>23</v>
      </c>
      <c r="K671" s="53" t="s">
        <v>5111</v>
      </c>
      <c r="L671" s="45" t="s">
        <v>25</v>
      </c>
      <c r="M671" s="52" t="str">
        <f t="shared" si="116"/>
        <v>CapAl12.5X35X5.0</v>
      </c>
      <c r="N671" s="52" t="str">
        <f t="shared" si="114"/>
        <v>CapAl12.5X35X5.0RA</v>
      </c>
      <c r="O671" s="52" t="str">
        <f t="shared" si="117"/>
        <v>CapAl12.5X35X5.0LA</v>
      </c>
      <c r="P671" s="52" t="s">
        <v>6600</v>
      </c>
      <c r="Q671" s="50" t="s">
        <v>5113</v>
      </c>
      <c r="R671" s="22" t="s">
        <v>5883</v>
      </c>
      <c r="S671" s="22" t="str">
        <f t="shared" ca="1" si="119"/>
        <v>C:\Altium Libraries\Passives Library\DataSheet\Aluminum Electrolytic Capacitors (Panasonic).pdf</v>
      </c>
      <c r="T671" s="50" t="str">
        <f t="shared" si="118"/>
        <v>LOW IMPEDANCE MINIATURIZED ALUMINUM ELECTROLYTIC CAPACITORS CapAl12.5X35X5.0 8200uF±20% 6,3 V 105⁰С</v>
      </c>
    </row>
    <row r="672" spans="1:20" x14ac:dyDescent="0.3">
      <c r="A672" s="50" t="s">
        <v>6601</v>
      </c>
      <c r="B672" s="50" t="str">
        <f t="shared" si="120"/>
        <v>FS</v>
      </c>
      <c r="C672" s="51" t="s">
        <v>5204</v>
      </c>
      <c r="D672" s="50" t="str">
        <f t="shared" si="121"/>
        <v>8200uF</v>
      </c>
      <c r="E672" s="50" t="s">
        <v>5109</v>
      </c>
      <c r="F672" s="50" t="str">
        <f t="shared" si="122"/>
        <v>6,3 V</v>
      </c>
      <c r="G672" s="50" t="str">
        <f t="shared" si="123"/>
        <v>105⁰С</v>
      </c>
      <c r="H672" s="52" t="s">
        <v>6136</v>
      </c>
      <c r="I672" s="50" t="str">
        <f t="shared" si="115"/>
        <v>CapAl16X20X7.5mm 8200uF, 6,3 V</v>
      </c>
      <c r="J672" s="45" t="s">
        <v>23</v>
      </c>
      <c r="K672" s="53" t="s">
        <v>5111</v>
      </c>
      <c r="L672" s="45" t="s">
        <v>25</v>
      </c>
      <c r="M672" s="52" t="str">
        <f t="shared" si="116"/>
        <v>CapAl16X20X7.5</v>
      </c>
      <c r="N672" s="52" t="str">
        <f t="shared" si="114"/>
        <v>CapAl16X20X7.5RA</v>
      </c>
      <c r="O672" s="52" t="str">
        <f t="shared" si="117"/>
        <v>CapAl16X20X7.5LA</v>
      </c>
      <c r="P672" s="52" t="s">
        <v>6602</v>
      </c>
      <c r="Q672" s="50" t="s">
        <v>5113</v>
      </c>
      <c r="R672" s="22" t="s">
        <v>5883</v>
      </c>
      <c r="S672" s="22" t="str">
        <f t="shared" ca="1" si="119"/>
        <v>C:\Altium Libraries\Passives Library\DataSheet\Aluminum Electrolytic Capacitors (Panasonic).pdf</v>
      </c>
      <c r="T672" s="50" t="str">
        <f t="shared" si="118"/>
        <v>LOW IMPEDANCE MINIATURIZED ALUMINUM ELECTROLYTIC CAPACITORS CapAl16X20X7.5 8200uF±20% 6,3 V 105⁰С</v>
      </c>
    </row>
    <row r="673" spans="1:20" x14ac:dyDescent="0.3">
      <c r="A673" s="50" t="s">
        <v>6603</v>
      </c>
      <c r="B673" s="50" t="str">
        <f t="shared" si="120"/>
        <v>FS</v>
      </c>
      <c r="C673" s="51" t="s">
        <v>5218</v>
      </c>
      <c r="D673" s="50" t="str">
        <f t="shared" si="121"/>
        <v>9100uF</v>
      </c>
      <c r="E673" s="50" t="s">
        <v>5109</v>
      </c>
      <c r="F673" s="50" t="str">
        <f t="shared" si="122"/>
        <v>6,3 V</v>
      </c>
      <c r="G673" s="50" t="str">
        <f t="shared" si="123"/>
        <v>105⁰С</v>
      </c>
      <c r="H673" s="52" t="s">
        <v>6139</v>
      </c>
      <c r="I673" s="50" t="str">
        <f t="shared" si="115"/>
        <v>CapAl16X25X7.5mm 9100uF, 6,3 V</v>
      </c>
      <c r="J673" s="45" t="s">
        <v>23</v>
      </c>
      <c r="K673" s="53" t="s">
        <v>5111</v>
      </c>
      <c r="L673" s="45" t="s">
        <v>25</v>
      </c>
      <c r="M673" s="52" t="str">
        <f t="shared" si="116"/>
        <v>CapAl16X25X7.5</v>
      </c>
      <c r="N673" s="52" t="str">
        <f t="shared" si="114"/>
        <v>CapAl16X25X7.5RA</v>
      </c>
      <c r="O673" s="52" t="str">
        <f t="shared" si="117"/>
        <v>CapAl16X25X7.5LA</v>
      </c>
      <c r="P673" s="52" t="s">
        <v>6604</v>
      </c>
      <c r="Q673" s="50" t="s">
        <v>5113</v>
      </c>
      <c r="R673" s="22" t="s">
        <v>5883</v>
      </c>
      <c r="S673" s="22" t="str">
        <f t="shared" ca="1" si="119"/>
        <v>C:\Altium Libraries\Passives Library\DataSheet\Aluminum Electrolytic Capacitors (Panasonic).pdf</v>
      </c>
      <c r="T673" s="50" t="str">
        <f t="shared" si="118"/>
        <v>LOW IMPEDANCE MINIATURIZED ALUMINUM ELECTROLYTIC CAPACITORS CapAl16X25X7.5 9100uF±20% 6,3 V 105⁰С</v>
      </c>
    </row>
    <row r="674" spans="1:20" x14ac:dyDescent="0.3">
      <c r="A674" s="50" t="s">
        <v>6605</v>
      </c>
      <c r="B674" s="50" t="str">
        <f t="shared" si="120"/>
        <v>FS</v>
      </c>
      <c r="C674" s="51" t="s">
        <v>5218</v>
      </c>
      <c r="D674" s="50" t="str">
        <f t="shared" si="121"/>
        <v>10000uF</v>
      </c>
      <c r="E674" s="50" t="s">
        <v>5109</v>
      </c>
      <c r="F674" s="50" t="str">
        <f t="shared" si="122"/>
        <v>6,3 V</v>
      </c>
      <c r="G674" s="50" t="str">
        <f t="shared" si="123"/>
        <v>105⁰С</v>
      </c>
      <c r="H674" s="52" t="s">
        <v>6139</v>
      </c>
      <c r="I674" s="50" t="str">
        <f t="shared" si="115"/>
        <v>CapAl16X25X7.5mm 10000uF, 6,3 V</v>
      </c>
      <c r="J674" s="45" t="s">
        <v>23</v>
      </c>
      <c r="K674" s="53" t="s">
        <v>5111</v>
      </c>
      <c r="L674" s="45" t="s">
        <v>25</v>
      </c>
      <c r="M674" s="52" t="str">
        <f t="shared" si="116"/>
        <v>CapAl16X25X7.5</v>
      </c>
      <c r="N674" s="52" t="str">
        <f t="shared" si="114"/>
        <v>CapAl16X25X7.5RA</v>
      </c>
      <c r="O674" s="52" t="str">
        <f t="shared" si="117"/>
        <v>CapAl16X25X7.5LA</v>
      </c>
      <c r="P674" s="52" t="s">
        <v>6606</v>
      </c>
      <c r="Q674" s="50" t="s">
        <v>5113</v>
      </c>
      <c r="R674" s="22" t="s">
        <v>5883</v>
      </c>
      <c r="S674" s="22" t="str">
        <f t="shared" ca="1" si="119"/>
        <v>C:\Altium Libraries\Passives Library\DataSheet\Aluminum Electrolytic Capacitors (Panasonic).pdf</v>
      </c>
      <c r="T674" s="50" t="str">
        <f t="shared" si="118"/>
        <v>LOW IMPEDANCE MINIATURIZED ALUMINUM ELECTROLYTIC CAPACITORS CapAl16X25X7.5 10000uF±20% 6,3 V 105⁰С</v>
      </c>
    </row>
    <row r="675" spans="1:20" x14ac:dyDescent="0.3">
      <c r="A675" s="50" t="s">
        <v>6607</v>
      </c>
      <c r="B675" s="50" t="str">
        <f t="shared" si="120"/>
        <v>FS</v>
      </c>
      <c r="C675" s="51" t="s">
        <v>5120</v>
      </c>
      <c r="D675" s="50" t="str">
        <f t="shared" si="121"/>
        <v>180uF</v>
      </c>
      <c r="E675" s="50" t="s">
        <v>5109</v>
      </c>
      <c r="F675" s="50" t="str">
        <f t="shared" si="122"/>
        <v>10 V</v>
      </c>
      <c r="G675" s="50" t="str">
        <f t="shared" si="123"/>
        <v>105⁰С</v>
      </c>
      <c r="H675" s="52" t="s">
        <v>6099</v>
      </c>
      <c r="I675" s="50" t="str">
        <f t="shared" si="115"/>
        <v>CapAl5X11X2.0mm 180uF, 10 V</v>
      </c>
      <c r="J675" s="45" t="s">
        <v>23</v>
      </c>
      <c r="K675" s="53" t="s">
        <v>5111</v>
      </c>
      <c r="L675" s="45" t="s">
        <v>25</v>
      </c>
      <c r="M675" s="52" t="str">
        <f t="shared" si="116"/>
        <v>CapAl5X11X2.0</v>
      </c>
      <c r="N675" s="52" t="str">
        <f t="shared" si="114"/>
        <v>CapAl5X11X2.0RA</v>
      </c>
      <c r="O675" s="52" t="str">
        <f t="shared" si="117"/>
        <v>CapAl5X11X2.0LA</v>
      </c>
      <c r="P675" s="52" t="s">
        <v>6608</v>
      </c>
      <c r="Q675" s="50" t="s">
        <v>5113</v>
      </c>
      <c r="R675" s="22" t="s">
        <v>5883</v>
      </c>
      <c r="S675" s="22" t="str">
        <f t="shared" ca="1" si="119"/>
        <v>C:\Altium Libraries\Passives Library\DataSheet\Aluminum Electrolytic Capacitors (Panasonic).pdf</v>
      </c>
      <c r="T675" s="50" t="str">
        <f t="shared" si="118"/>
        <v>LOW IMPEDANCE MINIATURIZED ALUMINUM ELECTROLYTIC CAPACITORS CapAl5X11X2.0 180uF±20% 10 V 105⁰С</v>
      </c>
    </row>
    <row r="676" spans="1:20" x14ac:dyDescent="0.3">
      <c r="A676" s="50" t="s">
        <v>6609</v>
      </c>
      <c r="B676" s="50" t="str">
        <f t="shared" si="120"/>
        <v>FS</v>
      </c>
      <c r="C676" s="51" t="s">
        <v>5128</v>
      </c>
      <c r="D676" s="50" t="str">
        <f t="shared" si="121"/>
        <v>330uF</v>
      </c>
      <c r="E676" s="50" t="s">
        <v>5109</v>
      </c>
      <c r="F676" s="50" t="str">
        <f t="shared" si="122"/>
        <v>10 V</v>
      </c>
      <c r="G676" s="50" t="str">
        <f t="shared" si="123"/>
        <v>105⁰С</v>
      </c>
      <c r="H676" s="52" t="s">
        <v>5811</v>
      </c>
      <c r="I676" s="50" t="str">
        <f t="shared" si="115"/>
        <v>CapAl6.3X11.2X2.5mm 330uF, 10 V</v>
      </c>
      <c r="J676" s="45" t="s">
        <v>23</v>
      </c>
      <c r="K676" s="53" t="s">
        <v>5111</v>
      </c>
      <c r="L676" s="45" t="s">
        <v>25</v>
      </c>
      <c r="M676" s="52" t="str">
        <f t="shared" si="116"/>
        <v>CapAl6.3X11.2X2.5</v>
      </c>
      <c r="N676" s="52" t="str">
        <f t="shared" si="114"/>
        <v>CapAl6.3X11.2X2.5RA</v>
      </c>
      <c r="O676" s="52" t="str">
        <f t="shared" si="117"/>
        <v>CapAl6.3X11.2X2.5LA</v>
      </c>
      <c r="P676" s="52" t="s">
        <v>6610</v>
      </c>
      <c r="Q676" s="50" t="s">
        <v>5113</v>
      </c>
      <c r="R676" s="22" t="s">
        <v>5883</v>
      </c>
      <c r="S676" s="22" t="str">
        <f t="shared" ca="1" si="119"/>
        <v>C:\Altium Libraries\Passives Library\DataSheet\Aluminum Electrolytic Capacitors (Panasonic).pdf</v>
      </c>
      <c r="T676" s="50" t="str">
        <f t="shared" si="118"/>
        <v>LOW IMPEDANCE MINIATURIZED ALUMINUM ELECTROLYTIC CAPACITORS CapAl6.3X11.2X2.5 330uF±20% 10 V 105⁰С</v>
      </c>
    </row>
    <row r="677" spans="1:20" x14ac:dyDescent="0.3">
      <c r="A677" s="50" t="s">
        <v>6611</v>
      </c>
      <c r="B677" s="50" t="str">
        <f t="shared" si="120"/>
        <v>FS</v>
      </c>
      <c r="C677" s="51" t="s">
        <v>5136</v>
      </c>
      <c r="D677" s="50" t="str">
        <f t="shared" si="121"/>
        <v>820uF</v>
      </c>
      <c r="E677" s="50" t="s">
        <v>5109</v>
      </c>
      <c r="F677" s="50" t="str">
        <f t="shared" si="122"/>
        <v>10 V</v>
      </c>
      <c r="G677" s="50" t="str">
        <f t="shared" si="123"/>
        <v>105⁰С</v>
      </c>
      <c r="H677" s="52" t="s">
        <v>6104</v>
      </c>
      <c r="I677" s="50" t="str">
        <f t="shared" si="115"/>
        <v>CapAl8X11.5X3.5mm 820uF, 10 V</v>
      </c>
      <c r="J677" s="45" t="s">
        <v>23</v>
      </c>
      <c r="K677" s="53" t="s">
        <v>5111</v>
      </c>
      <c r="L677" s="45" t="s">
        <v>25</v>
      </c>
      <c r="M677" s="52" t="str">
        <f t="shared" si="116"/>
        <v>CapAl8X11.5X3.5</v>
      </c>
      <c r="N677" s="52" t="str">
        <f t="shared" si="114"/>
        <v>CapAl8X11.5X3.5RA</v>
      </c>
      <c r="O677" s="52" t="str">
        <f t="shared" si="117"/>
        <v>CapAl8X11.5X3.5LA</v>
      </c>
      <c r="P677" s="52" t="s">
        <v>6612</v>
      </c>
      <c r="Q677" s="50" t="s">
        <v>5113</v>
      </c>
      <c r="R677" s="22" t="s">
        <v>5883</v>
      </c>
      <c r="S677" s="22" t="str">
        <f t="shared" ca="1" si="119"/>
        <v>C:\Altium Libraries\Passives Library\DataSheet\Aluminum Electrolytic Capacitors (Panasonic).pdf</v>
      </c>
      <c r="T677" s="50" t="str">
        <f t="shared" si="118"/>
        <v>LOW IMPEDANCE MINIATURIZED ALUMINUM ELECTROLYTIC CAPACITORS CapAl8X11.5X3.5 820uF±20% 10 V 105⁰С</v>
      </c>
    </row>
    <row r="678" spans="1:20" x14ac:dyDescent="0.3">
      <c r="A678" s="50" t="s">
        <v>6613</v>
      </c>
      <c r="B678" s="50" t="str">
        <f t="shared" si="120"/>
        <v>FS</v>
      </c>
      <c r="C678" s="51" t="s">
        <v>5148</v>
      </c>
      <c r="D678" s="50" t="str">
        <f t="shared" si="121"/>
        <v>1000uF</v>
      </c>
      <c r="E678" s="50" t="s">
        <v>5109</v>
      </c>
      <c r="F678" s="50" t="str">
        <f t="shared" si="122"/>
        <v>10 V</v>
      </c>
      <c r="G678" s="50" t="str">
        <f t="shared" si="123"/>
        <v>105⁰С</v>
      </c>
      <c r="H678" s="52" t="s">
        <v>6109</v>
      </c>
      <c r="I678" s="50" t="str">
        <f t="shared" si="115"/>
        <v>CapAl10X12.5X5.0mm 1000uF, 10 V</v>
      </c>
      <c r="J678" s="45" t="s">
        <v>23</v>
      </c>
      <c r="K678" s="53" t="s">
        <v>5111</v>
      </c>
      <c r="L678" s="45" t="s">
        <v>25</v>
      </c>
      <c r="M678" s="52" t="str">
        <f t="shared" si="116"/>
        <v>CapAl10X12.5X5.0</v>
      </c>
      <c r="N678" s="52" t="str">
        <f t="shared" si="114"/>
        <v>CapAl10X12.5X5.0RA</v>
      </c>
      <c r="O678" s="52" t="str">
        <f t="shared" si="117"/>
        <v>CapAl10X12.5X5.0LA</v>
      </c>
      <c r="P678" s="52" t="s">
        <v>6614</v>
      </c>
      <c r="Q678" s="50" t="s">
        <v>5113</v>
      </c>
      <c r="R678" s="22" t="s">
        <v>5883</v>
      </c>
      <c r="S678" s="22" t="str">
        <f t="shared" ca="1" si="119"/>
        <v>C:\Altium Libraries\Passives Library\DataSheet\Aluminum Electrolytic Capacitors (Panasonic).pdf</v>
      </c>
      <c r="T678" s="50" t="str">
        <f t="shared" si="118"/>
        <v>LOW IMPEDANCE MINIATURIZED ALUMINUM ELECTROLYTIC CAPACITORS CapAl10X12.5X5.0 1000uF±20% 10 V 105⁰С</v>
      </c>
    </row>
    <row r="679" spans="1:20" x14ac:dyDescent="0.3">
      <c r="A679" s="50" t="s">
        <v>6615</v>
      </c>
      <c r="B679" s="50" t="str">
        <f t="shared" si="120"/>
        <v>FS</v>
      </c>
      <c r="C679" s="51" t="s">
        <v>5144</v>
      </c>
      <c r="D679" s="50" t="str">
        <f t="shared" si="121"/>
        <v>1200uF</v>
      </c>
      <c r="E679" s="50" t="s">
        <v>5109</v>
      </c>
      <c r="F679" s="50" t="str">
        <f t="shared" si="122"/>
        <v>10 V</v>
      </c>
      <c r="G679" s="50" t="str">
        <f t="shared" si="123"/>
        <v>105⁰С</v>
      </c>
      <c r="H679" s="52" t="s">
        <v>5892</v>
      </c>
      <c r="I679" s="50" t="str">
        <f t="shared" si="115"/>
        <v>CapAl8X15X3.5mm 1200uF, 10 V</v>
      </c>
      <c r="J679" s="45" t="s">
        <v>23</v>
      </c>
      <c r="K679" s="53" t="s">
        <v>5111</v>
      </c>
      <c r="L679" s="45" t="s">
        <v>25</v>
      </c>
      <c r="M679" s="52" t="str">
        <f t="shared" si="116"/>
        <v>CapAl8X15X3.5</v>
      </c>
      <c r="N679" s="52" t="str">
        <f t="shared" si="114"/>
        <v>CapAl8X15X3.5RA</v>
      </c>
      <c r="O679" s="52" t="str">
        <f t="shared" si="117"/>
        <v>CapAl8X15X3.5LA</v>
      </c>
      <c r="P679" s="52" t="s">
        <v>6616</v>
      </c>
      <c r="Q679" s="50" t="s">
        <v>5113</v>
      </c>
      <c r="R679" s="22" t="s">
        <v>5883</v>
      </c>
      <c r="S679" s="22" t="str">
        <f t="shared" ca="1" si="119"/>
        <v>C:\Altium Libraries\Passives Library\DataSheet\Aluminum Electrolytic Capacitors (Panasonic).pdf</v>
      </c>
      <c r="T679" s="50" t="str">
        <f t="shared" si="118"/>
        <v>LOW IMPEDANCE MINIATURIZED ALUMINUM ELECTROLYTIC CAPACITORS CapAl8X15X3.5 1200uF±20% 10 V 105⁰С</v>
      </c>
    </row>
    <row r="680" spans="1:20" x14ac:dyDescent="0.3">
      <c r="A680" s="50" t="s">
        <v>6617</v>
      </c>
      <c r="B680" s="50" t="str">
        <f t="shared" si="120"/>
        <v>FS</v>
      </c>
      <c r="C680" s="51" t="s">
        <v>5148</v>
      </c>
      <c r="D680" s="50" t="str">
        <f t="shared" si="121"/>
        <v>1200uF</v>
      </c>
      <c r="E680" s="50" t="s">
        <v>5109</v>
      </c>
      <c r="F680" s="50" t="str">
        <f t="shared" si="122"/>
        <v>10 V</v>
      </c>
      <c r="G680" s="50" t="str">
        <f t="shared" si="123"/>
        <v>105⁰С</v>
      </c>
      <c r="H680" s="52" t="s">
        <v>6109</v>
      </c>
      <c r="I680" s="50" t="str">
        <f t="shared" si="115"/>
        <v>CapAl10X12.5X5.0mm 1200uF, 10 V</v>
      </c>
      <c r="J680" s="45" t="s">
        <v>23</v>
      </c>
      <c r="K680" s="53" t="s">
        <v>5111</v>
      </c>
      <c r="L680" s="45" t="s">
        <v>25</v>
      </c>
      <c r="M680" s="52" t="str">
        <f t="shared" si="116"/>
        <v>CapAl10X12.5X5.0</v>
      </c>
      <c r="N680" s="52" t="str">
        <f t="shared" si="114"/>
        <v>CapAl10X12.5X5.0RA</v>
      </c>
      <c r="O680" s="52" t="str">
        <f t="shared" si="117"/>
        <v>CapAl10X12.5X5.0LA</v>
      </c>
      <c r="P680" s="52" t="s">
        <v>6618</v>
      </c>
      <c r="Q680" s="50" t="s">
        <v>5113</v>
      </c>
      <c r="R680" s="22" t="s">
        <v>5883</v>
      </c>
      <c r="S680" s="22" t="str">
        <f t="shared" ca="1" si="119"/>
        <v>C:\Altium Libraries\Passives Library\DataSheet\Aluminum Electrolytic Capacitors (Panasonic).pdf</v>
      </c>
      <c r="T680" s="50" t="str">
        <f t="shared" si="118"/>
        <v>LOW IMPEDANCE MINIATURIZED ALUMINUM ELECTROLYTIC CAPACITORS CapAl10X12.5X5.0 1200uF±20% 10 V 105⁰С</v>
      </c>
    </row>
    <row r="681" spans="1:20" x14ac:dyDescent="0.3">
      <c r="A681" s="50" t="s">
        <v>6619</v>
      </c>
      <c r="B681" s="50" t="str">
        <f t="shared" si="120"/>
        <v>FS</v>
      </c>
      <c r="C681" s="51" t="s">
        <v>5154</v>
      </c>
      <c r="D681" s="50" t="str">
        <f t="shared" si="121"/>
        <v>1800uF</v>
      </c>
      <c r="E681" s="50" t="s">
        <v>5109</v>
      </c>
      <c r="F681" s="50" t="str">
        <f t="shared" si="122"/>
        <v>10 V</v>
      </c>
      <c r="G681" s="50" t="str">
        <f t="shared" si="123"/>
        <v>105⁰С</v>
      </c>
      <c r="H681" s="52" t="s">
        <v>6112</v>
      </c>
      <c r="I681" s="50" t="str">
        <f t="shared" si="115"/>
        <v>CapAl8X20X3.5mm 1800uF, 10 V</v>
      </c>
      <c r="J681" s="45" t="s">
        <v>23</v>
      </c>
      <c r="K681" s="53" t="s">
        <v>5111</v>
      </c>
      <c r="L681" s="45" t="s">
        <v>25</v>
      </c>
      <c r="M681" s="52" t="str">
        <f t="shared" si="116"/>
        <v>CapAl8X20X3.5</v>
      </c>
      <c r="N681" s="52" t="str">
        <f t="shared" si="114"/>
        <v>CapAl8X20X3.5RA</v>
      </c>
      <c r="O681" s="52" t="str">
        <f t="shared" si="117"/>
        <v>CapAl8X20X3.5LA</v>
      </c>
      <c r="P681" s="52" t="s">
        <v>6620</v>
      </c>
      <c r="Q681" s="50" t="s">
        <v>5113</v>
      </c>
      <c r="R681" s="22" t="s">
        <v>5883</v>
      </c>
      <c r="S681" s="22" t="str">
        <f t="shared" ca="1" si="119"/>
        <v>C:\Altium Libraries\Passives Library\DataSheet\Aluminum Electrolytic Capacitors (Panasonic).pdf</v>
      </c>
      <c r="T681" s="50" t="str">
        <f t="shared" si="118"/>
        <v>LOW IMPEDANCE MINIATURIZED ALUMINUM ELECTROLYTIC CAPACITORS CapAl8X20X3.5 1800uF±20% 10 V 105⁰С</v>
      </c>
    </row>
    <row r="682" spans="1:20" x14ac:dyDescent="0.3">
      <c r="A682" s="50" t="s">
        <v>6621</v>
      </c>
      <c r="B682" s="50" t="str">
        <f t="shared" si="120"/>
        <v>FS</v>
      </c>
      <c r="C682" s="51" t="s">
        <v>5158</v>
      </c>
      <c r="D682" s="50" t="str">
        <f t="shared" si="121"/>
        <v>1800uF</v>
      </c>
      <c r="E682" s="50" t="s">
        <v>5109</v>
      </c>
      <c r="F682" s="50" t="str">
        <f t="shared" si="122"/>
        <v>10 V</v>
      </c>
      <c r="G682" s="50" t="str">
        <f t="shared" si="123"/>
        <v>105⁰С</v>
      </c>
      <c r="H682" s="52" t="s">
        <v>6115</v>
      </c>
      <c r="I682" s="50" t="str">
        <f t="shared" si="115"/>
        <v>CapAl10X16X5.0mm 1800uF, 10 V</v>
      </c>
      <c r="J682" s="45" t="s">
        <v>23</v>
      </c>
      <c r="K682" s="53" t="s">
        <v>5111</v>
      </c>
      <c r="L682" s="45" t="s">
        <v>25</v>
      </c>
      <c r="M682" s="52" t="str">
        <f t="shared" si="116"/>
        <v>CapAl10X16X5.0</v>
      </c>
      <c r="N682" s="52" t="str">
        <f t="shared" si="114"/>
        <v>CapAl10X16X5.0RA</v>
      </c>
      <c r="O682" s="52" t="str">
        <f t="shared" si="117"/>
        <v>CapAl10X16X5.0LA</v>
      </c>
      <c r="P682" s="52" t="s">
        <v>6622</v>
      </c>
      <c r="Q682" s="50" t="s">
        <v>5113</v>
      </c>
      <c r="R682" s="22" t="s">
        <v>5883</v>
      </c>
      <c r="S682" s="22" t="str">
        <f t="shared" ca="1" si="119"/>
        <v>C:\Altium Libraries\Passives Library\DataSheet\Aluminum Electrolytic Capacitors (Panasonic).pdf</v>
      </c>
      <c r="T682" s="50" t="str">
        <f t="shared" si="118"/>
        <v>LOW IMPEDANCE MINIATURIZED ALUMINUM ELECTROLYTIC CAPACITORS CapAl10X16X5.0 1800uF±20% 10 V 105⁰С</v>
      </c>
    </row>
    <row r="683" spans="1:20" x14ac:dyDescent="0.3">
      <c r="A683" s="50" t="s">
        <v>6623</v>
      </c>
      <c r="B683" s="50" t="str">
        <f t="shared" si="120"/>
        <v>FS</v>
      </c>
      <c r="C683" s="51" t="s">
        <v>5162</v>
      </c>
      <c r="D683" s="50" t="str">
        <f t="shared" si="121"/>
        <v>2000uF</v>
      </c>
      <c r="E683" s="50" t="s">
        <v>5109</v>
      </c>
      <c r="F683" s="50" t="str">
        <f t="shared" si="122"/>
        <v>10 V</v>
      </c>
      <c r="G683" s="50" t="str">
        <f t="shared" si="123"/>
        <v>105⁰С</v>
      </c>
      <c r="H683" s="52" t="s">
        <v>6118</v>
      </c>
      <c r="I683" s="50" t="str">
        <f t="shared" si="115"/>
        <v>CapAl10X20X5.0mm 2000uF, 10 V</v>
      </c>
      <c r="J683" s="45" t="s">
        <v>23</v>
      </c>
      <c r="K683" s="53" t="s">
        <v>5111</v>
      </c>
      <c r="L683" s="45" t="s">
        <v>25</v>
      </c>
      <c r="M683" s="52" t="str">
        <f t="shared" si="116"/>
        <v>CapAl10X20X5.0</v>
      </c>
      <c r="N683" s="52" t="str">
        <f t="shared" si="114"/>
        <v>CapAl10X20X5.0RA</v>
      </c>
      <c r="O683" s="52" t="str">
        <f t="shared" si="117"/>
        <v>CapAl10X20X5.0LA</v>
      </c>
      <c r="P683" s="52" t="s">
        <v>6624</v>
      </c>
      <c r="Q683" s="50" t="s">
        <v>5113</v>
      </c>
      <c r="R683" s="22" t="s">
        <v>5883</v>
      </c>
      <c r="S683" s="22" t="str">
        <f t="shared" ca="1" si="119"/>
        <v>C:\Altium Libraries\Passives Library\DataSheet\Aluminum Electrolytic Capacitors (Panasonic).pdf</v>
      </c>
      <c r="T683" s="50" t="str">
        <f t="shared" si="118"/>
        <v>LOW IMPEDANCE MINIATURIZED ALUMINUM ELECTROLYTIC CAPACITORS CapAl10X20X5.0 2000uF±20% 10 V 105⁰С</v>
      </c>
    </row>
    <row r="684" spans="1:20" x14ac:dyDescent="0.3">
      <c r="A684" s="50" t="s">
        <v>6625</v>
      </c>
      <c r="B684" s="50" t="str">
        <f t="shared" si="120"/>
        <v>FS</v>
      </c>
      <c r="C684" s="51" t="s">
        <v>5162</v>
      </c>
      <c r="D684" s="50" t="str">
        <f t="shared" si="121"/>
        <v>2200uF</v>
      </c>
      <c r="E684" s="50" t="s">
        <v>5109</v>
      </c>
      <c r="F684" s="50" t="str">
        <f t="shared" si="122"/>
        <v>10 V</v>
      </c>
      <c r="G684" s="50" t="str">
        <f t="shared" si="123"/>
        <v>105⁰С</v>
      </c>
      <c r="H684" s="52" t="s">
        <v>6118</v>
      </c>
      <c r="I684" s="50" t="str">
        <f t="shared" si="115"/>
        <v>CapAl10X20X5.0mm 2200uF, 10 V</v>
      </c>
      <c r="J684" s="45" t="s">
        <v>23</v>
      </c>
      <c r="K684" s="53" t="s">
        <v>5111</v>
      </c>
      <c r="L684" s="45" t="s">
        <v>25</v>
      </c>
      <c r="M684" s="52" t="str">
        <f t="shared" si="116"/>
        <v>CapAl10X20X5.0</v>
      </c>
      <c r="N684" s="52" t="str">
        <f t="shared" si="114"/>
        <v>CapAl10X20X5.0RA</v>
      </c>
      <c r="O684" s="52" t="str">
        <f t="shared" si="117"/>
        <v>CapAl10X20X5.0LA</v>
      </c>
      <c r="P684" s="52" t="s">
        <v>6626</v>
      </c>
      <c r="Q684" s="50" t="s">
        <v>5113</v>
      </c>
      <c r="R684" s="22" t="s">
        <v>5883</v>
      </c>
      <c r="S684" s="22" t="str">
        <f t="shared" ca="1" si="119"/>
        <v>C:\Altium Libraries\Passives Library\DataSheet\Aluminum Electrolytic Capacitors (Panasonic).pdf</v>
      </c>
      <c r="T684" s="50" t="str">
        <f t="shared" si="118"/>
        <v>LOW IMPEDANCE MINIATURIZED ALUMINUM ELECTROLYTIC CAPACITORS CapAl10X20X5.0 2200uF±20% 10 V 105⁰С</v>
      </c>
    </row>
    <row r="685" spans="1:20" x14ac:dyDescent="0.3">
      <c r="A685" s="50" t="s">
        <v>6627</v>
      </c>
      <c r="B685" s="50" t="str">
        <f t="shared" si="120"/>
        <v>FS</v>
      </c>
      <c r="C685" s="51" t="s">
        <v>5170</v>
      </c>
      <c r="D685" s="50" t="str">
        <f t="shared" si="121"/>
        <v>2700uF</v>
      </c>
      <c r="E685" s="50" t="s">
        <v>5109</v>
      </c>
      <c r="F685" s="50" t="str">
        <f t="shared" si="122"/>
        <v>10 V</v>
      </c>
      <c r="G685" s="50" t="str">
        <f t="shared" si="123"/>
        <v>105⁰С</v>
      </c>
      <c r="H685" s="52" t="s">
        <v>6121</v>
      </c>
      <c r="I685" s="50" t="str">
        <f t="shared" si="115"/>
        <v>CapAl10X25X5.0mm 2700uF, 10 V</v>
      </c>
      <c r="J685" s="45" t="s">
        <v>23</v>
      </c>
      <c r="K685" s="53" t="s">
        <v>5111</v>
      </c>
      <c r="L685" s="45" t="s">
        <v>25</v>
      </c>
      <c r="M685" s="52" t="str">
        <f t="shared" si="116"/>
        <v>CapAl10X25X5.0</v>
      </c>
      <c r="N685" s="52" t="str">
        <f t="shared" si="114"/>
        <v>CapAl10X25X5.0RA</v>
      </c>
      <c r="O685" s="52" t="str">
        <f t="shared" si="117"/>
        <v>CapAl10X25X5.0LA</v>
      </c>
      <c r="P685" s="52" t="s">
        <v>6628</v>
      </c>
      <c r="Q685" s="50" t="s">
        <v>5113</v>
      </c>
      <c r="R685" s="22" t="s">
        <v>5883</v>
      </c>
      <c r="S685" s="22" t="str">
        <f t="shared" ca="1" si="119"/>
        <v>C:\Altium Libraries\Passives Library\DataSheet\Aluminum Electrolytic Capacitors (Panasonic).pdf</v>
      </c>
      <c r="T685" s="50" t="str">
        <f t="shared" si="118"/>
        <v>LOW IMPEDANCE MINIATURIZED ALUMINUM ELECTROLYTIC CAPACITORS CapAl10X25X5.0 2700uF±20% 10 V 105⁰С</v>
      </c>
    </row>
    <row r="686" spans="1:20" x14ac:dyDescent="0.3">
      <c r="A686" s="50" t="s">
        <v>6629</v>
      </c>
      <c r="B686" s="50" t="str">
        <f t="shared" si="120"/>
        <v>FS</v>
      </c>
      <c r="C686" s="51" t="s">
        <v>5184</v>
      </c>
      <c r="D686" s="50" t="str">
        <f t="shared" si="121"/>
        <v>3600uF</v>
      </c>
      <c r="E686" s="50" t="s">
        <v>5109</v>
      </c>
      <c r="F686" s="50" t="str">
        <f t="shared" si="122"/>
        <v>10 V</v>
      </c>
      <c r="G686" s="50" t="str">
        <f t="shared" si="123"/>
        <v>105⁰С</v>
      </c>
      <c r="H686" s="52" t="s">
        <v>6124</v>
      </c>
      <c r="I686" s="50" t="str">
        <f t="shared" si="115"/>
        <v>CapAl12.5X20X5.0mm 3600uF, 10 V</v>
      </c>
      <c r="J686" s="45" t="s">
        <v>23</v>
      </c>
      <c r="K686" s="53" t="s">
        <v>5111</v>
      </c>
      <c r="L686" s="45" t="s">
        <v>25</v>
      </c>
      <c r="M686" s="52" t="str">
        <f t="shared" si="116"/>
        <v>CapAl12.5X20X5.0</v>
      </c>
      <c r="N686" s="52" t="str">
        <f t="shared" si="114"/>
        <v>CapAl12.5X20X5.0RA</v>
      </c>
      <c r="O686" s="52" t="str">
        <f t="shared" si="117"/>
        <v>CapAl12.5X20X5.0LA</v>
      </c>
      <c r="P686" s="52" t="s">
        <v>6630</v>
      </c>
      <c r="Q686" s="50" t="s">
        <v>5113</v>
      </c>
      <c r="R686" s="22" t="s">
        <v>5883</v>
      </c>
      <c r="S686" s="22" t="str">
        <f t="shared" ca="1" si="119"/>
        <v>C:\Altium Libraries\Passives Library\DataSheet\Aluminum Electrolytic Capacitors (Panasonic).pdf</v>
      </c>
      <c r="T686" s="50" t="str">
        <f t="shared" si="118"/>
        <v>LOW IMPEDANCE MINIATURIZED ALUMINUM ELECTROLYTIC CAPACITORS CapAl12.5X20X5.0 3600uF±20% 10 V 105⁰С</v>
      </c>
    </row>
    <row r="687" spans="1:20" x14ac:dyDescent="0.3">
      <c r="A687" s="50" t="s">
        <v>6631</v>
      </c>
      <c r="B687" s="50" t="str">
        <f t="shared" si="120"/>
        <v>FS</v>
      </c>
      <c r="C687" s="51" t="s">
        <v>5196</v>
      </c>
      <c r="D687" s="50" t="str">
        <f t="shared" si="121"/>
        <v>4700uF</v>
      </c>
      <c r="E687" s="50" t="s">
        <v>5109</v>
      </c>
      <c r="F687" s="50" t="str">
        <f t="shared" si="122"/>
        <v>10 V</v>
      </c>
      <c r="G687" s="50" t="str">
        <f t="shared" si="123"/>
        <v>105⁰С</v>
      </c>
      <c r="H687" s="52" t="s">
        <v>6127</v>
      </c>
      <c r="I687" s="50" t="str">
        <f t="shared" si="115"/>
        <v>CapAl12.5X25X5.0mm 4700uF, 10 V</v>
      </c>
      <c r="J687" s="45" t="s">
        <v>23</v>
      </c>
      <c r="K687" s="53" t="s">
        <v>5111</v>
      </c>
      <c r="L687" s="45" t="s">
        <v>25</v>
      </c>
      <c r="M687" s="52" t="str">
        <f t="shared" si="116"/>
        <v>CapAl12.5X25X5.0</v>
      </c>
      <c r="N687" s="52" t="str">
        <f t="shared" si="114"/>
        <v>CapAl12.5X25X5.0RA</v>
      </c>
      <c r="O687" s="52" t="str">
        <f t="shared" si="117"/>
        <v>CapAl12.5X25X5.0LA</v>
      </c>
      <c r="P687" s="52" t="s">
        <v>6632</v>
      </c>
      <c r="Q687" s="50" t="s">
        <v>5113</v>
      </c>
      <c r="R687" s="22" t="s">
        <v>5883</v>
      </c>
      <c r="S687" s="22" t="str">
        <f t="shared" ca="1" si="119"/>
        <v>C:\Altium Libraries\Passives Library\DataSheet\Aluminum Electrolytic Capacitors (Panasonic).pdf</v>
      </c>
      <c r="T687" s="50" t="str">
        <f t="shared" si="118"/>
        <v>LOW IMPEDANCE MINIATURIZED ALUMINUM ELECTROLYTIC CAPACITORS CapAl12.5X25X5.0 4700uF±20% 10 V 105⁰С</v>
      </c>
    </row>
    <row r="688" spans="1:20" x14ac:dyDescent="0.3">
      <c r="A688" s="50" t="s">
        <v>6633</v>
      </c>
      <c r="B688" s="50" t="str">
        <f t="shared" si="120"/>
        <v>FS</v>
      </c>
      <c r="C688" s="51" t="s">
        <v>5200</v>
      </c>
      <c r="D688" s="50" t="str">
        <f t="shared" si="121"/>
        <v>5100uF</v>
      </c>
      <c r="E688" s="50" t="s">
        <v>5109</v>
      </c>
      <c r="F688" s="50" t="str">
        <f t="shared" si="122"/>
        <v>10 V</v>
      </c>
      <c r="G688" s="50" t="str">
        <f t="shared" si="123"/>
        <v>105⁰С</v>
      </c>
      <c r="H688" s="52" t="s">
        <v>6130</v>
      </c>
      <c r="I688" s="50" t="str">
        <f t="shared" si="115"/>
        <v>CapAl12.5X30X5.0mm 5100uF, 10 V</v>
      </c>
      <c r="J688" s="45" t="s">
        <v>23</v>
      </c>
      <c r="K688" s="53" t="s">
        <v>5111</v>
      </c>
      <c r="L688" s="45" t="s">
        <v>25</v>
      </c>
      <c r="M688" s="52" t="str">
        <f t="shared" si="116"/>
        <v>CapAl12.5X30X5.0</v>
      </c>
      <c r="N688" s="52" t="str">
        <f t="shared" si="114"/>
        <v>CapAl12.5X30X5.0RA</v>
      </c>
      <c r="O688" s="52" t="str">
        <f t="shared" si="117"/>
        <v>CapAl12.5X30X5.0LA</v>
      </c>
      <c r="P688" s="52" t="s">
        <v>6634</v>
      </c>
      <c r="Q688" s="50" t="s">
        <v>5113</v>
      </c>
      <c r="R688" s="22" t="s">
        <v>5883</v>
      </c>
      <c r="S688" s="22" t="str">
        <f t="shared" ca="1" si="119"/>
        <v>C:\Altium Libraries\Passives Library\DataSheet\Aluminum Electrolytic Capacitors (Panasonic).pdf</v>
      </c>
      <c r="T688" s="50" t="str">
        <f t="shared" si="118"/>
        <v>LOW IMPEDANCE MINIATURIZED ALUMINUM ELECTROLYTIC CAPACITORS CapAl12.5X30X5.0 5100uF±20% 10 V 105⁰С</v>
      </c>
    </row>
    <row r="689" spans="1:20" x14ac:dyDescent="0.3">
      <c r="A689" s="50" t="s">
        <v>6635</v>
      </c>
      <c r="B689" s="50" t="str">
        <f t="shared" si="120"/>
        <v>FS</v>
      </c>
      <c r="C689" s="51" t="s">
        <v>5200</v>
      </c>
      <c r="D689" s="50" t="str">
        <f t="shared" si="121"/>
        <v>5600uF</v>
      </c>
      <c r="E689" s="50" t="s">
        <v>5109</v>
      </c>
      <c r="F689" s="50" t="str">
        <f t="shared" si="122"/>
        <v>10 V</v>
      </c>
      <c r="G689" s="50" t="str">
        <f t="shared" si="123"/>
        <v>105⁰С</v>
      </c>
      <c r="H689" s="52" t="s">
        <v>6130</v>
      </c>
      <c r="I689" s="50" t="str">
        <f t="shared" si="115"/>
        <v>CapAl12.5X30X5.0mm 5600uF, 10 V</v>
      </c>
      <c r="J689" s="45" t="s">
        <v>23</v>
      </c>
      <c r="K689" s="53" t="s">
        <v>5111</v>
      </c>
      <c r="L689" s="45" t="s">
        <v>25</v>
      </c>
      <c r="M689" s="52" t="str">
        <f t="shared" si="116"/>
        <v>CapAl12.5X30X5.0</v>
      </c>
      <c r="N689" s="52" t="str">
        <f t="shared" si="114"/>
        <v>CapAl12.5X30X5.0RA</v>
      </c>
      <c r="O689" s="52" t="str">
        <f t="shared" si="117"/>
        <v>CapAl12.5X30X5.0LA</v>
      </c>
      <c r="P689" s="52" t="s">
        <v>6636</v>
      </c>
      <c r="Q689" s="50" t="s">
        <v>5113</v>
      </c>
      <c r="R689" s="22" t="s">
        <v>5883</v>
      </c>
      <c r="S689" s="22" t="str">
        <f t="shared" ca="1" si="119"/>
        <v>C:\Altium Libraries\Passives Library\DataSheet\Aluminum Electrolytic Capacitors (Panasonic).pdf</v>
      </c>
      <c r="T689" s="50" t="str">
        <f t="shared" si="118"/>
        <v>LOW IMPEDANCE MINIATURIZED ALUMINUM ELECTROLYTIC CAPACITORS CapAl12.5X30X5.0 5600uF±20% 10 V 105⁰С</v>
      </c>
    </row>
    <row r="690" spans="1:20" x14ac:dyDescent="0.3">
      <c r="A690" s="50" t="s">
        <v>6637</v>
      </c>
      <c r="B690" s="50" t="str">
        <f t="shared" si="120"/>
        <v>FS</v>
      </c>
      <c r="C690" s="51" t="s">
        <v>5204</v>
      </c>
      <c r="D690" s="50" t="str">
        <f t="shared" si="121"/>
        <v>5600uF</v>
      </c>
      <c r="E690" s="50" t="s">
        <v>5109</v>
      </c>
      <c r="F690" s="50" t="str">
        <f t="shared" si="122"/>
        <v>10 V</v>
      </c>
      <c r="G690" s="50" t="str">
        <f t="shared" si="123"/>
        <v>105⁰С</v>
      </c>
      <c r="H690" s="52" t="s">
        <v>6136</v>
      </c>
      <c r="I690" s="50" t="str">
        <f t="shared" si="115"/>
        <v>CapAl16X20X7.5mm 5600uF, 10 V</v>
      </c>
      <c r="J690" s="45" t="s">
        <v>23</v>
      </c>
      <c r="K690" s="53" t="s">
        <v>5111</v>
      </c>
      <c r="L690" s="45" t="s">
        <v>25</v>
      </c>
      <c r="M690" s="52" t="str">
        <f t="shared" si="116"/>
        <v>CapAl16X20X7.5</v>
      </c>
      <c r="N690" s="52" t="str">
        <f t="shared" si="114"/>
        <v>CapAl16X20X7.5RA</v>
      </c>
      <c r="O690" s="52" t="str">
        <f t="shared" si="117"/>
        <v>CapAl16X20X7.5LA</v>
      </c>
      <c r="P690" s="52" t="s">
        <v>6638</v>
      </c>
      <c r="Q690" s="50" t="s">
        <v>5113</v>
      </c>
      <c r="R690" s="22" t="s">
        <v>5883</v>
      </c>
      <c r="S690" s="22" t="str">
        <f t="shared" ca="1" si="119"/>
        <v>C:\Altium Libraries\Passives Library\DataSheet\Aluminum Electrolytic Capacitors (Panasonic).pdf</v>
      </c>
      <c r="T690" s="50" t="str">
        <f t="shared" si="118"/>
        <v>LOW IMPEDANCE MINIATURIZED ALUMINUM ELECTROLYTIC CAPACITORS CapAl16X20X7.5 5600uF±20% 10 V 105⁰С</v>
      </c>
    </row>
    <row r="691" spans="1:20" x14ac:dyDescent="0.3">
      <c r="A691" s="50" t="s">
        <v>6639</v>
      </c>
      <c r="B691" s="50" t="str">
        <f t="shared" si="120"/>
        <v>FS</v>
      </c>
      <c r="C691" s="51" t="s">
        <v>5208</v>
      </c>
      <c r="D691" s="50" t="str">
        <f t="shared" si="121"/>
        <v>7500uF</v>
      </c>
      <c r="E691" s="50" t="s">
        <v>5109</v>
      </c>
      <c r="F691" s="50" t="str">
        <f t="shared" si="122"/>
        <v>10 V</v>
      </c>
      <c r="G691" s="50" t="str">
        <f t="shared" si="123"/>
        <v>105⁰С</v>
      </c>
      <c r="H691" s="52" t="s">
        <v>6133</v>
      </c>
      <c r="I691" s="50" t="str">
        <f t="shared" si="115"/>
        <v>CapAl12.5X35X5.0mm 7500uF, 10 V</v>
      </c>
      <c r="J691" s="45" t="s">
        <v>23</v>
      </c>
      <c r="K691" s="53" t="s">
        <v>5111</v>
      </c>
      <c r="L691" s="45" t="s">
        <v>25</v>
      </c>
      <c r="M691" s="52" t="str">
        <f t="shared" si="116"/>
        <v>CapAl12.5X35X5.0</v>
      </c>
      <c r="N691" s="52" t="str">
        <f t="shared" si="114"/>
        <v>CapAl12.5X35X5.0RA</v>
      </c>
      <c r="O691" s="52" t="str">
        <f t="shared" si="117"/>
        <v>CapAl12.5X35X5.0LA</v>
      </c>
      <c r="P691" s="52" t="s">
        <v>6640</v>
      </c>
      <c r="Q691" s="50" t="s">
        <v>5113</v>
      </c>
      <c r="R691" s="22" t="s">
        <v>5883</v>
      </c>
      <c r="S691" s="22" t="str">
        <f t="shared" ca="1" si="119"/>
        <v>C:\Altium Libraries\Passives Library\DataSheet\Aluminum Electrolytic Capacitors (Panasonic).pdf</v>
      </c>
      <c r="T691" s="50" t="str">
        <f t="shared" si="118"/>
        <v>LOW IMPEDANCE MINIATURIZED ALUMINUM ELECTROLYTIC CAPACITORS CapAl12.5X35X5.0 7500uF±20% 10 V 105⁰С</v>
      </c>
    </row>
    <row r="692" spans="1:20" x14ac:dyDescent="0.3">
      <c r="A692" s="50" t="s">
        <v>6641</v>
      </c>
      <c r="B692" s="50" t="str">
        <f t="shared" si="120"/>
        <v>FS</v>
      </c>
      <c r="C692" s="51" t="s">
        <v>5218</v>
      </c>
      <c r="D692" s="50" t="str">
        <f t="shared" si="121"/>
        <v>8200uF</v>
      </c>
      <c r="E692" s="50" t="s">
        <v>5109</v>
      </c>
      <c r="F692" s="50" t="str">
        <f t="shared" si="122"/>
        <v>10 V</v>
      </c>
      <c r="G692" s="50" t="str">
        <f t="shared" si="123"/>
        <v>105⁰С</v>
      </c>
      <c r="H692" s="52" t="s">
        <v>6139</v>
      </c>
      <c r="I692" s="50" t="str">
        <f t="shared" si="115"/>
        <v>CapAl16X25X7.5mm 8200uF, 10 V</v>
      </c>
      <c r="J692" s="45" t="s">
        <v>23</v>
      </c>
      <c r="K692" s="53" t="s">
        <v>5111</v>
      </c>
      <c r="L692" s="45" t="s">
        <v>25</v>
      </c>
      <c r="M692" s="52" t="str">
        <f t="shared" si="116"/>
        <v>CapAl16X25X7.5</v>
      </c>
      <c r="N692" s="52" t="str">
        <f t="shared" si="114"/>
        <v>CapAl16X25X7.5RA</v>
      </c>
      <c r="O692" s="52" t="str">
        <f t="shared" si="117"/>
        <v>CapAl16X25X7.5LA</v>
      </c>
      <c r="P692" s="52" t="s">
        <v>6642</v>
      </c>
      <c r="Q692" s="50" t="s">
        <v>5113</v>
      </c>
      <c r="R692" s="22" t="s">
        <v>5883</v>
      </c>
      <c r="S692" s="22" t="str">
        <f t="shared" ca="1" si="119"/>
        <v>C:\Altium Libraries\Passives Library\DataSheet\Aluminum Electrolytic Capacitors (Panasonic).pdf</v>
      </c>
      <c r="T692" s="50" t="str">
        <f t="shared" si="118"/>
        <v>LOW IMPEDANCE MINIATURIZED ALUMINUM ELECTROLYTIC CAPACITORS CapAl16X25X7.5 8200uF±20% 10 V 105⁰С</v>
      </c>
    </row>
    <row r="693" spans="1:20" x14ac:dyDescent="0.3">
      <c r="A693" s="50" t="s">
        <v>6643</v>
      </c>
      <c r="B693" s="50" t="str">
        <f t="shared" si="120"/>
        <v>FS</v>
      </c>
      <c r="C693" s="51" t="s">
        <v>5120</v>
      </c>
      <c r="D693" s="50" t="str">
        <f t="shared" si="121"/>
        <v>120uF</v>
      </c>
      <c r="E693" s="50" t="s">
        <v>5109</v>
      </c>
      <c r="F693" s="50" t="str">
        <f t="shared" si="122"/>
        <v>16 V</v>
      </c>
      <c r="G693" s="50" t="str">
        <f t="shared" si="123"/>
        <v>105⁰С</v>
      </c>
      <c r="H693" s="52" t="s">
        <v>6099</v>
      </c>
      <c r="I693" s="50" t="str">
        <f t="shared" si="115"/>
        <v>CapAl5X11X2.0mm 120uF, 16 V</v>
      </c>
      <c r="J693" s="45" t="s">
        <v>23</v>
      </c>
      <c r="K693" s="53" t="s">
        <v>5111</v>
      </c>
      <c r="L693" s="45" t="s">
        <v>25</v>
      </c>
      <c r="M693" s="52" t="str">
        <f t="shared" si="116"/>
        <v>CapAl5X11X2.0</v>
      </c>
      <c r="N693" s="52" t="str">
        <f t="shared" si="114"/>
        <v>CapAl5X11X2.0RA</v>
      </c>
      <c r="O693" s="52" t="str">
        <f t="shared" si="117"/>
        <v>CapAl5X11X2.0LA</v>
      </c>
      <c r="P693" s="52" t="s">
        <v>6644</v>
      </c>
      <c r="Q693" s="50" t="s">
        <v>5113</v>
      </c>
      <c r="R693" s="22" t="s">
        <v>5883</v>
      </c>
      <c r="S693" s="22" t="str">
        <f t="shared" ca="1" si="119"/>
        <v>C:\Altium Libraries\Passives Library\DataSheet\Aluminum Electrolytic Capacitors (Panasonic).pdf</v>
      </c>
      <c r="T693" s="50" t="str">
        <f t="shared" si="118"/>
        <v>LOW IMPEDANCE MINIATURIZED ALUMINUM ELECTROLYTIC CAPACITORS CapAl5X11X2.0 120uF±20% 16 V 105⁰С</v>
      </c>
    </row>
    <row r="694" spans="1:20" x14ac:dyDescent="0.3">
      <c r="A694" s="50" t="s">
        <v>6645</v>
      </c>
      <c r="B694" s="50" t="str">
        <f t="shared" si="120"/>
        <v>FS</v>
      </c>
      <c r="C694" s="51" t="s">
        <v>5136</v>
      </c>
      <c r="D694" s="50" t="str">
        <f t="shared" si="121"/>
        <v>510uF</v>
      </c>
      <c r="E694" s="50" t="s">
        <v>5109</v>
      </c>
      <c r="F694" s="50" t="str">
        <f t="shared" si="122"/>
        <v>16 V</v>
      </c>
      <c r="G694" s="50" t="str">
        <f t="shared" si="123"/>
        <v>105⁰С</v>
      </c>
      <c r="H694" s="52" t="s">
        <v>6104</v>
      </c>
      <c r="I694" s="50" t="str">
        <f t="shared" si="115"/>
        <v>CapAl8X11.5X3.5mm 510uF, 16 V</v>
      </c>
      <c r="J694" s="45" t="s">
        <v>23</v>
      </c>
      <c r="K694" s="53" t="s">
        <v>5111</v>
      </c>
      <c r="L694" s="45" t="s">
        <v>25</v>
      </c>
      <c r="M694" s="52" t="str">
        <f t="shared" si="116"/>
        <v>CapAl8X11.5X3.5</v>
      </c>
      <c r="N694" s="52" t="str">
        <f t="shared" si="114"/>
        <v>CapAl8X11.5X3.5RA</v>
      </c>
      <c r="O694" s="52" t="str">
        <f t="shared" si="117"/>
        <v>CapAl8X11.5X3.5LA</v>
      </c>
      <c r="P694" s="52" t="s">
        <v>6646</v>
      </c>
      <c r="Q694" s="50" t="s">
        <v>5113</v>
      </c>
      <c r="R694" s="22" t="s">
        <v>5883</v>
      </c>
      <c r="S694" s="22" t="str">
        <f t="shared" ca="1" si="119"/>
        <v>C:\Altium Libraries\Passives Library\DataSheet\Aluminum Electrolytic Capacitors (Panasonic).pdf</v>
      </c>
      <c r="T694" s="50" t="str">
        <f t="shared" si="118"/>
        <v>LOW IMPEDANCE MINIATURIZED ALUMINUM ELECTROLYTIC CAPACITORS CapAl8X11.5X3.5 510uF±20% 16 V 105⁰С</v>
      </c>
    </row>
    <row r="695" spans="1:20" x14ac:dyDescent="0.3">
      <c r="A695" s="50" t="s">
        <v>6647</v>
      </c>
      <c r="B695" s="50" t="str">
        <f t="shared" si="120"/>
        <v>FS</v>
      </c>
      <c r="C695" s="51" t="s">
        <v>5144</v>
      </c>
      <c r="D695" s="50" t="str">
        <f t="shared" si="121"/>
        <v>820uF</v>
      </c>
      <c r="E695" s="50" t="s">
        <v>5109</v>
      </c>
      <c r="F695" s="50" t="str">
        <f t="shared" si="122"/>
        <v>16 V</v>
      </c>
      <c r="G695" s="50" t="str">
        <f t="shared" si="123"/>
        <v>105⁰С</v>
      </c>
      <c r="H695" s="52" t="s">
        <v>5892</v>
      </c>
      <c r="I695" s="50" t="str">
        <f t="shared" si="115"/>
        <v>CapAl8X15X3.5mm 820uF, 16 V</v>
      </c>
      <c r="J695" s="45" t="s">
        <v>23</v>
      </c>
      <c r="K695" s="53" t="s">
        <v>5111</v>
      </c>
      <c r="L695" s="45" t="s">
        <v>25</v>
      </c>
      <c r="M695" s="52" t="str">
        <f t="shared" si="116"/>
        <v>CapAl8X15X3.5</v>
      </c>
      <c r="N695" s="52" t="str">
        <f t="shared" si="114"/>
        <v>CapAl8X15X3.5RA</v>
      </c>
      <c r="O695" s="52" t="str">
        <f t="shared" si="117"/>
        <v>CapAl8X15X3.5LA</v>
      </c>
      <c r="P695" s="52" t="s">
        <v>6648</v>
      </c>
      <c r="Q695" s="50" t="s">
        <v>5113</v>
      </c>
      <c r="R695" s="22" t="s">
        <v>5883</v>
      </c>
      <c r="S695" s="22" t="str">
        <f t="shared" ca="1" si="119"/>
        <v>C:\Altium Libraries\Passives Library\DataSheet\Aluminum Electrolytic Capacitors (Panasonic).pdf</v>
      </c>
      <c r="T695" s="50" t="str">
        <f t="shared" si="118"/>
        <v>LOW IMPEDANCE MINIATURIZED ALUMINUM ELECTROLYTIC CAPACITORS CapAl8X15X3.5 820uF±20% 16 V 105⁰С</v>
      </c>
    </row>
    <row r="696" spans="1:20" x14ac:dyDescent="0.3">
      <c r="A696" s="50" t="s">
        <v>6649</v>
      </c>
      <c r="B696" s="50" t="str">
        <f t="shared" si="120"/>
        <v>FS</v>
      </c>
      <c r="C696" s="51" t="s">
        <v>5148</v>
      </c>
      <c r="D696" s="50" t="str">
        <f t="shared" si="121"/>
        <v>820uF</v>
      </c>
      <c r="E696" s="50" t="s">
        <v>5109</v>
      </c>
      <c r="F696" s="50" t="str">
        <f t="shared" si="122"/>
        <v>16 V</v>
      </c>
      <c r="G696" s="50" t="str">
        <f t="shared" si="123"/>
        <v>105⁰С</v>
      </c>
      <c r="H696" s="52" t="s">
        <v>6109</v>
      </c>
      <c r="I696" s="50" t="str">
        <f t="shared" si="115"/>
        <v>CapAl10X12.5X5.0mm 820uF, 16 V</v>
      </c>
      <c r="J696" s="45" t="s">
        <v>23</v>
      </c>
      <c r="K696" s="53" t="s">
        <v>5111</v>
      </c>
      <c r="L696" s="45" t="s">
        <v>25</v>
      </c>
      <c r="M696" s="52" t="str">
        <f t="shared" si="116"/>
        <v>CapAl10X12.5X5.0</v>
      </c>
      <c r="N696" s="52" t="str">
        <f t="shared" si="114"/>
        <v>CapAl10X12.5X5.0RA</v>
      </c>
      <c r="O696" s="52" t="str">
        <f t="shared" si="117"/>
        <v>CapAl10X12.5X5.0LA</v>
      </c>
      <c r="P696" s="52" t="s">
        <v>6650</v>
      </c>
      <c r="Q696" s="50" t="s">
        <v>5113</v>
      </c>
      <c r="R696" s="22" t="s">
        <v>5883</v>
      </c>
      <c r="S696" s="22" t="str">
        <f t="shared" ca="1" si="119"/>
        <v>C:\Altium Libraries\Passives Library\DataSheet\Aluminum Electrolytic Capacitors (Panasonic).pdf</v>
      </c>
      <c r="T696" s="50" t="str">
        <f t="shared" si="118"/>
        <v>LOW IMPEDANCE MINIATURIZED ALUMINUM ELECTROLYTIC CAPACITORS CapAl10X12.5X5.0 820uF±20% 16 V 105⁰С</v>
      </c>
    </row>
    <row r="697" spans="1:20" x14ac:dyDescent="0.3">
      <c r="A697" s="50" t="s">
        <v>6651</v>
      </c>
      <c r="B697" s="50" t="str">
        <f t="shared" si="120"/>
        <v>FS</v>
      </c>
      <c r="C697" s="51" t="s">
        <v>5154</v>
      </c>
      <c r="D697" s="50" t="str">
        <f t="shared" si="121"/>
        <v>1200uF</v>
      </c>
      <c r="E697" s="50" t="s">
        <v>5109</v>
      </c>
      <c r="F697" s="50" t="str">
        <f t="shared" si="122"/>
        <v>16 V</v>
      </c>
      <c r="G697" s="50" t="str">
        <f t="shared" si="123"/>
        <v>105⁰С</v>
      </c>
      <c r="H697" s="52" t="s">
        <v>6112</v>
      </c>
      <c r="I697" s="50" t="str">
        <f t="shared" si="115"/>
        <v>CapAl8X20X3.5mm 1200uF, 16 V</v>
      </c>
      <c r="J697" s="45" t="s">
        <v>23</v>
      </c>
      <c r="K697" s="53" t="s">
        <v>5111</v>
      </c>
      <c r="L697" s="45" t="s">
        <v>25</v>
      </c>
      <c r="M697" s="52" t="str">
        <f t="shared" si="116"/>
        <v>CapAl8X20X3.5</v>
      </c>
      <c r="N697" s="52" t="str">
        <f t="shared" si="114"/>
        <v>CapAl8X20X3.5RA</v>
      </c>
      <c r="O697" s="52" t="str">
        <f t="shared" si="117"/>
        <v>CapAl8X20X3.5LA</v>
      </c>
      <c r="P697" s="52" t="s">
        <v>6652</v>
      </c>
      <c r="Q697" s="50" t="s">
        <v>5113</v>
      </c>
      <c r="R697" s="22" t="s">
        <v>5883</v>
      </c>
      <c r="S697" s="22" t="str">
        <f t="shared" ca="1" si="119"/>
        <v>C:\Altium Libraries\Passives Library\DataSheet\Aluminum Electrolytic Capacitors (Panasonic).pdf</v>
      </c>
      <c r="T697" s="50" t="str">
        <f t="shared" si="118"/>
        <v>LOW IMPEDANCE MINIATURIZED ALUMINUM ELECTROLYTIC CAPACITORS CapAl8X20X3.5 1200uF±20% 16 V 105⁰С</v>
      </c>
    </row>
    <row r="698" spans="1:20" x14ac:dyDescent="0.3">
      <c r="A698" s="50" t="s">
        <v>6653</v>
      </c>
      <c r="B698" s="50" t="str">
        <f t="shared" si="120"/>
        <v>FS</v>
      </c>
      <c r="C698" s="51" t="s">
        <v>5158</v>
      </c>
      <c r="D698" s="50" t="str">
        <f t="shared" si="121"/>
        <v>1200uF</v>
      </c>
      <c r="E698" s="50" t="s">
        <v>5109</v>
      </c>
      <c r="F698" s="50" t="str">
        <f t="shared" si="122"/>
        <v>16 V</v>
      </c>
      <c r="G698" s="50" t="str">
        <f t="shared" si="123"/>
        <v>105⁰С</v>
      </c>
      <c r="H698" s="52" t="s">
        <v>6115</v>
      </c>
      <c r="I698" s="50" t="str">
        <f t="shared" si="115"/>
        <v>CapAl10X16X5.0mm 1200uF, 16 V</v>
      </c>
      <c r="J698" s="45" t="s">
        <v>23</v>
      </c>
      <c r="K698" s="53" t="s">
        <v>5111</v>
      </c>
      <c r="L698" s="45" t="s">
        <v>25</v>
      </c>
      <c r="M698" s="52" t="str">
        <f t="shared" si="116"/>
        <v>CapAl10X16X5.0</v>
      </c>
      <c r="N698" s="52" t="str">
        <f t="shared" si="114"/>
        <v>CapAl10X16X5.0RA</v>
      </c>
      <c r="O698" s="52" t="str">
        <f t="shared" si="117"/>
        <v>CapAl10X16X5.0LA</v>
      </c>
      <c r="P698" s="52" t="s">
        <v>6654</v>
      </c>
      <c r="Q698" s="50" t="s">
        <v>5113</v>
      </c>
      <c r="R698" s="22" t="s">
        <v>5883</v>
      </c>
      <c r="S698" s="22" t="str">
        <f t="shared" ca="1" si="119"/>
        <v>C:\Altium Libraries\Passives Library\DataSheet\Aluminum Electrolytic Capacitors (Panasonic).pdf</v>
      </c>
      <c r="T698" s="50" t="str">
        <f t="shared" si="118"/>
        <v>LOW IMPEDANCE MINIATURIZED ALUMINUM ELECTROLYTIC CAPACITORS CapAl10X16X5.0 1200uF±20% 16 V 105⁰С</v>
      </c>
    </row>
    <row r="699" spans="1:20" x14ac:dyDescent="0.3">
      <c r="A699" s="50" t="s">
        <v>6655</v>
      </c>
      <c r="B699" s="50" t="str">
        <f t="shared" si="120"/>
        <v>FS</v>
      </c>
      <c r="C699" s="51" t="s">
        <v>5162</v>
      </c>
      <c r="D699" s="50" t="str">
        <f t="shared" si="121"/>
        <v>1800uF</v>
      </c>
      <c r="E699" s="50" t="s">
        <v>5109</v>
      </c>
      <c r="F699" s="50" t="str">
        <f t="shared" si="122"/>
        <v>16 V</v>
      </c>
      <c r="G699" s="50" t="str">
        <f t="shared" si="123"/>
        <v>105⁰С</v>
      </c>
      <c r="H699" s="52" t="s">
        <v>6118</v>
      </c>
      <c r="I699" s="50" t="str">
        <f t="shared" si="115"/>
        <v>CapAl10X20X5.0mm 1800uF, 16 V</v>
      </c>
      <c r="J699" s="45" t="s">
        <v>23</v>
      </c>
      <c r="K699" s="53" t="s">
        <v>5111</v>
      </c>
      <c r="L699" s="45" t="s">
        <v>25</v>
      </c>
      <c r="M699" s="52" t="str">
        <f t="shared" si="116"/>
        <v>CapAl10X20X5.0</v>
      </c>
      <c r="N699" s="52" t="str">
        <f t="shared" si="114"/>
        <v>CapAl10X20X5.0RA</v>
      </c>
      <c r="O699" s="52" t="str">
        <f t="shared" si="117"/>
        <v>CapAl10X20X5.0LA</v>
      </c>
      <c r="P699" s="52" t="s">
        <v>6656</v>
      </c>
      <c r="Q699" s="50" t="s">
        <v>5113</v>
      </c>
      <c r="R699" s="22" t="s">
        <v>5883</v>
      </c>
      <c r="S699" s="22" t="str">
        <f t="shared" ca="1" si="119"/>
        <v>C:\Altium Libraries\Passives Library\DataSheet\Aluminum Electrolytic Capacitors (Panasonic).pdf</v>
      </c>
      <c r="T699" s="50" t="str">
        <f t="shared" si="118"/>
        <v>LOW IMPEDANCE MINIATURIZED ALUMINUM ELECTROLYTIC CAPACITORS CapAl10X20X5.0 1800uF±20% 16 V 105⁰С</v>
      </c>
    </row>
    <row r="700" spans="1:20" x14ac:dyDescent="0.3">
      <c r="A700" s="50" t="s">
        <v>6657</v>
      </c>
      <c r="B700" s="50" t="str">
        <f t="shared" si="120"/>
        <v>FS</v>
      </c>
      <c r="C700" s="51" t="s">
        <v>5170</v>
      </c>
      <c r="D700" s="50" t="str">
        <f t="shared" si="121"/>
        <v>2200uF</v>
      </c>
      <c r="E700" s="50" t="s">
        <v>5109</v>
      </c>
      <c r="F700" s="50" t="str">
        <f t="shared" si="122"/>
        <v>16 V</v>
      </c>
      <c r="G700" s="50" t="str">
        <f t="shared" si="123"/>
        <v>105⁰С</v>
      </c>
      <c r="H700" s="52" t="s">
        <v>6121</v>
      </c>
      <c r="I700" s="50" t="str">
        <f t="shared" si="115"/>
        <v>CapAl10X25X5.0mm 2200uF, 16 V</v>
      </c>
      <c r="J700" s="45" t="s">
        <v>23</v>
      </c>
      <c r="K700" s="53" t="s">
        <v>5111</v>
      </c>
      <c r="L700" s="45" t="s">
        <v>25</v>
      </c>
      <c r="M700" s="52" t="str">
        <f t="shared" si="116"/>
        <v>CapAl10X25X5.0</v>
      </c>
      <c r="N700" s="52" t="str">
        <f t="shared" si="114"/>
        <v>CapAl10X25X5.0RA</v>
      </c>
      <c r="O700" s="52" t="str">
        <f t="shared" si="117"/>
        <v>CapAl10X25X5.0LA</v>
      </c>
      <c r="P700" s="52" t="s">
        <v>6658</v>
      </c>
      <c r="Q700" s="50" t="s">
        <v>5113</v>
      </c>
      <c r="R700" s="22" t="s">
        <v>5883</v>
      </c>
      <c r="S700" s="22" t="str">
        <f t="shared" ca="1" si="119"/>
        <v>C:\Altium Libraries\Passives Library\DataSheet\Aluminum Electrolytic Capacitors (Panasonic).pdf</v>
      </c>
      <c r="T700" s="50" t="str">
        <f t="shared" si="118"/>
        <v>LOW IMPEDANCE MINIATURIZED ALUMINUM ELECTROLYTIC CAPACITORS CapAl10X25X5.0 2200uF±20% 16 V 105⁰С</v>
      </c>
    </row>
    <row r="701" spans="1:20" x14ac:dyDescent="0.3">
      <c r="A701" s="50" t="s">
        <v>6659</v>
      </c>
      <c r="B701" s="50" t="str">
        <f t="shared" si="120"/>
        <v>FS</v>
      </c>
      <c r="C701" s="51" t="s">
        <v>5184</v>
      </c>
      <c r="D701" s="50" t="str">
        <f t="shared" si="121"/>
        <v>2400uF</v>
      </c>
      <c r="E701" s="50" t="s">
        <v>5109</v>
      </c>
      <c r="F701" s="50" t="str">
        <f t="shared" si="122"/>
        <v>16 V</v>
      </c>
      <c r="G701" s="50" t="str">
        <f t="shared" si="123"/>
        <v>105⁰С</v>
      </c>
      <c r="H701" s="52" t="s">
        <v>6124</v>
      </c>
      <c r="I701" s="50" t="str">
        <f t="shared" si="115"/>
        <v>CapAl12.5X20X5.0mm 2400uF, 16 V</v>
      </c>
      <c r="J701" s="45" t="s">
        <v>23</v>
      </c>
      <c r="K701" s="53" t="s">
        <v>5111</v>
      </c>
      <c r="L701" s="45" t="s">
        <v>25</v>
      </c>
      <c r="M701" s="52" t="str">
        <f t="shared" si="116"/>
        <v>CapAl12.5X20X5.0</v>
      </c>
      <c r="N701" s="52" t="str">
        <f t="shared" si="114"/>
        <v>CapAl12.5X20X5.0RA</v>
      </c>
      <c r="O701" s="52" t="str">
        <f t="shared" si="117"/>
        <v>CapAl12.5X20X5.0LA</v>
      </c>
      <c r="P701" s="52" t="s">
        <v>6660</v>
      </c>
      <c r="Q701" s="50" t="s">
        <v>5113</v>
      </c>
      <c r="R701" s="22" t="s">
        <v>5883</v>
      </c>
      <c r="S701" s="22" t="str">
        <f t="shared" ca="1" si="119"/>
        <v>C:\Altium Libraries\Passives Library\DataSheet\Aluminum Electrolytic Capacitors (Panasonic).pdf</v>
      </c>
      <c r="T701" s="50" t="str">
        <f t="shared" si="118"/>
        <v>LOW IMPEDANCE MINIATURIZED ALUMINUM ELECTROLYTIC CAPACITORS CapAl12.5X20X5.0 2400uF±20% 16 V 105⁰С</v>
      </c>
    </row>
    <row r="702" spans="1:20" x14ac:dyDescent="0.3">
      <c r="A702" s="50" t="s">
        <v>6661</v>
      </c>
      <c r="B702" s="50" t="str">
        <f t="shared" si="120"/>
        <v>FS</v>
      </c>
      <c r="C702" s="51" t="s">
        <v>5196</v>
      </c>
      <c r="D702" s="50" t="str">
        <f t="shared" si="121"/>
        <v>3300uF</v>
      </c>
      <c r="E702" s="50" t="s">
        <v>5109</v>
      </c>
      <c r="F702" s="50" t="str">
        <f t="shared" si="122"/>
        <v>16 V</v>
      </c>
      <c r="G702" s="50" t="str">
        <f t="shared" si="123"/>
        <v>105⁰С</v>
      </c>
      <c r="H702" s="52" t="s">
        <v>6127</v>
      </c>
      <c r="I702" s="50" t="str">
        <f t="shared" si="115"/>
        <v>CapAl12.5X25X5.0mm 3300uF, 16 V</v>
      </c>
      <c r="J702" s="45" t="s">
        <v>23</v>
      </c>
      <c r="K702" s="53" t="s">
        <v>5111</v>
      </c>
      <c r="L702" s="45" t="s">
        <v>25</v>
      </c>
      <c r="M702" s="52" t="str">
        <f t="shared" si="116"/>
        <v>CapAl12.5X25X5.0</v>
      </c>
      <c r="N702" s="52" t="str">
        <f t="shared" si="114"/>
        <v>CapAl12.5X25X5.0RA</v>
      </c>
      <c r="O702" s="52" t="str">
        <f t="shared" si="117"/>
        <v>CapAl12.5X25X5.0LA</v>
      </c>
      <c r="P702" s="52" t="s">
        <v>6662</v>
      </c>
      <c r="Q702" s="50" t="s">
        <v>5113</v>
      </c>
      <c r="R702" s="22" t="s">
        <v>5883</v>
      </c>
      <c r="S702" s="22" t="str">
        <f t="shared" ca="1" si="119"/>
        <v>C:\Altium Libraries\Passives Library\DataSheet\Aluminum Electrolytic Capacitors (Panasonic).pdf</v>
      </c>
      <c r="T702" s="50" t="str">
        <f t="shared" si="118"/>
        <v>LOW IMPEDANCE MINIATURIZED ALUMINUM ELECTROLYTIC CAPACITORS CapAl12.5X25X5.0 3300uF±20% 16 V 105⁰С</v>
      </c>
    </row>
    <row r="703" spans="1:20" x14ac:dyDescent="0.3">
      <c r="A703" s="50" t="s">
        <v>6663</v>
      </c>
      <c r="B703" s="50" t="str">
        <f t="shared" si="120"/>
        <v>FS</v>
      </c>
      <c r="C703" s="51" t="s">
        <v>5200</v>
      </c>
      <c r="D703" s="50" t="str">
        <f t="shared" si="121"/>
        <v>3600uF</v>
      </c>
      <c r="E703" s="50" t="s">
        <v>5109</v>
      </c>
      <c r="F703" s="50" t="str">
        <f t="shared" si="122"/>
        <v>16 V</v>
      </c>
      <c r="G703" s="50" t="str">
        <f t="shared" si="123"/>
        <v>105⁰С</v>
      </c>
      <c r="H703" s="52" t="s">
        <v>6130</v>
      </c>
      <c r="I703" s="50" t="str">
        <f t="shared" si="115"/>
        <v>CapAl12.5X30X5.0mm 3600uF, 16 V</v>
      </c>
      <c r="J703" s="45" t="s">
        <v>23</v>
      </c>
      <c r="K703" s="53" t="s">
        <v>5111</v>
      </c>
      <c r="L703" s="45" t="s">
        <v>25</v>
      </c>
      <c r="M703" s="52" t="str">
        <f t="shared" si="116"/>
        <v>CapAl12.5X30X5.0</v>
      </c>
      <c r="N703" s="52" t="str">
        <f t="shared" si="114"/>
        <v>CapAl12.5X30X5.0RA</v>
      </c>
      <c r="O703" s="52" t="str">
        <f t="shared" si="117"/>
        <v>CapAl12.5X30X5.0LA</v>
      </c>
      <c r="P703" s="52" t="s">
        <v>6664</v>
      </c>
      <c r="Q703" s="50" t="s">
        <v>5113</v>
      </c>
      <c r="R703" s="22" t="s">
        <v>5883</v>
      </c>
      <c r="S703" s="22" t="str">
        <f t="shared" ca="1" si="119"/>
        <v>C:\Altium Libraries\Passives Library\DataSheet\Aluminum Electrolytic Capacitors (Panasonic).pdf</v>
      </c>
      <c r="T703" s="50" t="str">
        <f t="shared" si="118"/>
        <v>LOW IMPEDANCE MINIATURIZED ALUMINUM ELECTROLYTIC CAPACITORS CapAl12.5X30X5.0 3600uF±20% 16 V 105⁰С</v>
      </c>
    </row>
    <row r="704" spans="1:20" x14ac:dyDescent="0.3">
      <c r="A704" s="50" t="s">
        <v>6665</v>
      </c>
      <c r="B704" s="50" t="str">
        <f t="shared" si="120"/>
        <v>FS</v>
      </c>
      <c r="C704" s="51" t="s">
        <v>5200</v>
      </c>
      <c r="D704" s="50" t="str">
        <f t="shared" si="121"/>
        <v>3900uF</v>
      </c>
      <c r="E704" s="50" t="s">
        <v>5109</v>
      </c>
      <c r="F704" s="50" t="str">
        <f t="shared" si="122"/>
        <v>16 V</v>
      </c>
      <c r="G704" s="50" t="str">
        <f t="shared" si="123"/>
        <v>105⁰С</v>
      </c>
      <c r="H704" s="52" t="s">
        <v>6130</v>
      </c>
      <c r="I704" s="50" t="str">
        <f t="shared" si="115"/>
        <v>CapAl12.5X30X5.0mm 3900uF, 16 V</v>
      </c>
      <c r="J704" s="45" t="s">
        <v>23</v>
      </c>
      <c r="K704" s="53" t="s">
        <v>5111</v>
      </c>
      <c r="L704" s="45" t="s">
        <v>25</v>
      </c>
      <c r="M704" s="52" t="str">
        <f t="shared" si="116"/>
        <v>CapAl12.5X30X5.0</v>
      </c>
      <c r="N704" s="52" t="str">
        <f t="shared" si="114"/>
        <v>CapAl12.5X30X5.0RA</v>
      </c>
      <c r="O704" s="52" t="str">
        <f t="shared" si="117"/>
        <v>CapAl12.5X30X5.0LA</v>
      </c>
      <c r="P704" s="52" t="s">
        <v>6666</v>
      </c>
      <c r="Q704" s="50" t="s">
        <v>5113</v>
      </c>
      <c r="R704" s="22" t="s">
        <v>5883</v>
      </c>
      <c r="S704" s="22" t="str">
        <f t="shared" ca="1" si="119"/>
        <v>C:\Altium Libraries\Passives Library\DataSheet\Aluminum Electrolytic Capacitors (Panasonic).pdf</v>
      </c>
      <c r="T704" s="50" t="str">
        <f t="shared" si="118"/>
        <v>LOW IMPEDANCE MINIATURIZED ALUMINUM ELECTROLYTIC CAPACITORS CapAl12.5X30X5.0 3900uF±20% 16 V 105⁰С</v>
      </c>
    </row>
    <row r="705" spans="1:20" x14ac:dyDescent="0.3">
      <c r="A705" s="50" t="s">
        <v>6667</v>
      </c>
      <c r="B705" s="50" t="str">
        <f t="shared" si="120"/>
        <v>FS</v>
      </c>
      <c r="C705" s="51" t="s">
        <v>5204</v>
      </c>
      <c r="D705" s="50" t="str">
        <f t="shared" si="121"/>
        <v>4700uF</v>
      </c>
      <c r="E705" s="50" t="s">
        <v>5109</v>
      </c>
      <c r="F705" s="50" t="str">
        <f t="shared" si="122"/>
        <v>16 V</v>
      </c>
      <c r="G705" s="50" t="str">
        <f t="shared" si="123"/>
        <v>105⁰С</v>
      </c>
      <c r="H705" s="52" t="s">
        <v>6136</v>
      </c>
      <c r="I705" s="50" t="str">
        <f t="shared" si="115"/>
        <v>CapAl16X20X7.5mm 4700uF, 16 V</v>
      </c>
      <c r="J705" s="45" t="s">
        <v>23</v>
      </c>
      <c r="K705" s="53" t="s">
        <v>5111</v>
      </c>
      <c r="L705" s="45" t="s">
        <v>25</v>
      </c>
      <c r="M705" s="52" t="str">
        <f t="shared" si="116"/>
        <v>CapAl16X20X7.5</v>
      </c>
      <c r="N705" s="52" t="str">
        <f t="shared" si="114"/>
        <v>CapAl16X20X7.5RA</v>
      </c>
      <c r="O705" s="52" t="str">
        <f t="shared" si="117"/>
        <v>CapAl16X20X7.5LA</v>
      </c>
      <c r="P705" s="52" t="s">
        <v>6668</v>
      </c>
      <c r="Q705" s="50" t="s">
        <v>5113</v>
      </c>
      <c r="R705" s="22" t="s">
        <v>5883</v>
      </c>
      <c r="S705" s="22" t="str">
        <f t="shared" ca="1" si="119"/>
        <v>C:\Altium Libraries\Passives Library\DataSheet\Aluminum Electrolytic Capacitors (Panasonic).pdf</v>
      </c>
      <c r="T705" s="50" t="str">
        <f t="shared" si="118"/>
        <v>LOW IMPEDANCE MINIATURIZED ALUMINUM ELECTROLYTIC CAPACITORS CapAl16X20X7.5 4700uF±20% 16 V 105⁰С</v>
      </c>
    </row>
    <row r="706" spans="1:20" x14ac:dyDescent="0.3">
      <c r="A706" s="50" t="s">
        <v>6669</v>
      </c>
      <c r="B706" s="50" t="str">
        <f t="shared" si="120"/>
        <v>FS</v>
      </c>
      <c r="C706" s="51" t="s">
        <v>5208</v>
      </c>
      <c r="D706" s="50" t="str">
        <f t="shared" si="121"/>
        <v>5100uF</v>
      </c>
      <c r="E706" s="50" t="s">
        <v>5109</v>
      </c>
      <c r="F706" s="50" t="str">
        <f t="shared" si="122"/>
        <v>16 V</v>
      </c>
      <c r="G706" s="50" t="str">
        <f t="shared" si="123"/>
        <v>105⁰С</v>
      </c>
      <c r="H706" s="52" t="s">
        <v>6133</v>
      </c>
      <c r="I706" s="50" t="str">
        <f t="shared" si="115"/>
        <v>CapAl12.5X35X5.0mm 5100uF, 16 V</v>
      </c>
      <c r="J706" s="45" t="s">
        <v>23</v>
      </c>
      <c r="K706" s="53" t="s">
        <v>5111</v>
      </c>
      <c r="L706" s="45" t="s">
        <v>25</v>
      </c>
      <c r="M706" s="52" t="str">
        <f t="shared" si="116"/>
        <v>CapAl12.5X35X5.0</v>
      </c>
      <c r="N706" s="52" t="str">
        <f t="shared" si="114"/>
        <v>CapAl12.5X35X5.0RA</v>
      </c>
      <c r="O706" s="52" t="str">
        <f t="shared" si="117"/>
        <v>CapAl12.5X35X5.0LA</v>
      </c>
      <c r="P706" s="52" t="s">
        <v>6670</v>
      </c>
      <c r="Q706" s="50" t="s">
        <v>5113</v>
      </c>
      <c r="R706" s="22" t="s">
        <v>5883</v>
      </c>
      <c r="S706" s="22" t="str">
        <f t="shared" ca="1" si="119"/>
        <v>C:\Altium Libraries\Passives Library\DataSheet\Aluminum Electrolytic Capacitors (Panasonic).pdf</v>
      </c>
      <c r="T706" s="50" t="str">
        <f t="shared" si="118"/>
        <v>LOW IMPEDANCE MINIATURIZED ALUMINUM ELECTROLYTIC CAPACITORS CapAl12.5X35X5.0 5100uF±20% 16 V 105⁰С</v>
      </c>
    </row>
    <row r="707" spans="1:20" x14ac:dyDescent="0.3">
      <c r="A707" s="50" t="s">
        <v>6671</v>
      </c>
      <c r="B707" s="50" t="str">
        <f t="shared" si="120"/>
        <v>FS</v>
      </c>
      <c r="C707" s="51" t="s">
        <v>5218</v>
      </c>
      <c r="D707" s="50" t="str">
        <f t="shared" si="121"/>
        <v>6200uF</v>
      </c>
      <c r="E707" s="50" t="s">
        <v>5109</v>
      </c>
      <c r="F707" s="50" t="str">
        <f t="shared" si="122"/>
        <v>16 V</v>
      </c>
      <c r="G707" s="50" t="str">
        <f t="shared" si="123"/>
        <v>105⁰С</v>
      </c>
      <c r="H707" s="52" t="s">
        <v>6139</v>
      </c>
      <c r="I707" s="50" t="str">
        <f t="shared" si="115"/>
        <v>CapAl16X25X7.5mm 6200uF, 16 V</v>
      </c>
      <c r="J707" s="45" t="s">
        <v>23</v>
      </c>
      <c r="K707" s="53" t="s">
        <v>5111</v>
      </c>
      <c r="L707" s="45" t="s">
        <v>25</v>
      </c>
      <c r="M707" s="52" t="str">
        <f t="shared" si="116"/>
        <v>CapAl16X25X7.5</v>
      </c>
      <c r="N707" s="52" t="str">
        <f t="shared" ref="N707:N770" si="124">CONCATENATE(M707,"RA")</f>
        <v>CapAl16X25X7.5RA</v>
      </c>
      <c r="O707" s="52" t="str">
        <f t="shared" si="117"/>
        <v>CapAl16X25X7.5LA</v>
      </c>
      <c r="P707" s="52" t="s">
        <v>6672</v>
      </c>
      <c r="Q707" s="50" t="s">
        <v>5113</v>
      </c>
      <c r="R707" s="22" t="s">
        <v>5883</v>
      </c>
      <c r="S707" s="22" t="str">
        <f t="shared" ca="1" si="119"/>
        <v>C:\Altium Libraries\Passives Library\DataSheet\Aluminum Electrolytic Capacitors (Panasonic).pdf</v>
      </c>
      <c r="T707" s="50" t="str">
        <f t="shared" si="118"/>
        <v>LOW IMPEDANCE MINIATURIZED ALUMINUM ELECTROLYTIC CAPACITORS CapAl16X25X7.5 6200uF±20% 16 V 105⁰С</v>
      </c>
    </row>
    <row r="708" spans="1:20" x14ac:dyDescent="0.3">
      <c r="A708" s="50" t="s">
        <v>6673</v>
      </c>
      <c r="B708" s="50" t="str">
        <f t="shared" si="120"/>
        <v>FS</v>
      </c>
      <c r="C708" s="51" t="s">
        <v>5162</v>
      </c>
      <c r="D708" s="50" t="str">
        <f t="shared" si="121"/>
        <v>1200uF</v>
      </c>
      <c r="E708" s="50" t="s">
        <v>5109</v>
      </c>
      <c r="F708" s="50" t="str">
        <f t="shared" si="122"/>
        <v>25 V</v>
      </c>
      <c r="G708" s="50" t="str">
        <f t="shared" si="123"/>
        <v>105⁰С</v>
      </c>
      <c r="H708" s="52" t="s">
        <v>6118</v>
      </c>
      <c r="I708" s="50" t="str">
        <f t="shared" si="115"/>
        <v>CapAl10X20X5.0mm 1200uF, 25 V</v>
      </c>
      <c r="J708" s="45" t="s">
        <v>23</v>
      </c>
      <c r="K708" s="53" t="s">
        <v>5111</v>
      </c>
      <c r="L708" s="45" t="s">
        <v>25</v>
      </c>
      <c r="M708" s="52" t="str">
        <f t="shared" si="116"/>
        <v>CapAl10X20X5.0</v>
      </c>
      <c r="N708" s="52" t="str">
        <f t="shared" si="124"/>
        <v>CapAl10X20X5.0RA</v>
      </c>
      <c r="O708" s="52" t="str">
        <f t="shared" si="117"/>
        <v>CapAl10X20X5.0LA</v>
      </c>
      <c r="P708" s="52" t="s">
        <v>6674</v>
      </c>
      <c r="Q708" s="50" t="s">
        <v>5113</v>
      </c>
      <c r="R708" s="22" t="s">
        <v>5883</v>
      </c>
      <c r="S708" s="22" t="str">
        <f t="shared" ca="1" si="119"/>
        <v>C:\Altium Libraries\Passives Library\DataSheet\Aluminum Electrolytic Capacitors (Panasonic).pdf</v>
      </c>
      <c r="T708" s="50" t="str">
        <f t="shared" si="118"/>
        <v>LOW IMPEDANCE MINIATURIZED ALUMINUM ELECTROLYTIC CAPACITORS CapAl10X20X5.0 1200uF±20% 25 V 105⁰С</v>
      </c>
    </row>
    <row r="709" spans="1:20" x14ac:dyDescent="0.3">
      <c r="A709" s="50" t="s">
        <v>6675</v>
      </c>
      <c r="B709" s="50" t="str">
        <f t="shared" si="120"/>
        <v>FS</v>
      </c>
      <c r="C709" s="51" t="s">
        <v>5196</v>
      </c>
      <c r="D709" s="50" t="str">
        <f t="shared" si="121"/>
        <v>2200uF</v>
      </c>
      <c r="E709" s="50" t="s">
        <v>5109</v>
      </c>
      <c r="F709" s="50" t="str">
        <f t="shared" si="122"/>
        <v>25 V</v>
      </c>
      <c r="G709" s="50" t="str">
        <f t="shared" si="123"/>
        <v>105⁰С</v>
      </c>
      <c r="H709" s="52" t="s">
        <v>6127</v>
      </c>
      <c r="I709" s="50" t="str">
        <f t="shared" si="115"/>
        <v>CapAl12.5X25X5.0mm 2200uF, 25 V</v>
      </c>
      <c r="J709" s="45" t="s">
        <v>23</v>
      </c>
      <c r="K709" s="53" t="s">
        <v>5111</v>
      </c>
      <c r="L709" s="45" t="s">
        <v>25</v>
      </c>
      <c r="M709" s="52" t="str">
        <f t="shared" si="116"/>
        <v>CapAl12.5X25X5.0</v>
      </c>
      <c r="N709" s="52" t="str">
        <f t="shared" si="124"/>
        <v>CapAl12.5X25X5.0RA</v>
      </c>
      <c r="O709" s="52" t="str">
        <f t="shared" si="117"/>
        <v>CapAl12.5X25X5.0LA</v>
      </c>
      <c r="P709" s="52" t="s">
        <v>6676</v>
      </c>
      <c r="Q709" s="50" t="s">
        <v>5113</v>
      </c>
      <c r="R709" s="22" t="s">
        <v>5883</v>
      </c>
      <c r="S709" s="22" t="str">
        <f t="shared" ca="1" si="119"/>
        <v>C:\Altium Libraries\Passives Library\DataSheet\Aluminum Electrolytic Capacitors (Panasonic).pdf</v>
      </c>
      <c r="T709" s="50" t="str">
        <f t="shared" si="118"/>
        <v>LOW IMPEDANCE MINIATURIZED ALUMINUM ELECTROLYTIC CAPACITORS CapAl12.5X25X5.0 2200uF±20% 25 V 105⁰С</v>
      </c>
    </row>
    <row r="710" spans="1:20" x14ac:dyDescent="0.3">
      <c r="A710" s="50" t="s">
        <v>6677</v>
      </c>
      <c r="B710" s="50" t="str">
        <f t="shared" si="120"/>
        <v>FS</v>
      </c>
      <c r="C710" s="51" t="s">
        <v>5208</v>
      </c>
      <c r="D710" s="50" t="str">
        <f t="shared" si="121"/>
        <v>3300uF</v>
      </c>
      <c r="E710" s="50" t="s">
        <v>5109</v>
      </c>
      <c r="F710" s="50" t="str">
        <f t="shared" si="122"/>
        <v>25 V</v>
      </c>
      <c r="G710" s="50" t="str">
        <f t="shared" si="123"/>
        <v>105⁰С</v>
      </c>
      <c r="H710" s="52" t="s">
        <v>6133</v>
      </c>
      <c r="I710" s="50" t="str">
        <f t="shared" si="115"/>
        <v>CapAl12.5X35X5.0mm 3300uF, 25 V</v>
      </c>
      <c r="J710" s="45" t="s">
        <v>23</v>
      </c>
      <c r="K710" s="53" t="s">
        <v>5111</v>
      </c>
      <c r="L710" s="45" t="s">
        <v>25</v>
      </c>
      <c r="M710" s="52" t="str">
        <f t="shared" si="116"/>
        <v>CapAl12.5X35X5.0</v>
      </c>
      <c r="N710" s="52" t="str">
        <f t="shared" si="124"/>
        <v>CapAl12.5X35X5.0RA</v>
      </c>
      <c r="O710" s="52" t="str">
        <f t="shared" si="117"/>
        <v>CapAl12.5X35X5.0LA</v>
      </c>
      <c r="P710" s="52" t="s">
        <v>6678</v>
      </c>
      <c r="Q710" s="50" t="s">
        <v>5113</v>
      </c>
      <c r="R710" s="22" t="s">
        <v>5883</v>
      </c>
      <c r="S710" s="22" t="str">
        <f t="shared" ca="1" si="119"/>
        <v>C:\Altium Libraries\Passives Library\DataSheet\Aluminum Electrolytic Capacitors (Panasonic).pdf</v>
      </c>
      <c r="T710" s="50" t="str">
        <f t="shared" si="118"/>
        <v>LOW IMPEDANCE MINIATURIZED ALUMINUM ELECTROLYTIC CAPACITORS CapAl12.5X35X5.0 3300uF±20% 25 V 105⁰С</v>
      </c>
    </row>
    <row r="711" spans="1:20" x14ac:dyDescent="0.3">
      <c r="A711" s="50" t="s">
        <v>6679</v>
      </c>
      <c r="B711" s="50" t="str">
        <f t="shared" si="120"/>
        <v>FS</v>
      </c>
      <c r="C711" s="51" t="s">
        <v>5218</v>
      </c>
      <c r="D711" s="50" t="str">
        <f t="shared" si="121"/>
        <v>3900uF</v>
      </c>
      <c r="E711" s="50" t="s">
        <v>5109</v>
      </c>
      <c r="F711" s="50" t="str">
        <f t="shared" si="122"/>
        <v>25 V</v>
      </c>
      <c r="G711" s="50" t="str">
        <f t="shared" si="123"/>
        <v>105⁰С</v>
      </c>
      <c r="H711" s="52" t="s">
        <v>6139</v>
      </c>
      <c r="I711" s="50" t="str">
        <f t="shared" si="115"/>
        <v>CapAl16X25X7.5mm 3900uF, 25 V</v>
      </c>
      <c r="J711" s="45" t="s">
        <v>23</v>
      </c>
      <c r="K711" s="53" t="s">
        <v>5111</v>
      </c>
      <c r="L711" s="45" t="s">
        <v>25</v>
      </c>
      <c r="M711" s="52" t="str">
        <f t="shared" si="116"/>
        <v>CapAl16X25X7.5</v>
      </c>
      <c r="N711" s="52" t="str">
        <f t="shared" si="124"/>
        <v>CapAl16X25X7.5RA</v>
      </c>
      <c r="O711" s="52" t="str">
        <f t="shared" si="117"/>
        <v>CapAl16X25X7.5LA</v>
      </c>
      <c r="P711" s="52" t="s">
        <v>6680</v>
      </c>
      <c r="Q711" s="50" t="s">
        <v>5113</v>
      </c>
      <c r="R711" s="22" t="s">
        <v>5883</v>
      </c>
      <c r="S711" s="22" t="str">
        <f t="shared" ca="1" si="119"/>
        <v>C:\Altium Libraries\Passives Library\DataSheet\Aluminum Electrolytic Capacitors (Panasonic).pdf</v>
      </c>
      <c r="T711" s="50" t="str">
        <f t="shared" si="118"/>
        <v>LOW IMPEDANCE MINIATURIZED ALUMINUM ELECTROLYTIC CAPACITORS CapAl16X25X7.5 3900uF±20% 25 V 105⁰С</v>
      </c>
    </row>
    <row r="712" spans="1:20" x14ac:dyDescent="0.3">
      <c r="A712" s="50" t="s">
        <v>6681</v>
      </c>
      <c r="B712" s="50" t="str">
        <f t="shared" si="120"/>
        <v>FS</v>
      </c>
      <c r="C712" s="51" t="s">
        <v>5144</v>
      </c>
      <c r="D712" s="50" t="str">
        <f t="shared" si="121"/>
        <v>330uF</v>
      </c>
      <c r="E712" s="50" t="s">
        <v>5109</v>
      </c>
      <c r="F712" s="50" t="str">
        <f t="shared" si="122"/>
        <v>35 V</v>
      </c>
      <c r="G712" s="50" t="str">
        <f t="shared" si="123"/>
        <v>105⁰С</v>
      </c>
      <c r="H712" s="52" t="s">
        <v>5892</v>
      </c>
      <c r="I712" s="50" t="str">
        <f t="shared" si="115"/>
        <v>CapAl8X15X3.5mm 330uF, 35 V</v>
      </c>
      <c r="J712" s="45" t="s">
        <v>23</v>
      </c>
      <c r="K712" s="53" t="s">
        <v>5111</v>
      </c>
      <c r="L712" s="45" t="s">
        <v>25</v>
      </c>
      <c r="M712" s="52" t="str">
        <f t="shared" si="116"/>
        <v>CapAl8X15X3.5</v>
      </c>
      <c r="N712" s="52" t="str">
        <f t="shared" si="124"/>
        <v>CapAl8X15X3.5RA</v>
      </c>
      <c r="O712" s="52" t="str">
        <f t="shared" si="117"/>
        <v>CapAl8X15X3.5LA</v>
      </c>
      <c r="P712" s="52" t="s">
        <v>6682</v>
      </c>
      <c r="Q712" s="50" t="s">
        <v>5113</v>
      </c>
      <c r="R712" s="22" t="s">
        <v>5883</v>
      </c>
      <c r="S712" s="22" t="str">
        <f t="shared" ca="1" si="119"/>
        <v>C:\Altium Libraries\Passives Library\DataSheet\Aluminum Electrolytic Capacitors (Panasonic).pdf</v>
      </c>
      <c r="T712" s="50" t="str">
        <f t="shared" si="118"/>
        <v>LOW IMPEDANCE MINIATURIZED ALUMINUM ELECTROLYTIC CAPACITORS CapAl8X15X3.5 330uF±20% 35 V 105⁰С</v>
      </c>
    </row>
    <row r="713" spans="1:20" x14ac:dyDescent="0.3">
      <c r="A713" s="50" t="s">
        <v>6683</v>
      </c>
      <c r="B713" s="50" t="str">
        <f t="shared" si="120"/>
        <v>FS</v>
      </c>
      <c r="C713" s="51" t="s">
        <v>5162</v>
      </c>
      <c r="D713" s="50" t="str">
        <f t="shared" si="121"/>
        <v>820uF</v>
      </c>
      <c r="E713" s="50" t="s">
        <v>5109</v>
      </c>
      <c r="F713" s="50" t="str">
        <f t="shared" si="122"/>
        <v>35 V</v>
      </c>
      <c r="G713" s="50" t="str">
        <f t="shared" si="123"/>
        <v>105⁰С</v>
      </c>
      <c r="H713" s="52" t="s">
        <v>6118</v>
      </c>
      <c r="I713" s="50" t="str">
        <f t="shared" si="115"/>
        <v>CapAl10X20X5.0mm 820uF, 35 V</v>
      </c>
      <c r="J713" s="45" t="s">
        <v>23</v>
      </c>
      <c r="K713" s="53" t="s">
        <v>5111</v>
      </c>
      <c r="L713" s="45" t="s">
        <v>25</v>
      </c>
      <c r="M713" s="52" t="str">
        <f t="shared" si="116"/>
        <v>CapAl10X20X5.0</v>
      </c>
      <c r="N713" s="52" t="str">
        <f t="shared" si="124"/>
        <v>CapAl10X20X5.0RA</v>
      </c>
      <c r="O713" s="52" t="str">
        <f t="shared" si="117"/>
        <v>CapAl10X20X5.0LA</v>
      </c>
      <c r="P713" s="52" t="s">
        <v>6684</v>
      </c>
      <c r="Q713" s="50" t="s">
        <v>5113</v>
      </c>
      <c r="R713" s="22" t="s">
        <v>5883</v>
      </c>
      <c r="S713" s="22" t="str">
        <f t="shared" ca="1" si="119"/>
        <v>C:\Altium Libraries\Passives Library\DataSheet\Aluminum Electrolytic Capacitors (Panasonic).pdf</v>
      </c>
      <c r="T713" s="50" t="str">
        <f t="shared" si="118"/>
        <v>LOW IMPEDANCE MINIATURIZED ALUMINUM ELECTROLYTIC CAPACITORS CapAl10X20X5.0 820uF±20% 35 V 105⁰С</v>
      </c>
    </row>
    <row r="714" spans="1:20" x14ac:dyDescent="0.3">
      <c r="A714" s="50" t="s">
        <v>6685</v>
      </c>
      <c r="B714" s="50" t="str">
        <f t="shared" si="120"/>
        <v>FS</v>
      </c>
      <c r="C714" s="51" t="s">
        <v>5170</v>
      </c>
      <c r="D714" s="50" t="str">
        <f t="shared" si="121"/>
        <v>1000uF</v>
      </c>
      <c r="E714" s="50" t="s">
        <v>5109</v>
      </c>
      <c r="F714" s="50" t="str">
        <f t="shared" si="122"/>
        <v>35 V</v>
      </c>
      <c r="G714" s="50" t="str">
        <f t="shared" si="123"/>
        <v>105⁰С</v>
      </c>
      <c r="H714" s="52" t="s">
        <v>6121</v>
      </c>
      <c r="I714" s="50" t="str">
        <f t="shared" si="115"/>
        <v>CapAl10X25X5.0mm 1000uF, 35 V</v>
      </c>
      <c r="J714" s="45" t="s">
        <v>23</v>
      </c>
      <c r="K714" s="53" t="s">
        <v>5111</v>
      </c>
      <c r="L714" s="45" t="s">
        <v>25</v>
      </c>
      <c r="M714" s="52" t="str">
        <f t="shared" si="116"/>
        <v>CapAl10X25X5.0</v>
      </c>
      <c r="N714" s="52" t="str">
        <f t="shared" si="124"/>
        <v>CapAl10X25X5.0RA</v>
      </c>
      <c r="O714" s="52" t="str">
        <f t="shared" si="117"/>
        <v>CapAl10X25X5.0LA</v>
      </c>
      <c r="P714" s="52" t="s">
        <v>6686</v>
      </c>
      <c r="Q714" s="50" t="s">
        <v>5113</v>
      </c>
      <c r="R714" s="22" t="s">
        <v>5883</v>
      </c>
      <c r="S714" s="22" t="str">
        <f t="shared" ca="1" si="119"/>
        <v>C:\Altium Libraries\Passives Library\DataSheet\Aluminum Electrolytic Capacitors (Panasonic).pdf</v>
      </c>
      <c r="T714" s="50" t="str">
        <f t="shared" si="118"/>
        <v>LOW IMPEDANCE MINIATURIZED ALUMINUM ELECTROLYTIC CAPACITORS CapAl10X25X5.0 1000uF±20% 35 V 105⁰С</v>
      </c>
    </row>
    <row r="715" spans="1:20" x14ac:dyDescent="0.3">
      <c r="A715" s="50" t="s">
        <v>6687</v>
      </c>
      <c r="B715" s="50" t="str">
        <f t="shared" si="120"/>
        <v>FS</v>
      </c>
      <c r="C715" s="51" t="s">
        <v>5196</v>
      </c>
      <c r="D715" s="50" t="str">
        <f t="shared" si="121"/>
        <v>1500uF</v>
      </c>
      <c r="E715" s="50" t="s">
        <v>5109</v>
      </c>
      <c r="F715" s="50" t="str">
        <f t="shared" si="122"/>
        <v>35 V</v>
      </c>
      <c r="G715" s="50" t="str">
        <f t="shared" si="123"/>
        <v>105⁰С</v>
      </c>
      <c r="H715" s="52" t="s">
        <v>6127</v>
      </c>
      <c r="I715" s="50" t="str">
        <f t="shared" si="115"/>
        <v>CapAl12.5X25X5.0mm 1500uF, 35 V</v>
      </c>
      <c r="J715" s="45" t="s">
        <v>23</v>
      </c>
      <c r="K715" s="53" t="s">
        <v>5111</v>
      </c>
      <c r="L715" s="45" t="s">
        <v>25</v>
      </c>
      <c r="M715" s="52" t="str">
        <f t="shared" si="116"/>
        <v>CapAl12.5X25X5.0</v>
      </c>
      <c r="N715" s="52" t="str">
        <f t="shared" si="124"/>
        <v>CapAl12.5X25X5.0RA</v>
      </c>
      <c r="O715" s="52" t="str">
        <f t="shared" si="117"/>
        <v>CapAl12.5X25X5.0LA</v>
      </c>
      <c r="P715" s="52" t="s">
        <v>6688</v>
      </c>
      <c r="Q715" s="50" t="s">
        <v>5113</v>
      </c>
      <c r="R715" s="22" t="s">
        <v>5883</v>
      </c>
      <c r="S715" s="22" t="str">
        <f t="shared" ca="1" si="119"/>
        <v>C:\Altium Libraries\Passives Library\DataSheet\Aluminum Electrolytic Capacitors (Panasonic).pdf</v>
      </c>
      <c r="T715" s="50" t="str">
        <f t="shared" si="118"/>
        <v>LOW IMPEDANCE MINIATURIZED ALUMINUM ELECTROLYTIC CAPACITORS CapAl12.5X25X5.0 1500uF±20% 35 V 105⁰С</v>
      </c>
    </row>
    <row r="716" spans="1:20" x14ac:dyDescent="0.3">
      <c r="A716" s="50" t="s">
        <v>6689</v>
      </c>
      <c r="B716" s="50" t="str">
        <f t="shared" si="120"/>
        <v>FS</v>
      </c>
      <c r="C716" s="51" t="s">
        <v>5204</v>
      </c>
      <c r="D716" s="50" t="str">
        <f t="shared" si="121"/>
        <v>1800uF</v>
      </c>
      <c r="E716" s="50" t="s">
        <v>5109</v>
      </c>
      <c r="F716" s="50" t="str">
        <f t="shared" si="122"/>
        <v>35 V</v>
      </c>
      <c r="G716" s="50" t="str">
        <f t="shared" si="123"/>
        <v>105⁰С</v>
      </c>
      <c r="H716" s="52" t="s">
        <v>6136</v>
      </c>
      <c r="I716" s="50" t="str">
        <f t="shared" si="115"/>
        <v>CapAl16X20X7.5mm 1800uF, 35 V</v>
      </c>
      <c r="J716" s="45" t="s">
        <v>23</v>
      </c>
      <c r="K716" s="53" t="s">
        <v>5111</v>
      </c>
      <c r="L716" s="45" t="s">
        <v>25</v>
      </c>
      <c r="M716" s="52" t="str">
        <f t="shared" si="116"/>
        <v>CapAl16X20X7.5</v>
      </c>
      <c r="N716" s="52" t="str">
        <f t="shared" si="124"/>
        <v>CapAl16X20X7.5RA</v>
      </c>
      <c r="O716" s="52" t="str">
        <f t="shared" si="117"/>
        <v>CapAl16X20X7.5LA</v>
      </c>
      <c r="P716" s="52" t="s">
        <v>6690</v>
      </c>
      <c r="Q716" s="50" t="s">
        <v>5113</v>
      </c>
      <c r="R716" s="22" t="s">
        <v>5883</v>
      </c>
      <c r="S716" s="22" t="str">
        <f t="shared" ca="1" si="119"/>
        <v>C:\Altium Libraries\Passives Library\DataSheet\Aluminum Electrolytic Capacitors (Panasonic).pdf</v>
      </c>
      <c r="T716" s="50" t="str">
        <f t="shared" si="118"/>
        <v>LOW IMPEDANCE MINIATURIZED ALUMINUM ELECTROLYTIC CAPACITORS CapAl16X20X7.5 1800uF±20% 35 V 105⁰С</v>
      </c>
    </row>
    <row r="717" spans="1:20" x14ac:dyDescent="0.3">
      <c r="A717" s="50" t="s">
        <v>6691</v>
      </c>
      <c r="B717" s="50" t="str">
        <f t="shared" si="120"/>
        <v>FS</v>
      </c>
      <c r="C717" s="51" t="s">
        <v>5218</v>
      </c>
      <c r="D717" s="50" t="str">
        <f t="shared" si="121"/>
        <v>2700uF</v>
      </c>
      <c r="E717" s="50" t="s">
        <v>5109</v>
      </c>
      <c r="F717" s="50" t="str">
        <f t="shared" si="122"/>
        <v>35 V</v>
      </c>
      <c r="G717" s="50" t="str">
        <f t="shared" si="123"/>
        <v>105⁰С</v>
      </c>
      <c r="H717" s="52" t="s">
        <v>6139</v>
      </c>
      <c r="I717" s="50" t="str">
        <f t="shared" si="115"/>
        <v>CapAl16X25X7.5mm 2700uF, 35 V</v>
      </c>
      <c r="J717" s="45" t="s">
        <v>23</v>
      </c>
      <c r="K717" s="53" t="s">
        <v>5111</v>
      </c>
      <c r="L717" s="45" t="s">
        <v>25</v>
      </c>
      <c r="M717" s="52" t="str">
        <f t="shared" si="116"/>
        <v>CapAl16X25X7.5</v>
      </c>
      <c r="N717" s="52" t="str">
        <f t="shared" si="124"/>
        <v>CapAl16X25X7.5RA</v>
      </c>
      <c r="O717" s="52" t="str">
        <f t="shared" si="117"/>
        <v>CapAl16X25X7.5LA</v>
      </c>
      <c r="P717" s="52" t="s">
        <v>6692</v>
      </c>
      <c r="Q717" s="50" t="s">
        <v>5113</v>
      </c>
      <c r="R717" s="22" t="s">
        <v>5883</v>
      </c>
      <c r="S717" s="22" t="str">
        <f t="shared" ca="1" si="119"/>
        <v>C:\Altium Libraries\Passives Library\DataSheet\Aluminum Electrolytic Capacitors (Panasonic).pdf</v>
      </c>
      <c r="T717" s="50" t="str">
        <f t="shared" si="118"/>
        <v>LOW IMPEDANCE MINIATURIZED ALUMINUM ELECTROLYTIC CAPACITORS CapAl16X25X7.5 2700uF±20% 35 V 105⁰С</v>
      </c>
    </row>
    <row r="718" spans="1:20" x14ac:dyDescent="0.3">
      <c r="A718" s="50" t="s">
        <v>6693</v>
      </c>
      <c r="B718" s="50" t="str">
        <f t="shared" si="120"/>
        <v>FS</v>
      </c>
      <c r="C718" s="51" t="s">
        <v>5120</v>
      </c>
      <c r="D718" s="50" t="str">
        <f t="shared" si="121"/>
        <v>27uF</v>
      </c>
      <c r="E718" s="50" t="s">
        <v>5109</v>
      </c>
      <c r="F718" s="50" t="str">
        <f t="shared" si="122"/>
        <v>50 V</v>
      </c>
      <c r="G718" s="50" t="str">
        <f t="shared" si="123"/>
        <v>105⁰С</v>
      </c>
      <c r="H718" s="52" t="s">
        <v>6262</v>
      </c>
      <c r="I718" s="50" t="str">
        <f t="shared" ref="I718:I773" si="125">CONCATENATE(M718,"mm ",D718,", ",F718)</f>
        <v>CapAl5X11X2.0mm 27uF, 50 V</v>
      </c>
      <c r="J718" s="45" t="s">
        <v>23</v>
      </c>
      <c r="K718" s="53" t="s">
        <v>5111</v>
      </c>
      <c r="L718" s="45" t="s">
        <v>25</v>
      </c>
      <c r="M718" s="52" t="str">
        <f t="shared" ref="M718:M773" si="126">CONCATENATE("CapAl",MID(C718,1,FIND("m",C718,1)-1))</f>
        <v>CapAl5X11X2.0</v>
      </c>
      <c r="N718" s="52" t="str">
        <f t="shared" si="124"/>
        <v>CapAl5X11X2.0RA</v>
      </c>
      <c r="O718" s="52" t="str">
        <f t="shared" ref="O718:O773" si="127">CONCATENATE(M718,"LA")</f>
        <v>CapAl5X11X2.0LA</v>
      </c>
      <c r="P718" s="52" t="s">
        <v>6694</v>
      </c>
      <c r="Q718" s="50" t="s">
        <v>5113</v>
      </c>
      <c r="R718" s="22" t="s">
        <v>5883</v>
      </c>
      <c r="S718" s="22" t="str">
        <f t="shared" ca="1" si="119"/>
        <v>C:\Altium Libraries\Passives Library\DataSheet\Aluminum Electrolytic Capacitors (Panasonic).pdf</v>
      </c>
      <c r="T718" s="50" t="str">
        <f t="shared" ref="T718:T773" si="128">CONCATENATE(R718," ",M718," ",D718,E718," ",F718," ",G718)</f>
        <v>LOW IMPEDANCE MINIATURIZED ALUMINUM ELECTROLYTIC CAPACITORS CapAl5X11X2.0 27uF±20% 50 V 105⁰С</v>
      </c>
    </row>
    <row r="719" spans="1:20" x14ac:dyDescent="0.3">
      <c r="A719" s="50" t="s">
        <v>6695</v>
      </c>
      <c r="B719" s="50" t="str">
        <f t="shared" si="120"/>
        <v>FS</v>
      </c>
      <c r="C719" s="51" t="s">
        <v>5144</v>
      </c>
      <c r="D719" s="50" t="str">
        <f t="shared" si="121"/>
        <v>150uF</v>
      </c>
      <c r="E719" s="50" t="s">
        <v>5109</v>
      </c>
      <c r="F719" s="50" t="str">
        <f t="shared" si="122"/>
        <v>50 V</v>
      </c>
      <c r="G719" s="50" t="str">
        <f t="shared" si="123"/>
        <v>105⁰С</v>
      </c>
      <c r="H719" s="52" t="s">
        <v>6270</v>
      </c>
      <c r="I719" s="50" t="str">
        <f t="shared" si="125"/>
        <v>CapAl8X15X3.5mm 150uF, 50 V</v>
      </c>
      <c r="J719" s="45" t="s">
        <v>23</v>
      </c>
      <c r="K719" s="53" t="s">
        <v>5111</v>
      </c>
      <c r="L719" s="45" t="s">
        <v>25</v>
      </c>
      <c r="M719" s="52" t="str">
        <f t="shared" si="126"/>
        <v>CapAl8X15X3.5</v>
      </c>
      <c r="N719" s="52" t="str">
        <f t="shared" si="124"/>
        <v>CapAl8X15X3.5RA</v>
      </c>
      <c r="O719" s="52" t="str">
        <f t="shared" si="127"/>
        <v>CapAl8X15X3.5LA</v>
      </c>
      <c r="P719" s="52" t="s">
        <v>6696</v>
      </c>
      <c r="Q719" s="50" t="s">
        <v>5113</v>
      </c>
      <c r="R719" s="22" t="s">
        <v>5883</v>
      </c>
      <c r="S719" s="22" t="str">
        <f t="shared" ref="S719:S773" ca="1" si="129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719" s="50" t="str">
        <f t="shared" si="128"/>
        <v>LOW IMPEDANCE MINIATURIZED ALUMINUM ELECTROLYTIC CAPACITORS CapAl8X15X3.5 150uF±20% 50 V 105⁰С</v>
      </c>
    </row>
    <row r="720" spans="1:20" x14ac:dyDescent="0.3">
      <c r="A720" s="50" t="s">
        <v>6697</v>
      </c>
      <c r="B720" s="50" t="str">
        <f t="shared" si="120"/>
        <v>FS</v>
      </c>
      <c r="C720" s="51" t="s">
        <v>5154</v>
      </c>
      <c r="D720" s="50" t="str">
        <f t="shared" si="121"/>
        <v>220uF</v>
      </c>
      <c r="E720" s="50" t="s">
        <v>5109</v>
      </c>
      <c r="F720" s="50" t="str">
        <f t="shared" si="122"/>
        <v>50 V</v>
      </c>
      <c r="G720" s="50" t="str">
        <f t="shared" si="123"/>
        <v>105⁰С</v>
      </c>
      <c r="H720" s="52" t="s">
        <v>6275</v>
      </c>
      <c r="I720" s="50" t="str">
        <f t="shared" si="125"/>
        <v>CapAl8X20X3.5mm 220uF, 50 V</v>
      </c>
      <c r="J720" s="45" t="s">
        <v>23</v>
      </c>
      <c r="K720" s="53" t="s">
        <v>5111</v>
      </c>
      <c r="L720" s="45" t="s">
        <v>25</v>
      </c>
      <c r="M720" s="52" t="str">
        <f t="shared" si="126"/>
        <v>CapAl8X20X3.5</v>
      </c>
      <c r="N720" s="52" t="str">
        <f t="shared" si="124"/>
        <v>CapAl8X20X3.5RA</v>
      </c>
      <c r="O720" s="52" t="str">
        <f t="shared" si="127"/>
        <v>CapAl8X20X3.5LA</v>
      </c>
      <c r="P720" s="52" t="s">
        <v>6698</v>
      </c>
      <c r="Q720" s="50" t="s">
        <v>5113</v>
      </c>
      <c r="R720" s="22" t="s">
        <v>5883</v>
      </c>
      <c r="S720" s="22" t="str">
        <f t="shared" ca="1" si="129"/>
        <v>C:\Altium Libraries\Passives Library\DataSheet\Aluminum Electrolytic Capacitors (Panasonic).pdf</v>
      </c>
      <c r="T720" s="50" t="str">
        <f t="shared" si="128"/>
        <v>LOW IMPEDANCE MINIATURIZED ALUMINUM ELECTROLYTIC CAPACITORS CapAl8X20X3.5 220uF±20% 50 V 105⁰С</v>
      </c>
    </row>
    <row r="721" spans="1:20" x14ac:dyDescent="0.3">
      <c r="A721" s="50" t="s">
        <v>6699</v>
      </c>
      <c r="B721" s="50" t="str">
        <f t="shared" si="120"/>
        <v>FS</v>
      </c>
      <c r="C721" s="51" t="s">
        <v>5162</v>
      </c>
      <c r="D721" s="50" t="str">
        <f t="shared" si="121"/>
        <v>330uF</v>
      </c>
      <c r="E721" s="50" t="s">
        <v>5109</v>
      </c>
      <c r="F721" s="50" t="str">
        <f t="shared" si="122"/>
        <v>50 V</v>
      </c>
      <c r="G721" s="50" t="str">
        <f t="shared" si="123"/>
        <v>105⁰С</v>
      </c>
      <c r="H721" s="52" t="s">
        <v>5907</v>
      </c>
      <c r="I721" s="50" t="str">
        <f t="shared" si="125"/>
        <v>CapAl10X20X5.0mm 330uF, 50 V</v>
      </c>
      <c r="J721" s="45" t="s">
        <v>23</v>
      </c>
      <c r="K721" s="53" t="s">
        <v>5111</v>
      </c>
      <c r="L721" s="45" t="s">
        <v>25</v>
      </c>
      <c r="M721" s="52" t="str">
        <f t="shared" si="126"/>
        <v>CapAl10X20X5.0</v>
      </c>
      <c r="N721" s="52" t="str">
        <f t="shared" si="124"/>
        <v>CapAl10X20X5.0RA</v>
      </c>
      <c r="O721" s="52" t="str">
        <f t="shared" si="127"/>
        <v>CapAl10X20X5.0LA</v>
      </c>
      <c r="P721" s="52" t="s">
        <v>6700</v>
      </c>
      <c r="Q721" s="50" t="s">
        <v>5113</v>
      </c>
      <c r="R721" s="22" t="s">
        <v>5883</v>
      </c>
      <c r="S721" s="22" t="str">
        <f t="shared" ca="1" si="129"/>
        <v>C:\Altium Libraries\Passives Library\DataSheet\Aluminum Electrolytic Capacitors (Panasonic).pdf</v>
      </c>
      <c r="T721" s="50" t="str">
        <f t="shared" si="128"/>
        <v>LOW IMPEDANCE MINIATURIZED ALUMINUM ELECTROLYTIC CAPACITORS CapAl10X20X5.0 330uF±20% 50 V 105⁰С</v>
      </c>
    </row>
    <row r="722" spans="1:20" x14ac:dyDescent="0.3">
      <c r="A722" s="50" t="s">
        <v>6701</v>
      </c>
      <c r="B722" s="50" t="str">
        <f t="shared" si="120"/>
        <v>FS</v>
      </c>
      <c r="C722" s="51" t="s">
        <v>5170</v>
      </c>
      <c r="D722" s="50" t="str">
        <f t="shared" si="121"/>
        <v>390uF</v>
      </c>
      <c r="E722" s="50" t="s">
        <v>5109</v>
      </c>
      <c r="F722" s="50" t="str">
        <f t="shared" si="122"/>
        <v>50 V</v>
      </c>
      <c r="G722" s="50" t="str">
        <f t="shared" si="123"/>
        <v>105⁰С</v>
      </c>
      <c r="H722" s="52" t="s">
        <v>6283</v>
      </c>
      <c r="I722" s="50" t="str">
        <f t="shared" si="125"/>
        <v>CapAl10X25X5.0mm 390uF, 50 V</v>
      </c>
      <c r="J722" s="45" t="s">
        <v>23</v>
      </c>
      <c r="K722" s="53" t="s">
        <v>5111</v>
      </c>
      <c r="L722" s="45" t="s">
        <v>25</v>
      </c>
      <c r="M722" s="52" t="str">
        <f t="shared" si="126"/>
        <v>CapAl10X25X5.0</v>
      </c>
      <c r="N722" s="52" t="str">
        <f t="shared" si="124"/>
        <v>CapAl10X25X5.0RA</v>
      </c>
      <c r="O722" s="52" t="str">
        <f t="shared" si="127"/>
        <v>CapAl10X25X5.0LA</v>
      </c>
      <c r="P722" s="52" t="s">
        <v>6702</v>
      </c>
      <c r="Q722" s="50" t="s">
        <v>5113</v>
      </c>
      <c r="R722" s="22" t="s">
        <v>5883</v>
      </c>
      <c r="S722" s="22" t="str">
        <f t="shared" ca="1" si="129"/>
        <v>C:\Altium Libraries\Passives Library\DataSheet\Aluminum Electrolytic Capacitors (Panasonic).pdf</v>
      </c>
      <c r="T722" s="50" t="str">
        <f t="shared" si="128"/>
        <v>LOW IMPEDANCE MINIATURIZED ALUMINUM ELECTROLYTIC CAPACITORS CapAl10X25X5.0 390uF±20% 50 V 105⁰С</v>
      </c>
    </row>
    <row r="723" spans="1:20" x14ac:dyDescent="0.3">
      <c r="A723" s="50" t="s">
        <v>6703</v>
      </c>
      <c r="B723" s="50" t="str">
        <f t="shared" si="120"/>
        <v>FS</v>
      </c>
      <c r="C723" s="51" t="s">
        <v>5196</v>
      </c>
      <c r="D723" s="50" t="str">
        <f t="shared" si="121"/>
        <v>680uF</v>
      </c>
      <c r="E723" s="50" t="s">
        <v>5109</v>
      </c>
      <c r="F723" s="50" t="str">
        <f t="shared" si="122"/>
        <v>50 V</v>
      </c>
      <c r="G723" s="50" t="str">
        <f t="shared" si="123"/>
        <v>105⁰С</v>
      </c>
      <c r="H723" s="52" t="s">
        <v>6704</v>
      </c>
      <c r="I723" s="50" t="str">
        <f t="shared" si="125"/>
        <v>CapAl12.5X25X5.0mm 680uF, 50 V</v>
      </c>
      <c r="J723" s="45" t="s">
        <v>23</v>
      </c>
      <c r="K723" s="53" t="s">
        <v>5111</v>
      </c>
      <c r="L723" s="45" t="s">
        <v>25</v>
      </c>
      <c r="M723" s="52" t="str">
        <f t="shared" si="126"/>
        <v>CapAl12.5X25X5.0</v>
      </c>
      <c r="N723" s="52" t="str">
        <f t="shared" si="124"/>
        <v>CapAl12.5X25X5.0RA</v>
      </c>
      <c r="O723" s="52" t="str">
        <f t="shared" si="127"/>
        <v>CapAl12.5X25X5.0LA</v>
      </c>
      <c r="P723" s="52" t="s">
        <v>6705</v>
      </c>
      <c r="Q723" s="50" t="s">
        <v>5113</v>
      </c>
      <c r="R723" s="22" t="s">
        <v>5883</v>
      </c>
      <c r="S723" s="22" t="str">
        <f t="shared" ca="1" si="129"/>
        <v>C:\Altium Libraries\Passives Library\DataSheet\Aluminum Electrolytic Capacitors (Panasonic).pdf</v>
      </c>
      <c r="T723" s="50" t="str">
        <f t="shared" si="128"/>
        <v>LOW IMPEDANCE MINIATURIZED ALUMINUM ELECTROLYTIC CAPACITORS CapAl12.5X25X5.0 680uF±20% 50 V 105⁰С</v>
      </c>
    </row>
    <row r="724" spans="1:20" x14ac:dyDescent="0.3">
      <c r="A724" s="50" t="s">
        <v>6706</v>
      </c>
      <c r="B724" s="50" t="str">
        <f t="shared" si="120"/>
        <v>FS</v>
      </c>
      <c r="C724" s="51" t="s">
        <v>5200</v>
      </c>
      <c r="D724" s="50" t="str">
        <f t="shared" si="121"/>
        <v>820uF</v>
      </c>
      <c r="E724" s="50" t="s">
        <v>5109</v>
      </c>
      <c r="F724" s="50" t="str">
        <f t="shared" si="122"/>
        <v>50 V</v>
      </c>
      <c r="G724" s="50" t="str">
        <f t="shared" si="123"/>
        <v>105⁰С</v>
      </c>
      <c r="H724" s="52" t="s">
        <v>6292</v>
      </c>
      <c r="I724" s="50" t="str">
        <f t="shared" si="125"/>
        <v>CapAl12.5X30X5.0mm 820uF, 50 V</v>
      </c>
      <c r="J724" s="45" t="s">
        <v>23</v>
      </c>
      <c r="K724" s="53" t="s">
        <v>5111</v>
      </c>
      <c r="L724" s="45" t="s">
        <v>25</v>
      </c>
      <c r="M724" s="52" t="str">
        <f t="shared" si="126"/>
        <v>CapAl12.5X30X5.0</v>
      </c>
      <c r="N724" s="52" t="str">
        <f t="shared" si="124"/>
        <v>CapAl12.5X30X5.0RA</v>
      </c>
      <c r="O724" s="52" t="str">
        <f t="shared" si="127"/>
        <v>CapAl12.5X30X5.0LA</v>
      </c>
      <c r="P724" s="52" t="s">
        <v>6707</v>
      </c>
      <c r="Q724" s="50" t="s">
        <v>5113</v>
      </c>
      <c r="R724" s="22" t="s">
        <v>5883</v>
      </c>
      <c r="S724" s="22" t="str">
        <f t="shared" ca="1" si="129"/>
        <v>C:\Altium Libraries\Passives Library\DataSheet\Aluminum Electrolytic Capacitors (Panasonic).pdf</v>
      </c>
      <c r="T724" s="50" t="str">
        <f t="shared" si="128"/>
        <v>LOW IMPEDANCE MINIATURIZED ALUMINUM ELECTROLYTIC CAPACITORS CapAl12.5X30X5.0 820uF±20% 50 V 105⁰С</v>
      </c>
    </row>
    <row r="725" spans="1:20" x14ac:dyDescent="0.3">
      <c r="A725" s="50" t="s">
        <v>6708</v>
      </c>
      <c r="B725" s="50" t="str">
        <f t="shared" si="120"/>
        <v>FS</v>
      </c>
      <c r="C725" s="51" t="s">
        <v>5208</v>
      </c>
      <c r="D725" s="50" t="str">
        <f t="shared" si="121"/>
        <v>1000uF</v>
      </c>
      <c r="E725" s="50" t="s">
        <v>5109</v>
      </c>
      <c r="F725" s="50" t="str">
        <f t="shared" si="122"/>
        <v>50 V</v>
      </c>
      <c r="G725" s="50" t="str">
        <f t="shared" si="123"/>
        <v>105⁰С</v>
      </c>
      <c r="H725" s="52" t="s">
        <v>6295</v>
      </c>
      <c r="I725" s="50" t="str">
        <f t="shared" si="125"/>
        <v>CapAl12.5X35X5.0mm 1000uF, 50 V</v>
      </c>
      <c r="J725" s="45" t="s">
        <v>23</v>
      </c>
      <c r="K725" s="53" t="s">
        <v>5111</v>
      </c>
      <c r="L725" s="45" t="s">
        <v>25</v>
      </c>
      <c r="M725" s="52" t="str">
        <f t="shared" si="126"/>
        <v>CapAl12.5X35X5.0</v>
      </c>
      <c r="N725" s="52" t="str">
        <f t="shared" si="124"/>
        <v>CapAl12.5X35X5.0RA</v>
      </c>
      <c r="O725" s="52" t="str">
        <f t="shared" si="127"/>
        <v>CapAl12.5X35X5.0LA</v>
      </c>
      <c r="P725" s="52" t="s">
        <v>6709</v>
      </c>
      <c r="Q725" s="50" t="s">
        <v>5113</v>
      </c>
      <c r="R725" s="22" t="s">
        <v>5883</v>
      </c>
      <c r="S725" s="22" t="str">
        <f t="shared" ca="1" si="129"/>
        <v>C:\Altium Libraries\Passives Library\DataSheet\Aluminum Electrolytic Capacitors (Panasonic).pdf</v>
      </c>
      <c r="T725" s="50" t="str">
        <f t="shared" si="128"/>
        <v>LOW IMPEDANCE MINIATURIZED ALUMINUM ELECTROLYTIC CAPACITORS CapAl12.5X35X5.0 1000uF±20% 50 V 105⁰С</v>
      </c>
    </row>
    <row r="726" spans="1:20" x14ac:dyDescent="0.3">
      <c r="A726" s="50" t="s">
        <v>6710</v>
      </c>
      <c r="B726" s="50" t="str">
        <f t="shared" si="120"/>
        <v>FS</v>
      </c>
      <c r="C726" s="51" t="s">
        <v>5218</v>
      </c>
      <c r="D726" s="50" t="str">
        <f t="shared" si="121"/>
        <v>1200uF</v>
      </c>
      <c r="E726" s="50" t="s">
        <v>5109</v>
      </c>
      <c r="F726" s="50" t="str">
        <f t="shared" si="122"/>
        <v>50 V</v>
      </c>
      <c r="G726" s="50" t="str">
        <f t="shared" si="123"/>
        <v>105⁰С</v>
      </c>
      <c r="H726" s="52" t="s">
        <v>6301</v>
      </c>
      <c r="I726" s="50" t="str">
        <f t="shared" si="125"/>
        <v>CapAl16X25X7.5mm 1200uF, 50 V</v>
      </c>
      <c r="J726" s="45" t="s">
        <v>23</v>
      </c>
      <c r="K726" s="53" t="s">
        <v>5111</v>
      </c>
      <c r="L726" s="45" t="s">
        <v>25</v>
      </c>
      <c r="M726" s="52" t="str">
        <f t="shared" si="126"/>
        <v>CapAl16X25X7.5</v>
      </c>
      <c r="N726" s="52" t="str">
        <f t="shared" si="124"/>
        <v>CapAl16X25X7.5RA</v>
      </c>
      <c r="O726" s="52" t="str">
        <f t="shared" si="127"/>
        <v>CapAl16X25X7.5LA</v>
      </c>
      <c r="P726" s="52" t="s">
        <v>6711</v>
      </c>
      <c r="Q726" s="50" t="s">
        <v>5113</v>
      </c>
      <c r="R726" s="22" t="s">
        <v>5883</v>
      </c>
      <c r="S726" s="22" t="str">
        <f t="shared" ca="1" si="129"/>
        <v>C:\Altium Libraries\Passives Library\DataSheet\Aluminum Electrolytic Capacitors (Panasonic).pdf</v>
      </c>
      <c r="T726" s="50" t="str">
        <f t="shared" si="128"/>
        <v>LOW IMPEDANCE MINIATURIZED ALUMINUM ELECTROLYTIC CAPACITORS CapAl16X25X7.5 1200uF±20% 50 V 105⁰С</v>
      </c>
    </row>
    <row r="727" spans="1:20" x14ac:dyDescent="0.3">
      <c r="A727" s="50" t="s">
        <v>6712</v>
      </c>
      <c r="B727" s="50" t="str">
        <f t="shared" si="120"/>
        <v>FS</v>
      </c>
      <c r="C727" s="51" t="s">
        <v>5120</v>
      </c>
      <c r="D727" s="50" t="str">
        <f t="shared" si="121"/>
        <v>27uF</v>
      </c>
      <c r="E727" s="50" t="s">
        <v>5109</v>
      </c>
      <c r="F727" s="50" t="str">
        <f t="shared" si="122"/>
        <v>63 V</v>
      </c>
      <c r="G727" s="50" t="str">
        <f t="shared" si="123"/>
        <v>105⁰С</v>
      </c>
      <c r="H727" s="52" t="s">
        <v>5121</v>
      </c>
      <c r="I727" s="50" t="str">
        <f t="shared" si="125"/>
        <v>CapAl5X11X2.0mm 27uF, 63 V</v>
      </c>
      <c r="J727" s="45" t="s">
        <v>23</v>
      </c>
      <c r="K727" s="53" t="s">
        <v>5111</v>
      </c>
      <c r="L727" s="45" t="s">
        <v>25</v>
      </c>
      <c r="M727" s="52" t="str">
        <f t="shared" si="126"/>
        <v>CapAl5X11X2.0</v>
      </c>
      <c r="N727" s="52" t="str">
        <f t="shared" si="124"/>
        <v>CapAl5X11X2.0RA</v>
      </c>
      <c r="O727" s="52" t="str">
        <f t="shared" si="127"/>
        <v>CapAl5X11X2.0LA</v>
      </c>
      <c r="P727" s="52" t="s">
        <v>6713</v>
      </c>
      <c r="Q727" s="50" t="s">
        <v>5113</v>
      </c>
      <c r="R727" s="22" t="s">
        <v>5883</v>
      </c>
      <c r="S727" s="22" t="str">
        <f t="shared" ca="1" si="129"/>
        <v>C:\Altium Libraries\Passives Library\DataSheet\Aluminum Electrolytic Capacitors (Panasonic).pdf</v>
      </c>
      <c r="T727" s="50" t="str">
        <f t="shared" si="128"/>
        <v>LOW IMPEDANCE MINIATURIZED ALUMINUM ELECTROLYTIC CAPACITORS CapAl5X11X2.0 27uF±20% 63 V 105⁰С</v>
      </c>
    </row>
    <row r="728" spans="1:20" x14ac:dyDescent="0.3">
      <c r="A728" s="50" t="s">
        <v>6714</v>
      </c>
      <c r="B728" s="50" t="str">
        <f t="shared" si="120"/>
        <v>FS</v>
      </c>
      <c r="C728" s="51" t="s">
        <v>5144</v>
      </c>
      <c r="D728" s="50" t="str">
        <f t="shared" si="121"/>
        <v>120uF</v>
      </c>
      <c r="E728" s="50" t="s">
        <v>5109</v>
      </c>
      <c r="F728" s="50" t="str">
        <f t="shared" si="122"/>
        <v>63 V</v>
      </c>
      <c r="G728" s="50" t="str">
        <f t="shared" si="123"/>
        <v>105⁰С</v>
      </c>
      <c r="H728" s="52" t="s">
        <v>6516</v>
      </c>
      <c r="I728" s="50" t="str">
        <f t="shared" si="125"/>
        <v>CapAl8X15X3.5mm 120uF, 63 V</v>
      </c>
      <c r="J728" s="45" t="s">
        <v>23</v>
      </c>
      <c r="K728" s="53" t="s">
        <v>5111</v>
      </c>
      <c r="L728" s="45" t="s">
        <v>25</v>
      </c>
      <c r="M728" s="52" t="str">
        <f t="shared" si="126"/>
        <v>CapAl8X15X3.5</v>
      </c>
      <c r="N728" s="52" t="str">
        <f t="shared" si="124"/>
        <v>CapAl8X15X3.5RA</v>
      </c>
      <c r="O728" s="52" t="str">
        <f t="shared" si="127"/>
        <v>CapAl8X15X3.5LA</v>
      </c>
      <c r="P728" s="52" t="s">
        <v>6715</v>
      </c>
      <c r="Q728" s="50" t="s">
        <v>5113</v>
      </c>
      <c r="R728" s="22" t="s">
        <v>5883</v>
      </c>
      <c r="S728" s="22" t="str">
        <f t="shared" ca="1" si="129"/>
        <v>C:\Altium Libraries\Passives Library\DataSheet\Aluminum Electrolytic Capacitors (Panasonic).pdf</v>
      </c>
      <c r="T728" s="50" t="str">
        <f t="shared" si="128"/>
        <v>LOW IMPEDANCE MINIATURIZED ALUMINUM ELECTROLYTIC CAPACITORS CapAl8X15X3.5 120uF±20% 63 V 105⁰С</v>
      </c>
    </row>
    <row r="729" spans="1:20" x14ac:dyDescent="0.3">
      <c r="A729" s="50" t="s">
        <v>6716</v>
      </c>
      <c r="B729" s="50" t="str">
        <f t="shared" si="120"/>
        <v>FS</v>
      </c>
      <c r="C729" s="51" t="s">
        <v>5148</v>
      </c>
      <c r="D729" s="50" t="str">
        <f t="shared" si="121"/>
        <v>120uF</v>
      </c>
      <c r="E729" s="50" t="s">
        <v>5109</v>
      </c>
      <c r="F729" s="50" t="str">
        <f t="shared" si="122"/>
        <v>63 V</v>
      </c>
      <c r="G729" s="50" t="str">
        <f t="shared" si="123"/>
        <v>105⁰С</v>
      </c>
      <c r="H729" s="52" t="s">
        <v>6519</v>
      </c>
      <c r="I729" s="50" t="str">
        <f t="shared" si="125"/>
        <v>CapAl10X12.5X5.0mm 120uF, 63 V</v>
      </c>
      <c r="J729" s="45" t="s">
        <v>23</v>
      </c>
      <c r="K729" s="53" t="s">
        <v>5111</v>
      </c>
      <c r="L729" s="45" t="s">
        <v>25</v>
      </c>
      <c r="M729" s="52" t="str">
        <f t="shared" si="126"/>
        <v>CapAl10X12.5X5.0</v>
      </c>
      <c r="N729" s="52" t="str">
        <f t="shared" si="124"/>
        <v>CapAl10X12.5X5.0RA</v>
      </c>
      <c r="O729" s="52" t="str">
        <f t="shared" si="127"/>
        <v>CapAl10X12.5X5.0LA</v>
      </c>
      <c r="P729" s="52" t="s">
        <v>6717</v>
      </c>
      <c r="Q729" s="50" t="s">
        <v>5113</v>
      </c>
      <c r="R729" s="22" t="s">
        <v>5883</v>
      </c>
      <c r="S729" s="22" t="str">
        <f t="shared" ca="1" si="129"/>
        <v>C:\Altium Libraries\Passives Library\DataSheet\Aluminum Electrolytic Capacitors (Panasonic).pdf</v>
      </c>
      <c r="T729" s="50" t="str">
        <f t="shared" si="128"/>
        <v>LOW IMPEDANCE MINIATURIZED ALUMINUM ELECTROLYTIC CAPACITORS CapAl10X12.5X5.0 120uF±20% 63 V 105⁰С</v>
      </c>
    </row>
    <row r="730" spans="1:20" x14ac:dyDescent="0.3">
      <c r="A730" s="50" t="s">
        <v>6718</v>
      </c>
      <c r="B730" s="50" t="str">
        <f t="shared" si="120"/>
        <v>FS</v>
      </c>
      <c r="C730" s="51" t="s">
        <v>5154</v>
      </c>
      <c r="D730" s="50" t="str">
        <f t="shared" si="121"/>
        <v>180uF</v>
      </c>
      <c r="E730" s="50" t="s">
        <v>5109</v>
      </c>
      <c r="F730" s="50" t="str">
        <f t="shared" si="122"/>
        <v>63 V</v>
      </c>
      <c r="G730" s="50" t="str">
        <f t="shared" si="123"/>
        <v>105⁰С</v>
      </c>
      <c r="H730" s="52" t="s">
        <v>6522</v>
      </c>
      <c r="I730" s="50" t="str">
        <f t="shared" si="125"/>
        <v>CapAl8X20X3.5mm 180uF, 63 V</v>
      </c>
      <c r="J730" s="45" t="s">
        <v>23</v>
      </c>
      <c r="K730" s="53" t="s">
        <v>5111</v>
      </c>
      <c r="L730" s="45" t="s">
        <v>25</v>
      </c>
      <c r="M730" s="52" t="str">
        <f t="shared" si="126"/>
        <v>CapAl8X20X3.5</v>
      </c>
      <c r="N730" s="52" t="str">
        <f t="shared" si="124"/>
        <v>CapAl8X20X3.5RA</v>
      </c>
      <c r="O730" s="52" t="str">
        <f t="shared" si="127"/>
        <v>CapAl8X20X3.5LA</v>
      </c>
      <c r="P730" s="52" t="s">
        <v>6719</v>
      </c>
      <c r="Q730" s="50" t="s">
        <v>5113</v>
      </c>
      <c r="R730" s="22" t="s">
        <v>5883</v>
      </c>
      <c r="S730" s="22" t="str">
        <f t="shared" ca="1" si="129"/>
        <v>C:\Altium Libraries\Passives Library\DataSheet\Aluminum Electrolytic Capacitors (Panasonic).pdf</v>
      </c>
      <c r="T730" s="50" t="str">
        <f t="shared" si="128"/>
        <v>LOW IMPEDANCE MINIATURIZED ALUMINUM ELECTROLYTIC CAPACITORS CapAl8X20X3.5 180uF±20% 63 V 105⁰С</v>
      </c>
    </row>
    <row r="731" spans="1:20" x14ac:dyDescent="0.3">
      <c r="A731" s="50" t="s">
        <v>6720</v>
      </c>
      <c r="B731" s="50" t="str">
        <f t="shared" si="120"/>
        <v>FS</v>
      </c>
      <c r="C731" s="51" t="s">
        <v>5158</v>
      </c>
      <c r="D731" s="50" t="str">
        <f t="shared" si="121"/>
        <v>180uF</v>
      </c>
      <c r="E731" s="50" t="s">
        <v>5109</v>
      </c>
      <c r="F731" s="50" t="str">
        <f t="shared" si="122"/>
        <v>63 V</v>
      </c>
      <c r="G731" s="50" t="str">
        <f t="shared" si="123"/>
        <v>105⁰С</v>
      </c>
      <c r="H731" s="52" t="s">
        <v>6525</v>
      </c>
      <c r="I731" s="50" t="str">
        <f t="shared" si="125"/>
        <v>CapAl10X16X5.0mm 180uF, 63 V</v>
      </c>
      <c r="J731" s="45" t="s">
        <v>23</v>
      </c>
      <c r="K731" s="53" t="s">
        <v>5111</v>
      </c>
      <c r="L731" s="45" t="s">
        <v>25</v>
      </c>
      <c r="M731" s="52" t="str">
        <f t="shared" si="126"/>
        <v>CapAl10X16X5.0</v>
      </c>
      <c r="N731" s="52" t="str">
        <f t="shared" si="124"/>
        <v>CapAl10X16X5.0RA</v>
      </c>
      <c r="O731" s="52" t="str">
        <f t="shared" si="127"/>
        <v>CapAl10X16X5.0LA</v>
      </c>
      <c r="P731" s="52" t="s">
        <v>6721</v>
      </c>
      <c r="Q731" s="50" t="s">
        <v>5113</v>
      </c>
      <c r="R731" s="22" t="s">
        <v>5883</v>
      </c>
      <c r="S731" s="22" t="str">
        <f t="shared" ca="1" si="129"/>
        <v>C:\Altium Libraries\Passives Library\DataSheet\Aluminum Electrolytic Capacitors (Panasonic).pdf</v>
      </c>
      <c r="T731" s="50" t="str">
        <f t="shared" si="128"/>
        <v>LOW IMPEDANCE MINIATURIZED ALUMINUM ELECTROLYTIC CAPACITORS CapAl10X16X5.0 180uF±20% 63 V 105⁰С</v>
      </c>
    </row>
    <row r="732" spans="1:20" x14ac:dyDescent="0.3">
      <c r="A732" s="50" t="s">
        <v>6722</v>
      </c>
      <c r="B732" s="50" t="str">
        <f t="shared" si="120"/>
        <v>FS</v>
      </c>
      <c r="C732" s="51" t="s">
        <v>5170</v>
      </c>
      <c r="D732" s="50" t="str">
        <f t="shared" si="121"/>
        <v>330uF</v>
      </c>
      <c r="E732" s="50" t="s">
        <v>5109</v>
      </c>
      <c r="F732" s="50" t="str">
        <f t="shared" si="122"/>
        <v>63 V</v>
      </c>
      <c r="G732" s="50" t="str">
        <f t="shared" si="123"/>
        <v>105⁰С</v>
      </c>
      <c r="H732" s="52" t="s">
        <v>6535</v>
      </c>
      <c r="I732" s="50" t="str">
        <f t="shared" si="125"/>
        <v>CapAl10X25X5.0mm 330uF, 63 V</v>
      </c>
      <c r="J732" s="45" t="s">
        <v>23</v>
      </c>
      <c r="K732" s="53" t="s">
        <v>5111</v>
      </c>
      <c r="L732" s="45" t="s">
        <v>25</v>
      </c>
      <c r="M732" s="52" t="str">
        <f t="shared" si="126"/>
        <v>CapAl10X25X5.0</v>
      </c>
      <c r="N732" s="52" t="str">
        <f t="shared" si="124"/>
        <v>CapAl10X25X5.0RA</v>
      </c>
      <c r="O732" s="52" t="str">
        <f t="shared" si="127"/>
        <v>CapAl10X25X5.0LA</v>
      </c>
      <c r="P732" s="52" t="s">
        <v>6723</v>
      </c>
      <c r="Q732" s="50" t="s">
        <v>5113</v>
      </c>
      <c r="R732" s="22" t="s">
        <v>5883</v>
      </c>
      <c r="S732" s="22" t="str">
        <f t="shared" ca="1" si="129"/>
        <v>C:\Altium Libraries\Passives Library\DataSheet\Aluminum Electrolytic Capacitors (Panasonic).pdf</v>
      </c>
      <c r="T732" s="50" t="str">
        <f t="shared" si="128"/>
        <v>LOW IMPEDANCE MINIATURIZED ALUMINUM ELECTROLYTIC CAPACITORS CapAl10X25X5.0 330uF±20% 63 V 105⁰С</v>
      </c>
    </row>
    <row r="733" spans="1:20" x14ac:dyDescent="0.3">
      <c r="A733" s="50" t="s">
        <v>6724</v>
      </c>
      <c r="B733" s="50" t="str">
        <f t="shared" si="120"/>
        <v>FS</v>
      </c>
      <c r="C733" s="51" t="s">
        <v>5184</v>
      </c>
      <c r="D733" s="50" t="str">
        <f t="shared" si="121"/>
        <v>390uF</v>
      </c>
      <c r="E733" s="50" t="s">
        <v>5109</v>
      </c>
      <c r="F733" s="50" t="str">
        <f t="shared" si="122"/>
        <v>63 V</v>
      </c>
      <c r="G733" s="50" t="str">
        <f t="shared" si="123"/>
        <v>105⁰С</v>
      </c>
      <c r="H733" s="52" t="s">
        <v>6542</v>
      </c>
      <c r="I733" s="50" t="str">
        <f t="shared" si="125"/>
        <v>CapAl12.5X20X5.0mm 390uF, 63 V</v>
      </c>
      <c r="J733" s="45" t="s">
        <v>23</v>
      </c>
      <c r="K733" s="53" t="s">
        <v>5111</v>
      </c>
      <c r="L733" s="45" t="s">
        <v>25</v>
      </c>
      <c r="M733" s="52" t="str">
        <f t="shared" si="126"/>
        <v>CapAl12.5X20X5.0</v>
      </c>
      <c r="N733" s="52" t="str">
        <f t="shared" si="124"/>
        <v>CapAl12.5X20X5.0RA</v>
      </c>
      <c r="O733" s="52" t="str">
        <f t="shared" si="127"/>
        <v>CapAl12.5X20X5.0LA</v>
      </c>
      <c r="P733" s="52" t="s">
        <v>6725</v>
      </c>
      <c r="Q733" s="50" t="s">
        <v>5113</v>
      </c>
      <c r="R733" s="22" t="s">
        <v>5883</v>
      </c>
      <c r="S733" s="22" t="str">
        <f t="shared" ca="1" si="129"/>
        <v>C:\Altium Libraries\Passives Library\DataSheet\Aluminum Electrolytic Capacitors (Panasonic).pdf</v>
      </c>
      <c r="T733" s="50" t="str">
        <f t="shared" si="128"/>
        <v>LOW IMPEDANCE MINIATURIZED ALUMINUM ELECTROLYTIC CAPACITORS CapAl12.5X20X5.0 390uF±20% 63 V 105⁰С</v>
      </c>
    </row>
    <row r="734" spans="1:20" x14ac:dyDescent="0.3">
      <c r="A734" s="50" t="s">
        <v>6726</v>
      </c>
      <c r="B734" s="50" t="str">
        <f t="shared" ref="B734:B797" si="130">MID(P734,4,2)</f>
        <v>FS</v>
      </c>
      <c r="C734" s="51" t="s">
        <v>5196</v>
      </c>
      <c r="D734" s="50" t="str">
        <f t="shared" ref="D734:D797" si="131">CONCATENATE(MID(P734,8,2)*POWER(10,MID(P734,10,1)),"uF")</f>
        <v>560uF</v>
      </c>
      <c r="E734" s="50" t="s">
        <v>5109</v>
      </c>
      <c r="F734" s="50" t="str">
        <f t="shared" ref="F734:F797" si="132">CONCATENATE(IF((MID(P734,6,2))="0J",6.3,IF((MID(P734,6,2))="1A",10,IF((MID(P734,6,2))="1C",16,IF((MID(P734,6,2))="1E",25,IF((MID(P734,6,2))="1V",35,IF((MID(P734,6,2))="1H",50,IF((MID(P734,6,2))="1J",63,IF((MID(P734,6,2))="2A",100,IF((MID(P734,6,2))="2C",160,IF((MID(P734,6,2))="2D",200,IF((MID(P734,6,2))="2E",250,IF((MID(P734,6,2))="2V",350,IF((MID(P734,6,2))="2G",400,IF((MID(P734,6,2))="2W",450,0))))))))))))))," V")</f>
        <v>63 V</v>
      </c>
      <c r="G734" s="50" t="str">
        <f t="shared" ref="G734:G797" si="133">CONCATENATE((IF(OR(B734="TA",B734="TP"),125,105)),"⁰С")</f>
        <v>105⁰С</v>
      </c>
      <c r="H734" s="52" t="s">
        <v>6547</v>
      </c>
      <c r="I734" s="50" t="str">
        <f t="shared" si="125"/>
        <v>CapAl12.5X25X5.0mm 560uF, 63 V</v>
      </c>
      <c r="J734" s="45" t="s">
        <v>23</v>
      </c>
      <c r="K734" s="53" t="s">
        <v>5111</v>
      </c>
      <c r="L734" s="45" t="s">
        <v>25</v>
      </c>
      <c r="M734" s="52" t="str">
        <f t="shared" si="126"/>
        <v>CapAl12.5X25X5.0</v>
      </c>
      <c r="N734" s="52" t="str">
        <f t="shared" si="124"/>
        <v>CapAl12.5X25X5.0RA</v>
      </c>
      <c r="O734" s="52" t="str">
        <f t="shared" si="127"/>
        <v>CapAl12.5X25X5.0LA</v>
      </c>
      <c r="P734" s="52" t="s">
        <v>6727</v>
      </c>
      <c r="Q734" s="50" t="s">
        <v>5113</v>
      </c>
      <c r="R734" s="22" t="s">
        <v>5883</v>
      </c>
      <c r="S734" s="22" t="str">
        <f t="shared" ca="1" si="129"/>
        <v>C:\Altium Libraries\Passives Library\DataSheet\Aluminum Electrolytic Capacitors (Panasonic).pdf</v>
      </c>
      <c r="T734" s="50" t="str">
        <f t="shared" si="128"/>
        <v>LOW IMPEDANCE MINIATURIZED ALUMINUM ELECTROLYTIC CAPACITORS CapAl12.5X25X5.0 560uF±20% 63 V 105⁰С</v>
      </c>
    </row>
    <row r="735" spans="1:20" x14ac:dyDescent="0.3">
      <c r="A735" s="50" t="s">
        <v>6728</v>
      </c>
      <c r="B735" s="50" t="str">
        <f t="shared" si="130"/>
        <v>FS</v>
      </c>
      <c r="C735" s="51" t="s">
        <v>5204</v>
      </c>
      <c r="D735" s="50" t="str">
        <f t="shared" si="131"/>
        <v>680uF</v>
      </c>
      <c r="E735" s="50" t="s">
        <v>5109</v>
      </c>
      <c r="F735" s="50" t="str">
        <f t="shared" si="132"/>
        <v>63 V</v>
      </c>
      <c r="G735" s="50" t="str">
        <f t="shared" si="133"/>
        <v>105⁰С</v>
      </c>
      <c r="H735" s="52" t="s">
        <v>6555</v>
      </c>
      <c r="I735" s="50" t="str">
        <f t="shared" si="125"/>
        <v>CapAl16X20X7.5mm 680uF, 63 V</v>
      </c>
      <c r="J735" s="45" t="s">
        <v>23</v>
      </c>
      <c r="K735" s="53" t="s">
        <v>5111</v>
      </c>
      <c r="L735" s="45" t="s">
        <v>25</v>
      </c>
      <c r="M735" s="52" t="str">
        <f t="shared" si="126"/>
        <v>CapAl16X20X7.5</v>
      </c>
      <c r="N735" s="52" t="str">
        <f t="shared" si="124"/>
        <v>CapAl16X20X7.5RA</v>
      </c>
      <c r="O735" s="52" t="str">
        <f t="shared" si="127"/>
        <v>CapAl16X20X7.5LA</v>
      </c>
      <c r="P735" s="52" t="s">
        <v>6729</v>
      </c>
      <c r="Q735" s="50" t="s">
        <v>5113</v>
      </c>
      <c r="R735" s="22" t="s">
        <v>5883</v>
      </c>
      <c r="S735" s="22" t="str">
        <f t="shared" ca="1" si="129"/>
        <v>C:\Altium Libraries\Passives Library\DataSheet\Aluminum Electrolytic Capacitors (Panasonic).pdf</v>
      </c>
      <c r="T735" s="50" t="str">
        <f t="shared" si="128"/>
        <v>LOW IMPEDANCE MINIATURIZED ALUMINUM ELECTROLYTIC CAPACITORS CapAl16X20X7.5 680uF±20% 63 V 105⁰С</v>
      </c>
    </row>
    <row r="736" spans="1:20" x14ac:dyDescent="0.3">
      <c r="A736" s="50" t="s">
        <v>6730</v>
      </c>
      <c r="B736" s="50" t="str">
        <f t="shared" si="130"/>
        <v>FS</v>
      </c>
      <c r="C736" s="51" t="s">
        <v>5208</v>
      </c>
      <c r="D736" s="50" t="str">
        <f t="shared" si="131"/>
        <v>820uF</v>
      </c>
      <c r="E736" s="50" t="s">
        <v>5109</v>
      </c>
      <c r="F736" s="50" t="str">
        <f t="shared" si="132"/>
        <v>63 V</v>
      </c>
      <c r="G736" s="50" t="str">
        <f t="shared" si="133"/>
        <v>105⁰С</v>
      </c>
      <c r="H736" s="52" t="s">
        <v>6558</v>
      </c>
      <c r="I736" s="50" t="str">
        <f t="shared" si="125"/>
        <v>CapAl12.5X35X5.0mm 820uF, 63 V</v>
      </c>
      <c r="J736" s="45" t="s">
        <v>23</v>
      </c>
      <c r="K736" s="53" t="s">
        <v>5111</v>
      </c>
      <c r="L736" s="45" t="s">
        <v>25</v>
      </c>
      <c r="M736" s="52" t="str">
        <f t="shared" si="126"/>
        <v>CapAl12.5X35X5.0</v>
      </c>
      <c r="N736" s="52" t="str">
        <f t="shared" si="124"/>
        <v>CapAl12.5X35X5.0RA</v>
      </c>
      <c r="O736" s="52" t="str">
        <f t="shared" si="127"/>
        <v>CapAl12.5X35X5.0LA</v>
      </c>
      <c r="P736" s="52" t="s">
        <v>6731</v>
      </c>
      <c r="Q736" s="50" t="s">
        <v>5113</v>
      </c>
      <c r="R736" s="22" t="s">
        <v>5883</v>
      </c>
      <c r="S736" s="22" t="str">
        <f t="shared" ca="1" si="129"/>
        <v>C:\Altium Libraries\Passives Library\DataSheet\Aluminum Electrolytic Capacitors (Panasonic).pdf</v>
      </c>
      <c r="T736" s="50" t="str">
        <f t="shared" si="128"/>
        <v>LOW IMPEDANCE MINIATURIZED ALUMINUM ELECTROLYTIC CAPACITORS CapAl12.5X35X5.0 820uF±20% 63 V 105⁰С</v>
      </c>
    </row>
    <row r="737" spans="1:20" x14ac:dyDescent="0.3">
      <c r="A737" s="50" t="s">
        <v>6732</v>
      </c>
      <c r="B737" s="50" t="str">
        <f t="shared" si="130"/>
        <v>FS</v>
      </c>
      <c r="C737" s="51" t="s">
        <v>5218</v>
      </c>
      <c r="D737" s="50" t="str">
        <f t="shared" si="131"/>
        <v>1000uF</v>
      </c>
      <c r="E737" s="50" t="s">
        <v>5109</v>
      </c>
      <c r="F737" s="50" t="str">
        <f t="shared" si="132"/>
        <v>63 V</v>
      </c>
      <c r="G737" s="50" t="str">
        <f t="shared" si="133"/>
        <v>105⁰С</v>
      </c>
      <c r="H737" s="52" t="s">
        <v>6561</v>
      </c>
      <c r="I737" s="50" t="str">
        <f t="shared" si="125"/>
        <v>CapAl16X25X7.5mm 1000uF, 63 V</v>
      </c>
      <c r="J737" s="45" t="s">
        <v>23</v>
      </c>
      <c r="K737" s="53" t="s">
        <v>5111</v>
      </c>
      <c r="L737" s="45" t="s">
        <v>25</v>
      </c>
      <c r="M737" s="52" t="str">
        <f t="shared" si="126"/>
        <v>CapAl16X25X7.5</v>
      </c>
      <c r="N737" s="52" t="str">
        <f t="shared" si="124"/>
        <v>CapAl16X25X7.5RA</v>
      </c>
      <c r="O737" s="52" t="str">
        <f t="shared" si="127"/>
        <v>CapAl16X25X7.5LA</v>
      </c>
      <c r="P737" s="52" t="s">
        <v>6733</v>
      </c>
      <c r="Q737" s="50" t="s">
        <v>5113</v>
      </c>
      <c r="R737" s="22" t="s">
        <v>5883</v>
      </c>
      <c r="S737" s="22" t="str">
        <f t="shared" ca="1" si="129"/>
        <v>C:\Altium Libraries\Passives Library\DataSheet\Aluminum Electrolytic Capacitors (Panasonic).pdf</v>
      </c>
      <c r="T737" s="50" t="str">
        <f t="shared" si="128"/>
        <v>LOW IMPEDANCE MINIATURIZED ALUMINUM ELECTROLYTIC CAPACITORS CapAl16X25X7.5 1000uF±20% 63 V 105⁰С</v>
      </c>
    </row>
    <row r="738" spans="1:20" x14ac:dyDescent="0.3">
      <c r="A738" s="50" t="s">
        <v>6734</v>
      </c>
      <c r="B738" s="50" t="str">
        <f t="shared" si="130"/>
        <v>FS</v>
      </c>
      <c r="C738" s="51" t="s">
        <v>5136</v>
      </c>
      <c r="D738" s="50" t="str">
        <f t="shared" si="131"/>
        <v>47uF</v>
      </c>
      <c r="E738" s="50" t="s">
        <v>5109</v>
      </c>
      <c r="F738" s="50" t="s">
        <v>6735</v>
      </c>
      <c r="G738" s="50" t="str">
        <f t="shared" si="133"/>
        <v>105⁰С</v>
      </c>
      <c r="H738" s="52" t="s">
        <v>6736</v>
      </c>
      <c r="I738" s="50" t="str">
        <f t="shared" si="125"/>
        <v>CapAl8X11.5X3.5mm 47uF, 80 V</v>
      </c>
      <c r="J738" s="45" t="s">
        <v>23</v>
      </c>
      <c r="K738" s="53" t="s">
        <v>5111</v>
      </c>
      <c r="L738" s="45" t="s">
        <v>25</v>
      </c>
      <c r="M738" s="52" t="str">
        <f t="shared" si="126"/>
        <v>CapAl8X11.5X3.5</v>
      </c>
      <c r="N738" s="52" t="str">
        <f t="shared" si="124"/>
        <v>CapAl8X11.5X3.5RA</v>
      </c>
      <c r="O738" s="52" t="str">
        <f t="shared" si="127"/>
        <v>CapAl8X11.5X3.5LA</v>
      </c>
      <c r="P738" s="52" t="s">
        <v>6737</v>
      </c>
      <c r="Q738" s="50" t="s">
        <v>5113</v>
      </c>
      <c r="R738" s="22" t="s">
        <v>5883</v>
      </c>
      <c r="S738" s="22" t="str">
        <f t="shared" ca="1" si="129"/>
        <v>C:\Altium Libraries\Passives Library\DataSheet\Aluminum Electrolytic Capacitors (Panasonic).pdf</v>
      </c>
      <c r="T738" s="50" t="str">
        <f t="shared" si="128"/>
        <v>LOW IMPEDANCE MINIATURIZED ALUMINUM ELECTROLYTIC CAPACITORS CapAl8X11.5X3.5 47uF±20% 80 V 105⁰С</v>
      </c>
    </row>
    <row r="739" spans="1:20" x14ac:dyDescent="0.3">
      <c r="A739" s="50" t="s">
        <v>6738</v>
      </c>
      <c r="B739" s="50" t="str">
        <f t="shared" si="130"/>
        <v>FS</v>
      </c>
      <c r="C739" s="51" t="s">
        <v>5136</v>
      </c>
      <c r="D739" s="50" t="str">
        <f t="shared" si="131"/>
        <v>56uF</v>
      </c>
      <c r="E739" s="50" t="s">
        <v>5109</v>
      </c>
      <c r="F739" s="50" t="s">
        <v>6735</v>
      </c>
      <c r="G739" s="50" t="str">
        <f t="shared" si="133"/>
        <v>105⁰С</v>
      </c>
      <c r="H739" s="52" t="s">
        <v>6736</v>
      </c>
      <c r="I739" s="50" t="str">
        <f t="shared" si="125"/>
        <v>CapAl8X11.5X3.5mm 56uF, 80 V</v>
      </c>
      <c r="J739" s="45" t="s">
        <v>23</v>
      </c>
      <c r="K739" s="53" t="s">
        <v>5111</v>
      </c>
      <c r="L739" s="45" t="s">
        <v>25</v>
      </c>
      <c r="M739" s="52" t="str">
        <f t="shared" si="126"/>
        <v>CapAl8X11.5X3.5</v>
      </c>
      <c r="N739" s="52" t="str">
        <f t="shared" si="124"/>
        <v>CapAl8X11.5X3.5RA</v>
      </c>
      <c r="O739" s="52" t="str">
        <f t="shared" si="127"/>
        <v>CapAl8X11.5X3.5LA</v>
      </c>
      <c r="P739" s="52" t="s">
        <v>6739</v>
      </c>
      <c r="Q739" s="50" t="s">
        <v>5113</v>
      </c>
      <c r="R739" s="22" t="s">
        <v>5883</v>
      </c>
      <c r="S739" s="22" t="str">
        <f t="shared" ca="1" si="129"/>
        <v>C:\Altium Libraries\Passives Library\DataSheet\Aluminum Electrolytic Capacitors (Panasonic).pdf</v>
      </c>
      <c r="T739" s="50" t="str">
        <f t="shared" si="128"/>
        <v>LOW IMPEDANCE MINIATURIZED ALUMINUM ELECTROLYTIC CAPACITORS CapAl8X11.5X3.5 56uF±20% 80 V 105⁰С</v>
      </c>
    </row>
    <row r="740" spans="1:20" x14ac:dyDescent="0.3">
      <c r="A740" s="50" t="s">
        <v>6740</v>
      </c>
      <c r="B740" s="50" t="str">
        <f t="shared" si="130"/>
        <v>FS</v>
      </c>
      <c r="C740" s="51" t="s">
        <v>5144</v>
      </c>
      <c r="D740" s="50" t="str">
        <f t="shared" si="131"/>
        <v>68uF</v>
      </c>
      <c r="E740" s="50" t="s">
        <v>5109</v>
      </c>
      <c r="F740" s="50" t="s">
        <v>6735</v>
      </c>
      <c r="G740" s="50" t="str">
        <f t="shared" si="133"/>
        <v>105⁰С</v>
      </c>
      <c r="H740" s="52" t="s">
        <v>6741</v>
      </c>
      <c r="I740" s="50" t="str">
        <f t="shared" si="125"/>
        <v>CapAl8X15X3.5mm 68uF, 80 V</v>
      </c>
      <c r="J740" s="45" t="s">
        <v>23</v>
      </c>
      <c r="K740" s="53" t="s">
        <v>5111</v>
      </c>
      <c r="L740" s="45" t="s">
        <v>25</v>
      </c>
      <c r="M740" s="52" t="str">
        <f t="shared" si="126"/>
        <v>CapAl8X15X3.5</v>
      </c>
      <c r="N740" s="52" t="str">
        <f t="shared" si="124"/>
        <v>CapAl8X15X3.5RA</v>
      </c>
      <c r="O740" s="52" t="str">
        <f t="shared" si="127"/>
        <v>CapAl8X15X3.5LA</v>
      </c>
      <c r="P740" s="52" t="s">
        <v>6742</v>
      </c>
      <c r="Q740" s="50" t="s">
        <v>5113</v>
      </c>
      <c r="R740" s="22" t="s">
        <v>5883</v>
      </c>
      <c r="S740" s="22" t="str">
        <f t="shared" ca="1" si="129"/>
        <v>C:\Altium Libraries\Passives Library\DataSheet\Aluminum Electrolytic Capacitors (Panasonic).pdf</v>
      </c>
      <c r="T740" s="50" t="str">
        <f t="shared" si="128"/>
        <v>LOW IMPEDANCE MINIATURIZED ALUMINUM ELECTROLYTIC CAPACITORS CapAl8X15X3.5 68uF±20% 80 V 105⁰С</v>
      </c>
    </row>
    <row r="741" spans="1:20" x14ac:dyDescent="0.3">
      <c r="A741" s="50" t="s">
        <v>6743</v>
      </c>
      <c r="B741" s="50" t="str">
        <f t="shared" si="130"/>
        <v>FS</v>
      </c>
      <c r="C741" s="51" t="s">
        <v>5144</v>
      </c>
      <c r="D741" s="50" t="str">
        <f t="shared" si="131"/>
        <v>82uF</v>
      </c>
      <c r="E741" s="50" t="s">
        <v>5109</v>
      </c>
      <c r="F741" s="50" t="s">
        <v>6735</v>
      </c>
      <c r="G741" s="50" t="str">
        <f t="shared" si="133"/>
        <v>105⁰С</v>
      </c>
      <c r="H741" s="52" t="s">
        <v>6741</v>
      </c>
      <c r="I741" s="50" t="str">
        <f t="shared" si="125"/>
        <v>CapAl8X15X3.5mm 82uF, 80 V</v>
      </c>
      <c r="J741" s="45" t="s">
        <v>23</v>
      </c>
      <c r="K741" s="53" t="s">
        <v>5111</v>
      </c>
      <c r="L741" s="45" t="s">
        <v>25</v>
      </c>
      <c r="M741" s="52" t="str">
        <f t="shared" si="126"/>
        <v>CapAl8X15X3.5</v>
      </c>
      <c r="N741" s="52" t="str">
        <f t="shared" si="124"/>
        <v>CapAl8X15X3.5RA</v>
      </c>
      <c r="O741" s="52" t="str">
        <f t="shared" si="127"/>
        <v>CapAl8X15X3.5LA</v>
      </c>
      <c r="P741" s="52" t="s">
        <v>6744</v>
      </c>
      <c r="Q741" s="50" t="s">
        <v>5113</v>
      </c>
      <c r="R741" s="22" t="s">
        <v>5883</v>
      </c>
      <c r="S741" s="22" t="str">
        <f t="shared" ca="1" si="129"/>
        <v>C:\Altium Libraries\Passives Library\DataSheet\Aluminum Electrolytic Capacitors (Panasonic).pdf</v>
      </c>
      <c r="T741" s="50" t="str">
        <f t="shared" si="128"/>
        <v>LOW IMPEDANCE MINIATURIZED ALUMINUM ELECTROLYTIC CAPACITORS CapAl8X15X3.5 82uF±20% 80 V 105⁰С</v>
      </c>
    </row>
    <row r="742" spans="1:20" x14ac:dyDescent="0.3">
      <c r="A742" s="50" t="s">
        <v>6745</v>
      </c>
      <c r="B742" s="50" t="str">
        <f t="shared" si="130"/>
        <v>FS</v>
      </c>
      <c r="C742" s="51" t="s">
        <v>5154</v>
      </c>
      <c r="D742" s="50" t="str">
        <f t="shared" si="131"/>
        <v>100uF</v>
      </c>
      <c r="E742" s="50" t="s">
        <v>5109</v>
      </c>
      <c r="F742" s="50" t="s">
        <v>6735</v>
      </c>
      <c r="G742" s="50" t="str">
        <f t="shared" si="133"/>
        <v>105⁰С</v>
      </c>
      <c r="H742" s="52" t="s">
        <v>6746</v>
      </c>
      <c r="I742" s="50" t="str">
        <f t="shared" si="125"/>
        <v>CapAl8X20X3.5mm 100uF, 80 V</v>
      </c>
      <c r="J742" s="45" t="s">
        <v>23</v>
      </c>
      <c r="K742" s="53" t="s">
        <v>5111</v>
      </c>
      <c r="L742" s="45" t="s">
        <v>25</v>
      </c>
      <c r="M742" s="52" t="str">
        <f t="shared" si="126"/>
        <v>CapAl8X20X3.5</v>
      </c>
      <c r="N742" s="52" t="str">
        <f t="shared" si="124"/>
        <v>CapAl8X20X3.5RA</v>
      </c>
      <c r="O742" s="52" t="str">
        <f t="shared" si="127"/>
        <v>CapAl8X20X3.5LA</v>
      </c>
      <c r="P742" s="52" t="s">
        <v>6747</v>
      </c>
      <c r="Q742" s="50" t="s">
        <v>5113</v>
      </c>
      <c r="R742" s="22" t="s">
        <v>5883</v>
      </c>
      <c r="S742" s="22" t="str">
        <f t="shared" ca="1" si="129"/>
        <v>C:\Altium Libraries\Passives Library\DataSheet\Aluminum Electrolytic Capacitors (Panasonic).pdf</v>
      </c>
      <c r="T742" s="50" t="str">
        <f t="shared" si="128"/>
        <v>LOW IMPEDANCE MINIATURIZED ALUMINUM ELECTROLYTIC CAPACITORS CapAl8X20X3.5 100uF±20% 80 V 105⁰С</v>
      </c>
    </row>
    <row r="743" spans="1:20" x14ac:dyDescent="0.3">
      <c r="A743" s="50" t="s">
        <v>6748</v>
      </c>
      <c r="B743" s="50" t="str">
        <f t="shared" si="130"/>
        <v>FS</v>
      </c>
      <c r="C743" s="51" t="s">
        <v>5148</v>
      </c>
      <c r="D743" s="50" t="str">
        <f t="shared" si="131"/>
        <v>100uF</v>
      </c>
      <c r="E743" s="50" t="s">
        <v>5109</v>
      </c>
      <c r="F743" s="50" t="s">
        <v>6735</v>
      </c>
      <c r="G743" s="50" t="str">
        <f t="shared" si="133"/>
        <v>105⁰С</v>
      </c>
      <c r="H743" s="52" t="s">
        <v>5720</v>
      </c>
      <c r="I743" s="50" t="str">
        <f t="shared" si="125"/>
        <v>CapAl10X12.5X5.0mm 100uF, 80 V</v>
      </c>
      <c r="J743" s="45" t="s">
        <v>23</v>
      </c>
      <c r="K743" s="53" t="s">
        <v>5111</v>
      </c>
      <c r="L743" s="45" t="s">
        <v>25</v>
      </c>
      <c r="M743" s="52" t="str">
        <f t="shared" si="126"/>
        <v>CapAl10X12.5X5.0</v>
      </c>
      <c r="N743" s="52" t="str">
        <f t="shared" si="124"/>
        <v>CapAl10X12.5X5.0RA</v>
      </c>
      <c r="O743" s="52" t="str">
        <f t="shared" si="127"/>
        <v>CapAl10X12.5X5.0LA</v>
      </c>
      <c r="P743" s="52" t="s">
        <v>6749</v>
      </c>
      <c r="Q743" s="50" t="s">
        <v>5113</v>
      </c>
      <c r="R743" s="22" t="s">
        <v>5883</v>
      </c>
      <c r="S743" s="22" t="str">
        <f t="shared" ca="1" si="129"/>
        <v>C:\Altium Libraries\Passives Library\DataSheet\Aluminum Electrolytic Capacitors (Panasonic).pdf</v>
      </c>
      <c r="T743" s="50" t="str">
        <f t="shared" si="128"/>
        <v>LOW IMPEDANCE MINIATURIZED ALUMINUM ELECTROLYTIC CAPACITORS CapAl10X12.5X5.0 100uF±20% 80 V 105⁰С</v>
      </c>
    </row>
    <row r="744" spans="1:20" x14ac:dyDescent="0.3">
      <c r="A744" s="50" t="s">
        <v>6750</v>
      </c>
      <c r="B744" s="50" t="str">
        <f t="shared" si="130"/>
        <v>FS</v>
      </c>
      <c r="C744" s="51" t="s">
        <v>5154</v>
      </c>
      <c r="D744" s="50" t="str">
        <f t="shared" si="131"/>
        <v>120uF</v>
      </c>
      <c r="E744" s="50" t="s">
        <v>5109</v>
      </c>
      <c r="F744" s="50" t="s">
        <v>6735</v>
      </c>
      <c r="G744" s="50" t="str">
        <f t="shared" si="133"/>
        <v>105⁰С</v>
      </c>
      <c r="H744" s="52" t="s">
        <v>6746</v>
      </c>
      <c r="I744" s="50" t="str">
        <f t="shared" si="125"/>
        <v>CapAl8X20X3.5mm 120uF, 80 V</v>
      </c>
      <c r="J744" s="45" t="s">
        <v>23</v>
      </c>
      <c r="K744" s="53" t="s">
        <v>5111</v>
      </c>
      <c r="L744" s="45" t="s">
        <v>25</v>
      </c>
      <c r="M744" s="52" t="str">
        <f t="shared" si="126"/>
        <v>CapAl8X20X3.5</v>
      </c>
      <c r="N744" s="52" t="str">
        <f t="shared" si="124"/>
        <v>CapAl8X20X3.5RA</v>
      </c>
      <c r="O744" s="52" t="str">
        <f t="shared" si="127"/>
        <v>CapAl8X20X3.5LA</v>
      </c>
      <c r="P744" s="52" t="s">
        <v>6751</v>
      </c>
      <c r="Q744" s="50" t="s">
        <v>5113</v>
      </c>
      <c r="R744" s="22" t="s">
        <v>5883</v>
      </c>
      <c r="S744" s="22" t="str">
        <f t="shared" ca="1" si="129"/>
        <v>C:\Altium Libraries\Passives Library\DataSheet\Aluminum Electrolytic Capacitors (Panasonic).pdf</v>
      </c>
      <c r="T744" s="50" t="str">
        <f t="shared" si="128"/>
        <v>LOW IMPEDANCE MINIATURIZED ALUMINUM ELECTROLYTIC CAPACITORS CapAl8X20X3.5 120uF±20% 80 V 105⁰С</v>
      </c>
    </row>
    <row r="745" spans="1:20" x14ac:dyDescent="0.3">
      <c r="A745" s="50" t="s">
        <v>6752</v>
      </c>
      <c r="B745" s="50" t="str">
        <f t="shared" si="130"/>
        <v>FS</v>
      </c>
      <c r="C745" s="51" t="s">
        <v>5158</v>
      </c>
      <c r="D745" s="50" t="str">
        <f t="shared" si="131"/>
        <v>150uF</v>
      </c>
      <c r="E745" s="50" t="s">
        <v>5109</v>
      </c>
      <c r="F745" s="50" t="s">
        <v>6735</v>
      </c>
      <c r="G745" s="50" t="str">
        <f t="shared" si="133"/>
        <v>105⁰С</v>
      </c>
      <c r="H745" s="52" t="s">
        <v>6522</v>
      </c>
      <c r="I745" s="50" t="str">
        <f t="shared" si="125"/>
        <v>CapAl10X16X5.0mm 150uF, 80 V</v>
      </c>
      <c r="J745" s="45" t="s">
        <v>23</v>
      </c>
      <c r="K745" s="53" t="s">
        <v>5111</v>
      </c>
      <c r="L745" s="45" t="s">
        <v>25</v>
      </c>
      <c r="M745" s="52" t="str">
        <f t="shared" si="126"/>
        <v>CapAl10X16X5.0</v>
      </c>
      <c r="N745" s="52" t="str">
        <f t="shared" si="124"/>
        <v>CapAl10X16X5.0RA</v>
      </c>
      <c r="O745" s="52" t="str">
        <f t="shared" si="127"/>
        <v>CapAl10X16X5.0LA</v>
      </c>
      <c r="P745" s="52" t="s">
        <v>6753</v>
      </c>
      <c r="Q745" s="50" t="s">
        <v>5113</v>
      </c>
      <c r="R745" s="22" t="s">
        <v>5883</v>
      </c>
      <c r="S745" s="22" t="str">
        <f t="shared" ca="1" si="129"/>
        <v>C:\Altium Libraries\Passives Library\DataSheet\Aluminum Electrolytic Capacitors (Panasonic).pdf</v>
      </c>
      <c r="T745" s="50" t="str">
        <f t="shared" si="128"/>
        <v>LOW IMPEDANCE MINIATURIZED ALUMINUM ELECTROLYTIC CAPACITORS CapAl10X16X5.0 150uF±20% 80 V 105⁰С</v>
      </c>
    </row>
    <row r="746" spans="1:20" x14ac:dyDescent="0.3">
      <c r="A746" s="50" t="s">
        <v>6754</v>
      </c>
      <c r="B746" s="50" t="str">
        <f t="shared" si="130"/>
        <v>FS</v>
      </c>
      <c r="C746" s="51" t="s">
        <v>5162</v>
      </c>
      <c r="D746" s="50" t="str">
        <f t="shared" si="131"/>
        <v>180uF</v>
      </c>
      <c r="E746" s="50" t="s">
        <v>5109</v>
      </c>
      <c r="F746" s="50" t="s">
        <v>6735</v>
      </c>
      <c r="G746" s="50" t="str">
        <f t="shared" si="133"/>
        <v>105⁰С</v>
      </c>
      <c r="H746" s="52" t="s">
        <v>6755</v>
      </c>
      <c r="I746" s="50" t="str">
        <f t="shared" si="125"/>
        <v>CapAl10X20X5.0mm 180uF, 80 V</v>
      </c>
      <c r="J746" s="45" t="s">
        <v>23</v>
      </c>
      <c r="K746" s="53" t="s">
        <v>5111</v>
      </c>
      <c r="L746" s="45" t="s">
        <v>25</v>
      </c>
      <c r="M746" s="52" t="str">
        <f t="shared" si="126"/>
        <v>CapAl10X20X5.0</v>
      </c>
      <c r="N746" s="52" t="str">
        <f t="shared" si="124"/>
        <v>CapAl10X20X5.0RA</v>
      </c>
      <c r="O746" s="52" t="str">
        <f t="shared" si="127"/>
        <v>CapAl10X20X5.0LA</v>
      </c>
      <c r="P746" s="52" t="s">
        <v>6756</v>
      </c>
      <c r="Q746" s="50" t="s">
        <v>5113</v>
      </c>
      <c r="R746" s="22" t="s">
        <v>5883</v>
      </c>
      <c r="S746" s="22" t="str">
        <f t="shared" ca="1" si="129"/>
        <v>C:\Altium Libraries\Passives Library\DataSheet\Aluminum Electrolytic Capacitors (Panasonic).pdf</v>
      </c>
      <c r="T746" s="50" t="str">
        <f t="shared" si="128"/>
        <v>LOW IMPEDANCE MINIATURIZED ALUMINUM ELECTROLYTIC CAPACITORS CapAl10X20X5.0 180uF±20% 80 V 105⁰С</v>
      </c>
    </row>
    <row r="747" spans="1:20" x14ac:dyDescent="0.3">
      <c r="A747" s="50" t="s">
        <v>6757</v>
      </c>
      <c r="B747" s="50" t="str">
        <f t="shared" si="130"/>
        <v>FS</v>
      </c>
      <c r="C747" s="51" t="s">
        <v>5162</v>
      </c>
      <c r="D747" s="50" t="str">
        <f t="shared" si="131"/>
        <v>220uF</v>
      </c>
      <c r="E747" s="50" t="s">
        <v>5109</v>
      </c>
      <c r="F747" s="50" t="s">
        <v>6735</v>
      </c>
      <c r="G747" s="50" t="str">
        <f t="shared" si="133"/>
        <v>105⁰С</v>
      </c>
      <c r="H747" s="52" t="s">
        <v>6755</v>
      </c>
      <c r="I747" s="50" t="str">
        <f t="shared" si="125"/>
        <v>CapAl10X20X5.0mm 220uF, 80 V</v>
      </c>
      <c r="J747" s="45" t="s">
        <v>23</v>
      </c>
      <c r="K747" s="53" t="s">
        <v>5111</v>
      </c>
      <c r="L747" s="45" t="s">
        <v>25</v>
      </c>
      <c r="M747" s="52" t="str">
        <f t="shared" si="126"/>
        <v>CapAl10X20X5.0</v>
      </c>
      <c r="N747" s="52" t="str">
        <f t="shared" si="124"/>
        <v>CapAl10X20X5.0RA</v>
      </c>
      <c r="O747" s="52" t="str">
        <f t="shared" si="127"/>
        <v>CapAl10X20X5.0LA</v>
      </c>
      <c r="P747" s="52" t="s">
        <v>6758</v>
      </c>
      <c r="Q747" s="50" t="s">
        <v>5113</v>
      </c>
      <c r="R747" s="22" t="s">
        <v>5883</v>
      </c>
      <c r="S747" s="22" t="str">
        <f t="shared" ca="1" si="129"/>
        <v>C:\Altium Libraries\Passives Library\DataSheet\Aluminum Electrolytic Capacitors (Panasonic).pdf</v>
      </c>
      <c r="T747" s="50" t="str">
        <f t="shared" si="128"/>
        <v>LOW IMPEDANCE MINIATURIZED ALUMINUM ELECTROLYTIC CAPACITORS CapAl10X20X5.0 220uF±20% 80 V 105⁰С</v>
      </c>
    </row>
    <row r="748" spans="1:20" x14ac:dyDescent="0.3">
      <c r="A748" s="50" t="s">
        <v>6759</v>
      </c>
      <c r="B748" s="50" t="str">
        <f t="shared" si="130"/>
        <v>FS</v>
      </c>
      <c r="C748" s="51" t="s">
        <v>5170</v>
      </c>
      <c r="D748" s="50" t="str">
        <f t="shared" si="131"/>
        <v>220uF</v>
      </c>
      <c r="E748" s="50" t="s">
        <v>5109</v>
      </c>
      <c r="F748" s="50" t="s">
        <v>6735</v>
      </c>
      <c r="G748" s="50" t="str">
        <f t="shared" si="133"/>
        <v>105⁰С</v>
      </c>
      <c r="H748" s="52" t="s">
        <v>5640</v>
      </c>
      <c r="I748" s="50" t="str">
        <f t="shared" si="125"/>
        <v>CapAl10X25X5.0mm 220uF, 80 V</v>
      </c>
      <c r="J748" s="45" t="s">
        <v>23</v>
      </c>
      <c r="K748" s="53" t="s">
        <v>5111</v>
      </c>
      <c r="L748" s="45" t="s">
        <v>25</v>
      </c>
      <c r="M748" s="52" t="str">
        <f t="shared" si="126"/>
        <v>CapAl10X25X5.0</v>
      </c>
      <c r="N748" s="52" t="str">
        <f t="shared" si="124"/>
        <v>CapAl10X25X5.0RA</v>
      </c>
      <c r="O748" s="52" t="str">
        <f t="shared" si="127"/>
        <v>CapAl10X25X5.0LA</v>
      </c>
      <c r="P748" s="52" t="s">
        <v>6760</v>
      </c>
      <c r="Q748" s="50" t="s">
        <v>5113</v>
      </c>
      <c r="R748" s="22" t="s">
        <v>5883</v>
      </c>
      <c r="S748" s="22" t="str">
        <f t="shared" ca="1" si="129"/>
        <v>C:\Altium Libraries\Passives Library\DataSheet\Aluminum Electrolytic Capacitors (Panasonic).pdf</v>
      </c>
      <c r="T748" s="50" t="str">
        <f t="shared" si="128"/>
        <v>LOW IMPEDANCE MINIATURIZED ALUMINUM ELECTROLYTIC CAPACITORS CapAl10X25X5.0 220uF±20% 80 V 105⁰С</v>
      </c>
    </row>
    <row r="749" spans="1:20" x14ac:dyDescent="0.3">
      <c r="A749" s="50" t="s">
        <v>6761</v>
      </c>
      <c r="B749" s="50" t="str">
        <f t="shared" si="130"/>
        <v>FS</v>
      </c>
      <c r="C749" s="51" t="s">
        <v>5170</v>
      </c>
      <c r="D749" s="50" t="str">
        <f t="shared" si="131"/>
        <v>270uF</v>
      </c>
      <c r="E749" s="50" t="s">
        <v>5109</v>
      </c>
      <c r="F749" s="50" t="s">
        <v>6735</v>
      </c>
      <c r="G749" s="50" t="str">
        <f t="shared" si="133"/>
        <v>105⁰С</v>
      </c>
      <c r="H749" s="52" t="s">
        <v>5640</v>
      </c>
      <c r="I749" s="50" t="str">
        <f t="shared" si="125"/>
        <v>CapAl10X25X5.0mm 270uF, 80 V</v>
      </c>
      <c r="J749" s="45" t="s">
        <v>23</v>
      </c>
      <c r="K749" s="53" t="s">
        <v>5111</v>
      </c>
      <c r="L749" s="45" t="s">
        <v>25</v>
      </c>
      <c r="M749" s="52" t="str">
        <f t="shared" si="126"/>
        <v>CapAl10X25X5.0</v>
      </c>
      <c r="N749" s="52" t="str">
        <f t="shared" si="124"/>
        <v>CapAl10X25X5.0RA</v>
      </c>
      <c r="O749" s="52" t="str">
        <f t="shared" si="127"/>
        <v>CapAl10X25X5.0LA</v>
      </c>
      <c r="P749" s="52" t="s">
        <v>6762</v>
      </c>
      <c r="Q749" s="50" t="s">
        <v>5113</v>
      </c>
      <c r="R749" s="22" t="s">
        <v>5883</v>
      </c>
      <c r="S749" s="22" t="str">
        <f t="shared" ca="1" si="129"/>
        <v>C:\Altium Libraries\Passives Library\DataSheet\Aluminum Electrolytic Capacitors (Panasonic).pdf</v>
      </c>
      <c r="T749" s="50" t="str">
        <f t="shared" si="128"/>
        <v>LOW IMPEDANCE MINIATURIZED ALUMINUM ELECTROLYTIC CAPACITORS CapAl10X25X5.0 270uF±20% 80 V 105⁰С</v>
      </c>
    </row>
    <row r="750" spans="1:20" x14ac:dyDescent="0.3">
      <c r="A750" s="50" t="s">
        <v>6763</v>
      </c>
      <c r="B750" s="50" t="str">
        <f t="shared" si="130"/>
        <v>FS</v>
      </c>
      <c r="C750" s="51" t="s">
        <v>5184</v>
      </c>
      <c r="D750" s="50" t="str">
        <f t="shared" si="131"/>
        <v>270uF</v>
      </c>
      <c r="E750" s="50" t="s">
        <v>5109</v>
      </c>
      <c r="F750" s="50" t="s">
        <v>6735</v>
      </c>
      <c r="G750" s="50" t="str">
        <f t="shared" si="133"/>
        <v>105⁰С</v>
      </c>
      <c r="H750" s="52" t="s">
        <v>5895</v>
      </c>
      <c r="I750" s="50" t="str">
        <f t="shared" si="125"/>
        <v>CapAl12.5X20X5.0mm 270uF, 80 V</v>
      </c>
      <c r="J750" s="45" t="s">
        <v>23</v>
      </c>
      <c r="K750" s="53" t="s">
        <v>5111</v>
      </c>
      <c r="L750" s="45" t="s">
        <v>25</v>
      </c>
      <c r="M750" s="52" t="str">
        <f t="shared" si="126"/>
        <v>CapAl12.5X20X5.0</v>
      </c>
      <c r="N750" s="52" t="str">
        <f t="shared" si="124"/>
        <v>CapAl12.5X20X5.0RA</v>
      </c>
      <c r="O750" s="52" t="str">
        <f t="shared" si="127"/>
        <v>CapAl12.5X20X5.0LA</v>
      </c>
      <c r="P750" s="52" t="s">
        <v>6764</v>
      </c>
      <c r="Q750" s="50" t="s">
        <v>5113</v>
      </c>
      <c r="R750" s="22" t="s">
        <v>5883</v>
      </c>
      <c r="S750" s="22" t="str">
        <f t="shared" ca="1" si="129"/>
        <v>C:\Altium Libraries\Passives Library\DataSheet\Aluminum Electrolytic Capacitors (Panasonic).pdf</v>
      </c>
      <c r="T750" s="50" t="str">
        <f t="shared" si="128"/>
        <v>LOW IMPEDANCE MINIATURIZED ALUMINUM ELECTROLYTIC CAPACITORS CapAl12.5X20X5.0 270uF±20% 80 V 105⁰С</v>
      </c>
    </row>
    <row r="751" spans="1:20" x14ac:dyDescent="0.3">
      <c r="A751" s="50" t="s">
        <v>6765</v>
      </c>
      <c r="B751" s="50" t="str">
        <f t="shared" si="130"/>
        <v>FS</v>
      </c>
      <c r="C751" s="51" t="s">
        <v>5196</v>
      </c>
      <c r="D751" s="50" t="str">
        <f t="shared" si="131"/>
        <v>390uF</v>
      </c>
      <c r="E751" s="50" t="s">
        <v>5109</v>
      </c>
      <c r="F751" s="50" t="s">
        <v>6735</v>
      </c>
      <c r="G751" s="50" t="str">
        <f t="shared" si="133"/>
        <v>105⁰С</v>
      </c>
      <c r="H751" s="52" t="s">
        <v>5910</v>
      </c>
      <c r="I751" s="50" t="str">
        <f t="shared" si="125"/>
        <v>CapAl12.5X25X5.0mm 390uF, 80 V</v>
      </c>
      <c r="J751" s="45" t="s">
        <v>23</v>
      </c>
      <c r="K751" s="53" t="s">
        <v>5111</v>
      </c>
      <c r="L751" s="45" t="s">
        <v>25</v>
      </c>
      <c r="M751" s="52" t="str">
        <f t="shared" si="126"/>
        <v>CapAl12.5X25X5.0</v>
      </c>
      <c r="N751" s="52" t="str">
        <f t="shared" si="124"/>
        <v>CapAl12.5X25X5.0RA</v>
      </c>
      <c r="O751" s="52" t="str">
        <f t="shared" si="127"/>
        <v>CapAl12.5X25X5.0LA</v>
      </c>
      <c r="P751" s="52" t="s">
        <v>6766</v>
      </c>
      <c r="Q751" s="50" t="s">
        <v>5113</v>
      </c>
      <c r="R751" s="22" t="s">
        <v>5883</v>
      </c>
      <c r="S751" s="22" t="str">
        <f t="shared" ca="1" si="129"/>
        <v>C:\Altium Libraries\Passives Library\DataSheet\Aluminum Electrolytic Capacitors (Panasonic).pdf</v>
      </c>
      <c r="T751" s="50" t="str">
        <f t="shared" si="128"/>
        <v>LOW IMPEDANCE MINIATURIZED ALUMINUM ELECTROLYTIC CAPACITORS CapAl12.5X25X5.0 390uF±20% 80 V 105⁰С</v>
      </c>
    </row>
    <row r="752" spans="1:20" x14ac:dyDescent="0.3">
      <c r="A752" s="50" t="s">
        <v>6767</v>
      </c>
      <c r="B752" s="50" t="str">
        <f t="shared" si="130"/>
        <v>FS</v>
      </c>
      <c r="C752" s="51" t="s">
        <v>5200</v>
      </c>
      <c r="D752" s="50" t="str">
        <f t="shared" si="131"/>
        <v>470uF</v>
      </c>
      <c r="E752" s="50" t="s">
        <v>5109</v>
      </c>
      <c r="F752" s="50" t="s">
        <v>6735</v>
      </c>
      <c r="G752" s="50" t="str">
        <f t="shared" si="133"/>
        <v>105⁰С</v>
      </c>
      <c r="H752" s="52" t="s">
        <v>6768</v>
      </c>
      <c r="I752" s="50" t="str">
        <f t="shared" si="125"/>
        <v>CapAl12.5X30X5.0mm 470uF, 80 V</v>
      </c>
      <c r="J752" s="45" t="s">
        <v>23</v>
      </c>
      <c r="K752" s="53" t="s">
        <v>5111</v>
      </c>
      <c r="L752" s="45" t="s">
        <v>25</v>
      </c>
      <c r="M752" s="52" t="str">
        <f t="shared" si="126"/>
        <v>CapAl12.5X30X5.0</v>
      </c>
      <c r="N752" s="52" t="str">
        <f t="shared" si="124"/>
        <v>CapAl12.5X30X5.0RA</v>
      </c>
      <c r="O752" s="52" t="str">
        <f t="shared" si="127"/>
        <v>CapAl12.5X30X5.0LA</v>
      </c>
      <c r="P752" s="52" t="s">
        <v>6769</v>
      </c>
      <c r="Q752" s="50" t="s">
        <v>5113</v>
      </c>
      <c r="R752" s="22" t="s">
        <v>5883</v>
      </c>
      <c r="S752" s="22" t="str">
        <f t="shared" ca="1" si="129"/>
        <v>C:\Altium Libraries\Passives Library\DataSheet\Aluminum Electrolytic Capacitors (Panasonic).pdf</v>
      </c>
      <c r="T752" s="50" t="str">
        <f t="shared" si="128"/>
        <v>LOW IMPEDANCE MINIATURIZED ALUMINUM ELECTROLYTIC CAPACITORS CapAl12.5X30X5.0 470uF±20% 80 V 105⁰С</v>
      </c>
    </row>
    <row r="753" spans="1:20" x14ac:dyDescent="0.3">
      <c r="A753" s="50" t="s">
        <v>6770</v>
      </c>
      <c r="B753" s="50" t="str">
        <f t="shared" si="130"/>
        <v>FS</v>
      </c>
      <c r="C753" s="51" t="s">
        <v>5204</v>
      </c>
      <c r="D753" s="50" t="str">
        <f t="shared" si="131"/>
        <v>470uF</v>
      </c>
      <c r="E753" s="50" t="s">
        <v>5109</v>
      </c>
      <c r="F753" s="50" t="s">
        <v>6735</v>
      </c>
      <c r="G753" s="50" t="str">
        <f t="shared" si="133"/>
        <v>105⁰С</v>
      </c>
      <c r="H753" s="52" t="s">
        <v>6771</v>
      </c>
      <c r="I753" s="50" t="str">
        <f t="shared" si="125"/>
        <v>CapAl16X20X7.5mm 470uF, 80 V</v>
      </c>
      <c r="J753" s="45" t="s">
        <v>23</v>
      </c>
      <c r="K753" s="53" t="s">
        <v>5111</v>
      </c>
      <c r="L753" s="45" t="s">
        <v>25</v>
      </c>
      <c r="M753" s="52" t="str">
        <f t="shared" si="126"/>
        <v>CapAl16X20X7.5</v>
      </c>
      <c r="N753" s="52" t="str">
        <f t="shared" si="124"/>
        <v>CapAl16X20X7.5RA</v>
      </c>
      <c r="O753" s="52" t="str">
        <f t="shared" si="127"/>
        <v>CapAl16X20X7.5LA</v>
      </c>
      <c r="P753" s="52" t="s">
        <v>6772</v>
      </c>
      <c r="Q753" s="50" t="s">
        <v>5113</v>
      </c>
      <c r="R753" s="22" t="s">
        <v>5883</v>
      </c>
      <c r="S753" s="22" t="str">
        <f t="shared" ca="1" si="129"/>
        <v>C:\Altium Libraries\Passives Library\DataSheet\Aluminum Electrolytic Capacitors (Panasonic).pdf</v>
      </c>
      <c r="T753" s="50" t="str">
        <f t="shared" si="128"/>
        <v>LOW IMPEDANCE MINIATURIZED ALUMINUM ELECTROLYTIC CAPACITORS CapAl16X20X7.5 470uF±20% 80 V 105⁰С</v>
      </c>
    </row>
    <row r="754" spans="1:20" x14ac:dyDescent="0.3">
      <c r="A754" s="50" t="s">
        <v>6773</v>
      </c>
      <c r="B754" s="50" t="str">
        <f t="shared" si="130"/>
        <v>FS</v>
      </c>
      <c r="C754" s="51" t="s">
        <v>5208</v>
      </c>
      <c r="D754" s="50" t="str">
        <f t="shared" si="131"/>
        <v>560uF</v>
      </c>
      <c r="E754" s="50" t="s">
        <v>5109</v>
      </c>
      <c r="F754" s="50" t="s">
        <v>6735</v>
      </c>
      <c r="G754" s="50" t="str">
        <f t="shared" si="133"/>
        <v>105⁰С</v>
      </c>
      <c r="H754" s="52" t="s">
        <v>6774</v>
      </c>
      <c r="I754" s="50" t="str">
        <f t="shared" si="125"/>
        <v>CapAl12.5X35X5.0mm 560uF, 80 V</v>
      </c>
      <c r="J754" s="45" t="s">
        <v>23</v>
      </c>
      <c r="K754" s="53" t="s">
        <v>5111</v>
      </c>
      <c r="L754" s="45" t="s">
        <v>25</v>
      </c>
      <c r="M754" s="52" t="str">
        <f t="shared" si="126"/>
        <v>CapAl12.5X35X5.0</v>
      </c>
      <c r="N754" s="52" t="str">
        <f t="shared" si="124"/>
        <v>CapAl12.5X35X5.0RA</v>
      </c>
      <c r="O754" s="52" t="str">
        <f t="shared" si="127"/>
        <v>CapAl12.5X35X5.0LA</v>
      </c>
      <c r="P754" s="52" t="s">
        <v>6775</v>
      </c>
      <c r="Q754" s="50" t="s">
        <v>5113</v>
      </c>
      <c r="R754" s="22" t="s">
        <v>5883</v>
      </c>
      <c r="S754" s="22" t="str">
        <f t="shared" ca="1" si="129"/>
        <v>C:\Altium Libraries\Passives Library\DataSheet\Aluminum Electrolytic Capacitors (Panasonic).pdf</v>
      </c>
      <c r="T754" s="50" t="str">
        <f t="shared" si="128"/>
        <v>LOW IMPEDANCE MINIATURIZED ALUMINUM ELECTROLYTIC CAPACITORS CapAl12.5X35X5.0 560uF±20% 80 V 105⁰С</v>
      </c>
    </row>
    <row r="755" spans="1:20" x14ac:dyDescent="0.3">
      <c r="A755" s="50" t="s">
        <v>6776</v>
      </c>
      <c r="B755" s="50" t="str">
        <f t="shared" si="130"/>
        <v>FS</v>
      </c>
      <c r="C755" s="51" t="s">
        <v>5218</v>
      </c>
      <c r="D755" s="50" t="str">
        <f t="shared" si="131"/>
        <v>680uF</v>
      </c>
      <c r="E755" s="50" t="s">
        <v>5109</v>
      </c>
      <c r="F755" s="50" t="s">
        <v>6735</v>
      </c>
      <c r="G755" s="50" t="str">
        <f t="shared" si="133"/>
        <v>105⁰С</v>
      </c>
      <c r="H755" s="52" t="s">
        <v>6777</v>
      </c>
      <c r="I755" s="50" t="str">
        <f t="shared" si="125"/>
        <v>CapAl16X25X7.5mm 680uF, 80 V</v>
      </c>
      <c r="J755" s="45" t="s">
        <v>23</v>
      </c>
      <c r="K755" s="53" t="s">
        <v>5111</v>
      </c>
      <c r="L755" s="45" t="s">
        <v>25</v>
      </c>
      <c r="M755" s="52" t="str">
        <f t="shared" si="126"/>
        <v>CapAl16X25X7.5</v>
      </c>
      <c r="N755" s="52" t="str">
        <f t="shared" si="124"/>
        <v>CapAl16X25X7.5RA</v>
      </c>
      <c r="O755" s="52" t="str">
        <f t="shared" si="127"/>
        <v>CapAl16X25X7.5LA</v>
      </c>
      <c r="P755" s="52" t="s">
        <v>6778</v>
      </c>
      <c r="Q755" s="50" t="s">
        <v>5113</v>
      </c>
      <c r="R755" s="22" t="s">
        <v>5883</v>
      </c>
      <c r="S755" s="22" t="str">
        <f t="shared" ca="1" si="129"/>
        <v>C:\Altium Libraries\Passives Library\DataSheet\Aluminum Electrolytic Capacitors (Panasonic).pdf</v>
      </c>
      <c r="T755" s="50" t="str">
        <f t="shared" si="128"/>
        <v>LOW IMPEDANCE MINIATURIZED ALUMINUM ELECTROLYTIC CAPACITORS CapAl16X25X7.5 680uF±20% 80 V 105⁰С</v>
      </c>
    </row>
    <row r="756" spans="1:20" x14ac:dyDescent="0.3">
      <c r="A756" s="50" t="s">
        <v>6779</v>
      </c>
      <c r="B756" s="50" t="str">
        <f t="shared" si="130"/>
        <v>FS</v>
      </c>
      <c r="C756" s="51" t="s">
        <v>5136</v>
      </c>
      <c r="D756" s="50" t="str">
        <f t="shared" si="131"/>
        <v>27uF</v>
      </c>
      <c r="E756" s="50" t="s">
        <v>5109</v>
      </c>
      <c r="F756" s="50" t="str">
        <f t="shared" si="132"/>
        <v>100 V</v>
      </c>
      <c r="G756" s="50" t="str">
        <f t="shared" si="133"/>
        <v>105⁰С</v>
      </c>
      <c r="H756" s="52" t="s">
        <v>6736</v>
      </c>
      <c r="I756" s="50" t="str">
        <f t="shared" si="125"/>
        <v>CapAl8X11.5X3.5mm 27uF, 100 V</v>
      </c>
      <c r="J756" s="45" t="s">
        <v>23</v>
      </c>
      <c r="K756" s="53" t="s">
        <v>5111</v>
      </c>
      <c r="L756" s="45" t="s">
        <v>25</v>
      </c>
      <c r="M756" s="52" t="str">
        <f t="shared" si="126"/>
        <v>CapAl8X11.5X3.5</v>
      </c>
      <c r="N756" s="52" t="str">
        <f t="shared" si="124"/>
        <v>CapAl8X11.5X3.5RA</v>
      </c>
      <c r="O756" s="52" t="str">
        <f t="shared" si="127"/>
        <v>CapAl8X11.5X3.5LA</v>
      </c>
      <c r="P756" s="52" t="s">
        <v>6780</v>
      </c>
      <c r="Q756" s="50" t="s">
        <v>5113</v>
      </c>
      <c r="R756" s="22" t="s">
        <v>5883</v>
      </c>
      <c r="S756" s="22" t="str">
        <f t="shared" ca="1" si="129"/>
        <v>C:\Altium Libraries\Passives Library\DataSheet\Aluminum Electrolytic Capacitors (Panasonic).pdf</v>
      </c>
      <c r="T756" s="50" t="str">
        <f t="shared" si="128"/>
        <v>LOW IMPEDANCE MINIATURIZED ALUMINUM ELECTROLYTIC CAPACITORS CapAl8X11.5X3.5 27uF±20% 100 V 105⁰С</v>
      </c>
    </row>
    <row r="757" spans="1:20" x14ac:dyDescent="0.3">
      <c r="A757" s="50" t="s">
        <v>6781</v>
      </c>
      <c r="B757" s="50" t="str">
        <f t="shared" si="130"/>
        <v>FS</v>
      </c>
      <c r="C757" s="51" t="s">
        <v>5136</v>
      </c>
      <c r="D757" s="50" t="str">
        <f t="shared" si="131"/>
        <v>33uF</v>
      </c>
      <c r="E757" s="50" t="s">
        <v>5109</v>
      </c>
      <c r="F757" s="50" t="str">
        <f t="shared" si="132"/>
        <v>100 V</v>
      </c>
      <c r="G757" s="50" t="str">
        <f t="shared" si="133"/>
        <v>105⁰С</v>
      </c>
      <c r="H757" s="52" t="s">
        <v>6736</v>
      </c>
      <c r="I757" s="50" t="str">
        <f t="shared" si="125"/>
        <v>CapAl8X11.5X3.5mm 33uF, 100 V</v>
      </c>
      <c r="J757" s="45" t="s">
        <v>23</v>
      </c>
      <c r="K757" s="53" t="s">
        <v>5111</v>
      </c>
      <c r="L757" s="45" t="s">
        <v>25</v>
      </c>
      <c r="M757" s="52" t="str">
        <f t="shared" si="126"/>
        <v>CapAl8X11.5X3.5</v>
      </c>
      <c r="N757" s="52" t="str">
        <f t="shared" si="124"/>
        <v>CapAl8X11.5X3.5RA</v>
      </c>
      <c r="O757" s="52" t="str">
        <f t="shared" si="127"/>
        <v>CapAl8X11.5X3.5LA</v>
      </c>
      <c r="P757" s="52" t="s">
        <v>6782</v>
      </c>
      <c r="Q757" s="50" t="s">
        <v>5113</v>
      </c>
      <c r="R757" s="22" t="s">
        <v>5883</v>
      </c>
      <c r="S757" s="22" t="str">
        <f t="shared" ca="1" si="129"/>
        <v>C:\Altium Libraries\Passives Library\DataSheet\Aluminum Electrolytic Capacitors (Panasonic).pdf</v>
      </c>
      <c r="T757" s="50" t="str">
        <f t="shared" si="128"/>
        <v>LOW IMPEDANCE MINIATURIZED ALUMINUM ELECTROLYTIC CAPACITORS CapAl8X11.5X3.5 33uF±20% 100 V 105⁰С</v>
      </c>
    </row>
    <row r="758" spans="1:20" x14ac:dyDescent="0.3">
      <c r="A758" s="50" t="s">
        <v>6783</v>
      </c>
      <c r="B758" s="50" t="str">
        <f t="shared" si="130"/>
        <v>FS</v>
      </c>
      <c r="C758" s="51" t="s">
        <v>5144</v>
      </c>
      <c r="D758" s="50" t="str">
        <f t="shared" si="131"/>
        <v>39uF</v>
      </c>
      <c r="E758" s="50" t="s">
        <v>5109</v>
      </c>
      <c r="F758" s="50" t="str">
        <f t="shared" si="132"/>
        <v>100 V</v>
      </c>
      <c r="G758" s="50" t="str">
        <f t="shared" si="133"/>
        <v>105⁰С</v>
      </c>
      <c r="H758" s="52" t="s">
        <v>6741</v>
      </c>
      <c r="I758" s="50" t="str">
        <f t="shared" si="125"/>
        <v>CapAl8X15X3.5mm 39uF, 100 V</v>
      </c>
      <c r="J758" s="45" t="s">
        <v>23</v>
      </c>
      <c r="K758" s="53" t="s">
        <v>5111</v>
      </c>
      <c r="L758" s="45" t="s">
        <v>25</v>
      </c>
      <c r="M758" s="52" t="str">
        <f t="shared" si="126"/>
        <v>CapAl8X15X3.5</v>
      </c>
      <c r="N758" s="52" t="str">
        <f t="shared" si="124"/>
        <v>CapAl8X15X3.5RA</v>
      </c>
      <c r="O758" s="52" t="str">
        <f t="shared" si="127"/>
        <v>CapAl8X15X3.5LA</v>
      </c>
      <c r="P758" s="52" t="s">
        <v>6784</v>
      </c>
      <c r="Q758" s="50" t="s">
        <v>5113</v>
      </c>
      <c r="R758" s="22" t="s">
        <v>5883</v>
      </c>
      <c r="S758" s="22" t="str">
        <f t="shared" ca="1" si="129"/>
        <v>C:\Altium Libraries\Passives Library\DataSheet\Aluminum Electrolytic Capacitors (Panasonic).pdf</v>
      </c>
      <c r="T758" s="50" t="str">
        <f t="shared" si="128"/>
        <v>LOW IMPEDANCE MINIATURIZED ALUMINUM ELECTROLYTIC CAPACITORS CapAl8X15X3.5 39uF±20% 100 V 105⁰С</v>
      </c>
    </row>
    <row r="759" spans="1:20" x14ac:dyDescent="0.3">
      <c r="A759" s="50" t="s">
        <v>6785</v>
      </c>
      <c r="B759" s="50" t="str">
        <f t="shared" si="130"/>
        <v>FS</v>
      </c>
      <c r="C759" s="51" t="s">
        <v>5144</v>
      </c>
      <c r="D759" s="50" t="str">
        <f t="shared" si="131"/>
        <v>47uF</v>
      </c>
      <c r="E759" s="50" t="s">
        <v>5109</v>
      </c>
      <c r="F759" s="50" t="str">
        <f t="shared" si="132"/>
        <v>100 V</v>
      </c>
      <c r="G759" s="50" t="str">
        <f t="shared" si="133"/>
        <v>105⁰С</v>
      </c>
      <c r="H759" s="52" t="s">
        <v>6741</v>
      </c>
      <c r="I759" s="50" t="str">
        <f t="shared" si="125"/>
        <v>CapAl8X15X3.5mm 47uF, 100 V</v>
      </c>
      <c r="J759" s="45" t="s">
        <v>23</v>
      </c>
      <c r="K759" s="53" t="s">
        <v>5111</v>
      </c>
      <c r="L759" s="45" t="s">
        <v>25</v>
      </c>
      <c r="M759" s="52" t="str">
        <f t="shared" si="126"/>
        <v>CapAl8X15X3.5</v>
      </c>
      <c r="N759" s="52" t="str">
        <f t="shared" si="124"/>
        <v>CapAl8X15X3.5RA</v>
      </c>
      <c r="O759" s="52" t="str">
        <f t="shared" si="127"/>
        <v>CapAl8X15X3.5LA</v>
      </c>
      <c r="P759" s="52" t="s">
        <v>6786</v>
      </c>
      <c r="Q759" s="50" t="s">
        <v>5113</v>
      </c>
      <c r="R759" s="22" t="s">
        <v>5883</v>
      </c>
      <c r="S759" s="22" t="str">
        <f t="shared" ca="1" si="129"/>
        <v>C:\Altium Libraries\Passives Library\DataSheet\Aluminum Electrolytic Capacitors (Panasonic).pdf</v>
      </c>
      <c r="T759" s="50" t="str">
        <f t="shared" si="128"/>
        <v>LOW IMPEDANCE MINIATURIZED ALUMINUM ELECTROLYTIC CAPACITORS CapAl8X15X3.5 47uF±20% 100 V 105⁰С</v>
      </c>
    </row>
    <row r="760" spans="1:20" x14ac:dyDescent="0.3">
      <c r="A760" s="50" t="s">
        <v>6787</v>
      </c>
      <c r="B760" s="50" t="str">
        <f t="shared" si="130"/>
        <v>FS</v>
      </c>
      <c r="C760" s="51" t="s">
        <v>5148</v>
      </c>
      <c r="D760" s="50" t="str">
        <f t="shared" si="131"/>
        <v>47uF</v>
      </c>
      <c r="E760" s="50" t="s">
        <v>5109</v>
      </c>
      <c r="F760" s="50" t="str">
        <f t="shared" si="132"/>
        <v>100 V</v>
      </c>
      <c r="G760" s="50" t="str">
        <f t="shared" si="133"/>
        <v>105⁰С</v>
      </c>
      <c r="H760" s="52" t="s">
        <v>5720</v>
      </c>
      <c r="I760" s="50" t="str">
        <f t="shared" si="125"/>
        <v>CapAl10X12.5X5.0mm 47uF, 100 V</v>
      </c>
      <c r="J760" s="45" t="s">
        <v>23</v>
      </c>
      <c r="K760" s="53" t="s">
        <v>5111</v>
      </c>
      <c r="L760" s="45" t="s">
        <v>25</v>
      </c>
      <c r="M760" s="52" t="str">
        <f t="shared" si="126"/>
        <v>CapAl10X12.5X5.0</v>
      </c>
      <c r="N760" s="52" t="str">
        <f t="shared" si="124"/>
        <v>CapAl10X12.5X5.0RA</v>
      </c>
      <c r="O760" s="52" t="str">
        <f t="shared" si="127"/>
        <v>CapAl10X12.5X5.0LA</v>
      </c>
      <c r="P760" s="52" t="s">
        <v>6788</v>
      </c>
      <c r="Q760" s="50" t="s">
        <v>5113</v>
      </c>
      <c r="R760" s="22" t="s">
        <v>5883</v>
      </c>
      <c r="S760" s="22" t="str">
        <f t="shared" ca="1" si="129"/>
        <v>C:\Altium Libraries\Passives Library\DataSheet\Aluminum Electrolytic Capacitors (Panasonic).pdf</v>
      </c>
      <c r="T760" s="50" t="str">
        <f t="shared" si="128"/>
        <v>LOW IMPEDANCE MINIATURIZED ALUMINUM ELECTROLYTIC CAPACITORS CapAl10X12.5X5.0 47uF±20% 100 V 105⁰С</v>
      </c>
    </row>
    <row r="761" spans="1:20" x14ac:dyDescent="0.3">
      <c r="A761" s="50" t="s">
        <v>6789</v>
      </c>
      <c r="B761" s="50" t="str">
        <f t="shared" si="130"/>
        <v>FS</v>
      </c>
      <c r="C761" s="51" t="s">
        <v>5154</v>
      </c>
      <c r="D761" s="50" t="str">
        <f t="shared" si="131"/>
        <v>56uF</v>
      </c>
      <c r="E761" s="50" t="s">
        <v>5109</v>
      </c>
      <c r="F761" s="50" t="str">
        <f t="shared" si="132"/>
        <v>100 V</v>
      </c>
      <c r="G761" s="50" t="str">
        <f t="shared" si="133"/>
        <v>105⁰С</v>
      </c>
      <c r="H761" s="52" t="s">
        <v>6746</v>
      </c>
      <c r="I761" s="50" t="str">
        <f t="shared" si="125"/>
        <v>CapAl8X20X3.5mm 56uF, 100 V</v>
      </c>
      <c r="J761" s="45" t="s">
        <v>23</v>
      </c>
      <c r="K761" s="53" t="s">
        <v>5111</v>
      </c>
      <c r="L761" s="45" t="s">
        <v>25</v>
      </c>
      <c r="M761" s="52" t="str">
        <f t="shared" si="126"/>
        <v>CapAl8X20X3.5</v>
      </c>
      <c r="N761" s="52" t="str">
        <f t="shared" si="124"/>
        <v>CapAl8X20X3.5RA</v>
      </c>
      <c r="O761" s="52" t="str">
        <f t="shared" si="127"/>
        <v>CapAl8X20X3.5LA</v>
      </c>
      <c r="P761" s="52" t="s">
        <v>6790</v>
      </c>
      <c r="Q761" s="50" t="s">
        <v>5113</v>
      </c>
      <c r="R761" s="22" t="s">
        <v>5883</v>
      </c>
      <c r="S761" s="22" t="str">
        <f t="shared" ca="1" si="129"/>
        <v>C:\Altium Libraries\Passives Library\DataSheet\Aluminum Electrolytic Capacitors (Panasonic).pdf</v>
      </c>
      <c r="T761" s="50" t="str">
        <f t="shared" si="128"/>
        <v>LOW IMPEDANCE MINIATURIZED ALUMINUM ELECTROLYTIC CAPACITORS CapAl8X20X3.5 56uF±20% 100 V 105⁰С</v>
      </c>
    </row>
    <row r="762" spans="1:20" x14ac:dyDescent="0.3">
      <c r="A762" s="50" t="s">
        <v>6791</v>
      </c>
      <c r="B762" s="50" t="str">
        <f t="shared" si="130"/>
        <v>FS</v>
      </c>
      <c r="C762" s="51" t="s">
        <v>5154</v>
      </c>
      <c r="D762" s="50" t="str">
        <f t="shared" si="131"/>
        <v>68uF</v>
      </c>
      <c r="E762" s="50" t="s">
        <v>5109</v>
      </c>
      <c r="F762" s="50" t="str">
        <f t="shared" si="132"/>
        <v>100 V</v>
      </c>
      <c r="G762" s="50" t="str">
        <f t="shared" si="133"/>
        <v>105⁰С</v>
      </c>
      <c r="H762" s="52" t="s">
        <v>6746</v>
      </c>
      <c r="I762" s="50" t="str">
        <f t="shared" si="125"/>
        <v>CapAl8X20X3.5mm 68uF, 100 V</v>
      </c>
      <c r="J762" s="45" t="s">
        <v>23</v>
      </c>
      <c r="K762" s="53" t="s">
        <v>5111</v>
      </c>
      <c r="L762" s="45" t="s">
        <v>25</v>
      </c>
      <c r="M762" s="52" t="str">
        <f t="shared" si="126"/>
        <v>CapAl8X20X3.5</v>
      </c>
      <c r="N762" s="52" t="str">
        <f t="shared" si="124"/>
        <v>CapAl8X20X3.5RA</v>
      </c>
      <c r="O762" s="52" t="str">
        <f t="shared" si="127"/>
        <v>CapAl8X20X3.5LA</v>
      </c>
      <c r="P762" s="52" t="s">
        <v>6792</v>
      </c>
      <c r="Q762" s="50" t="s">
        <v>5113</v>
      </c>
      <c r="R762" s="22" t="s">
        <v>5883</v>
      </c>
      <c r="S762" s="22" t="str">
        <f t="shared" ca="1" si="129"/>
        <v>C:\Altium Libraries\Passives Library\DataSheet\Aluminum Electrolytic Capacitors (Panasonic).pdf</v>
      </c>
      <c r="T762" s="50" t="str">
        <f t="shared" si="128"/>
        <v>LOW IMPEDANCE MINIATURIZED ALUMINUM ELECTROLYTIC CAPACITORS CapAl8X20X3.5 68uF±20% 100 V 105⁰С</v>
      </c>
    </row>
    <row r="763" spans="1:20" x14ac:dyDescent="0.3">
      <c r="A763" s="50" t="s">
        <v>6793</v>
      </c>
      <c r="B763" s="50" t="str">
        <f t="shared" si="130"/>
        <v>FS</v>
      </c>
      <c r="C763" s="51" t="s">
        <v>5158</v>
      </c>
      <c r="D763" s="50" t="str">
        <f t="shared" si="131"/>
        <v>68uF</v>
      </c>
      <c r="E763" s="50" t="s">
        <v>5109</v>
      </c>
      <c r="F763" s="50" t="str">
        <f t="shared" si="132"/>
        <v>100 V</v>
      </c>
      <c r="G763" s="50" t="str">
        <f t="shared" si="133"/>
        <v>105⁰С</v>
      </c>
      <c r="H763" s="52" t="s">
        <v>6522</v>
      </c>
      <c r="I763" s="50" t="str">
        <f t="shared" si="125"/>
        <v>CapAl10X16X5.0mm 68uF, 100 V</v>
      </c>
      <c r="J763" s="45" t="s">
        <v>23</v>
      </c>
      <c r="K763" s="53" t="s">
        <v>5111</v>
      </c>
      <c r="L763" s="45" t="s">
        <v>25</v>
      </c>
      <c r="M763" s="52" t="str">
        <f t="shared" si="126"/>
        <v>CapAl10X16X5.0</v>
      </c>
      <c r="N763" s="52" t="str">
        <f t="shared" si="124"/>
        <v>CapAl10X16X5.0RA</v>
      </c>
      <c r="O763" s="52" t="str">
        <f t="shared" si="127"/>
        <v>CapAl10X16X5.0LA</v>
      </c>
      <c r="P763" s="52" t="s">
        <v>6794</v>
      </c>
      <c r="Q763" s="50" t="s">
        <v>5113</v>
      </c>
      <c r="R763" s="22" t="s">
        <v>5883</v>
      </c>
      <c r="S763" s="22" t="str">
        <f t="shared" ca="1" si="129"/>
        <v>C:\Altium Libraries\Passives Library\DataSheet\Aluminum Electrolytic Capacitors (Panasonic).pdf</v>
      </c>
      <c r="T763" s="50" t="str">
        <f t="shared" si="128"/>
        <v>LOW IMPEDANCE MINIATURIZED ALUMINUM ELECTROLYTIC CAPACITORS CapAl10X16X5.0 68uF±20% 100 V 105⁰С</v>
      </c>
    </row>
    <row r="764" spans="1:20" x14ac:dyDescent="0.3">
      <c r="A764" s="50" t="s">
        <v>6795</v>
      </c>
      <c r="B764" s="50" t="str">
        <f t="shared" si="130"/>
        <v>FS</v>
      </c>
      <c r="C764" s="51" t="s">
        <v>5162</v>
      </c>
      <c r="D764" s="50" t="str">
        <f t="shared" si="131"/>
        <v>120uF</v>
      </c>
      <c r="E764" s="50" t="s">
        <v>5109</v>
      </c>
      <c r="F764" s="50" t="str">
        <f t="shared" si="132"/>
        <v>100 V</v>
      </c>
      <c r="G764" s="50" t="str">
        <f t="shared" si="133"/>
        <v>105⁰С</v>
      </c>
      <c r="H764" s="52" t="s">
        <v>6755</v>
      </c>
      <c r="I764" s="50" t="str">
        <f t="shared" si="125"/>
        <v>CapAl10X20X5.0mm 120uF, 100 V</v>
      </c>
      <c r="J764" s="45" t="s">
        <v>23</v>
      </c>
      <c r="K764" s="53" t="s">
        <v>5111</v>
      </c>
      <c r="L764" s="45" t="s">
        <v>25</v>
      </c>
      <c r="M764" s="52" t="str">
        <f t="shared" si="126"/>
        <v>CapAl10X20X5.0</v>
      </c>
      <c r="N764" s="52" t="str">
        <f t="shared" si="124"/>
        <v>CapAl10X20X5.0RA</v>
      </c>
      <c r="O764" s="52" t="str">
        <f t="shared" si="127"/>
        <v>CapAl10X20X5.0LA</v>
      </c>
      <c r="P764" s="52" t="s">
        <v>6796</v>
      </c>
      <c r="Q764" s="50" t="s">
        <v>5113</v>
      </c>
      <c r="R764" s="22" t="s">
        <v>5883</v>
      </c>
      <c r="S764" s="22" t="str">
        <f t="shared" ca="1" si="129"/>
        <v>C:\Altium Libraries\Passives Library\DataSheet\Aluminum Electrolytic Capacitors (Panasonic).pdf</v>
      </c>
      <c r="T764" s="50" t="str">
        <f t="shared" si="128"/>
        <v>LOW IMPEDANCE MINIATURIZED ALUMINUM ELECTROLYTIC CAPACITORS CapAl10X20X5.0 120uF±20% 100 V 105⁰С</v>
      </c>
    </row>
    <row r="765" spans="1:20" x14ac:dyDescent="0.3">
      <c r="A765" s="50" t="s">
        <v>6797</v>
      </c>
      <c r="B765" s="50" t="str">
        <f t="shared" si="130"/>
        <v>FS</v>
      </c>
      <c r="C765" s="51" t="s">
        <v>5170</v>
      </c>
      <c r="D765" s="50" t="str">
        <f t="shared" si="131"/>
        <v>120uF</v>
      </c>
      <c r="E765" s="50" t="s">
        <v>5109</v>
      </c>
      <c r="F765" s="50" t="str">
        <f t="shared" si="132"/>
        <v>100 V</v>
      </c>
      <c r="G765" s="50" t="str">
        <f t="shared" si="133"/>
        <v>105⁰С</v>
      </c>
      <c r="H765" s="52" t="s">
        <v>5640</v>
      </c>
      <c r="I765" s="50" t="str">
        <f t="shared" si="125"/>
        <v>CapAl10X25X5.0mm 120uF, 100 V</v>
      </c>
      <c r="J765" s="45" t="s">
        <v>23</v>
      </c>
      <c r="K765" s="53" t="s">
        <v>5111</v>
      </c>
      <c r="L765" s="45" t="s">
        <v>25</v>
      </c>
      <c r="M765" s="52" t="str">
        <f t="shared" si="126"/>
        <v>CapAl10X25X5.0</v>
      </c>
      <c r="N765" s="52" t="str">
        <f t="shared" si="124"/>
        <v>CapAl10X25X5.0RA</v>
      </c>
      <c r="O765" s="52" t="str">
        <f t="shared" si="127"/>
        <v>CapAl10X25X5.0LA</v>
      </c>
      <c r="P765" s="52" t="s">
        <v>6798</v>
      </c>
      <c r="Q765" s="50" t="s">
        <v>5113</v>
      </c>
      <c r="R765" s="22" t="s">
        <v>5883</v>
      </c>
      <c r="S765" s="22" t="str">
        <f t="shared" ca="1" si="129"/>
        <v>C:\Altium Libraries\Passives Library\DataSheet\Aluminum Electrolytic Capacitors (Panasonic).pdf</v>
      </c>
      <c r="T765" s="50" t="str">
        <f t="shared" si="128"/>
        <v>LOW IMPEDANCE MINIATURIZED ALUMINUM ELECTROLYTIC CAPACITORS CapAl10X25X5.0 120uF±20% 100 V 105⁰С</v>
      </c>
    </row>
    <row r="766" spans="1:20" x14ac:dyDescent="0.3">
      <c r="A766" s="50" t="s">
        <v>6799</v>
      </c>
      <c r="B766" s="50" t="str">
        <f t="shared" si="130"/>
        <v>FS</v>
      </c>
      <c r="C766" s="51" t="s">
        <v>5170</v>
      </c>
      <c r="D766" s="50" t="str">
        <f t="shared" si="131"/>
        <v>150uF</v>
      </c>
      <c r="E766" s="50" t="s">
        <v>5109</v>
      </c>
      <c r="F766" s="50" t="str">
        <f t="shared" si="132"/>
        <v>100 V</v>
      </c>
      <c r="G766" s="50" t="str">
        <f t="shared" si="133"/>
        <v>105⁰С</v>
      </c>
      <c r="H766" s="52" t="s">
        <v>5640</v>
      </c>
      <c r="I766" s="50" t="str">
        <f t="shared" si="125"/>
        <v>CapAl10X25X5.0mm 150uF, 100 V</v>
      </c>
      <c r="J766" s="45" t="s">
        <v>23</v>
      </c>
      <c r="K766" s="53" t="s">
        <v>5111</v>
      </c>
      <c r="L766" s="45" t="s">
        <v>25</v>
      </c>
      <c r="M766" s="52" t="str">
        <f t="shared" si="126"/>
        <v>CapAl10X25X5.0</v>
      </c>
      <c r="N766" s="52" t="str">
        <f t="shared" si="124"/>
        <v>CapAl10X25X5.0RA</v>
      </c>
      <c r="O766" s="52" t="str">
        <f t="shared" si="127"/>
        <v>CapAl10X25X5.0LA</v>
      </c>
      <c r="P766" s="52" t="s">
        <v>6800</v>
      </c>
      <c r="Q766" s="50" t="s">
        <v>5113</v>
      </c>
      <c r="R766" s="22" t="s">
        <v>5883</v>
      </c>
      <c r="S766" s="22" t="str">
        <f t="shared" ca="1" si="129"/>
        <v>C:\Altium Libraries\Passives Library\DataSheet\Aluminum Electrolytic Capacitors (Panasonic).pdf</v>
      </c>
      <c r="T766" s="50" t="str">
        <f t="shared" si="128"/>
        <v>LOW IMPEDANCE MINIATURIZED ALUMINUM ELECTROLYTIC CAPACITORS CapAl10X25X5.0 150uF±20% 100 V 105⁰С</v>
      </c>
    </row>
    <row r="767" spans="1:20" x14ac:dyDescent="0.3">
      <c r="A767" s="50" t="s">
        <v>6801</v>
      </c>
      <c r="B767" s="50" t="str">
        <f t="shared" si="130"/>
        <v>FS</v>
      </c>
      <c r="C767" s="51" t="s">
        <v>5184</v>
      </c>
      <c r="D767" s="50" t="str">
        <f t="shared" si="131"/>
        <v>150uF</v>
      </c>
      <c r="E767" s="50" t="s">
        <v>5109</v>
      </c>
      <c r="F767" s="50" t="str">
        <f t="shared" si="132"/>
        <v>100 V</v>
      </c>
      <c r="G767" s="50" t="str">
        <f t="shared" si="133"/>
        <v>105⁰С</v>
      </c>
      <c r="H767" s="52" t="s">
        <v>5895</v>
      </c>
      <c r="I767" s="50" t="str">
        <f t="shared" si="125"/>
        <v>CapAl12.5X20X5.0mm 150uF, 100 V</v>
      </c>
      <c r="J767" s="45" t="s">
        <v>23</v>
      </c>
      <c r="K767" s="53" t="s">
        <v>5111</v>
      </c>
      <c r="L767" s="45" t="s">
        <v>25</v>
      </c>
      <c r="M767" s="52" t="str">
        <f t="shared" si="126"/>
        <v>CapAl12.5X20X5.0</v>
      </c>
      <c r="N767" s="52" t="str">
        <f t="shared" si="124"/>
        <v>CapAl12.5X20X5.0RA</v>
      </c>
      <c r="O767" s="52" t="str">
        <f t="shared" si="127"/>
        <v>CapAl12.5X20X5.0LA</v>
      </c>
      <c r="P767" s="52" t="s">
        <v>6802</v>
      </c>
      <c r="Q767" s="50" t="s">
        <v>5113</v>
      </c>
      <c r="R767" s="22" t="s">
        <v>5883</v>
      </c>
      <c r="S767" s="22" t="str">
        <f t="shared" ca="1" si="129"/>
        <v>C:\Altium Libraries\Passives Library\DataSheet\Aluminum Electrolytic Capacitors (Panasonic).pdf</v>
      </c>
      <c r="T767" s="50" t="str">
        <f t="shared" si="128"/>
        <v>LOW IMPEDANCE MINIATURIZED ALUMINUM ELECTROLYTIC CAPACITORS CapAl12.5X20X5.0 150uF±20% 100 V 105⁰С</v>
      </c>
    </row>
    <row r="768" spans="1:20" x14ac:dyDescent="0.3">
      <c r="A768" s="50" t="s">
        <v>6803</v>
      </c>
      <c r="B768" s="50" t="str">
        <f t="shared" si="130"/>
        <v>FS</v>
      </c>
      <c r="C768" s="51" t="s">
        <v>5196</v>
      </c>
      <c r="D768" s="50" t="str">
        <f t="shared" si="131"/>
        <v>180uF</v>
      </c>
      <c r="E768" s="50" t="s">
        <v>5109</v>
      </c>
      <c r="F768" s="50" t="str">
        <f t="shared" si="132"/>
        <v>100 V</v>
      </c>
      <c r="G768" s="50" t="str">
        <f t="shared" si="133"/>
        <v>105⁰С</v>
      </c>
      <c r="H768" s="52" t="s">
        <v>5910</v>
      </c>
      <c r="I768" s="50" t="str">
        <f t="shared" si="125"/>
        <v>CapAl12.5X25X5.0mm 180uF, 100 V</v>
      </c>
      <c r="J768" s="45" t="s">
        <v>23</v>
      </c>
      <c r="K768" s="53" t="s">
        <v>5111</v>
      </c>
      <c r="L768" s="45" t="s">
        <v>25</v>
      </c>
      <c r="M768" s="52" t="str">
        <f t="shared" si="126"/>
        <v>CapAl12.5X25X5.0</v>
      </c>
      <c r="N768" s="52" t="str">
        <f t="shared" si="124"/>
        <v>CapAl12.5X25X5.0RA</v>
      </c>
      <c r="O768" s="52" t="str">
        <f t="shared" si="127"/>
        <v>CapAl12.5X25X5.0LA</v>
      </c>
      <c r="P768" s="52" t="s">
        <v>6804</v>
      </c>
      <c r="Q768" s="50" t="s">
        <v>5113</v>
      </c>
      <c r="R768" s="22" t="s">
        <v>5883</v>
      </c>
      <c r="S768" s="22" t="str">
        <f t="shared" ca="1" si="129"/>
        <v>C:\Altium Libraries\Passives Library\DataSheet\Aluminum Electrolytic Capacitors (Panasonic).pdf</v>
      </c>
      <c r="T768" s="50" t="str">
        <f t="shared" si="128"/>
        <v>LOW IMPEDANCE MINIATURIZED ALUMINUM ELECTROLYTIC CAPACITORS CapAl12.5X25X5.0 180uF±20% 100 V 105⁰С</v>
      </c>
    </row>
    <row r="769" spans="1:20" x14ac:dyDescent="0.3">
      <c r="A769" s="50" t="s">
        <v>6805</v>
      </c>
      <c r="B769" s="50" t="str">
        <f t="shared" si="130"/>
        <v>FS</v>
      </c>
      <c r="C769" s="51" t="s">
        <v>5196</v>
      </c>
      <c r="D769" s="50" t="str">
        <f t="shared" si="131"/>
        <v>220uF</v>
      </c>
      <c r="E769" s="50" t="s">
        <v>5109</v>
      </c>
      <c r="F769" s="50" t="str">
        <f t="shared" si="132"/>
        <v>100 V</v>
      </c>
      <c r="G769" s="50" t="str">
        <f t="shared" si="133"/>
        <v>105⁰С</v>
      </c>
      <c r="H769" s="52" t="s">
        <v>5910</v>
      </c>
      <c r="I769" s="50" t="str">
        <f t="shared" si="125"/>
        <v>CapAl12.5X25X5.0mm 220uF, 100 V</v>
      </c>
      <c r="J769" s="45" t="s">
        <v>23</v>
      </c>
      <c r="K769" s="53" t="s">
        <v>5111</v>
      </c>
      <c r="L769" s="45" t="s">
        <v>25</v>
      </c>
      <c r="M769" s="52" t="str">
        <f t="shared" si="126"/>
        <v>CapAl12.5X25X5.0</v>
      </c>
      <c r="N769" s="52" t="str">
        <f t="shared" si="124"/>
        <v>CapAl12.5X25X5.0RA</v>
      </c>
      <c r="O769" s="52" t="str">
        <f t="shared" si="127"/>
        <v>CapAl12.5X25X5.0LA</v>
      </c>
      <c r="P769" s="52" t="s">
        <v>6806</v>
      </c>
      <c r="Q769" s="50" t="s">
        <v>5113</v>
      </c>
      <c r="R769" s="22" t="s">
        <v>5883</v>
      </c>
      <c r="S769" s="22" t="str">
        <f t="shared" ca="1" si="129"/>
        <v>C:\Altium Libraries\Passives Library\DataSheet\Aluminum Electrolytic Capacitors (Panasonic).pdf</v>
      </c>
      <c r="T769" s="50" t="str">
        <f t="shared" si="128"/>
        <v>LOW IMPEDANCE MINIATURIZED ALUMINUM ELECTROLYTIC CAPACITORS CapAl12.5X25X5.0 220uF±20% 100 V 105⁰С</v>
      </c>
    </row>
    <row r="770" spans="1:20" x14ac:dyDescent="0.3">
      <c r="A770" s="50" t="s">
        <v>6807</v>
      </c>
      <c r="B770" s="50" t="str">
        <f t="shared" si="130"/>
        <v>FS</v>
      </c>
      <c r="C770" s="51" t="s">
        <v>5200</v>
      </c>
      <c r="D770" s="50" t="str">
        <f t="shared" si="131"/>
        <v>270uF</v>
      </c>
      <c r="E770" s="50" t="s">
        <v>5109</v>
      </c>
      <c r="F770" s="50" t="str">
        <f t="shared" si="132"/>
        <v>100 V</v>
      </c>
      <c r="G770" s="50" t="str">
        <f t="shared" si="133"/>
        <v>105⁰С</v>
      </c>
      <c r="H770" s="52" t="s">
        <v>6768</v>
      </c>
      <c r="I770" s="50" t="str">
        <f t="shared" si="125"/>
        <v>CapAl12.5X30X5.0mm 270uF, 100 V</v>
      </c>
      <c r="J770" s="45" t="s">
        <v>23</v>
      </c>
      <c r="K770" s="53" t="s">
        <v>5111</v>
      </c>
      <c r="L770" s="45" t="s">
        <v>25</v>
      </c>
      <c r="M770" s="52" t="str">
        <f t="shared" si="126"/>
        <v>CapAl12.5X30X5.0</v>
      </c>
      <c r="N770" s="52" t="str">
        <f t="shared" si="124"/>
        <v>CapAl12.5X30X5.0RA</v>
      </c>
      <c r="O770" s="52" t="str">
        <f t="shared" si="127"/>
        <v>CapAl12.5X30X5.0LA</v>
      </c>
      <c r="P770" s="52" t="s">
        <v>6808</v>
      </c>
      <c r="Q770" s="50" t="s">
        <v>5113</v>
      </c>
      <c r="R770" s="22" t="s">
        <v>5883</v>
      </c>
      <c r="S770" s="22" t="str">
        <f t="shared" ca="1" si="129"/>
        <v>C:\Altium Libraries\Passives Library\DataSheet\Aluminum Electrolytic Capacitors (Panasonic).pdf</v>
      </c>
      <c r="T770" s="50" t="str">
        <f t="shared" si="128"/>
        <v>LOW IMPEDANCE MINIATURIZED ALUMINUM ELECTROLYTIC CAPACITORS CapAl12.5X30X5.0 270uF±20% 100 V 105⁰С</v>
      </c>
    </row>
    <row r="771" spans="1:20" x14ac:dyDescent="0.3">
      <c r="A771" s="50" t="s">
        <v>6809</v>
      </c>
      <c r="B771" s="50" t="str">
        <f t="shared" si="130"/>
        <v>FS</v>
      </c>
      <c r="C771" s="51" t="s">
        <v>5204</v>
      </c>
      <c r="D771" s="50" t="str">
        <f t="shared" si="131"/>
        <v>270uF</v>
      </c>
      <c r="E771" s="50" t="s">
        <v>5109</v>
      </c>
      <c r="F771" s="50" t="str">
        <f t="shared" si="132"/>
        <v>100 V</v>
      </c>
      <c r="G771" s="50" t="str">
        <f t="shared" si="133"/>
        <v>105⁰С</v>
      </c>
      <c r="H771" s="52" t="s">
        <v>6771</v>
      </c>
      <c r="I771" s="50" t="str">
        <f t="shared" si="125"/>
        <v>CapAl16X20X7.5mm 270uF, 100 V</v>
      </c>
      <c r="J771" s="45" t="s">
        <v>23</v>
      </c>
      <c r="K771" s="53" t="s">
        <v>5111</v>
      </c>
      <c r="L771" s="45" t="s">
        <v>25</v>
      </c>
      <c r="M771" s="52" t="str">
        <f t="shared" si="126"/>
        <v>CapAl16X20X7.5</v>
      </c>
      <c r="N771" s="52" t="str">
        <f t="shared" ref="N771:N834" si="134">CONCATENATE(M771,"RA")</f>
        <v>CapAl16X20X7.5RA</v>
      </c>
      <c r="O771" s="52" t="str">
        <f t="shared" si="127"/>
        <v>CapAl16X20X7.5LA</v>
      </c>
      <c r="P771" s="52" t="s">
        <v>6810</v>
      </c>
      <c r="Q771" s="50" t="s">
        <v>5113</v>
      </c>
      <c r="R771" s="22" t="s">
        <v>5883</v>
      </c>
      <c r="S771" s="22" t="str">
        <f t="shared" ca="1" si="129"/>
        <v>C:\Altium Libraries\Passives Library\DataSheet\Aluminum Electrolytic Capacitors (Panasonic).pdf</v>
      </c>
      <c r="T771" s="50" t="str">
        <f t="shared" si="128"/>
        <v>LOW IMPEDANCE MINIATURIZED ALUMINUM ELECTROLYTIC CAPACITORS CapAl16X20X7.5 270uF±20% 100 V 105⁰С</v>
      </c>
    </row>
    <row r="772" spans="1:20" x14ac:dyDescent="0.3">
      <c r="A772" s="50" t="s">
        <v>6811</v>
      </c>
      <c r="B772" s="50" t="str">
        <f t="shared" si="130"/>
        <v>FS</v>
      </c>
      <c r="C772" s="51" t="s">
        <v>5208</v>
      </c>
      <c r="D772" s="50" t="str">
        <f t="shared" si="131"/>
        <v>330uF</v>
      </c>
      <c r="E772" s="50" t="s">
        <v>5109</v>
      </c>
      <c r="F772" s="50" t="str">
        <f t="shared" si="132"/>
        <v>100 V</v>
      </c>
      <c r="G772" s="50" t="str">
        <f t="shared" si="133"/>
        <v>105⁰С</v>
      </c>
      <c r="H772" s="52" t="s">
        <v>6774</v>
      </c>
      <c r="I772" s="50" t="str">
        <f t="shared" si="125"/>
        <v>CapAl12.5X35X5.0mm 330uF, 100 V</v>
      </c>
      <c r="J772" s="45" t="s">
        <v>23</v>
      </c>
      <c r="K772" s="53" t="s">
        <v>5111</v>
      </c>
      <c r="L772" s="45" t="s">
        <v>25</v>
      </c>
      <c r="M772" s="52" t="str">
        <f t="shared" si="126"/>
        <v>CapAl12.5X35X5.0</v>
      </c>
      <c r="N772" s="52" t="str">
        <f t="shared" si="134"/>
        <v>CapAl12.5X35X5.0RA</v>
      </c>
      <c r="O772" s="52" t="str">
        <f t="shared" si="127"/>
        <v>CapAl12.5X35X5.0LA</v>
      </c>
      <c r="P772" s="52" t="s">
        <v>6812</v>
      </c>
      <c r="Q772" s="50" t="s">
        <v>5113</v>
      </c>
      <c r="R772" s="22" t="s">
        <v>5883</v>
      </c>
      <c r="S772" s="22" t="str">
        <f t="shared" ca="1" si="129"/>
        <v>C:\Altium Libraries\Passives Library\DataSheet\Aluminum Electrolytic Capacitors (Panasonic).pdf</v>
      </c>
      <c r="T772" s="50" t="str">
        <f t="shared" si="128"/>
        <v>LOW IMPEDANCE MINIATURIZED ALUMINUM ELECTROLYTIC CAPACITORS CapAl12.5X35X5.0 330uF±20% 100 V 105⁰С</v>
      </c>
    </row>
    <row r="773" spans="1:20" x14ac:dyDescent="0.3">
      <c r="A773" s="50" t="s">
        <v>6813</v>
      </c>
      <c r="B773" s="50" t="str">
        <f t="shared" si="130"/>
        <v>FS</v>
      </c>
      <c r="C773" s="51" t="s">
        <v>5218</v>
      </c>
      <c r="D773" s="50" t="str">
        <f t="shared" si="131"/>
        <v>390uF</v>
      </c>
      <c r="E773" s="50" t="s">
        <v>5109</v>
      </c>
      <c r="F773" s="50" t="str">
        <f t="shared" si="132"/>
        <v>100 V</v>
      </c>
      <c r="G773" s="50" t="str">
        <f t="shared" si="133"/>
        <v>105⁰С</v>
      </c>
      <c r="H773" s="52" t="s">
        <v>6777</v>
      </c>
      <c r="I773" s="50" t="str">
        <f t="shared" si="125"/>
        <v>CapAl16X25X7.5mm 390uF, 100 V</v>
      </c>
      <c r="J773" s="45" t="s">
        <v>23</v>
      </c>
      <c r="K773" s="53" t="s">
        <v>5111</v>
      </c>
      <c r="L773" s="45" t="s">
        <v>25</v>
      </c>
      <c r="M773" s="52" t="str">
        <f t="shared" si="126"/>
        <v>CapAl16X25X7.5</v>
      </c>
      <c r="N773" s="52" t="str">
        <f t="shared" si="134"/>
        <v>CapAl16X25X7.5RA</v>
      </c>
      <c r="O773" s="52" t="str">
        <f t="shared" si="127"/>
        <v>CapAl16X25X7.5LA</v>
      </c>
      <c r="P773" s="52" t="s">
        <v>6814</v>
      </c>
      <c r="Q773" s="50" t="s">
        <v>5113</v>
      </c>
      <c r="R773" s="22" t="s">
        <v>5883</v>
      </c>
      <c r="S773" s="22" t="str">
        <f t="shared" ca="1" si="129"/>
        <v>C:\Altium Libraries\Passives Library\DataSheet\Aluminum Electrolytic Capacitors (Panasonic).pdf</v>
      </c>
      <c r="T773" s="50" t="str">
        <f t="shared" si="128"/>
        <v>LOW IMPEDANCE MINIATURIZED ALUMINUM ELECTROLYTIC CAPACITORS CapAl16X25X7.5 390uF±20% 100 V 105⁰С</v>
      </c>
    </row>
    <row r="774" spans="1:20" x14ac:dyDescent="0.3">
      <c r="A774" s="56"/>
      <c r="B774" s="56"/>
      <c r="C774" s="60"/>
      <c r="D774" s="56"/>
      <c r="E774" s="56"/>
      <c r="F774" s="56"/>
      <c r="G774" s="56"/>
      <c r="H774" s="55"/>
      <c r="I774" s="56"/>
      <c r="J774" s="46"/>
      <c r="K774" s="54"/>
      <c r="L774" s="46"/>
      <c r="M774" s="55"/>
      <c r="N774" s="55"/>
      <c r="O774" s="55"/>
      <c r="P774" s="55"/>
      <c r="Q774" s="56"/>
      <c r="R774" s="56"/>
      <c r="S774" s="56"/>
      <c r="T774" s="23"/>
    </row>
    <row r="775" spans="1:20" x14ac:dyDescent="0.3">
      <c r="A775" s="50" t="s">
        <v>6815</v>
      </c>
      <c r="B775" s="50" t="str">
        <f t="shared" si="130"/>
        <v>FP</v>
      </c>
      <c r="C775" s="51" t="s">
        <v>5158</v>
      </c>
      <c r="D775" s="50" t="str">
        <f t="shared" si="131"/>
        <v>680uF</v>
      </c>
      <c r="E775" s="50" t="s">
        <v>5109</v>
      </c>
      <c r="F775" s="50" t="str">
        <f t="shared" si="132"/>
        <v>25 V</v>
      </c>
      <c r="G775" s="50" t="str">
        <f t="shared" si="133"/>
        <v>105⁰С</v>
      </c>
      <c r="H775" s="52" t="s">
        <v>6777</v>
      </c>
      <c r="I775" s="50" t="str">
        <f t="shared" ref="I775:I782" si="135">CONCATENATE(M775,"mm ",D775,", ",F775)</f>
        <v>CapAl10X16X5.0mm 680uF, 25 V</v>
      </c>
      <c r="J775" s="45" t="s">
        <v>23</v>
      </c>
      <c r="K775" s="53" t="s">
        <v>5111</v>
      </c>
      <c r="L775" s="45" t="s">
        <v>25</v>
      </c>
      <c r="M775" s="52" t="str">
        <f t="shared" ref="M775:M782" si="136">CONCATENATE("CapAl",MID(C775,1,FIND("m",C775,1)-1))</f>
        <v>CapAl10X16X5.0</v>
      </c>
      <c r="N775" s="52" t="str">
        <f t="shared" si="134"/>
        <v>CapAl10X16X5.0RA</v>
      </c>
      <c r="O775" s="52" t="str">
        <f t="shared" ref="O775:O782" si="137">CONCATENATE(M775,"LA")</f>
        <v>CapAl10X16X5.0LA</v>
      </c>
      <c r="P775" s="52" t="s">
        <v>6816</v>
      </c>
      <c r="Q775" s="50" t="s">
        <v>5113</v>
      </c>
      <c r="R775" s="50" t="s">
        <v>6817</v>
      </c>
      <c r="S775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775" s="50" t="str">
        <f t="shared" ref="T775:T782" si="138">CONCATENATE(R775," ",M775," ",D775,E775," ",F775," ",G775)</f>
        <v>HIGH RIPPLE CURRENT LARGE CAPACITANCE ALUMINUM ELECTROLYTIC CAPACITORS CapAl10X16X5.0 680uF±20% 25 V 105⁰С</v>
      </c>
    </row>
    <row r="776" spans="1:20" x14ac:dyDescent="0.3">
      <c r="A776" s="50" t="s">
        <v>6818</v>
      </c>
      <c r="B776" s="50" t="str">
        <f t="shared" si="130"/>
        <v>FP</v>
      </c>
      <c r="C776" s="51" t="s">
        <v>5162</v>
      </c>
      <c r="D776" s="50" t="str">
        <f t="shared" si="131"/>
        <v>1000uF</v>
      </c>
      <c r="E776" s="50" t="s">
        <v>5109</v>
      </c>
      <c r="F776" s="50" t="str">
        <f t="shared" si="132"/>
        <v>25 V</v>
      </c>
      <c r="G776" s="50" t="str">
        <f t="shared" si="133"/>
        <v>105⁰С</v>
      </c>
      <c r="H776" s="52" t="s">
        <v>5693</v>
      </c>
      <c r="I776" s="50" t="str">
        <f t="shared" si="135"/>
        <v>CapAl10X20X5.0mm 1000uF, 25 V</v>
      </c>
      <c r="J776" s="45" t="s">
        <v>23</v>
      </c>
      <c r="K776" s="53" t="s">
        <v>5111</v>
      </c>
      <c r="L776" s="45" t="s">
        <v>25</v>
      </c>
      <c r="M776" s="52" t="str">
        <f t="shared" si="136"/>
        <v>CapAl10X20X5.0</v>
      </c>
      <c r="N776" s="52" t="str">
        <f t="shared" si="134"/>
        <v>CapAl10X20X5.0RA</v>
      </c>
      <c r="O776" s="52" t="str">
        <f t="shared" si="137"/>
        <v>CapAl10X20X5.0LA</v>
      </c>
      <c r="P776" s="52" t="s">
        <v>6819</v>
      </c>
      <c r="Q776" s="50" t="s">
        <v>5113</v>
      </c>
      <c r="R776" s="50" t="s">
        <v>6817</v>
      </c>
      <c r="S776" s="50" t="str">
        <f t="shared" ref="S776:S782" ca="1" si="139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776" s="50" t="str">
        <f t="shared" si="138"/>
        <v>HIGH RIPPLE CURRENT LARGE CAPACITANCE ALUMINUM ELECTROLYTIC CAPACITORS CapAl10X20X5.0 1000uF±20% 25 V 105⁰С</v>
      </c>
    </row>
    <row r="777" spans="1:20" x14ac:dyDescent="0.3">
      <c r="A777" s="50" t="s">
        <v>6820</v>
      </c>
      <c r="B777" s="50" t="str">
        <f t="shared" si="130"/>
        <v>FP</v>
      </c>
      <c r="C777" s="51" t="s">
        <v>5184</v>
      </c>
      <c r="D777" s="50" t="str">
        <f t="shared" si="131"/>
        <v>1500uF</v>
      </c>
      <c r="E777" s="50" t="s">
        <v>5109</v>
      </c>
      <c r="F777" s="50" t="str">
        <f t="shared" si="132"/>
        <v>25 V</v>
      </c>
      <c r="G777" s="50" t="str">
        <f t="shared" si="133"/>
        <v>105⁰С</v>
      </c>
      <c r="H777" s="52" t="s">
        <v>6821</v>
      </c>
      <c r="I777" s="50" t="str">
        <f t="shared" si="135"/>
        <v>CapAl12.5X20X5.0mm 1500uF, 25 V</v>
      </c>
      <c r="J777" s="45" t="s">
        <v>23</v>
      </c>
      <c r="K777" s="53" t="s">
        <v>5111</v>
      </c>
      <c r="L777" s="45" t="s">
        <v>25</v>
      </c>
      <c r="M777" s="52" t="str">
        <f t="shared" si="136"/>
        <v>CapAl12.5X20X5.0</v>
      </c>
      <c r="N777" s="52" t="str">
        <f t="shared" si="134"/>
        <v>CapAl12.5X20X5.0RA</v>
      </c>
      <c r="O777" s="52" t="str">
        <f t="shared" si="137"/>
        <v>CapAl12.5X20X5.0LA</v>
      </c>
      <c r="P777" s="52" t="s">
        <v>6822</v>
      </c>
      <c r="Q777" s="50" t="s">
        <v>5113</v>
      </c>
      <c r="R777" s="50" t="s">
        <v>6817</v>
      </c>
      <c r="S777" s="50" t="str">
        <f t="shared" ca="1" si="139"/>
        <v>C:\Altium Libraries\Passives Library\DataSheet\Aluminum Electrolytic Capacitors (Panasonic).pdf</v>
      </c>
      <c r="T777" s="50" t="str">
        <f t="shared" si="138"/>
        <v>HIGH RIPPLE CURRENT LARGE CAPACITANCE ALUMINUM ELECTROLYTIC CAPACITORS CapAl12.5X20X5.0 1500uF±20% 25 V 105⁰С</v>
      </c>
    </row>
    <row r="778" spans="1:20" x14ac:dyDescent="0.3">
      <c r="A778" s="50" t="s">
        <v>6823</v>
      </c>
      <c r="B778" s="50" t="str">
        <f t="shared" si="130"/>
        <v>FP</v>
      </c>
      <c r="C778" s="51" t="s">
        <v>5196</v>
      </c>
      <c r="D778" s="50" t="str">
        <f t="shared" si="131"/>
        <v>2000uF</v>
      </c>
      <c r="E778" s="50" t="s">
        <v>5109</v>
      </c>
      <c r="F778" s="50" t="str">
        <f t="shared" si="132"/>
        <v>25 V</v>
      </c>
      <c r="G778" s="50" t="str">
        <f t="shared" si="133"/>
        <v>105⁰С</v>
      </c>
      <c r="H778" s="52" t="s">
        <v>6824</v>
      </c>
      <c r="I778" s="50" t="str">
        <f t="shared" si="135"/>
        <v>CapAl12.5X25X5.0mm 2000uF, 25 V</v>
      </c>
      <c r="J778" s="45" t="s">
        <v>23</v>
      </c>
      <c r="K778" s="53" t="s">
        <v>5111</v>
      </c>
      <c r="L778" s="45" t="s">
        <v>25</v>
      </c>
      <c r="M778" s="52" t="str">
        <f t="shared" si="136"/>
        <v>CapAl12.5X25X5.0</v>
      </c>
      <c r="N778" s="52" t="str">
        <f t="shared" si="134"/>
        <v>CapAl12.5X25X5.0RA</v>
      </c>
      <c r="O778" s="52" t="str">
        <f t="shared" si="137"/>
        <v>CapAl12.5X25X5.0LA</v>
      </c>
      <c r="P778" s="52" t="s">
        <v>6825</v>
      </c>
      <c r="Q778" s="50" t="s">
        <v>5113</v>
      </c>
      <c r="R778" s="50" t="s">
        <v>6817</v>
      </c>
      <c r="S778" s="50" t="str">
        <f t="shared" ca="1" si="139"/>
        <v>C:\Altium Libraries\Passives Library\DataSheet\Aluminum Electrolytic Capacitors (Panasonic).pdf</v>
      </c>
      <c r="T778" s="50" t="str">
        <f t="shared" si="138"/>
        <v>HIGH RIPPLE CURRENT LARGE CAPACITANCE ALUMINUM ELECTROLYTIC CAPACITORS CapAl12.5X25X5.0 2000uF±20% 25 V 105⁰С</v>
      </c>
    </row>
    <row r="779" spans="1:20" x14ac:dyDescent="0.3">
      <c r="A779" s="50" t="s">
        <v>6826</v>
      </c>
      <c r="B779" s="50" t="str">
        <f t="shared" si="130"/>
        <v>FP</v>
      </c>
      <c r="C779" s="51" t="s">
        <v>5158</v>
      </c>
      <c r="D779" s="50" t="str">
        <f t="shared" si="131"/>
        <v>510uF</v>
      </c>
      <c r="E779" s="50" t="s">
        <v>5109</v>
      </c>
      <c r="F779" s="50" t="str">
        <f t="shared" si="132"/>
        <v>35 V</v>
      </c>
      <c r="G779" s="50" t="str">
        <f t="shared" si="133"/>
        <v>105⁰С</v>
      </c>
      <c r="H779" s="52" t="s">
        <v>6777</v>
      </c>
      <c r="I779" s="50" t="str">
        <f t="shared" si="135"/>
        <v>CapAl10X16X5.0mm 510uF, 35 V</v>
      </c>
      <c r="J779" s="45" t="s">
        <v>23</v>
      </c>
      <c r="K779" s="53" t="s">
        <v>5111</v>
      </c>
      <c r="L779" s="45" t="s">
        <v>25</v>
      </c>
      <c r="M779" s="52" t="str">
        <f t="shared" si="136"/>
        <v>CapAl10X16X5.0</v>
      </c>
      <c r="N779" s="52" t="str">
        <f t="shared" si="134"/>
        <v>CapAl10X16X5.0RA</v>
      </c>
      <c r="O779" s="52" t="str">
        <f t="shared" si="137"/>
        <v>CapAl10X16X5.0LA</v>
      </c>
      <c r="P779" s="52" t="s">
        <v>6827</v>
      </c>
      <c r="Q779" s="50" t="s">
        <v>5113</v>
      </c>
      <c r="R779" s="50" t="s">
        <v>6817</v>
      </c>
      <c r="S779" s="50" t="str">
        <f t="shared" ca="1" si="139"/>
        <v>C:\Altium Libraries\Passives Library\DataSheet\Aluminum Electrolytic Capacitors (Panasonic).pdf</v>
      </c>
      <c r="T779" s="50" t="str">
        <f t="shared" si="138"/>
        <v>HIGH RIPPLE CURRENT LARGE CAPACITANCE ALUMINUM ELECTROLYTIC CAPACITORS CapAl10X16X5.0 510uF±20% 35 V 105⁰С</v>
      </c>
    </row>
    <row r="780" spans="1:20" x14ac:dyDescent="0.3">
      <c r="A780" s="50" t="s">
        <v>6828</v>
      </c>
      <c r="B780" s="50" t="str">
        <f t="shared" si="130"/>
        <v>FP</v>
      </c>
      <c r="C780" s="51" t="s">
        <v>5162</v>
      </c>
      <c r="D780" s="50" t="str">
        <f t="shared" si="131"/>
        <v>750uF</v>
      </c>
      <c r="E780" s="50" t="s">
        <v>5109</v>
      </c>
      <c r="F780" s="50" t="str">
        <f t="shared" si="132"/>
        <v>35 V</v>
      </c>
      <c r="G780" s="50" t="str">
        <f t="shared" si="133"/>
        <v>105⁰С</v>
      </c>
      <c r="H780" s="52" t="s">
        <v>5693</v>
      </c>
      <c r="I780" s="50" t="str">
        <f t="shared" si="135"/>
        <v>CapAl10X20X5.0mm 750uF, 35 V</v>
      </c>
      <c r="J780" s="45" t="s">
        <v>23</v>
      </c>
      <c r="K780" s="53" t="s">
        <v>5111</v>
      </c>
      <c r="L780" s="45" t="s">
        <v>25</v>
      </c>
      <c r="M780" s="52" t="str">
        <f t="shared" si="136"/>
        <v>CapAl10X20X5.0</v>
      </c>
      <c r="N780" s="52" t="str">
        <f t="shared" si="134"/>
        <v>CapAl10X20X5.0RA</v>
      </c>
      <c r="O780" s="52" t="str">
        <f t="shared" si="137"/>
        <v>CapAl10X20X5.0LA</v>
      </c>
      <c r="P780" s="52" t="s">
        <v>6829</v>
      </c>
      <c r="Q780" s="50" t="s">
        <v>5113</v>
      </c>
      <c r="R780" s="50" t="s">
        <v>6817</v>
      </c>
      <c r="S780" s="50" t="str">
        <f t="shared" ca="1" si="139"/>
        <v>C:\Altium Libraries\Passives Library\DataSheet\Aluminum Electrolytic Capacitors (Panasonic).pdf</v>
      </c>
      <c r="T780" s="50" t="str">
        <f t="shared" si="138"/>
        <v>HIGH RIPPLE CURRENT LARGE CAPACITANCE ALUMINUM ELECTROLYTIC CAPACITORS CapAl10X20X5.0 750uF±20% 35 V 105⁰С</v>
      </c>
    </row>
    <row r="781" spans="1:20" x14ac:dyDescent="0.3">
      <c r="A781" s="50" t="s">
        <v>6830</v>
      </c>
      <c r="B781" s="50" t="str">
        <f t="shared" si="130"/>
        <v>FP</v>
      </c>
      <c r="C781" s="51" t="s">
        <v>5184</v>
      </c>
      <c r="D781" s="50" t="str">
        <f t="shared" si="131"/>
        <v>1000uF</v>
      </c>
      <c r="E781" s="50" t="s">
        <v>5109</v>
      </c>
      <c r="F781" s="50" t="str">
        <f t="shared" si="132"/>
        <v>35 V</v>
      </c>
      <c r="G781" s="50" t="str">
        <f t="shared" si="133"/>
        <v>105⁰С</v>
      </c>
      <c r="H781" s="52" t="s">
        <v>6821</v>
      </c>
      <c r="I781" s="50" t="str">
        <f t="shared" si="135"/>
        <v>CapAl12.5X20X5.0mm 1000uF, 35 V</v>
      </c>
      <c r="J781" s="45" t="s">
        <v>23</v>
      </c>
      <c r="K781" s="53" t="s">
        <v>5111</v>
      </c>
      <c r="L781" s="45" t="s">
        <v>25</v>
      </c>
      <c r="M781" s="52" t="str">
        <f t="shared" si="136"/>
        <v>CapAl12.5X20X5.0</v>
      </c>
      <c r="N781" s="52" t="str">
        <f t="shared" si="134"/>
        <v>CapAl12.5X20X5.0RA</v>
      </c>
      <c r="O781" s="52" t="str">
        <f t="shared" si="137"/>
        <v>CapAl12.5X20X5.0LA</v>
      </c>
      <c r="P781" s="52" t="s">
        <v>6831</v>
      </c>
      <c r="Q781" s="50" t="s">
        <v>5113</v>
      </c>
      <c r="R781" s="50" t="s">
        <v>6817</v>
      </c>
      <c r="S781" s="50" t="str">
        <f t="shared" ca="1" si="139"/>
        <v>C:\Altium Libraries\Passives Library\DataSheet\Aluminum Electrolytic Capacitors (Panasonic).pdf</v>
      </c>
      <c r="T781" s="50" t="str">
        <f t="shared" si="138"/>
        <v>HIGH RIPPLE CURRENT LARGE CAPACITANCE ALUMINUM ELECTROLYTIC CAPACITORS CapAl12.5X20X5.0 1000uF±20% 35 V 105⁰С</v>
      </c>
    </row>
    <row r="782" spans="1:20" x14ac:dyDescent="0.3">
      <c r="A782" s="50" t="s">
        <v>6832</v>
      </c>
      <c r="B782" s="50" t="str">
        <f t="shared" si="130"/>
        <v>FP</v>
      </c>
      <c r="C782" s="51" t="s">
        <v>5196</v>
      </c>
      <c r="D782" s="50" t="str">
        <f t="shared" si="131"/>
        <v>1300uF</v>
      </c>
      <c r="E782" s="50" t="s">
        <v>5109</v>
      </c>
      <c r="F782" s="50" t="str">
        <f t="shared" si="132"/>
        <v>35 V</v>
      </c>
      <c r="G782" s="50" t="str">
        <f t="shared" si="133"/>
        <v>105⁰С</v>
      </c>
      <c r="H782" s="52" t="s">
        <v>6824</v>
      </c>
      <c r="I782" s="50" t="str">
        <f t="shared" si="135"/>
        <v>CapAl12.5X25X5.0mm 1300uF, 35 V</v>
      </c>
      <c r="J782" s="45" t="s">
        <v>23</v>
      </c>
      <c r="K782" s="53" t="s">
        <v>5111</v>
      </c>
      <c r="L782" s="45" t="s">
        <v>25</v>
      </c>
      <c r="M782" s="52" t="str">
        <f t="shared" si="136"/>
        <v>CapAl12.5X25X5.0</v>
      </c>
      <c r="N782" s="52" t="str">
        <f t="shared" si="134"/>
        <v>CapAl12.5X25X5.0RA</v>
      </c>
      <c r="O782" s="52" t="str">
        <f t="shared" si="137"/>
        <v>CapAl12.5X25X5.0LA</v>
      </c>
      <c r="P782" s="52" t="s">
        <v>6833</v>
      </c>
      <c r="Q782" s="50" t="s">
        <v>5113</v>
      </c>
      <c r="R782" s="50" t="s">
        <v>6817</v>
      </c>
      <c r="S782" s="50" t="str">
        <f t="shared" ca="1" si="139"/>
        <v>C:\Altium Libraries\Passives Library\DataSheet\Aluminum Electrolytic Capacitors (Panasonic).pdf</v>
      </c>
      <c r="T782" s="50" t="str">
        <f t="shared" si="138"/>
        <v>HIGH RIPPLE CURRENT LARGE CAPACITANCE ALUMINUM ELECTROLYTIC CAPACITORS CapAl12.5X25X5.0 1300uF±20% 35 V 105⁰С</v>
      </c>
    </row>
    <row r="783" spans="1:20" x14ac:dyDescent="0.3">
      <c r="A783" s="56"/>
      <c r="B783" s="56"/>
      <c r="C783" s="60"/>
      <c r="D783" s="56"/>
      <c r="E783" s="56"/>
      <c r="F783" s="56"/>
      <c r="G783" s="56"/>
      <c r="H783" s="55"/>
      <c r="I783" s="56"/>
      <c r="J783" s="46"/>
      <c r="K783" s="54"/>
      <c r="L783" s="46"/>
      <c r="M783" s="55"/>
      <c r="N783" s="55"/>
      <c r="O783" s="55"/>
      <c r="P783" s="55"/>
      <c r="Q783" s="56"/>
      <c r="R783" s="56"/>
      <c r="S783" s="56"/>
      <c r="T783" s="23"/>
    </row>
    <row r="784" spans="1:20" x14ac:dyDescent="0.3">
      <c r="A784" s="50" t="s">
        <v>6834</v>
      </c>
      <c r="B784" s="50" t="str">
        <f t="shared" si="130"/>
        <v>EB</v>
      </c>
      <c r="C784" s="51" t="s">
        <v>5120</v>
      </c>
      <c r="D784" s="50" t="str">
        <f t="shared" si="131"/>
        <v>100uF</v>
      </c>
      <c r="E784" s="50" t="s">
        <v>5109</v>
      </c>
      <c r="F784" s="50" t="str">
        <f t="shared" si="132"/>
        <v>10 V</v>
      </c>
      <c r="G784" s="50" t="str">
        <f t="shared" si="133"/>
        <v>105⁰С</v>
      </c>
      <c r="H784" s="52" t="s">
        <v>6835</v>
      </c>
      <c r="I784" s="50" t="str">
        <f t="shared" ref="I784:I847" si="140">CONCATENATE(M784,"mm ",D784,", ",F784)</f>
        <v>CapAl5X11X2.0mm 100uF, 10 V</v>
      </c>
      <c r="J784" s="45" t="s">
        <v>23</v>
      </c>
      <c r="K784" s="53" t="s">
        <v>5111</v>
      </c>
      <c r="L784" s="45" t="s">
        <v>25</v>
      </c>
      <c r="M784" s="52" t="str">
        <f t="shared" ref="M784:M847" si="141">CONCATENATE("CapAl",MID(C784,1,FIND("m",C784,1)-1))</f>
        <v>CapAl5X11X2.0</v>
      </c>
      <c r="N784" s="52" t="str">
        <f t="shared" si="134"/>
        <v>CapAl5X11X2.0RA</v>
      </c>
      <c r="O784" s="52" t="str">
        <f t="shared" ref="O784:O847" si="142">CONCATENATE(M784,"LA")</f>
        <v>CapAl5X11X2.0LA</v>
      </c>
      <c r="P784" s="52" t="s">
        <v>6836</v>
      </c>
      <c r="Q784" s="50" t="s">
        <v>5113</v>
      </c>
      <c r="R784" s="50" t="s">
        <v>6837</v>
      </c>
      <c r="S784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784" s="50" t="str">
        <f t="shared" ref="T784:T847" si="143">CONCATENATE(R784," ",M784," ",D784,E784," ",F784," ",G784)</f>
        <v>160V.DC OR MORE HIGH RIPPLE CURRENT ALUMINUM ELECTROLYTIC CAPACITORS CapAl5X11X2.0 100uF±20% 10 V 105⁰С</v>
      </c>
    </row>
    <row r="785" spans="1:20" x14ac:dyDescent="0.3">
      <c r="A785" s="50" t="s">
        <v>6838</v>
      </c>
      <c r="B785" s="50" t="str">
        <f t="shared" si="130"/>
        <v>EB</v>
      </c>
      <c r="C785" s="51" t="s">
        <v>5128</v>
      </c>
      <c r="D785" s="50" t="str">
        <f t="shared" si="131"/>
        <v>220uF</v>
      </c>
      <c r="E785" s="50" t="s">
        <v>5109</v>
      </c>
      <c r="F785" s="50" t="str">
        <f t="shared" si="132"/>
        <v>10 V</v>
      </c>
      <c r="G785" s="50" t="str">
        <f t="shared" si="133"/>
        <v>105⁰С</v>
      </c>
      <c r="H785" s="52" t="s">
        <v>6839</v>
      </c>
      <c r="I785" s="50" t="str">
        <f t="shared" si="140"/>
        <v>CapAl6.3X11.2X2.5mm 220uF, 10 V</v>
      </c>
      <c r="J785" s="45" t="s">
        <v>23</v>
      </c>
      <c r="K785" s="53" t="s">
        <v>5111</v>
      </c>
      <c r="L785" s="45" t="s">
        <v>25</v>
      </c>
      <c r="M785" s="52" t="str">
        <f t="shared" si="141"/>
        <v>CapAl6.3X11.2X2.5</v>
      </c>
      <c r="N785" s="52" t="str">
        <f t="shared" si="134"/>
        <v>CapAl6.3X11.2X2.5RA</v>
      </c>
      <c r="O785" s="52" t="str">
        <f t="shared" si="142"/>
        <v>CapAl6.3X11.2X2.5LA</v>
      </c>
      <c r="P785" s="52" t="s">
        <v>6840</v>
      </c>
      <c r="Q785" s="50" t="s">
        <v>5113</v>
      </c>
      <c r="R785" s="50" t="s">
        <v>6837</v>
      </c>
      <c r="S785" s="50" t="str">
        <f t="shared" ref="S785:S848" ca="1" si="144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785" s="50" t="str">
        <f t="shared" si="143"/>
        <v>160V.DC OR MORE HIGH RIPPLE CURRENT ALUMINUM ELECTROLYTIC CAPACITORS CapAl6.3X11.2X2.5 220uF±20% 10 V 105⁰С</v>
      </c>
    </row>
    <row r="786" spans="1:20" x14ac:dyDescent="0.3">
      <c r="A786" s="50" t="s">
        <v>6841</v>
      </c>
      <c r="B786" s="50" t="str">
        <f t="shared" si="130"/>
        <v>EB</v>
      </c>
      <c r="C786" s="51" t="s">
        <v>5144</v>
      </c>
      <c r="D786" s="50" t="str">
        <f t="shared" si="131"/>
        <v>470uF</v>
      </c>
      <c r="E786" s="50" t="s">
        <v>5109</v>
      </c>
      <c r="F786" s="50" t="str">
        <f t="shared" si="132"/>
        <v>10 V</v>
      </c>
      <c r="G786" s="50" t="str">
        <f t="shared" si="133"/>
        <v>105⁰С</v>
      </c>
      <c r="H786" s="52" t="s">
        <v>6842</v>
      </c>
      <c r="I786" s="50" t="str">
        <f t="shared" si="140"/>
        <v>CapAl8X15X3.5mm 470uF, 10 V</v>
      </c>
      <c r="J786" s="45" t="s">
        <v>23</v>
      </c>
      <c r="K786" s="53" t="s">
        <v>5111</v>
      </c>
      <c r="L786" s="45" t="s">
        <v>25</v>
      </c>
      <c r="M786" s="52" t="str">
        <f t="shared" si="141"/>
        <v>CapAl8X15X3.5</v>
      </c>
      <c r="N786" s="52" t="str">
        <f t="shared" si="134"/>
        <v>CapAl8X15X3.5RA</v>
      </c>
      <c r="O786" s="52" t="str">
        <f t="shared" si="142"/>
        <v>CapAl8X15X3.5LA</v>
      </c>
      <c r="P786" s="52" t="s">
        <v>6843</v>
      </c>
      <c r="Q786" s="50" t="s">
        <v>5113</v>
      </c>
      <c r="R786" s="50" t="s">
        <v>6837</v>
      </c>
      <c r="S786" s="50" t="str">
        <f t="shared" ca="1" si="144"/>
        <v>C:\Altium Libraries\Passives Library\DataSheet\Aluminum Electrolytic Capacitors (Panasonic).pdf</v>
      </c>
      <c r="T786" s="50" t="str">
        <f t="shared" si="143"/>
        <v>160V.DC OR MORE HIGH RIPPLE CURRENT ALUMINUM ELECTROLYTIC CAPACITORS CapAl8X15X3.5 470uF±20% 10 V 105⁰С</v>
      </c>
    </row>
    <row r="787" spans="1:20" x14ac:dyDescent="0.3">
      <c r="A787" s="50" t="s">
        <v>6844</v>
      </c>
      <c r="B787" s="50" t="str">
        <f t="shared" si="130"/>
        <v>EB</v>
      </c>
      <c r="C787" s="51" t="s">
        <v>5136</v>
      </c>
      <c r="D787" s="50" t="str">
        <f t="shared" si="131"/>
        <v>470uF</v>
      </c>
      <c r="E787" s="50" t="s">
        <v>5109</v>
      </c>
      <c r="F787" s="50" t="str">
        <f t="shared" si="132"/>
        <v>10 V</v>
      </c>
      <c r="G787" s="50" t="str">
        <f t="shared" si="133"/>
        <v>105⁰С</v>
      </c>
      <c r="H787" s="52" t="s">
        <v>6845</v>
      </c>
      <c r="I787" s="50" t="str">
        <f t="shared" si="140"/>
        <v>CapAl8X11.5X3.5mm 470uF, 10 V</v>
      </c>
      <c r="J787" s="45" t="s">
        <v>23</v>
      </c>
      <c r="K787" s="53" t="s">
        <v>5111</v>
      </c>
      <c r="L787" s="45" t="s">
        <v>25</v>
      </c>
      <c r="M787" s="52" t="str">
        <f t="shared" si="141"/>
        <v>CapAl8X11.5X3.5</v>
      </c>
      <c r="N787" s="52" t="str">
        <f t="shared" si="134"/>
        <v>CapAl8X11.5X3.5RA</v>
      </c>
      <c r="O787" s="52" t="str">
        <f t="shared" si="142"/>
        <v>CapAl8X11.5X3.5LA</v>
      </c>
      <c r="P787" s="52" t="s">
        <v>6846</v>
      </c>
      <c r="Q787" s="50" t="s">
        <v>5113</v>
      </c>
      <c r="R787" s="50" t="s">
        <v>6837</v>
      </c>
      <c r="S787" s="50" t="str">
        <f t="shared" ca="1" si="144"/>
        <v>C:\Altium Libraries\Passives Library\DataSheet\Aluminum Electrolytic Capacitors (Panasonic).pdf</v>
      </c>
      <c r="T787" s="50" t="str">
        <f t="shared" si="143"/>
        <v>160V.DC OR MORE HIGH RIPPLE CURRENT ALUMINUM ELECTROLYTIC CAPACITORS CapAl8X11.5X3.5 470uF±20% 10 V 105⁰С</v>
      </c>
    </row>
    <row r="788" spans="1:20" x14ac:dyDescent="0.3">
      <c r="A788" s="50" t="s">
        <v>6847</v>
      </c>
      <c r="B788" s="50" t="str">
        <f t="shared" si="130"/>
        <v>EB</v>
      </c>
      <c r="C788" s="51" t="s">
        <v>5184</v>
      </c>
      <c r="D788" s="50" t="str">
        <f t="shared" si="131"/>
        <v>2200uF</v>
      </c>
      <c r="E788" s="50" t="s">
        <v>5109</v>
      </c>
      <c r="F788" s="50" t="str">
        <f t="shared" si="132"/>
        <v>10 V</v>
      </c>
      <c r="G788" s="50" t="str">
        <f t="shared" si="133"/>
        <v>105⁰С</v>
      </c>
      <c r="H788" s="52" t="s">
        <v>6848</v>
      </c>
      <c r="I788" s="50" t="str">
        <f t="shared" si="140"/>
        <v>CapAl12.5X20X5.0mm 2200uF, 10 V</v>
      </c>
      <c r="J788" s="45" t="s">
        <v>23</v>
      </c>
      <c r="K788" s="53" t="s">
        <v>5111</v>
      </c>
      <c r="L788" s="45" t="s">
        <v>25</v>
      </c>
      <c r="M788" s="52" t="str">
        <f t="shared" si="141"/>
        <v>CapAl12.5X20X5.0</v>
      </c>
      <c r="N788" s="52" t="str">
        <f t="shared" si="134"/>
        <v>CapAl12.5X20X5.0RA</v>
      </c>
      <c r="O788" s="52" t="str">
        <f t="shared" si="142"/>
        <v>CapAl12.5X20X5.0LA</v>
      </c>
      <c r="P788" s="52" t="s">
        <v>6849</v>
      </c>
      <c r="Q788" s="50" t="s">
        <v>5113</v>
      </c>
      <c r="R788" s="50" t="s">
        <v>6837</v>
      </c>
      <c r="S788" s="50" t="str">
        <f t="shared" ca="1" si="144"/>
        <v>C:\Altium Libraries\Passives Library\DataSheet\Aluminum Electrolytic Capacitors (Panasonic).pdf</v>
      </c>
      <c r="T788" s="50" t="str">
        <f t="shared" si="143"/>
        <v>160V.DC OR MORE HIGH RIPPLE CURRENT ALUMINUM ELECTROLYTIC CAPACITORS CapAl12.5X20X5.0 2200uF±20% 10 V 105⁰С</v>
      </c>
    </row>
    <row r="789" spans="1:20" x14ac:dyDescent="0.3">
      <c r="A789" s="50" t="s">
        <v>6850</v>
      </c>
      <c r="B789" s="50" t="str">
        <f t="shared" si="130"/>
        <v>EB</v>
      </c>
      <c r="C789" s="51" t="s">
        <v>5196</v>
      </c>
      <c r="D789" s="50" t="str">
        <f t="shared" si="131"/>
        <v>3300uF</v>
      </c>
      <c r="E789" s="50" t="s">
        <v>5109</v>
      </c>
      <c r="F789" s="50" t="str">
        <f t="shared" si="132"/>
        <v>10 V</v>
      </c>
      <c r="G789" s="50" t="str">
        <f t="shared" si="133"/>
        <v>105⁰С</v>
      </c>
      <c r="H789" s="52" t="s">
        <v>6851</v>
      </c>
      <c r="I789" s="50" t="str">
        <f t="shared" si="140"/>
        <v>CapAl12.5X25X5.0mm 3300uF, 10 V</v>
      </c>
      <c r="J789" s="45" t="s">
        <v>23</v>
      </c>
      <c r="K789" s="53" t="s">
        <v>5111</v>
      </c>
      <c r="L789" s="45" t="s">
        <v>25</v>
      </c>
      <c r="M789" s="52" t="str">
        <f t="shared" si="141"/>
        <v>CapAl12.5X25X5.0</v>
      </c>
      <c r="N789" s="52" t="str">
        <f t="shared" si="134"/>
        <v>CapAl12.5X25X5.0RA</v>
      </c>
      <c r="O789" s="52" t="str">
        <f t="shared" si="142"/>
        <v>CapAl12.5X25X5.0LA</v>
      </c>
      <c r="P789" s="52" t="s">
        <v>6852</v>
      </c>
      <c r="Q789" s="50" t="s">
        <v>5113</v>
      </c>
      <c r="R789" s="50" t="s">
        <v>6837</v>
      </c>
      <c r="S789" s="50" t="str">
        <f t="shared" ca="1" si="144"/>
        <v>C:\Altium Libraries\Passives Library\DataSheet\Aluminum Electrolytic Capacitors (Panasonic).pdf</v>
      </c>
      <c r="T789" s="50" t="str">
        <f t="shared" si="143"/>
        <v>160V.DC OR MORE HIGH RIPPLE CURRENT ALUMINUM ELECTROLYTIC CAPACITORS CapAl12.5X25X5.0 3300uF±20% 10 V 105⁰С</v>
      </c>
    </row>
    <row r="790" spans="1:20" x14ac:dyDescent="0.3">
      <c r="A790" s="50" t="s">
        <v>6853</v>
      </c>
      <c r="B790" s="50" t="str">
        <f t="shared" si="130"/>
        <v>EB</v>
      </c>
      <c r="C790" s="51" t="s">
        <v>5162</v>
      </c>
      <c r="D790" s="50" t="str">
        <f t="shared" si="131"/>
        <v>1000uF</v>
      </c>
      <c r="E790" s="50" t="s">
        <v>5109</v>
      </c>
      <c r="F790" s="50" t="str">
        <f t="shared" si="132"/>
        <v>16 V</v>
      </c>
      <c r="G790" s="50" t="str">
        <f t="shared" si="133"/>
        <v>105⁰С</v>
      </c>
      <c r="H790" s="52" t="s">
        <v>6854</v>
      </c>
      <c r="I790" s="50" t="str">
        <f t="shared" si="140"/>
        <v>CapAl10X20X5.0mm 1000uF, 16 V</v>
      </c>
      <c r="J790" s="45" t="s">
        <v>23</v>
      </c>
      <c r="K790" s="53" t="s">
        <v>5111</v>
      </c>
      <c r="L790" s="45" t="s">
        <v>25</v>
      </c>
      <c r="M790" s="52" t="str">
        <f t="shared" si="141"/>
        <v>CapAl10X20X5.0</v>
      </c>
      <c r="N790" s="52" t="str">
        <f t="shared" si="134"/>
        <v>CapAl10X20X5.0RA</v>
      </c>
      <c r="O790" s="52" t="str">
        <f t="shared" si="142"/>
        <v>CapAl10X20X5.0LA</v>
      </c>
      <c r="P790" s="52" t="s">
        <v>6855</v>
      </c>
      <c r="Q790" s="50" t="s">
        <v>5113</v>
      </c>
      <c r="R790" s="50" t="s">
        <v>6837</v>
      </c>
      <c r="S790" s="50" t="str">
        <f t="shared" ca="1" si="144"/>
        <v>C:\Altium Libraries\Passives Library\DataSheet\Aluminum Electrolytic Capacitors (Panasonic).pdf</v>
      </c>
      <c r="T790" s="50" t="str">
        <f t="shared" si="143"/>
        <v>160V.DC OR MORE HIGH RIPPLE CURRENT ALUMINUM ELECTROLYTIC CAPACITORS CapAl10X20X5.0 1000uF±20% 16 V 105⁰С</v>
      </c>
    </row>
    <row r="791" spans="1:20" x14ac:dyDescent="0.3">
      <c r="A791" s="50" t="s">
        <v>6856</v>
      </c>
      <c r="B791" s="50" t="str">
        <f t="shared" si="130"/>
        <v>EB</v>
      </c>
      <c r="C791" s="51" t="s">
        <v>5196</v>
      </c>
      <c r="D791" s="50" t="str">
        <f t="shared" si="131"/>
        <v>2200uF</v>
      </c>
      <c r="E791" s="50" t="s">
        <v>5109</v>
      </c>
      <c r="F791" s="50" t="str">
        <f t="shared" si="132"/>
        <v>16 V</v>
      </c>
      <c r="G791" s="50" t="str">
        <f t="shared" si="133"/>
        <v>105⁰С</v>
      </c>
      <c r="H791" s="52" t="s">
        <v>6857</v>
      </c>
      <c r="I791" s="50" t="str">
        <f t="shared" si="140"/>
        <v>CapAl12.5X25X5.0mm 2200uF, 16 V</v>
      </c>
      <c r="J791" s="45" t="s">
        <v>23</v>
      </c>
      <c r="K791" s="53" t="s">
        <v>5111</v>
      </c>
      <c r="L791" s="45" t="s">
        <v>25</v>
      </c>
      <c r="M791" s="52" t="str">
        <f t="shared" si="141"/>
        <v>CapAl12.5X25X5.0</v>
      </c>
      <c r="N791" s="52" t="str">
        <f t="shared" si="134"/>
        <v>CapAl12.5X25X5.0RA</v>
      </c>
      <c r="O791" s="52" t="str">
        <f t="shared" si="142"/>
        <v>CapAl12.5X25X5.0LA</v>
      </c>
      <c r="P791" s="52" t="s">
        <v>6858</v>
      </c>
      <c r="Q791" s="50" t="s">
        <v>5113</v>
      </c>
      <c r="R791" s="50" t="s">
        <v>6837</v>
      </c>
      <c r="S791" s="50" t="str">
        <f t="shared" ca="1" si="144"/>
        <v>C:\Altium Libraries\Passives Library\DataSheet\Aluminum Electrolytic Capacitors (Panasonic).pdf</v>
      </c>
      <c r="T791" s="50" t="str">
        <f t="shared" si="143"/>
        <v>160V.DC OR MORE HIGH RIPPLE CURRENT ALUMINUM ELECTROLYTIC CAPACITORS CapAl12.5X25X5.0 2200uF±20% 16 V 105⁰С</v>
      </c>
    </row>
    <row r="792" spans="1:20" x14ac:dyDescent="0.3">
      <c r="A792" s="50" t="s">
        <v>6859</v>
      </c>
      <c r="B792" s="50" t="str">
        <f t="shared" si="130"/>
        <v>EB</v>
      </c>
      <c r="C792" s="51" t="s">
        <v>5120</v>
      </c>
      <c r="D792" s="50" t="str">
        <f t="shared" si="131"/>
        <v>47uF</v>
      </c>
      <c r="E792" s="50" t="s">
        <v>5109</v>
      </c>
      <c r="F792" s="50" t="str">
        <f t="shared" si="132"/>
        <v>25 V</v>
      </c>
      <c r="G792" s="50" t="str">
        <f t="shared" si="133"/>
        <v>105⁰С</v>
      </c>
      <c r="H792" s="52" t="s">
        <v>6860</v>
      </c>
      <c r="I792" s="50" t="str">
        <f t="shared" si="140"/>
        <v>CapAl5X11X2.0mm 47uF, 25 V</v>
      </c>
      <c r="J792" s="45" t="s">
        <v>23</v>
      </c>
      <c r="K792" s="53" t="s">
        <v>5111</v>
      </c>
      <c r="L792" s="45" t="s">
        <v>25</v>
      </c>
      <c r="M792" s="52" t="str">
        <f t="shared" si="141"/>
        <v>CapAl5X11X2.0</v>
      </c>
      <c r="N792" s="52" t="str">
        <f t="shared" si="134"/>
        <v>CapAl5X11X2.0RA</v>
      </c>
      <c r="O792" s="52" t="str">
        <f t="shared" si="142"/>
        <v>CapAl5X11X2.0LA</v>
      </c>
      <c r="P792" s="52" t="s">
        <v>6861</v>
      </c>
      <c r="Q792" s="50" t="s">
        <v>5113</v>
      </c>
      <c r="R792" s="50" t="s">
        <v>6837</v>
      </c>
      <c r="S792" s="50" t="str">
        <f t="shared" ca="1" si="144"/>
        <v>C:\Altium Libraries\Passives Library\DataSheet\Aluminum Electrolytic Capacitors (Panasonic).pdf</v>
      </c>
      <c r="T792" s="50" t="str">
        <f t="shared" si="143"/>
        <v>160V.DC OR MORE HIGH RIPPLE CURRENT ALUMINUM ELECTROLYTIC CAPACITORS CapAl5X11X2.0 47uF±20% 25 V 105⁰С</v>
      </c>
    </row>
    <row r="793" spans="1:20" x14ac:dyDescent="0.3">
      <c r="A793" s="50" t="s">
        <v>6862</v>
      </c>
      <c r="B793" s="50" t="str">
        <f t="shared" si="130"/>
        <v>EB</v>
      </c>
      <c r="C793" s="51" t="s">
        <v>5128</v>
      </c>
      <c r="D793" s="50" t="str">
        <f t="shared" si="131"/>
        <v>100uF</v>
      </c>
      <c r="E793" s="50" t="s">
        <v>5109</v>
      </c>
      <c r="F793" s="50" t="str">
        <f t="shared" si="132"/>
        <v>25 V</v>
      </c>
      <c r="G793" s="50" t="str">
        <f t="shared" si="133"/>
        <v>105⁰С</v>
      </c>
      <c r="H793" s="52" t="s">
        <v>5589</v>
      </c>
      <c r="I793" s="50" t="str">
        <f t="shared" si="140"/>
        <v>CapAl6.3X11.2X2.5mm 100uF, 25 V</v>
      </c>
      <c r="J793" s="45" t="s">
        <v>23</v>
      </c>
      <c r="K793" s="53" t="s">
        <v>5111</v>
      </c>
      <c r="L793" s="45" t="s">
        <v>25</v>
      </c>
      <c r="M793" s="52" t="str">
        <f t="shared" si="141"/>
        <v>CapAl6.3X11.2X2.5</v>
      </c>
      <c r="N793" s="52" t="str">
        <f t="shared" si="134"/>
        <v>CapAl6.3X11.2X2.5RA</v>
      </c>
      <c r="O793" s="52" t="str">
        <f t="shared" si="142"/>
        <v>CapAl6.3X11.2X2.5LA</v>
      </c>
      <c r="P793" s="52" t="s">
        <v>6863</v>
      </c>
      <c r="Q793" s="50" t="s">
        <v>5113</v>
      </c>
      <c r="R793" s="50" t="s">
        <v>6837</v>
      </c>
      <c r="S793" s="50" t="str">
        <f t="shared" ca="1" si="144"/>
        <v>C:\Altium Libraries\Passives Library\DataSheet\Aluminum Electrolytic Capacitors (Panasonic).pdf</v>
      </c>
      <c r="T793" s="50" t="str">
        <f t="shared" si="143"/>
        <v>160V.DC OR MORE HIGH RIPPLE CURRENT ALUMINUM ELECTROLYTIC CAPACITORS CapAl6.3X11.2X2.5 100uF±20% 25 V 105⁰С</v>
      </c>
    </row>
    <row r="794" spans="1:20" x14ac:dyDescent="0.3">
      <c r="A794" s="50" t="s">
        <v>6864</v>
      </c>
      <c r="B794" s="50" t="str">
        <f t="shared" si="130"/>
        <v>EB</v>
      </c>
      <c r="C794" s="51" t="s">
        <v>5136</v>
      </c>
      <c r="D794" s="50" t="str">
        <f t="shared" si="131"/>
        <v>220uF</v>
      </c>
      <c r="E794" s="50" t="s">
        <v>5109</v>
      </c>
      <c r="F794" s="50" t="str">
        <f t="shared" si="132"/>
        <v>25 V</v>
      </c>
      <c r="G794" s="50" t="str">
        <f t="shared" si="133"/>
        <v>105⁰С</v>
      </c>
      <c r="H794" s="52" t="s">
        <v>5592</v>
      </c>
      <c r="I794" s="50" t="str">
        <f t="shared" si="140"/>
        <v>CapAl8X11.5X3.5mm 220uF, 25 V</v>
      </c>
      <c r="J794" s="45" t="s">
        <v>23</v>
      </c>
      <c r="K794" s="53" t="s">
        <v>5111</v>
      </c>
      <c r="L794" s="45" t="s">
        <v>25</v>
      </c>
      <c r="M794" s="52" t="str">
        <f t="shared" si="141"/>
        <v>CapAl8X11.5X3.5</v>
      </c>
      <c r="N794" s="52" t="str">
        <f t="shared" si="134"/>
        <v>CapAl8X11.5X3.5RA</v>
      </c>
      <c r="O794" s="52" t="str">
        <f t="shared" si="142"/>
        <v>CapAl8X11.5X3.5LA</v>
      </c>
      <c r="P794" s="52" t="s">
        <v>6865</v>
      </c>
      <c r="Q794" s="50" t="s">
        <v>5113</v>
      </c>
      <c r="R794" s="50" t="s">
        <v>6837</v>
      </c>
      <c r="S794" s="50" t="str">
        <f t="shared" ca="1" si="144"/>
        <v>C:\Altium Libraries\Passives Library\DataSheet\Aluminum Electrolytic Capacitors (Panasonic).pdf</v>
      </c>
      <c r="T794" s="50" t="str">
        <f t="shared" si="143"/>
        <v>160V.DC OR MORE HIGH RIPPLE CURRENT ALUMINUM ELECTROLYTIC CAPACITORS CapAl8X11.5X3.5 220uF±20% 25 V 105⁰С</v>
      </c>
    </row>
    <row r="795" spans="1:20" x14ac:dyDescent="0.3">
      <c r="A795" s="50" t="s">
        <v>6866</v>
      </c>
      <c r="B795" s="50" t="str">
        <f t="shared" si="130"/>
        <v>EB</v>
      </c>
      <c r="C795" s="51" t="s">
        <v>5144</v>
      </c>
      <c r="D795" s="50" t="str">
        <f t="shared" si="131"/>
        <v>330uF</v>
      </c>
      <c r="E795" s="50" t="s">
        <v>5109</v>
      </c>
      <c r="F795" s="50" t="str">
        <f t="shared" si="132"/>
        <v>25 V</v>
      </c>
      <c r="G795" s="50" t="str">
        <f t="shared" si="133"/>
        <v>105⁰С</v>
      </c>
      <c r="H795" s="52" t="s">
        <v>6867</v>
      </c>
      <c r="I795" s="50" t="str">
        <f t="shared" si="140"/>
        <v>CapAl8X15X3.5mm 330uF, 25 V</v>
      </c>
      <c r="J795" s="45" t="s">
        <v>23</v>
      </c>
      <c r="K795" s="53" t="s">
        <v>5111</v>
      </c>
      <c r="L795" s="45" t="s">
        <v>25</v>
      </c>
      <c r="M795" s="52" t="str">
        <f t="shared" si="141"/>
        <v>CapAl8X15X3.5</v>
      </c>
      <c r="N795" s="52" t="str">
        <f t="shared" si="134"/>
        <v>CapAl8X15X3.5RA</v>
      </c>
      <c r="O795" s="52" t="str">
        <f t="shared" si="142"/>
        <v>CapAl8X15X3.5LA</v>
      </c>
      <c r="P795" s="52" t="s">
        <v>6868</v>
      </c>
      <c r="Q795" s="50" t="s">
        <v>5113</v>
      </c>
      <c r="R795" s="50" t="s">
        <v>6837</v>
      </c>
      <c r="S795" s="50" t="str">
        <f t="shared" ca="1" si="144"/>
        <v>C:\Altium Libraries\Passives Library\DataSheet\Aluminum Electrolytic Capacitors (Panasonic).pdf</v>
      </c>
      <c r="T795" s="50" t="str">
        <f t="shared" si="143"/>
        <v>160V.DC OR MORE HIGH RIPPLE CURRENT ALUMINUM ELECTROLYTIC CAPACITORS CapAl8X15X3.5 330uF±20% 25 V 105⁰С</v>
      </c>
    </row>
    <row r="796" spans="1:20" x14ac:dyDescent="0.3">
      <c r="A796" s="50" t="s">
        <v>6869</v>
      </c>
      <c r="B796" s="50" t="str">
        <f t="shared" si="130"/>
        <v>EB</v>
      </c>
      <c r="C796" s="51" t="s">
        <v>5158</v>
      </c>
      <c r="D796" s="50" t="str">
        <f t="shared" si="131"/>
        <v>470uF</v>
      </c>
      <c r="E796" s="50" t="s">
        <v>5109</v>
      </c>
      <c r="F796" s="50" t="str">
        <f t="shared" si="132"/>
        <v>25 V</v>
      </c>
      <c r="G796" s="50" t="str">
        <f t="shared" si="133"/>
        <v>105⁰С</v>
      </c>
      <c r="H796" s="52" t="s">
        <v>6870</v>
      </c>
      <c r="I796" s="50" t="str">
        <f t="shared" si="140"/>
        <v>CapAl10X16X5.0mm 470uF, 25 V</v>
      </c>
      <c r="J796" s="45" t="s">
        <v>23</v>
      </c>
      <c r="K796" s="53" t="s">
        <v>5111</v>
      </c>
      <c r="L796" s="45" t="s">
        <v>25</v>
      </c>
      <c r="M796" s="52" t="str">
        <f t="shared" si="141"/>
        <v>CapAl10X16X5.0</v>
      </c>
      <c r="N796" s="52" t="str">
        <f t="shared" si="134"/>
        <v>CapAl10X16X5.0RA</v>
      </c>
      <c r="O796" s="52" t="str">
        <f t="shared" si="142"/>
        <v>CapAl10X16X5.0LA</v>
      </c>
      <c r="P796" s="52" t="s">
        <v>6871</v>
      </c>
      <c r="Q796" s="50" t="s">
        <v>5113</v>
      </c>
      <c r="R796" s="50" t="s">
        <v>6837</v>
      </c>
      <c r="S796" s="50" t="str">
        <f t="shared" ca="1" si="144"/>
        <v>C:\Altium Libraries\Passives Library\DataSheet\Aluminum Electrolytic Capacitors (Panasonic).pdf</v>
      </c>
      <c r="T796" s="50" t="str">
        <f t="shared" si="143"/>
        <v>160V.DC OR MORE HIGH RIPPLE CURRENT ALUMINUM ELECTROLYTIC CAPACITORS CapAl10X16X5.0 470uF±20% 25 V 105⁰С</v>
      </c>
    </row>
    <row r="797" spans="1:20" x14ac:dyDescent="0.3">
      <c r="A797" s="50" t="s">
        <v>6872</v>
      </c>
      <c r="B797" s="50" t="str">
        <f t="shared" si="130"/>
        <v>EB</v>
      </c>
      <c r="C797" s="51" t="s">
        <v>5184</v>
      </c>
      <c r="D797" s="50" t="str">
        <f t="shared" si="131"/>
        <v>1000uF</v>
      </c>
      <c r="E797" s="50" t="s">
        <v>5109</v>
      </c>
      <c r="F797" s="50" t="str">
        <f t="shared" si="132"/>
        <v>25 V</v>
      </c>
      <c r="G797" s="50" t="str">
        <f t="shared" si="133"/>
        <v>105⁰С</v>
      </c>
      <c r="H797" s="52" t="s">
        <v>6873</v>
      </c>
      <c r="I797" s="50" t="str">
        <f t="shared" si="140"/>
        <v>CapAl12.5X20X5.0mm 1000uF, 25 V</v>
      </c>
      <c r="J797" s="45" t="s">
        <v>23</v>
      </c>
      <c r="K797" s="53" t="s">
        <v>5111</v>
      </c>
      <c r="L797" s="45" t="s">
        <v>25</v>
      </c>
      <c r="M797" s="52" t="str">
        <f t="shared" si="141"/>
        <v>CapAl12.5X20X5.0</v>
      </c>
      <c r="N797" s="52" t="str">
        <f t="shared" si="134"/>
        <v>CapAl12.5X20X5.0RA</v>
      </c>
      <c r="O797" s="52" t="str">
        <f t="shared" si="142"/>
        <v>CapAl12.5X20X5.0LA</v>
      </c>
      <c r="P797" s="52" t="s">
        <v>6874</v>
      </c>
      <c r="Q797" s="50" t="s">
        <v>5113</v>
      </c>
      <c r="R797" s="50" t="s">
        <v>6837</v>
      </c>
      <c r="S797" s="50" t="str">
        <f t="shared" ca="1" si="144"/>
        <v>C:\Altium Libraries\Passives Library\DataSheet\Aluminum Electrolytic Capacitors (Panasonic).pdf</v>
      </c>
      <c r="T797" s="50" t="str">
        <f t="shared" si="143"/>
        <v>160V.DC OR MORE HIGH RIPPLE CURRENT ALUMINUM ELECTROLYTIC CAPACITORS CapAl12.5X20X5.0 1000uF±20% 25 V 105⁰С</v>
      </c>
    </row>
    <row r="798" spans="1:20" x14ac:dyDescent="0.3">
      <c r="A798" s="50" t="s">
        <v>6875</v>
      </c>
      <c r="B798" s="50" t="str">
        <f t="shared" ref="B798:B861" si="145">MID(P798,4,2)</f>
        <v>EB</v>
      </c>
      <c r="C798" s="51" t="s">
        <v>5120</v>
      </c>
      <c r="D798" s="50" t="str">
        <f t="shared" ref="D798:D861" si="146">CONCATENATE(MID(P798,8,2)*POWER(10,MID(P798,10,1)),"uF")</f>
        <v>33uF</v>
      </c>
      <c r="E798" s="50" t="s">
        <v>5109</v>
      </c>
      <c r="F798" s="50" t="str">
        <f t="shared" ref="F798:F861" si="147">CONCATENATE(IF((MID(P798,6,2))="0J",6.3,IF((MID(P798,6,2))="1A",10,IF((MID(P798,6,2))="1C",16,IF((MID(P798,6,2))="1E",25,IF((MID(P798,6,2))="1V",35,IF((MID(P798,6,2))="1H",50,IF((MID(P798,6,2))="1J",63,IF((MID(P798,6,2))="2A",100,IF((MID(P798,6,2))="2C",160,IF((MID(P798,6,2))="2D",200,IF((MID(P798,6,2))="2E",250,IF((MID(P798,6,2))="2V",350,IF((MID(P798,6,2))="2G",400,IF((MID(P798,6,2))="2W",450,0))))))))))))))," V")</f>
        <v>35 V</v>
      </c>
      <c r="G798" s="50" t="str">
        <f t="shared" ref="G798:G861" si="148">CONCATENATE((IF(OR(B798="TA",B798="TP"),125,105)),"⁰С")</f>
        <v>105⁰С</v>
      </c>
      <c r="H798" s="52" t="s">
        <v>6876</v>
      </c>
      <c r="I798" s="50" t="str">
        <f t="shared" si="140"/>
        <v>CapAl5X11X2.0mm 33uF, 35 V</v>
      </c>
      <c r="J798" s="45" t="s">
        <v>23</v>
      </c>
      <c r="K798" s="53" t="s">
        <v>5111</v>
      </c>
      <c r="L798" s="45" t="s">
        <v>25</v>
      </c>
      <c r="M798" s="52" t="str">
        <f t="shared" si="141"/>
        <v>CapAl5X11X2.0</v>
      </c>
      <c r="N798" s="52" t="str">
        <f t="shared" si="134"/>
        <v>CapAl5X11X2.0RA</v>
      </c>
      <c r="O798" s="52" t="str">
        <f t="shared" si="142"/>
        <v>CapAl5X11X2.0LA</v>
      </c>
      <c r="P798" s="52" t="s">
        <v>6877</v>
      </c>
      <c r="Q798" s="50" t="s">
        <v>5113</v>
      </c>
      <c r="R798" s="50" t="s">
        <v>6837</v>
      </c>
      <c r="S798" s="50" t="str">
        <f t="shared" ca="1" si="144"/>
        <v>C:\Altium Libraries\Passives Library\DataSheet\Aluminum Electrolytic Capacitors (Panasonic).pdf</v>
      </c>
      <c r="T798" s="50" t="str">
        <f t="shared" si="143"/>
        <v>160V.DC OR MORE HIGH RIPPLE CURRENT ALUMINUM ELECTROLYTIC CAPACITORS CapAl5X11X2.0 33uF±20% 35 V 105⁰С</v>
      </c>
    </row>
    <row r="799" spans="1:20" x14ac:dyDescent="0.3">
      <c r="A799" s="50" t="s">
        <v>6878</v>
      </c>
      <c r="B799" s="50" t="str">
        <f t="shared" si="145"/>
        <v>EB</v>
      </c>
      <c r="C799" s="51" t="s">
        <v>5144</v>
      </c>
      <c r="D799" s="50" t="str">
        <f t="shared" si="146"/>
        <v>220uF</v>
      </c>
      <c r="E799" s="50" t="s">
        <v>5109</v>
      </c>
      <c r="F799" s="50" t="str">
        <f t="shared" si="147"/>
        <v>35 V</v>
      </c>
      <c r="G799" s="50" t="str">
        <f t="shared" si="148"/>
        <v>105⁰С</v>
      </c>
      <c r="H799" s="52" t="s">
        <v>6879</v>
      </c>
      <c r="I799" s="50" t="str">
        <f t="shared" si="140"/>
        <v>CapAl8X15X3.5mm 220uF, 35 V</v>
      </c>
      <c r="J799" s="45" t="s">
        <v>23</v>
      </c>
      <c r="K799" s="53" t="s">
        <v>5111</v>
      </c>
      <c r="L799" s="45" t="s">
        <v>25</v>
      </c>
      <c r="M799" s="52" t="str">
        <f t="shared" si="141"/>
        <v>CapAl8X15X3.5</v>
      </c>
      <c r="N799" s="52" t="str">
        <f t="shared" si="134"/>
        <v>CapAl8X15X3.5RA</v>
      </c>
      <c r="O799" s="52" t="str">
        <f t="shared" si="142"/>
        <v>CapAl8X15X3.5LA</v>
      </c>
      <c r="P799" s="52" t="s">
        <v>6880</v>
      </c>
      <c r="Q799" s="50" t="s">
        <v>5113</v>
      </c>
      <c r="R799" s="50" t="s">
        <v>6837</v>
      </c>
      <c r="S799" s="50" t="str">
        <f t="shared" ca="1" si="144"/>
        <v>C:\Altium Libraries\Passives Library\DataSheet\Aluminum Electrolytic Capacitors (Panasonic).pdf</v>
      </c>
      <c r="T799" s="50" t="str">
        <f t="shared" si="143"/>
        <v>160V.DC OR MORE HIGH RIPPLE CURRENT ALUMINUM ELECTROLYTIC CAPACITORS CapAl8X15X3.5 220uF±20% 35 V 105⁰С</v>
      </c>
    </row>
    <row r="800" spans="1:20" x14ac:dyDescent="0.3">
      <c r="A800" s="50" t="s">
        <v>6881</v>
      </c>
      <c r="B800" s="50" t="str">
        <f t="shared" si="145"/>
        <v>EB</v>
      </c>
      <c r="C800" s="51" t="s">
        <v>5158</v>
      </c>
      <c r="D800" s="50" t="str">
        <f t="shared" si="146"/>
        <v>330uF</v>
      </c>
      <c r="E800" s="50" t="s">
        <v>5109</v>
      </c>
      <c r="F800" s="50" t="str">
        <f t="shared" si="147"/>
        <v>35 V</v>
      </c>
      <c r="G800" s="50" t="str">
        <f t="shared" si="148"/>
        <v>105⁰С</v>
      </c>
      <c r="H800" s="52" t="s">
        <v>6842</v>
      </c>
      <c r="I800" s="50" t="str">
        <f t="shared" si="140"/>
        <v>CapAl10X16X5.0mm 330uF, 35 V</v>
      </c>
      <c r="J800" s="45" t="s">
        <v>23</v>
      </c>
      <c r="K800" s="53" t="s">
        <v>5111</v>
      </c>
      <c r="L800" s="45" t="s">
        <v>25</v>
      </c>
      <c r="M800" s="52" t="str">
        <f t="shared" si="141"/>
        <v>CapAl10X16X5.0</v>
      </c>
      <c r="N800" s="52" t="str">
        <f t="shared" si="134"/>
        <v>CapAl10X16X5.0RA</v>
      </c>
      <c r="O800" s="52" t="str">
        <f t="shared" si="142"/>
        <v>CapAl10X16X5.0LA</v>
      </c>
      <c r="P800" s="52" t="s">
        <v>6882</v>
      </c>
      <c r="Q800" s="50" t="s">
        <v>5113</v>
      </c>
      <c r="R800" s="50" t="s">
        <v>6837</v>
      </c>
      <c r="S800" s="50" t="str">
        <f t="shared" ca="1" si="144"/>
        <v>C:\Altium Libraries\Passives Library\DataSheet\Aluminum Electrolytic Capacitors (Panasonic).pdf</v>
      </c>
      <c r="T800" s="50" t="str">
        <f t="shared" si="143"/>
        <v>160V.DC OR MORE HIGH RIPPLE CURRENT ALUMINUM ELECTROLYTIC CAPACITORS CapAl10X16X5.0 330uF±20% 35 V 105⁰С</v>
      </c>
    </row>
    <row r="801" spans="1:20" x14ac:dyDescent="0.3">
      <c r="A801" s="50" t="s">
        <v>6883</v>
      </c>
      <c r="B801" s="50" t="str">
        <f t="shared" si="145"/>
        <v>EB</v>
      </c>
      <c r="C801" s="51" t="s">
        <v>5162</v>
      </c>
      <c r="D801" s="50" t="str">
        <f t="shared" si="146"/>
        <v>470uF</v>
      </c>
      <c r="E801" s="50" t="s">
        <v>5109</v>
      </c>
      <c r="F801" s="50" t="str">
        <f t="shared" si="147"/>
        <v>35 V</v>
      </c>
      <c r="G801" s="50" t="str">
        <f t="shared" si="148"/>
        <v>105⁰С</v>
      </c>
      <c r="H801" s="52" t="s">
        <v>6884</v>
      </c>
      <c r="I801" s="50" t="str">
        <f t="shared" si="140"/>
        <v>CapAl10X20X5.0mm 470uF, 35 V</v>
      </c>
      <c r="J801" s="45" t="s">
        <v>23</v>
      </c>
      <c r="K801" s="53" t="s">
        <v>5111</v>
      </c>
      <c r="L801" s="45" t="s">
        <v>25</v>
      </c>
      <c r="M801" s="52" t="str">
        <f t="shared" si="141"/>
        <v>CapAl10X20X5.0</v>
      </c>
      <c r="N801" s="52" t="str">
        <f t="shared" si="134"/>
        <v>CapAl10X20X5.0RA</v>
      </c>
      <c r="O801" s="52" t="str">
        <f t="shared" si="142"/>
        <v>CapAl10X20X5.0LA</v>
      </c>
      <c r="P801" s="52" t="s">
        <v>6885</v>
      </c>
      <c r="Q801" s="50" t="s">
        <v>5113</v>
      </c>
      <c r="R801" s="50" t="s">
        <v>6837</v>
      </c>
      <c r="S801" s="50" t="str">
        <f t="shared" ca="1" si="144"/>
        <v>C:\Altium Libraries\Passives Library\DataSheet\Aluminum Electrolytic Capacitors (Panasonic).pdf</v>
      </c>
      <c r="T801" s="50" t="str">
        <f t="shared" si="143"/>
        <v>160V.DC OR MORE HIGH RIPPLE CURRENT ALUMINUM ELECTROLYTIC CAPACITORS CapAl10X20X5.0 470uF±20% 35 V 105⁰С</v>
      </c>
    </row>
    <row r="802" spans="1:20" x14ac:dyDescent="0.3">
      <c r="A802" s="50" t="s">
        <v>6886</v>
      </c>
      <c r="B802" s="50" t="str">
        <f t="shared" si="145"/>
        <v>EB</v>
      </c>
      <c r="C802" s="51" t="s">
        <v>5196</v>
      </c>
      <c r="D802" s="50" t="str">
        <f t="shared" si="146"/>
        <v>1000uF</v>
      </c>
      <c r="E802" s="50" t="s">
        <v>5109</v>
      </c>
      <c r="F802" s="50" t="str">
        <f t="shared" si="147"/>
        <v>35 V</v>
      </c>
      <c r="G802" s="50" t="str">
        <f t="shared" si="148"/>
        <v>105⁰С</v>
      </c>
      <c r="H802" s="52" t="s">
        <v>6887</v>
      </c>
      <c r="I802" s="50" t="str">
        <f t="shared" si="140"/>
        <v>CapAl12.5X25X5.0mm 1000uF, 35 V</v>
      </c>
      <c r="J802" s="45" t="s">
        <v>23</v>
      </c>
      <c r="K802" s="53" t="s">
        <v>5111</v>
      </c>
      <c r="L802" s="45" t="s">
        <v>25</v>
      </c>
      <c r="M802" s="52" t="str">
        <f t="shared" si="141"/>
        <v>CapAl12.5X25X5.0</v>
      </c>
      <c r="N802" s="52" t="str">
        <f t="shared" si="134"/>
        <v>CapAl12.5X25X5.0RA</v>
      </c>
      <c r="O802" s="52" t="str">
        <f t="shared" si="142"/>
        <v>CapAl12.5X25X5.0LA</v>
      </c>
      <c r="P802" s="52" t="s">
        <v>6888</v>
      </c>
      <c r="Q802" s="50" t="s">
        <v>5113</v>
      </c>
      <c r="R802" s="50" t="s">
        <v>6837</v>
      </c>
      <c r="S802" s="50" t="str">
        <f t="shared" ca="1" si="144"/>
        <v>C:\Altium Libraries\Passives Library\DataSheet\Aluminum Electrolytic Capacitors (Panasonic).pdf</v>
      </c>
      <c r="T802" s="50" t="str">
        <f t="shared" si="143"/>
        <v>160V.DC OR MORE HIGH RIPPLE CURRENT ALUMINUM ELECTROLYTIC CAPACITORS CapAl12.5X25X5.0 1000uF±20% 35 V 105⁰С</v>
      </c>
    </row>
    <row r="803" spans="1:20" x14ac:dyDescent="0.3">
      <c r="A803" s="50" t="s">
        <v>6889</v>
      </c>
      <c r="B803" s="50" t="str">
        <f t="shared" si="145"/>
        <v>EB</v>
      </c>
      <c r="C803" s="51" t="s">
        <v>5120</v>
      </c>
      <c r="D803" s="50" t="s">
        <v>5581</v>
      </c>
      <c r="E803" s="50" t="s">
        <v>5109</v>
      </c>
      <c r="F803" s="50" t="str">
        <f t="shared" si="147"/>
        <v>50 V</v>
      </c>
      <c r="G803" s="50" t="str">
        <f t="shared" si="148"/>
        <v>105⁰С</v>
      </c>
      <c r="H803" s="52" t="s">
        <v>6890</v>
      </c>
      <c r="I803" s="50" t="str">
        <f t="shared" si="140"/>
        <v>CapAl5X11X2.0mm 2.2uF, 50 V</v>
      </c>
      <c r="J803" s="45" t="s">
        <v>23</v>
      </c>
      <c r="K803" s="53" t="s">
        <v>5111</v>
      </c>
      <c r="L803" s="45" t="s">
        <v>25</v>
      </c>
      <c r="M803" s="52" t="str">
        <f t="shared" si="141"/>
        <v>CapAl5X11X2.0</v>
      </c>
      <c r="N803" s="52" t="str">
        <f t="shared" si="134"/>
        <v>CapAl5X11X2.0RA</v>
      </c>
      <c r="O803" s="52" t="str">
        <f t="shared" si="142"/>
        <v>CapAl5X11X2.0LA</v>
      </c>
      <c r="P803" s="52" t="s">
        <v>6891</v>
      </c>
      <c r="Q803" s="50" t="s">
        <v>5113</v>
      </c>
      <c r="R803" s="50" t="s">
        <v>6837</v>
      </c>
      <c r="S803" s="50" t="str">
        <f t="shared" ca="1" si="144"/>
        <v>C:\Altium Libraries\Passives Library\DataSheet\Aluminum Electrolytic Capacitors (Panasonic).pdf</v>
      </c>
      <c r="T803" s="50" t="str">
        <f t="shared" si="143"/>
        <v>160V.DC OR MORE HIGH RIPPLE CURRENT ALUMINUM ELECTROLYTIC CAPACITORS CapAl5X11X2.0 2.2uF±20% 50 V 105⁰С</v>
      </c>
    </row>
    <row r="804" spans="1:20" x14ac:dyDescent="0.3">
      <c r="A804" s="50" t="s">
        <v>6892</v>
      </c>
      <c r="B804" s="50" t="str">
        <f t="shared" si="145"/>
        <v>EB</v>
      </c>
      <c r="C804" s="51" t="s">
        <v>5120</v>
      </c>
      <c r="D804" s="50" t="s">
        <v>5585</v>
      </c>
      <c r="E804" s="50" t="s">
        <v>5109</v>
      </c>
      <c r="F804" s="50" t="str">
        <f t="shared" si="147"/>
        <v>50 V</v>
      </c>
      <c r="G804" s="50" t="str">
        <f t="shared" si="148"/>
        <v>105⁰С</v>
      </c>
      <c r="H804" s="52" t="s">
        <v>6893</v>
      </c>
      <c r="I804" s="50" t="str">
        <f t="shared" si="140"/>
        <v>CapAl5X11X2.0mm 3.3uF, 50 V</v>
      </c>
      <c r="J804" s="45" t="s">
        <v>23</v>
      </c>
      <c r="K804" s="53" t="s">
        <v>5111</v>
      </c>
      <c r="L804" s="45" t="s">
        <v>25</v>
      </c>
      <c r="M804" s="52" t="str">
        <f t="shared" si="141"/>
        <v>CapAl5X11X2.0</v>
      </c>
      <c r="N804" s="52" t="str">
        <f t="shared" si="134"/>
        <v>CapAl5X11X2.0RA</v>
      </c>
      <c r="O804" s="52" t="str">
        <f t="shared" si="142"/>
        <v>CapAl5X11X2.0LA</v>
      </c>
      <c r="P804" s="52" t="s">
        <v>6894</v>
      </c>
      <c r="Q804" s="50" t="s">
        <v>5113</v>
      </c>
      <c r="R804" s="50" t="s">
        <v>6837</v>
      </c>
      <c r="S804" s="50" t="str">
        <f t="shared" ca="1" si="144"/>
        <v>C:\Altium Libraries\Passives Library\DataSheet\Aluminum Electrolytic Capacitors (Panasonic).pdf</v>
      </c>
      <c r="T804" s="50" t="str">
        <f t="shared" si="143"/>
        <v>160V.DC OR MORE HIGH RIPPLE CURRENT ALUMINUM ELECTROLYTIC CAPACITORS CapAl5X11X2.0 3.3uF±20% 50 V 105⁰С</v>
      </c>
    </row>
    <row r="805" spans="1:20" x14ac:dyDescent="0.3">
      <c r="A805" s="50" t="s">
        <v>6895</v>
      </c>
      <c r="B805" s="50" t="str">
        <f t="shared" si="145"/>
        <v>EB</v>
      </c>
      <c r="C805" s="51" t="s">
        <v>5120</v>
      </c>
      <c r="D805" s="50" t="s">
        <v>5588</v>
      </c>
      <c r="E805" s="50" t="s">
        <v>5109</v>
      </c>
      <c r="F805" s="50" t="str">
        <f t="shared" si="147"/>
        <v>50 V</v>
      </c>
      <c r="G805" s="50" t="str">
        <f t="shared" si="148"/>
        <v>105⁰С</v>
      </c>
      <c r="H805" s="52" t="s">
        <v>6893</v>
      </c>
      <c r="I805" s="50" t="str">
        <f t="shared" si="140"/>
        <v>CapAl5X11X2.0mm 4.7uF, 50 V</v>
      </c>
      <c r="J805" s="45" t="s">
        <v>23</v>
      </c>
      <c r="K805" s="53" t="s">
        <v>5111</v>
      </c>
      <c r="L805" s="45" t="s">
        <v>25</v>
      </c>
      <c r="M805" s="52" t="str">
        <f t="shared" si="141"/>
        <v>CapAl5X11X2.0</v>
      </c>
      <c r="N805" s="52" t="str">
        <f t="shared" si="134"/>
        <v>CapAl5X11X2.0RA</v>
      </c>
      <c r="O805" s="52" t="str">
        <f t="shared" si="142"/>
        <v>CapAl5X11X2.0LA</v>
      </c>
      <c r="P805" s="52" t="s">
        <v>6896</v>
      </c>
      <c r="Q805" s="50" t="s">
        <v>5113</v>
      </c>
      <c r="R805" s="50" t="s">
        <v>6837</v>
      </c>
      <c r="S805" s="50" t="str">
        <f t="shared" ca="1" si="144"/>
        <v>C:\Altium Libraries\Passives Library\DataSheet\Aluminum Electrolytic Capacitors (Panasonic).pdf</v>
      </c>
      <c r="T805" s="50" t="str">
        <f t="shared" si="143"/>
        <v>160V.DC OR MORE HIGH RIPPLE CURRENT ALUMINUM ELECTROLYTIC CAPACITORS CapAl5X11X2.0 4.7uF±20% 50 V 105⁰С</v>
      </c>
    </row>
    <row r="806" spans="1:20" x14ac:dyDescent="0.3">
      <c r="A806" s="50" t="s">
        <v>6897</v>
      </c>
      <c r="B806" s="50" t="str">
        <f t="shared" si="145"/>
        <v>EB</v>
      </c>
      <c r="C806" s="51" t="s">
        <v>5120</v>
      </c>
      <c r="D806" s="50" t="str">
        <f t="shared" si="146"/>
        <v>10uF</v>
      </c>
      <c r="E806" s="50" t="s">
        <v>5109</v>
      </c>
      <c r="F806" s="50" t="str">
        <f t="shared" si="147"/>
        <v>50 V</v>
      </c>
      <c r="G806" s="50" t="str">
        <f t="shared" si="148"/>
        <v>105⁰С</v>
      </c>
      <c r="H806" s="52" t="s">
        <v>6898</v>
      </c>
      <c r="I806" s="50" t="str">
        <f t="shared" si="140"/>
        <v>CapAl5X11X2.0mm 10uF, 50 V</v>
      </c>
      <c r="J806" s="45" t="s">
        <v>23</v>
      </c>
      <c r="K806" s="53" t="s">
        <v>5111</v>
      </c>
      <c r="L806" s="45" t="s">
        <v>25</v>
      </c>
      <c r="M806" s="52" t="str">
        <f t="shared" si="141"/>
        <v>CapAl5X11X2.0</v>
      </c>
      <c r="N806" s="52" t="str">
        <f t="shared" si="134"/>
        <v>CapAl5X11X2.0RA</v>
      </c>
      <c r="O806" s="52" t="str">
        <f t="shared" si="142"/>
        <v>CapAl5X11X2.0LA</v>
      </c>
      <c r="P806" s="52" t="s">
        <v>6899</v>
      </c>
      <c r="Q806" s="50" t="s">
        <v>5113</v>
      </c>
      <c r="R806" s="50" t="s">
        <v>6837</v>
      </c>
      <c r="S806" s="50" t="str">
        <f t="shared" ca="1" si="144"/>
        <v>C:\Altium Libraries\Passives Library\DataSheet\Aluminum Electrolytic Capacitors (Panasonic).pdf</v>
      </c>
      <c r="T806" s="50" t="str">
        <f t="shared" si="143"/>
        <v>160V.DC OR MORE HIGH RIPPLE CURRENT ALUMINUM ELECTROLYTIC CAPACITORS CapAl5X11X2.0 10uF±20% 50 V 105⁰С</v>
      </c>
    </row>
    <row r="807" spans="1:20" x14ac:dyDescent="0.3">
      <c r="A807" s="50" t="s">
        <v>6900</v>
      </c>
      <c r="B807" s="50" t="str">
        <f t="shared" si="145"/>
        <v>EB</v>
      </c>
      <c r="C807" s="51" t="s">
        <v>5120</v>
      </c>
      <c r="D807" s="50" t="str">
        <f t="shared" si="146"/>
        <v>22uF</v>
      </c>
      <c r="E807" s="50" t="s">
        <v>5109</v>
      </c>
      <c r="F807" s="50" t="str">
        <f t="shared" si="147"/>
        <v>50 V</v>
      </c>
      <c r="G807" s="50" t="str">
        <f t="shared" si="148"/>
        <v>105⁰С</v>
      </c>
      <c r="H807" s="52" t="s">
        <v>6901</v>
      </c>
      <c r="I807" s="50" t="str">
        <f t="shared" si="140"/>
        <v>CapAl5X11X2.0mm 22uF, 50 V</v>
      </c>
      <c r="J807" s="45" t="s">
        <v>23</v>
      </c>
      <c r="K807" s="53" t="s">
        <v>5111</v>
      </c>
      <c r="L807" s="45" t="s">
        <v>25</v>
      </c>
      <c r="M807" s="52" t="str">
        <f t="shared" si="141"/>
        <v>CapAl5X11X2.0</v>
      </c>
      <c r="N807" s="52" t="str">
        <f t="shared" si="134"/>
        <v>CapAl5X11X2.0RA</v>
      </c>
      <c r="O807" s="52" t="str">
        <f t="shared" si="142"/>
        <v>CapAl5X11X2.0LA</v>
      </c>
      <c r="P807" s="52" t="s">
        <v>6902</v>
      </c>
      <c r="Q807" s="50" t="s">
        <v>5113</v>
      </c>
      <c r="R807" s="50" t="s">
        <v>6837</v>
      </c>
      <c r="S807" s="50" t="str">
        <f t="shared" ca="1" si="144"/>
        <v>C:\Altium Libraries\Passives Library\DataSheet\Aluminum Electrolytic Capacitors (Panasonic).pdf</v>
      </c>
      <c r="T807" s="50" t="str">
        <f t="shared" si="143"/>
        <v>160V.DC OR MORE HIGH RIPPLE CURRENT ALUMINUM ELECTROLYTIC CAPACITORS CapAl5X11X2.0 22uF±20% 50 V 105⁰С</v>
      </c>
    </row>
    <row r="808" spans="1:20" x14ac:dyDescent="0.3">
      <c r="A808" s="50" t="s">
        <v>6903</v>
      </c>
      <c r="B808" s="50" t="str">
        <f t="shared" si="145"/>
        <v>EB</v>
      </c>
      <c r="C808" s="51" t="s">
        <v>5128</v>
      </c>
      <c r="D808" s="50" t="str">
        <f t="shared" si="146"/>
        <v>47uF</v>
      </c>
      <c r="E808" s="50" t="s">
        <v>5109</v>
      </c>
      <c r="F808" s="50" t="str">
        <f t="shared" si="147"/>
        <v>50 V</v>
      </c>
      <c r="G808" s="50" t="str">
        <f t="shared" si="148"/>
        <v>105⁰С</v>
      </c>
      <c r="H808" s="52" t="s">
        <v>6904</v>
      </c>
      <c r="I808" s="50" t="str">
        <f t="shared" si="140"/>
        <v>CapAl6.3X11.2X2.5mm 47uF, 50 V</v>
      </c>
      <c r="J808" s="45" t="s">
        <v>23</v>
      </c>
      <c r="K808" s="53" t="s">
        <v>5111</v>
      </c>
      <c r="L808" s="45" t="s">
        <v>25</v>
      </c>
      <c r="M808" s="52" t="str">
        <f t="shared" si="141"/>
        <v>CapAl6.3X11.2X2.5</v>
      </c>
      <c r="N808" s="52" t="str">
        <f t="shared" si="134"/>
        <v>CapAl6.3X11.2X2.5RA</v>
      </c>
      <c r="O808" s="52" t="str">
        <f t="shared" si="142"/>
        <v>CapAl6.3X11.2X2.5LA</v>
      </c>
      <c r="P808" s="52" t="s">
        <v>6905</v>
      </c>
      <c r="Q808" s="50" t="s">
        <v>5113</v>
      </c>
      <c r="R808" s="50" t="s">
        <v>6837</v>
      </c>
      <c r="S808" s="50" t="str">
        <f t="shared" ca="1" si="144"/>
        <v>C:\Altium Libraries\Passives Library\DataSheet\Aluminum Electrolytic Capacitors (Panasonic).pdf</v>
      </c>
      <c r="T808" s="50" t="str">
        <f t="shared" si="143"/>
        <v>160V.DC OR MORE HIGH RIPPLE CURRENT ALUMINUM ELECTROLYTIC CAPACITORS CapAl6.3X11.2X2.5 47uF±20% 50 V 105⁰С</v>
      </c>
    </row>
    <row r="809" spans="1:20" x14ac:dyDescent="0.3">
      <c r="A809" s="50" t="s">
        <v>6906</v>
      </c>
      <c r="B809" s="50" t="str">
        <f t="shared" si="145"/>
        <v>EB</v>
      </c>
      <c r="C809" s="51" t="s">
        <v>5136</v>
      </c>
      <c r="D809" s="50" t="str">
        <f t="shared" si="146"/>
        <v>100uF</v>
      </c>
      <c r="E809" s="50" t="s">
        <v>5109</v>
      </c>
      <c r="F809" s="50" t="str">
        <f t="shared" si="147"/>
        <v>50 V</v>
      </c>
      <c r="G809" s="50" t="str">
        <f t="shared" si="148"/>
        <v>105⁰С</v>
      </c>
      <c r="H809" s="52" t="s">
        <v>6907</v>
      </c>
      <c r="I809" s="50" t="str">
        <f t="shared" si="140"/>
        <v>CapAl8X11.5X3.5mm 100uF, 50 V</v>
      </c>
      <c r="J809" s="45" t="s">
        <v>23</v>
      </c>
      <c r="K809" s="53" t="s">
        <v>5111</v>
      </c>
      <c r="L809" s="45" t="s">
        <v>25</v>
      </c>
      <c r="M809" s="52" t="str">
        <f t="shared" si="141"/>
        <v>CapAl8X11.5X3.5</v>
      </c>
      <c r="N809" s="52" t="str">
        <f t="shared" si="134"/>
        <v>CapAl8X11.5X3.5RA</v>
      </c>
      <c r="O809" s="52" t="str">
        <f t="shared" si="142"/>
        <v>CapAl8X11.5X3.5LA</v>
      </c>
      <c r="P809" s="52" t="s">
        <v>6908</v>
      </c>
      <c r="Q809" s="50" t="s">
        <v>5113</v>
      </c>
      <c r="R809" s="50" t="s">
        <v>6837</v>
      </c>
      <c r="S809" s="50" t="str">
        <f t="shared" ca="1" si="144"/>
        <v>C:\Altium Libraries\Passives Library\DataSheet\Aluminum Electrolytic Capacitors (Panasonic).pdf</v>
      </c>
      <c r="T809" s="50" t="str">
        <f t="shared" si="143"/>
        <v>160V.DC OR MORE HIGH RIPPLE CURRENT ALUMINUM ELECTROLYTIC CAPACITORS CapAl8X11.5X3.5 100uF±20% 50 V 105⁰С</v>
      </c>
    </row>
    <row r="810" spans="1:20" x14ac:dyDescent="0.3">
      <c r="A810" s="50" t="s">
        <v>6909</v>
      </c>
      <c r="B810" s="50" t="str">
        <f t="shared" si="145"/>
        <v>EB</v>
      </c>
      <c r="C810" s="51" t="s">
        <v>5158</v>
      </c>
      <c r="D810" s="50" t="str">
        <f t="shared" si="146"/>
        <v>220uF</v>
      </c>
      <c r="E810" s="50" t="s">
        <v>5109</v>
      </c>
      <c r="F810" s="50" t="str">
        <f t="shared" si="147"/>
        <v>50 V</v>
      </c>
      <c r="G810" s="50" t="str">
        <f t="shared" si="148"/>
        <v>105⁰С</v>
      </c>
      <c r="H810" s="52" t="s">
        <v>6910</v>
      </c>
      <c r="I810" s="50" t="str">
        <f t="shared" si="140"/>
        <v>CapAl10X16X5.0mm 220uF, 50 V</v>
      </c>
      <c r="J810" s="45" t="s">
        <v>23</v>
      </c>
      <c r="K810" s="53" t="s">
        <v>5111</v>
      </c>
      <c r="L810" s="45" t="s">
        <v>25</v>
      </c>
      <c r="M810" s="52" t="str">
        <f t="shared" si="141"/>
        <v>CapAl10X16X5.0</v>
      </c>
      <c r="N810" s="52" t="str">
        <f t="shared" si="134"/>
        <v>CapAl10X16X5.0RA</v>
      </c>
      <c r="O810" s="52" t="str">
        <f t="shared" si="142"/>
        <v>CapAl10X16X5.0LA</v>
      </c>
      <c r="P810" s="52" t="s">
        <v>6911</v>
      </c>
      <c r="Q810" s="50" t="s">
        <v>5113</v>
      </c>
      <c r="R810" s="50" t="s">
        <v>6837</v>
      </c>
      <c r="S810" s="50" t="str">
        <f t="shared" ca="1" si="144"/>
        <v>C:\Altium Libraries\Passives Library\DataSheet\Aluminum Electrolytic Capacitors (Panasonic).pdf</v>
      </c>
      <c r="T810" s="50" t="str">
        <f t="shared" si="143"/>
        <v>160V.DC OR MORE HIGH RIPPLE CURRENT ALUMINUM ELECTROLYTIC CAPACITORS CapAl10X16X5.0 220uF±20% 50 V 105⁰С</v>
      </c>
    </row>
    <row r="811" spans="1:20" x14ac:dyDescent="0.3">
      <c r="A811" s="50" t="s">
        <v>6912</v>
      </c>
      <c r="B811" s="50" t="str">
        <f t="shared" si="145"/>
        <v>EB</v>
      </c>
      <c r="C811" s="51" t="s">
        <v>5162</v>
      </c>
      <c r="D811" s="50" t="str">
        <f t="shared" si="146"/>
        <v>330uF</v>
      </c>
      <c r="E811" s="50" t="s">
        <v>5109</v>
      </c>
      <c r="F811" s="50" t="str">
        <f t="shared" si="147"/>
        <v>50 V</v>
      </c>
      <c r="G811" s="50" t="str">
        <f t="shared" si="148"/>
        <v>105⁰С</v>
      </c>
      <c r="H811" s="52" t="s">
        <v>6913</v>
      </c>
      <c r="I811" s="50" t="str">
        <f t="shared" si="140"/>
        <v>CapAl10X20X5.0mm 330uF, 50 V</v>
      </c>
      <c r="J811" s="45" t="s">
        <v>23</v>
      </c>
      <c r="K811" s="53" t="s">
        <v>5111</v>
      </c>
      <c r="L811" s="45" t="s">
        <v>25</v>
      </c>
      <c r="M811" s="52" t="str">
        <f t="shared" si="141"/>
        <v>CapAl10X20X5.0</v>
      </c>
      <c r="N811" s="52" t="str">
        <f t="shared" si="134"/>
        <v>CapAl10X20X5.0RA</v>
      </c>
      <c r="O811" s="52" t="str">
        <f t="shared" si="142"/>
        <v>CapAl10X20X5.0LA</v>
      </c>
      <c r="P811" s="52" t="s">
        <v>6914</v>
      </c>
      <c r="Q811" s="50" t="s">
        <v>5113</v>
      </c>
      <c r="R811" s="50" t="s">
        <v>6837</v>
      </c>
      <c r="S811" s="50" t="str">
        <f t="shared" ca="1" si="144"/>
        <v>C:\Altium Libraries\Passives Library\DataSheet\Aluminum Electrolytic Capacitors (Panasonic).pdf</v>
      </c>
      <c r="T811" s="50" t="str">
        <f t="shared" si="143"/>
        <v>160V.DC OR MORE HIGH RIPPLE CURRENT ALUMINUM ELECTROLYTIC CAPACITORS CapAl10X20X5.0 330uF±20% 50 V 105⁰С</v>
      </c>
    </row>
    <row r="812" spans="1:20" x14ac:dyDescent="0.3">
      <c r="A812" s="50" t="s">
        <v>6915</v>
      </c>
      <c r="B812" s="50" t="str">
        <f t="shared" si="145"/>
        <v>EB</v>
      </c>
      <c r="C812" s="51" t="s">
        <v>5184</v>
      </c>
      <c r="D812" s="50" t="str">
        <f t="shared" si="146"/>
        <v>470uF</v>
      </c>
      <c r="E812" s="50" t="s">
        <v>5109</v>
      </c>
      <c r="F812" s="50" t="str">
        <f t="shared" si="147"/>
        <v>50 V</v>
      </c>
      <c r="G812" s="50" t="str">
        <f t="shared" si="148"/>
        <v>105⁰С</v>
      </c>
      <c r="H812" s="52" t="s">
        <v>6916</v>
      </c>
      <c r="I812" s="50" t="str">
        <f t="shared" si="140"/>
        <v>CapAl12.5X20X5.0mm 470uF, 50 V</v>
      </c>
      <c r="J812" s="45" t="s">
        <v>23</v>
      </c>
      <c r="K812" s="53" t="s">
        <v>5111</v>
      </c>
      <c r="L812" s="45" t="s">
        <v>25</v>
      </c>
      <c r="M812" s="52" t="str">
        <f t="shared" si="141"/>
        <v>CapAl12.5X20X5.0</v>
      </c>
      <c r="N812" s="52" t="str">
        <f t="shared" si="134"/>
        <v>CapAl12.5X20X5.0RA</v>
      </c>
      <c r="O812" s="52" t="str">
        <f t="shared" si="142"/>
        <v>CapAl12.5X20X5.0LA</v>
      </c>
      <c r="P812" s="52" t="s">
        <v>6917</v>
      </c>
      <c r="Q812" s="50" t="s">
        <v>5113</v>
      </c>
      <c r="R812" s="50" t="s">
        <v>6837</v>
      </c>
      <c r="S812" s="50" t="str">
        <f t="shared" ca="1" si="144"/>
        <v>C:\Altium Libraries\Passives Library\DataSheet\Aluminum Electrolytic Capacitors (Panasonic).pdf</v>
      </c>
      <c r="T812" s="50" t="str">
        <f t="shared" si="143"/>
        <v>160V.DC OR MORE HIGH RIPPLE CURRENT ALUMINUM ELECTROLYTIC CAPACITORS CapAl12.5X20X5.0 470uF±20% 50 V 105⁰С</v>
      </c>
    </row>
    <row r="813" spans="1:20" x14ac:dyDescent="0.3">
      <c r="A813" s="50" t="s">
        <v>6918</v>
      </c>
      <c r="B813" s="50" t="str">
        <f t="shared" si="145"/>
        <v>EB</v>
      </c>
      <c r="C813" s="51" t="s">
        <v>5120</v>
      </c>
      <c r="D813" s="50" t="s">
        <v>5581</v>
      </c>
      <c r="E813" s="50" t="s">
        <v>5109</v>
      </c>
      <c r="F813" s="50" t="str">
        <f t="shared" si="147"/>
        <v>63 V</v>
      </c>
      <c r="G813" s="50" t="str">
        <f t="shared" si="148"/>
        <v>105⁰С</v>
      </c>
      <c r="H813" s="52" t="s">
        <v>6919</v>
      </c>
      <c r="I813" s="50" t="str">
        <f t="shared" si="140"/>
        <v>CapAl5X11X2.0mm 2.2uF, 63 V</v>
      </c>
      <c r="J813" s="45" t="s">
        <v>23</v>
      </c>
      <c r="K813" s="53" t="s">
        <v>5111</v>
      </c>
      <c r="L813" s="45" t="s">
        <v>25</v>
      </c>
      <c r="M813" s="52" t="str">
        <f t="shared" si="141"/>
        <v>CapAl5X11X2.0</v>
      </c>
      <c r="N813" s="52" t="str">
        <f t="shared" si="134"/>
        <v>CapAl5X11X2.0RA</v>
      </c>
      <c r="O813" s="52" t="str">
        <f t="shared" si="142"/>
        <v>CapAl5X11X2.0LA</v>
      </c>
      <c r="P813" s="52" t="s">
        <v>6920</v>
      </c>
      <c r="Q813" s="50" t="s">
        <v>5113</v>
      </c>
      <c r="R813" s="50" t="s">
        <v>6837</v>
      </c>
      <c r="S813" s="50" t="str">
        <f t="shared" ca="1" si="144"/>
        <v>C:\Altium Libraries\Passives Library\DataSheet\Aluminum Electrolytic Capacitors (Panasonic).pdf</v>
      </c>
      <c r="T813" s="50" t="str">
        <f t="shared" si="143"/>
        <v>160V.DC OR MORE HIGH RIPPLE CURRENT ALUMINUM ELECTROLYTIC CAPACITORS CapAl5X11X2.0 2.2uF±20% 63 V 105⁰С</v>
      </c>
    </row>
    <row r="814" spans="1:20" x14ac:dyDescent="0.3">
      <c r="A814" s="50" t="s">
        <v>6921</v>
      </c>
      <c r="B814" s="50" t="str">
        <f t="shared" si="145"/>
        <v>EB</v>
      </c>
      <c r="C814" s="51" t="s">
        <v>5120</v>
      </c>
      <c r="D814" s="50" t="s">
        <v>5585</v>
      </c>
      <c r="E814" s="50" t="s">
        <v>5109</v>
      </c>
      <c r="F814" s="50" t="str">
        <f t="shared" si="147"/>
        <v>63 V</v>
      </c>
      <c r="G814" s="50" t="str">
        <f t="shared" si="148"/>
        <v>105⁰С</v>
      </c>
      <c r="H814" s="52" t="s">
        <v>6922</v>
      </c>
      <c r="I814" s="50" t="str">
        <f t="shared" si="140"/>
        <v>CapAl5X11X2.0mm 3.3uF, 63 V</v>
      </c>
      <c r="J814" s="45" t="s">
        <v>23</v>
      </c>
      <c r="K814" s="53" t="s">
        <v>5111</v>
      </c>
      <c r="L814" s="45" t="s">
        <v>25</v>
      </c>
      <c r="M814" s="52" t="str">
        <f t="shared" si="141"/>
        <v>CapAl5X11X2.0</v>
      </c>
      <c r="N814" s="52" t="str">
        <f t="shared" si="134"/>
        <v>CapAl5X11X2.0RA</v>
      </c>
      <c r="O814" s="52" t="str">
        <f t="shared" si="142"/>
        <v>CapAl5X11X2.0LA</v>
      </c>
      <c r="P814" s="52" t="s">
        <v>6923</v>
      </c>
      <c r="Q814" s="50" t="s">
        <v>5113</v>
      </c>
      <c r="R814" s="50" t="s">
        <v>6837</v>
      </c>
      <c r="S814" s="50" t="str">
        <f t="shared" ca="1" si="144"/>
        <v>C:\Altium Libraries\Passives Library\DataSheet\Aluminum Electrolytic Capacitors (Panasonic).pdf</v>
      </c>
      <c r="T814" s="50" t="str">
        <f t="shared" si="143"/>
        <v>160V.DC OR MORE HIGH RIPPLE CURRENT ALUMINUM ELECTROLYTIC CAPACITORS CapAl5X11X2.0 3.3uF±20% 63 V 105⁰С</v>
      </c>
    </row>
    <row r="815" spans="1:20" x14ac:dyDescent="0.3">
      <c r="A815" s="50" t="s">
        <v>6924</v>
      </c>
      <c r="B815" s="50" t="str">
        <f t="shared" si="145"/>
        <v>EB</v>
      </c>
      <c r="C815" s="51" t="s">
        <v>5120</v>
      </c>
      <c r="D815" s="50" t="s">
        <v>5588</v>
      </c>
      <c r="E815" s="50" t="s">
        <v>5109</v>
      </c>
      <c r="F815" s="50" t="str">
        <f t="shared" si="147"/>
        <v>63 V</v>
      </c>
      <c r="G815" s="50" t="str">
        <f t="shared" si="148"/>
        <v>105⁰С</v>
      </c>
      <c r="H815" s="52" t="s">
        <v>6925</v>
      </c>
      <c r="I815" s="50" t="str">
        <f t="shared" si="140"/>
        <v>CapAl5X11X2.0mm 4.7uF, 63 V</v>
      </c>
      <c r="J815" s="45" t="s">
        <v>23</v>
      </c>
      <c r="K815" s="53" t="s">
        <v>5111</v>
      </c>
      <c r="L815" s="45" t="s">
        <v>25</v>
      </c>
      <c r="M815" s="52" t="str">
        <f t="shared" si="141"/>
        <v>CapAl5X11X2.0</v>
      </c>
      <c r="N815" s="52" t="str">
        <f t="shared" si="134"/>
        <v>CapAl5X11X2.0RA</v>
      </c>
      <c r="O815" s="52" t="str">
        <f t="shared" si="142"/>
        <v>CapAl5X11X2.0LA</v>
      </c>
      <c r="P815" s="52" t="s">
        <v>6926</v>
      </c>
      <c r="Q815" s="50" t="s">
        <v>5113</v>
      </c>
      <c r="R815" s="50" t="s">
        <v>6837</v>
      </c>
      <c r="S815" s="50" t="str">
        <f t="shared" ca="1" si="144"/>
        <v>C:\Altium Libraries\Passives Library\DataSheet\Aluminum Electrolytic Capacitors (Panasonic).pdf</v>
      </c>
      <c r="T815" s="50" t="str">
        <f t="shared" si="143"/>
        <v>160V.DC OR MORE HIGH RIPPLE CURRENT ALUMINUM ELECTROLYTIC CAPACITORS CapAl5X11X2.0 4.7uF±20% 63 V 105⁰С</v>
      </c>
    </row>
    <row r="816" spans="1:20" x14ac:dyDescent="0.3">
      <c r="A816" s="50" t="s">
        <v>6927</v>
      </c>
      <c r="B816" s="50" t="str">
        <f t="shared" si="145"/>
        <v>EB</v>
      </c>
      <c r="C816" s="51" t="s">
        <v>5120</v>
      </c>
      <c r="D816" s="50" t="str">
        <f t="shared" si="146"/>
        <v>10uF</v>
      </c>
      <c r="E816" s="50" t="s">
        <v>5109</v>
      </c>
      <c r="F816" s="50" t="str">
        <f t="shared" si="147"/>
        <v>63 V</v>
      </c>
      <c r="G816" s="50" t="str">
        <f t="shared" si="148"/>
        <v>105⁰С</v>
      </c>
      <c r="H816" s="52" t="s">
        <v>6928</v>
      </c>
      <c r="I816" s="50" t="str">
        <f t="shared" si="140"/>
        <v>CapAl5X11X2.0mm 10uF, 63 V</v>
      </c>
      <c r="J816" s="45" t="s">
        <v>23</v>
      </c>
      <c r="K816" s="53" t="s">
        <v>5111</v>
      </c>
      <c r="L816" s="45" t="s">
        <v>25</v>
      </c>
      <c r="M816" s="52" t="str">
        <f t="shared" si="141"/>
        <v>CapAl5X11X2.0</v>
      </c>
      <c r="N816" s="52" t="str">
        <f t="shared" si="134"/>
        <v>CapAl5X11X2.0RA</v>
      </c>
      <c r="O816" s="52" t="str">
        <f t="shared" si="142"/>
        <v>CapAl5X11X2.0LA</v>
      </c>
      <c r="P816" s="52" t="s">
        <v>6929</v>
      </c>
      <c r="Q816" s="50" t="s">
        <v>5113</v>
      </c>
      <c r="R816" s="50" t="s">
        <v>6837</v>
      </c>
      <c r="S816" s="50" t="str">
        <f t="shared" ca="1" si="144"/>
        <v>C:\Altium Libraries\Passives Library\DataSheet\Aluminum Electrolytic Capacitors (Panasonic).pdf</v>
      </c>
      <c r="T816" s="50" t="str">
        <f t="shared" si="143"/>
        <v>160V.DC OR MORE HIGH RIPPLE CURRENT ALUMINUM ELECTROLYTIC CAPACITORS CapAl5X11X2.0 10uF±20% 63 V 105⁰С</v>
      </c>
    </row>
    <row r="817" spans="1:20" x14ac:dyDescent="0.3">
      <c r="A817" s="50" t="s">
        <v>6930</v>
      </c>
      <c r="B817" s="50" t="str">
        <f t="shared" si="145"/>
        <v>EB</v>
      </c>
      <c r="C817" s="51" t="s">
        <v>5128</v>
      </c>
      <c r="D817" s="50" t="str">
        <f t="shared" si="146"/>
        <v>22uF</v>
      </c>
      <c r="E817" s="50" t="s">
        <v>5109</v>
      </c>
      <c r="F817" s="50" t="str">
        <f t="shared" si="147"/>
        <v>63 V</v>
      </c>
      <c r="G817" s="50" t="str">
        <f t="shared" si="148"/>
        <v>105⁰С</v>
      </c>
      <c r="H817" s="52" t="s">
        <v>6931</v>
      </c>
      <c r="I817" s="50" t="str">
        <f t="shared" si="140"/>
        <v>CapAl6.3X11.2X2.5mm 22uF, 63 V</v>
      </c>
      <c r="J817" s="45" t="s">
        <v>23</v>
      </c>
      <c r="K817" s="53" t="s">
        <v>5111</v>
      </c>
      <c r="L817" s="45" t="s">
        <v>25</v>
      </c>
      <c r="M817" s="52" t="str">
        <f t="shared" si="141"/>
        <v>CapAl6.3X11.2X2.5</v>
      </c>
      <c r="N817" s="52" t="str">
        <f t="shared" si="134"/>
        <v>CapAl6.3X11.2X2.5RA</v>
      </c>
      <c r="O817" s="52" t="str">
        <f t="shared" si="142"/>
        <v>CapAl6.3X11.2X2.5LA</v>
      </c>
      <c r="P817" s="52" t="s">
        <v>6932</v>
      </c>
      <c r="Q817" s="50" t="s">
        <v>5113</v>
      </c>
      <c r="R817" s="50" t="s">
        <v>6837</v>
      </c>
      <c r="S817" s="50" t="str">
        <f t="shared" ca="1" si="144"/>
        <v>C:\Altium Libraries\Passives Library\DataSheet\Aluminum Electrolytic Capacitors (Panasonic).pdf</v>
      </c>
      <c r="T817" s="50" t="str">
        <f t="shared" si="143"/>
        <v>160V.DC OR MORE HIGH RIPPLE CURRENT ALUMINUM ELECTROLYTIC CAPACITORS CapAl6.3X11.2X2.5 22uF±20% 63 V 105⁰С</v>
      </c>
    </row>
    <row r="818" spans="1:20" x14ac:dyDescent="0.3">
      <c r="A818" s="50" t="s">
        <v>6933</v>
      </c>
      <c r="B818" s="50" t="str">
        <f t="shared" si="145"/>
        <v>EB</v>
      </c>
      <c r="C818" s="51" t="s">
        <v>5128</v>
      </c>
      <c r="D818" s="50" t="str">
        <f t="shared" si="146"/>
        <v>33uF</v>
      </c>
      <c r="E818" s="50" t="s">
        <v>5109</v>
      </c>
      <c r="F818" s="50" t="str">
        <f t="shared" si="147"/>
        <v>63 V</v>
      </c>
      <c r="G818" s="50" t="str">
        <f t="shared" si="148"/>
        <v>105⁰С</v>
      </c>
      <c r="H818" s="52" t="s">
        <v>6934</v>
      </c>
      <c r="I818" s="50" t="str">
        <f t="shared" si="140"/>
        <v>CapAl6.3X11.2X2.5mm 33uF, 63 V</v>
      </c>
      <c r="J818" s="45" t="s">
        <v>23</v>
      </c>
      <c r="K818" s="53" t="s">
        <v>5111</v>
      </c>
      <c r="L818" s="45" t="s">
        <v>25</v>
      </c>
      <c r="M818" s="52" t="str">
        <f t="shared" si="141"/>
        <v>CapAl6.3X11.2X2.5</v>
      </c>
      <c r="N818" s="52" t="str">
        <f t="shared" si="134"/>
        <v>CapAl6.3X11.2X2.5RA</v>
      </c>
      <c r="O818" s="52" t="str">
        <f t="shared" si="142"/>
        <v>CapAl6.3X11.2X2.5LA</v>
      </c>
      <c r="P818" s="52" t="s">
        <v>6935</v>
      </c>
      <c r="Q818" s="50" t="s">
        <v>5113</v>
      </c>
      <c r="R818" s="50" t="s">
        <v>6837</v>
      </c>
      <c r="S818" s="50" t="str">
        <f t="shared" ca="1" si="144"/>
        <v>C:\Altium Libraries\Passives Library\DataSheet\Aluminum Electrolytic Capacitors (Panasonic).pdf</v>
      </c>
      <c r="T818" s="50" t="str">
        <f t="shared" si="143"/>
        <v>160V.DC OR MORE HIGH RIPPLE CURRENT ALUMINUM ELECTROLYTIC CAPACITORS CapAl6.3X11.2X2.5 33uF±20% 63 V 105⁰С</v>
      </c>
    </row>
    <row r="819" spans="1:20" x14ac:dyDescent="0.3">
      <c r="A819" s="50" t="s">
        <v>6936</v>
      </c>
      <c r="B819" s="50" t="str">
        <f t="shared" si="145"/>
        <v>EB</v>
      </c>
      <c r="C819" s="51" t="s">
        <v>5144</v>
      </c>
      <c r="D819" s="50" t="str">
        <f t="shared" si="146"/>
        <v>47uF</v>
      </c>
      <c r="E819" s="50" t="s">
        <v>5109</v>
      </c>
      <c r="F819" s="50" t="str">
        <f t="shared" si="147"/>
        <v>63 V</v>
      </c>
      <c r="G819" s="50" t="str">
        <f t="shared" si="148"/>
        <v>105⁰С</v>
      </c>
      <c r="H819" s="52" t="s">
        <v>6937</v>
      </c>
      <c r="I819" s="50" t="str">
        <f t="shared" si="140"/>
        <v>CapAl8X15X3.5mm 47uF, 63 V</v>
      </c>
      <c r="J819" s="45" t="s">
        <v>23</v>
      </c>
      <c r="K819" s="53" t="s">
        <v>5111</v>
      </c>
      <c r="L819" s="45" t="s">
        <v>25</v>
      </c>
      <c r="M819" s="52" t="str">
        <f t="shared" si="141"/>
        <v>CapAl8X15X3.5</v>
      </c>
      <c r="N819" s="52" t="str">
        <f t="shared" si="134"/>
        <v>CapAl8X15X3.5RA</v>
      </c>
      <c r="O819" s="52" t="str">
        <f t="shared" si="142"/>
        <v>CapAl8X15X3.5LA</v>
      </c>
      <c r="P819" s="52" t="s">
        <v>6938</v>
      </c>
      <c r="Q819" s="50" t="s">
        <v>5113</v>
      </c>
      <c r="R819" s="50" t="s">
        <v>6837</v>
      </c>
      <c r="S819" s="50" t="str">
        <f t="shared" ca="1" si="144"/>
        <v>C:\Altium Libraries\Passives Library\DataSheet\Aluminum Electrolytic Capacitors (Panasonic).pdf</v>
      </c>
      <c r="T819" s="50" t="str">
        <f t="shared" si="143"/>
        <v>160V.DC OR MORE HIGH RIPPLE CURRENT ALUMINUM ELECTROLYTIC CAPACITORS CapAl8X15X3.5 47uF±20% 63 V 105⁰С</v>
      </c>
    </row>
    <row r="820" spans="1:20" x14ac:dyDescent="0.3">
      <c r="A820" s="50" t="s">
        <v>6939</v>
      </c>
      <c r="B820" s="50" t="str">
        <f t="shared" si="145"/>
        <v>EB</v>
      </c>
      <c r="C820" s="51" t="s">
        <v>5136</v>
      </c>
      <c r="D820" s="50" t="str">
        <f t="shared" si="146"/>
        <v>47uF</v>
      </c>
      <c r="E820" s="50" t="s">
        <v>5109</v>
      </c>
      <c r="F820" s="50" t="str">
        <f t="shared" si="147"/>
        <v>63 V</v>
      </c>
      <c r="G820" s="50" t="str">
        <f t="shared" si="148"/>
        <v>105⁰С</v>
      </c>
      <c r="H820" s="52" t="s">
        <v>5796</v>
      </c>
      <c r="I820" s="50" t="str">
        <f t="shared" si="140"/>
        <v>CapAl8X11.5X3.5mm 47uF, 63 V</v>
      </c>
      <c r="J820" s="45" t="s">
        <v>23</v>
      </c>
      <c r="K820" s="53" t="s">
        <v>5111</v>
      </c>
      <c r="L820" s="45" t="s">
        <v>25</v>
      </c>
      <c r="M820" s="52" t="str">
        <f t="shared" si="141"/>
        <v>CapAl8X11.5X3.5</v>
      </c>
      <c r="N820" s="52" t="str">
        <f t="shared" si="134"/>
        <v>CapAl8X11.5X3.5RA</v>
      </c>
      <c r="O820" s="52" t="str">
        <f t="shared" si="142"/>
        <v>CapAl8X11.5X3.5LA</v>
      </c>
      <c r="P820" s="52" t="s">
        <v>6940</v>
      </c>
      <c r="Q820" s="50" t="s">
        <v>5113</v>
      </c>
      <c r="R820" s="50" t="s">
        <v>6837</v>
      </c>
      <c r="S820" s="50" t="str">
        <f t="shared" ca="1" si="144"/>
        <v>C:\Altium Libraries\Passives Library\DataSheet\Aluminum Electrolytic Capacitors (Panasonic).pdf</v>
      </c>
      <c r="T820" s="50" t="str">
        <f t="shared" si="143"/>
        <v>160V.DC OR MORE HIGH RIPPLE CURRENT ALUMINUM ELECTROLYTIC CAPACITORS CapAl8X11.5X3.5 47uF±20% 63 V 105⁰С</v>
      </c>
    </row>
    <row r="821" spans="1:20" x14ac:dyDescent="0.3">
      <c r="A821" s="50" t="s">
        <v>6941</v>
      </c>
      <c r="B821" s="50" t="str">
        <f t="shared" si="145"/>
        <v>EB</v>
      </c>
      <c r="C821" s="51" t="s">
        <v>5144</v>
      </c>
      <c r="D821" s="50" t="str">
        <f t="shared" si="146"/>
        <v>100uF</v>
      </c>
      <c r="E821" s="50" t="s">
        <v>5109</v>
      </c>
      <c r="F821" s="50" t="str">
        <f t="shared" si="147"/>
        <v>63 V</v>
      </c>
      <c r="G821" s="50" t="str">
        <f t="shared" si="148"/>
        <v>105⁰С</v>
      </c>
      <c r="H821" s="52" t="s">
        <v>6845</v>
      </c>
      <c r="I821" s="50" t="str">
        <f t="shared" si="140"/>
        <v>CapAl8X15X3.5mm 100uF, 63 V</v>
      </c>
      <c r="J821" s="45" t="s">
        <v>23</v>
      </c>
      <c r="K821" s="53" t="s">
        <v>5111</v>
      </c>
      <c r="L821" s="45" t="s">
        <v>25</v>
      </c>
      <c r="M821" s="52" t="str">
        <f t="shared" si="141"/>
        <v>CapAl8X15X3.5</v>
      </c>
      <c r="N821" s="52" t="str">
        <f t="shared" si="134"/>
        <v>CapAl8X15X3.5RA</v>
      </c>
      <c r="O821" s="52" t="str">
        <f t="shared" si="142"/>
        <v>CapAl8X15X3.5LA</v>
      </c>
      <c r="P821" s="52" t="s">
        <v>6942</v>
      </c>
      <c r="Q821" s="50" t="s">
        <v>5113</v>
      </c>
      <c r="R821" s="50" t="s">
        <v>6837</v>
      </c>
      <c r="S821" s="50" t="str">
        <f t="shared" ca="1" si="144"/>
        <v>C:\Altium Libraries\Passives Library\DataSheet\Aluminum Electrolytic Capacitors (Panasonic).pdf</v>
      </c>
      <c r="T821" s="50" t="str">
        <f t="shared" si="143"/>
        <v>160V.DC OR MORE HIGH RIPPLE CURRENT ALUMINUM ELECTROLYTIC CAPACITORS CapAl8X15X3.5 100uF±20% 63 V 105⁰С</v>
      </c>
    </row>
    <row r="822" spans="1:20" x14ac:dyDescent="0.3">
      <c r="A822" s="50" t="s">
        <v>6943</v>
      </c>
      <c r="B822" s="50" t="str">
        <f t="shared" si="145"/>
        <v>EB</v>
      </c>
      <c r="C822" s="51" t="s">
        <v>5162</v>
      </c>
      <c r="D822" s="50" t="str">
        <f t="shared" si="146"/>
        <v>220uF</v>
      </c>
      <c r="E822" s="50" t="s">
        <v>5109</v>
      </c>
      <c r="F822" s="50" t="str">
        <f t="shared" si="147"/>
        <v>63 V</v>
      </c>
      <c r="G822" s="50" t="str">
        <f t="shared" si="148"/>
        <v>105⁰С</v>
      </c>
      <c r="H822" s="52" t="s">
        <v>6944</v>
      </c>
      <c r="I822" s="50" t="str">
        <f t="shared" si="140"/>
        <v>CapAl10X20X5.0mm 220uF, 63 V</v>
      </c>
      <c r="J822" s="45" t="s">
        <v>23</v>
      </c>
      <c r="K822" s="53" t="s">
        <v>5111</v>
      </c>
      <c r="L822" s="45" t="s">
        <v>25</v>
      </c>
      <c r="M822" s="52" t="str">
        <f t="shared" si="141"/>
        <v>CapAl10X20X5.0</v>
      </c>
      <c r="N822" s="52" t="str">
        <f t="shared" si="134"/>
        <v>CapAl10X20X5.0RA</v>
      </c>
      <c r="O822" s="52" t="str">
        <f t="shared" si="142"/>
        <v>CapAl10X20X5.0LA</v>
      </c>
      <c r="P822" s="52" t="s">
        <v>6945</v>
      </c>
      <c r="Q822" s="50" t="s">
        <v>5113</v>
      </c>
      <c r="R822" s="50" t="s">
        <v>6837</v>
      </c>
      <c r="S822" s="50" t="str">
        <f t="shared" ca="1" si="144"/>
        <v>C:\Altium Libraries\Passives Library\DataSheet\Aluminum Electrolytic Capacitors (Panasonic).pdf</v>
      </c>
      <c r="T822" s="50" t="str">
        <f t="shared" si="143"/>
        <v>160V.DC OR MORE HIGH RIPPLE CURRENT ALUMINUM ELECTROLYTIC CAPACITORS CapAl10X20X5.0 220uF±20% 63 V 105⁰С</v>
      </c>
    </row>
    <row r="823" spans="1:20" x14ac:dyDescent="0.3">
      <c r="A823" s="50" t="s">
        <v>6946</v>
      </c>
      <c r="B823" s="50" t="str">
        <f t="shared" si="145"/>
        <v>EB</v>
      </c>
      <c r="C823" s="51" t="s">
        <v>5184</v>
      </c>
      <c r="D823" s="50" t="str">
        <f t="shared" si="146"/>
        <v>330uF</v>
      </c>
      <c r="E823" s="50" t="s">
        <v>5109</v>
      </c>
      <c r="F823" s="50" t="str">
        <f t="shared" si="147"/>
        <v>63 V</v>
      </c>
      <c r="G823" s="50" t="str">
        <f t="shared" si="148"/>
        <v>105⁰С</v>
      </c>
      <c r="H823" s="52" t="s">
        <v>6947</v>
      </c>
      <c r="I823" s="50" t="str">
        <f t="shared" si="140"/>
        <v>CapAl12.5X20X5.0mm 330uF, 63 V</v>
      </c>
      <c r="J823" s="45" t="s">
        <v>23</v>
      </c>
      <c r="K823" s="53" t="s">
        <v>5111</v>
      </c>
      <c r="L823" s="45" t="s">
        <v>25</v>
      </c>
      <c r="M823" s="52" t="str">
        <f t="shared" si="141"/>
        <v>CapAl12.5X20X5.0</v>
      </c>
      <c r="N823" s="52" t="str">
        <f t="shared" si="134"/>
        <v>CapAl12.5X20X5.0RA</v>
      </c>
      <c r="O823" s="52" t="str">
        <f t="shared" si="142"/>
        <v>CapAl12.5X20X5.0LA</v>
      </c>
      <c r="P823" s="52" t="s">
        <v>6948</v>
      </c>
      <c r="Q823" s="50" t="s">
        <v>5113</v>
      </c>
      <c r="R823" s="50" t="s">
        <v>6837</v>
      </c>
      <c r="S823" s="50" t="str">
        <f t="shared" ca="1" si="144"/>
        <v>C:\Altium Libraries\Passives Library\DataSheet\Aluminum Electrolytic Capacitors (Panasonic).pdf</v>
      </c>
      <c r="T823" s="50" t="str">
        <f t="shared" si="143"/>
        <v>160V.DC OR MORE HIGH RIPPLE CURRENT ALUMINUM ELECTROLYTIC CAPACITORS CapAl12.5X20X5.0 330uF±20% 63 V 105⁰С</v>
      </c>
    </row>
    <row r="824" spans="1:20" x14ac:dyDescent="0.3">
      <c r="A824" s="50" t="s">
        <v>6949</v>
      </c>
      <c r="B824" s="50" t="str">
        <f t="shared" si="145"/>
        <v>EB</v>
      </c>
      <c r="C824" s="51" t="s">
        <v>5196</v>
      </c>
      <c r="D824" s="50" t="str">
        <f t="shared" si="146"/>
        <v>470uF</v>
      </c>
      <c r="E824" s="50" t="s">
        <v>5109</v>
      </c>
      <c r="F824" s="50" t="str">
        <f t="shared" si="147"/>
        <v>63 V</v>
      </c>
      <c r="G824" s="50" t="str">
        <f t="shared" si="148"/>
        <v>105⁰С</v>
      </c>
      <c r="H824" s="52" t="s">
        <v>6950</v>
      </c>
      <c r="I824" s="50" t="str">
        <f t="shared" si="140"/>
        <v>CapAl12.5X25X5.0mm 470uF, 63 V</v>
      </c>
      <c r="J824" s="45" t="s">
        <v>23</v>
      </c>
      <c r="K824" s="53" t="s">
        <v>5111</v>
      </c>
      <c r="L824" s="45" t="s">
        <v>25</v>
      </c>
      <c r="M824" s="52" t="str">
        <f t="shared" si="141"/>
        <v>CapAl12.5X25X5.0</v>
      </c>
      <c r="N824" s="52" t="str">
        <f t="shared" si="134"/>
        <v>CapAl12.5X25X5.0RA</v>
      </c>
      <c r="O824" s="52" t="str">
        <f t="shared" si="142"/>
        <v>CapAl12.5X25X5.0LA</v>
      </c>
      <c r="P824" s="52" t="s">
        <v>6951</v>
      </c>
      <c r="Q824" s="50" t="s">
        <v>5113</v>
      </c>
      <c r="R824" s="50" t="s">
        <v>6837</v>
      </c>
      <c r="S824" s="50" t="str">
        <f t="shared" ca="1" si="144"/>
        <v>C:\Altium Libraries\Passives Library\DataSheet\Aluminum Electrolytic Capacitors (Panasonic).pdf</v>
      </c>
      <c r="T824" s="50" t="str">
        <f t="shared" si="143"/>
        <v>160V.DC OR MORE HIGH RIPPLE CURRENT ALUMINUM ELECTROLYTIC CAPACITORS CapAl12.5X25X5.0 470uF±20% 63 V 105⁰С</v>
      </c>
    </row>
    <row r="825" spans="1:20" x14ac:dyDescent="0.3">
      <c r="A825" s="50" t="s">
        <v>6952</v>
      </c>
      <c r="B825" s="50" t="str">
        <f t="shared" si="145"/>
        <v>EB</v>
      </c>
      <c r="C825" s="51" t="s">
        <v>5162</v>
      </c>
      <c r="D825" s="50" t="str">
        <f t="shared" si="146"/>
        <v>22uF</v>
      </c>
      <c r="E825" s="50" t="s">
        <v>5109</v>
      </c>
      <c r="F825" s="50" t="str">
        <f t="shared" si="147"/>
        <v>160 V</v>
      </c>
      <c r="G825" s="50" t="str">
        <f t="shared" si="148"/>
        <v>105⁰С</v>
      </c>
      <c r="H825" s="52" t="s">
        <v>6953</v>
      </c>
      <c r="I825" s="50" t="str">
        <f t="shared" si="140"/>
        <v>CapAl10X20X5.0mm 22uF, 160 V</v>
      </c>
      <c r="J825" s="45" t="s">
        <v>23</v>
      </c>
      <c r="K825" s="53" t="s">
        <v>5111</v>
      </c>
      <c r="L825" s="45" t="s">
        <v>25</v>
      </c>
      <c r="M825" s="52" t="str">
        <f t="shared" si="141"/>
        <v>CapAl10X20X5.0</v>
      </c>
      <c r="N825" s="52" t="str">
        <f t="shared" si="134"/>
        <v>CapAl10X20X5.0RA</v>
      </c>
      <c r="O825" s="52" t="str">
        <f t="shared" si="142"/>
        <v>CapAl10X20X5.0LA</v>
      </c>
      <c r="P825" s="52" t="s">
        <v>6954</v>
      </c>
      <c r="Q825" s="50" t="s">
        <v>5113</v>
      </c>
      <c r="R825" s="50" t="s">
        <v>6837</v>
      </c>
      <c r="S825" s="50" t="str">
        <f t="shared" ca="1" si="144"/>
        <v>C:\Altium Libraries\Passives Library\DataSheet\Aluminum Electrolytic Capacitors (Panasonic).pdf</v>
      </c>
      <c r="T825" s="50" t="str">
        <f t="shared" si="143"/>
        <v>160V.DC OR MORE HIGH RIPPLE CURRENT ALUMINUM ELECTROLYTIC CAPACITORS CapAl10X20X5.0 22uF±20% 160 V 105⁰С</v>
      </c>
    </row>
    <row r="826" spans="1:20" x14ac:dyDescent="0.3">
      <c r="A826" s="50" t="s">
        <v>6955</v>
      </c>
      <c r="B826" s="50" t="str">
        <f t="shared" si="145"/>
        <v>EB</v>
      </c>
      <c r="C826" s="51" t="s">
        <v>5162</v>
      </c>
      <c r="D826" s="50" t="str">
        <f t="shared" si="146"/>
        <v>33uF</v>
      </c>
      <c r="E826" s="50" t="s">
        <v>5109</v>
      </c>
      <c r="F826" s="50" t="str">
        <f t="shared" si="147"/>
        <v>160 V</v>
      </c>
      <c r="G826" s="50" t="str">
        <f t="shared" si="148"/>
        <v>105⁰С</v>
      </c>
      <c r="H826" s="52" t="s">
        <v>6953</v>
      </c>
      <c r="I826" s="50" t="str">
        <f t="shared" si="140"/>
        <v>CapAl10X20X5.0mm 33uF, 160 V</v>
      </c>
      <c r="J826" s="45" t="s">
        <v>23</v>
      </c>
      <c r="K826" s="53" t="s">
        <v>5111</v>
      </c>
      <c r="L826" s="45" t="s">
        <v>25</v>
      </c>
      <c r="M826" s="52" t="str">
        <f t="shared" si="141"/>
        <v>CapAl10X20X5.0</v>
      </c>
      <c r="N826" s="52" t="str">
        <f t="shared" si="134"/>
        <v>CapAl10X20X5.0RA</v>
      </c>
      <c r="O826" s="52" t="str">
        <f t="shared" si="142"/>
        <v>CapAl10X20X5.0LA</v>
      </c>
      <c r="P826" s="52" t="s">
        <v>6956</v>
      </c>
      <c r="Q826" s="50" t="s">
        <v>5113</v>
      </c>
      <c r="R826" s="50" t="s">
        <v>6837</v>
      </c>
      <c r="S826" s="50" t="str">
        <f t="shared" ca="1" si="144"/>
        <v>C:\Altium Libraries\Passives Library\DataSheet\Aluminum Electrolytic Capacitors (Panasonic).pdf</v>
      </c>
      <c r="T826" s="50" t="str">
        <f t="shared" si="143"/>
        <v>160V.DC OR MORE HIGH RIPPLE CURRENT ALUMINUM ELECTROLYTIC CAPACITORS CapAl10X20X5.0 33uF±20% 160 V 105⁰С</v>
      </c>
    </row>
    <row r="827" spans="1:20" x14ac:dyDescent="0.3">
      <c r="A827" s="50" t="s">
        <v>6957</v>
      </c>
      <c r="B827" s="50" t="str">
        <f t="shared" si="145"/>
        <v>EB</v>
      </c>
      <c r="C827" s="51" t="s">
        <v>5184</v>
      </c>
      <c r="D827" s="50" t="str">
        <f t="shared" si="146"/>
        <v>47uF</v>
      </c>
      <c r="E827" s="50" t="s">
        <v>5109</v>
      </c>
      <c r="F827" s="50" t="str">
        <f t="shared" si="147"/>
        <v>160 V</v>
      </c>
      <c r="G827" s="50" t="str">
        <f t="shared" si="148"/>
        <v>105⁰С</v>
      </c>
      <c r="H827" s="52" t="s">
        <v>5720</v>
      </c>
      <c r="I827" s="50" t="str">
        <f t="shared" si="140"/>
        <v>CapAl12.5X20X5.0mm 47uF, 160 V</v>
      </c>
      <c r="J827" s="45" t="s">
        <v>23</v>
      </c>
      <c r="K827" s="53" t="s">
        <v>5111</v>
      </c>
      <c r="L827" s="45" t="s">
        <v>25</v>
      </c>
      <c r="M827" s="52" t="str">
        <f t="shared" si="141"/>
        <v>CapAl12.5X20X5.0</v>
      </c>
      <c r="N827" s="52" t="str">
        <f t="shared" si="134"/>
        <v>CapAl12.5X20X5.0RA</v>
      </c>
      <c r="O827" s="52" t="str">
        <f t="shared" si="142"/>
        <v>CapAl12.5X20X5.0LA</v>
      </c>
      <c r="P827" s="52" t="s">
        <v>6958</v>
      </c>
      <c r="Q827" s="50" t="s">
        <v>5113</v>
      </c>
      <c r="R827" s="50" t="s">
        <v>6837</v>
      </c>
      <c r="S827" s="50" t="str">
        <f t="shared" ca="1" si="144"/>
        <v>C:\Altium Libraries\Passives Library\DataSheet\Aluminum Electrolytic Capacitors (Panasonic).pdf</v>
      </c>
      <c r="T827" s="50" t="str">
        <f t="shared" si="143"/>
        <v>160V.DC OR MORE HIGH RIPPLE CURRENT ALUMINUM ELECTROLYTIC CAPACITORS CapAl12.5X20X5.0 47uF±20% 160 V 105⁰С</v>
      </c>
    </row>
    <row r="828" spans="1:20" x14ac:dyDescent="0.3">
      <c r="A828" s="50" t="s">
        <v>6959</v>
      </c>
      <c r="B828" s="50" t="str">
        <f t="shared" si="145"/>
        <v>EB</v>
      </c>
      <c r="C828" s="51" t="s">
        <v>5196</v>
      </c>
      <c r="D828" s="50" t="str">
        <f t="shared" si="146"/>
        <v>68uF</v>
      </c>
      <c r="E828" s="50" t="s">
        <v>5109</v>
      </c>
      <c r="F828" s="50" t="str">
        <f t="shared" si="147"/>
        <v>160 V</v>
      </c>
      <c r="G828" s="50" t="str">
        <f t="shared" si="148"/>
        <v>105⁰С</v>
      </c>
      <c r="H828" s="52" t="s">
        <v>6960</v>
      </c>
      <c r="I828" s="50" t="str">
        <f t="shared" si="140"/>
        <v>CapAl12.5X25X5.0mm 68uF, 160 V</v>
      </c>
      <c r="J828" s="45" t="s">
        <v>23</v>
      </c>
      <c r="K828" s="53" t="s">
        <v>5111</v>
      </c>
      <c r="L828" s="45" t="s">
        <v>25</v>
      </c>
      <c r="M828" s="52" t="str">
        <f t="shared" si="141"/>
        <v>CapAl12.5X25X5.0</v>
      </c>
      <c r="N828" s="52" t="str">
        <f t="shared" si="134"/>
        <v>CapAl12.5X25X5.0RA</v>
      </c>
      <c r="O828" s="52" t="str">
        <f t="shared" si="142"/>
        <v>CapAl12.5X25X5.0LA</v>
      </c>
      <c r="P828" s="52" t="s">
        <v>6961</v>
      </c>
      <c r="Q828" s="50" t="s">
        <v>5113</v>
      </c>
      <c r="R828" s="50" t="s">
        <v>6837</v>
      </c>
      <c r="S828" s="50" t="str">
        <f t="shared" ca="1" si="144"/>
        <v>C:\Altium Libraries\Passives Library\DataSheet\Aluminum Electrolytic Capacitors (Panasonic).pdf</v>
      </c>
      <c r="T828" s="50" t="str">
        <f t="shared" si="143"/>
        <v>160V.DC OR MORE HIGH RIPPLE CURRENT ALUMINUM ELECTROLYTIC CAPACITORS CapAl12.5X25X5.0 68uF±20% 160 V 105⁰С</v>
      </c>
    </row>
    <row r="829" spans="1:20" x14ac:dyDescent="0.3">
      <c r="A829" s="50" t="s">
        <v>6962</v>
      </c>
      <c r="B829" s="50" t="str">
        <f t="shared" si="145"/>
        <v>EB</v>
      </c>
      <c r="C829" s="51" t="s">
        <v>5204</v>
      </c>
      <c r="D829" s="50" t="str">
        <f t="shared" si="146"/>
        <v>68uF</v>
      </c>
      <c r="E829" s="50" t="s">
        <v>5109</v>
      </c>
      <c r="F829" s="50" t="str">
        <f t="shared" si="147"/>
        <v>160 V</v>
      </c>
      <c r="G829" s="50" t="str">
        <f t="shared" si="148"/>
        <v>105⁰С</v>
      </c>
      <c r="H829" s="52" t="s">
        <v>6960</v>
      </c>
      <c r="I829" s="50" t="str">
        <f t="shared" si="140"/>
        <v>CapAl16X20X7.5mm 68uF, 160 V</v>
      </c>
      <c r="J829" s="45" t="s">
        <v>23</v>
      </c>
      <c r="K829" s="53" t="s">
        <v>5111</v>
      </c>
      <c r="L829" s="45" t="s">
        <v>25</v>
      </c>
      <c r="M829" s="52" t="str">
        <f t="shared" si="141"/>
        <v>CapAl16X20X7.5</v>
      </c>
      <c r="N829" s="52" t="str">
        <f t="shared" si="134"/>
        <v>CapAl16X20X7.5RA</v>
      </c>
      <c r="O829" s="52" t="str">
        <f t="shared" si="142"/>
        <v>CapAl16X20X7.5LA</v>
      </c>
      <c r="P829" s="52" t="s">
        <v>6963</v>
      </c>
      <c r="Q829" s="50" t="s">
        <v>5113</v>
      </c>
      <c r="R829" s="50" t="s">
        <v>6837</v>
      </c>
      <c r="S829" s="50" t="str">
        <f t="shared" ca="1" si="144"/>
        <v>C:\Altium Libraries\Passives Library\DataSheet\Aluminum Electrolytic Capacitors (Panasonic).pdf</v>
      </c>
      <c r="T829" s="50" t="str">
        <f t="shared" si="143"/>
        <v>160V.DC OR MORE HIGH RIPPLE CURRENT ALUMINUM ELECTROLYTIC CAPACITORS CapAl16X20X7.5 68uF±20% 160 V 105⁰С</v>
      </c>
    </row>
    <row r="830" spans="1:20" x14ac:dyDescent="0.3">
      <c r="A830" s="50" t="s">
        <v>6964</v>
      </c>
      <c r="B830" s="50" t="str">
        <f t="shared" si="145"/>
        <v>EB</v>
      </c>
      <c r="C830" s="51" t="s">
        <v>5218</v>
      </c>
      <c r="D830" s="50" t="str">
        <f t="shared" si="146"/>
        <v>100uF</v>
      </c>
      <c r="E830" s="50" t="s">
        <v>5109</v>
      </c>
      <c r="F830" s="50" t="str">
        <f t="shared" si="147"/>
        <v>160 V</v>
      </c>
      <c r="G830" s="50" t="str">
        <f t="shared" si="148"/>
        <v>105⁰С</v>
      </c>
      <c r="H830" s="52" t="s">
        <v>6965</v>
      </c>
      <c r="I830" s="50" t="str">
        <f t="shared" si="140"/>
        <v>CapAl16X25X7.5mm 100uF, 160 V</v>
      </c>
      <c r="J830" s="45" t="s">
        <v>23</v>
      </c>
      <c r="K830" s="53" t="s">
        <v>5111</v>
      </c>
      <c r="L830" s="45" t="s">
        <v>25</v>
      </c>
      <c r="M830" s="52" t="str">
        <f t="shared" si="141"/>
        <v>CapAl16X25X7.5</v>
      </c>
      <c r="N830" s="52" t="str">
        <f t="shared" si="134"/>
        <v>CapAl16X25X7.5RA</v>
      </c>
      <c r="O830" s="52" t="str">
        <f t="shared" si="142"/>
        <v>CapAl16X25X7.5LA</v>
      </c>
      <c r="P830" s="52" t="s">
        <v>6966</v>
      </c>
      <c r="Q830" s="50" t="s">
        <v>5113</v>
      </c>
      <c r="R830" s="50" t="s">
        <v>6837</v>
      </c>
      <c r="S830" s="50" t="str">
        <f t="shared" ca="1" si="144"/>
        <v>C:\Altium Libraries\Passives Library\DataSheet\Aluminum Electrolytic Capacitors (Panasonic).pdf</v>
      </c>
      <c r="T830" s="50" t="str">
        <f t="shared" si="143"/>
        <v>160V.DC OR MORE HIGH RIPPLE CURRENT ALUMINUM ELECTROLYTIC CAPACITORS CapAl16X25X7.5 100uF±20% 160 V 105⁰С</v>
      </c>
    </row>
    <row r="831" spans="1:20" x14ac:dyDescent="0.3">
      <c r="A831" s="50" t="s">
        <v>6967</v>
      </c>
      <c r="B831" s="50" t="str">
        <f t="shared" si="145"/>
        <v>EB</v>
      </c>
      <c r="C831" s="51" t="s">
        <v>5222</v>
      </c>
      <c r="D831" s="50" t="str">
        <f t="shared" si="146"/>
        <v>100uF</v>
      </c>
      <c r="E831" s="50" t="s">
        <v>5109</v>
      </c>
      <c r="F831" s="50" t="str">
        <f t="shared" si="147"/>
        <v>160 V</v>
      </c>
      <c r="G831" s="50" t="str">
        <f t="shared" si="148"/>
        <v>105⁰С</v>
      </c>
      <c r="H831" s="52" t="s">
        <v>6965</v>
      </c>
      <c r="I831" s="50" t="str">
        <f t="shared" si="140"/>
        <v>CapAl18X20X7.5mm 100uF, 160 V</v>
      </c>
      <c r="J831" s="45" t="s">
        <v>23</v>
      </c>
      <c r="K831" s="53" t="s">
        <v>5111</v>
      </c>
      <c r="L831" s="45" t="s">
        <v>25</v>
      </c>
      <c r="M831" s="52" t="str">
        <f t="shared" si="141"/>
        <v>CapAl18X20X7.5</v>
      </c>
      <c r="N831" s="52" t="str">
        <f t="shared" si="134"/>
        <v>CapAl18X20X7.5RA</v>
      </c>
      <c r="O831" s="52" t="str">
        <f t="shared" si="142"/>
        <v>CapAl18X20X7.5LA</v>
      </c>
      <c r="P831" s="52" t="s">
        <v>6968</v>
      </c>
      <c r="Q831" s="50" t="s">
        <v>5113</v>
      </c>
      <c r="R831" s="50" t="s">
        <v>6837</v>
      </c>
      <c r="S831" s="50" t="str">
        <f t="shared" ca="1" si="144"/>
        <v>C:\Altium Libraries\Passives Library\DataSheet\Aluminum Electrolytic Capacitors (Panasonic).pdf</v>
      </c>
      <c r="T831" s="50" t="str">
        <f t="shared" si="143"/>
        <v>160V.DC OR MORE HIGH RIPPLE CURRENT ALUMINUM ELECTROLYTIC CAPACITORS CapAl18X20X7.5 100uF±20% 160 V 105⁰С</v>
      </c>
    </row>
    <row r="832" spans="1:20" x14ac:dyDescent="0.3">
      <c r="A832" s="50" t="s">
        <v>6969</v>
      </c>
      <c r="B832" s="50" t="str">
        <f t="shared" si="145"/>
        <v>EB</v>
      </c>
      <c r="C832" s="51" t="s">
        <v>5226</v>
      </c>
      <c r="D832" s="50" t="str">
        <f t="shared" si="146"/>
        <v>150uF</v>
      </c>
      <c r="E832" s="50" t="s">
        <v>5109</v>
      </c>
      <c r="F832" s="50" t="str">
        <f t="shared" si="147"/>
        <v>160 V</v>
      </c>
      <c r="G832" s="50" t="str">
        <f t="shared" si="148"/>
        <v>105⁰С</v>
      </c>
      <c r="H832" s="52" t="s">
        <v>6970</v>
      </c>
      <c r="I832" s="50" t="str">
        <f t="shared" si="140"/>
        <v>CapAl16X31.5X7.5mm 150uF, 160 V</v>
      </c>
      <c r="J832" s="45" t="s">
        <v>23</v>
      </c>
      <c r="K832" s="53" t="s">
        <v>5111</v>
      </c>
      <c r="L832" s="45" t="s">
        <v>25</v>
      </c>
      <c r="M832" s="52" t="str">
        <f t="shared" si="141"/>
        <v>CapAl16X31.5X7.5</v>
      </c>
      <c r="N832" s="52" t="str">
        <f t="shared" si="134"/>
        <v>CapAl16X31.5X7.5RA</v>
      </c>
      <c r="O832" s="52" t="str">
        <f t="shared" si="142"/>
        <v>CapAl16X31.5X7.5LA</v>
      </c>
      <c r="P832" s="52" t="s">
        <v>6971</v>
      </c>
      <c r="Q832" s="50" t="s">
        <v>5113</v>
      </c>
      <c r="R832" s="50" t="s">
        <v>6837</v>
      </c>
      <c r="S832" s="50" t="str">
        <f t="shared" ca="1" si="144"/>
        <v>C:\Altium Libraries\Passives Library\DataSheet\Aluminum Electrolytic Capacitors (Panasonic).pdf</v>
      </c>
      <c r="T832" s="50" t="str">
        <f t="shared" si="143"/>
        <v>160V.DC OR MORE HIGH RIPPLE CURRENT ALUMINUM ELECTROLYTIC CAPACITORS CapAl16X31.5X7.5 150uF±20% 160 V 105⁰С</v>
      </c>
    </row>
    <row r="833" spans="1:20" x14ac:dyDescent="0.3">
      <c r="A833" s="50" t="s">
        <v>6972</v>
      </c>
      <c r="B833" s="50" t="str">
        <f t="shared" si="145"/>
        <v>EB</v>
      </c>
      <c r="C833" s="51" t="s">
        <v>5319</v>
      </c>
      <c r="D833" s="50" t="str">
        <f t="shared" si="146"/>
        <v>150uF</v>
      </c>
      <c r="E833" s="50" t="s">
        <v>5109</v>
      </c>
      <c r="F833" s="50" t="str">
        <f t="shared" si="147"/>
        <v>160 V</v>
      </c>
      <c r="G833" s="50" t="str">
        <f t="shared" si="148"/>
        <v>105⁰С</v>
      </c>
      <c r="H833" s="52" t="s">
        <v>6970</v>
      </c>
      <c r="I833" s="50" t="str">
        <f t="shared" si="140"/>
        <v>CapAl18X25X7.5mm 150uF, 160 V</v>
      </c>
      <c r="J833" s="45" t="s">
        <v>23</v>
      </c>
      <c r="K833" s="53" t="s">
        <v>5111</v>
      </c>
      <c r="L833" s="45" t="s">
        <v>25</v>
      </c>
      <c r="M833" s="52" t="str">
        <f t="shared" si="141"/>
        <v>CapAl18X25X7.5</v>
      </c>
      <c r="N833" s="52" t="str">
        <f t="shared" si="134"/>
        <v>CapAl18X25X7.5RA</v>
      </c>
      <c r="O833" s="52" t="str">
        <f t="shared" si="142"/>
        <v>CapAl18X25X7.5LA</v>
      </c>
      <c r="P833" s="52" t="s">
        <v>6973</v>
      </c>
      <c r="Q833" s="50" t="s">
        <v>5113</v>
      </c>
      <c r="R833" s="50" t="s">
        <v>6837</v>
      </c>
      <c r="S833" s="50" t="str">
        <f t="shared" ca="1" si="144"/>
        <v>C:\Altium Libraries\Passives Library\DataSheet\Aluminum Electrolytic Capacitors (Panasonic).pdf</v>
      </c>
      <c r="T833" s="50" t="str">
        <f t="shared" si="143"/>
        <v>160V.DC OR MORE HIGH RIPPLE CURRENT ALUMINUM ELECTROLYTIC CAPACITORS CapAl18X25X7.5 150uF±20% 160 V 105⁰С</v>
      </c>
    </row>
    <row r="834" spans="1:20" x14ac:dyDescent="0.3">
      <c r="A834" s="50" t="s">
        <v>6974</v>
      </c>
      <c r="B834" s="50" t="str">
        <f t="shared" si="145"/>
        <v>EB</v>
      </c>
      <c r="C834" s="51" t="s">
        <v>5226</v>
      </c>
      <c r="D834" s="50" t="str">
        <f t="shared" si="146"/>
        <v>220uF</v>
      </c>
      <c r="E834" s="50" t="s">
        <v>5109</v>
      </c>
      <c r="F834" s="50" t="str">
        <f t="shared" si="147"/>
        <v>160 V</v>
      </c>
      <c r="G834" s="50" t="str">
        <f t="shared" si="148"/>
        <v>105⁰С</v>
      </c>
      <c r="H834" s="52" t="s">
        <v>6970</v>
      </c>
      <c r="I834" s="50" t="str">
        <f t="shared" si="140"/>
        <v>CapAl16X31.5X7.5mm 220uF, 160 V</v>
      </c>
      <c r="J834" s="45" t="s">
        <v>23</v>
      </c>
      <c r="K834" s="53" t="s">
        <v>5111</v>
      </c>
      <c r="L834" s="45" t="s">
        <v>25</v>
      </c>
      <c r="M834" s="52" t="str">
        <f t="shared" si="141"/>
        <v>CapAl16X31.5X7.5</v>
      </c>
      <c r="N834" s="52" t="str">
        <f t="shared" si="134"/>
        <v>CapAl16X31.5X7.5RA</v>
      </c>
      <c r="O834" s="52" t="str">
        <f t="shared" si="142"/>
        <v>CapAl16X31.5X7.5LA</v>
      </c>
      <c r="P834" s="52" t="s">
        <v>6975</v>
      </c>
      <c r="Q834" s="50" t="s">
        <v>5113</v>
      </c>
      <c r="R834" s="50" t="s">
        <v>6837</v>
      </c>
      <c r="S834" s="50" t="str">
        <f t="shared" ca="1" si="144"/>
        <v>C:\Altium Libraries\Passives Library\DataSheet\Aluminum Electrolytic Capacitors (Panasonic).pdf</v>
      </c>
      <c r="T834" s="50" t="str">
        <f t="shared" si="143"/>
        <v>160V.DC OR MORE HIGH RIPPLE CURRENT ALUMINUM ELECTROLYTIC CAPACITORS CapAl16X31.5X7.5 220uF±20% 160 V 105⁰С</v>
      </c>
    </row>
    <row r="835" spans="1:20" x14ac:dyDescent="0.3">
      <c r="A835" s="50" t="s">
        <v>6976</v>
      </c>
      <c r="B835" s="50" t="str">
        <f t="shared" si="145"/>
        <v>EB</v>
      </c>
      <c r="C835" s="51" t="s">
        <v>5319</v>
      </c>
      <c r="D835" s="50" t="str">
        <f t="shared" si="146"/>
        <v>220uF</v>
      </c>
      <c r="E835" s="50" t="s">
        <v>5109</v>
      </c>
      <c r="F835" s="50" t="str">
        <f t="shared" si="147"/>
        <v>160 V</v>
      </c>
      <c r="G835" s="50" t="str">
        <f t="shared" si="148"/>
        <v>105⁰С</v>
      </c>
      <c r="H835" s="52" t="s">
        <v>6970</v>
      </c>
      <c r="I835" s="50" t="str">
        <f t="shared" si="140"/>
        <v>CapAl18X25X7.5mm 220uF, 160 V</v>
      </c>
      <c r="J835" s="45" t="s">
        <v>23</v>
      </c>
      <c r="K835" s="53" t="s">
        <v>5111</v>
      </c>
      <c r="L835" s="45" t="s">
        <v>25</v>
      </c>
      <c r="M835" s="52" t="str">
        <f t="shared" si="141"/>
        <v>CapAl18X25X7.5</v>
      </c>
      <c r="N835" s="52" t="str">
        <f t="shared" ref="N835:N898" si="149">CONCATENATE(M835,"RA")</f>
        <v>CapAl18X25X7.5RA</v>
      </c>
      <c r="O835" s="52" t="str">
        <f t="shared" si="142"/>
        <v>CapAl18X25X7.5LA</v>
      </c>
      <c r="P835" s="52" t="s">
        <v>6977</v>
      </c>
      <c r="Q835" s="50" t="s">
        <v>5113</v>
      </c>
      <c r="R835" s="50" t="s">
        <v>6837</v>
      </c>
      <c r="S835" s="50" t="str">
        <f t="shared" ca="1" si="144"/>
        <v>C:\Altium Libraries\Passives Library\DataSheet\Aluminum Electrolytic Capacitors (Panasonic).pdf</v>
      </c>
      <c r="T835" s="50" t="str">
        <f t="shared" si="143"/>
        <v>160V.DC OR MORE HIGH RIPPLE CURRENT ALUMINUM ELECTROLYTIC CAPACITORS CapAl18X25X7.5 220uF±20% 160 V 105⁰С</v>
      </c>
    </row>
    <row r="836" spans="1:20" x14ac:dyDescent="0.3">
      <c r="A836" s="50" t="s">
        <v>6978</v>
      </c>
      <c r="B836" s="50" t="str">
        <f t="shared" si="145"/>
        <v>EB</v>
      </c>
      <c r="C836" s="51" t="s">
        <v>5234</v>
      </c>
      <c r="D836" s="50" t="str">
        <f t="shared" si="146"/>
        <v>330uF</v>
      </c>
      <c r="E836" s="50" t="s">
        <v>5109</v>
      </c>
      <c r="F836" s="50" t="str">
        <f t="shared" si="147"/>
        <v>160 V</v>
      </c>
      <c r="G836" s="50" t="str">
        <f t="shared" si="148"/>
        <v>105⁰С</v>
      </c>
      <c r="H836" s="52" t="s">
        <v>5177</v>
      </c>
      <c r="I836" s="50" t="str">
        <f t="shared" si="140"/>
        <v>CapAl18X31.5X7.5mm 330uF, 160 V</v>
      </c>
      <c r="J836" s="45" t="s">
        <v>23</v>
      </c>
      <c r="K836" s="53" t="s">
        <v>5111</v>
      </c>
      <c r="L836" s="45" t="s">
        <v>25</v>
      </c>
      <c r="M836" s="52" t="str">
        <f t="shared" si="141"/>
        <v>CapAl18X31.5X7.5</v>
      </c>
      <c r="N836" s="52" t="str">
        <f t="shared" si="149"/>
        <v>CapAl18X31.5X7.5RA</v>
      </c>
      <c r="O836" s="52" t="str">
        <f t="shared" si="142"/>
        <v>CapAl18X31.5X7.5LA</v>
      </c>
      <c r="P836" s="52" t="s">
        <v>6979</v>
      </c>
      <c r="Q836" s="50" t="s">
        <v>5113</v>
      </c>
      <c r="R836" s="50" t="s">
        <v>6837</v>
      </c>
      <c r="S836" s="50" t="str">
        <f t="shared" ca="1" si="144"/>
        <v>C:\Altium Libraries\Passives Library\DataSheet\Aluminum Electrolytic Capacitors (Panasonic).pdf</v>
      </c>
      <c r="T836" s="50" t="str">
        <f t="shared" si="143"/>
        <v>160V.DC OR MORE HIGH RIPPLE CURRENT ALUMINUM ELECTROLYTIC CAPACITORS CapAl18X31.5X7.5 330uF±20% 160 V 105⁰С</v>
      </c>
    </row>
    <row r="837" spans="1:20" x14ac:dyDescent="0.3">
      <c r="A837" s="50" t="s">
        <v>6980</v>
      </c>
      <c r="B837" s="50" t="str">
        <f t="shared" si="145"/>
        <v>EB</v>
      </c>
      <c r="C837" s="51" t="s">
        <v>5162</v>
      </c>
      <c r="D837" s="50" t="str">
        <f t="shared" si="146"/>
        <v>22uF</v>
      </c>
      <c r="E837" s="50" t="s">
        <v>5109</v>
      </c>
      <c r="F837" s="50" t="str">
        <f t="shared" si="147"/>
        <v>200 V</v>
      </c>
      <c r="G837" s="50" t="str">
        <f t="shared" si="148"/>
        <v>105⁰С</v>
      </c>
      <c r="H837" s="52" t="s">
        <v>6953</v>
      </c>
      <c r="I837" s="50" t="str">
        <f t="shared" si="140"/>
        <v>CapAl10X20X5.0mm 22uF, 200 V</v>
      </c>
      <c r="J837" s="45" t="s">
        <v>23</v>
      </c>
      <c r="K837" s="53" t="s">
        <v>5111</v>
      </c>
      <c r="L837" s="45" t="s">
        <v>25</v>
      </c>
      <c r="M837" s="52" t="str">
        <f t="shared" si="141"/>
        <v>CapAl10X20X5.0</v>
      </c>
      <c r="N837" s="52" t="str">
        <f t="shared" si="149"/>
        <v>CapAl10X20X5.0RA</v>
      </c>
      <c r="O837" s="52" t="str">
        <f t="shared" si="142"/>
        <v>CapAl10X20X5.0LA</v>
      </c>
      <c r="P837" s="52" t="s">
        <v>6981</v>
      </c>
      <c r="Q837" s="50" t="s">
        <v>5113</v>
      </c>
      <c r="R837" s="50" t="s">
        <v>6837</v>
      </c>
      <c r="S837" s="50" t="str">
        <f t="shared" ca="1" si="144"/>
        <v>C:\Altium Libraries\Passives Library\DataSheet\Aluminum Electrolytic Capacitors (Panasonic).pdf</v>
      </c>
      <c r="T837" s="50" t="str">
        <f t="shared" si="143"/>
        <v>160V.DC OR MORE HIGH RIPPLE CURRENT ALUMINUM ELECTROLYTIC CAPACITORS CapAl10X20X5.0 22uF±20% 200 V 105⁰С</v>
      </c>
    </row>
    <row r="838" spans="1:20" x14ac:dyDescent="0.3">
      <c r="A838" s="50" t="s">
        <v>6982</v>
      </c>
      <c r="B838" s="50" t="str">
        <f t="shared" si="145"/>
        <v>EB</v>
      </c>
      <c r="C838" s="51" t="s">
        <v>5184</v>
      </c>
      <c r="D838" s="50" t="str">
        <f t="shared" si="146"/>
        <v>33uF</v>
      </c>
      <c r="E838" s="50" t="s">
        <v>5109</v>
      </c>
      <c r="F838" s="50" t="str">
        <f t="shared" si="147"/>
        <v>200 V</v>
      </c>
      <c r="G838" s="50" t="str">
        <f t="shared" si="148"/>
        <v>105⁰С</v>
      </c>
      <c r="H838" s="52" t="s">
        <v>5720</v>
      </c>
      <c r="I838" s="50" t="str">
        <f t="shared" si="140"/>
        <v>CapAl12.5X20X5.0mm 33uF, 200 V</v>
      </c>
      <c r="J838" s="45" t="s">
        <v>23</v>
      </c>
      <c r="K838" s="53" t="s">
        <v>5111</v>
      </c>
      <c r="L838" s="45" t="s">
        <v>25</v>
      </c>
      <c r="M838" s="52" t="str">
        <f t="shared" si="141"/>
        <v>CapAl12.5X20X5.0</v>
      </c>
      <c r="N838" s="52" t="str">
        <f t="shared" si="149"/>
        <v>CapAl12.5X20X5.0RA</v>
      </c>
      <c r="O838" s="52" t="str">
        <f t="shared" si="142"/>
        <v>CapAl12.5X20X5.0LA</v>
      </c>
      <c r="P838" s="52" t="s">
        <v>6983</v>
      </c>
      <c r="Q838" s="50" t="s">
        <v>5113</v>
      </c>
      <c r="R838" s="50" t="s">
        <v>6837</v>
      </c>
      <c r="S838" s="50" t="str">
        <f t="shared" ca="1" si="144"/>
        <v>C:\Altium Libraries\Passives Library\DataSheet\Aluminum Electrolytic Capacitors (Panasonic).pdf</v>
      </c>
      <c r="T838" s="50" t="str">
        <f t="shared" si="143"/>
        <v>160V.DC OR MORE HIGH RIPPLE CURRENT ALUMINUM ELECTROLYTIC CAPACITORS CapAl12.5X20X5.0 33uF±20% 200 V 105⁰С</v>
      </c>
    </row>
    <row r="839" spans="1:20" x14ac:dyDescent="0.3">
      <c r="A839" s="50" t="s">
        <v>6984</v>
      </c>
      <c r="B839" s="50" t="str">
        <f t="shared" si="145"/>
        <v>EB</v>
      </c>
      <c r="C839" s="51" t="s">
        <v>5184</v>
      </c>
      <c r="D839" s="50" t="str">
        <f t="shared" si="146"/>
        <v>47uF</v>
      </c>
      <c r="E839" s="50" t="s">
        <v>5109</v>
      </c>
      <c r="F839" s="50" t="str">
        <f t="shared" si="147"/>
        <v>200 V</v>
      </c>
      <c r="G839" s="50" t="str">
        <f t="shared" si="148"/>
        <v>105⁰С</v>
      </c>
      <c r="H839" s="52" t="s">
        <v>5720</v>
      </c>
      <c r="I839" s="50" t="str">
        <f t="shared" si="140"/>
        <v>CapAl12.5X20X5.0mm 47uF, 200 V</v>
      </c>
      <c r="J839" s="45" t="s">
        <v>23</v>
      </c>
      <c r="K839" s="53" t="s">
        <v>5111</v>
      </c>
      <c r="L839" s="45" t="s">
        <v>25</v>
      </c>
      <c r="M839" s="52" t="str">
        <f t="shared" si="141"/>
        <v>CapAl12.5X20X5.0</v>
      </c>
      <c r="N839" s="52" t="str">
        <f t="shared" si="149"/>
        <v>CapAl12.5X20X5.0RA</v>
      </c>
      <c r="O839" s="52" t="str">
        <f t="shared" si="142"/>
        <v>CapAl12.5X20X5.0LA</v>
      </c>
      <c r="P839" s="52" t="s">
        <v>6985</v>
      </c>
      <c r="Q839" s="50" t="s">
        <v>5113</v>
      </c>
      <c r="R839" s="50" t="s">
        <v>6837</v>
      </c>
      <c r="S839" s="50" t="str">
        <f t="shared" ca="1" si="144"/>
        <v>C:\Altium Libraries\Passives Library\DataSheet\Aluminum Electrolytic Capacitors (Panasonic).pdf</v>
      </c>
      <c r="T839" s="50" t="str">
        <f t="shared" si="143"/>
        <v>160V.DC OR MORE HIGH RIPPLE CURRENT ALUMINUM ELECTROLYTIC CAPACITORS CapAl12.5X20X5.0 47uF±20% 200 V 105⁰С</v>
      </c>
    </row>
    <row r="840" spans="1:20" x14ac:dyDescent="0.3">
      <c r="A840" s="50" t="s">
        <v>6986</v>
      </c>
      <c r="B840" s="50" t="str">
        <f t="shared" si="145"/>
        <v>EB</v>
      </c>
      <c r="C840" s="51" t="s">
        <v>5196</v>
      </c>
      <c r="D840" s="50" t="str">
        <f t="shared" si="146"/>
        <v>68uF</v>
      </c>
      <c r="E840" s="50" t="s">
        <v>5109</v>
      </c>
      <c r="F840" s="50" t="str">
        <f t="shared" si="147"/>
        <v>200 V</v>
      </c>
      <c r="G840" s="50" t="str">
        <f t="shared" si="148"/>
        <v>105⁰С</v>
      </c>
      <c r="H840" s="52" t="s">
        <v>6960</v>
      </c>
      <c r="I840" s="50" t="str">
        <f t="shared" si="140"/>
        <v>CapAl12.5X25X5.0mm 68uF, 200 V</v>
      </c>
      <c r="J840" s="45" t="s">
        <v>23</v>
      </c>
      <c r="K840" s="53" t="s">
        <v>5111</v>
      </c>
      <c r="L840" s="45" t="s">
        <v>25</v>
      </c>
      <c r="M840" s="52" t="str">
        <f t="shared" si="141"/>
        <v>CapAl12.5X25X5.0</v>
      </c>
      <c r="N840" s="52" t="str">
        <f t="shared" si="149"/>
        <v>CapAl12.5X25X5.0RA</v>
      </c>
      <c r="O840" s="52" t="str">
        <f t="shared" si="142"/>
        <v>CapAl12.5X25X5.0LA</v>
      </c>
      <c r="P840" s="52" t="s">
        <v>6987</v>
      </c>
      <c r="Q840" s="50" t="s">
        <v>5113</v>
      </c>
      <c r="R840" s="50" t="s">
        <v>6837</v>
      </c>
      <c r="S840" s="50" t="str">
        <f t="shared" ca="1" si="144"/>
        <v>C:\Altium Libraries\Passives Library\DataSheet\Aluminum Electrolytic Capacitors (Panasonic).pdf</v>
      </c>
      <c r="T840" s="50" t="str">
        <f t="shared" si="143"/>
        <v>160V.DC OR MORE HIGH RIPPLE CURRENT ALUMINUM ELECTROLYTIC CAPACITORS CapAl12.5X25X5.0 68uF±20% 200 V 105⁰С</v>
      </c>
    </row>
    <row r="841" spans="1:20" x14ac:dyDescent="0.3">
      <c r="A841" s="50" t="s">
        <v>6988</v>
      </c>
      <c r="B841" s="50" t="str">
        <f t="shared" si="145"/>
        <v>EB</v>
      </c>
      <c r="C841" s="51" t="s">
        <v>5204</v>
      </c>
      <c r="D841" s="50" t="str">
        <f t="shared" si="146"/>
        <v>68uF</v>
      </c>
      <c r="E841" s="50" t="s">
        <v>5109</v>
      </c>
      <c r="F841" s="50" t="str">
        <f t="shared" si="147"/>
        <v>200 V</v>
      </c>
      <c r="G841" s="50" t="str">
        <f t="shared" si="148"/>
        <v>105⁰С</v>
      </c>
      <c r="H841" s="52" t="s">
        <v>6960</v>
      </c>
      <c r="I841" s="50" t="str">
        <f t="shared" si="140"/>
        <v>CapAl16X20X7.5mm 68uF, 200 V</v>
      </c>
      <c r="J841" s="45" t="s">
        <v>23</v>
      </c>
      <c r="K841" s="53" t="s">
        <v>5111</v>
      </c>
      <c r="L841" s="45" t="s">
        <v>25</v>
      </c>
      <c r="M841" s="52" t="str">
        <f t="shared" si="141"/>
        <v>CapAl16X20X7.5</v>
      </c>
      <c r="N841" s="52" t="str">
        <f t="shared" si="149"/>
        <v>CapAl16X20X7.5RA</v>
      </c>
      <c r="O841" s="52" t="str">
        <f t="shared" si="142"/>
        <v>CapAl16X20X7.5LA</v>
      </c>
      <c r="P841" s="52" t="s">
        <v>6989</v>
      </c>
      <c r="Q841" s="50" t="s">
        <v>5113</v>
      </c>
      <c r="R841" s="50" t="s">
        <v>6837</v>
      </c>
      <c r="S841" s="50" t="str">
        <f t="shared" ca="1" si="144"/>
        <v>C:\Altium Libraries\Passives Library\DataSheet\Aluminum Electrolytic Capacitors (Panasonic).pdf</v>
      </c>
      <c r="T841" s="50" t="str">
        <f t="shared" si="143"/>
        <v>160V.DC OR MORE HIGH RIPPLE CURRENT ALUMINUM ELECTROLYTIC CAPACITORS CapAl16X20X7.5 68uF±20% 200 V 105⁰С</v>
      </c>
    </row>
    <row r="842" spans="1:20" x14ac:dyDescent="0.3">
      <c r="A842" s="50" t="s">
        <v>6990</v>
      </c>
      <c r="B842" s="50" t="str">
        <f t="shared" si="145"/>
        <v>EB</v>
      </c>
      <c r="C842" s="51" t="s">
        <v>5218</v>
      </c>
      <c r="D842" s="50" t="str">
        <f t="shared" si="146"/>
        <v>100uF</v>
      </c>
      <c r="E842" s="50" t="s">
        <v>5109</v>
      </c>
      <c r="F842" s="50" t="str">
        <f t="shared" si="147"/>
        <v>200 V</v>
      </c>
      <c r="G842" s="50" t="str">
        <f t="shared" si="148"/>
        <v>105⁰С</v>
      </c>
      <c r="H842" s="52" t="s">
        <v>6965</v>
      </c>
      <c r="I842" s="50" t="str">
        <f t="shared" si="140"/>
        <v>CapAl16X25X7.5mm 100uF, 200 V</v>
      </c>
      <c r="J842" s="45" t="s">
        <v>23</v>
      </c>
      <c r="K842" s="53" t="s">
        <v>5111</v>
      </c>
      <c r="L842" s="45" t="s">
        <v>25</v>
      </c>
      <c r="M842" s="52" t="str">
        <f t="shared" si="141"/>
        <v>CapAl16X25X7.5</v>
      </c>
      <c r="N842" s="52" t="str">
        <f t="shared" si="149"/>
        <v>CapAl16X25X7.5RA</v>
      </c>
      <c r="O842" s="52" t="str">
        <f t="shared" si="142"/>
        <v>CapAl16X25X7.5LA</v>
      </c>
      <c r="P842" s="52" t="s">
        <v>6991</v>
      </c>
      <c r="Q842" s="50" t="s">
        <v>5113</v>
      </c>
      <c r="R842" s="50" t="s">
        <v>6837</v>
      </c>
      <c r="S842" s="50" t="str">
        <f t="shared" ca="1" si="144"/>
        <v>C:\Altium Libraries\Passives Library\DataSheet\Aluminum Electrolytic Capacitors (Panasonic).pdf</v>
      </c>
      <c r="T842" s="50" t="str">
        <f t="shared" si="143"/>
        <v>160V.DC OR MORE HIGH RIPPLE CURRENT ALUMINUM ELECTROLYTIC CAPACITORS CapAl16X25X7.5 100uF±20% 200 V 105⁰С</v>
      </c>
    </row>
    <row r="843" spans="1:20" x14ac:dyDescent="0.3">
      <c r="A843" s="50" t="s">
        <v>6992</v>
      </c>
      <c r="B843" s="50" t="str">
        <f t="shared" si="145"/>
        <v>EB</v>
      </c>
      <c r="C843" s="51" t="s">
        <v>5222</v>
      </c>
      <c r="D843" s="50" t="str">
        <f t="shared" si="146"/>
        <v>100uF</v>
      </c>
      <c r="E843" s="50" t="s">
        <v>5109</v>
      </c>
      <c r="F843" s="50" t="str">
        <f t="shared" si="147"/>
        <v>200 V</v>
      </c>
      <c r="G843" s="50" t="str">
        <f t="shared" si="148"/>
        <v>105⁰С</v>
      </c>
      <c r="H843" s="52" t="s">
        <v>6965</v>
      </c>
      <c r="I843" s="50" t="str">
        <f t="shared" si="140"/>
        <v>CapAl18X20X7.5mm 100uF, 200 V</v>
      </c>
      <c r="J843" s="45" t="s">
        <v>23</v>
      </c>
      <c r="K843" s="53" t="s">
        <v>5111</v>
      </c>
      <c r="L843" s="45" t="s">
        <v>25</v>
      </c>
      <c r="M843" s="52" t="str">
        <f t="shared" si="141"/>
        <v>CapAl18X20X7.5</v>
      </c>
      <c r="N843" s="52" t="str">
        <f t="shared" si="149"/>
        <v>CapAl18X20X7.5RA</v>
      </c>
      <c r="O843" s="52" t="str">
        <f t="shared" si="142"/>
        <v>CapAl18X20X7.5LA</v>
      </c>
      <c r="P843" s="52" t="s">
        <v>6993</v>
      </c>
      <c r="Q843" s="50" t="s">
        <v>5113</v>
      </c>
      <c r="R843" s="50" t="s">
        <v>6837</v>
      </c>
      <c r="S843" s="50" t="str">
        <f t="shared" ca="1" si="144"/>
        <v>C:\Altium Libraries\Passives Library\DataSheet\Aluminum Electrolytic Capacitors (Panasonic).pdf</v>
      </c>
      <c r="T843" s="50" t="str">
        <f t="shared" si="143"/>
        <v>160V.DC OR MORE HIGH RIPPLE CURRENT ALUMINUM ELECTROLYTIC CAPACITORS CapAl18X20X7.5 100uF±20% 200 V 105⁰С</v>
      </c>
    </row>
    <row r="844" spans="1:20" x14ac:dyDescent="0.3">
      <c r="A844" s="50" t="s">
        <v>6994</v>
      </c>
      <c r="B844" s="50" t="str">
        <f t="shared" si="145"/>
        <v>EB</v>
      </c>
      <c r="C844" s="51" t="s">
        <v>5226</v>
      </c>
      <c r="D844" s="50" t="str">
        <f t="shared" si="146"/>
        <v>150uF</v>
      </c>
      <c r="E844" s="50" t="s">
        <v>5109</v>
      </c>
      <c r="F844" s="50" t="str">
        <f t="shared" si="147"/>
        <v>200 V</v>
      </c>
      <c r="G844" s="50" t="str">
        <f t="shared" si="148"/>
        <v>105⁰С</v>
      </c>
      <c r="H844" s="52" t="s">
        <v>6970</v>
      </c>
      <c r="I844" s="50" t="str">
        <f t="shared" si="140"/>
        <v>CapAl16X31.5X7.5mm 150uF, 200 V</v>
      </c>
      <c r="J844" s="45" t="s">
        <v>23</v>
      </c>
      <c r="K844" s="53" t="s">
        <v>5111</v>
      </c>
      <c r="L844" s="45" t="s">
        <v>25</v>
      </c>
      <c r="M844" s="52" t="str">
        <f t="shared" si="141"/>
        <v>CapAl16X31.5X7.5</v>
      </c>
      <c r="N844" s="52" t="str">
        <f t="shared" si="149"/>
        <v>CapAl16X31.5X7.5RA</v>
      </c>
      <c r="O844" s="52" t="str">
        <f t="shared" si="142"/>
        <v>CapAl16X31.5X7.5LA</v>
      </c>
      <c r="P844" s="52" t="s">
        <v>6995</v>
      </c>
      <c r="Q844" s="50" t="s">
        <v>5113</v>
      </c>
      <c r="R844" s="50" t="s">
        <v>6837</v>
      </c>
      <c r="S844" s="50" t="str">
        <f t="shared" ca="1" si="144"/>
        <v>C:\Altium Libraries\Passives Library\DataSheet\Aluminum Electrolytic Capacitors (Panasonic).pdf</v>
      </c>
      <c r="T844" s="50" t="str">
        <f t="shared" si="143"/>
        <v>160V.DC OR MORE HIGH RIPPLE CURRENT ALUMINUM ELECTROLYTIC CAPACITORS CapAl16X31.5X7.5 150uF±20% 200 V 105⁰С</v>
      </c>
    </row>
    <row r="845" spans="1:20" x14ac:dyDescent="0.3">
      <c r="A845" s="50" t="s">
        <v>6996</v>
      </c>
      <c r="B845" s="50" t="str">
        <f t="shared" si="145"/>
        <v>EB</v>
      </c>
      <c r="C845" s="51" t="s">
        <v>5319</v>
      </c>
      <c r="D845" s="50" t="str">
        <f t="shared" si="146"/>
        <v>150uF</v>
      </c>
      <c r="E845" s="50" t="s">
        <v>5109</v>
      </c>
      <c r="F845" s="50" t="str">
        <f t="shared" si="147"/>
        <v>200 V</v>
      </c>
      <c r="G845" s="50" t="str">
        <f t="shared" si="148"/>
        <v>105⁰С</v>
      </c>
      <c r="H845" s="52" t="s">
        <v>6970</v>
      </c>
      <c r="I845" s="50" t="str">
        <f t="shared" si="140"/>
        <v>CapAl18X25X7.5mm 150uF, 200 V</v>
      </c>
      <c r="J845" s="45" t="s">
        <v>23</v>
      </c>
      <c r="K845" s="53" t="s">
        <v>5111</v>
      </c>
      <c r="L845" s="45" t="s">
        <v>25</v>
      </c>
      <c r="M845" s="52" t="str">
        <f t="shared" si="141"/>
        <v>CapAl18X25X7.5</v>
      </c>
      <c r="N845" s="52" t="str">
        <f t="shared" si="149"/>
        <v>CapAl18X25X7.5RA</v>
      </c>
      <c r="O845" s="52" t="str">
        <f t="shared" si="142"/>
        <v>CapAl18X25X7.5LA</v>
      </c>
      <c r="P845" s="52" t="s">
        <v>6997</v>
      </c>
      <c r="Q845" s="50" t="s">
        <v>5113</v>
      </c>
      <c r="R845" s="50" t="s">
        <v>6837</v>
      </c>
      <c r="S845" s="50" t="str">
        <f t="shared" ca="1" si="144"/>
        <v>C:\Altium Libraries\Passives Library\DataSheet\Aluminum Electrolytic Capacitors (Panasonic).pdf</v>
      </c>
      <c r="T845" s="50" t="str">
        <f t="shared" si="143"/>
        <v>160V.DC OR MORE HIGH RIPPLE CURRENT ALUMINUM ELECTROLYTIC CAPACITORS CapAl18X25X7.5 150uF±20% 200 V 105⁰С</v>
      </c>
    </row>
    <row r="846" spans="1:20" x14ac:dyDescent="0.3">
      <c r="A846" s="50" t="s">
        <v>6998</v>
      </c>
      <c r="B846" s="50" t="str">
        <f t="shared" si="145"/>
        <v>EB</v>
      </c>
      <c r="C846" s="51" t="s">
        <v>5234</v>
      </c>
      <c r="D846" s="50" t="str">
        <f t="shared" si="146"/>
        <v>220uF</v>
      </c>
      <c r="E846" s="50" t="s">
        <v>5109</v>
      </c>
      <c r="F846" s="50" t="str">
        <f t="shared" si="147"/>
        <v>200 V</v>
      </c>
      <c r="G846" s="50" t="str">
        <f t="shared" si="148"/>
        <v>105⁰С</v>
      </c>
      <c r="H846" s="52" t="s">
        <v>5177</v>
      </c>
      <c r="I846" s="50" t="str">
        <f t="shared" si="140"/>
        <v>CapAl18X31.5X7.5mm 220uF, 200 V</v>
      </c>
      <c r="J846" s="45" t="s">
        <v>23</v>
      </c>
      <c r="K846" s="53" t="s">
        <v>5111</v>
      </c>
      <c r="L846" s="45" t="s">
        <v>25</v>
      </c>
      <c r="M846" s="52" t="str">
        <f t="shared" si="141"/>
        <v>CapAl18X31.5X7.5</v>
      </c>
      <c r="N846" s="52" t="str">
        <f t="shared" si="149"/>
        <v>CapAl18X31.5X7.5RA</v>
      </c>
      <c r="O846" s="52" t="str">
        <f t="shared" si="142"/>
        <v>CapAl18X31.5X7.5LA</v>
      </c>
      <c r="P846" s="52" t="s">
        <v>6999</v>
      </c>
      <c r="Q846" s="50" t="s">
        <v>5113</v>
      </c>
      <c r="R846" s="50" t="s">
        <v>6837</v>
      </c>
      <c r="S846" s="50" t="str">
        <f t="shared" ca="1" si="144"/>
        <v>C:\Altium Libraries\Passives Library\DataSheet\Aluminum Electrolytic Capacitors (Panasonic).pdf</v>
      </c>
      <c r="T846" s="50" t="str">
        <f t="shared" si="143"/>
        <v>160V.DC OR MORE HIGH RIPPLE CURRENT ALUMINUM ELECTROLYTIC CAPACITORS CapAl18X31.5X7.5 220uF±20% 200 V 105⁰С</v>
      </c>
    </row>
    <row r="847" spans="1:20" x14ac:dyDescent="0.3">
      <c r="A847" s="50" t="s">
        <v>7000</v>
      </c>
      <c r="B847" s="50" t="str">
        <f t="shared" si="145"/>
        <v>EB</v>
      </c>
      <c r="C847" s="51" t="s">
        <v>5184</v>
      </c>
      <c r="D847" s="50" t="str">
        <f t="shared" si="146"/>
        <v>22uF</v>
      </c>
      <c r="E847" s="50" t="s">
        <v>5109</v>
      </c>
      <c r="F847" s="50" t="str">
        <f t="shared" si="147"/>
        <v>250 V</v>
      </c>
      <c r="G847" s="50" t="str">
        <f t="shared" si="148"/>
        <v>105⁰С</v>
      </c>
      <c r="H847" s="52" t="s">
        <v>7001</v>
      </c>
      <c r="I847" s="50" t="str">
        <f t="shared" si="140"/>
        <v>CapAl12.5X20X5.0mm 22uF, 250 V</v>
      </c>
      <c r="J847" s="45" t="s">
        <v>23</v>
      </c>
      <c r="K847" s="53" t="s">
        <v>5111</v>
      </c>
      <c r="L847" s="45" t="s">
        <v>25</v>
      </c>
      <c r="M847" s="52" t="str">
        <f t="shared" si="141"/>
        <v>CapAl12.5X20X5.0</v>
      </c>
      <c r="N847" s="52" t="str">
        <f t="shared" si="149"/>
        <v>CapAl12.5X20X5.0RA</v>
      </c>
      <c r="O847" s="52" t="str">
        <f t="shared" si="142"/>
        <v>CapAl12.5X20X5.0LA</v>
      </c>
      <c r="P847" s="52" t="s">
        <v>7002</v>
      </c>
      <c r="Q847" s="50" t="s">
        <v>5113</v>
      </c>
      <c r="R847" s="50" t="s">
        <v>6837</v>
      </c>
      <c r="S847" s="50" t="str">
        <f t="shared" ca="1" si="144"/>
        <v>C:\Altium Libraries\Passives Library\DataSheet\Aluminum Electrolytic Capacitors (Panasonic).pdf</v>
      </c>
      <c r="T847" s="50" t="str">
        <f t="shared" si="143"/>
        <v>160V.DC OR MORE HIGH RIPPLE CURRENT ALUMINUM ELECTROLYTIC CAPACITORS CapAl12.5X20X5.0 22uF±20% 250 V 105⁰С</v>
      </c>
    </row>
    <row r="848" spans="1:20" x14ac:dyDescent="0.3">
      <c r="A848" s="50" t="s">
        <v>7003</v>
      </c>
      <c r="B848" s="50" t="str">
        <f t="shared" si="145"/>
        <v>EB</v>
      </c>
      <c r="C848" s="51" t="s">
        <v>5184</v>
      </c>
      <c r="D848" s="50" t="str">
        <f t="shared" si="146"/>
        <v>33uF</v>
      </c>
      <c r="E848" s="50" t="s">
        <v>5109</v>
      </c>
      <c r="F848" s="50" t="str">
        <f t="shared" si="147"/>
        <v>250 V</v>
      </c>
      <c r="G848" s="50" t="str">
        <f t="shared" si="148"/>
        <v>105⁰С</v>
      </c>
      <c r="H848" s="52" t="s">
        <v>7001</v>
      </c>
      <c r="I848" s="50" t="str">
        <f t="shared" ref="I848:I876" si="150">CONCATENATE(M848,"mm ",D848,", ",F848)</f>
        <v>CapAl12.5X20X5.0mm 33uF, 250 V</v>
      </c>
      <c r="J848" s="45" t="s">
        <v>23</v>
      </c>
      <c r="K848" s="53" t="s">
        <v>5111</v>
      </c>
      <c r="L848" s="45" t="s">
        <v>25</v>
      </c>
      <c r="M848" s="52" t="str">
        <f t="shared" ref="M848:M876" si="151">CONCATENATE("CapAl",MID(C848,1,FIND("m",C848,1)-1))</f>
        <v>CapAl12.5X20X5.0</v>
      </c>
      <c r="N848" s="52" t="str">
        <f t="shared" si="149"/>
        <v>CapAl12.5X20X5.0RA</v>
      </c>
      <c r="O848" s="52" t="str">
        <f t="shared" ref="O848:O876" si="152">CONCATENATE(M848,"LA")</f>
        <v>CapAl12.5X20X5.0LA</v>
      </c>
      <c r="P848" s="52" t="s">
        <v>7004</v>
      </c>
      <c r="Q848" s="50" t="s">
        <v>5113</v>
      </c>
      <c r="R848" s="50" t="s">
        <v>6837</v>
      </c>
      <c r="S848" s="50" t="str">
        <f t="shared" ca="1" si="144"/>
        <v>C:\Altium Libraries\Passives Library\DataSheet\Aluminum Electrolytic Capacitors (Panasonic).pdf</v>
      </c>
      <c r="T848" s="50" t="str">
        <f t="shared" ref="T848:T876" si="153">CONCATENATE(R848," ",M848," ",D848,E848," ",F848," ",G848)</f>
        <v>160V.DC OR MORE HIGH RIPPLE CURRENT ALUMINUM ELECTROLYTIC CAPACITORS CapAl12.5X20X5.0 33uF±20% 250 V 105⁰С</v>
      </c>
    </row>
    <row r="849" spans="1:20" x14ac:dyDescent="0.3">
      <c r="A849" s="50" t="s">
        <v>7005</v>
      </c>
      <c r="B849" s="50" t="str">
        <f t="shared" si="145"/>
        <v>EB</v>
      </c>
      <c r="C849" s="51" t="s">
        <v>5196</v>
      </c>
      <c r="D849" s="50" t="str">
        <f t="shared" si="146"/>
        <v>47uF</v>
      </c>
      <c r="E849" s="50" t="s">
        <v>5109</v>
      </c>
      <c r="F849" s="50" t="str">
        <f t="shared" si="147"/>
        <v>250 V</v>
      </c>
      <c r="G849" s="50" t="str">
        <f t="shared" si="148"/>
        <v>105⁰С</v>
      </c>
      <c r="H849" s="52" t="s">
        <v>7006</v>
      </c>
      <c r="I849" s="50" t="str">
        <f t="shared" si="150"/>
        <v>CapAl12.5X25X5.0mm 47uF, 250 V</v>
      </c>
      <c r="J849" s="45" t="s">
        <v>23</v>
      </c>
      <c r="K849" s="53" t="s">
        <v>5111</v>
      </c>
      <c r="L849" s="45" t="s">
        <v>25</v>
      </c>
      <c r="M849" s="52" t="str">
        <f t="shared" si="151"/>
        <v>CapAl12.5X25X5.0</v>
      </c>
      <c r="N849" s="52" t="str">
        <f t="shared" si="149"/>
        <v>CapAl12.5X25X5.0RA</v>
      </c>
      <c r="O849" s="52" t="str">
        <f t="shared" si="152"/>
        <v>CapAl12.5X25X5.0LA</v>
      </c>
      <c r="P849" s="52" t="s">
        <v>7007</v>
      </c>
      <c r="Q849" s="50" t="s">
        <v>5113</v>
      </c>
      <c r="R849" s="50" t="s">
        <v>6837</v>
      </c>
      <c r="S849" s="50" t="str">
        <f t="shared" ref="S849:S876" ca="1" si="154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849" s="50" t="str">
        <f t="shared" si="153"/>
        <v>160V.DC OR MORE HIGH RIPPLE CURRENT ALUMINUM ELECTROLYTIC CAPACITORS CapAl12.5X25X5.0 47uF±20% 250 V 105⁰С</v>
      </c>
    </row>
    <row r="850" spans="1:20" x14ac:dyDescent="0.3">
      <c r="A850" s="50" t="s">
        <v>7008</v>
      </c>
      <c r="B850" s="50" t="str">
        <f t="shared" si="145"/>
        <v>EB</v>
      </c>
      <c r="C850" s="51" t="s">
        <v>5204</v>
      </c>
      <c r="D850" s="50" t="str">
        <f t="shared" si="146"/>
        <v>47uF</v>
      </c>
      <c r="E850" s="50" t="s">
        <v>5109</v>
      </c>
      <c r="F850" s="50" t="str">
        <f t="shared" si="147"/>
        <v>250 V</v>
      </c>
      <c r="G850" s="50" t="str">
        <f t="shared" si="148"/>
        <v>105⁰С</v>
      </c>
      <c r="H850" s="52" t="s">
        <v>7006</v>
      </c>
      <c r="I850" s="50" t="str">
        <f t="shared" si="150"/>
        <v>CapAl16X20X7.5mm 47uF, 250 V</v>
      </c>
      <c r="J850" s="45" t="s">
        <v>23</v>
      </c>
      <c r="K850" s="53" t="s">
        <v>5111</v>
      </c>
      <c r="L850" s="45" t="s">
        <v>25</v>
      </c>
      <c r="M850" s="52" t="str">
        <f t="shared" si="151"/>
        <v>CapAl16X20X7.5</v>
      </c>
      <c r="N850" s="52" t="str">
        <f t="shared" si="149"/>
        <v>CapAl16X20X7.5RA</v>
      </c>
      <c r="O850" s="52" t="str">
        <f t="shared" si="152"/>
        <v>CapAl16X20X7.5LA</v>
      </c>
      <c r="P850" s="52" t="s">
        <v>7009</v>
      </c>
      <c r="Q850" s="50" t="s">
        <v>5113</v>
      </c>
      <c r="R850" s="50" t="s">
        <v>6837</v>
      </c>
      <c r="S850" s="50" t="str">
        <f t="shared" ca="1" si="154"/>
        <v>C:\Altium Libraries\Passives Library\DataSheet\Aluminum Electrolytic Capacitors (Panasonic).pdf</v>
      </c>
      <c r="T850" s="50" t="str">
        <f t="shared" si="153"/>
        <v>160V.DC OR MORE HIGH RIPPLE CURRENT ALUMINUM ELECTROLYTIC CAPACITORS CapAl16X20X7.5 47uF±20% 250 V 105⁰С</v>
      </c>
    </row>
    <row r="851" spans="1:20" x14ac:dyDescent="0.3">
      <c r="A851" s="50" t="s">
        <v>7010</v>
      </c>
      <c r="B851" s="50" t="str">
        <f t="shared" si="145"/>
        <v>EB</v>
      </c>
      <c r="C851" s="51" t="s">
        <v>5218</v>
      </c>
      <c r="D851" s="50" t="str">
        <f t="shared" si="146"/>
        <v>68uF</v>
      </c>
      <c r="E851" s="50" t="s">
        <v>5109</v>
      </c>
      <c r="F851" s="50" t="str">
        <f t="shared" si="147"/>
        <v>250 V</v>
      </c>
      <c r="G851" s="50" t="str">
        <f t="shared" si="148"/>
        <v>105⁰С</v>
      </c>
      <c r="H851" s="52" t="s">
        <v>7011</v>
      </c>
      <c r="I851" s="50" t="str">
        <f t="shared" si="150"/>
        <v>CapAl16X25X7.5mm 68uF, 250 V</v>
      </c>
      <c r="J851" s="45" t="s">
        <v>23</v>
      </c>
      <c r="K851" s="53" t="s">
        <v>5111</v>
      </c>
      <c r="L851" s="45" t="s">
        <v>25</v>
      </c>
      <c r="M851" s="52" t="str">
        <f t="shared" si="151"/>
        <v>CapAl16X25X7.5</v>
      </c>
      <c r="N851" s="52" t="str">
        <f t="shared" si="149"/>
        <v>CapAl16X25X7.5RA</v>
      </c>
      <c r="O851" s="52" t="str">
        <f t="shared" si="152"/>
        <v>CapAl16X25X7.5LA</v>
      </c>
      <c r="P851" s="52" t="s">
        <v>7012</v>
      </c>
      <c r="Q851" s="50" t="s">
        <v>5113</v>
      </c>
      <c r="R851" s="50" t="s">
        <v>6837</v>
      </c>
      <c r="S851" s="50" t="str">
        <f t="shared" ca="1" si="154"/>
        <v>C:\Altium Libraries\Passives Library\DataSheet\Aluminum Electrolytic Capacitors (Panasonic).pdf</v>
      </c>
      <c r="T851" s="50" t="str">
        <f t="shared" si="153"/>
        <v>160V.DC OR MORE HIGH RIPPLE CURRENT ALUMINUM ELECTROLYTIC CAPACITORS CapAl16X25X7.5 68uF±20% 250 V 105⁰С</v>
      </c>
    </row>
    <row r="852" spans="1:20" x14ac:dyDescent="0.3">
      <c r="A852" s="50" t="s">
        <v>7013</v>
      </c>
      <c r="B852" s="50" t="str">
        <f t="shared" si="145"/>
        <v>EB</v>
      </c>
      <c r="C852" s="51" t="s">
        <v>5222</v>
      </c>
      <c r="D852" s="50" t="str">
        <f t="shared" si="146"/>
        <v>68uF</v>
      </c>
      <c r="E852" s="50" t="s">
        <v>5109</v>
      </c>
      <c r="F852" s="50" t="str">
        <f t="shared" si="147"/>
        <v>250 V</v>
      </c>
      <c r="G852" s="50" t="str">
        <f t="shared" si="148"/>
        <v>105⁰С</v>
      </c>
      <c r="H852" s="52" t="s">
        <v>7011</v>
      </c>
      <c r="I852" s="50" t="str">
        <f t="shared" si="150"/>
        <v>CapAl18X20X7.5mm 68uF, 250 V</v>
      </c>
      <c r="J852" s="45" t="s">
        <v>23</v>
      </c>
      <c r="K852" s="53" t="s">
        <v>5111</v>
      </c>
      <c r="L852" s="45" t="s">
        <v>25</v>
      </c>
      <c r="M852" s="52" t="str">
        <f t="shared" si="151"/>
        <v>CapAl18X20X7.5</v>
      </c>
      <c r="N852" s="52" t="str">
        <f t="shared" si="149"/>
        <v>CapAl18X20X7.5RA</v>
      </c>
      <c r="O852" s="52" t="str">
        <f t="shared" si="152"/>
        <v>CapAl18X20X7.5LA</v>
      </c>
      <c r="P852" s="52" t="s">
        <v>7014</v>
      </c>
      <c r="Q852" s="50" t="s">
        <v>5113</v>
      </c>
      <c r="R852" s="50" t="s">
        <v>6837</v>
      </c>
      <c r="S852" s="50" t="str">
        <f t="shared" ca="1" si="154"/>
        <v>C:\Altium Libraries\Passives Library\DataSheet\Aluminum Electrolytic Capacitors (Panasonic).pdf</v>
      </c>
      <c r="T852" s="50" t="str">
        <f t="shared" si="153"/>
        <v>160V.DC OR MORE HIGH RIPPLE CURRENT ALUMINUM ELECTROLYTIC CAPACITORS CapAl18X20X7.5 68uF±20% 250 V 105⁰С</v>
      </c>
    </row>
    <row r="853" spans="1:20" x14ac:dyDescent="0.3">
      <c r="A853" s="50" t="s">
        <v>7015</v>
      </c>
      <c r="B853" s="50" t="str">
        <f t="shared" si="145"/>
        <v>EB</v>
      </c>
      <c r="C853" s="51" t="s">
        <v>5226</v>
      </c>
      <c r="D853" s="50" t="str">
        <f t="shared" si="146"/>
        <v>100uF</v>
      </c>
      <c r="E853" s="50" t="s">
        <v>5109</v>
      </c>
      <c r="F853" s="50" t="str">
        <f t="shared" si="147"/>
        <v>250 V</v>
      </c>
      <c r="G853" s="50" t="str">
        <f t="shared" si="148"/>
        <v>105⁰С</v>
      </c>
      <c r="H853" s="52" t="s">
        <v>5640</v>
      </c>
      <c r="I853" s="50" t="str">
        <f t="shared" si="150"/>
        <v>CapAl16X31.5X7.5mm 100uF, 250 V</v>
      </c>
      <c r="J853" s="45" t="s">
        <v>23</v>
      </c>
      <c r="K853" s="53" t="s">
        <v>5111</v>
      </c>
      <c r="L853" s="45" t="s">
        <v>25</v>
      </c>
      <c r="M853" s="52" t="str">
        <f t="shared" si="151"/>
        <v>CapAl16X31.5X7.5</v>
      </c>
      <c r="N853" s="52" t="str">
        <f t="shared" si="149"/>
        <v>CapAl16X31.5X7.5RA</v>
      </c>
      <c r="O853" s="52" t="str">
        <f t="shared" si="152"/>
        <v>CapAl16X31.5X7.5LA</v>
      </c>
      <c r="P853" s="52" t="s">
        <v>7016</v>
      </c>
      <c r="Q853" s="50" t="s">
        <v>5113</v>
      </c>
      <c r="R853" s="50" t="s">
        <v>6837</v>
      </c>
      <c r="S853" s="50" t="str">
        <f t="shared" ca="1" si="154"/>
        <v>C:\Altium Libraries\Passives Library\DataSheet\Aluminum Electrolytic Capacitors (Panasonic).pdf</v>
      </c>
      <c r="T853" s="50" t="str">
        <f t="shared" si="153"/>
        <v>160V.DC OR MORE HIGH RIPPLE CURRENT ALUMINUM ELECTROLYTIC CAPACITORS CapAl16X31.5X7.5 100uF±20% 250 V 105⁰С</v>
      </c>
    </row>
    <row r="854" spans="1:20" x14ac:dyDescent="0.3">
      <c r="A854" s="50" t="s">
        <v>7017</v>
      </c>
      <c r="B854" s="50" t="str">
        <f t="shared" si="145"/>
        <v>EB</v>
      </c>
      <c r="C854" s="51" t="s">
        <v>5319</v>
      </c>
      <c r="D854" s="50" t="str">
        <f t="shared" si="146"/>
        <v>100uF</v>
      </c>
      <c r="E854" s="50" t="s">
        <v>5109</v>
      </c>
      <c r="F854" s="50" t="str">
        <f t="shared" si="147"/>
        <v>250 V</v>
      </c>
      <c r="G854" s="50" t="str">
        <f t="shared" si="148"/>
        <v>105⁰С</v>
      </c>
      <c r="H854" s="52" t="s">
        <v>5640</v>
      </c>
      <c r="I854" s="50" t="str">
        <f t="shared" si="150"/>
        <v>CapAl18X25X7.5mm 100uF, 250 V</v>
      </c>
      <c r="J854" s="45" t="s">
        <v>23</v>
      </c>
      <c r="K854" s="53" t="s">
        <v>5111</v>
      </c>
      <c r="L854" s="45" t="s">
        <v>25</v>
      </c>
      <c r="M854" s="52" t="str">
        <f t="shared" si="151"/>
        <v>CapAl18X25X7.5</v>
      </c>
      <c r="N854" s="52" t="str">
        <f t="shared" si="149"/>
        <v>CapAl18X25X7.5RA</v>
      </c>
      <c r="O854" s="52" t="str">
        <f t="shared" si="152"/>
        <v>CapAl18X25X7.5LA</v>
      </c>
      <c r="P854" s="52" t="s">
        <v>7018</v>
      </c>
      <c r="Q854" s="50" t="s">
        <v>5113</v>
      </c>
      <c r="R854" s="50" t="s">
        <v>6837</v>
      </c>
      <c r="S854" s="50" t="str">
        <f t="shared" ca="1" si="154"/>
        <v>C:\Altium Libraries\Passives Library\DataSheet\Aluminum Electrolytic Capacitors (Panasonic).pdf</v>
      </c>
      <c r="T854" s="50" t="str">
        <f t="shared" si="153"/>
        <v>160V.DC OR MORE HIGH RIPPLE CURRENT ALUMINUM ELECTROLYTIC CAPACITORS CapAl18X25X7.5 100uF±20% 250 V 105⁰С</v>
      </c>
    </row>
    <row r="855" spans="1:20" x14ac:dyDescent="0.3">
      <c r="A855" s="50" t="s">
        <v>7019</v>
      </c>
      <c r="B855" s="50" t="str">
        <f t="shared" si="145"/>
        <v>EB</v>
      </c>
      <c r="C855" s="51" t="s">
        <v>5234</v>
      </c>
      <c r="D855" s="50" t="str">
        <f t="shared" si="146"/>
        <v>150uF</v>
      </c>
      <c r="E855" s="50" t="s">
        <v>5109</v>
      </c>
      <c r="F855" s="50" t="str">
        <f t="shared" si="147"/>
        <v>250 V</v>
      </c>
      <c r="G855" s="50" t="str">
        <f t="shared" si="148"/>
        <v>105⁰С</v>
      </c>
      <c r="H855" s="52" t="s">
        <v>7020</v>
      </c>
      <c r="I855" s="50" t="str">
        <f t="shared" si="150"/>
        <v>CapAl18X31.5X7.5mm 150uF, 250 V</v>
      </c>
      <c r="J855" s="45" t="s">
        <v>23</v>
      </c>
      <c r="K855" s="53" t="s">
        <v>5111</v>
      </c>
      <c r="L855" s="45" t="s">
        <v>25</v>
      </c>
      <c r="M855" s="52" t="str">
        <f t="shared" si="151"/>
        <v>CapAl18X31.5X7.5</v>
      </c>
      <c r="N855" s="52" t="str">
        <f t="shared" si="149"/>
        <v>CapAl18X31.5X7.5RA</v>
      </c>
      <c r="O855" s="52" t="str">
        <f t="shared" si="152"/>
        <v>CapAl18X31.5X7.5LA</v>
      </c>
      <c r="P855" s="52" t="s">
        <v>7021</v>
      </c>
      <c r="Q855" s="50" t="s">
        <v>5113</v>
      </c>
      <c r="R855" s="50" t="s">
        <v>6837</v>
      </c>
      <c r="S855" s="50" t="str">
        <f t="shared" ca="1" si="154"/>
        <v>C:\Altium Libraries\Passives Library\DataSheet\Aluminum Electrolytic Capacitors (Panasonic).pdf</v>
      </c>
      <c r="T855" s="50" t="str">
        <f t="shared" si="153"/>
        <v>160V.DC OR MORE HIGH RIPPLE CURRENT ALUMINUM ELECTROLYTIC CAPACITORS CapAl18X31.5X7.5 150uF±20% 250 V 105⁰С</v>
      </c>
    </row>
    <row r="856" spans="1:20" x14ac:dyDescent="0.3">
      <c r="A856" s="50" t="s">
        <v>7022</v>
      </c>
      <c r="B856" s="50" t="str">
        <f t="shared" si="145"/>
        <v>EB</v>
      </c>
      <c r="C856" s="51" t="s">
        <v>5162</v>
      </c>
      <c r="D856" s="50" t="str">
        <f t="shared" si="146"/>
        <v>10uF</v>
      </c>
      <c r="E856" s="50" t="s">
        <v>5109</v>
      </c>
      <c r="F856" s="50" t="str">
        <f t="shared" si="147"/>
        <v>350 V</v>
      </c>
      <c r="G856" s="50" t="str">
        <f t="shared" si="148"/>
        <v>105⁰С</v>
      </c>
      <c r="H856" s="52" t="s">
        <v>7023</v>
      </c>
      <c r="I856" s="50" t="str">
        <f t="shared" si="150"/>
        <v>CapAl10X20X5.0mm 10uF, 350 V</v>
      </c>
      <c r="J856" s="45" t="s">
        <v>23</v>
      </c>
      <c r="K856" s="53" t="s">
        <v>5111</v>
      </c>
      <c r="L856" s="45" t="s">
        <v>25</v>
      </c>
      <c r="M856" s="52" t="str">
        <f t="shared" si="151"/>
        <v>CapAl10X20X5.0</v>
      </c>
      <c r="N856" s="52" t="str">
        <f t="shared" si="149"/>
        <v>CapAl10X20X5.0RA</v>
      </c>
      <c r="O856" s="52" t="str">
        <f t="shared" si="152"/>
        <v>CapAl10X20X5.0LA</v>
      </c>
      <c r="P856" s="52" t="s">
        <v>7024</v>
      </c>
      <c r="Q856" s="50" t="s">
        <v>5113</v>
      </c>
      <c r="R856" s="50" t="s">
        <v>6837</v>
      </c>
      <c r="S856" s="50" t="str">
        <f t="shared" ca="1" si="154"/>
        <v>C:\Altium Libraries\Passives Library\DataSheet\Aluminum Electrolytic Capacitors (Panasonic).pdf</v>
      </c>
      <c r="T856" s="50" t="str">
        <f t="shared" si="153"/>
        <v>160V.DC OR MORE HIGH RIPPLE CURRENT ALUMINUM ELECTROLYTIC CAPACITORS CapAl10X20X5.0 10uF±20% 350 V 105⁰С</v>
      </c>
    </row>
    <row r="857" spans="1:20" x14ac:dyDescent="0.3">
      <c r="A857" s="50" t="s">
        <v>7025</v>
      </c>
      <c r="B857" s="50" t="str">
        <f t="shared" si="145"/>
        <v>EB</v>
      </c>
      <c r="C857" s="51" t="s">
        <v>5184</v>
      </c>
      <c r="D857" s="50" t="str">
        <f t="shared" si="146"/>
        <v>22uF</v>
      </c>
      <c r="E857" s="50" t="s">
        <v>5109</v>
      </c>
      <c r="F857" s="50" t="str">
        <f t="shared" si="147"/>
        <v>350 V</v>
      </c>
      <c r="G857" s="50" t="str">
        <f t="shared" si="148"/>
        <v>105⁰С</v>
      </c>
      <c r="H857" s="52" t="s">
        <v>7026</v>
      </c>
      <c r="I857" s="50" t="str">
        <f t="shared" si="150"/>
        <v>CapAl12.5X20X5.0mm 22uF, 350 V</v>
      </c>
      <c r="J857" s="45" t="s">
        <v>23</v>
      </c>
      <c r="K857" s="53" t="s">
        <v>5111</v>
      </c>
      <c r="L857" s="45" t="s">
        <v>25</v>
      </c>
      <c r="M857" s="52" t="str">
        <f t="shared" si="151"/>
        <v>CapAl12.5X20X5.0</v>
      </c>
      <c r="N857" s="52" t="str">
        <f t="shared" si="149"/>
        <v>CapAl12.5X20X5.0RA</v>
      </c>
      <c r="O857" s="52" t="str">
        <f t="shared" si="152"/>
        <v>CapAl12.5X20X5.0LA</v>
      </c>
      <c r="P857" s="52" t="s">
        <v>7027</v>
      </c>
      <c r="Q857" s="50" t="s">
        <v>5113</v>
      </c>
      <c r="R857" s="50" t="s">
        <v>6837</v>
      </c>
      <c r="S857" s="50" t="str">
        <f t="shared" ca="1" si="154"/>
        <v>C:\Altium Libraries\Passives Library\DataSheet\Aluminum Electrolytic Capacitors (Panasonic).pdf</v>
      </c>
      <c r="T857" s="50" t="str">
        <f t="shared" si="153"/>
        <v>160V.DC OR MORE HIGH RIPPLE CURRENT ALUMINUM ELECTROLYTIC CAPACITORS CapAl12.5X20X5.0 22uF±20% 350 V 105⁰С</v>
      </c>
    </row>
    <row r="858" spans="1:20" x14ac:dyDescent="0.3">
      <c r="A858" s="50" t="s">
        <v>7028</v>
      </c>
      <c r="B858" s="50" t="str">
        <f t="shared" si="145"/>
        <v>EB</v>
      </c>
      <c r="C858" s="51" t="s">
        <v>5204</v>
      </c>
      <c r="D858" s="50" t="str">
        <f t="shared" si="146"/>
        <v>33uF</v>
      </c>
      <c r="E858" s="50" t="s">
        <v>5109</v>
      </c>
      <c r="F858" s="50" t="str">
        <f t="shared" si="147"/>
        <v>350 V</v>
      </c>
      <c r="G858" s="50" t="str">
        <f t="shared" si="148"/>
        <v>105⁰С</v>
      </c>
      <c r="H858" s="52" t="s">
        <v>7029</v>
      </c>
      <c r="I858" s="50" t="str">
        <f t="shared" si="150"/>
        <v>CapAl16X20X7.5mm 33uF, 350 V</v>
      </c>
      <c r="J858" s="45" t="s">
        <v>23</v>
      </c>
      <c r="K858" s="53" t="s">
        <v>5111</v>
      </c>
      <c r="L858" s="45" t="s">
        <v>25</v>
      </c>
      <c r="M858" s="52" t="str">
        <f t="shared" si="151"/>
        <v>CapAl16X20X7.5</v>
      </c>
      <c r="N858" s="52" t="str">
        <f t="shared" si="149"/>
        <v>CapAl16X20X7.5RA</v>
      </c>
      <c r="O858" s="52" t="str">
        <f t="shared" si="152"/>
        <v>CapAl16X20X7.5LA</v>
      </c>
      <c r="P858" s="52" t="s">
        <v>7030</v>
      </c>
      <c r="Q858" s="50" t="s">
        <v>5113</v>
      </c>
      <c r="R858" s="50" t="s">
        <v>6837</v>
      </c>
      <c r="S858" s="50" t="str">
        <f t="shared" ca="1" si="154"/>
        <v>C:\Altium Libraries\Passives Library\DataSheet\Aluminum Electrolytic Capacitors (Panasonic).pdf</v>
      </c>
      <c r="T858" s="50" t="str">
        <f t="shared" si="153"/>
        <v>160V.DC OR MORE HIGH RIPPLE CURRENT ALUMINUM ELECTROLYTIC CAPACITORS CapAl16X20X7.5 33uF±20% 350 V 105⁰С</v>
      </c>
    </row>
    <row r="859" spans="1:20" x14ac:dyDescent="0.3">
      <c r="A859" s="50" t="s">
        <v>7031</v>
      </c>
      <c r="B859" s="50" t="str">
        <f t="shared" si="145"/>
        <v>EB</v>
      </c>
      <c r="C859" s="51" t="s">
        <v>5218</v>
      </c>
      <c r="D859" s="50" t="str">
        <f t="shared" si="146"/>
        <v>47uF</v>
      </c>
      <c r="E859" s="50" t="s">
        <v>5109</v>
      </c>
      <c r="F859" s="50" t="str">
        <f t="shared" si="147"/>
        <v>350 V</v>
      </c>
      <c r="G859" s="50" t="str">
        <f t="shared" si="148"/>
        <v>105⁰С</v>
      </c>
      <c r="H859" s="52" t="s">
        <v>7032</v>
      </c>
      <c r="I859" s="50" t="str">
        <f t="shared" si="150"/>
        <v>CapAl16X25X7.5mm 47uF, 350 V</v>
      </c>
      <c r="J859" s="45" t="s">
        <v>23</v>
      </c>
      <c r="K859" s="53" t="s">
        <v>5111</v>
      </c>
      <c r="L859" s="45" t="s">
        <v>25</v>
      </c>
      <c r="M859" s="52" t="str">
        <f t="shared" si="151"/>
        <v>CapAl16X25X7.5</v>
      </c>
      <c r="N859" s="52" t="str">
        <f t="shared" si="149"/>
        <v>CapAl16X25X7.5RA</v>
      </c>
      <c r="O859" s="52" t="str">
        <f t="shared" si="152"/>
        <v>CapAl16X25X7.5LA</v>
      </c>
      <c r="P859" s="52" t="s">
        <v>7033</v>
      </c>
      <c r="Q859" s="50" t="s">
        <v>5113</v>
      </c>
      <c r="R859" s="50" t="s">
        <v>6837</v>
      </c>
      <c r="S859" s="50" t="str">
        <f t="shared" ca="1" si="154"/>
        <v>C:\Altium Libraries\Passives Library\DataSheet\Aluminum Electrolytic Capacitors (Panasonic).pdf</v>
      </c>
      <c r="T859" s="50" t="str">
        <f t="shared" si="153"/>
        <v>160V.DC OR MORE HIGH RIPPLE CURRENT ALUMINUM ELECTROLYTIC CAPACITORS CapAl16X25X7.5 47uF±20% 350 V 105⁰С</v>
      </c>
    </row>
    <row r="860" spans="1:20" x14ac:dyDescent="0.3">
      <c r="A860" s="50" t="s">
        <v>7034</v>
      </c>
      <c r="B860" s="50" t="str">
        <f t="shared" si="145"/>
        <v>EB</v>
      </c>
      <c r="C860" s="51" t="s">
        <v>5222</v>
      </c>
      <c r="D860" s="50" t="str">
        <f t="shared" si="146"/>
        <v>47uF</v>
      </c>
      <c r="E860" s="50" t="s">
        <v>5109</v>
      </c>
      <c r="F860" s="50" t="str">
        <f t="shared" si="147"/>
        <v>350 V</v>
      </c>
      <c r="G860" s="50" t="str">
        <f t="shared" si="148"/>
        <v>105⁰С</v>
      </c>
      <c r="H860" s="52" t="s">
        <v>7032</v>
      </c>
      <c r="I860" s="50" t="str">
        <f t="shared" si="150"/>
        <v>CapAl18X20X7.5mm 47uF, 350 V</v>
      </c>
      <c r="J860" s="45" t="s">
        <v>23</v>
      </c>
      <c r="K860" s="53" t="s">
        <v>5111</v>
      </c>
      <c r="L860" s="45" t="s">
        <v>25</v>
      </c>
      <c r="M860" s="52" t="str">
        <f t="shared" si="151"/>
        <v>CapAl18X20X7.5</v>
      </c>
      <c r="N860" s="52" t="str">
        <f t="shared" si="149"/>
        <v>CapAl18X20X7.5RA</v>
      </c>
      <c r="O860" s="52" t="str">
        <f t="shared" si="152"/>
        <v>CapAl18X20X7.5LA</v>
      </c>
      <c r="P860" s="52" t="s">
        <v>7035</v>
      </c>
      <c r="Q860" s="50" t="s">
        <v>5113</v>
      </c>
      <c r="R860" s="50" t="s">
        <v>6837</v>
      </c>
      <c r="S860" s="50" t="str">
        <f t="shared" ca="1" si="154"/>
        <v>C:\Altium Libraries\Passives Library\DataSheet\Aluminum Electrolytic Capacitors (Panasonic).pdf</v>
      </c>
      <c r="T860" s="50" t="str">
        <f t="shared" si="153"/>
        <v>160V.DC OR MORE HIGH RIPPLE CURRENT ALUMINUM ELECTROLYTIC CAPACITORS CapAl18X20X7.5 47uF±20% 350 V 105⁰С</v>
      </c>
    </row>
    <row r="861" spans="1:20" x14ac:dyDescent="0.3">
      <c r="A861" s="50" t="s">
        <v>7036</v>
      </c>
      <c r="B861" s="50" t="str">
        <f t="shared" si="145"/>
        <v>EB</v>
      </c>
      <c r="C861" s="51" t="s">
        <v>5226</v>
      </c>
      <c r="D861" s="50" t="str">
        <f t="shared" si="146"/>
        <v>68uF</v>
      </c>
      <c r="E861" s="50" t="s">
        <v>5109</v>
      </c>
      <c r="F861" s="50" t="str">
        <f t="shared" si="147"/>
        <v>350 V</v>
      </c>
      <c r="G861" s="50" t="str">
        <f t="shared" si="148"/>
        <v>105⁰С</v>
      </c>
      <c r="H861" s="52" t="s">
        <v>7037</v>
      </c>
      <c r="I861" s="50" t="str">
        <f t="shared" si="150"/>
        <v>CapAl16X31.5X7.5mm 68uF, 350 V</v>
      </c>
      <c r="J861" s="45" t="s">
        <v>23</v>
      </c>
      <c r="K861" s="53" t="s">
        <v>5111</v>
      </c>
      <c r="L861" s="45" t="s">
        <v>25</v>
      </c>
      <c r="M861" s="52" t="str">
        <f t="shared" si="151"/>
        <v>CapAl16X31.5X7.5</v>
      </c>
      <c r="N861" s="52" t="str">
        <f t="shared" si="149"/>
        <v>CapAl16X31.5X7.5RA</v>
      </c>
      <c r="O861" s="52" t="str">
        <f t="shared" si="152"/>
        <v>CapAl16X31.5X7.5LA</v>
      </c>
      <c r="P861" s="52" t="s">
        <v>7038</v>
      </c>
      <c r="Q861" s="50" t="s">
        <v>5113</v>
      </c>
      <c r="R861" s="50" t="s">
        <v>6837</v>
      </c>
      <c r="S861" s="50" t="str">
        <f t="shared" ca="1" si="154"/>
        <v>C:\Altium Libraries\Passives Library\DataSheet\Aluminum Electrolytic Capacitors (Panasonic).pdf</v>
      </c>
      <c r="T861" s="50" t="str">
        <f t="shared" si="153"/>
        <v>160V.DC OR MORE HIGH RIPPLE CURRENT ALUMINUM ELECTROLYTIC CAPACITORS CapAl16X31.5X7.5 68uF±20% 350 V 105⁰С</v>
      </c>
    </row>
    <row r="862" spans="1:20" x14ac:dyDescent="0.3">
      <c r="A862" s="50" t="s">
        <v>7039</v>
      </c>
      <c r="B862" s="50" t="str">
        <f t="shared" ref="B862:B925" si="155">MID(P862,4,2)</f>
        <v>EB</v>
      </c>
      <c r="C862" s="51" t="s">
        <v>5319</v>
      </c>
      <c r="D862" s="50" t="str">
        <f t="shared" ref="D862:D925" si="156">CONCATENATE(MID(P862,8,2)*POWER(10,MID(P862,10,1)),"uF")</f>
        <v>68uF</v>
      </c>
      <c r="E862" s="50" t="s">
        <v>5109</v>
      </c>
      <c r="F862" s="50" t="str">
        <f t="shared" ref="F862:F925" si="157">CONCATENATE(IF((MID(P862,6,2))="0J",6.3,IF((MID(P862,6,2))="1A",10,IF((MID(P862,6,2))="1C",16,IF((MID(P862,6,2))="1E",25,IF((MID(P862,6,2))="1V",35,IF((MID(P862,6,2))="1H",50,IF((MID(P862,6,2))="1J",63,IF((MID(P862,6,2))="2A",100,IF((MID(P862,6,2))="2C",160,IF((MID(P862,6,2))="2D",200,IF((MID(P862,6,2))="2E",250,IF((MID(P862,6,2))="2V",350,IF((MID(P862,6,2))="2G",400,IF((MID(P862,6,2))="2W",450,0))))))))))))))," V")</f>
        <v>350 V</v>
      </c>
      <c r="G862" s="50" t="str">
        <f t="shared" ref="G862:G925" si="158">CONCATENATE((IF(OR(B862="TA",B862="TP"),125,105)),"⁰С")</f>
        <v>105⁰С</v>
      </c>
      <c r="H862" s="52" t="s">
        <v>7037</v>
      </c>
      <c r="I862" s="50" t="str">
        <f t="shared" si="150"/>
        <v>CapAl18X25X7.5mm 68uF, 350 V</v>
      </c>
      <c r="J862" s="45" t="s">
        <v>23</v>
      </c>
      <c r="K862" s="53" t="s">
        <v>5111</v>
      </c>
      <c r="L862" s="45" t="s">
        <v>25</v>
      </c>
      <c r="M862" s="52" t="str">
        <f t="shared" si="151"/>
        <v>CapAl18X25X7.5</v>
      </c>
      <c r="N862" s="52" t="str">
        <f t="shared" si="149"/>
        <v>CapAl18X25X7.5RA</v>
      </c>
      <c r="O862" s="52" t="str">
        <f t="shared" si="152"/>
        <v>CapAl18X25X7.5LA</v>
      </c>
      <c r="P862" s="52" t="s">
        <v>7040</v>
      </c>
      <c r="Q862" s="50" t="s">
        <v>5113</v>
      </c>
      <c r="R862" s="50" t="s">
        <v>6837</v>
      </c>
      <c r="S862" s="50" t="str">
        <f t="shared" ca="1" si="154"/>
        <v>C:\Altium Libraries\Passives Library\DataSheet\Aluminum Electrolytic Capacitors (Panasonic).pdf</v>
      </c>
      <c r="T862" s="50" t="str">
        <f t="shared" si="153"/>
        <v>160V.DC OR MORE HIGH RIPPLE CURRENT ALUMINUM ELECTROLYTIC CAPACITORS CapAl18X25X7.5 68uF±20% 350 V 105⁰С</v>
      </c>
    </row>
    <row r="863" spans="1:20" x14ac:dyDescent="0.3">
      <c r="A863" s="50" t="s">
        <v>7041</v>
      </c>
      <c r="B863" s="50" t="str">
        <f t="shared" si="155"/>
        <v>EB</v>
      </c>
      <c r="C863" s="51" t="s">
        <v>5234</v>
      </c>
      <c r="D863" s="50" t="str">
        <f t="shared" si="156"/>
        <v>100uF</v>
      </c>
      <c r="E863" s="50" t="s">
        <v>5109</v>
      </c>
      <c r="F863" s="50" t="str">
        <f t="shared" si="157"/>
        <v>350 V</v>
      </c>
      <c r="G863" s="50" t="str">
        <f t="shared" si="158"/>
        <v>105⁰С</v>
      </c>
      <c r="H863" s="52" t="s">
        <v>7042</v>
      </c>
      <c r="I863" s="50" t="str">
        <f t="shared" si="150"/>
        <v>CapAl18X31.5X7.5mm 100uF, 350 V</v>
      </c>
      <c r="J863" s="45" t="s">
        <v>23</v>
      </c>
      <c r="K863" s="53" t="s">
        <v>5111</v>
      </c>
      <c r="L863" s="45" t="s">
        <v>25</v>
      </c>
      <c r="M863" s="52" t="str">
        <f t="shared" si="151"/>
        <v>CapAl18X31.5X7.5</v>
      </c>
      <c r="N863" s="52" t="str">
        <f t="shared" si="149"/>
        <v>CapAl18X31.5X7.5RA</v>
      </c>
      <c r="O863" s="52" t="str">
        <f t="shared" si="152"/>
        <v>CapAl18X31.5X7.5LA</v>
      </c>
      <c r="P863" s="52" t="s">
        <v>7043</v>
      </c>
      <c r="Q863" s="50" t="s">
        <v>5113</v>
      </c>
      <c r="R863" s="50" t="s">
        <v>6837</v>
      </c>
      <c r="S863" s="50" t="str">
        <f t="shared" ca="1" si="154"/>
        <v>C:\Altium Libraries\Passives Library\DataSheet\Aluminum Electrolytic Capacitors (Panasonic).pdf</v>
      </c>
      <c r="T863" s="50" t="str">
        <f t="shared" si="153"/>
        <v>160V.DC OR MORE HIGH RIPPLE CURRENT ALUMINUM ELECTROLYTIC CAPACITORS CapAl18X31.5X7.5 100uF±20% 350 V 105⁰С</v>
      </c>
    </row>
    <row r="864" spans="1:20" x14ac:dyDescent="0.3">
      <c r="A864" s="50" t="s">
        <v>7044</v>
      </c>
      <c r="B864" s="50" t="str">
        <f t="shared" si="155"/>
        <v>EB</v>
      </c>
      <c r="C864" s="51" t="s">
        <v>5162</v>
      </c>
      <c r="D864" s="50" t="str">
        <f t="shared" si="156"/>
        <v>10uF</v>
      </c>
      <c r="E864" s="50" t="s">
        <v>5109</v>
      </c>
      <c r="F864" s="50" t="str">
        <f t="shared" si="157"/>
        <v>400 V</v>
      </c>
      <c r="G864" s="50" t="str">
        <f t="shared" si="158"/>
        <v>105⁰С</v>
      </c>
      <c r="H864" s="52" t="s">
        <v>6262</v>
      </c>
      <c r="I864" s="50" t="str">
        <f t="shared" si="150"/>
        <v>CapAl10X20X5.0mm 10uF, 400 V</v>
      </c>
      <c r="J864" s="45" t="s">
        <v>23</v>
      </c>
      <c r="K864" s="53" t="s">
        <v>5111</v>
      </c>
      <c r="L864" s="45" t="s">
        <v>25</v>
      </c>
      <c r="M864" s="52" t="str">
        <f t="shared" si="151"/>
        <v>CapAl10X20X5.0</v>
      </c>
      <c r="N864" s="52" t="str">
        <f t="shared" si="149"/>
        <v>CapAl10X20X5.0RA</v>
      </c>
      <c r="O864" s="52" t="str">
        <f t="shared" si="152"/>
        <v>CapAl10X20X5.0LA</v>
      </c>
      <c r="P864" s="52" t="s">
        <v>7045</v>
      </c>
      <c r="Q864" s="50" t="s">
        <v>5113</v>
      </c>
      <c r="R864" s="50" t="s">
        <v>6837</v>
      </c>
      <c r="S864" s="50" t="str">
        <f t="shared" ca="1" si="154"/>
        <v>C:\Altium Libraries\Passives Library\DataSheet\Aluminum Electrolytic Capacitors (Panasonic).pdf</v>
      </c>
      <c r="T864" s="50" t="str">
        <f t="shared" si="153"/>
        <v>160V.DC OR MORE HIGH RIPPLE CURRENT ALUMINUM ELECTROLYTIC CAPACITORS CapAl10X20X5.0 10uF±20% 400 V 105⁰С</v>
      </c>
    </row>
    <row r="865" spans="1:20" x14ac:dyDescent="0.3">
      <c r="A865" s="50" t="s">
        <v>7046</v>
      </c>
      <c r="B865" s="50" t="str">
        <f t="shared" si="155"/>
        <v>EB</v>
      </c>
      <c r="C865" s="51" t="s">
        <v>5196</v>
      </c>
      <c r="D865" s="50" t="str">
        <f t="shared" si="156"/>
        <v>22uF</v>
      </c>
      <c r="E865" s="50" t="s">
        <v>5109</v>
      </c>
      <c r="F865" s="50" t="str">
        <f t="shared" si="157"/>
        <v>400 V</v>
      </c>
      <c r="G865" s="50" t="str">
        <f t="shared" si="158"/>
        <v>105⁰С</v>
      </c>
      <c r="H865" s="52" t="s">
        <v>7047</v>
      </c>
      <c r="I865" s="50" t="str">
        <f t="shared" si="150"/>
        <v>CapAl12.5X25X5.0mm 22uF, 400 V</v>
      </c>
      <c r="J865" s="45" t="s">
        <v>23</v>
      </c>
      <c r="K865" s="53" t="s">
        <v>5111</v>
      </c>
      <c r="L865" s="45" t="s">
        <v>25</v>
      </c>
      <c r="M865" s="52" t="str">
        <f t="shared" si="151"/>
        <v>CapAl12.5X25X5.0</v>
      </c>
      <c r="N865" s="52" t="str">
        <f t="shared" si="149"/>
        <v>CapAl12.5X25X5.0RA</v>
      </c>
      <c r="O865" s="52" t="str">
        <f t="shared" si="152"/>
        <v>CapAl12.5X25X5.0LA</v>
      </c>
      <c r="P865" s="52" t="s">
        <v>7048</v>
      </c>
      <c r="Q865" s="50" t="s">
        <v>5113</v>
      </c>
      <c r="R865" s="50" t="s">
        <v>6837</v>
      </c>
      <c r="S865" s="50" t="str">
        <f t="shared" ca="1" si="154"/>
        <v>C:\Altium Libraries\Passives Library\DataSheet\Aluminum Electrolytic Capacitors (Panasonic).pdf</v>
      </c>
      <c r="T865" s="50" t="str">
        <f t="shared" si="153"/>
        <v>160V.DC OR MORE HIGH RIPPLE CURRENT ALUMINUM ELECTROLYTIC CAPACITORS CapAl12.5X25X5.0 22uF±20% 400 V 105⁰С</v>
      </c>
    </row>
    <row r="866" spans="1:20" x14ac:dyDescent="0.3">
      <c r="A866" s="50" t="s">
        <v>7049</v>
      </c>
      <c r="B866" s="50" t="str">
        <f t="shared" si="155"/>
        <v>EB</v>
      </c>
      <c r="C866" s="51" t="s">
        <v>5204</v>
      </c>
      <c r="D866" s="50" t="str">
        <f t="shared" si="156"/>
        <v>22uF</v>
      </c>
      <c r="E866" s="50" t="s">
        <v>5109</v>
      </c>
      <c r="F866" s="50" t="str">
        <f t="shared" si="157"/>
        <v>400 V</v>
      </c>
      <c r="G866" s="50" t="str">
        <f t="shared" si="158"/>
        <v>105⁰С</v>
      </c>
      <c r="H866" s="52" t="s">
        <v>7047</v>
      </c>
      <c r="I866" s="50" t="str">
        <f t="shared" si="150"/>
        <v>CapAl16X20X7.5mm 22uF, 400 V</v>
      </c>
      <c r="J866" s="45" t="s">
        <v>23</v>
      </c>
      <c r="K866" s="53" t="s">
        <v>5111</v>
      </c>
      <c r="L866" s="45" t="s">
        <v>25</v>
      </c>
      <c r="M866" s="52" t="str">
        <f t="shared" si="151"/>
        <v>CapAl16X20X7.5</v>
      </c>
      <c r="N866" s="52" t="str">
        <f t="shared" si="149"/>
        <v>CapAl16X20X7.5RA</v>
      </c>
      <c r="O866" s="52" t="str">
        <f t="shared" si="152"/>
        <v>CapAl16X20X7.5LA</v>
      </c>
      <c r="P866" s="52" t="s">
        <v>7050</v>
      </c>
      <c r="Q866" s="50" t="s">
        <v>5113</v>
      </c>
      <c r="R866" s="50" t="s">
        <v>6837</v>
      </c>
      <c r="S866" s="50" t="str">
        <f t="shared" ca="1" si="154"/>
        <v>C:\Altium Libraries\Passives Library\DataSheet\Aluminum Electrolytic Capacitors (Panasonic).pdf</v>
      </c>
      <c r="T866" s="50" t="str">
        <f t="shared" si="153"/>
        <v>160V.DC OR MORE HIGH RIPPLE CURRENT ALUMINUM ELECTROLYTIC CAPACITORS CapAl16X20X7.5 22uF±20% 400 V 105⁰С</v>
      </c>
    </row>
    <row r="867" spans="1:20" x14ac:dyDescent="0.3">
      <c r="A867" s="50" t="s">
        <v>7051</v>
      </c>
      <c r="B867" s="50" t="str">
        <f t="shared" si="155"/>
        <v>EB</v>
      </c>
      <c r="C867" s="51" t="s">
        <v>5218</v>
      </c>
      <c r="D867" s="50" t="str">
        <f t="shared" si="156"/>
        <v>33uF</v>
      </c>
      <c r="E867" s="50" t="s">
        <v>5109</v>
      </c>
      <c r="F867" s="50" t="str">
        <f t="shared" si="157"/>
        <v>400 V</v>
      </c>
      <c r="G867" s="50" t="str">
        <f t="shared" si="158"/>
        <v>105⁰С</v>
      </c>
      <c r="H867" s="52" t="s">
        <v>5720</v>
      </c>
      <c r="I867" s="50" t="str">
        <f t="shared" si="150"/>
        <v>CapAl16X25X7.5mm 33uF, 400 V</v>
      </c>
      <c r="J867" s="45" t="s">
        <v>23</v>
      </c>
      <c r="K867" s="53" t="s">
        <v>5111</v>
      </c>
      <c r="L867" s="45" t="s">
        <v>25</v>
      </c>
      <c r="M867" s="52" t="str">
        <f t="shared" si="151"/>
        <v>CapAl16X25X7.5</v>
      </c>
      <c r="N867" s="52" t="str">
        <f t="shared" si="149"/>
        <v>CapAl16X25X7.5RA</v>
      </c>
      <c r="O867" s="52" t="str">
        <f t="shared" si="152"/>
        <v>CapAl16X25X7.5LA</v>
      </c>
      <c r="P867" s="52" t="s">
        <v>7052</v>
      </c>
      <c r="Q867" s="50" t="s">
        <v>5113</v>
      </c>
      <c r="R867" s="50" t="s">
        <v>6837</v>
      </c>
      <c r="S867" s="50" t="str">
        <f t="shared" ca="1" si="154"/>
        <v>C:\Altium Libraries\Passives Library\DataSheet\Aluminum Electrolytic Capacitors (Panasonic).pdf</v>
      </c>
      <c r="T867" s="50" t="str">
        <f t="shared" si="153"/>
        <v>160V.DC OR MORE HIGH RIPPLE CURRENT ALUMINUM ELECTROLYTIC CAPACITORS CapAl16X25X7.5 33uF±20% 400 V 105⁰С</v>
      </c>
    </row>
    <row r="868" spans="1:20" x14ac:dyDescent="0.3">
      <c r="A868" s="50" t="s">
        <v>7053</v>
      </c>
      <c r="B868" s="50" t="str">
        <f t="shared" si="155"/>
        <v>EB</v>
      </c>
      <c r="C868" s="51" t="s">
        <v>5222</v>
      </c>
      <c r="D868" s="50" t="str">
        <f t="shared" si="156"/>
        <v>33uF</v>
      </c>
      <c r="E868" s="50" t="s">
        <v>5109</v>
      </c>
      <c r="F868" s="50" t="str">
        <f t="shared" si="157"/>
        <v>400 V</v>
      </c>
      <c r="G868" s="50" t="str">
        <f t="shared" si="158"/>
        <v>105⁰С</v>
      </c>
      <c r="H868" s="52" t="s">
        <v>5720</v>
      </c>
      <c r="I868" s="50" t="str">
        <f t="shared" si="150"/>
        <v>CapAl18X20X7.5mm 33uF, 400 V</v>
      </c>
      <c r="J868" s="45" t="s">
        <v>23</v>
      </c>
      <c r="K868" s="53" t="s">
        <v>5111</v>
      </c>
      <c r="L868" s="45" t="s">
        <v>25</v>
      </c>
      <c r="M868" s="52" t="str">
        <f t="shared" si="151"/>
        <v>CapAl18X20X7.5</v>
      </c>
      <c r="N868" s="52" t="str">
        <f t="shared" si="149"/>
        <v>CapAl18X20X7.5RA</v>
      </c>
      <c r="O868" s="52" t="str">
        <f t="shared" si="152"/>
        <v>CapAl18X20X7.5LA</v>
      </c>
      <c r="P868" s="52" t="s">
        <v>7054</v>
      </c>
      <c r="Q868" s="50" t="s">
        <v>5113</v>
      </c>
      <c r="R868" s="50" t="s">
        <v>6837</v>
      </c>
      <c r="S868" s="50" t="str">
        <f t="shared" ca="1" si="154"/>
        <v>C:\Altium Libraries\Passives Library\DataSheet\Aluminum Electrolytic Capacitors (Panasonic).pdf</v>
      </c>
      <c r="T868" s="50" t="str">
        <f t="shared" si="153"/>
        <v>160V.DC OR MORE HIGH RIPPLE CURRENT ALUMINUM ELECTROLYTIC CAPACITORS CapAl18X20X7.5 33uF±20% 400 V 105⁰С</v>
      </c>
    </row>
    <row r="869" spans="1:20" x14ac:dyDescent="0.3">
      <c r="A869" s="50" t="s">
        <v>7055</v>
      </c>
      <c r="B869" s="50" t="str">
        <f t="shared" si="155"/>
        <v>EB</v>
      </c>
      <c r="C869" s="51" t="s">
        <v>5226</v>
      </c>
      <c r="D869" s="50" t="str">
        <f t="shared" si="156"/>
        <v>47uF</v>
      </c>
      <c r="E869" s="50" t="s">
        <v>5109</v>
      </c>
      <c r="F869" s="50" t="str">
        <f t="shared" si="157"/>
        <v>400 V</v>
      </c>
      <c r="G869" s="50" t="str">
        <f t="shared" si="158"/>
        <v>105⁰С</v>
      </c>
      <c r="H869" s="52" t="s">
        <v>5145</v>
      </c>
      <c r="I869" s="50" t="str">
        <f t="shared" si="150"/>
        <v>CapAl16X31.5X7.5mm 47uF, 400 V</v>
      </c>
      <c r="J869" s="45" t="s">
        <v>23</v>
      </c>
      <c r="K869" s="53" t="s">
        <v>5111</v>
      </c>
      <c r="L869" s="45" t="s">
        <v>25</v>
      </c>
      <c r="M869" s="52" t="str">
        <f t="shared" si="151"/>
        <v>CapAl16X31.5X7.5</v>
      </c>
      <c r="N869" s="52" t="str">
        <f t="shared" si="149"/>
        <v>CapAl16X31.5X7.5RA</v>
      </c>
      <c r="O869" s="52" t="str">
        <f t="shared" si="152"/>
        <v>CapAl16X31.5X7.5LA</v>
      </c>
      <c r="P869" s="52" t="s">
        <v>7056</v>
      </c>
      <c r="Q869" s="50" t="s">
        <v>5113</v>
      </c>
      <c r="R869" s="50" t="s">
        <v>6837</v>
      </c>
      <c r="S869" s="50" t="str">
        <f t="shared" ca="1" si="154"/>
        <v>C:\Altium Libraries\Passives Library\DataSheet\Aluminum Electrolytic Capacitors (Panasonic).pdf</v>
      </c>
      <c r="T869" s="50" t="str">
        <f t="shared" si="153"/>
        <v>160V.DC OR MORE HIGH RIPPLE CURRENT ALUMINUM ELECTROLYTIC CAPACITORS CapAl16X31.5X7.5 47uF±20% 400 V 105⁰С</v>
      </c>
    </row>
    <row r="870" spans="1:20" x14ac:dyDescent="0.3">
      <c r="A870" s="50" t="s">
        <v>7057</v>
      </c>
      <c r="B870" s="50" t="str">
        <f t="shared" si="155"/>
        <v>EB</v>
      </c>
      <c r="C870" s="51" t="s">
        <v>5319</v>
      </c>
      <c r="D870" s="50" t="str">
        <f t="shared" si="156"/>
        <v>47uF</v>
      </c>
      <c r="E870" s="50" t="s">
        <v>5109</v>
      </c>
      <c r="F870" s="50" t="str">
        <f t="shared" si="157"/>
        <v>400 V</v>
      </c>
      <c r="G870" s="50" t="str">
        <f t="shared" si="158"/>
        <v>105⁰С</v>
      </c>
      <c r="H870" s="52" t="s">
        <v>5145</v>
      </c>
      <c r="I870" s="50" t="str">
        <f t="shared" si="150"/>
        <v>CapAl18X25X7.5mm 47uF, 400 V</v>
      </c>
      <c r="J870" s="45" t="s">
        <v>23</v>
      </c>
      <c r="K870" s="53" t="s">
        <v>5111</v>
      </c>
      <c r="L870" s="45" t="s">
        <v>25</v>
      </c>
      <c r="M870" s="52" t="str">
        <f t="shared" si="151"/>
        <v>CapAl18X25X7.5</v>
      </c>
      <c r="N870" s="52" t="str">
        <f t="shared" si="149"/>
        <v>CapAl18X25X7.5RA</v>
      </c>
      <c r="O870" s="52" t="str">
        <f t="shared" si="152"/>
        <v>CapAl18X25X7.5LA</v>
      </c>
      <c r="P870" s="52" t="s">
        <v>7058</v>
      </c>
      <c r="Q870" s="50" t="s">
        <v>5113</v>
      </c>
      <c r="R870" s="50" t="s">
        <v>6837</v>
      </c>
      <c r="S870" s="50" t="str">
        <f t="shared" ca="1" si="154"/>
        <v>C:\Altium Libraries\Passives Library\DataSheet\Aluminum Electrolytic Capacitors (Panasonic).pdf</v>
      </c>
      <c r="T870" s="50" t="str">
        <f t="shared" si="153"/>
        <v>160V.DC OR MORE HIGH RIPPLE CURRENT ALUMINUM ELECTROLYTIC CAPACITORS CapAl18X25X7.5 47uF±20% 400 V 105⁰С</v>
      </c>
    </row>
    <row r="871" spans="1:20" x14ac:dyDescent="0.3">
      <c r="A871" s="50" t="s">
        <v>7059</v>
      </c>
      <c r="B871" s="50" t="str">
        <f t="shared" si="155"/>
        <v>EB</v>
      </c>
      <c r="C871" s="51" t="s">
        <v>5184</v>
      </c>
      <c r="D871" s="50" t="str">
        <f t="shared" si="156"/>
        <v>10uF</v>
      </c>
      <c r="E871" s="50" t="s">
        <v>5109</v>
      </c>
      <c r="F871" s="50" t="str">
        <f t="shared" si="157"/>
        <v>450 V</v>
      </c>
      <c r="G871" s="50" t="str">
        <f t="shared" si="158"/>
        <v>105⁰С</v>
      </c>
      <c r="H871" s="52" t="s">
        <v>7060</v>
      </c>
      <c r="I871" s="50" t="str">
        <f t="shared" si="150"/>
        <v>CapAl12.5X20X5.0mm 10uF, 450 V</v>
      </c>
      <c r="J871" s="45" t="s">
        <v>23</v>
      </c>
      <c r="K871" s="53" t="s">
        <v>5111</v>
      </c>
      <c r="L871" s="45" t="s">
        <v>25</v>
      </c>
      <c r="M871" s="52" t="str">
        <f t="shared" si="151"/>
        <v>CapAl12.5X20X5.0</v>
      </c>
      <c r="N871" s="52" t="str">
        <f t="shared" si="149"/>
        <v>CapAl12.5X20X5.0RA</v>
      </c>
      <c r="O871" s="52" t="str">
        <f t="shared" si="152"/>
        <v>CapAl12.5X20X5.0LA</v>
      </c>
      <c r="P871" s="52" t="s">
        <v>7061</v>
      </c>
      <c r="Q871" s="50" t="s">
        <v>5113</v>
      </c>
      <c r="R871" s="50" t="s">
        <v>6837</v>
      </c>
      <c r="S871" s="50" t="str">
        <f t="shared" ca="1" si="154"/>
        <v>C:\Altium Libraries\Passives Library\DataSheet\Aluminum Electrolytic Capacitors (Panasonic).pdf</v>
      </c>
      <c r="T871" s="50" t="str">
        <f t="shared" si="153"/>
        <v>160V.DC OR MORE HIGH RIPPLE CURRENT ALUMINUM ELECTROLYTIC CAPACITORS CapAl12.5X20X5.0 10uF±20% 450 V 105⁰С</v>
      </c>
    </row>
    <row r="872" spans="1:20" x14ac:dyDescent="0.3">
      <c r="A872" s="50" t="s">
        <v>7062</v>
      </c>
      <c r="B872" s="50" t="str">
        <f t="shared" si="155"/>
        <v>EB</v>
      </c>
      <c r="C872" s="51" t="s">
        <v>5218</v>
      </c>
      <c r="D872" s="50" t="str">
        <f t="shared" si="156"/>
        <v>22uF</v>
      </c>
      <c r="E872" s="50" t="s">
        <v>5109</v>
      </c>
      <c r="F872" s="50" t="str">
        <f t="shared" si="157"/>
        <v>450 V</v>
      </c>
      <c r="G872" s="50" t="str">
        <f t="shared" si="158"/>
        <v>105⁰С</v>
      </c>
      <c r="H872" s="52" t="s">
        <v>7001</v>
      </c>
      <c r="I872" s="50" t="str">
        <f t="shared" si="150"/>
        <v>CapAl16X25X7.5mm 22uF, 450 V</v>
      </c>
      <c r="J872" s="45" t="s">
        <v>23</v>
      </c>
      <c r="K872" s="53" t="s">
        <v>5111</v>
      </c>
      <c r="L872" s="45" t="s">
        <v>25</v>
      </c>
      <c r="M872" s="52" t="str">
        <f t="shared" si="151"/>
        <v>CapAl16X25X7.5</v>
      </c>
      <c r="N872" s="52" t="str">
        <f t="shared" si="149"/>
        <v>CapAl16X25X7.5RA</v>
      </c>
      <c r="O872" s="52" t="str">
        <f t="shared" si="152"/>
        <v>CapAl16X25X7.5LA</v>
      </c>
      <c r="P872" s="52" t="s">
        <v>7063</v>
      </c>
      <c r="Q872" s="50" t="s">
        <v>5113</v>
      </c>
      <c r="R872" s="50" t="s">
        <v>6837</v>
      </c>
      <c r="S872" s="50" t="str">
        <f t="shared" ca="1" si="154"/>
        <v>C:\Altium Libraries\Passives Library\DataSheet\Aluminum Electrolytic Capacitors (Panasonic).pdf</v>
      </c>
      <c r="T872" s="50" t="str">
        <f t="shared" si="153"/>
        <v>160V.DC OR MORE HIGH RIPPLE CURRENT ALUMINUM ELECTROLYTIC CAPACITORS CapAl16X25X7.5 22uF±20% 450 V 105⁰С</v>
      </c>
    </row>
    <row r="873" spans="1:20" x14ac:dyDescent="0.3">
      <c r="A873" s="50" t="s">
        <v>7064</v>
      </c>
      <c r="B873" s="50" t="str">
        <f t="shared" si="155"/>
        <v>EB</v>
      </c>
      <c r="C873" s="51" t="s">
        <v>5222</v>
      </c>
      <c r="D873" s="50" t="str">
        <f t="shared" si="156"/>
        <v>22uF</v>
      </c>
      <c r="E873" s="50" t="s">
        <v>5109</v>
      </c>
      <c r="F873" s="50" t="str">
        <f t="shared" si="157"/>
        <v>450 V</v>
      </c>
      <c r="G873" s="50" t="str">
        <f t="shared" si="158"/>
        <v>105⁰С</v>
      </c>
      <c r="H873" s="52" t="s">
        <v>7001</v>
      </c>
      <c r="I873" s="50" t="str">
        <f t="shared" si="150"/>
        <v>CapAl18X20X7.5mm 22uF, 450 V</v>
      </c>
      <c r="J873" s="45" t="s">
        <v>23</v>
      </c>
      <c r="K873" s="53" t="s">
        <v>5111</v>
      </c>
      <c r="L873" s="45" t="s">
        <v>25</v>
      </c>
      <c r="M873" s="52" t="str">
        <f t="shared" si="151"/>
        <v>CapAl18X20X7.5</v>
      </c>
      <c r="N873" s="52" t="str">
        <f t="shared" si="149"/>
        <v>CapAl18X20X7.5RA</v>
      </c>
      <c r="O873" s="52" t="str">
        <f t="shared" si="152"/>
        <v>CapAl18X20X7.5LA</v>
      </c>
      <c r="P873" s="52" t="s">
        <v>7065</v>
      </c>
      <c r="Q873" s="50" t="s">
        <v>5113</v>
      </c>
      <c r="R873" s="50" t="s">
        <v>6837</v>
      </c>
      <c r="S873" s="50" t="str">
        <f t="shared" ca="1" si="154"/>
        <v>C:\Altium Libraries\Passives Library\DataSheet\Aluminum Electrolytic Capacitors (Panasonic).pdf</v>
      </c>
      <c r="T873" s="50" t="str">
        <f t="shared" si="153"/>
        <v>160V.DC OR MORE HIGH RIPPLE CURRENT ALUMINUM ELECTROLYTIC CAPACITORS CapAl18X20X7.5 22uF±20% 450 V 105⁰С</v>
      </c>
    </row>
    <row r="874" spans="1:20" x14ac:dyDescent="0.3">
      <c r="A874" s="50" t="s">
        <v>7066</v>
      </c>
      <c r="B874" s="50" t="str">
        <f t="shared" si="155"/>
        <v>EB</v>
      </c>
      <c r="C874" s="51" t="s">
        <v>5226</v>
      </c>
      <c r="D874" s="50" t="str">
        <f t="shared" si="156"/>
        <v>33uF</v>
      </c>
      <c r="E874" s="50" t="s">
        <v>5109</v>
      </c>
      <c r="F874" s="50" t="str">
        <f t="shared" si="157"/>
        <v>450 V</v>
      </c>
      <c r="G874" s="50" t="str">
        <f t="shared" si="158"/>
        <v>105⁰С</v>
      </c>
      <c r="H874" s="52" t="s">
        <v>7067</v>
      </c>
      <c r="I874" s="50" t="str">
        <f t="shared" si="150"/>
        <v>CapAl16X31.5X7.5mm 33uF, 450 V</v>
      </c>
      <c r="J874" s="45" t="s">
        <v>23</v>
      </c>
      <c r="K874" s="53" t="s">
        <v>5111</v>
      </c>
      <c r="L874" s="45" t="s">
        <v>25</v>
      </c>
      <c r="M874" s="52" t="str">
        <f t="shared" si="151"/>
        <v>CapAl16X31.5X7.5</v>
      </c>
      <c r="N874" s="52" t="str">
        <f t="shared" si="149"/>
        <v>CapAl16X31.5X7.5RA</v>
      </c>
      <c r="O874" s="52" t="str">
        <f t="shared" si="152"/>
        <v>CapAl16X31.5X7.5LA</v>
      </c>
      <c r="P874" s="52" t="s">
        <v>7068</v>
      </c>
      <c r="Q874" s="50" t="s">
        <v>5113</v>
      </c>
      <c r="R874" s="50" t="s">
        <v>6837</v>
      </c>
      <c r="S874" s="50" t="str">
        <f t="shared" ca="1" si="154"/>
        <v>C:\Altium Libraries\Passives Library\DataSheet\Aluminum Electrolytic Capacitors (Panasonic).pdf</v>
      </c>
      <c r="T874" s="50" t="str">
        <f t="shared" si="153"/>
        <v>160V.DC OR MORE HIGH RIPPLE CURRENT ALUMINUM ELECTROLYTIC CAPACITORS CapAl16X31.5X7.5 33uF±20% 450 V 105⁰С</v>
      </c>
    </row>
    <row r="875" spans="1:20" x14ac:dyDescent="0.3">
      <c r="A875" s="50" t="s">
        <v>7069</v>
      </c>
      <c r="B875" s="50" t="str">
        <f t="shared" si="155"/>
        <v>EB</v>
      </c>
      <c r="C875" s="51" t="s">
        <v>5319</v>
      </c>
      <c r="D875" s="50" t="str">
        <f t="shared" si="156"/>
        <v>33uF</v>
      </c>
      <c r="E875" s="50" t="s">
        <v>5109</v>
      </c>
      <c r="F875" s="50" t="str">
        <f t="shared" si="157"/>
        <v>450 V</v>
      </c>
      <c r="G875" s="50" t="str">
        <f t="shared" si="158"/>
        <v>105⁰С</v>
      </c>
      <c r="H875" s="52" t="s">
        <v>7067</v>
      </c>
      <c r="I875" s="50" t="str">
        <f t="shared" si="150"/>
        <v>CapAl18X25X7.5mm 33uF, 450 V</v>
      </c>
      <c r="J875" s="45" t="s">
        <v>23</v>
      </c>
      <c r="K875" s="53" t="s">
        <v>5111</v>
      </c>
      <c r="L875" s="45" t="s">
        <v>25</v>
      </c>
      <c r="M875" s="52" t="str">
        <f t="shared" si="151"/>
        <v>CapAl18X25X7.5</v>
      </c>
      <c r="N875" s="52" t="str">
        <f t="shared" si="149"/>
        <v>CapAl18X25X7.5RA</v>
      </c>
      <c r="O875" s="52" t="str">
        <f t="shared" si="152"/>
        <v>CapAl18X25X7.5LA</v>
      </c>
      <c r="P875" s="52" t="s">
        <v>7070</v>
      </c>
      <c r="Q875" s="50" t="s">
        <v>5113</v>
      </c>
      <c r="R875" s="50" t="s">
        <v>6837</v>
      </c>
      <c r="S875" s="50" t="str">
        <f t="shared" ca="1" si="154"/>
        <v>C:\Altium Libraries\Passives Library\DataSheet\Aluminum Electrolytic Capacitors (Panasonic).pdf</v>
      </c>
      <c r="T875" s="50" t="str">
        <f t="shared" si="153"/>
        <v>160V.DC OR MORE HIGH RIPPLE CURRENT ALUMINUM ELECTROLYTIC CAPACITORS CapAl18X25X7.5 33uF±20% 450 V 105⁰С</v>
      </c>
    </row>
    <row r="876" spans="1:20" x14ac:dyDescent="0.3">
      <c r="A876" s="50" t="s">
        <v>7071</v>
      </c>
      <c r="B876" s="50" t="str">
        <f t="shared" si="155"/>
        <v>EB</v>
      </c>
      <c r="C876" s="51" t="s">
        <v>5234</v>
      </c>
      <c r="D876" s="50" t="str">
        <f t="shared" si="156"/>
        <v>47uF</v>
      </c>
      <c r="E876" s="50" t="s">
        <v>5109</v>
      </c>
      <c r="F876" s="50" t="str">
        <f t="shared" si="157"/>
        <v>450 V</v>
      </c>
      <c r="G876" s="50" t="str">
        <f t="shared" si="158"/>
        <v>105⁰С</v>
      </c>
      <c r="H876" s="52" t="s">
        <v>5626</v>
      </c>
      <c r="I876" s="50" t="str">
        <f t="shared" si="150"/>
        <v>CapAl18X31.5X7.5mm 47uF, 450 V</v>
      </c>
      <c r="J876" s="45" t="s">
        <v>23</v>
      </c>
      <c r="K876" s="53" t="s">
        <v>5111</v>
      </c>
      <c r="L876" s="45" t="s">
        <v>25</v>
      </c>
      <c r="M876" s="52" t="str">
        <f t="shared" si="151"/>
        <v>CapAl18X31.5X7.5</v>
      </c>
      <c r="N876" s="52" t="str">
        <f t="shared" si="149"/>
        <v>CapAl18X31.5X7.5RA</v>
      </c>
      <c r="O876" s="52" t="str">
        <f t="shared" si="152"/>
        <v>CapAl18X31.5X7.5LA</v>
      </c>
      <c r="P876" s="52" t="s">
        <v>7072</v>
      </c>
      <c r="Q876" s="50" t="s">
        <v>5113</v>
      </c>
      <c r="R876" s="50" t="s">
        <v>6837</v>
      </c>
      <c r="S876" s="50" t="str">
        <f t="shared" ca="1" si="154"/>
        <v>C:\Altium Libraries\Passives Library\DataSheet\Aluminum Electrolytic Capacitors (Panasonic).pdf</v>
      </c>
      <c r="T876" s="50" t="str">
        <f t="shared" si="153"/>
        <v>160V.DC OR MORE HIGH RIPPLE CURRENT ALUMINUM ELECTROLYTIC CAPACITORS CapAl18X31.5X7.5 47uF±20% 450 V 105⁰С</v>
      </c>
    </row>
    <row r="877" spans="1:20" x14ac:dyDescent="0.3">
      <c r="A877" s="56"/>
      <c r="B877" s="56"/>
      <c r="C877" s="60"/>
      <c r="D877" s="56"/>
      <c r="E877" s="56"/>
      <c r="F877" s="56"/>
      <c r="G877" s="56"/>
      <c r="H877" s="55"/>
      <c r="I877" s="56"/>
      <c r="J877" s="46"/>
      <c r="K877" s="54"/>
      <c r="L877" s="46"/>
      <c r="M877" s="55"/>
      <c r="N877" s="55"/>
      <c r="O877" s="55"/>
      <c r="P877" s="55"/>
      <c r="Q877" s="56"/>
      <c r="R877" s="56"/>
      <c r="S877" s="56"/>
      <c r="T877" s="23"/>
    </row>
    <row r="878" spans="1:20" x14ac:dyDescent="0.3">
      <c r="A878" s="50" t="s">
        <v>7073</v>
      </c>
      <c r="B878" s="50" t="str">
        <f t="shared" si="155"/>
        <v>ED</v>
      </c>
      <c r="C878" s="51" t="s">
        <v>5162</v>
      </c>
      <c r="D878" s="50" t="str">
        <f t="shared" si="156"/>
        <v>22uF</v>
      </c>
      <c r="E878" s="50" t="s">
        <v>5109</v>
      </c>
      <c r="F878" s="50" t="str">
        <f t="shared" si="157"/>
        <v>160 V</v>
      </c>
      <c r="G878" s="50" t="str">
        <f t="shared" si="158"/>
        <v>105⁰С</v>
      </c>
      <c r="H878" s="52" t="s">
        <v>7074</v>
      </c>
      <c r="I878" s="50" t="str">
        <f t="shared" ref="I878:I936" si="159">CONCATENATE(M878,"mm ",D878,", ",F878)</f>
        <v>CapAl10X20X5.0mm 22uF, 160 V</v>
      </c>
      <c r="J878" s="45" t="s">
        <v>23</v>
      </c>
      <c r="K878" s="53" t="s">
        <v>5111</v>
      </c>
      <c r="L878" s="45" t="s">
        <v>25</v>
      </c>
      <c r="M878" s="52" t="str">
        <f t="shared" ref="M878:M936" si="160">CONCATENATE("CapAl",MID(C878,1,FIND("m",C878,1)-1))</f>
        <v>CapAl10X20X5.0</v>
      </c>
      <c r="N878" s="52" t="str">
        <f t="shared" si="149"/>
        <v>CapAl10X20X5.0RA</v>
      </c>
      <c r="O878" s="52" t="str">
        <f t="shared" ref="O878:O936" si="161">CONCATENATE(M878,"LA")</f>
        <v>CapAl10X20X5.0LA</v>
      </c>
      <c r="P878" s="52" t="s">
        <v>7075</v>
      </c>
      <c r="Q878" s="50" t="s">
        <v>5113</v>
      </c>
      <c r="R878" s="50" t="s">
        <v>7076</v>
      </c>
      <c r="S878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878" s="50" t="str">
        <f t="shared" ref="T878:T936" si="162">CONCATENATE(R878," ",M878," ",D878,E878," ",F878," ",G878)</f>
        <v>HIGH RIPPLE CURRENT LONG LIFE ALUMINUM ELECTROLYTIC CAPACITORS CapAl10X20X5.0 22uF±20% 160 V 105⁰С</v>
      </c>
    </row>
    <row r="879" spans="1:20" x14ac:dyDescent="0.3">
      <c r="A879" s="50" t="s">
        <v>7077</v>
      </c>
      <c r="B879" s="50" t="str">
        <f t="shared" si="155"/>
        <v>ED</v>
      </c>
      <c r="C879" s="51" t="s">
        <v>5162</v>
      </c>
      <c r="D879" s="50" t="str">
        <f t="shared" si="156"/>
        <v>33uF</v>
      </c>
      <c r="E879" s="50" t="s">
        <v>5109</v>
      </c>
      <c r="F879" s="50" t="str">
        <f t="shared" si="157"/>
        <v>160 V</v>
      </c>
      <c r="G879" s="50" t="str">
        <f t="shared" si="158"/>
        <v>105⁰С</v>
      </c>
      <c r="H879" s="52" t="s">
        <v>7078</v>
      </c>
      <c r="I879" s="50" t="str">
        <f t="shared" si="159"/>
        <v>CapAl10X20X5.0mm 33uF, 160 V</v>
      </c>
      <c r="J879" s="45" t="s">
        <v>23</v>
      </c>
      <c r="K879" s="53" t="s">
        <v>5111</v>
      </c>
      <c r="L879" s="45" t="s">
        <v>25</v>
      </c>
      <c r="M879" s="52" t="str">
        <f t="shared" si="160"/>
        <v>CapAl10X20X5.0</v>
      </c>
      <c r="N879" s="52" t="str">
        <f t="shared" si="149"/>
        <v>CapAl10X20X5.0RA</v>
      </c>
      <c r="O879" s="52" t="str">
        <f t="shared" si="161"/>
        <v>CapAl10X20X5.0LA</v>
      </c>
      <c r="P879" s="52" t="s">
        <v>7079</v>
      </c>
      <c r="Q879" s="50" t="s">
        <v>5113</v>
      </c>
      <c r="R879" s="50" t="s">
        <v>7076</v>
      </c>
      <c r="S879" s="50" t="str">
        <f t="shared" ref="S879:S936" ca="1" si="16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879" s="50" t="str">
        <f t="shared" si="162"/>
        <v>HIGH RIPPLE CURRENT LONG LIFE ALUMINUM ELECTROLYTIC CAPACITORS CapAl10X20X5.0 33uF±20% 160 V 105⁰С</v>
      </c>
    </row>
    <row r="880" spans="1:20" x14ac:dyDescent="0.3">
      <c r="A880" s="50" t="s">
        <v>7080</v>
      </c>
      <c r="B880" s="50" t="str">
        <f t="shared" si="155"/>
        <v>ED</v>
      </c>
      <c r="C880" s="51" t="s">
        <v>5162</v>
      </c>
      <c r="D880" s="50" t="str">
        <f t="shared" si="156"/>
        <v>47uF</v>
      </c>
      <c r="E880" s="50" t="s">
        <v>5109</v>
      </c>
      <c r="F880" s="50" t="str">
        <f t="shared" si="157"/>
        <v>160 V</v>
      </c>
      <c r="G880" s="50" t="str">
        <f t="shared" si="158"/>
        <v>105⁰С</v>
      </c>
      <c r="H880" s="52" t="s">
        <v>6960</v>
      </c>
      <c r="I880" s="50" t="str">
        <f t="shared" si="159"/>
        <v>CapAl10X20X5.0mm 47uF, 160 V</v>
      </c>
      <c r="J880" s="45" t="s">
        <v>23</v>
      </c>
      <c r="K880" s="53" t="s">
        <v>5111</v>
      </c>
      <c r="L880" s="45" t="s">
        <v>25</v>
      </c>
      <c r="M880" s="52" t="str">
        <f t="shared" si="160"/>
        <v>CapAl10X20X5.0</v>
      </c>
      <c r="N880" s="52" t="str">
        <f t="shared" si="149"/>
        <v>CapAl10X20X5.0RA</v>
      </c>
      <c r="O880" s="52" t="str">
        <f t="shared" si="161"/>
        <v>CapAl10X20X5.0LA</v>
      </c>
      <c r="P880" s="52" t="s">
        <v>7081</v>
      </c>
      <c r="Q880" s="50" t="s">
        <v>5113</v>
      </c>
      <c r="R880" s="50" t="s">
        <v>7076</v>
      </c>
      <c r="S880" s="50" t="str">
        <f t="shared" ca="1" si="163"/>
        <v>C:\Altium Libraries\Passives Library\DataSheet\Aluminum Electrolytic Capacitors (Panasonic).pdf</v>
      </c>
      <c r="T880" s="50" t="str">
        <f t="shared" si="162"/>
        <v>HIGH RIPPLE CURRENT LONG LIFE ALUMINUM ELECTROLYTIC CAPACITORS CapAl10X20X5.0 47uF±20% 160 V 105⁰С</v>
      </c>
    </row>
    <row r="881" spans="1:20" x14ac:dyDescent="0.3">
      <c r="A881" s="50" t="s">
        <v>7082</v>
      </c>
      <c r="B881" s="50" t="str">
        <f t="shared" si="155"/>
        <v>ED</v>
      </c>
      <c r="C881" s="51" t="s">
        <v>5184</v>
      </c>
      <c r="D881" s="50" t="str">
        <f t="shared" si="156"/>
        <v>68uF</v>
      </c>
      <c r="E881" s="50" t="s">
        <v>5109</v>
      </c>
      <c r="F881" s="50" t="str">
        <f t="shared" si="157"/>
        <v>160 V</v>
      </c>
      <c r="G881" s="50" t="str">
        <f t="shared" si="158"/>
        <v>105⁰С</v>
      </c>
      <c r="H881" s="52" t="s">
        <v>6104</v>
      </c>
      <c r="I881" s="50" t="str">
        <f t="shared" si="159"/>
        <v>CapAl12.5X20X5.0mm 68uF, 160 V</v>
      </c>
      <c r="J881" s="45" t="s">
        <v>23</v>
      </c>
      <c r="K881" s="53" t="s">
        <v>5111</v>
      </c>
      <c r="L881" s="45" t="s">
        <v>25</v>
      </c>
      <c r="M881" s="52" t="str">
        <f t="shared" si="160"/>
        <v>CapAl12.5X20X5.0</v>
      </c>
      <c r="N881" s="52" t="str">
        <f t="shared" si="149"/>
        <v>CapAl12.5X20X5.0RA</v>
      </c>
      <c r="O881" s="52" t="str">
        <f t="shared" si="161"/>
        <v>CapAl12.5X20X5.0LA</v>
      </c>
      <c r="P881" s="52" t="s">
        <v>7083</v>
      </c>
      <c r="Q881" s="50" t="s">
        <v>5113</v>
      </c>
      <c r="R881" s="50" t="s">
        <v>7076</v>
      </c>
      <c r="S881" s="50" t="str">
        <f t="shared" ca="1" si="163"/>
        <v>C:\Altium Libraries\Passives Library\DataSheet\Aluminum Electrolytic Capacitors (Panasonic).pdf</v>
      </c>
      <c r="T881" s="50" t="str">
        <f t="shared" si="162"/>
        <v>HIGH RIPPLE CURRENT LONG LIFE ALUMINUM ELECTROLYTIC CAPACITORS CapAl12.5X20X5.0 68uF±20% 160 V 105⁰С</v>
      </c>
    </row>
    <row r="882" spans="1:20" x14ac:dyDescent="0.3">
      <c r="A882" s="50" t="s">
        <v>7084</v>
      </c>
      <c r="B882" s="50" t="str">
        <f t="shared" si="155"/>
        <v>ED</v>
      </c>
      <c r="C882" s="51" t="s">
        <v>5196</v>
      </c>
      <c r="D882" s="50" t="str">
        <f t="shared" si="156"/>
        <v>82uF</v>
      </c>
      <c r="E882" s="50" t="s">
        <v>5109</v>
      </c>
      <c r="F882" s="50" t="str">
        <f t="shared" si="157"/>
        <v>160 V</v>
      </c>
      <c r="G882" s="50" t="str">
        <f t="shared" si="158"/>
        <v>105⁰С</v>
      </c>
      <c r="H882" s="52" t="s">
        <v>6965</v>
      </c>
      <c r="I882" s="50" t="str">
        <f t="shared" si="159"/>
        <v>CapAl12.5X25X5.0mm 82uF, 160 V</v>
      </c>
      <c r="J882" s="45" t="s">
        <v>23</v>
      </c>
      <c r="K882" s="53" t="s">
        <v>5111</v>
      </c>
      <c r="L882" s="45" t="s">
        <v>25</v>
      </c>
      <c r="M882" s="52" t="str">
        <f t="shared" si="160"/>
        <v>CapAl12.5X25X5.0</v>
      </c>
      <c r="N882" s="52" t="str">
        <f t="shared" si="149"/>
        <v>CapAl12.5X25X5.0RA</v>
      </c>
      <c r="O882" s="52" t="str">
        <f t="shared" si="161"/>
        <v>CapAl12.5X25X5.0LA</v>
      </c>
      <c r="P882" s="52" t="s">
        <v>7085</v>
      </c>
      <c r="Q882" s="50" t="s">
        <v>5113</v>
      </c>
      <c r="R882" s="50" t="s">
        <v>7076</v>
      </c>
      <c r="S882" s="50" t="str">
        <f t="shared" ca="1" si="163"/>
        <v>C:\Altium Libraries\Passives Library\DataSheet\Aluminum Electrolytic Capacitors (Panasonic).pdf</v>
      </c>
      <c r="T882" s="50" t="str">
        <f t="shared" si="162"/>
        <v>HIGH RIPPLE CURRENT LONG LIFE ALUMINUM ELECTROLYTIC CAPACITORS CapAl12.5X25X5.0 82uF±20% 160 V 105⁰С</v>
      </c>
    </row>
    <row r="883" spans="1:20" x14ac:dyDescent="0.3">
      <c r="A883" s="50" t="s">
        <v>7086</v>
      </c>
      <c r="B883" s="50" t="str">
        <f t="shared" si="155"/>
        <v>ED</v>
      </c>
      <c r="C883" s="51" t="s">
        <v>5196</v>
      </c>
      <c r="D883" s="50" t="str">
        <f t="shared" si="156"/>
        <v>100uF</v>
      </c>
      <c r="E883" s="50" t="s">
        <v>5109</v>
      </c>
      <c r="F883" s="50" t="str">
        <f t="shared" si="157"/>
        <v>160 V</v>
      </c>
      <c r="G883" s="50" t="str">
        <f t="shared" si="158"/>
        <v>105⁰С</v>
      </c>
      <c r="H883" s="52" t="s">
        <v>5851</v>
      </c>
      <c r="I883" s="50" t="str">
        <f t="shared" si="159"/>
        <v>CapAl12.5X25X5.0mm 100uF, 160 V</v>
      </c>
      <c r="J883" s="45" t="s">
        <v>23</v>
      </c>
      <c r="K883" s="53" t="s">
        <v>5111</v>
      </c>
      <c r="L883" s="45" t="s">
        <v>25</v>
      </c>
      <c r="M883" s="52" t="str">
        <f t="shared" si="160"/>
        <v>CapAl12.5X25X5.0</v>
      </c>
      <c r="N883" s="52" t="str">
        <f t="shared" si="149"/>
        <v>CapAl12.5X25X5.0RA</v>
      </c>
      <c r="O883" s="52" t="str">
        <f t="shared" si="161"/>
        <v>CapAl12.5X25X5.0LA</v>
      </c>
      <c r="P883" s="52" t="s">
        <v>7087</v>
      </c>
      <c r="Q883" s="50" t="s">
        <v>5113</v>
      </c>
      <c r="R883" s="50" t="s">
        <v>7076</v>
      </c>
      <c r="S883" s="50" t="str">
        <f t="shared" ca="1" si="163"/>
        <v>C:\Altium Libraries\Passives Library\DataSheet\Aluminum Electrolytic Capacitors (Panasonic).pdf</v>
      </c>
      <c r="T883" s="50" t="str">
        <f t="shared" si="162"/>
        <v>HIGH RIPPLE CURRENT LONG LIFE ALUMINUM ELECTROLYTIC CAPACITORS CapAl12.5X25X5.0 100uF±20% 160 V 105⁰С</v>
      </c>
    </row>
    <row r="884" spans="1:20" x14ac:dyDescent="0.3">
      <c r="A884" s="50" t="s">
        <v>7088</v>
      </c>
      <c r="B884" s="50" t="str">
        <f t="shared" si="155"/>
        <v>ED</v>
      </c>
      <c r="C884" s="51" t="s">
        <v>5204</v>
      </c>
      <c r="D884" s="50" t="str">
        <f t="shared" si="156"/>
        <v>100uF</v>
      </c>
      <c r="E884" s="50" t="s">
        <v>5109</v>
      </c>
      <c r="F884" s="50" t="str">
        <f t="shared" si="157"/>
        <v>160 V</v>
      </c>
      <c r="G884" s="50" t="str">
        <f t="shared" si="158"/>
        <v>105⁰С</v>
      </c>
      <c r="H884" s="52" t="s">
        <v>6970</v>
      </c>
      <c r="I884" s="50" t="str">
        <f t="shared" si="159"/>
        <v>CapAl16X20X7.5mm 100uF, 160 V</v>
      </c>
      <c r="J884" s="45" t="s">
        <v>23</v>
      </c>
      <c r="K884" s="53" t="s">
        <v>5111</v>
      </c>
      <c r="L884" s="45" t="s">
        <v>25</v>
      </c>
      <c r="M884" s="52" t="str">
        <f t="shared" si="160"/>
        <v>CapAl16X20X7.5</v>
      </c>
      <c r="N884" s="52" t="str">
        <f t="shared" si="149"/>
        <v>CapAl16X20X7.5RA</v>
      </c>
      <c r="O884" s="52" t="str">
        <f t="shared" si="161"/>
        <v>CapAl16X20X7.5LA</v>
      </c>
      <c r="P884" s="52" t="s">
        <v>7089</v>
      </c>
      <c r="Q884" s="50" t="s">
        <v>5113</v>
      </c>
      <c r="R884" s="50" t="s">
        <v>7076</v>
      </c>
      <c r="S884" s="50" t="str">
        <f t="shared" ca="1" si="163"/>
        <v>C:\Altium Libraries\Passives Library\DataSheet\Aluminum Electrolytic Capacitors (Panasonic).pdf</v>
      </c>
      <c r="T884" s="50" t="str">
        <f t="shared" si="162"/>
        <v>HIGH RIPPLE CURRENT LONG LIFE ALUMINUM ELECTROLYTIC CAPACITORS CapAl16X20X7.5 100uF±20% 160 V 105⁰С</v>
      </c>
    </row>
    <row r="885" spans="1:20" x14ac:dyDescent="0.3">
      <c r="A885" s="50" t="s">
        <v>7090</v>
      </c>
      <c r="B885" s="50" t="str">
        <f t="shared" si="155"/>
        <v>ED</v>
      </c>
      <c r="C885" s="51" t="s">
        <v>5218</v>
      </c>
      <c r="D885" s="50" t="str">
        <f t="shared" si="156"/>
        <v>150uF</v>
      </c>
      <c r="E885" s="50" t="s">
        <v>5109</v>
      </c>
      <c r="F885" s="50" t="str">
        <f t="shared" si="157"/>
        <v>160 V</v>
      </c>
      <c r="G885" s="50" t="str">
        <f t="shared" si="158"/>
        <v>105⁰С</v>
      </c>
      <c r="H885" s="52" t="s">
        <v>5895</v>
      </c>
      <c r="I885" s="50" t="str">
        <f t="shared" si="159"/>
        <v>CapAl16X25X7.5mm 150uF, 160 V</v>
      </c>
      <c r="J885" s="45" t="s">
        <v>23</v>
      </c>
      <c r="K885" s="53" t="s">
        <v>5111</v>
      </c>
      <c r="L885" s="45" t="s">
        <v>25</v>
      </c>
      <c r="M885" s="52" t="str">
        <f t="shared" si="160"/>
        <v>CapAl16X25X7.5</v>
      </c>
      <c r="N885" s="52" t="str">
        <f t="shared" si="149"/>
        <v>CapAl16X25X7.5RA</v>
      </c>
      <c r="O885" s="52" t="str">
        <f t="shared" si="161"/>
        <v>CapAl16X25X7.5LA</v>
      </c>
      <c r="P885" s="52" t="s">
        <v>7091</v>
      </c>
      <c r="Q885" s="50" t="s">
        <v>5113</v>
      </c>
      <c r="R885" s="50" t="s">
        <v>7076</v>
      </c>
      <c r="S885" s="50" t="str">
        <f t="shared" ca="1" si="163"/>
        <v>C:\Altium Libraries\Passives Library\DataSheet\Aluminum Electrolytic Capacitors (Panasonic).pdf</v>
      </c>
      <c r="T885" s="50" t="str">
        <f t="shared" si="162"/>
        <v>HIGH RIPPLE CURRENT LONG LIFE ALUMINUM ELECTROLYTIC CAPACITORS CapAl16X25X7.5 150uF±20% 160 V 105⁰С</v>
      </c>
    </row>
    <row r="886" spans="1:20" x14ac:dyDescent="0.3">
      <c r="A886" s="50" t="s">
        <v>7092</v>
      </c>
      <c r="B886" s="50" t="str">
        <f t="shared" si="155"/>
        <v>ED</v>
      </c>
      <c r="C886" s="51" t="s">
        <v>5222</v>
      </c>
      <c r="D886" s="50" t="str">
        <f t="shared" si="156"/>
        <v>150uF</v>
      </c>
      <c r="E886" s="50" t="s">
        <v>5109</v>
      </c>
      <c r="F886" s="50" t="str">
        <f t="shared" si="157"/>
        <v>160 V</v>
      </c>
      <c r="G886" s="50" t="str">
        <f t="shared" si="158"/>
        <v>105⁰С</v>
      </c>
      <c r="H886" s="52" t="s">
        <v>5895</v>
      </c>
      <c r="I886" s="50" t="str">
        <f t="shared" si="159"/>
        <v>CapAl18X20X7.5mm 150uF, 160 V</v>
      </c>
      <c r="J886" s="45" t="s">
        <v>23</v>
      </c>
      <c r="K886" s="53" t="s">
        <v>5111</v>
      </c>
      <c r="L886" s="45" t="s">
        <v>25</v>
      </c>
      <c r="M886" s="52" t="str">
        <f t="shared" si="160"/>
        <v>CapAl18X20X7.5</v>
      </c>
      <c r="N886" s="52" t="str">
        <f t="shared" si="149"/>
        <v>CapAl18X20X7.5RA</v>
      </c>
      <c r="O886" s="52" t="str">
        <f t="shared" si="161"/>
        <v>CapAl18X20X7.5LA</v>
      </c>
      <c r="P886" s="52" t="s">
        <v>7093</v>
      </c>
      <c r="Q886" s="50" t="s">
        <v>5113</v>
      </c>
      <c r="R886" s="50" t="s">
        <v>7076</v>
      </c>
      <c r="S886" s="50" t="str">
        <f t="shared" ca="1" si="163"/>
        <v>C:\Altium Libraries\Passives Library\DataSheet\Aluminum Electrolytic Capacitors (Panasonic).pdf</v>
      </c>
      <c r="T886" s="50" t="str">
        <f t="shared" si="162"/>
        <v>HIGH RIPPLE CURRENT LONG LIFE ALUMINUM ELECTROLYTIC CAPACITORS CapAl18X20X7.5 150uF±20% 160 V 105⁰С</v>
      </c>
    </row>
    <row r="887" spans="1:20" x14ac:dyDescent="0.3">
      <c r="A887" s="50" t="s">
        <v>7094</v>
      </c>
      <c r="B887" s="50" t="str">
        <f t="shared" si="155"/>
        <v>ED</v>
      </c>
      <c r="C887" s="51" t="s">
        <v>5226</v>
      </c>
      <c r="D887" s="50" t="str">
        <f t="shared" si="156"/>
        <v>220uF</v>
      </c>
      <c r="E887" s="50" t="s">
        <v>5109</v>
      </c>
      <c r="F887" s="50" t="str">
        <f t="shared" si="157"/>
        <v>160 V</v>
      </c>
      <c r="G887" s="50" t="str">
        <f t="shared" si="158"/>
        <v>105⁰С</v>
      </c>
      <c r="H887" s="52" t="s">
        <v>7095</v>
      </c>
      <c r="I887" s="50" t="str">
        <f t="shared" si="159"/>
        <v>CapAl16X31.5X7.5mm 220uF, 160 V</v>
      </c>
      <c r="J887" s="45" t="s">
        <v>23</v>
      </c>
      <c r="K887" s="53" t="s">
        <v>5111</v>
      </c>
      <c r="L887" s="45" t="s">
        <v>25</v>
      </c>
      <c r="M887" s="52" t="str">
        <f t="shared" si="160"/>
        <v>CapAl16X31.5X7.5</v>
      </c>
      <c r="N887" s="52" t="str">
        <f t="shared" si="149"/>
        <v>CapAl16X31.5X7.5RA</v>
      </c>
      <c r="O887" s="52" t="str">
        <f t="shared" si="161"/>
        <v>CapAl16X31.5X7.5LA</v>
      </c>
      <c r="P887" s="52" t="s">
        <v>7096</v>
      </c>
      <c r="Q887" s="50" t="s">
        <v>5113</v>
      </c>
      <c r="R887" s="50" t="s">
        <v>7076</v>
      </c>
      <c r="S887" s="50" t="str">
        <f t="shared" ca="1" si="163"/>
        <v>C:\Altium Libraries\Passives Library\DataSheet\Aluminum Electrolytic Capacitors (Panasonic).pdf</v>
      </c>
      <c r="T887" s="50" t="str">
        <f t="shared" si="162"/>
        <v>HIGH RIPPLE CURRENT LONG LIFE ALUMINUM ELECTROLYTIC CAPACITORS CapAl16X31.5X7.5 220uF±20% 160 V 105⁰С</v>
      </c>
    </row>
    <row r="888" spans="1:20" x14ac:dyDescent="0.3">
      <c r="A888" s="50" t="s">
        <v>7097</v>
      </c>
      <c r="B888" s="50" t="str">
        <f t="shared" si="155"/>
        <v>ED</v>
      </c>
      <c r="C888" s="51" t="s">
        <v>5319</v>
      </c>
      <c r="D888" s="50" t="str">
        <f t="shared" si="156"/>
        <v>220uF</v>
      </c>
      <c r="E888" s="50" t="s">
        <v>5109</v>
      </c>
      <c r="F888" s="50" t="str">
        <f t="shared" si="157"/>
        <v>160 V</v>
      </c>
      <c r="G888" s="50" t="str">
        <f t="shared" si="158"/>
        <v>105⁰С</v>
      </c>
      <c r="H888" s="52" t="s">
        <v>6535</v>
      </c>
      <c r="I888" s="50" t="str">
        <f t="shared" si="159"/>
        <v>CapAl18X25X7.5mm 220uF, 160 V</v>
      </c>
      <c r="J888" s="45" t="s">
        <v>23</v>
      </c>
      <c r="K888" s="53" t="s">
        <v>5111</v>
      </c>
      <c r="L888" s="45" t="s">
        <v>25</v>
      </c>
      <c r="M888" s="52" t="str">
        <f t="shared" si="160"/>
        <v>CapAl18X25X7.5</v>
      </c>
      <c r="N888" s="52" t="str">
        <f t="shared" si="149"/>
        <v>CapAl18X25X7.5RA</v>
      </c>
      <c r="O888" s="52" t="str">
        <f t="shared" si="161"/>
        <v>CapAl18X25X7.5LA</v>
      </c>
      <c r="P888" s="52" t="s">
        <v>7098</v>
      </c>
      <c r="Q888" s="50" t="s">
        <v>5113</v>
      </c>
      <c r="R888" s="50" t="s">
        <v>7076</v>
      </c>
      <c r="S888" s="50" t="str">
        <f t="shared" ca="1" si="163"/>
        <v>C:\Altium Libraries\Passives Library\DataSheet\Aluminum Electrolytic Capacitors (Panasonic).pdf</v>
      </c>
      <c r="T888" s="50" t="str">
        <f t="shared" si="162"/>
        <v>HIGH RIPPLE CURRENT LONG LIFE ALUMINUM ELECTROLYTIC CAPACITORS CapAl18X25X7.5 220uF±20% 160 V 105⁰С</v>
      </c>
    </row>
    <row r="889" spans="1:20" x14ac:dyDescent="0.3">
      <c r="A889" s="50" t="s">
        <v>7099</v>
      </c>
      <c r="B889" s="50" t="str">
        <f t="shared" si="155"/>
        <v>ED</v>
      </c>
      <c r="C889" s="51" t="s">
        <v>5234</v>
      </c>
      <c r="D889" s="50" t="str">
        <f t="shared" si="156"/>
        <v>330uF</v>
      </c>
      <c r="E889" s="50" t="s">
        <v>5109</v>
      </c>
      <c r="F889" s="50" t="str">
        <f t="shared" si="157"/>
        <v>160 V</v>
      </c>
      <c r="G889" s="50" t="str">
        <f t="shared" si="158"/>
        <v>105⁰С</v>
      </c>
      <c r="H889" s="52" t="s">
        <v>5193</v>
      </c>
      <c r="I889" s="50" t="str">
        <f t="shared" si="159"/>
        <v>CapAl18X31.5X7.5mm 330uF, 160 V</v>
      </c>
      <c r="J889" s="45" t="s">
        <v>23</v>
      </c>
      <c r="K889" s="53" t="s">
        <v>5111</v>
      </c>
      <c r="L889" s="45" t="s">
        <v>25</v>
      </c>
      <c r="M889" s="52" t="str">
        <f t="shared" si="160"/>
        <v>CapAl18X31.5X7.5</v>
      </c>
      <c r="N889" s="52" t="str">
        <f t="shared" si="149"/>
        <v>CapAl18X31.5X7.5RA</v>
      </c>
      <c r="O889" s="52" t="str">
        <f t="shared" si="161"/>
        <v>CapAl18X31.5X7.5LA</v>
      </c>
      <c r="P889" s="52" t="s">
        <v>7100</v>
      </c>
      <c r="Q889" s="50" t="s">
        <v>5113</v>
      </c>
      <c r="R889" s="50" t="s">
        <v>7076</v>
      </c>
      <c r="S889" s="50" t="str">
        <f t="shared" ca="1" si="163"/>
        <v>C:\Altium Libraries\Passives Library\DataSheet\Aluminum Electrolytic Capacitors (Panasonic).pdf</v>
      </c>
      <c r="T889" s="50" t="str">
        <f t="shared" si="162"/>
        <v>HIGH RIPPLE CURRENT LONG LIFE ALUMINUM ELECTROLYTIC CAPACITORS CapAl18X31.5X7.5 330uF±20% 160 V 105⁰С</v>
      </c>
    </row>
    <row r="890" spans="1:20" x14ac:dyDescent="0.3">
      <c r="A890" s="50" t="s">
        <v>7101</v>
      </c>
      <c r="B890" s="50" t="str">
        <f t="shared" si="155"/>
        <v>ED</v>
      </c>
      <c r="C890" s="51" t="s">
        <v>5162</v>
      </c>
      <c r="D890" s="50" t="str">
        <f t="shared" si="156"/>
        <v>22uF</v>
      </c>
      <c r="E890" s="50" t="s">
        <v>5109</v>
      </c>
      <c r="F890" s="50" t="str">
        <f t="shared" si="157"/>
        <v>200 V</v>
      </c>
      <c r="G890" s="50" t="str">
        <f t="shared" si="158"/>
        <v>105⁰С</v>
      </c>
      <c r="H890" s="52" t="s">
        <v>5720</v>
      </c>
      <c r="I890" s="50" t="str">
        <f t="shared" si="159"/>
        <v>CapAl10X20X5.0mm 22uF, 200 V</v>
      </c>
      <c r="J890" s="45" t="s">
        <v>23</v>
      </c>
      <c r="K890" s="53" t="s">
        <v>5111</v>
      </c>
      <c r="L890" s="45" t="s">
        <v>25</v>
      </c>
      <c r="M890" s="52" t="str">
        <f t="shared" si="160"/>
        <v>CapAl10X20X5.0</v>
      </c>
      <c r="N890" s="52" t="str">
        <f t="shared" si="149"/>
        <v>CapAl10X20X5.0RA</v>
      </c>
      <c r="O890" s="52" t="str">
        <f t="shared" si="161"/>
        <v>CapAl10X20X5.0LA</v>
      </c>
      <c r="P890" s="52" t="s">
        <v>7102</v>
      </c>
      <c r="Q890" s="50" t="s">
        <v>5113</v>
      </c>
      <c r="R890" s="50" t="s">
        <v>7076</v>
      </c>
      <c r="S890" s="50" t="str">
        <f t="shared" ca="1" si="163"/>
        <v>C:\Altium Libraries\Passives Library\DataSheet\Aluminum Electrolytic Capacitors (Panasonic).pdf</v>
      </c>
      <c r="T890" s="50" t="str">
        <f t="shared" si="162"/>
        <v>HIGH RIPPLE CURRENT LONG LIFE ALUMINUM ELECTROLYTIC CAPACITORS CapAl10X20X5.0 22uF±20% 200 V 105⁰С</v>
      </c>
    </row>
    <row r="891" spans="1:20" x14ac:dyDescent="0.3">
      <c r="A891" s="50" t="s">
        <v>7103</v>
      </c>
      <c r="B891" s="50" t="str">
        <f t="shared" si="155"/>
        <v>ED</v>
      </c>
      <c r="C891" s="51" t="s">
        <v>5162</v>
      </c>
      <c r="D891" s="50" t="str">
        <f t="shared" si="156"/>
        <v>33uF</v>
      </c>
      <c r="E891" s="50" t="s">
        <v>5109</v>
      </c>
      <c r="F891" s="50" t="str">
        <f t="shared" si="157"/>
        <v>200 V</v>
      </c>
      <c r="G891" s="50" t="str">
        <f t="shared" si="158"/>
        <v>105⁰С</v>
      </c>
      <c r="H891" s="52" t="s">
        <v>7104</v>
      </c>
      <c r="I891" s="50" t="str">
        <f t="shared" si="159"/>
        <v>CapAl10X20X5.0mm 33uF, 200 V</v>
      </c>
      <c r="J891" s="45" t="s">
        <v>23</v>
      </c>
      <c r="K891" s="53" t="s">
        <v>5111</v>
      </c>
      <c r="L891" s="45" t="s">
        <v>25</v>
      </c>
      <c r="M891" s="52" t="str">
        <f t="shared" si="160"/>
        <v>CapAl10X20X5.0</v>
      </c>
      <c r="N891" s="52" t="str">
        <f t="shared" si="149"/>
        <v>CapAl10X20X5.0RA</v>
      </c>
      <c r="O891" s="52" t="str">
        <f t="shared" si="161"/>
        <v>CapAl10X20X5.0LA</v>
      </c>
      <c r="P891" s="52" t="s">
        <v>7105</v>
      </c>
      <c r="Q891" s="50" t="s">
        <v>5113</v>
      </c>
      <c r="R891" s="50" t="s">
        <v>7076</v>
      </c>
      <c r="S891" s="50" t="str">
        <f t="shared" ca="1" si="163"/>
        <v>C:\Altium Libraries\Passives Library\DataSheet\Aluminum Electrolytic Capacitors (Panasonic).pdf</v>
      </c>
      <c r="T891" s="50" t="str">
        <f t="shared" si="162"/>
        <v>HIGH RIPPLE CURRENT LONG LIFE ALUMINUM ELECTROLYTIC CAPACITORS CapAl10X20X5.0 33uF±20% 200 V 105⁰С</v>
      </c>
    </row>
    <row r="892" spans="1:20" x14ac:dyDescent="0.3">
      <c r="A892" s="50" t="s">
        <v>7106</v>
      </c>
      <c r="B892" s="50" t="str">
        <f t="shared" si="155"/>
        <v>ED</v>
      </c>
      <c r="C892" s="51" t="s">
        <v>5184</v>
      </c>
      <c r="D892" s="50" t="str">
        <f t="shared" si="156"/>
        <v>47uF</v>
      </c>
      <c r="E892" s="50" t="s">
        <v>5109</v>
      </c>
      <c r="F892" s="50" t="str">
        <f t="shared" si="157"/>
        <v>200 V</v>
      </c>
      <c r="G892" s="50" t="str">
        <f t="shared" si="158"/>
        <v>105⁰С</v>
      </c>
      <c r="H892" s="52" t="s">
        <v>7107</v>
      </c>
      <c r="I892" s="50" t="str">
        <f t="shared" si="159"/>
        <v>CapAl12.5X20X5.0mm 47uF, 200 V</v>
      </c>
      <c r="J892" s="45" t="s">
        <v>23</v>
      </c>
      <c r="K892" s="53" t="s">
        <v>5111</v>
      </c>
      <c r="L892" s="45" t="s">
        <v>25</v>
      </c>
      <c r="M892" s="52" t="str">
        <f t="shared" si="160"/>
        <v>CapAl12.5X20X5.0</v>
      </c>
      <c r="N892" s="52" t="str">
        <f t="shared" si="149"/>
        <v>CapAl12.5X20X5.0RA</v>
      </c>
      <c r="O892" s="52" t="str">
        <f t="shared" si="161"/>
        <v>CapAl12.5X20X5.0LA</v>
      </c>
      <c r="P892" s="52" t="s">
        <v>7108</v>
      </c>
      <c r="Q892" s="50" t="s">
        <v>5113</v>
      </c>
      <c r="R892" s="50" t="s">
        <v>7076</v>
      </c>
      <c r="S892" s="50" t="str">
        <f t="shared" ca="1" si="163"/>
        <v>C:\Altium Libraries\Passives Library\DataSheet\Aluminum Electrolytic Capacitors (Panasonic).pdf</v>
      </c>
      <c r="T892" s="50" t="str">
        <f t="shared" si="162"/>
        <v>HIGH RIPPLE CURRENT LONG LIFE ALUMINUM ELECTROLYTIC CAPACITORS CapAl12.5X20X5.0 47uF±20% 200 V 105⁰С</v>
      </c>
    </row>
    <row r="893" spans="1:20" x14ac:dyDescent="0.3">
      <c r="A893" s="50" t="s">
        <v>7109</v>
      </c>
      <c r="B893" s="50" t="str">
        <f t="shared" si="155"/>
        <v>ED</v>
      </c>
      <c r="C893" s="51" t="s">
        <v>5196</v>
      </c>
      <c r="D893" s="50" t="str">
        <f t="shared" si="156"/>
        <v>68uF</v>
      </c>
      <c r="E893" s="50" t="s">
        <v>5109</v>
      </c>
      <c r="F893" s="50" t="str">
        <f t="shared" si="157"/>
        <v>200 V</v>
      </c>
      <c r="G893" s="50" t="str">
        <f t="shared" si="158"/>
        <v>105⁰С</v>
      </c>
      <c r="H893" s="52" t="s">
        <v>6104</v>
      </c>
      <c r="I893" s="50" t="str">
        <f t="shared" si="159"/>
        <v>CapAl12.5X25X5.0mm 68uF, 200 V</v>
      </c>
      <c r="J893" s="45" t="s">
        <v>23</v>
      </c>
      <c r="K893" s="53" t="s">
        <v>5111</v>
      </c>
      <c r="L893" s="45" t="s">
        <v>25</v>
      </c>
      <c r="M893" s="52" t="str">
        <f t="shared" si="160"/>
        <v>CapAl12.5X25X5.0</v>
      </c>
      <c r="N893" s="52" t="str">
        <f t="shared" si="149"/>
        <v>CapAl12.5X25X5.0RA</v>
      </c>
      <c r="O893" s="52" t="str">
        <f t="shared" si="161"/>
        <v>CapAl12.5X25X5.0LA</v>
      </c>
      <c r="P893" s="52" t="s">
        <v>7110</v>
      </c>
      <c r="Q893" s="50" t="s">
        <v>5113</v>
      </c>
      <c r="R893" s="50" t="s">
        <v>7076</v>
      </c>
      <c r="S893" s="50" t="str">
        <f t="shared" ca="1" si="163"/>
        <v>C:\Altium Libraries\Passives Library\DataSheet\Aluminum Electrolytic Capacitors (Panasonic).pdf</v>
      </c>
      <c r="T893" s="50" t="str">
        <f t="shared" si="162"/>
        <v>HIGH RIPPLE CURRENT LONG LIFE ALUMINUM ELECTROLYTIC CAPACITORS CapAl12.5X25X5.0 68uF±20% 200 V 105⁰С</v>
      </c>
    </row>
    <row r="894" spans="1:20" x14ac:dyDescent="0.3">
      <c r="A894" s="50" t="s">
        <v>7111</v>
      </c>
      <c r="B894" s="50" t="str">
        <f t="shared" si="155"/>
        <v>ED</v>
      </c>
      <c r="C894" s="51" t="s">
        <v>5204</v>
      </c>
      <c r="D894" s="50" t="str">
        <f t="shared" si="156"/>
        <v>68uF</v>
      </c>
      <c r="E894" s="50" t="s">
        <v>5109</v>
      </c>
      <c r="F894" s="50" t="str">
        <f t="shared" si="157"/>
        <v>200 V</v>
      </c>
      <c r="G894" s="50" t="str">
        <f t="shared" si="158"/>
        <v>105⁰С</v>
      </c>
      <c r="H894" s="52" t="s">
        <v>7112</v>
      </c>
      <c r="I894" s="50" t="str">
        <f t="shared" si="159"/>
        <v>CapAl16X20X7.5mm 68uF, 200 V</v>
      </c>
      <c r="J894" s="45" t="s">
        <v>23</v>
      </c>
      <c r="K894" s="53" t="s">
        <v>5111</v>
      </c>
      <c r="L894" s="45" t="s">
        <v>25</v>
      </c>
      <c r="M894" s="52" t="str">
        <f t="shared" si="160"/>
        <v>CapAl16X20X7.5</v>
      </c>
      <c r="N894" s="52" t="str">
        <f t="shared" si="149"/>
        <v>CapAl16X20X7.5RA</v>
      </c>
      <c r="O894" s="52" t="str">
        <f t="shared" si="161"/>
        <v>CapAl16X20X7.5LA</v>
      </c>
      <c r="P894" s="52" t="s">
        <v>7113</v>
      </c>
      <c r="Q894" s="50" t="s">
        <v>5113</v>
      </c>
      <c r="R894" s="50" t="s">
        <v>7076</v>
      </c>
      <c r="S894" s="50" t="str">
        <f t="shared" ca="1" si="163"/>
        <v>C:\Altium Libraries\Passives Library\DataSheet\Aluminum Electrolytic Capacitors (Panasonic).pdf</v>
      </c>
      <c r="T894" s="50" t="str">
        <f t="shared" si="162"/>
        <v>HIGH RIPPLE CURRENT LONG LIFE ALUMINUM ELECTROLYTIC CAPACITORS CapAl16X20X7.5 68uF±20% 200 V 105⁰С</v>
      </c>
    </row>
    <row r="895" spans="1:20" x14ac:dyDescent="0.3">
      <c r="A895" s="50" t="s">
        <v>7114</v>
      </c>
      <c r="B895" s="50" t="str">
        <f t="shared" si="155"/>
        <v>ED</v>
      </c>
      <c r="C895" s="51" t="s">
        <v>5204</v>
      </c>
      <c r="D895" s="50" t="str">
        <f t="shared" si="156"/>
        <v>82uF</v>
      </c>
      <c r="E895" s="50" t="s">
        <v>5109</v>
      </c>
      <c r="F895" s="50" t="str">
        <f t="shared" si="157"/>
        <v>200 V</v>
      </c>
      <c r="G895" s="50" t="str">
        <f t="shared" si="158"/>
        <v>105⁰С</v>
      </c>
      <c r="H895" s="52" t="s">
        <v>7115</v>
      </c>
      <c r="I895" s="50" t="str">
        <f t="shared" si="159"/>
        <v>CapAl16X20X7.5mm 82uF, 200 V</v>
      </c>
      <c r="J895" s="45" t="s">
        <v>23</v>
      </c>
      <c r="K895" s="53" t="s">
        <v>5111</v>
      </c>
      <c r="L895" s="45" t="s">
        <v>25</v>
      </c>
      <c r="M895" s="52" t="str">
        <f t="shared" si="160"/>
        <v>CapAl16X20X7.5</v>
      </c>
      <c r="N895" s="52" t="str">
        <f t="shared" si="149"/>
        <v>CapAl16X20X7.5RA</v>
      </c>
      <c r="O895" s="52" t="str">
        <f t="shared" si="161"/>
        <v>CapAl16X20X7.5LA</v>
      </c>
      <c r="P895" s="52" t="s">
        <v>7116</v>
      </c>
      <c r="Q895" s="50" t="s">
        <v>5113</v>
      </c>
      <c r="R895" s="50" t="s">
        <v>7076</v>
      </c>
      <c r="S895" s="50" t="str">
        <f t="shared" ca="1" si="163"/>
        <v>C:\Altium Libraries\Passives Library\DataSheet\Aluminum Electrolytic Capacitors (Panasonic).pdf</v>
      </c>
      <c r="T895" s="50" t="str">
        <f t="shared" si="162"/>
        <v>HIGH RIPPLE CURRENT LONG LIFE ALUMINUM ELECTROLYTIC CAPACITORS CapAl16X20X7.5 82uF±20% 200 V 105⁰С</v>
      </c>
    </row>
    <row r="896" spans="1:20" x14ac:dyDescent="0.3">
      <c r="A896" s="50" t="s">
        <v>7117</v>
      </c>
      <c r="B896" s="50" t="str">
        <f t="shared" si="155"/>
        <v>ED</v>
      </c>
      <c r="C896" s="51" t="s">
        <v>5218</v>
      </c>
      <c r="D896" s="50" t="str">
        <f t="shared" si="156"/>
        <v>100uF</v>
      </c>
      <c r="E896" s="50" t="s">
        <v>5109</v>
      </c>
      <c r="F896" s="50" t="str">
        <f t="shared" si="157"/>
        <v>200 V</v>
      </c>
      <c r="G896" s="50" t="str">
        <f t="shared" si="158"/>
        <v>105⁰С</v>
      </c>
      <c r="H896" s="52" t="s">
        <v>5742</v>
      </c>
      <c r="I896" s="50" t="str">
        <f t="shared" si="159"/>
        <v>CapAl16X25X7.5mm 100uF, 200 V</v>
      </c>
      <c r="J896" s="45" t="s">
        <v>23</v>
      </c>
      <c r="K896" s="53" t="s">
        <v>5111</v>
      </c>
      <c r="L896" s="45" t="s">
        <v>25</v>
      </c>
      <c r="M896" s="52" t="str">
        <f t="shared" si="160"/>
        <v>CapAl16X25X7.5</v>
      </c>
      <c r="N896" s="52" t="str">
        <f t="shared" si="149"/>
        <v>CapAl16X25X7.5RA</v>
      </c>
      <c r="O896" s="52" t="str">
        <f t="shared" si="161"/>
        <v>CapAl16X25X7.5LA</v>
      </c>
      <c r="P896" s="52" t="s">
        <v>7118</v>
      </c>
      <c r="Q896" s="50" t="s">
        <v>5113</v>
      </c>
      <c r="R896" s="50" t="s">
        <v>7076</v>
      </c>
      <c r="S896" s="50" t="str">
        <f t="shared" ca="1" si="163"/>
        <v>C:\Altium Libraries\Passives Library\DataSheet\Aluminum Electrolytic Capacitors (Panasonic).pdf</v>
      </c>
      <c r="T896" s="50" t="str">
        <f t="shared" si="162"/>
        <v>HIGH RIPPLE CURRENT LONG LIFE ALUMINUM ELECTROLYTIC CAPACITORS CapAl16X25X7.5 100uF±20% 200 V 105⁰С</v>
      </c>
    </row>
    <row r="897" spans="1:20" x14ac:dyDescent="0.3">
      <c r="A897" s="50" t="s">
        <v>7119</v>
      </c>
      <c r="B897" s="50" t="str">
        <f t="shared" si="155"/>
        <v>ED</v>
      </c>
      <c r="C897" s="51" t="s">
        <v>5222</v>
      </c>
      <c r="D897" s="50" t="str">
        <f t="shared" si="156"/>
        <v>100uF</v>
      </c>
      <c r="E897" s="50" t="s">
        <v>5109</v>
      </c>
      <c r="F897" s="50" t="str">
        <f t="shared" si="157"/>
        <v>200 V</v>
      </c>
      <c r="G897" s="50" t="str">
        <f t="shared" si="158"/>
        <v>105⁰С</v>
      </c>
      <c r="H897" s="52" t="s">
        <v>6970</v>
      </c>
      <c r="I897" s="50" t="str">
        <f t="shared" si="159"/>
        <v>CapAl18X20X7.5mm 100uF, 200 V</v>
      </c>
      <c r="J897" s="45" t="s">
        <v>23</v>
      </c>
      <c r="K897" s="53" t="s">
        <v>5111</v>
      </c>
      <c r="L897" s="45" t="s">
        <v>25</v>
      </c>
      <c r="M897" s="52" t="str">
        <f t="shared" si="160"/>
        <v>CapAl18X20X7.5</v>
      </c>
      <c r="N897" s="52" t="str">
        <f t="shared" si="149"/>
        <v>CapAl18X20X7.5RA</v>
      </c>
      <c r="O897" s="52" t="str">
        <f t="shared" si="161"/>
        <v>CapAl18X20X7.5LA</v>
      </c>
      <c r="P897" s="52" t="s">
        <v>7120</v>
      </c>
      <c r="Q897" s="50" t="s">
        <v>5113</v>
      </c>
      <c r="R897" s="50" t="s">
        <v>7076</v>
      </c>
      <c r="S897" s="50" t="str">
        <f t="shared" ca="1" si="163"/>
        <v>C:\Altium Libraries\Passives Library\DataSheet\Aluminum Electrolytic Capacitors (Panasonic).pdf</v>
      </c>
      <c r="T897" s="50" t="str">
        <f t="shared" si="162"/>
        <v>HIGH RIPPLE CURRENT LONG LIFE ALUMINUM ELECTROLYTIC CAPACITORS CapAl18X20X7.5 100uF±20% 200 V 105⁰С</v>
      </c>
    </row>
    <row r="898" spans="1:20" x14ac:dyDescent="0.3">
      <c r="A898" s="50" t="s">
        <v>7121</v>
      </c>
      <c r="B898" s="50" t="str">
        <f t="shared" si="155"/>
        <v>ED</v>
      </c>
      <c r="C898" s="51" t="s">
        <v>5218</v>
      </c>
      <c r="D898" s="50" t="str">
        <f t="shared" si="156"/>
        <v>150uF</v>
      </c>
      <c r="E898" s="50" t="s">
        <v>5109</v>
      </c>
      <c r="F898" s="50" t="str">
        <f t="shared" si="157"/>
        <v>200 V</v>
      </c>
      <c r="G898" s="50" t="str">
        <f t="shared" si="158"/>
        <v>105⁰С</v>
      </c>
      <c r="H898" s="52" t="s">
        <v>5895</v>
      </c>
      <c r="I898" s="50" t="str">
        <f t="shared" si="159"/>
        <v>CapAl16X25X7.5mm 150uF, 200 V</v>
      </c>
      <c r="J898" s="45" t="s">
        <v>23</v>
      </c>
      <c r="K898" s="53" t="s">
        <v>5111</v>
      </c>
      <c r="L898" s="45" t="s">
        <v>25</v>
      </c>
      <c r="M898" s="52" t="str">
        <f t="shared" si="160"/>
        <v>CapAl16X25X7.5</v>
      </c>
      <c r="N898" s="52" t="str">
        <f t="shared" si="149"/>
        <v>CapAl16X25X7.5RA</v>
      </c>
      <c r="O898" s="52" t="str">
        <f t="shared" si="161"/>
        <v>CapAl16X25X7.5LA</v>
      </c>
      <c r="P898" s="52" t="s">
        <v>7122</v>
      </c>
      <c r="Q898" s="50" t="s">
        <v>5113</v>
      </c>
      <c r="R898" s="50" t="s">
        <v>7076</v>
      </c>
      <c r="S898" s="50" t="str">
        <f t="shared" ca="1" si="163"/>
        <v>C:\Altium Libraries\Passives Library\DataSheet\Aluminum Electrolytic Capacitors (Panasonic).pdf</v>
      </c>
      <c r="T898" s="50" t="str">
        <f t="shared" si="162"/>
        <v>HIGH RIPPLE CURRENT LONG LIFE ALUMINUM ELECTROLYTIC CAPACITORS CapAl16X25X7.5 150uF±20% 200 V 105⁰С</v>
      </c>
    </row>
    <row r="899" spans="1:20" x14ac:dyDescent="0.3">
      <c r="A899" s="50" t="s">
        <v>7123</v>
      </c>
      <c r="B899" s="50" t="str">
        <f t="shared" si="155"/>
        <v>ED</v>
      </c>
      <c r="C899" s="51" t="s">
        <v>5234</v>
      </c>
      <c r="D899" s="50" t="str">
        <f t="shared" si="156"/>
        <v>220uF</v>
      </c>
      <c r="E899" s="50" t="s">
        <v>5109</v>
      </c>
      <c r="F899" s="50" t="str">
        <f t="shared" si="157"/>
        <v>200 V</v>
      </c>
      <c r="G899" s="50" t="str">
        <f t="shared" si="158"/>
        <v>105⁰С</v>
      </c>
      <c r="H899" s="52" t="s">
        <v>5193</v>
      </c>
      <c r="I899" s="50" t="str">
        <f t="shared" si="159"/>
        <v>CapAl18X31.5X7.5mm 220uF, 200 V</v>
      </c>
      <c r="J899" s="45" t="s">
        <v>23</v>
      </c>
      <c r="K899" s="53" t="s">
        <v>5111</v>
      </c>
      <c r="L899" s="45" t="s">
        <v>25</v>
      </c>
      <c r="M899" s="52" t="str">
        <f t="shared" si="160"/>
        <v>CapAl18X31.5X7.5</v>
      </c>
      <c r="N899" s="52" t="str">
        <f t="shared" ref="N899:N962" si="164">CONCATENATE(M899,"RA")</f>
        <v>CapAl18X31.5X7.5RA</v>
      </c>
      <c r="O899" s="52" t="str">
        <f t="shared" si="161"/>
        <v>CapAl18X31.5X7.5LA</v>
      </c>
      <c r="P899" s="52" t="s">
        <v>7124</v>
      </c>
      <c r="Q899" s="50" t="s">
        <v>5113</v>
      </c>
      <c r="R899" s="50" t="s">
        <v>7076</v>
      </c>
      <c r="S899" s="50" t="str">
        <f t="shared" ca="1" si="163"/>
        <v>C:\Altium Libraries\Passives Library\DataSheet\Aluminum Electrolytic Capacitors (Panasonic).pdf</v>
      </c>
      <c r="T899" s="50" t="str">
        <f t="shared" si="162"/>
        <v>HIGH RIPPLE CURRENT LONG LIFE ALUMINUM ELECTROLYTIC CAPACITORS CapAl18X31.5X7.5 220uF±20% 200 V 105⁰С</v>
      </c>
    </row>
    <row r="900" spans="1:20" x14ac:dyDescent="0.3">
      <c r="A900" s="50" t="s">
        <v>7125</v>
      </c>
      <c r="B900" s="50" t="str">
        <f t="shared" si="155"/>
        <v>ED</v>
      </c>
      <c r="C900" s="51" t="s">
        <v>5328</v>
      </c>
      <c r="D900" s="50" t="str">
        <f t="shared" si="156"/>
        <v>330uF</v>
      </c>
      <c r="E900" s="50" t="s">
        <v>5109</v>
      </c>
      <c r="F900" s="50" t="str">
        <f t="shared" si="157"/>
        <v>200 V</v>
      </c>
      <c r="G900" s="50" t="str">
        <f t="shared" si="158"/>
        <v>105⁰С</v>
      </c>
      <c r="H900" s="52" t="s">
        <v>7126</v>
      </c>
      <c r="I900" s="50" t="str">
        <f t="shared" si="159"/>
        <v>CapAl18X40X7.5mm 330uF, 200 V</v>
      </c>
      <c r="J900" s="45" t="s">
        <v>23</v>
      </c>
      <c r="K900" s="53" t="s">
        <v>5111</v>
      </c>
      <c r="L900" s="45" t="s">
        <v>25</v>
      </c>
      <c r="M900" s="52" t="str">
        <f t="shared" si="160"/>
        <v>CapAl18X40X7.5</v>
      </c>
      <c r="N900" s="52" t="str">
        <f t="shared" si="164"/>
        <v>CapAl18X40X7.5RA</v>
      </c>
      <c r="O900" s="52" t="str">
        <f t="shared" si="161"/>
        <v>CapAl18X40X7.5LA</v>
      </c>
      <c r="P900" s="52" t="s">
        <v>7127</v>
      </c>
      <c r="Q900" s="50" t="s">
        <v>5113</v>
      </c>
      <c r="R900" s="50" t="s">
        <v>7076</v>
      </c>
      <c r="S900" s="50" t="str">
        <f t="shared" ca="1" si="163"/>
        <v>C:\Altium Libraries\Passives Library\DataSheet\Aluminum Electrolytic Capacitors (Panasonic).pdf</v>
      </c>
      <c r="T900" s="50" t="str">
        <f t="shared" si="162"/>
        <v>HIGH RIPPLE CURRENT LONG LIFE ALUMINUM ELECTROLYTIC CAPACITORS CapAl18X40X7.5 330uF±20% 200 V 105⁰С</v>
      </c>
    </row>
    <row r="901" spans="1:20" x14ac:dyDescent="0.3">
      <c r="A901" s="50" t="s">
        <v>7128</v>
      </c>
      <c r="B901" s="50" t="str">
        <f t="shared" si="155"/>
        <v>ED</v>
      </c>
      <c r="C901" s="51" t="s">
        <v>5162</v>
      </c>
      <c r="D901" s="50" t="str">
        <f t="shared" si="156"/>
        <v>22uF</v>
      </c>
      <c r="E901" s="50" t="s">
        <v>5109</v>
      </c>
      <c r="F901" s="50" t="str">
        <f t="shared" si="157"/>
        <v>250 V</v>
      </c>
      <c r="G901" s="50" t="str">
        <f t="shared" si="158"/>
        <v>105⁰С</v>
      </c>
      <c r="H901" s="52" t="s">
        <v>7001</v>
      </c>
      <c r="I901" s="50" t="str">
        <f t="shared" si="159"/>
        <v>CapAl10X20X5.0mm 22uF, 250 V</v>
      </c>
      <c r="J901" s="45" t="s">
        <v>23</v>
      </c>
      <c r="K901" s="53" t="s">
        <v>5111</v>
      </c>
      <c r="L901" s="45" t="s">
        <v>25</v>
      </c>
      <c r="M901" s="52" t="str">
        <f t="shared" si="160"/>
        <v>CapAl10X20X5.0</v>
      </c>
      <c r="N901" s="52" t="str">
        <f t="shared" si="164"/>
        <v>CapAl10X20X5.0RA</v>
      </c>
      <c r="O901" s="52" t="str">
        <f t="shared" si="161"/>
        <v>CapAl10X20X5.0LA</v>
      </c>
      <c r="P901" s="52" t="s">
        <v>7129</v>
      </c>
      <c r="Q901" s="50" t="s">
        <v>5113</v>
      </c>
      <c r="R901" s="50" t="s">
        <v>7076</v>
      </c>
      <c r="S901" s="50" t="str">
        <f t="shared" ca="1" si="163"/>
        <v>C:\Altium Libraries\Passives Library\DataSheet\Aluminum Electrolytic Capacitors (Panasonic).pdf</v>
      </c>
      <c r="T901" s="50" t="str">
        <f t="shared" si="162"/>
        <v>HIGH RIPPLE CURRENT LONG LIFE ALUMINUM ELECTROLYTIC CAPACITORS CapAl10X20X5.0 22uF±20% 250 V 105⁰С</v>
      </c>
    </row>
    <row r="902" spans="1:20" x14ac:dyDescent="0.3">
      <c r="A902" s="50" t="s">
        <v>7130</v>
      </c>
      <c r="B902" s="50" t="str">
        <f t="shared" si="155"/>
        <v>ED</v>
      </c>
      <c r="C902" s="51" t="s">
        <v>5184</v>
      </c>
      <c r="D902" s="50" t="str">
        <f t="shared" si="156"/>
        <v>33uF</v>
      </c>
      <c r="E902" s="50" t="s">
        <v>5109</v>
      </c>
      <c r="F902" s="50" t="str">
        <f t="shared" si="157"/>
        <v>250 V</v>
      </c>
      <c r="G902" s="50" t="str">
        <f t="shared" si="158"/>
        <v>105⁰С</v>
      </c>
      <c r="H902" s="52" t="s">
        <v>7006</v>
      </c>
      <c r="I902" s="50" t="str">
        <f t="shared" si="159"/>
        <v>CapAl12.5X20X5.0mm 33uF, 250 V</v>
      </c>
      <c r="J902" s="45" t="s">
        <v>23</v>
      </c>
      <c r="K902" s="53" t="s">
        <v>5111</v>
      </c>
      <c r="L902" s="45" t="s">
        <v>25</v>
      </c>
      <c r="M902" s="52" t="str">
        <f t="shared" si="160"/>
        <v>CapAl12.5X20X5.0</v>
      </c>
      <c r="N902" s="52" t="str">
        <f t="shared" si="164"/>
        <v>CapAl12.5X20X5.0RA</v>
      </c>
      <c r="O902" s="52" t="str">
        <f t="shared" si="161"/>
        <v>CapAl12.5X20X5.0LA</v>
      </c>
      <c r="P902" s="52" t="s">
        <v>7131</v>
      </c>
      <c r="Q902" s="50" t="s">
        <v>5113</v>
      </c>
      <c r="R902" s="50" t="s">
        <v>7076</v>
      </c>
      <c r="S902" s="50" t="str">
        <f t="shared" ca="1" si="163"/>
        <v>C:\Altium Libraries\Passives Library\DataSheet\Aluminum Electrolytic Capacitors (Panasonic).pdf</v>
      </c>
      <c r="T902" s="50" t="str">
        <f t="shared" si="162"/>
        <v>HIGH RIPPLE CURRENT LONG LIFE ALUMINUM ELECTROLYTIC CAPACITORS CapAl12.5X20X5.0 33uF±20% 250 V 105⁰С</v>
      </c>
    </row>
    <row r="903" spans="1:20" x14ac:dyDescent="0.3">
      <c r="A903" s="50" t="s">
        <v>7132</v>
      </c>
      <c r="B903" s="50" t="str">
        <f t="shared" si="155"/>
        <v>ED</v>
      </c>
      <c r="C903" s="51" t="s">
        <v>5196</v>
      </c>
      <c r="D903" s="50" t="str">
        <f t="shared" si="156"/>
        <v>47uF</v>
      </c>
      <c r="E903" s="50" t="s">
        <v>5109</v>
      </c>
      <c r="F903" s="50" t="str">
        <f t="shared" si="157"/>
        <v>250 V</v>
      </c>
      <c r="G903" s="50" t="str">
        <f t="shared" si="158"/>
        <v>105⁰С</v>
      </c>
      <c r="H903" s="52" t="s">
        <v>7133</v>
      </c>
      <c r="I903" s="50" t="str">
        <f t="shared" si="159"/>
        <v>CapAl12.5X25X5.0mm 47uF, 250 V</v>
      </c>
      <c r="J903" s="45" t="s">
        <v>23</v>
      </c>
      <c r="K903" s="53" t="s">
        <v>5111</v>
      </c>
      <c r="L903" s="45" t="s">
        <v>25</v>
      </c>
      <c r="M903" s="52" t="str">
        <f t="shared" si="160"/>
        <v>CapAl12.5X25X5.0</v>
      </c>
      <c r="N903" s="52" t="str">
        <f t="shared" si="164"/>
        <v>CapAl12.5X25X5.0RA</v>
      </c>
      <c r="O903" s="52" t="str">
        <f t="shared" si="161"/>
        <v>CapAl12.5X25X5.0LA</v>
      </c>
      <c r="P903" s="52" t="s">
        <v>7134</v>
      </c>
      <c r="Q903" s="50" t="s">
        <v>5113</v>
      </c>
      <c r="R903" s="50" t="s">
        <v>7076</v>
      </c>
      <c r="S903" s="50" t="str">
        <f t="shared" ca="1" si="163"/>
        <v>C:\Altium Libraries\Passives Library\DataSheet\Aluminum Electrolytic Capacitors (Panasonic).pdf</v>
      </c>
      <c r="T903" s="50" t="str">
        <f t="shared" si="162"/>
        <v>HIGH RIPPLE CURRENT LONG LIFE ALUMINUM ELECTROLYTIC CAPACITORS CapAl12.5X25X5.0 47uF±20% 250 V 105⁰С</v>
      </c>
    </row>
    <row r="904" spans="1:20" x14ac:dyDescent="0.3">
      <c r="A904" s="50" t="s">
        <v>7135</v>
      </c>
      <c r="B904" s="50" t="str">
        <f t="shared" si="155"/>
        <v>ED</v>
      </c>
      <c r="C904" s="51" t="s">
        <v>5204</v>
      </c>
      <c r="D904" s="50" t="str">
        <f t="shared" si="156"/>
        <v>47uF</v>
      </c>
      <c r="E904" s="50" t="s">
        <v>5109</v>
      </c>
      <c r="F904" s="50" t="str">
        <f t="shared" si="157"/>
        <v>250 V</v>
      </c>
      <c r="G904" s="50" t="str">
        <f t="shared" si="158"/>
        <v>105⁰С</v>
      </c>
      <c r="H904" s="52" t="s">
        <v>7011</v>
      </c>
      <c r="I904" s="50" t="str">
        <f t="shared" si="159"/>
        <v>CapAl16X20X7.5mm 47uF, 250 V</v>
      </c>
      <c r="J904" s="45" t="s">
        <v>23</v>
      </c>
      <c r="K904" s="53" t="s">
        <v>5111</v>
      </c>
      <c r="L904" s="45" t="s">
        <v>25</v>
      </c>
      <c r="M904" s="52" t="str">
        <f t="shared" si="160"/>
        <v>CapAl16X20X7.5</v>
      </c>
      <c r="N904" s="52" t="str">
        <f t="shared" si="164"/>
        <v>CapAl16X20X7.5RA</v>
      </c>
      <c r="O904" s="52" t="str">
        <f t="shared" si="161"/>
        <v>CapAl16X20X7.5LA</v>
      </c>
      <c r="P904" s="52" t="s">
        <v>7136</v>
      </c>
      <c r="Q904" s="50" t="s">
        <v>5113</v>
      </c>
      <c r="R904" s="50" t="s">
        <v>7076</v>
      </c>
      <c r="S904" s="50" t="str">
        <f t="shared" ca="1" si="163"/>
        <v>C:\Altium Libraries\Passives Library\DataSheet\Aluminum Electrolytic Capacitors (Panasonic).pdf</v>
      </c>
      <c r="T904" s="50" t="str">
        <f t="shared" si="162"/>
        <v>HIGH RIPPLE CURRENT LONG LIFE ALUMINUM ELECTROLYTIC CAPACITORS CapAl16X20X7.5 47uF±20% 250 V 105⁰С</v>
      </c>
    </row>
    <row r="905" spans="1:20" x14ac:dyDescent="0.3">
      <c r="A905" s="50" t="s">
        <v>7137</v>
      </c>
      <c r="B905" s="50" t="str">
        <f t="shared" si="155"/>
        <v>ED</v>
      </c>
      <c r="C905" s="51" t="s">
        <v>5204</v>
      </c>
      <c r="D905" s="50" t="str">
        <f t="shared" si="156"/>
        <v>68uF</v>
      </c>
      <c r="E905" s="50" t="s">
        <v>5109</v>
      </c>
      <c r="F905" s="50" t="str">
        <f t="shared" si="157"/>
        <v>250 V</v>
      </c>
      <c r="G905" s="50" t="str">
        <f t="shared" si="158"/>
        <v>105⁰С</v>
      </c>
      <c r="H905" s="52" t="s">
        <v>7112</v>
      </c>
      <c r="I905" s="50" t="str">
        <f t="shared" si="159"/>
        <v>CapAl16X20X7.5mm 68uF, 250 V</v>
      </c>
      <c r="J905" s="45" t="s">
        <v>23</v>
      </c>
      <c r="K905" s="53" t="s">
        <v>5111</v>
      </c>
      <c r="L905" s="45" t="s">
        <v>25</v>
      </c>
      <c r="M905" s="52" t="str">
        <f t="shared" si="160"/>
        <v>CapAl16X20X7.5</v>
      </c>
      <c r="N905" s="52" t="str">
        <f t="shared" si="164"/>
        <v>CapAl16X20X7.5RA</v>
      </c>
      <c r="O905" s="52" t="str">
        <f t="shared" si="161"/>
        <v>CapAl16X20X7.5LA</v>
      </c>
      <c r="P905" s="52" t="s">
        <v>7138</v>
      </c>
      <c r="Q905" s="50" t="s">
        <v>5113</v>
      </c>
      <c r="R905" s="50" t="s">
        <v>7076</v>
      </c>
      <c r="S905" s="50" t="str">
        <f t="shared" ca="1" si="163"/>
        <v>C:\Altium Libraries\Passives Library\DataSheet\Aluminum Electrolytic Capacitors (Panasonic).pdf</v>
      </c>
      <c r="T905" s="50" t="str">
        <f t="shared" si="162"/>
        <v>HIGH RIPPLE CURRENT LONG LIFE ALUMINUM ELECTROLYTIC CAPACITORS CapAl16X20X7.5 68uF±20% 250 V 105⁰С</v>
      </c>
    </row>
    <row r="906" spans="1:20" x14ac:dyDescent="0.3">
      <c r="A906" s="50" t="s">
        <v>7139</v>
      </c>
      <c r="B906" s="50" t="str">
        <f t="shared" si="155"/>
        <v>ED</v>
      </c>
      <c r="C906" s="51" t="s">
        <v>5218</v>
      </c>
      <c r="D906" s="50" t="str">
        <f t="shared" si="156"/>
        <v>82uF</v>
      </c>
      <c r="E906" s="50" t="s">
        <v>5109</v>
      </c>
      <c r="F906" s="50" t="str">
        <f t="shared" si="157"/>
        <v>250 V</v>
      </c>
      <c r="G906" s="50" t="str">
        <f t="shared" si="158"/>
        <v>105⁰С</v>
      </c>
      <c r="H906" s="52" t="s">
        <v>5640</v>
      </c>
      <c r="I906" s="50" t="str">
        <f t="shared" si="159"/>
        <v>CapAl16X25X7.5mm 82uF, 250 V</v>
      </c>
      <c r="J906" s="45" t="s">
        <v>23</v>
      </c>
      <c r="K906" s="53" t="s">
        <v>5111</v>
      </c>
      <c r="L906" s="45" t="s">
        <v>25</v>
      </c>
      <c r="M906" s="52" t="str">
        <f t="shared" si="160"/>
        <v>CapAl16X25X7.5</v>
      </c>
      <c r="N906" s="52" t="str">
        <f t="shared" si="164"/>
        <v>CapAl16X25X7.5RA</v>
      </c>
      <c r="O906" s="52" t="str">
        <f t="shared" si="161"/>
        <v>CapAl16X25X7.5LA</v>
      </c>
      <c r="P906" s="52" t="s">
        <v>7140</v>
      </c>
      <c r="Q906" s="50" t="s">
        <v>5113</v>
      </c>
      <c r="R906" s="50" t="s">
        <v>7076</v>
      </c>
      <c r="S906" s="50" t="str">
        <f t="shared" ca="1" si="163"/>
        <v>C:\Altium Libraries\Passives Library\DataSheet\Aluminum Electrolytic Capacitors (Panasonic).pdf</v>
      </c>
      <c r="T906" s="50" t="str">
        <f t="shared" si="162"/>
        <v>HIGH RIPPLE CURRENT LONG LIFE ALUMINUM ELECTROLYTIC CAPACITORS CapAl16X25X7.5 82uF±20% 250 V 105⁰С</v>
      </c>
    </row>
    <row r="907" spans="1:20" x14ac:dyDescent="0.3">
      <c r="A907" s="50" t="s">
        <v>7141</v>
      </c>
      <c r="B907" s="50" t="str">
        <f t="shared" si="155"/>
        <v>ED</v>
      </c>
      <c r="C907" s="51" t="s">
        <v>5222</v>
      </c>
      <c r="D907" s="50" t="str">
        <f t="shared" si="156"/>
        <v>82uF</v>
      </c>
      <c r="E907" s="50" t="s">
        <v>5109</v>
      </c>
      <c r="F907" s="50" t="str">
        <f t="shared" si="157"/>
        <v>250 V</v>
      </c>
      <c r="G907" s="50" t="str">
        <f t="shared" si="158"/>
        <v>105⁰С</v>
      </c>
      <c r="H907" s="52" t="s">
        <v>5640</v>
      </c>
      <c r="I907" s="50" t="str">
        <f t="shared" si="159"/>
        <v>CapAl18X20X7.5mm 82uF, 250 V</v>
      </c>
      <c r="J907" s="45" t="s">
        <v>23</v>
      </c>
      <c r="K907" s="53" t="s">
        <v>5111</v>
      </c>
      <c r="L907" s="45" t="s">
        <v>25</v>
      </c>
      <c r="M907" s="52" t="str">
        <f t="shared" si="160"/>
        <v>CapAl18X20X7.5</v>
      </c>
      <c r="N907" s="52" t="str">
        <f t="shared" si="164"/>
        <v>CapAl18X20X7.5RA</v>
      </c>
      <c r="O907" s="52" t="str">
        <f t="shared" si="161"/>
        <v>CapAl18X20X7.5LA</v>
      </c>
      <c r="P907" s="52" t="s">
        <v>7142</v>
      </c>
      <c r="Q907" s="50" t="s">
        <v>5113</v>
      </c>
      <c r="R907" s="50" t="s">
        <v>7076</v>
      </c>
      <c r="S907" s="50" t="str">
        <f t="shared" ca="1" si="163"/>
        <v>C:\Altium Libraries\Passives Library\DataSheet\Aluminum Electrolytic Capacitors (Panasonic).pdf</v>
      </c>
      <c r="T907" s="50" t="str">
        <f t="shared" si="162"/>
        <v>HIGH RIPPLE CURRENT LONG LIFE ALUMINUM ELECTROLYTIC CAPACITORS CapAl18X20X7.5 82uF±20% 250 V 105⁰С</v>
      </c>
    </row>
    <row r="908" spans="1:20" x14ac:dyDescent="0.3">
      <c r="A908" s="50" t="s">
        <v>7143</v>
      </c>
      <c r="B908" s="50" t="str">
        <f t="shared" si="155"/>
        <v>ED</v>
      </c>
      <c r="C908" s="51" t="s">
        <v>5226</v>
      </c>
      <c r="D908" s="50" t="str">
        <f t="shared" si="156"/>
        <v>100uF</v>
      </c>
      <c r="E908" s="50" t="s">
        <v>5109</v>
      </c>
      <c r="F908" s="50" t="str">
        <f t="shared" si="157"/>
        <v>250 V</v>
      </c>
      <c r="G908" s="50" t="str">
        <f t="shared" si="158"/>
        <v>105⁰С</v>
      </c>
      <c r="H908" s="52" t="s">
        <v>6535</v>
      </c>
      <c r="I908" s="50" t="str">
        <f t="shared" si="159"/>
        <v>CapAl16X31.5X7.5mm 100uF, 250 V</v>
      </c>
      <c r="J908" s="45" t="s">
        <v>23</v>
      </c>
      <c r="K908" s="53" t="s">
        <v>5111</v>
      </c>
      <c r="L908" s="45" t="s">
        <v>25</v>
      </c>
      <c r="M908" s="52" t="str">
        <f t="shared" si="160"/>
        <v>CapAl16X31.5X7.5</v>
      </c>
      <c r="N908" s="52" t="str">
        <f t="shared" si="164"/>
        <v>CapAl16X31.5X7.5RA</v>
      </c>
      <c r="O908" s="52" t="str">
        <f t="shared" si="161"/>
        <v>CapAl16X31.5X7.5LA</v>
      </c>
      <c r="P908" s="52" t="s">
        <v>7144</v>
      </c>
      <c r="Q908" s="50" t="s">
        <v>5113</v>
      </c>
      <c r="R908" s="50" t="s">
        <v>7076</v>
      </c>
      <c r="S908" s="50" t="str">
        <f t="shared" ca="1" si="163"/>
        <v>C:\Altium Libraries\Passives Library\DataSheet\Aluminum Electrolytic Capacitors (Panasonic).pdf</v>
      </c>
      <c r="T908" s="50" t="str">
        <f t="shared" si="162"/>
        <v>HIGH RIPPLE CURRENT LONG LIFE ALUMINUM ELECTROLYTIC CAPACITORS CapAl16X31.5X7.5 100uF±20% 250 V 105⁰С</v>
      </c>
    </row>
    <row r="909" spans="1:20" x14ac:dyDescent="0.3">
      <c r="A909" s="50" t="s">
        <v>7145</v>
      </c>
      <c r="B909" s="50" t="str">
        <f t="shared" si="155"/>
        <v>ED</v>
      </c>
      <c r="C909" s="51" t="s">
        <v>5319</v>
      </c>
      <c r="D909" s="50" t="str">
        <f t="shared" si="156"/>
        <v>100uF</v>
      </c>
      <c r="E909" s="50" t="s">
        <v>5109</v>
      </c>
      <c r="F909" s="50" t="str">
        <f t="shared" si="157"/>
        <v>250 V</v>
      </c>
      <c r="G909" s="50" t="str">
        <f t="shared" si="158"/>
        <v>105⁰С</v>
      </c>
      <c r="H909" s="52" t="s">
        <v>6535</v>
      </c>
      <c r="I909" s="50" t="str">
        <f t="shared" si="159"/>
        <v>CapAl18X25X7.5mm 100uF, 250 V</v>
      </c>
      <c r="J909" s="45" t="s">
        <v>23</v>
      </c>
      <c r="K909" s="53" t="s">
        <v>5111</v>
      </c>
      <c r="L909" s="45" t="s">
        <v>25</v>
      </c>
      <c r="M909" s="52" t="str">
        <f t="shared" si="160"/>
        <v>CapAl18X25X7.5</v>
      </c>
      <c r="N909" s="52" t="str">
        <f t="shared" si="164"/>
        <v>CapAl18X25X7.5RA</v>
      </c>
      <c r="O909" s="52" t="str">
        <f t="shared" si="161"/>
        <v>CapAl18X25X7.5LA</v>
      </c>
      <c r="P909" s="52" t="s">
        <v>7146</v>
      </c>
      <c r="Q909" s="50" t="s">
        <v>5113</v>
      </c>
      <c r="R909" s="50" t="s">
        <v>7076</v>
      </c>
      <c r="S909" s="50" t="str">
        <f t="shared" ca="1" si="163"/>
        <v>C:\Altium Libraries\Passives Library\DataSheet\Aluminum Electrolytic Capacitors (Panasonic).pdf</v>
      </c>
      <c r="T909" s="50" t="str">
        <f t="shared" si="162"/>
        <v>HIGH RIPPLE CURRENT LONG LIFE ALUMINUM ELECTROLYTIC CAPACITORS CapAl18X25X7.5 100uF±20% 250 V 105⁰С</v>
      </c>
    </row>
    <row r="910" spans="1:20" x14ac:dyDescent="0.3">
      <c r="A910" s="50" t="s">
        <v>7147</v>
      </c>
      <c r="B910" s="50" t="str">
        <f t="shared" si="155"/>
        <v>ED</v>
      </c>
      <c r="C910" s="51" t="s">
        <v>5234</v>
      </c>
      <c r="D910" s="50" t="str">
        <f t="shared" si="156"/>
        <v>150uF</v>
      </c>
      <c r="E910" s="50" t="s">
        <v>5109</v>
      </c>
      <c r="F910" s="50" t="str">
        <f t="shared" si="157"/>
        <v>250 V</v>
      </c>
      <c r="G910" s="50" t="str">
        <f t="shared" si="158"/>
        <v>105⁰С</v>
      </c>
      <c r="H910" s="52" t="s">
        <v>5910</v>
      </c>
      <c r="I910" s="50" t="str">
        <f t="shared" si="159"/>
        <v>CapAl18X31.5X7.5mm 150uF, 250 V</v>
      </c>
      <c r="J910" s="45" t="s">
        <v>23</v>
      </c>
      <c r="K910" s="53" t="s">
        <v>5111</v>
      </c>
      <c r="L910" s="45" t="s">
        <v>25</v>
      </c>
      <c r="M910" s="52" t="str">
        <f t="shared" si="160"/>
        <v>CapAl18X31.5X7.5</v>
      </c>
      <c r="N910" s="52" t="str">
        <f t="shared" si="164"/>
        <v>CapAl18X31.5X7.5RA</v>
      </c>
      <c r="O910" s="52" t="str">
        <f t="shared" si="161"/>
        <v>CapAl18X31.5X7.5LA</v>
      </c>
      <c r="P910" s="52" t="s">
        <v>7148</v>
      </c>
      <c r="Q910" s="50" t="s">
        <v>5113</v>
      </c>
      <c r="R910" s="50" t="s">
        <v>7076</v>
      </c>
      <c r="S910" s="50" t="str">
        <f t="shared" ca="1" si="163"/>
        <v>C:\Altium Libraries\Passives Library\DataSheet\Aluminum Electrolytic Capacitors (Panasonic).pdf</v>
      </c>
      <c r="T910" s="50" t="str">
        <f t="shared" si="162"/>
        <v>HIGH RIPPLE CURRENT LONG LIFE ALUMINUM ELECTROLYTIC CAPACITORS CapAl18X31.5X7.5 150uF±20% 250 V 105⁰С</v>
      </c>
    </row>
    <row r="911" spans="1:20" x14ac:dyDescent="0.3">
      <c r="A911" s="50" t="s">
        <v>7149</v>
      </c>
      <c r="B911" s="50" t="str">
        <f t="shared" si="155"/>
        <v>ED</v>
      </c>
      <c r="C911" s="51" t="s">
        <v>5328</v>
      </c>
      <c r="D911" s="50" t="str">
        <f t="shared" si="156"/>
        <v>220uF</v>
      </c>
      <c r="E911" s="50" t="s">
        <v>5109</v>
      </c>
      <c r="F911" s="50" t="str">
        <f t="shared" si="157"/>
        <v>250 V</v>
      </c>
      <c r="G911" s="50" t="str">
        <f t="shared" si="158"/>
        <v>105⁰С</v>
      </c>
      <c r="H911" s="52" t="s">
        <v>7150</v>
      </c>
      <c r="I911" s="50" t="str">
        <f t="shared" si="159"/>
        <v>CapAl18X40X7.5mm 220uF, 250 V</v>
      </c>
      <c r="J911" s="45" t="s">
        <v>23</v>
      </c>
      <c r="K911" s="53" t="s">
        <v>5111</v>
      </c>
      <c r="L911" s="45" t="s">
        <v>25</v>
      </c>
      <c r="M911" s="52" t="str">
        <f t="shared" si="160"/>
        <v>CapAl18X40X7.5</v>
      </c>
      <c r="N911" s="52" t="str">
        <f t="shared" si="164"/>
        <v>CapAl18X40X7.5RA</v>
      </c>
      <c r="O911" s="52" t="str">
        <f t="shared" si="161"/>
        <v>CapAl18X40X7.5LA</v>
      </c>
      <c r="P911" s="52" t="s">
        <v>7151</v>
      </c>
      <c r="Q911" s="50" t="s">
        <v>5113</v>
      </c>
      <c r="R911" s="50" t="s">
        <v>7076</v>
      </c>
      <c r="S911" s="50" t="str">
        <f t="shared" ca="1" si="163"/>
        <v>C:\Altium Libraries\Passives Library\DataSheet\Aluminum Electrolytic Capacitors (Panasonic).pdf</v>
      </c>
      <c r="T911" s="50" t="str">
        <f t="shared" si="162"/>
        <v>HIGH RIPPLE CURRENT LONG LIFE ALUMINUM ELECTROLYTIC CAPACITORS CapAl18X40X7.5 220uF±20% 250 V 105⁰С</v>
      </c>
    </row>
    <row r="912" spans="1:20" x14ac:dyDescent="0.3">
      <c r="A912" s="50" t="s">
        <v>7152</v>
      </c>
      <c r="B912" s="50" t="str">
        <f t="shared" si="155"/>
        <v>ED</v>
      </c>
      <c r="C912" s="51" t="s">
        <v>5162</v>
      </c>
      <c r="D912" s="50" t="str">
        <f t="shared" si="156"/>
        <v>10uF</v>
      </c>
      <c r="E912" s="50" t="s">
        <v>5109</v>
      </c>
      <c r="F912" s="50" t="str">
        <f t="shared" si="157"/>
        <v>350 V</v>
      </c>
      <c r="G912" s="50" t="str">
        <f t="shared" si="158"/>
        <v>105⁰С</v>
      </c>
      <c r="H912" s="52" t="s">
        <v>7026</v>
      </c>
      <c r="I912" s="50" t="str">
        <f t="shared" si="159"/>
        <v>CapAl10X20X5.0mm 10uF, 350 V</v>
      </c>
      <c r="J912" s="45" t="s">
        <v>23</v>
      </c>
      <c r="K912" s="53" t="s">
        <v>5111</v>
      </c>
      <c r="L912" s="45" t="s">
        <v>25</v>
      </c>
      <c r="M912" s="52" t="str">
        <f t="shared" si="160"/>
        <v>CapAl10X20X5.0</v>
      </c>
      <c r="N912" s="52" t="str">
        <f t="shared" si="164"/>
        <v>CapAl10X20X5.0RA</v>
      </c>
      <c r="O912" s="52" t="str">
        <f t="shared" si="161"/>
        <v>CapAl10X20X5.0LA</v>
      </c>
      <c r="P912" s="52" t="s">
        <v>7153</v>
      </c>
      <c r="Q912" s="50" t="s">
        <v>5113</v>
      </c>
      <c r="R912" s="50" t="s">
        <v>7076</v>
      </c>
      <c r="S912" s="50" t="str">
        <f t="shared" ca="1" si="163"/>
        <v>C:\Altium Libraries\Passives Library\DataSheet\Aluminum Electrolytic Capacitors (Panasonic).pdf</v>
      </c>
      <c r="T912" s="50" t="str">
        <f t="shared" si="162"/>
        <v>HIGH RIPPLE CURRENT LONG LIFE ALUMINUM ELECTROLYTIC CAPACITORS CapAl10X20X5.0 10uF±20% 350 V 105⁰С</v>
      </c>
    </row>
    <row r="913" spans="1:20" x14ac:dyDescent="0.3">
      <c r="A913" s="50" t="s">
        <v>7154</v>
      </c>
      <c r="B913" s="50" t="str">
        <f t="shared" si="155"/>
        <v>ED</v>
      </c>
      <c r="C913" s="51" t="s">
        <v>5184</v>
      </c>
      <c r="D913" s="50" t="str">
        <f t="shared" si="156"/>
        <v>22uF</v>
      </c>
      <c r="E913" s="50" t="s">
        <v>5109</v>
      </c>
      <c r="F913" s="50" t="str">
        <f t="shared" si="157"/>
        <v>350 V</v>
      </c>
      <c r="G913" s="50" t="str">
        <f t="shared" si="158"/>
        <v>105⁰С</v>
      </c>
      <c r="H913" s="52" t="s">
        <v>7029</v>
      </c>
      <c r="I913" s="50" t="str">
        <f t="shared" si="159"/>
        <v>CapAl12.5X20X5.0mm 22uF, 350 V</v>
      </c>
      <c r="J913" s="45" t="s">
        <v>23</v>
      </c>
      <c r="K913" s="53" t="s">
        <v>5111</v>
      </c>
      <c r="L913" s="45" t="s">
        <v>25</v>
      </c>
      <c r="M913" s="52" t="str">
        <f t="shared" si="160"/>
        <v>CapAl12.5X20X5.0</v>
      </c>
      <c r="N913" s="52" t="str">
        <f t="shared" si="164"/>
        <v>CapAl12.5X20X5.0RA</v>
      </c>
      <c r="O913" s="52" t="str">
        <f t="shared" si="161"/>
        <v>CapAl12.5X20X5.0LA</v>
      </c>
      <c r="P913" s="52" t="s">
        <v>7155</v>
      </c>
      <c r="Q913" s="50" t="s">
        <v>5113</v>
      </c>
      <c r="R913" s="50" t="s">
        <v>7076</v>
      </c>
      <c r="S913" s="50" t="str">
        <f t="shared" ca="1" si="163"/>
        <v>C:\Altium Libraries\Passives Library\DataSheet\Aluminum Electrolytic Capacitors (Panasonic).pdf</v>
      </c>
      <c r="T913" s="50" t="str">
        <f t="shared" si="162"/>
        <v>HIGH RIPPLE CURRENT LONG LIFE ALUMINUM ELECTROLYTIC CAPACITORS CapAl12.5X20X5.0 22uF±20% 350 V 105⁰С</v>
      </c>
    </row>
    <row r="914" spans="1:20" x14ac:dyDescent="0.3">
      <c r="A914" s="50" t="s">
        <v>7156</v>
      </c>
      <c r="B914" s="50" t="str">
        <f t="shared" si="155"/>
        <v>ED</v>
      </c>
      <c r="C914" s="51" t="s">
        <v>5204</v>
      </c>
      <c r="D914" s="50" t="str">
        <f t="shared" si="156"/>
        <v>33uF</v>
      </c>
      <c r="E914" s="50" t="s">
        <v>5109</v>
      </c>
      <c r="F914" s="50" t="str">
        <f t="shared" si="157"/>
        <v>350 V</v>
      </c>
      <c r="G914" s="50" t="str">
        <f t="shared" si="158"/>
        <v>105⁰С</v>
      </c>
      <c r="H914" s="52" t="s">
        <v>7032</v>
      </c>
      <c r="I914" s="50" t="str">
        <f t="shared" si="159"/>
        <v>CapAl16X20X7.5mm 33uF, 350 V</v>
      </c>
      <c r="J914" s="45" t="s">
        <v>23</v>
      </c>
      <c r="K914" s="53" t="s">
        <v>5111</v>
      </c>
      <c r="L914" s="45" t="s">
        <v>25</v>
      </c>
      <c r="M914" s="52" t="str">
        <f t="shared" si="160"/>
        <v>CapAl16X20X7.5</v>
      </c>
      <c r="N914" s="52" t="str">
        <f t="shared" si="164"/>
        <v>CapAl16X20X7.5RA</v>
      </c>
      <c r="O914" s="52" t="str">
        <f t="shared" si="161"/>
        <v>CapAl16X20X7.5LA</v>
      </c>
      <c r="P914" s="52" t="s">
        <v>7157</v>
      </c>
      <c r="Q914" s="50" t="s">
        <v>5113</v>
      </c>
      <c r="R914" s="50" t="s">
        <v>7076</v>
      </c>
      <c r="S914" s="50" t="str">
        <f t="shared" ca="1" si="163"/>
        <v>C:\Altium Libraries\Passives Library\DataSheet\Aluminum Electrolytic Capacitors (Panasonic).pdf</v>
      </c>
      <c r="T914" s="50" t="str">
        <f t="shared" si="162"/>
        <v>HIGH RIPPLE CURRENT LONG LIFE ALUMINUM ELECTROLYTIC CAPACITORS CapAl16X20X7.5 33uF±20% 350 V 105⁰С</v>
      </c>
    </row>
    <row r="915" spans="1:20" x14ac:dyDescent="0.3">
      <c r="A915" s="50" t="s">
        <v>7158</v>
      </c>
      <c r="B915" s="50" t="str">
        <f t="shared" si="155"/>
        <v>ED</v>
      </c>
      <c r="C915" s="51" t="s">
        <v>5218</v>
      </c>
      <c r="D915" s="50" t="str">
        <f t="shared" si="156"/>
        <v>47uF</v>
      </c>
      <c r="E915" s="50" t="s">
        <v>5109</v>
      </c>
      <c r="F915" s="50" t="str">
        <f t="shared" si="157"/>
        <v>350 V</v>
      </c>
      <c r="G915" s="50" t="str">
        <f t="shared" si="158"/>
        <v>105⁰С</v>
      </c>
      <c r="H915" s="52" t="s">
        <v>7159</v>
      </c>
      <c r="I915" s="50" t="str">
        <f t="shared" si="159"/>
        <v>CapAl16X25X7.5mm 47uF, 350 V</v>
      </c>
      <c r="J915" s="45" t="s">
        <v>23</v>
      </c>
      <c r="K915" s="53" t="s">
        <v>5111</v>
      </c>
      <c r="L915" s="45" t="s">
        <v>25</v>
      </c>
      <c r="M915" s="52" t="str">
        <f t="shared" si="160"/>
        <v>CapAl16X25X7.5</v>
      </c>
      <c r="N915" s="52" t="str">
        <f t="shared" si="164"/>
        <v>CapAl16X25X7.5RA</v>
      </c>
      <c r="O915" s="52" t="str">
        <f t="shared" si="161"/>
        <v>CapAl16X25X7.5LA</v>
      </c>
      <c r="P915" s="52" t="s">
        <v>7160</v>
      </c>
      <c r="Q915" s="50" t="s">
        <v>5113</v>
      </c>
      <c r="R915" s="50" t="s">
        <v>7076</v>
      </c>
      <c r="S915" s="50" t="str">
        <f t="shared" ca="1" si="163"/>
        <v>C:\Altium Libraries\Passives Library\DataSheet\Aluminum Electrolytic Capacitors (Panasonic).pdf</v>
      </c>
      <c r="T915" s="50" t="str">
        <f t="shared" si="162"/>
        <v>HIGH RIPPLE CURRENT LONG LIFE ALUMINUM ELECTROLYTIC CAPACITORS CapAl16X25X7.5 47uF±20% 350 V 105⁰С</v>
      </c>
    </row>
    <row r="916" spans="1:20" x14ac:dyDescent="0.3">
      <c r="A916" s="50" t="s">
        <v>7161</v>
      </c>
      <c r="B916" s="50" t="str">
        <f t="shared" si="155"/>
        <v>ED</v>
      </c>
      <c r="C916" s="51" t="s">
        <v>5222</v>
      </c>
      <c r="D916" s="50" t="str">
        <f t="shared" si="156"/>
        <v>47uF</v>
      </c>
      <c r="E916" s="50" t="s">
        <v>5109</v>
      </c>
      <c r="F916" s="50" t="str">
        <f t="shared" si="157"/>
        <v>350 V</v>
      </c>
      <c r="G916" s="50" t="str">
        <f t="shared" si="158"/>
        <v>105⁰С</v>
      </c>
      <c r="H916" s="52" t="s">
        <v>7159</v>
      </c>
      <c r="I916" s="50" t="str">
        <f t="shared" si="159"/>
        <v>CapAl18X20X7.5mm 47uF, 350 V</v>
      </c>
      <c r="J916" s="45" t="s">
        <v>23</v>
      </c>
      <c r="K916" s="53" t="s">
        <v>5111</v>
      </c>
      <c r="L916" s="45" t="s">
        <v>25</v>
      </c>
      <c r="M916" s="52" t="str">
        <f t="shared" si="160"/>
        <v>CapAl18X20X7.5</v>
      </c>
      <c r="N916" s="52" t="str">
        <f t="shared" si="164"/>
        <v>CapAl18X20X7.5RA</v>
      </c>
      <c r="O916" s="52" t="str">
        <f t="shared" si="161"/>
        <v>CapAl18X20X7.5LA</v>
      </c>
      <c r="P916" s="52" t="s">
        <v>7162</v>
      </c>
      <c r="Q916" s="50" t="s">
        <v>5113</v>
      </c>
      <c r="R916" s="50" t="s">
        <v>7076</v>
      </c>
      <c r="S916" s="50" t="str">
        <f t="shared" ca="1" si="163"/>
        <v>C:\Altium Libraries\Passives Library\DataSheet\Aluminum Electrolytic Capacitors (Panasonic).pdf</v>
      </c>
      <c r="T916" s="50" t="str">
        <f t="shared" si="162"/>
        <v>HIGH RIPPLE CURRENT LONG LIFE ALUMINUM ELECTROLYTIC CAPACITORS CapAl18X20X7.5 47uF±20% 350 V 105⁰С</v>
      </c>
    </row>
    <row r="917" spans="1:20" x14ac:dyDescent="0.3">
      <c r="A917" s="50" t="s">
        <v>7163</v>
      </c>
      <c r="B917" s="50" t="str">
        <f t="shared" si="155"/>
        <v>ED</v>
      </c>
      <c r="C917" s="51" t="s">
        <v>5226</v>
      </c>
      <c r="D917" s="50" t="str">
        <f t="shared" si="156"/>
        <v>68uF</v>
      </c>
      <c r="E917" s="50" t="s">
        <v>5109</v>
      </c>
      <c r="F917" s="50" t="str">
        <f t="shared" si="157"/>
        <v>350 V</v>
      </c>
      <c r="G917" s="50" t="str">
        <f t="shared" si="158"/>
        <v>105⁰С</v>
      </c>
      <c r="H917" s="52" t="s">
        <v>7115</v>
      </c>
      <c r="I917" s="50" t="str">
        <f t="shared" si="159"/>
        <v>CapAl16X31.5X7.5mm 68uF, 350 V</v>
      </c>
      <c r="J917" s="45" t="s">
        <v>23</v>
      </c>
      <c r="K917" s="53" t="s">
        <v>5111</v>
      </c>
      <c r="L917" s="45" t="s">
        <v>25</v>
      </c>
      <c r="M917" s="52" t="str">
        <f t="shared" si="160"/>
        <v>CapAl16X31.5X7.5</v>
      </c>
      <c r="N917" s="52" t="str">
        <f t="shared" si="164"/>
        <v>CapAl16X31.5X7.5RA</v>
      </c>
      <c r="O917" s="52" t="str">
        <f t="shared" si="161"/>
        <v>CapAl16X31.5X7.5LA</v>
      </c>
      <c r="P917" s="52" t="s">
        <v>7164</v>
      </c>
      <c r="Q917" s="50" t="s">
        <v>5113</v>
      </c>
      <c r="R917" s="50" t="s">
        <v>7076</v>
      </c>
      <c r="S917" s="50" t="str">
        <f t="shared" ca="1" si="163"/>
        <v>C:\Altium Libraries\Passives Library\DataSheet\Aluminum Electrolytic Capacitors (Panasonic).pdf</v>
      </c>
      <c r="T917" s="50" t="str">
        <f t="shared" si="162"/>
        <v>HIGH RIPPLE CURRENT LONG LIFE ALUMINUM ELECTROLYTIC CAPACITORS CapAl16X31.5X7.5 68uF±20% 350 V 105⁰С</v>
      </c>
    </row>
    <row r="918" spans="1:20" x14ac:dyDescent="0.3">
      <c r="A918" s="50" t="s">
        <v>7165</v>
      </c>
      <c r="B918" s="50" t="str">
        <f t="shared" si="155"/>
        <v>ED</v>
      </c>
      <c r="C918" s="51" t="s">
        <v>5319</v>
      </c>
      <c r="D918" s="50" t="str">
        <f t="shared" si="156"/>
        <v>68uF</v>
      </c>
      <c r="E918" s="50" t="s">
        <v>5109</v>
      </c>
      <c r="F918" s="50" t="str">
        <f t="shared" si="157"/>
        <v>350 V</v>
      </c>
      <c r="G918" s="50" t="str">
        <f t="shared" si="158"/>
        <v>105⁰С</v>
      </c>
      <c r="H918" s="52" t="s">
        <v>7112</v>
      </c>
      <c r="I918" s="50" t="str">
        <f t="shared" si="159"/>
        <v>CapAl18X25X7.5mm 68uF, 350 V</v>
      </c>
      <c r="J918" s="45" t="s">
        <v>23</v>
      </c>
      <c r="K918" s="53" t="s">
        <v>5111</v>
      </c>
      <c r="L918" s="45" t="s">
        <v>25</v>
      </c>
      <c r="M918" s="52" t="str">
        <f t="shared" si="160"/>
        <v>CapAl18X25X7.5</v>
      </c>
      <c r="N918" s="52" t="str">
        <f t="shared" si="164"/>
        <v>CapAl18X25X7.5RA</v>
      </c>
      <c r="O918" s="52" t="str">
        <f t="shared" si="161"/>
        <v>CapAl18X25X7.5LA</v>
      </c>
      <c r="P918" s="52" t="s">
        <v>7166</v>
      </c>
      <c r="Q918" s="50" t="s">
        <v>5113</v>
      </c>
      <c r="R918" s="50" t="s">
        <v>7076</v>
      </c>
      <c r="S918" s="50" t="str">
        <f t="shared" ca="1" si="163"/>
        <v>C:\Altium Libraries\Passives Library\DataSheet\Aluminum Electrolytic Capacitors (Panasonic).pdf</v>
      </c>
      <c r="T918" s="50" t="str">
        <f t="shared" si="162"/>
        <v>HIGH RIPPLE CURRENT LONG LIFE ALUMINUM ELECTROLYTIC CAPACITORS CapAl18X25X7.5 68uF±20% 350 V 105⁰С</v>
      </c>
    </row>
    <row r="919" spans="1:20" x14ac:dyDescent="0.3">
      <c r="A919" s="50" t="s">
        <v>7167</v>
      </c>
      <c r="B919" s="50" t="str">
        <f t="shared" si="155"/>
        <v>ED</v>
      </c>
      <c r="C919" s="51" t="s">
        <v>5319</v>
      </c>
      <c r="D919" s="50" t="str">
        <f t="shared" si="156"/>
        <v>82uF</v>
      </c>
      <c r="E919" s="50" t="s">
        <v>5109</v>
      </c>
      <c r="F919" s="50" t="str">
        <f t="shared" si="157"/>
        <v>350 V</v>
      </c>
      <c r="G919" s="50" t="str">
        <f t="shared" si="158"/>
        <v>105⁰С</v>
      </c>
      <c r="H919" s="52" t="s">
        <v>7115</v>
      </c>
      <c r="I919" s="50" t="str">
        <f t="shared" si="159"/>
        <v>CapAl18X25X7.5mm 82uF, 350 V</v>
      </c>
      <c r="J919" s="45" t="s">
        <v>23</v>
      </c>
      <c r="K919" s="53" t="s">
        <v>5111</v>
      </c>
      <c r="L919" s="45" t="s">
        <v>25</v>
      </c>
      <c r="M919" s="52" t="str">
        <f t="shared" si="160"/>
        <v>CapAl18X25X7.5</v>
      </c>
      <c r="N919" s="52" t="str">
        <f t="shared" si="164"/>
        <v>CapAl18X25X7.5RA</v>
      </c>
      <c r="O919" s="52" t="str">
        <f t="shared" si="161"/>
        <v>CapAl18X25X7.5LA</v>
      </c>
      <c r="P919" s="52" t="s">
        <v>7168</v>
      </c>
      <c r="Q919" s="50" t="s">
        <v>5113</v>
      </c>
      <c r="R919" s="50" t="s">
        <v>7076</v>
      </c>
      <c r="S919" s="50" t="str">
        <f t="shared" ca="1" si="163"/>
        <v>C:\Altium Libraries\Passives Library\DataSheet\Aluminum Electrolytic Capacitors (Panasonic).pdf</v>
      </c>
      <c r="T919" s="50" t="str">
        <f t="shared" si="162"/>
        <v>HIGH RIPPLE CURRENT LONG LIFE ALUMINUM ELECTROLYTIC CAPACITORS CapAl18X25X7.5 82uF±20% 350 V 105⁰С</v>
      </c>
    </row>
    <row r="920" spans="1:20" x14ac:dyDescent="0.3">
      <c r="A920" s="50" t="s">
        <v>7169</v>
      </c>
      <c r="B920" s="50" t="str">
        <f t="shared" si="155"/>
        <v>ED</v>
      </c>
      <c r="C920" s="51" t="s">
        <v>5234</v>
      </c>
      <c r="D920" s="50" t="str">
        <f t="shared" si="156"/>
        <v>100uF</v>
      </c>
      <c r="E920" s="50" t="s">
        <v>5109</v>
      </c>
      <c r="F920" s="50" t="str">
        <f t="shared" si="157"/>
        <v>350 V</v>
      </c>
      <c r="G920" s="50" t="str">
        <f t="shared" si="158"/>
        <v>105⁰С</v>
      </c>
      <c r="H920" s="52" t="s">
        <v>5640</v>
      </c>
      <c r="I920" s="50" t="str">
        <f t="shared" si="159"/>
        <v>CapAl18X31.5X7.5mm 100uF, 350 V</v>
      </c>
      <c r="J920" s="45" t="s">
        <v>23</v>
      </c>
      <c r="K920" s="53" t="s">
        <v>5111</v>
      </c>
      <c r="L920" s="45" t="s">
        <v>25</v>
      </c>
      <c r="M920" s="52" t="str">
        <f t="shared" si="160"/>
        <v>CapAl18X31.5X7.5</v>
      </c>
      <c r="N920" s="52" t="str">
        <f t="shared" si="164"/>
        <v>CapAl18X31.5X7.5RA</v>
      </c>
      <c r="O920" s="52" t="str">
        <f t="shared" si="161"/>
        <v>CapAl18X31.5X7.5LA</v>
      </c>
      <c r="P920" s="52" t="s">
        <v>7170</v>
      </c>
      <c r="Q920" s="50" t="s">
        <v>5113</v>
      </c>
      <c r="R920" s="50" t="s">
        <v>7076</v>
      </c>
      <c r="S920" s="50" t="str">
        <f t="shared" ca="1" si="163"/>
        <v>C:\Altium Libraries\Passives Library\DataSheet\Aluminum Electrolytic Capacitors (Panasonic).pdf</v>
      </c>
      <c r="T920" s="50" t="str">
        <f t="shared" si="162"/>
        <v>HIGH RIPPLE CURRENT LONG LIFE ALUMINUM ELECTROLYTIC CAPACITORS CapAl18X31.5X7.5 100uF±20% 350 V 105⁰С</v>
      </c>
    </row>
    <row r="921" spans="1:20" x14ac:dyDescent="0.3">
      <c r="A921" s="50" t="s">
        <v>7171</v>
      </c>
      <c r="B921" s="50" t="str">
        <f t="shared" si="155"/>
        <v>ED</v>
      </c>
      <c r="C921" s="51" t="s">
        <v>5162</v>
      </c>
      <c r="D921" s="50" t="str">
        <f t="shared" si="156"/>
        <v>10uF</v>
      </c>
      <c r="E921" s="50" t="s">
        <v>5109</v>
      </c>
      <c r="F921" s="50" t="str">
        <f t="shared" si="157"/>
        <v>400 V</v>
      </c>
      <c r="G921" s="50" t="str">
        <f t="shared" si="158"/>
        <v>105⁰С</v>
      </c>
      <c r="H921" s="52" t="s">
        <v>7172</v>
      </c>
      <c r="I921" s="50" t="str">
        <f t="shared" si="159"/>
        <v>CapAl10X20X5.0mm 10uF, 400 V</v>
      </c>
      <c r="J921" s="45" t="s">
        <v>23</v>
      </c>
      <c r="K921" s="53" t="s">
        <v>5111</v>
      </c>
      <c r="L921" s="45" t="s">
        <v>25</v>
      </c>
      <c r="M921" s="52" t="str">
        <f t="shared" si="160"/>
        <v>CapAl10X20X5.0</v>
      </c>
      <c r="N921" s="52" t="str">
        <f t="shared" si="164"/>
        <v>CapAl10X20X5.0RA</v>
      </c>
      <c r="O921" s="52" t="str">
        <f t="shared" si="161"/>
        <v>CapAl10X20X5.0LA</v>
      </c>
      <c r="P921" s="52" t="s">
        <v>7173</v>
      </c>
      <c r="Q921" s="50" t="s">
        <v>5113</v>
      </c>
      <c r="R921" s="50" t="s">
        <v>7076</v>
      </c>
      <c r="S921" s="50" t="str">
        <f t="shared" ca="1" si="163"/>
        <v>C:\Altium Libraries\Passives Library\DataSheet\Aluminum Electrolytic Capacitors (Panasonic).pdf</v>
      </c>
      <c r="T921" s="50" t="str">
        <f t="shared" si="162"/>
        <v>HIGH RIPPLE CURRENT LONG LIFE ALUMINUM ELECTROLYTIC CAPACITORS CapAl10X20X5.0 10uF±20% 400 V 105⁰С</v>
      </c>
    </row>
    <row r="922" spans="1:20" x14ac:dyDescent="0.3">
      <c r="A922" s="50" t="s">
        <v>7174</v>
      </c>
      <c r="B922" s="50" t="str">
        <f t="shared" si="155"/>
        <v>ED</v>
      </c>
      <c r="C922" s="51" t="s">
        <v>5184</v>
      </c>
      <c r="D922" s="50" t="str">
        <f t="shared" si="156"/>
        <v>15uF</v>
      </c>
      <c r="E922" s="50" t="s">
        <v>5109</v>
      </c>
      <c r="F922" s="50" t="str">
        <f t="shared" si="157"/>
        <v>400 V</v>
      </c>
      <c r="G922" s="50" t="str">
        <f t="shared" si="158"/>
        <v>105⁰С</v>
      </c>
      <c r="H922" s="52" t="s">
        <v>7047</v>
      </c>
      <c r="I922" s="50" t="str">
        <f t="shared" si="159"/>
        <v>CapAl12.5X20X5.0mm 15uF, 400 V</v>
      </c>
      <c r="J922" s="45" t="s">
        <v>23</v>
      </c>
      <c r="K922" s="53" t="s">
        <v>5111</v>
      </c>
      <c r="L922" s="45" t="s">
        <v>25</v>
      </c>
      <c r="M922" s="52" t="str">
        <f t="shared" si="160"/>
        <v>CapAl12.5X20X5.0</v>
      </c>
      <c r="N922" s="52" t="str">
        <f t="shared" si="164"/>
        <v>CapAl12.5X20X5.0RA</v>
      </c>
      <c r="O922" s="52" t="str">
        <f t="shared" si="161"/>
        <v>CapAl12.5X20X5.0LA</v>
      </c>
      <c r="P922" s="52" t="s">
        <v>7175</v>
      </c>
      <c r="Q922" s="50" t="s">
        <v>5113</v>
      </c>
      <c r="R922" s="50" t="s">
        <v>7076</v>
      </c>
      <c r="S922" s="50" t="str">
        <f t="shared" ca="1" si="163"/>
        <v>C:\Altium Libraries\Passives Library\DataSheet\Aluminum Electrolytic Capacitors (Panasonic).pdf</v>
      </c>
      <c r="T922" s="50" t="str">
        <f t="shared" si="162"/>
        <v>HIGH RIPPLE CURRENT LONG LIFE ALUMINUM ELECTROLYTIC CAPACITORS CapAl12.5X20X5.0 15uF±20% 400 V 105⁰С</v>
      </c>
    </row>
    <row r="923" spans="1:20" x14ac:dyDescent="0.3">
      <c r="A923" s="50" t="s">
        <v>7176</v>
      </c>
      <c r="B923" s="50" t="str">
        <f t="shared" si="155"/>
        <v>ED</v>
      </c>
      <c r="C923" s="51" t="s">
        <v>5196</v>
      </c>
      <c r="D923" s="50" t="str">
        <f t="shared" si="156"/>
        <v>22uF</v>
      </c>
      <c r="E923" s="50" t="s">
        <v>5109</v>
      </c>
      <c r="F923" s="50" t="str">
        <f t="shared" si="157"/>
        <v>400 V</v>
      </c>
      <c r="G923" s="50" t="str">
        <f t="shared" si="158"/>
        <v>105⁰С</v>
      </c>
      <c r="H923" s="52" t="s">
        <v>7074</v>
      </c>
      <c r="I923" s="50" t="str">
        <f t="shared" si="159"/>
        <v>CapAl12.5X25X5.0mm 22uF, 400 V</v>
      </c>
      <c r="J923" s="45" t="s">
        <v>23</v>
      </c>
      <c r="K923" s="53" t="s">
        <v>5111</v>
      </c>
      <c r="L923" s="45" t="s">
        <v>25</v>
      </c>
      <c r="M923" s="52" t="str">
        <f t="shared" si="160"/>
        <v>CapAl12.5X25X5.0</v>
      </c>
      <c r="N923" s="52" t="str">
        <f t="shared" si="164"/>
        <v>CapAl12.5X25X5.0RA</v>
      </c>
      <c r="O923" s="52" t="str">
        <f t="shared" si="161"/>
        <v>CapAl12.5X25X5.0LA</v>
      </c>
      <c r="P923" s="52" t="s">
        <v>7177</v>
      </c>
      <c r="Q923" s="50" t="s">
        <v>5113</v>
      </c>
      <c r="R923" s="50" t="s">
        <v>7076</v>
      </c>
      <c r="S923" s="50" t="str">
        <f t="shared" ca="1" si="163"/>
        <v>C:\Altium Libraries\Passives Library\DataSheet\Aluminum Electrolytic Capacitors (Panasonic).pdf</v>
      </c>
      <c r="T923" s="50" t="str">
        <f t="shared" si="162"/>
        <v>HIGH RIPPLE CURRENT LONG LIFE ALUMINUM ELECTROLYTIC CAPACITORS CapAl12.5X25X5.0 22uF±20% 400 V 105⁰С</v>
      </c>
    </row>
    <row r="924" spans="1:20" x14ac:dyDescent="0.3">
      <c r="A924" s="50" t="s">
        <v>7178</v>
      </c>
      <c r="B924" s="50" t="str">
        <f t="shared" si="155"/>
        <v>ED</v>
      </c>
      <c r="C924" s="51" t="s">
        <v>5204</v>
      </c>
      <c r="D924" s="50" t="str">
        <f t="shared" si="156"/>
        <v>22uF</v>
      </c>
      <c r="E924" s="50" t="s">
        <v>5109</v>
      </c>
      <c r="F924" s="50" t="str">
        <f t="shared" si="157"/>
        <v>400 V</v>
      </c>
      <c r="G924" s="50" t="str">
        <f t="shared" si="158"/>
        <v>105⁰С</v>
      </c>
      <c r="H924" s="52" t="s">
        <v>5720</v>
      </c>
      <c r="I924" s="50" t="str">
        <f t="shared" si="159"/>
        <v>CapAl16X20X7.5mm 22uF, 400 V</v>
      </c>
      <c r="J924" s="45" t="s">
        <v>23</v>
      </c>
      <c r="K924" s="53" t="s">
        <v>5111</v>
      </c>
      <c r="L924" s="45" t="s">
        <v>25</v>
      </c>
      <c r="M924" s="52" t="str">
        <f t="shared" si="160"/>
        <v>CapAl16X20X7.5</v>
      </c>
      <c r="N924" s="52" t="str">
        <f t="shared" si="164"/>
        <v>CapAl16X20X7.5RA</v>
      </c>
      <c r="O924" s="52" t="str">
        <f t="shared" si="161"/>
        <v>CapAl16X20X7.5LA</v>
      </c>
      <c r="P924" s="52" t="s">
        <v>7179</v>
      </c>
      <c r="Q924" s="50" t="s">
        <v>5113</v>
      </c>
      <c r="R924" s="50" t="s">
        <v>7076</v>
      </c>
      <c r="S924" s="50" t="str">
        <f t="shared" ca="1" si="163"/>
        <v>C:\Altium Libraries\Passives Library\DataSheet\Aluminum Electrolytic Capacitors (Panasonic).pdf</v>
      </c>
      <c r="T924" s="50" t="str">
        <f t="shared" si="162"/>
        <v>HIGH RIPPLE CURRENT LONG LIFE ALUMINUM ELECTROLYTIC CAPACITORS CapAl16X20X7.5 22uF±20% 400 V 105⁰С</v>
      </c>
    </row>
    <row r="925" spans="1:20" x14ac:dyDescent="0.3">
      <c r="A925" s="50" t="s">
        <v>7180</v>
      </c>
      <c r="B925" s="50" t="str">
        <f t="shared" si="155"/>
        <v>ED</v>
      </c>
      <c r="C925" s="51" t="s">
        <v>5204</v>
      </c>
      <c r="D925" s="50" t="str">
        <f t="shared" si="156"/>
        <v>33uF</v>
      </c>
      <c r="E925" s="50" t="s">
        <v>5109</v>
      </c>
      <c r="F925" s="50" t="str">
        <f t="shared" si="157"/>
        <v>400 V</v>
      </c>
      <c r="G925" s="50" t="str">
        <f t="shared" si="158"/>
        <v>105⁰С</v>
      </c>
      <c r="H925" s="52" t="s">
        <v>5145</v>
      </c>
      <c r="I925" s="50" t="str">
        <f t="shared" si="159"/>
        <v>CapAl16X20X7.5mm 33uF, 400 V</v>
      </c>
      <c r="J925" s="45" t="s">
        <v>23</v>
      </c>
      <c r="K925" s="53" t="s">
        <v>5111</v>
      </c>
      <c r="L925" s="45" t="s">
        <v>25</v>
      </c>
      <c r="M925" s="52" t="str">
        <f t="shared" si="160"/>
        <v>CapAl16X20X7.5</v>
      </c>
      <c r="N925" s="52" t="str">
        <f t="shared" si="164"/>
        <v>CapAl16X20X7.5RA</v>
      </c>
      <c r="O925" s="52" t="str">
        <f t="shared" si="161"/>
        <v>CapAl16X20X7.5LA</v>
      </c>
      <c r="P925" s="52" t="s">
        <v>7181</v>
      </c>
      <c r="Q925" s="50" t="s">
        <v>5113</v>
      </c>
      <c r="R925" s="50" t="s">
        <v>7076</v>
      </c>
      <c r="S925" s="50" t="str">
        <f t="shared" ca="1" si="163"/>
        <v>C:\Altium Libraries\Passives Library\DataSheet\Aluminum Electrolytic Capacitors (Panasonic).pdf</v>
      </c>
      <c r="T925" s="50" t="str">
        <f t="shared" si="162"/>
        <v>HIGH RIPPLE CURRENT LONG LIFE ALUMINUM ELECTROLYTIC CAPACITORS CapAl16X20X7.5 33uF±20% 400 V 105⁰С</v>
      </c>
    </row>
    <row r="926" spans="1:20" x14ac:dyDescent="0.3">
      <c r="A926" s="50" t="s">
        <v>7182</v>
      </c>
      <c r="B926" s="50" t="str">
        <f t="shared" ref="B926:B989" si="165">MID(P926,4,2)</f>
        <v>ED</v>
      </c>
      <c r="C926" s="51" t="s">
        <v>5218</v>
      </c>
      <c r="D926" s="50" t="str">
        <f t="shared" ref="D926:D989" si="166">CONCATENATE(MID(P926,8,2)*POWER(10,MID(P926,10,1)),"uF")</f>
        <v>47uF</v>
      </c>
      <c r="E926" s="50" t="s">
        <v>5109</v>
      </c>
      <c r="F926" s="50" t="str">
        <f t="shared" ref="F926:F989" si="167">CONCATENATE(IF((MID(P926,6,2))="0J",6.3,IF((MID(P926,6,2))="1A",10,IF((MID(P926,6,2))="1C",16,IF((MID(P926,6,2))="1E",25,IF((MID(P926,6,2))="1V",35,IF((MID(P926,6,2))="1H",50,IF((MID(P926,6,2))="1J",63,IF((MID(P926,6,2))="2A",100,IF((MID(P926,6,2))="2C",160,IF((MID(P926,6,2))="2D",200,IF((MID(P926,6,2))="2E",250,IF((MID(P926,6,2))="2V",350,IF((MID(P926,6,2))="2G",400,IF((MID(P926,6,2))="2W",450,0))))))))))))))," V")</f>
        <v>400 V</v>
      </c>
      <c r="G926" s="50" t="str">
        <f t="shared" ref="G926:G989" si="168">CONCATENATE((IF(OR(B926="TA",B926="TP"),125,105)),"⁰С")</f>
        <v>105⁰С</v>
      </c>
      <c r="H926" s="52" t="s">
        <v>7183</v>
      </c>
      <c r="I926" s="50" t="str">
        <f t="shared" si="159"/>
        <v>CapAl16X25X7.5mm 47uF, 400 V</v>
      </c>
      <c r="J926" s="45" t="s">
        <v>23</v>
      </c>
      <c r="K926" s="53" t="s">
        <v>5111</v>
      </c>
      <c r="L926" s="45" t="s">
        <v>25</v>
      </c>
      <c r="M926" s="52" t="str">
        <f t="shared" si="160"/>
        <v>CapAl16X25X7.5</v>
      </c>
      <c r="N926" s="52" t="str">
        <f t="shared" si="164"/>
        <v>CapAl16X25X7.5RA</v>
      </c>
      <c r="O926" s="52" t="str">
        <f t="shared" si="161"/>
        <v>CapAl16X25X7.5LA</v>
      </c>
      <c r="P926" s="52" t="s">
        <v>7184</v>
      </c>
      <c r="Q926" s="50" t="s">
        <v>5113</v>
      </c>
      <c r="R926" s="50" t="s">
        <v>7076</v>
      </c>
      <c r="S926" s="50" t="str">
        <f t="shared" ca="1" si="163"/>
        <v>C:\Altium Libraries\Passives Library\DataSheet\Aluminum Electrolytic Capacitors (Panasonic).pdf</v>
      </c>
      <c r="T926" s="50" t="str">
        <f t="shared" si="162"/>
        <v>HIGH RIPPLE CURRENT LONG LIFE ALUMINUM ELECTROLYTIC CAPACITORS CapAl16X25X7.5 47uF±20% 400 V 105⁰С</v>
      </c>
    </row>
    <row r="927" spans="1:20" x14ac:dyDescent="0.3">
      <c r="A927" s="50" t="s">
        <v>7185</v>
      </c>
      <c r="B927" s="50" t="str">
        <f t="shared" si="165"/>
        <v>ED</v>
      </c>
      <c r="C927" s="51" t="s">
        <v>5222</v>
      </c>
      <c r="D927" s="50" t="str">
        <f t="shared" si="166"/>
        <v>47uF</v>
      </c>
      <c r="E927" s="50" t="s">
        <v>5109</v>
      </c>
      <c r="F927" s="50" t="str">
        <f t="shared" si="167"/>
        <v>400 V</v>
      </c>
      <c r="G927" s="50" t="str">
        <f t="shared" si="168"/>
        <v>105⁰С</v>
      </c>
      <c r="H927" s="52" t="s">
        <v>7183</v>
      </c>
      <c r="I927" s="50" t="str">
        <f t="shared" si="159"/>
        <v>CapAl18X20X7.5mm 47uF, 400 V</v>
      </c>
      <c r="J927" s="45" t="s">
        <v>23</v>
      </c>
      <c r="K927" s="53" t="s">
        <v>5111</v>
      </c>
      <c r="L927" s="45" t="s">
        <v>25</v>
      </c>
      <c r="M927" s="52" t="str">
        <f t="shared" si="160"/>
        <v>CapAl18X20X7.5</v>
      </c>
      <c r="N927" s="52" t="str">
        <f t="shared" si="164"/>
        <v>CapAl18X20X7.5RA</v>
      </c>
      <c r="O927" s="52" t="str">
        <f t="shared" si="161"/>
        <v>CapAl18X20X7.5LA</v>
      </c>
      <c r="P927" s="52" t="s">
        <v>7186</v>
      </c>
      <c r="Q927" s="50" t="s">
        <v>5113</v>
      </c>
      <c r="R927" s="50" t="s">
        <v>7076</v>
      </c>
      <c r="S927" s="50" t="str">
        <f t="shared" ca="1" si="163"/>
        <v>C:\Altium Libraries\Passives Library\DataSheet\Aluminum Electrolytic Capacitors (Panasonic).pdf</v>
      </c>
      <c r="T927" s="50" t="str">
        <f t="shared" si="162"/>
        <v>HIGH RIPPLE CURRENT LONG LIFE ALUMINUM ELECTROLYTIC CAPACITORS CapAl18X20X7.5 47uF±20% 400 V 105⁰С</v>
      </c>
    </row>
    <row r="928" spans="1:20" x14ac:dyDescent="0.3">
      <c r="A928" s="50" t="s">
        <v>7187</v>
      </c>
      <c r="B928" s="50" t="str">
        <f t="shared" si="165"/>
        <v>ED</v>
      </c>
      <c r="C928" s="51" t="s">
        <v>5234</v>
      </c>
      <c r="D928" s="50" t="str">
        <f t="shared" si="166"/>
        <v>68uF</v>
      </c>
      <c r="E928" s="50" t="s">
        <v>5109</v>
      </c>
      <c r="F928" s="50" t="str">
        <f t="shared" si="167"/>
        <v>400 V</v>
      </c>
      <c r="G928" s="50" t="str">
        <f t="shared" si="168"/>
        <v>105⁰С</v>
      </c>
      <c r="H928" s="52" t="s">
        <v>5640</v>
      </c>
      <c r="I928" s="50" t="str">
        <f t="shared" si="159"/>
        <v>CapAl18X31.5X7.5mm 68uF, 400 V</v>
      </c>
      <c r="J928" s="45" t="s">
        <v>23</v>
      </c>
      <c r="K928" s="53" t="s">
        <v>5111</v>
      </c>
      <c r="L928" s="45" t="s">
        <v>25</v>
      </c>
      <c r="M928" s="52" t="str">
        <f t="shared" si="160"/>
        <v>CapAl18X31.5X7.5</v>
      </c>
      <c r="N928" s="52" t="str">
        <f t="shared" si="164"/>
        <v>CapAl18X31.5X7.5RA</v>
      </c>
      <c r="O928" s="52" t="str">
        <f t="shared" si="161"/>
        <v>CapAl18X31.5X7.5LA</v>
      </c>
      <c r="P928" s="52" t="s">
        <v>7188</v>
      </c>
      <c r="Q928" s="50" t="s">
        <v>5113</v>
      </c>
      <c r="R928" s="50" t="s">
        <v>7076</v>
      </c>
      <c r="S928" s="50" t="str">
        <f t="shared" ca="1" si="163"/>
        <v>C:\Altium Libraries\Passives Library\DataSheet\Aluminum Electrolytic Capacitors (Panasonic).pdf</v>
      </c>
      <c r="T928" s="50" t="str">
        <f t="shared" si="162"/>
        <v>HIGH RIPPLE CURRENT LONG LIFE ALUMINUM ELECTROLYTIC CAPACITORS CapAl18X31.5X7.5 68uF±20% 400 V 105⁰С</v>
      </c>
    </row>
    <row r="929" spans="1:20" x14ac:dyDescent="0.3">
      <c r="A929" s="50" t="s">
        <v>7189</v>
      </c>
      <c r="B929" s="50" t="str">
        <f t="shared" si="165"/>
        <v>ED</v>
      </c>
      <c r="C929" s="51" t="s">
        <v>5328</v>
      </c>
      <c r="D929" s="50" t="str">
        <f t="shared" si="166"/>
        <v>82uF</v>
      </c>
      <c r="E929" s="50" t="s">
        <v>5109</v>
      </c>
      <c r="F929" s="50" t="str">
        <f t="shared" si="167"/>
        <v>400 V</v>
      </c>
      <c r="G929" s="50" t="str">
        <f t="shared" si="168"/>
        <v>105⁰С</v>
      </c>
      <c r="H929" s="52" t="s">
        <v>6535</v>
      </c>
      <c r="I929" s="50" t="str">
        <f t="shared" si="159"/>
        <v>CapAl18X40X7.5mm 82uF, 400 V</v>
      </c>
      <c r="J929" s="45" t="s">
        <v>23</v>
      </c>
      <c r="K929" s="53" t="s">
        <v>5111</v>
      </c>
      <c r="L929" s="45" t="s">
        <v>25</v>
      </c>
      <c r="M929" s="52" t="str">
        <f t="shared" si="160"/>
        <v>CapAl18X40X7.5</v>
      </c>
      <c r="N929" s="52" t="str">
        <f t="shared" si="164"/>
        <v>CapAl18X40X7.5RA</v>
      </c>
      <c r="O929" s="52" t="str">
        <f t="shared" si="161"/>
        <v>CapAl18X40X7.5LA</v>
      </c>
      <c r="P929" s="52" t="s">
        <v>7190</v>
      </c>
      <c r="Q929" s="50" t="s">
        <v>5113</v>
      </c>
      <c r="R929" s="50" t="s">
        <v>7076</v>
      </c>
      <c r="S929" s="50" t="str">
        <f t="shared" ca="1" si="163"/>
        <v>C:\Altium Libraries\Passives Library\DataSheet\Aluminum Electrolytic Capacitors (Panasonic).pdf</v>
      </c>
      <c r="T929" s="50" t="str">
        <f t="shared" si="162"/>
        <v>HIGH RIPPLE CURRENT LONG LIFE ALUMINUM ELECTROLYTIC CAPACITORS CapAl18X40X7.5 82uF±20% 400 V 105⁰С</v>
      </c>
    </row>
    <row r="930" spans="1:20" x14ac:dyDescent="0.3">
      <c r="A930" s="50" t="s">
        <v>7191</v>
      </c>
      <c r="B930" s="50" t="str">
        <f t="shared" si="165"/>
        <v>ED</v>
      </c>
      <c r="C930" s="51" t="s">
        <v>5184</v>
      </c>
      <c r="D930" s="50" t="str">
        <f t="shared" si="166"/>
        <v>10uF</v>
      </c>
      <c r="E930" s="50" t="s">
        <v>5109</v>
      </c>
      <c r="F930" s="50" t="str">
        <f t="shared" si="167"/>
        <v>450 V</v>
      </c>
      <c r="G930" s="50" t="str">
        <f t="shared" si="168"/>
        <v>105⁰С</v>
      </c>
      <c r="H930" s="52" t="s">
        <v>7026</v>
      </c>
      <c r="I930" s="50" t="str">
        <f t="shared" si="159"/>
        <v>CapAl12.5X20X5.0mm 10uF, 450 V</v>
      </c>
      <c r="J930" s="45" t="s">
        <v>23</v>
      </c>
      <c r="K930" s="53" t="s">
        <v>5111</v>
      </c>
      <c r="L930" s="45" t="s">
        <v>25</v>
      </c>
      <c r="M930" s="52" t="str">
        <f t="shared" si="160"/>
        <v>CapAl12.5X20X5.0</v>
      </c>
      <c r="N930" s="52" t="str">
        <f t="shared" si="164"/>
        <v>CapAl12.5X20X5.0RA</v>
      </c>
      <c r="O930" s="52" t="str">
        <f t="shared" si="161"/>
        <v>CapAl12.5X20X5.0LA</v>
      </c>
      <c r="P930" s="52" t="s">
        <v>7192</v>
      </c>
      <c r="Q930" s="50" t="s">
        <v>5113</v>
      </c>
      <c r="R930" s="50" t="s">
        <v>7076</v>
      </c>
      <c r="S930" s="50" t="str">
        <f t="shared" ca="1" si="163"/>
        <v>C:\Altium Libraries\Passives Library\DataSheet\Aluminum Electrolytic Capacitors (Panasonic).pdf</v>
      </c>
      <c r="T930" s="50" t="str">
        <f t="shared" si="162"/>
        <v>HIGH RIPPLE CURRENT LONG LIFE ALUMINUM ELECTROLYTIC CAPACITORS CapAl12.5X20X5.0 10uF±20% 450 V 105⁰С</v>
      </c>
    </row>
    <row r="931" spans="1:20" x14ac:dyDescent="0.3">
      <c r="A931" s="50" t="s">
        <v>7193</v>
      </c>
      <c r="B931" s="50" t="str">
        <f t="shared" si="165"/>
        <v>ED</v>
      </c>
      <c r="C931" s="51" t="s">
        <v>5196</v>
      </c>
      <c r="D931" s="50" t="str">
        <f t="shared" si="166"/>
        <v>15uF</v>
      </c>
      <c r="E931" s="50" t="s">
        <v>5109</v>
      </c>
      <c r="F931" s="50" t="str">
        <f t="shared" si="167"/>
        <v>450 V</v>
      </c>
      <c r="G931" s="50" t="str">
        <f t="shared" si="168"/>
        <v>105⁰С</v>
      </c>
      <c r="H931" s="52" t="s">
        <v>7001</v>
      </c>
      <c r="I931" s="50" t="str">
        <f t="shared" si="159"/>
        <v>CapAl12.5X25X5.0mm 15uF, 450 V</v>
      </c>
      <c r="J931" s="45" t="s">
        <v>23</v>
      </c>
      <c r="K931" s="53" t="s">
        <v>5111</v>
      </c>
      <c r="L931" s="45" t="s">
        <v>25</v>
      </c>
      <c r="M931" s="52" t="str">
        <f t="shared" si="160"/>
        <v>CapAl12.5X25X5.0</v>
      </c>
      <c r="N931" s="52" t="str">
        <f t="shared" si="164"/>
        <v>CapAl12.5X25X5.0RA</v>
      </c>
      <c r="O931" s="52" t="str">
        <f t="shared" si="161"/>
        <v>CapAl12.5X25X5.0LA</v>
      </c>
      <c r="P931" s="52" t="s">
        <v>7194</v>
      </c>
      <c r="Q931" s="50" t="s">
        <v>5113</v>
      </c>
      <c r="R931" s="50" t="s">
        <v>7076</v>
      </c>
      <c r="S931" s="50" t="str">
        <f t="shared" ca="1" si="163"/>
        <v>C:\Altium Libraries\Passives Library\DataSheet\Aluminum Electrolytic Capacitors (Panasonic).pdf</v>
      </c>
      <c r="T931" s="50" t="str">
        <f t="shared" si="162"/>
        <v>HIGH RIPPLE CURRENT LONG LIFE ALUMINUM ELECTROLYTIC CAPACITORS CapAl12.5X25X5.0 15uF±20% 450 V 105⁰С</v>
      </c>
    </row>
    <row r="932" spans="1:20" x14ac:dyDescent="0.3">
      <c r="A932" s="50" t="s">
        <v>7195</v>
      </c>
      <c r="B932" s="50" t="str">
        <f t="shared" si="165"/>
        <v>ED</v>
      </c>
      <c r="C932" s="51" t="s">
        <v>5204</v>
      </c>
      <c r="D932" s="50" t="str">
        <f t="shared" si="166"/>
        <v>22uF</v>
      </c>
      <c r="E932" s="50" t="s">
        <v>5109</v>
      </c>
      <c r="F932" s="50" t="str">
        <f t="shared" si="167"/>
        <v>450 V</v>
      </c>
      <c r="G932" s="50" t="str">
        <f t="shared" si="168"/>
        <v>105⁰С</v>
      </c>
      <c r="H932" s="52" t="s">
        <v>7067</v>
      </c>
      <c r="I932" s="50" t="str">
        <f t="shared" si="159"/>
        <v>CapAl16X20X7.5mm 22uF, 450 V</v>
      </c>
      <c r="J932" s="45" t="s">
        <v>23</v>
      </c>
      <c r="K932" s="53" t="s">
        <v>5111</v>
      </c>
      <c r="L932" s="45" t="s">
        <v>25</v>
      </c>
      <c r="M932" s="52" t="str">
        <f t="shared" si="160"/>
        <v>CapAl16X20X7.5</v>
      </c>
      <c r="N932" s="52" t="str">
        <f t="shared" si="164"/>
        <v>CapAl16X20X7.5RA</v>
      </c>
      <c r="O932" s="52" t="str">
        <f t="shared" si="161"/>
        <v>CapAl16X20X7.5LA</v>
      </c>
      <c r="P932" s="52" t="s">
        <v>7196</v>
      </c>
      <c r="Q932" s="50" t="s">
        <v>5113</v>
      </c>
      <c r="R932" s="50" t="s">
        <v>7076</v>
      </c>
      <c r="S932" s="50" t="str">
        <f t="shared" ca="1" si="163"/>
        <v>C:\Altium Libraries\Passives Library\DataSheet\Aluminum Electrolytic Capacitors (Panasonic).pdf</v>
      </c>
      <c r="T932" s="50" t="str">
        <f t="shared" si="162"/>
        <v>HIGH RIPPLE CURRENT LONG LIFE ALUMINUM ELECTROLYTIC CAPACITORS CapAl16X20X7.5 22uF±20% 450 V 105⁰С</v>
      </c>
    </row>
    <row r="933" spans="1:20" x14ac:dyDescent="0.3">
      <c r="A933" s="50" t="s">
        <v>7197</v>
      </c>
      <c r="B933" s="50" t="str">
        <f t="shared" si="165"/>
        <v>ED</v>
      </c>
      <c r="C933" s="51" t="s">
        <v>5226</v>
      </c>
      <c r="D933" s="50" t="str">
        <f t="shared" si="166"/>
        <v>33uF</v>
      </c>
      <c r="E933" s="50" t="s">
        <v>5109</v>
      </c>
      <c r="F933" s="50" t="str">
        <f t="shared" si="167"/>
        <v>450 V</v>
      </c>
      <c r="G933" s="50" t="str">
        <f t="shared" si="168"/>
        <v>105⁰С</v>
      </c>
      <c r="H933" s="52" t="s">
        <v>5626</v>
      </c>
      <c r="I933" s="50" t="str">
        <f t="shared" si="159"/>
        <v>CapAl16X31.5X7.5mm 33uF, 450 V</v>
      </c>
      <c r="J933" s="45" t="s">
        <v>23</v>
      </c>
      <c r="K933" s="53" t="s">
        <v>5111</v>
      </c>
      <c r="L933" s="45" t="s">
        <v>25</v>
      </c>
      <c r="M933" s="52" t="str">
        <f t="shared" si="160"/>
        <v>CapAl16X31.5X7.5</v>
      </c>
      <c r="N933" s="52" t="str">
        <f t="shared" si="164"/>
        <v>CapAl16X31.5X7.5RA</v>
      </c>
      <c r="O933" s="52" t="str">
        <f t="shared" si="161"/>
        <v>CapAl16X31.5X7.5LA</v>
      </c>
      <c r="P933" s="52" t="s">
        <v>7198</v>
      </c>
      <c r="Q933" s="50" t="s">
        <v>5113</v>
      </c>
      <c r="R933" s="50" t="s">
        <v>7076</v>
      </c>
      <c r="S933" s="50" t="str">
        <f t="shared" ca="1" si="163"/>
        <v>C:\Altium Libraries\Passives Library\DataSheet\Aluminum Electrolytic Capacitors (Panasonic).pdf</v>
      </c>
      <c r="T933" s="50" t="str">
        <f t="shared" si="162"/>
        <v>HIGH RIPPLE CURRENT LONG LIFE ALUMINUM ELECTROLYTIC CAPACITORS CapAl16X31.5X7.5 33uF±20% 450 V 105⁰С</v>
      </c>
    </row>
    <row r="934" spans="1:20" x14ac:dyDescent="0.3">
      <c r="A934" s="50" t="s">
        <v>7199</v>
      </c>
      <c r="B934" s="50" t="str">
        <f t="shared" si="165"/>
        <v>ED</v>
      </c>
      <c r="C934" s="51" t="s">
        <v>5319</v>
      </c>
      <c r="D934" s="50" t="str">
        <f t="shared" si="166"/>
        <v>33uF</v>
      </c>
      <c r="E934" s="50" t="s">
        <v>5109</v>
      </c>
      <c r="F934" s="50" t="str">
        <f t="shared" si="167"/>
        <v>450 V</v>
      </c>
      <c r="G934" s="50" t="str">
        <f t="shared" si="168"/>
        <v>105⁰С</v>
      </c>
      <c r="H934" s="52" t="s">
        <v>5626</v>
      </c>
      <c r="I934" s="50" t="str">
        <f t="shared" si="159"/>
        <v>CapAl18X25X7.5mm 33uF, 450 V</v>
      </c>
      <c r="J934" s="45" t="s">
        <v>23</v>
      </c>
      <c r="K934" s="53" t="s">
        <v>5111</v>
      </c>
      <c r="L934" s="45" t="s">
        <v>25</v>
      </c>
      <c r="M934" s="52" t="str">
        <f t="shared" si="160"/>
        <v>CapAl18X25X7.5</v>
      </c>
      <c r="N934" s="52" t="str">
        <f t="shared" si="164"/>
        <v>CapAl18X25X7.5RA</v>
      </c>
      <c r="O934" s="52" t="str">
        <f t="shared" si="161"/>
        <v>CapAl18X25X7.5LA</v>
      </c>
      <c r="P934" s="52" t="s">
        <v>7200</v>
      </c>
      <c r="Q934" s="50" t="s">
        <v>5113</v>
      </c>
      <c r="R934" s="50" t="s">
        <v>7076</v>
      </c>
      <c r="S934" s="50" t="str">
        <f t="shared" ca="1" si="163"/>
        <v>C:\Altium Libraries\Passives Library\DataSheet\Aluminum Electrolytic Capacitors (Panasonic).pdf</v>
      </c>
      <c r="T934" s="50" t="str">
        <f t="shared" si="162"/>
        <v>HIGH RIPPLE CURRENT LONG LIFE ALUMINUM ELECTROLYTIC CAPACITORS CapAl18X25X7.5 33uF±20% 450 V 105⁰С</v>
      </c>
    </row>
    <row r="935" spans="1:20" x14ac:dyDescent="0.3">
      <c r="A935" s="50" t="s">
        <v>7201</v>
      </c>
      <c r="B935" s="50" t="str">
        <f t="shared" si="165"/>
        <v>ED</v>
      </c>
      <c r="C935" s="51" t="s">
        <v>5234</v>
      </c>
      <c r="D935" s="50" t="str">
        <f t="shared" si="166"/>
        <v>47uF</v>
      </c>
      <c r="E935" s="50" t="s">
        <v>5109</v>
      </c>
      <c r="F935" s="50" t="str">
        <f t="shared" si="167"/>
        <v>450 V</v>
      </c>
      <c r="G935" s="50" t="str">
        <f t="shared" si="168"/>
        <v>105⁰С</v>
      </c>
      <c r="H935" s="52" t="s">
        <v>7112</v>
      </c>
      <c r="I935" s="50" t="str">
        <f t="shared" si="159"/>
        <v>CapAl18X31.5X7.5mm 47uF, 450 V</v>
      </c>
      <c r="J935" s="45" t="s">
        <v>23</v>
      </c>
      <c r="K935" s="53" t="s">
        <v>5111</v>
      </c>
      <c r="L935" s="45" t="s">
        <v>25</v>
      </c>
      <c r="M935" s="52" t="str">
        <f t="shared" si="160"/>
        <v>CapAl18X31.5X7.5</v>
      </c>
      <c r="N935" s="52" t="str">
        <f t="shared" si="164"/>
        <v>CapAl18X31.5X7.5RA</v>
      </c>
      <c r="O935" s="52" t="str">
        <f t="shared" si="161"/>
        <v>CapAl18X31.5X7.5LA</v>
      </c>
      <c r="P935" s="52" t="s">
        <v>7202</v>
      </c>
      <c r="Q935" s="50" t="s">
        <v>5113</v>
      </c>
      <c r="R935" s="50" t="s">
        <v>7076</v>
      </c>
      <c r="S935" s="50" t="str">
        <f t="shared" ca="1" si="163"/>
        <v>C:\Altium Libraries\Passives Library\DataSheet\Aluminum Electrolytic Capacitors (Panasonic).pdf</v>
      </c>
      <c r="T935" s="50" t="str">
        <f t="shared" si="162"/>
        <v>HIGH RIPPLE CURRENT LONG LIFE ALUMINUM ELECTROLYTIC CAPACITORS CapAl18X31.5X7.5 47uF±20% 450 V 105⁰С</v>
      </c>
    </row>
    <row r="936" spans="1:20" x14ac:dyDescent="0.3">
      <c r="A936" s="50" t="s">
        <v>7203</v>
      </c>
      <c r="B936" s="50" t="str">
        <f t="shared" si="165"/>
        <v>ED</v>
      </c>
      <c r="C936" s="51" t="s">
        <v>5328</v>
      </c>
      <c r="D936" s="50" t="str">
        <f t="shared" si="166"/>
        <v>68uF</v>
      </c>
      <c r="E936" s="50" t="s">
        <v>5109</v>
      </c>
      <c r="F936" s="50" t="str">
        <f t="shared" si="167"/>
        <v>450 V</v>
      </c>
      <c r="G936" s="50" t="str">
        <f t="shared" si="168"/>
        <v>105⁰С</v>
      </c>
      <c r="H936" s="52" t="s">
        <v>5742</v>
      </c>
      <c r="I936" s="50" t="str">
        <f t="shared" si="159"/>
        <v>CapAl18X40X7.5mm 68uF, 450 V</v>
      </c>
      <c r="J936" s="45" t="s">
        <v>23</v>
      </c>
      <c r="K936" s="53" t="s">
        <v>5111</v>
      </c>
      <c r="L936" s="45" t="s">
        <v>25</v>
      </c>
      <c r="M936" s="52" t="str">
        <f t="shared" si="160"/>
        <v>CapAl18X40X7.5</v>
      </c>
      <c r="N936" s="52" t="str">
        <f t="shared" si="164"/>
        <v>CapAl18X40X7.5RA</v>
      </c>
      <c r="O936" s="52" t="str">
        <f t="shared" si="161"/>
        <v>CapAl18X40X7.5LA</v>
      </c>
      <c r="P936" s="52" t="s">
        <v>7204</v>
      </c>
      <c r="Q936" s="50" t="s">
        <v>5113</v>
      </c>
      <c r="R936" s="50" t="s">
        <v>7076</v>
      </c>
      <c r="S936" s="50" t="str">
        <f t="shared" ca="1" si="163"/>
        <v>C:\Altium Libraries\Passives Library\DataSheet\Aluminum Electrolytic Capacitors (Panasonic).pdf</v>
      </c>
      <c r="T936" s="50" t="str">
        <f t="shared" si="162"/>
        <v>HIGH RIPPLE CURRENT LONG LIFE ALUMINUM ELECTROLYTIC CAPACITORS CapAl18X40X7.5 68uF±20% 450 V 105⁰С</v>
      </c>
    </row>
    <row r="937" spans="1:20" x14ac:dyDescent="0.3">
      <c r="A937" s="56"/>
      <c r="B937" s="56"/>
      <c r="C937" s="60"/>
      <c r="D937" s="56"/>
      <c r="E937" s="56"/>
      <c r="F937" s="56"/>
      <c r="G937" s="56"/>
      <c r="H937" s="55"/>
      <c r="I937" s="56"/>
      <c r="J937" s="46"/>
      <c r="K937" s="54"/>
      <c r="L937" s="46"/>
      <c r="M937" s="55"/>
      <c r="N937" s="55"/>
      <c r="O937" s="55"/>
      <c r="P937" s="55"/>
      <c r="Q937" s="56"/>
      <c r="R937" s="56"/>
      <c r="S937" s="56"/>
      <c r="T937" s="23"/>
    </row>
    <row r="938" spans="1:20" x14ac:dyDescent="0.3">
      <c r="A938" s="50" t="s">
        <v>7205</v>
      </c>
      <c r="B938" s="50" t="str">
        <f t="shared" si="165"/>
        <v>EE</v>
      </c>
      <c r="C938" s="51" t="s">
        <v>5162</v>
      </c>
      <c r="D938" s="50" t="str">
        <f t="shared" si="166"/>
        <v>22uF</v>
      </c>
      <c r="E938" s="50" t="s">
        <v>5109</v>
      </c>
      <c r="F938" s="50" t="str">
        <f t="shared" si="167"/>
        <v>160 V</v>
      </c>
      <c r="G938" s="50" t="str">
        <f t="shared" si="168"/>
        <v>105⁰С</v>
      </c>
      <c r="H938" s="52" t="s">
        <v>7206</v>
      </c>
      <c r="I938" s="50" t="str">
        <f t="shared" ref="I938:I1001" si="169">CONCATENATE(M938,"mm ",D938,", ",F938)</f>
        <v>CapAl10X20X5.0mm 22uF, 160 V</v>
      </c>
      <c r="J938" s="45" t="s">
        <v>23</v>
      </c>
      <c r="K938" s="53" t="s">
        <v>5111</v>
      </c>
      <c r="L938" s="45" t="s">
        <v>25</v>
      </c>
      <c r="M938" s="52" t="str">
        <f t="shared" ref="M938:M1001" si="170">CONCATENATE("CapAl",MID(C938,1,FIND("m",C938,1)-1))</f>
        <v>CapAl10X20X5.0</v>
      </c>
      <c r="N938" s="52" t="str">
        <f t="shared" si="164"/>
        <v>CapAl10X20X5.0RA</v>
      </c>
      <c r="O938" s="52" t="str">
        <f t="shared" ref="O938:O1001" si="171">CONCATENATE(M938,"LA")</f>
        <v>CapAl10X20X5.0LA</v>
      </c>
      <c r="P938" s="52" t="s">
        <v>7207</v>
      </c>
      <c r="Q938" s="50" t="s">
        <v>5113</v>
      </c>
      <c r="R938" s="50" t="s">
        <v>7208</v>
      </c>
      <c r="S938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938" s="50" t="str">
        <f t="shared" ref="T938:T1001" si="172">CONCATENATE(R938," ",M938," ",D938,E938," ",F938," ",G938)</f>
        <v>HIGH RIPPLE CURRENT ALUMINUM ELECTROLYTIC CAPACITORS CapAl10X20X5.0 22uF±20% 160 V 105⁰С</v>
      </c>
    </row>
    <row r="939" spans="1:20" x14ac:dyDescent="0.3">
      <c r="A939" s="50" t="s">
        <v>7209</v>
      </c>
      <c r="B939" s="50" t="str">
        <f t="shared" si="165"/>
        <v>EE</v>
      </c>
      <c r="C939" s="51" t="s">
        <v>5162</v>
      </c>
      <c r="D939" s="50" t="str">
        <f t="shared" si="166"/>
        <v>33uF</v>
      </c>
      <c r="E939" s="50" t="s">
        <v>5109</v>
      </c>
      <c r="F939" s="50" t="str">
        <f t="shared" si="167"/>
        <v>160 V</v>
      </c>
      <c r="G939" s="50" t="str">
        <f t="shared" si="168"/>
        <v>105⁰С</v>
      </c>
      <c r="H939" s="52" t="s">
        <v>6746</v>
      </c>
      <c r="I939" s="50" t="str">
        <f t="shared" si="169"/>
        <v>CapAl10X20X5.0mm 33uF, 160 V</v>
      </c>
      <c r="J939" s="45" t="s">
        <v>23</v>
      </c>
      <c r="K939" s="53" t="s">
        <v>5111</v>
      </c>
      <c r="L939" s="45" t="s">
        <v>25</v>
      </c>
      <c r="M939" s="52" t="str">
        <f t="shared" si="170"/>
        <v>CapAl10X20X5.0</v>
      </c>
      <c r="N939" s="52" t="str">
        <f t="shared" si="164"/>
        <v>CapAl10X20X5.0RA</v>
      </c>
      <c r="O939" s="52" t="str">
        <f t="shared" si="171"/>
        <v>CapAl10X20X5.0LA</v>
      </c>
      <c r="P939" s="52" t="s">
        <v>7210</v>
      </c>
      <c r="Q939" s="50" t="s">
        <v>5113</v>
      </c>
      <c r="R939" s="50" t="s">
        <v>7208</v>
      </c>
      <c r="S939" s="50" t="str">
        <f t="shared" ref="S939:S1001" ca="1" si="17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939" s="50" t="str">
        <f t="shared" si="172"/>
        <v>HIGH RIPPLE CURRENT ALUMINUM ELECTROLYTIC CAPACITORS CapAl10X20X5.0 33uF±20% 160 V 105⁰С</v>
      </c>
    </row>
    <row r="940" spans="1:20" x14ac:dyDescent="0.3">
      <c r="A940" s="50" t="s">
        <v>7211</v>
      </c>
      <c r="B940" s="50" t="str">
        <f t="shared" si="165"/>
        <v>EE</v>
      </c>
      <c r="C940" s="51" t="s">
        <v>5162</v>
      </c>
      <c r="D940" s="50" t="str">
        <f t="shared" si="166"/>
        <v>47uF</v>
      </c>
      <c r="E940" s="50" t="s">
        <v>5109</v>
      </c>
      <c r="F940" s="50" t="str">
        <f t="shared" si="167"/>
        <v>160 V</v>
      </c>
      <c r="G940" s="50" t="str">
        <f t="shared" si="168"/>
        <v>105⁰С</v>
      </c>
      <c r="H940" s="52" t="s">
        <v>7212</v>
      </c>
      <c r="I940" s="50" t="str">
        <f t="shared" si="169"/>
        <v>CapAl10X20X5.0mm 47uF, 160 V</v>
      </c>
      <c r="J940" s="45" t="s">
        <v>23</v>
      </c>
      <c r="K940" s="53" t="s">
        <v>5111</v>
      </c>
      <c r="L940" s="45" t="s">
        <v>25</v>
      </c>
      <c r="M940" s="52" t="str">
        <f t="shared" si="170"/>
        <v>CapAl10X20X5.0</v>
      </c>
      <c r="N940" s="52" t="str">
        <f t="shared" si="164"/>
        <v>CapAl10X20X5.0RA</v>
      </c>
      <c r="O940" s="52" t="str">
        <f t="shared" si="171"/>
        <v>CapAl10X20X5.0LA</v>
      </c>
      <c r="P940" s="52" t="s">
        <v>7213</v>
      </c>
      <c r="Q940" s="50" t="s">
        <v>5113</v>
      </c>
      <c r="R940" s="50" t="s">
        <v>7208</v>
      </c>
      <c r="S940" s="50" t="str">
        <f t="shared" ca="1" si="173"/>
        <v>C:\Altium Libraries\Passives Library\DataSheet\Aluminum Electrolytic Capacitors (Panasonic).pdf</v>
      </c>
      <c r="T940" s="50" t="str">
        <f t="shared" si="172"/>
        <v>HIGH RIPPLE CURRENT ALUMINUM ELECTROLYTIC CAPACITORS CapAl10X20X5.0 47uF±20% 160 V 105⁰С</v>
      </c>
    </row>
    <row r="941" spans="1:20" x14ac:dyDescent="0.3">
      <c r="A941" s="50" t="s">
        <v>7214</v>
      </c>
      <c r="B941" s="50" t="str">
        <f t="shared" si="165"/>
        <v>EE</v>
      </c>
      <c r="C941" s="51" t="s">
        <v>5184</v>
      </c>
      <c r="D941" s="50" t="str">
        <f t="shared" si="166"/>
        <v>68uF</v>
      </c>
      <c r="E941" s="50" t="s">
        <v>5109</v>
      </c>
      <c r="F941" s="50" t="str">
        <f t="shared" si="167"/>
        <v>160 V</v>
      </c>
      <c r="G941" s="50" t="str">
        <f t="shared" si="168"/>
        <v>105⁰С</v>
      </c>
      <c r="H941" s="52" t="s">
        <v>7215</v>
      </c>
      <c r="I941" s="50" t="str">
        <f t="shared" si="169"/>
        <v>CapAl12.5X20X5.0mm 68uF, 160 V</v>
      </c>
      <c r="J941" s="45" t="s">
        <v>23</v>
      </c>
      <c r="K941" s="53" t="s">
        <v>5111</v>
      </c>
      <c r="L941" s="45" t="s">
        <v>25</v>
      </c>
      <c r="M941" s="52" t="str">
        <f t="shared" si="170"/>
        <v>CapAl12.5X20X5.0</v>
      </c>
      <c r="N941" s="52" t="str">
        <f t="shared" si="164"/>
        <v>CapAl12.5X20X5.0RA</v>
      </c>
      <c r="O941" s="52" t="str">
        <f t="shared" si="171"/>
        <v>CapAl12.5X20X5.0LA</v>
      </c>
      <c r="P941" s="52" t="s">
        <v>7216</v>
      </c>
      <c r="Q941" s="50" t="s">
        <v>5113</v>
      </c>
      <c r="R941" s="50" t="s">
        <v>7208</v>
      </c>
      <c r="S941" s="50" t="str">
        <f t="shared" ca="1" si="173"/>
        <v>C:\Altium Libraries\Passives Library\DataSheet\Aluminum Electrolytic Capacitors (Panasonic).pdf</v>
      </c>
      <c r="T941" s="50" t="str">
        <f t="shared" si="172"/>
        <v>HIGH RIPPLE CURRENT ALUMINUM ELECTROLYTIC CAPACITORS CapAl12.5X20X5.0 68uF±20% 160 V 105⁰С</v>
      </c>
    </row>
    <row r="942" spans="1:20" x14ac:dyDescent="0.3">
      <c r="A942" s="50" t="s">
        <v>7217</v>
      </c>
      <c r="B942" s="50" t="str">
        <f t="shared" si="165"/>
        <v>EE</v>
      </c>
      <c r="C942" s="51" t="s">
        <v>5196</v>
      </c>
      <c r="D942" s="50" t="str">
        <f t="shared" si="166"/>
        <v>82uF</v>
      </c>
      <c r="E942" s="50" t="s">
        <v>5109</v>
      </c>
      <c r="F942" s="50" t="str">
        <f t="shared" si="167"/>
        <v>160 V</v>
      </c>
      <c r="G942" s="50" t="str">
        <f t="shared" si="168"/>
        <v>105⁰С</v>
      </c>
      <c r="H942" s="52" t="s">
        <v>5646</v>
      </c>
      <c r="I942" s="50" t="str">
        <f t="shared" si="169"/>
        <v>CapAl12.5X25X5.0mm 82uF, 160 V</v>
      </c>
      <c r="J942" s="45" t="s">
        <v>23</v>
      </c>
      <c r="K942" s="53" t="s">
        <v>5111</v>
      </c>
      <c r="L942" s="45" t="s">
        <v>25</v>
      </c>
      <c r="M942" s="52" t="str">
        <f t="shared" si="170"/>
        <v>CapAl12.5X25X5.0</v>
      </c>
      <c r="N942" s="52" t="str">
        <f t="shared" si="164"/>
        <v>CapAl12.5X25X5.0RA</v>
      </c>
      <c r="O942" s="52" t="str">
        <f t="shared" si="171"/>
        <v>CapAl12.5X25X5.0LA</v>
      </c>
      <c r="P942" s="52" t="s">
        <v>7218</v>
      </c>
      <c r="Q942" s="50" t="s">
        <v>5113</v>
      </c>
      <c r="R942" s="50" t="s">
        <v>7208</v>
      </c>
      <c r="S942" s="50" t="str">
        <f t="shared" ca="1" si="173"/>
        <v>C:\Altium Libraries\Passives Library\DataSheet\Aluminum Electrolytic Capacitors (Panasonic).pdf</v>
      </c>
      <c r="T942" s="50" t="str">
        <f t="shared" si="172"/>
        <v>HIGH RIPPLE CURRENT ALUMINUM ELECTROLYTIC CAPACITORS CapAl12.5X25X5.0 82uF±20% 160 V 105⁰С</v>
      </c>
    </row>
    <row r="943" spans="1:20" x14ac:dyDescent="0.3">
      <c r="A943" s="50" t="s">
        <v>7219</v>
      </c>
      <c r="B943" s="50" t="str">
        <f t="shared" si="165"/>
        <v>EE</v>
      </c>
      <c r="C943" s="51" t="s">
        <v>5196</v>
      </c>
      <c r="D943" s="50" t="str">
        <f t="shared" si="166"/>
        <v>100uF</v>
      </c>
      <c r="E943" s="50" t="s">
        <v>5109</v>
      </c>
      <c r="F943" s="50" t="str">
        <f t="shared" si="167"/>
        <v>160 V</v>
      </c>
      <c r="G943" s="50" t="str">
        <f t="shared" si="168"/>
        <v>105⁰С</v>
      </c>
      <c r="H943" s="52" t="s">
        <v>7220</v>
      </c>
      <c r="I943" s="50" t="str">
        <f t="shared" si="169"/>
        <v>CapAl12.5X25X5.0mm 100uF, 160 V</v>
      </c>
      <c r="J943" s="45" t="s">
        <v>23</v>
      </c>
      <c r="K943" s="53" t="s">
        <v>5111</v>
      </c>
      <c r="L943" s="45" t="s">
        <v>25</v>
      </c>
      <c r="M943" s="52" t="str">
        <f t="shared" si="170"/>
        <v>CapAl12.5X25X5.0</v>
      </c>
      <c r="N943" s="52" t="str">
        <f t="shared" si="164"/>
        <v>CapAl12.5X25X5.0RA</v>
      </c>
      <c r="O943" s="52" t="str">
        <f t="shared" si="171"/>
        <v>CapAl12.5X25X5.0LA</v>
      </c>
      <c r="P943" s="52" t="s">
        <v>7221</v>
      </c>
      <c r="Q943" s="50" t="s">
        <v>5113</v>
      </c>
      <c r="R943" s="50" t="s">
        <v>7208</v>
      </c>
      <c r="S943" s="50" t="str">
        <f t="shared" ca="1" si="173"/>
        <v>C:\Altium Libraries\Passives Library\DataSheet\Aluminum Electrolytic Capacitors (Panasonic).pdf</v>
      </c>
      <c r="T943" s="50" t="str">
        <f t="shared" si="172"/>
        <v>HIGH RIPPLE CURRENT ALUMINUM ELECTROLYTIC CAPACITORS CapAl12.5X25X5.0 100uF±20% 160 V 105⁰С</v>
      </c>
    </row>
    <row r="944" spans="1:20" x14ac:dyDescent="0.3">
      <c r="A944" s="50" t="s">
        <v>7222</v>
      </c>
      <c r="B944" s="50" t="str">
        <f t="shared" si="165"/>
        <v>EE</v>
      </c>
      <c r="C944" s="51" t="s">
        <v>5204</v>
      </c>
      <c r="D944" s="50" t="str">
        <f t="shared" si="166"/>
        <v>100uF</v>
      </c>
      <c r="E944" s="50" t="s">
        <v>5109</v>
      </c>
      <c r="F944" s="50" t="str">
        <f t="shared" si="167"/>
        <v>160 V</v>
      </c>
      <c r="G944" s="50" t="str">
        <f t="shared" si="168"/>
        <v>105⁰С</v>
      </c>
      <c r="H944" s="52" t="s">
        <v>7095</v>
      </c>
      <c r="I944" s="50" t="str">
        <f t="shared" si="169"/>
        <v>CapAl16X20X7.5mm 100uF, 160 V</v>
      </c>
      <c r="J944" s="45" t="s">
        <v>23</v>
      </c>
      <c r="K944" s="53" t="s">
        <v>5111</v>
      </c>
      <c r="L944" s="45" t="s">
        <v>25</v>
      </c>
      <c r="M944" s="52" t="str">
        <f t="shared" si="170"/>
        <v>CapAl16X20X7.5</v>
      </c>
      <c r="N944" s="52" t="str">
        <f t="shared" si="164"/>
        <v>CapAl16X20X7.5RA</v>
      </c>
      <c r="O944" s="52" t="str">
        <f t="shared" si="171"/>
        <v>CapAl16X20X7.5LA</v>
      </c>
      <c r="P944" s="52" t="s">
        <v>7223</v>
      </c>
      <c r="Q944" s="50" t="s">
        <v>5113</v>
      </c>
      <c r="R944" s="50" t="s">
        <v>7208</v>
      </c>
      <c r="S944" s="50" t="str">
        <f t="shared" ca="1" si="173"/>
        <v>C:\Altium Libraries\Passives Library\DataSheet\Aluminum Electrolytic Capacitors (Panasonic).pdf</v>
      </c>
      <c r="T944" s="50" t="str">
        <f t="shared" si="172"/>
        <v>HIGH RIPPLE CURRENT ALUMINUM ELECTROLYTIC CAPACITORS CapAl16X20X7.5 100uF±20% 160 V 105⁰С</v>
      </c>
    </row>
    <row r="945" spans="1:20" x14ac:dyDescent="0.3">
      <c r="A945" s="50" t="s">
        <v>7224</v>
      </c>
      <c r="B945" s="50" t="str">
        <f t="shared" si="165"/>
        <v>EE</v>
      </c>
      <c r="C945" s="51" t="s">
        <v>5218</v>
      </c>
      <c r="D945" s="50" t="str">
        <f t="shared" si="166"/>
        <v>150uF</v>
      </c>
      <c r="E945" s="50" t="s">
        <v>5109</v>
      </c>
      <c r="F945" s="50" t="str">
        <f t="shared" si="167"/>
        <v>160 V</v>
      </c>
      <c r="G945" s="50" t="str">
        <f t="shared" si="168"/>
        <v>105⁰С</v>
      </c>
      <c r="H945" s="52" t="s">
        <v>5907</v>
      </c>
      <c r="I945" s="50" t="str">
        <f t="shared" si="169"/>
        <v>CapAl16X25X7.5mm 150uF, 160 V</v>
      </c>
      <c r="J945" s="45" t="s">
        <v>23</v>
      </c>
      <c r="K945" s="53" t="s">
        <v>5111</v>
      </c>
      <c r="L945" s="45" t="s">
        <v>25</v>
      </c>
      <c r="M945" s="52" t="str">
        <f t="shared" si="170"/>
        <v>CapAl16X25X7.5</v>
      </c>
      <c r="N945" s="52" t="str">
        <f t="shared" si="164"/>
        <v>CapAl16X25X7.5RA</v>
      </c>
      <c r="O945" s="52" t="str">
        <f t="shared" si="171"/>
        <v>CapAl16X25X7.5LA</v>
      </c>
      <c r="P945" s="52" t="s">
        <v>7225</v>
      </c>
      <c r="Q945" s="50" t="s">
        <v>5113</v>
      </c>
      <c r="R945" s="50" t="s">
        <v>7208</v>
      </c>
      <c r="S945" s="50" t="str">
        <f t="shared" ca="1" si="173"/>
        <v>C:\Altium Libraries\Passives Library\DataSheet\Aluminum Electrolytic Capacitors (Panasonic).pdf</v>
      </c>
      <c r="T945" s="50" t="str">
        <f t="shared" si="172"/>
        <v>HIGH RIPPLE CURRENT ALUMINUM ELECTROLYTIC CAPACITORS CapAl16X25X7.5 150uF±20% 160 V 105⁰С</v>
      </c>
    </row>
    <row r="946" spans="1:20" x14ac:dyDescent="0.3">
      <c r="A946" s="50" t="s">
        <v>7226</v>
      </c>
      <c r="B946" s="50" t="str">
        <f t="shared" si="165"/>
        <v>EE</v>
      </c>
      <c r="C946" s="51" t="s">
        <v>5222</v>
      </c>
      <c r="D946" s="50" t="str">
        <f t="shared" si="166"/>
        <v>150uF</v>
      </c>
      <c r="E946" s="50" t="s">
        <v>5109</v>
      </c>
      <c r="F946" s="50" t="str">
        <f t="shared" si="167"/>
        <v>160 V</v>
      </c>
      <c r="G946" s="50" t="str">
        <f t="shared" si="168"/>
        <v>105⁰С</v>
      </c>
      <c r="H946" s="52" t="s">
        <v>7227</v>
      </c>
      <c r="I946" s="50" t="str">
        <f t="shared" si="169"/>
        <v>CapAl18X20X7.5mm 150uF, 160 V</v>
      </c>
      <c r="J946" s="45" t="s">
        <v>23</v>
      </c>
      <c r="K946" s="53" t="s">
        <v>5111</v>
      </c>
      <c r="L946" s="45" t="s">
        <v>25</v>
      </c>
      <c r="M946" s="52" t="str">
        <f t="shared" si="170"/>
        <v>CapAl18X20X7.5</v>
      </c>
      <c r="N946" s="52" t="str">
        <f t="shared" si="164"/>
        <v>CapAl18X20X7.5RA</v>
      </c>
      <c r="O946" s="52" t="str">
        <f t="shared" si="171"/>
        <v>CapAl18X20X7.5LA</v>
      </c>
      <c r="P946" s="52" t="s">
        <v>7228</v>
      </c>
      <c r="Q946" s="50" t="s">
        <v>5113</v>
      </c>
      <c r="R946" s="50" t="s">
        <v>7208</v>
      </c>
      <c r="S946" s="50" t="str">
        <f t="shared" ca="1" si="173"/>
        <v>C:\Altium Libraries\Passives Library\DataSheet\Aluminum Electrolytic Capacitors (Panasonic).pdf</v>
      </c>
      <c r="T946" s="50" t="str">
        <f t="shared" si="172"/>
        <v>HIGH RIPPLE CURRENT ALUMINUM ELECTROLYTIC CAPACITORS CapAl18X20X7.5 150uF±20% 160 V 105⁰С</v>
      </c>
    </row>
    <row r="947" spans="1:20" x14ac:dyDescent="0.3">
      <c r="A947" s="50" t="s">
        <v>7229</v>
      </c>
      <c r="B947" s="50" t="str">
        <f t="shared" si="165"/>
        <v>EE</v>
      </c>
      <c r="C947" s="51" t="s">
        <v>5226</v>
      </c>
      <c r="D947" s="50" t="str">
        <f t="shared" si="166"/>
        <v>220uF</v>
      </c>
      <c r="E947" s="50" t="s">
        <v>5109</v>
      </c>
      <c r="F947" s="50" t="str">
        <f t="shared" si="167"/>
        <v>160 V</v>
      </c>
      <c r="G947" s="50" t="str">
        <f t="shared" si="168"/>
        <v>105⁰С</v>
      </c>
      <c r="H947" s="52" t="s">
        <v>5913</v>
      </c>
      <c r="I947" s="50" t="str">
        <f t="shared" si="169"/>
        <v>CapAl16X31.5X7.5mm 220uF, 160 V</v>
      </c>
      <c r="J947" s="45" t="s">
        <v>23</v>
      </c>
      <c r="K947" s="53" t="s">
        <v>5111</v>
      </c>
      <c r="L947" s="45" t="s">
        <v>25</v>
      </c>
      <c r="M947" s="52" t="str">
        <f t="shared" si="170"/>
        <v>CapAl16X31.5X7.5</v>
      </c>
      <c r="N947" s="52" t="str">
        <f t="shared" si="164"/>
        <v>CapAl16X31.5X7.5RA</v>
      </c>
      <c r="O947" s="52" t="str">
        <f t="shared" si="171"/>
        <v>CapAl16X31.5X7.5LA</v>
      </c>
      <c r="P947" s="52" t="s">
        <v>7230</v>
      </c>
      <c r="Q947" s="50" t="s">
        <v>5113</v>
      </c>
      <c r="R947" s="50" t="s">
        <v>7208</v>
      </c>
      <c r="S947" s="50" t="str">
        <f t="shared" ca="1" si="173"/>
        <v>C:\Altium Libraries\Passives Library\DataSheet\Aluminum Electrolytic Capacitors (Panasonic).pdf</v>
      </c>
      <c r="T947" s="50" t="str">
        <f t="shared" si="172"/>
        <v>HIGH RIPPLE CURRENT ALUMINUM ELECTROLYTIC CAPACITORS CapAl16X31.5X7.5 220uF±20% 160 V 105⁰С</v>
      </c>
    </row>
    <row r="948" spans="1:20" x14ac:dyDescent="0.3">
      <c r="A948" s="50" t="s">
        <v>7231</v>
      </c>
      <c r="B948" s="50" t="str">
        <f t="shared" si="165"/>
        <v>EE</v>
      </c>
      <c r="C948" s="51" t="s">
        <v>5319</v>
      </c>
      <c r="D948" s="50" t="str">
        <f t="shared" si="166"/>
        <v>220uF</v>
      </c>
      <c r="E948" s="50" t="s">
        <v>5109</v>
      </c>
      <c r="F948" s="50" t="str">
        <f t="shared" si="167"/>
        <v>160 V</v>
      </c>
      <c r="G948" s="50" t="str">
        <f t="shared" si="168"/>
        <v>105⁰С</v>
      </c>
      <c r="H948" s="52" t="s">
        <v>7232</v>
      </c>
      <c r="I948" s="50" t="str">
        <f t="shared" si="169"/>
        <v>CapAl18X25X7.5mm 220uF, 160 V</v>
      </c>
      <c r="J948" s="45" t="s">
        <v>23</v>
      </c>
      <c r="K948" s="53" t="s">
        <v>5111</v>
      </c>
      <c r="L948" s="45" t="s">
        <v>25</v>
      </c>
      <c r="M948" s="52" t="str">
        <f t="shared" si="170"/>
        <v>CapAl18X25X7.5</v>
      </c>
      <c r="N948" s="52" t="str">
        <f t="shared" si="164"/>
        <v>CapAl18X25X7.5RA</v>
      </c>
      <c r="O948" s="52" t="str">
        <f t="shared" si="171"/>
        <v>CapAl18X25X7.5LA</v>
      </c>
      <c r="P948" s="52" t="s">
        <v>7233</v>
      </c>
      <c r="Q948" s="50" t="s">
        <v>5113</v>
      </c>
      <c r="R948" s="50" t="s">
        <v>7208</v>
      </c>
      <c r="S948" s="50" t="str">
        <f t="shared" ca="1" si="173"/>
        <v>C:\Altium Libraries\Passives Library\DataSheet\Aluminum Electrolytic Capacitors (Panasonic).pdf</v>
      </c>
      <c r="T948" s="50" t="str">
        <f t="shared" si="172"/>
        <v>HIGH RIPPLE CURRENT ALUMINUM ELECTROLYTIC CAPACITORS CapAl18X25X7.5 220uF±20% 160 V 105⁰С</v>
      </c>
    </row>
    <row r="949" spans="1:20" x14ac:dyDescent="0.3">
      <c r="A949" s="50" t="s">
        <v>7234</v>
      </c>
      <c r="B949" s="50" t="str">
        <f t="shared" si="165"/>
        <v>EE</v>
      </c>
      <c r="C949" s="51" t="s">
        <v>5234</v>
      </c>
      <c r="D949" s="50" t="str">
        <f t="shared" si="166"/>
        <v>330uF</v>
      </c>
      <c r="E949" s="50" t="s">
        <v>5109</v>
      </c>
      <c r="F949" s="50" t="str">
        <f t="shared" si="167"/>
        <v>160 V</v>
      </c>
      <c r="G949" s="50" t="str">
        <f t="shared" si="168"/>
        <v>105⁰С</v>
      </c>
      <c r="H949" s="52" t="s">
        <v>6124</v>
      </c>
      <c r="I949" s="50" t="str">
        <f t="shared" si="169"/>
        <v>CapAl18X31.5X7.5mm 330uF, 160 V</v>
      </c>
      <c r="J949" s="45" t="s">
        <v>23</v>
      </c>
      <c r="K949" s="53" t="s">
        <v>5111</v>
      </c>
      <c r="L949" s="45" t="s">
        <v>25</v>
      </c>
      <c r="M949" s="52" t="str">
        <f t="shared" si="170"/>
        <v>CapAl18X31.5X7.5</v>
      </c>
      <c r="N949" s="52" t="str">
        <f t="shared" si="164"/>
        <v>CapAl18X31.5X7.5RA</v>
      </c>
      <c r="O949" s="52" t="str">
        <f t="shared" si="171"/>
        <v>CapAl18X31.5X7.5LA</v>
      </c>
      <c r="P949" s="52" t="s">
        <v>7235</v>
      </c>
      <c r="Q949" s="50" t="s">
        <v>5113</v>
      </c>
      <c r="R949" s="50" t="s">
        <v>7208</v>
      </c>
      <c r="S949" s="50" t="str">
        <f t="shared" ca="1" si="173"/>
        <v>C:\Altium Libraries\Passives Library\DataSheet\Aluminum Electrolytic Capacitors (Panasonic).pdf</v>
      </c>
      <c r="T949" s="50" t="str">
        <f t="shared" si="172"/>
        <v>HIGH RIPPLE CURRENT ALUMINUM ELECTROLYTIC CAPACITORS CapAl18X31.5X7.5 330uF±20% 160 V 105⁰С</v>
      </c>
    </row>
    <row r="950" spans="1:20" x14ac:dyDescent="0.3">
      <c r="A950" s="50" t="s">
        <v>7236</v>
      </c>
      <c r="B950" s="50" t="str">
        <f t="shared" si="165"/>
        <v>EE</v>
      </c>
      <c r="C950" s="51" t="s">
        <v>5162</v>
      </c>
      <c r="D950" s="50" t="str">
        <f t="shared" si="166"/>
        <v>22uF</v>
      </c>
      <c r="E950" s="50" t="s">
        <v>5109</v>
      </c>
      <c r="F950" s="50" t="str">
        <f t="shared" si="167"/>
        <v>200 V</v>
      </c>
      <c r="G950" s="50" t="str">
        <f t="shared" si="168"/>
        <v>105⁰С</v>
      </c>
      <c r="H950" s="52" t="s">
        <v>5626</v>
      </c>
      <c r="I950" s="50" t="str">
        <f t="shared" si="169"/>
        <v>CapAl10X20X5.0mm 22uF, 200 V</v>
      </c>
      <c r="J950" s="45" t="s">
        <v>23</v>
      </c>
      <c r="K950" s="53" t="s">
        <v>5111</v>
      </c>
      <c r="L950" s="45" t="s">
        <v>25</v>
      </c>
      <c r="M950" s="52" t="str">
        <f t="shared" si="170"/>
        <v>CapAl10X20X5.0</v>
      </c>
      <c r="N950" s="52" t="str">
        <f t="shared" si="164"/>
        <v>CapAl10X20X5.0RA</v>
      </c>
      <c r="O950" s="52" t="str">
        <f t="shared" si="171"/>
        <v>CapAl10X20X5.0LA</v>
      </c>
      <c r="P950" s="52" t="s">
        <v>7237</v>
      </c>
      <c r="Q950" s="50" t="s">
        <v>5113</v>
      </c>
      <c r="R950" s="50" t="s">
        <v>7208</v>
      </c>
      <c r="S950" s="50" t="str">
        <f t="shared" ca="1" si="173"/>
        <v>C:\Altium Libraries\Passives Library\DataSheet\Aluminum Electrolytic Capacitors (Panasonic).pdf</v>
      </c>
      <c r="T950" s="50" t="str">
        <f t="shared" si="172"/>
        <v>HIGH RIPPLE CURRENT ALUMINUM ELECTROLYTIC CAPACITORS CapAl10X20X5.0 22uF±20% 200 V 105⁰С</v>
      </c>
    </row>
    <row r="951" spans="1:20" x14ac:dyDescent="0.3">
      <c r="A951" s="50" t="s">
        <v>7238</v>
      </c>
      <c r="B951" s="50" t="str">
        <f t="shared" si="165"/>
        <v>EE</v>
      </c>
      <c r="C951" s="51" t="s">
        <v>5162</v>
      </c>
      <c r="D951" s="50" t="str">
        <f t="shared" si="166"/>
        <v>33uF</v>
      </c>
      <c r="E951" s="50" t="s">
        <v>5109</v>
      </c>
      <c r="F951" s="50" t="str">
        <f t="shared" si="167"/>
        <v>200 V</v>
      </c>
      <c r="G951" s="50" t="str">
        <f t="shared" si="168"/>
        <v>105⁰С</v>
      </c>
      <c r="H951" s="52" t="s">
        <v>7133</v>
      </c>
      <c r="I951" s="50" t="str">
        <f t="shared" si="169"/>
        <v>CapAl10X20X5.0mm 33uF, 200 V</v>
      </c>
      <c r="J951" s="45" t="s">
        <v>23</v>
      </c>
      <c r="K951" s="53" t="s">
        <v>5111</v>
      </c>
      <c r="L951" s="45" t="s">
        <v>25</v>
      </c>
      <c r="M951" s="52" t="str">
        <f t="shared" si="170"/>
        <v>CapAl10X20X5.0</v>
      </c>
      <c r="N951" s="52" t="str">
        <f t="shared" si="164"/>
        <v>CapAl10X20X5.0RA</v>
      </c>
      <c r="O951" s="52" t="str">
        <f t="shared" si="171"/>
        <v>CapAl10X20X5.0LA</v>
      </c>
      <c r="P951" s="52" t="s">
        <v>7239</v>
      </c>
      <c r="Q951" s="50" t="s">
        <v>5113</v>
      </c>
      <c r="R951" s="50" t="s">
        <v>7208</v>
      </c>
      <c r="S951" s="50" t="str">
        <f t="shared" ca="1" si="173"/>
        <v>C:\Altium Libraries\Passives Library\DataSheet\Aluminum Electrolytic Capacitors (Panasonic).pdf</v>
      </c>
      <c r="T951" s="50" t="str">
        <f t="shared" si="172"/>
        <v>HIGH RIPPLE CURRENT ALUMINUM ELECTROLYTIC CAPACITORS CapAl10X20X5.0 33uF±20% 200 V 105⁰С</v>
      </c>
    </row>
    <row r="952" spans="1:20" x14ac:dyDescent="0.3">
      <c r="A952" s="50" t="s">
        <v>7240</v>
      </c>
      <c r="B952" s="50" t="str">
        <f t="shared" si="165"/>
        <v>EE</v>
      </c>
      <c r="C952" s="51" t="s">
        <v>5184</v>
      </c>
      <c r="D952" s="50" t="str">
        <f t="shared" si="166"/>
        <v>47uF</v>
      </c>
      <c r="E952" s="50" t="s">
        <v>5109</v>
      </c>
      <c r="F952" s="50" t="str">
        <f t="shared" si="167"/>
        <v>200 V</v>
      </c>
      <c r="G952" s="50" t="str">
        <f t="shared" si="168"/>
        <v>105⁰С</v>
      </c>
      <c r="H952" s="52" t="s">
        <v>7115</v>
      </c>
      <c r="I952" s="50" t="str">
        <f t="shared" si="169"/>
        <v>CapAl12.5X20X5.0mm 47uF, 200 V</v>
      </c>
      <c r="J952" s="45" t="s">
        <v>23</v>
      </c>
      <c r="K952" s="53" t="s">
        <v>5111</v>
      </c>
      <c r="L952" s="45" t="s">
        <v>25</v>
      </c>
      <c r="M952" s="52" t="str">
        <f t="shared" si="170"/>
        <v>CapAl12.5X20X5.0</v>
      </c>
      <c r="N952" s="52" t="str">
        <f t="shared" si="164"/>
        <v>CapAl12.5X20X5.0RA</v>
      </c>
      <c r="O952" s="52" t="str">
        <f t="shared" si="171"/>
        <v>CapAl12.5X20X5.0LA</v>
      </c>
      <c r="P952" s="52" t="s">
        <v>7241</v>
      </c>
      <c r="Q952" s="50" t="s">
        <v>5113</v>
      </c>
      <c r="R952" s="50" t="s">
        <v>7208</v>
      </c>
      <c r="S952" s="50" t="str">
        <f t="shared" ca="1" si="173"/>
        <v>C:\Altium Libraries\Passives Library\DataSheet\Aluminum Electrolytic Capacitors (Panasonic).pdf</v>
      </c>
      <c r="T952" s="50" t="str">
        <f t="shared" si="172"/>
        <v>HIGH RIPPLE CURRENT ALUMINUM ELECTROLYTIC CAPACITORS CapAl12.5X20X5.0 47uF±20% 200 V 105⁰С</v>
      </c>
    </row>
    <row r="953" spans="1:20" x14ac:dyDescent="0.3">
      <c r="A953" s="50" t="s">
        <v>7242</v>
      </c>
      <c r="B953" s="50" t="str">
        <f t="shared" si="165"/>
        <v>EE</v>
      </c>
      <c r="C953" s="51" t="s">
        <v>5196</v>
      </c>
      <c r="D953" s="50" t="str">
        <f t="shared" si="166"/>
        <v>68uF</v>
      </c>
      <c r="E953" s="50" t="s">
        <v>5109</v>
      </c>
      <c r="F953" s="50" t="str">
        <f t="shared" si="167"/>
        <v>200 V</v>
      </c>
      <c r="G953" s="50" t="str">
        <f t="shared" si="168"/>
        <v>105⁰С</v>
      </c>
      <c r="H953" s="52" t="s">
        <v>6438</v>
      </c>
      <c r="I953" s="50" t="str">
        <f t="shared" si="169"/>
        <v>CapAl12.5X25X5.0mm 68uF, 200 V</v>
      </c>
      <c r="J953" s="45" t="s">
        <v>23</v>
      </c>
      <c r="K953" s="53" t="s">
        <v>5111</v>
      </c>
      <c r="L953" s="45" t="s">
        <v>25</v>
      </c>
      <c r="M953" s="52" t="str">
        <f t="shared" si="170"/>
        <v>CapAl12.5X25X5.0</v>
      </c>
      <c r="N953" s="52" t="str">
        <f t="shared" si="164"/>
        <v>CapAl12.5X25X5.0RA</v>
      </c>
      <c r="O953" s="52" t="str">
        <f t="shared" si="171"/>
        <v>CapAl12.5X25X5.0LA</v>
      </c>
      <c r="P953" s="52" t="s">
        <v>7243</v>
      </c>
      <c r="Q953" s="50" t="s">
        <v>5113</v>
      </c>
      <c r="R953" s="50" t="s">
        <v>7208</v>
      </c>
      <c r="S953" s="50" t="str">
        <f t="shared" ca="1" si="173"/>
        <v>C:\Altium Libraries\Passives Library\DataSheet\Aluminum Electrolytic Capacitors (Panasonic).pdf</v>
      </c>
      <c r="T953" s="50" t="str">
        <f t="shared" si="172"/>
        <v>HIGH RIPPLE CURRENT ALUMINUM ELECTROLYTIC CAPACITORS CapAl12.5X25X5.0 68uF±20% 200 V 105⁰С</v>
      </c>
    </row>
    <row r="954" spans="1:20" x14ac:dyDescent="0.3">
      <c r="A954" s="50" t="s">
        <v>7244</v>
      </c>
      <c r="B954" s="50" t="str">
        <f t="shared" si="165"/>
        <v>EE</v>
      </c>
      <c r="C954" s="51" t="s">
        <v>5204</v>
      </c>
      <c r="D954" s="50" t="str">
        <f t="shared" si="166"/>
        <v>68uF</v>
      </c>
      <c r="E954" s="50" t="s">
        <v>5109</v>
      </c>
      <c r="F954" s="50" t="str">
        <f t="shared" si="167"/>
        <v>200 V</v>
      </c>
      <c r="G954" s="50" t="str">
        <f t="shared" si="168"/>
        <v>105⁰С</v>
      </c>
      <c r="H954" s="52" t="s">
        <v>6438</v>
      </c>
      <c r="I954" s="50" t="str">
        <f t="shared" si="169"/>
        <v>CapAl16X20X7.5mm 68uF, 200 V</v>
      </c>
      <c r="J954" s="45" t="s">
        <v>23</v>
      </c>
      <c r="K954" s="53" t="s">
        <v>5111</v>
      </c>
      <c r="L954" s="45" t="s">
        <v>25</v>
      </c>
      <c r="M954" s="52" t="str">
        <f t="shared" si="170"/>
        <v>CapAl16X20X7.5</v>
      </c>
      <c r="N954" s="52" t="str">
        <f t="shared" si="164"/>
        <v>CapAl16X20X7.5RA</v>
      </c>
      <c r="O954" s="52" t="str">
        <f t="shared" si="171"/>
        <v>CapAl16X20X7.5LA</v>
      </c>
      <c r="P954" s="52" t="s">
        <v>7245</v>
      </c>
      <c r="Q954" s="50" t="s">
        <v>5113</v>
      </c>
      <c r="R954" s="50" t="s">
        <v>7208</v>
      </c>
      <c r="S954" s="50" t="str">
        <f t="shared" ca="1" si="173"/>
        <v>C:\Altium Libraries\Passives Library\DataSheet\Aluminum Electrolytic Capacitors (Panasonic).pdf</v>
      </c>
      <c r="T954" s="50" t="str">
        <f t="shared" si="172"/>
        <v>HIGH RIPPLE CURRENT ALUMINUM ELECTROLYTIC CAPACITORS CapAl16X20X7.5 68uF±20% 200 V 105⁰С</v>
      </c>
    </row>
    <row r="955" spans="1:20" x14ac:dyDescent="0.3">
      <c r="A955" s="50" t="s">
        <v>7246</v>
      </c>
      <c r="B955" s="50" t="str">
        <f t="shared" si="165"/>
        <v>EE</v>
      </c>
      <c r="C955" s="51" t="s">
        <v>5204</v>
      </c>
      <c r="D955" s="50" t="str">
        <f t="shared" si="166"/>
        <v>82uF</v>
      </c>
      <c r="E955" s="50" t="s">
        <v>5109</v>
      </c>
      <c r="F955" s="50" t="str">
        <f t="shared" si="167"/>
        <v>200 V</v>
      </c>
      <c r="G955" s="50" t="str">
        <f t="shared" si="168"/>
        <v>105⁰С</v>
      </c>
      <c r="H955" s="52" t="s">
        <v>7247</v>
      </c>
      <c r="I955" s="50" t="str">
        <f t="shared" si="169"/>
        <v>CapAl16X20X7.5mm 82uF, 200 V</v>
      </c>
      <c r="J955" s="45" t="s">
        <v>23</v>
      </c>
      <c r="K955" s="53" t="s">
        <v>5111</v>
      </c>
      <c r="L955" s="45" t="s">
        <v>25</v>
      </c>
      <c r="M955" s="52" t="str">
        <f t="shared" si="170"/>
        <v>CapAl16X20X7.5</v>
      </c>
      <c r="N955" s="52" t="str">
        <f t="shared" si="164"/>
        <v>CapAl16X20X7.5RA</v>
      </c>
      <c r="O955" s="52" t="str">
        <f t="shared" si="171"/>
        <v>CapAl16X20X7.5LA</v>
      </c>
      <c r="P955" s="52" t="s">
        <v>7248</v>
      </c>
      <c r="Q955" s="50" t="s">
        <v>5113</v>
      </c>
      <c r="R955" s="50" t="s">
        <v>7208</v>
      </c>
      <c r="S955" s="50" t="str">
        <f t="shared" ca="1" si="173"/>
        <v>C:\Altium Libraries\Passives Library\DataSheet\Aluminum Electrolytic Capacitors (Panasonic).pdf</v>
      </c>
      <c r="T955" s="50" t="str">
        <f t="shared" si="172"/>
        <v>HIGH RIPPLE CURRENT ALUMINUM ELECTROLYTIC CAPACITORS CapAl16X20X7.5 82uF±20% 200 V 105⁰С</v>
      </c>
    </row>
    <row r="956" spans="1:20" x14ac:dyDescent="0.3">
      <c r="A956" s="50" t="s">
        <v>7249</v>
      </c>
      <c r="B956" s="50" t="str">
        <f t="shared" si="165"/>
        <v>EE</v>
      </c>
      <c r="C956" s="51" t="s">
        <v>5218</v>
      </c>
      <c r="D956" s="50" t="str">
        <f t="shared" si="166"/>
        <v>100uF</v>
      </c>
      <c r="E956" s="50" t="s">
        <v>5109</v>
      </c>
      <c r="F956" s="50" t="str">
        <f t="shared" si="167"/>
        <v>200 V</v>
      </c>
      <c r="G956" s="50" t="str">
        <f t="shared" si="168"/>
        <v>105⁰С</v>
      </c>
      <c r="H956" s="52" t="s">
        <v>5866</v>
      </c>
      <c r="I956" s="50" t="str">
        <f t="shared" si="169"/>
        <v>CapAl16X25X7.5mm 100uF, 200 V</v>
      </c>
      <c r="J956" s="45" t="s">
        <v>23</v>
      </c>
      <c r="K956" s="53" t="s">
        <v>5111</v>
      </c>
      <c r="L956" s="45" t="s">
        <v>25</v>
      </c>
      <c r="M956" s="52" t="str">
        <f t="shared" si="170"/>
        <v>CapAl16X25X7.5</v>
      </c>
      <c r="N956" s="52" t="str">
        <f t="shared" si="164"/>
        <v>CapAl16X25X7.5RA</v>
      </c>
      <c r="O956" s="52" t="str">
        <f t="shared" si="171"/>
        <v>CapAl16X25X7.5LA</v>
      </c>
      <c r="P956" s="52" t="s">
        <v>7250</v>
      </c>
      <c r="Q956" s="50" t="s">
        <v>5113</v>
      </c>
      <c r="R956" s="50" t="s">
        <v>7208</v>
      </c>
      <c r="S956" s="50" t="str">
        <f t="shared" ca="1" si="173"/>
        <v>C:\Altium Libraries\Passives Library\DataSheet\Aluminum Electrolytic Capacitors (Panasonic).pdf</v>
      </c>
      <c r="T956" s="50" t="str">
        <f t="shared" si="172"/>
        <v>HIGH RIPPLE CURRENT ALUMINUM ELECTROLYTIC CAPACITORS CapAl16X25X7.5 100uF±20% 200 V 105⁰С</v>
      </c>
    </row>
    <row r="957" spans="1:20" x14ac:dyDescent="0.3">
      <c r="A957" s="50" t="s">
        <v>7251</v>
      </c>
      <c r="B957" s="50" t="str">
        <f t="shared" si="165"/>
        <v>EE</v>
      </c>
      <c r="C957" s="51" t="s">
        <v>5222</v>
      </c>
      <c r="D957" s="50" t="str">
        <f t="shared" si="166"/>
        <v>100uF</v>
      </c>
      <c r="E957" s="50" t="s">
        <v>5109</v>
      </c>
      <c r="F957" s="50" t="str">
        <f t="shared" si="167"/>
        <v>200 V</v>
      </c>
      <c r="G957" s="50" t="str">
        <f t="shared" si="168"/>
        <v>105⁰С</v>
      </c>
      <c r="H957" s="52" t="s">
        <v>7252</v>
      </c>
      <c r="I957" s="50" t="str">
        <f t="shared" si="169"/>
        <v>CapAl18X20X7.5mm 100uF, 200 V</v>
      </c>
      <c r="J957" s="45" t="s">
        <v>23</v>
      </c>
      <c r="K957" s="53" t="s">
        <v>5111</v>
      </c>
      <c r="L957" s="45" t="s">
        <v>25</v>
      </c>
      <c r="M957" s="52" t="str">
        <f t="shared" si="170"/>
        <v>CapAl18X20X7.5</v>
      </c>
      <c r="N957" s="52" t="str">
        <f t="shared" si="164"/>
        <v>CapAl18X20X7.5RA</v>
      </c>
      <c r="O957" s="52" t="str">
        <f t="shared" si="171"/>
        <v>CapAl18X20X7.5LA</v>
      </c>
      <c r="P957" s="52" t="s">
        <v>7253</v>
      </c>
      <c r="Q957" s="50" t="s">
        <v>5113</v>
      </c>
      <c r="R957" s="50" t="s">
        <v>7208</v>
      </c>
      <c r="S957" s="50" t="str">
        <f t="shared" ca="1" si="173"/>
        <v>C:\Altium Libraries\Passives Library\DataSheet\Aluminum Electrolytic Capacitors (Panasonic).pdf</v>
      </c>
      <c r="T957" s="50" t="str">
        <f t="shared" si="172"/>
        <v>HIGH RIPPLE CURRENT ALUMINUM ELECTROLYTIC CAPACITORS CapAl18X20X7.5 100uF±20% 200 V 105⁰С</v>
      </c>
    </row>
    <row r="958" spans="1:20" x14ac:dyDescent="0.3">
      <c r="A958" s="50" t="s">
        <v>7254</v>
      </c>
      <c r="B958" s="50" t="str">
        <f t="shared" si="165"/>
        <v>EE</v>
      </c>
      <c r="C958" s="51" t="s">
        <v>5218</v>
      </c>
      <c r="D958" s="50" t="str">
        <f t="shared" si="166"/>
        <v>150uF</v>
      </c>
      <c r="E958" s="50" t="s">
        <v>5109</v>
      </c>
      <c r="F958" s="50" t="str">
        <f t="shared" si="167"/>
        <v>200 V</v>
      </c>
      <c r="G958" s="50" t="str">
        <f t="shared" si="168"/>
        <v>105⁰С</v>
      </c>
      <c r="H958" s="52" t="s">
        <v>7255</v>
      </c>
      <c r="I958" s="50" t="str">
        <f t="shared" si="169"/>
        <v>CapAl16X25X7.5mm 150uF, 200 V</v>
      </c>
      <c r="J958" s="45" t="s">
        <v>23</v>
      </c>
      <c r="K958" s="53" t="s">
        <v>5111</v>
      </c>
      <c r="L958" s="45" t="s">
        <v>25</v>
      </c>
      <c r="M958" s="52" t="str">
        <f t="shared" si="170"/>
        <v>CapAl16X25X7.5</v>
      </c>
      <c r="N958" s="52" t="str">
        <f t="shared" si="164"/>
        <v>CapAl16X25X7.5RA</v>
      </c>
      <c r="O958" s="52" t="str">
        <f t="shared" si="171"/>
        <v>CapAl16X25X7.5LA</v>
      </c>
      <c r="P958" s="52" t="s">
        <v>7256</v>
      </c>
      <c r="Q958" s="50" t="s">
        <v>5113</v>
      </c>
      <c r="R958" s="50" t="s">
        <v>7208</v>
      </c>
      <c r="S958" s="50" t="str">
        <f t="shared" ca="1" si="173"/>
        <v>C:\Altium Libraries\Passives Library\DataSheet\Aluminum Electrolytic Capacitors (Panasonic).pdf</v>
      </c>
      <c r="T958" s="50" t="str">
        <f t="shared" si="172"/>
        <v>HIGH RIPPLE CURRENT ALUMINUM ELECTROLYTIC CAPACITORS CapAl16X25X7.5 150uF±20% 200 V 105⁰С</v>
      </c>
    </row>
    <row r="959" spans="1:20" x14ac:dyDescent="0.3">
      <c r="A959" s="50" t="s">
        <v>7257</v>
      </c>
      <c r="B959" s="50" t="str">
        <f t="shared" si="165"/>
        <v>EE</v>
      </c>
      <c r="C959" s="51" t="s">
        <v>5234</v>
      </c>
      <c r="D959" s="50" t="str">
        <f t="shared" si="166"/>
        <v>220uF</v>
      </c>
      <c r="E959" s="50" t="s">
        <v>5109</v>
      </c>
      <c r="F959" s="50" t="str">
        <f t="shared" si="167"/>
        <v>200 V</v>
      </c>
      <c r="G959" s="50" t="str">
        <f t="shared" si="168"/>
        <v>105⁰С</v>
      </c>
      <c r="H959" s="52" t="s">
        <v>6124</v>
      </c>
      <c r="I959" s="50" t="str">
        <f t="shared" si="169"/>
        <v>CapAl18X31.5X7.5mm 220uF, 200 V</v>
      </c>
      <c r="J959" s="45" t="s">
        <v>23</v>
      </c>
      <c r="K959" s="53" t="s">
        <v>5111</v>
      </c>
      <c r="L959" s="45" t="s">
        <v>25</v>
      </c>
      <c r="M959" s="52" t="str">
        <f t="shared" si="170"/>
        <v>CapAl18X31.5X7.5</v>
      </c>
      <c r="N959" s="52" t="str">
        <f t="shared" si="164"/>
        <v>CapAl18X31.5X7.5RA</v>
      </c>
      <c r="O959" s="52" t="str">
        <f t="shared" si="171"/>
        <v>CapAl18X31.5X7.5LA</v>
      </c>
      <c r="P959" s="52" t="s">
        <v>7258</v>
      </c>
      <c r="Q959" s="50" t="s">
        <v>5113</v>
      </c>
      <c r="R959" s="50" t="s">
        <v>7208</v>
      </c>
      <c r="S959" s="50" t="str">
        <f t="shared" ca="1" si="173"/>
        <v>C:\Altium Libraries\Passives Library\DataSheet\Aluminum Electrolytic Capacitors (Panasonic).pdf</v>
      </c>
      <c r="T959" s="50" t="str">
        <f t="shared" si="172"/>
        <v>HIGH RIPPLE CURRENT ALUMINUM ELECTROLYTIC CAPACITORS CapAl18X31.5X7.5 220uF±20% 200 V 105⁰С</v>
      </c>
    </row>
    <row r="960" spans="1:20" x14ac:dyDescent="0.3">
      <c r="A960" s="50" t="s">
        <v>7259</v>
      </c>
      <c r="B960" s="50" t="str">
        <f t="shared" si="165"/>
        <v>EE</v>
      </c>
      <c r="C960" s="51" t="s">
        <v>5328</v>
      </c>
      <c r="D960" s="50" t="str">
        <f t="shared" si="166"/>
        <v>330uF</v>
      </c>
      <c r="E960" s="50" t="s">
        <v>5109</v>
      </c>
      <c r="F960" s="50" t="str">
        <f t="shared" si="167"/>
        <v>200 V</v>
      </c>
      <c r="G960" s="50" t="str">
        <f t="shared" si="168"/>
        <v>105⁰С</v>
      </c>
      <c r="H960" s="52" t="s">
        <v>7260</v>
      </c>
      <c r="I960" s="50" t="str">
        <f t="shared" si="169"/>
        <v>CapAl18X40X7.5mm 330uF, 200 V</v>
      </c>
      <c r="J960" s="45" t="s">
        <v>23</v>
      </c>
      <c r="K960" s="53" t="s">
        <v>5111</v>
      </c>
      <c r="L960" s="45" t="s">
        <v>25</v>
      </c>
      <c r="M960" s="52" t="str">
        <f t="shared" si="170"/>
        <v>CapAl18X40X7.5</v>
      </c>
      <c r="N960" s="52" t="str">
        <f t="shared" si="164"/>
        <v>CapAl18X40X7.5RA</v>
      </c>
      <c r="O960" s="52" t="str">
        <f t="shared" si="171"/>
        <v>CapAl18X40X7.5LA</v>
      </c>
      <c r="P960" s="52" t="s">
        <v>7261</v>
      </c>
      <c r="Q960" s="50" t="s">
        <v>5113</v>
      </c>
      <c r="R960" s="50" t="s">
        <v>7208</v>
      </c>
      <c r="S960" s="50" t="str">
        <f t="shared" ca="1" si="173"/>
        <v>C:\Altium Libraries\Passives Library\DataSheet\Aluminum Electrolytic Capacitors (Panasonic).pdf</v>
      </c>
      <c r="T960" s="50" t="str">
        <f t="shared" si="172"/>
        <v>HIGH RIPPLE CURRENT ALUMINUM ELECTROLYTIC CAPACITORS CapAl18X40X7.5 330uF±20% 200 V 105⁰С</v>
      </c>
    </row>
    <row r="961" spans="1:20" x14ac:dyDescent="0.3">
      <c r="A961" s="50" t="s">
        <v>7262</v>
      </c>
      <c r="B961" s="50" t="str">
        <f t="shared" si="165"/>
        <v>EE</v>
      </c>
      <c r="C961" s="51" t="s">
        <v>5162</v>
      </c>
      <c r="D961" s="50" t="str">
        <f t="shared" si="166"/>
        <v>22uF</v>
      </c>
      <c r="E961" s="50" t="s">
        <v>5109</v>
      </c>
      <c r="F961" s="50" t="str">
        <f t="shared" si="167"/>
        <v>250 V</v>
      </c>
      <c r="G961" s="50" t="str">
        <f t="shared" si="168"/>
        <v>105⁰С</v>
      </c>
      <c r="H961" s="52" t="s">
        <v>7263</v>
      </c>
      <c r="I961" s="50" t="str">
        <f t="shared" si="169"/>
        <v>CapAl10X20X5.0mm 22uF, 250 V</v>
      </c>
      <c r="J961" s="45" t="s">
        <v>23</v>
      </c>
      <c r="K961" s="53" t="s">
        <v>5111</v>
      </c>
      <c r="L961" s="45" t="s">
        <v>25</v>
      </c>
      <c r="M961" s="52" t="str">
        <f t="shared" si="170"/>
        <v>CapAl10X20X5.0</v>
      </c>
      <c r="N961" s="52" t="str">
        <f t="shared" si="164"/>
        <v>CapAl10X20X5.0RA</v>
      </c>
      <c r="O961" s="52" t="str">
        <f t="shared" si="171"/>
        <v>CapAl10X20X5.0LA</v>
      </c>
      <c r="P961" s="52" t="s">
        <v>7264</v>
      </c>
      <c r="Q961" s="50" t="s">
        <v>5113</v>
      </c>
      <c r="R961" s="50" t="s">
        <v>7208</v>
      </c>
      <c r="S961" s="50" t="str">
        <f t="shared" ca="1" si="173"/>
        <v>C:\Altium Libraries\Passives Library\DataSheet\Aluminum Electrolytic Capacitors (Panasonic).pdf</v>
      </c>
      <c r="T961" s="50" t="str">
        <f t="shared" si="172"/>
        <v>HIGH RIPPLE CURRENT ALUMINUM ELECTROLYTIC CAPACITORS CapAl10X20X5.0 22uF±20% 250 V 105⁰С</v>
      </c>
    </row>
    <row r="962" spans="1:20" x14ac:dyDescent="0.3">
      <c r="A962" s="50" t="s">
        <v>7265</v>
      </c>
      <c r="B962" s="50" t="str">
        <f t="shared" si="165"/>
        <v>EE</v>
      </c>
      <c r="C962" s="51" t="s">
        <v>5184</v>
      </c>
      <c r="D962" s="50" t="str">
        <f t="shared" si="166"/>
        <v>33uF</v>
      </c>
      <c r="E962" s="50" t="s">
        <v>5109</v>
      </c>
      <c r="F962" s="50" t="str">
        <f t="shared" si="167"/>
        <v>250 V</v>
      </c>
      <c r="G962" s="50" t="str">
        <f t="shared" si="168"/>
        <v>105⁰С</v>
      </c>
      <c r="H962" s="52" t="s">
        <v>5155</v>
      </c>
      <c r="I962" s="50" t="str">
        <f t="shared" si="169"/>
        <v>CapAl12.5X20X5.0mm 33uF, 250 V</v>
      </c>
      <c r="J962" s="45" t="s">
        <v>23</v>
      </c>
      <c r="K962" s="53" t="s">
        <v>5111</v>
      </c>
      <c r="L962" s="45" t="s">
        <v>25</v>
      </c>
      <c r="M962" s="52" t="str">
        <f t="shared" si="170"/>
        <v>CapAl12.5X20X5.0</v>
      </c>
      <c r="N962" s="52" t="str">
        <f t="shared" si="164"/>
        <v>CapAl12.5X20X5.0RA</v>
      </c>
      <c r="O962" s="52" t="str">
        <f t="shared" si="171"/>
        <v>CapAl12.5X20X5.0LA</v>
      </c>
      <c r="P962" s="52" t="s">
        <v>7266</v>
      </c>
      <c r="Q962" s="50" t="s">
        <v>5113</v>
      </c>
      <c r="R962" s="50" t="s">
        <v>7208</v>
      </c>
      <c r="S962" s="50" t="str">
        <f t="shared" ca="1" si="173"/>
        <v>C:\Altium Libraries\Passives Library\DataSheet\Aluminum Electrolytic Capacitors (Panasonic).pdf</v>
      </c>
      <c r="T962" s="50" t="str">
        <f t="shared" si="172"/>
        <v>HIGH RIPPLE CURRENT ALUMINUM ELECTROLYTIC CAPACITORS CapAl12.5X20X5.0 33uF±20% 250 V 105⁰С</v>
      </c>
    </row>
    <row r="963" spans="1:20" x14ac:dyDescent="0.3">
      <c r="A963" s="50" t="s">
        <v>7267</v>
      </c>
      <c r="B963" s="50" t="str">
        <f t="shared" si="165"/>
        <v>EE</v>
      </c>
      <c r="C963" s="51" t="s">
        <v>5196</v>
      </c>
      <c r="D963" s="50" t="str">
        <f t="shared" si="166"/>
        <v>47uF</v>
      </c>
      <c r="E963" s="50" t="s">
        <v>5109</v>
      </c>
      <c r="F963" s="50" t="str">
        <f t="shared" si="167"/>
        <v>250 V</v>
      </c>
      <c r="G963" s="50" t="str">
        <f t="shared" si="168"/>
        <v>105⁰С</v>
      </c>
      <c r="H963" s="52" t="s">
        <v>6109</v>
      </c>
      <c r="I963" s="50" t="str">
        <f t="shared" si="169"/>
        <v>CapAl12.5X25X5.0mm 47uF, 250 V</v>
      </c>
      <c r="J963" s="45" t="s">
        <v>23</v>
      </c>
      <c r="K963" s="53" t="s">
        <v>5111</v>
      </c>
      <c r="L963" s="45" t="s">
        <v>25</v>
      </c>
      <c r="M963" s="52" t="str">
        <f t="shared" si="170"/>
        <v>CapAl12.5X25X5.0</v>
      </c>
      <c r="N963" s="52" t="str">
        <f t="shared" ref="N963:N1026" si="174">CONCATENATE(M963,"RA")</f>
        <v>CapAl12.5X25X5.0RA</v>
      </c>
      <c r="O963" s="52" t="str">
        <f t="shared" si="171"/>
        <v>CapAl12.5X25X5.0LA</v>
      </c>
      <c r="P963" s="52" t="s">
        <v>7268</v>
      </c>
      <c r="Q963" s="50" t="s">
        <v>5113</v>
      </c>
      <c r="R963" s="50" t="s">
        <v>7208</v>
      </c>
      <c r="S963" s="50" t="str">
        <f t="shared" ca="1" si="173"/>
        <v>C:\Altium Libraries\Passives Library\DataSheet\Aluminum Electrolytic Capacitors (Panasonic).pdf</v>
      </c>
      <c r="T963" s="50" t="str">
        <f t="shared" si="172"/>
        <v>HIGH RIPPLE CURRENT ALUMINUM ELECTROLYTIC CAPACITORS CapAl12.5X25X5.0 47uF±20% 250 V 105⁰С</v>
      </c>
    </row>
    <row r="964" spans="1:20" x14ac:dyDescent="0.3">
      <c r="A964" s="50" t="s">
        <v>7269</v>
      </c>
      <c r="B964" s="50" t="str">
        <f t="shared" si="165"/>
        <v>EE</v>
      </c>
      <c r="C964" s="51" t="s">
        <v>5204</v>
      </c>
      <c r="D964" s="50" t="str">
        <f t="shared" si="166"/>
        <v>47uF</v>
      </c>
      <c r="E964" s="50" t="s">
        <v>5109</v>
      </c>
      <c r="F964" s="50" t="str">
        <f t="shared" si="167"/>
        <v>250 V</v>
      </c>
      <c r="G964" s="50" t="str">
        <f t="shared" si="168"/>
        <v>105⁰С</v>
      </c>
      <c r="H964" s="52" t="s">
        <v>5895</v>
      </c>
      <c r="I964" s="50" t="str">
        <f t="shared" si="169"/>
        <v>CapAl16X20X7.5mm 47uF, 250 V</v>
      </c>
      <c r="J964" s="45" t="s">
        <v>23</v>
      </c>
      <c r="K964" s="53" t="s">
        <v>5111</v>
      </c>
      <c r="L964" s="45" t="s">
        <v>25</v>
      </c>
      <c r="M964" s="52" t="str">
        <f t="shared" si="170"/>
        <v>CapAl16X20X7.5</v>
      </c>
      <c r="N964" s="52" t="str">
        <f t="shared" si="174"/>
        <v>CapAl16X20X7.5RA</v>
      </c>
      <c r="O964" s="52" t="str">
        <f t="shared" si="171"/>
        <v>CapAl16X20X7.5LA</v>
      </c>
      <c r="P964" s="52" t="s">
        <v>7270</v>
      </c>
      <c r="Q964" s="50" t="s">
        <v>5113</v>
      </c>
      <c r="R964" s="50" t="s">
        <v>7208</v>
      </c>
      <c r="S964" s="50" t="str">
        <f t="shared" ca="1" si="173"/>
        <v>C:\Altium Libraries\Passives Library\DataSheet\Aluminum Electrolytic Capacitors (Panasonic).pdf</v>
      </c>
      <c r="T964" s="50" t="str">
        <f t="shared" si="172"/>
        <v>HIGH RIPPLE CURRENT ALUMINUM ELECTROLYTIC CAPACITORS CapAl16X20X7.5 47uF±20% 250 V 105⁰С</v>
      </c>
    </row>
    <row r="965" spans="1:20" x14ac:dyDescent="0.3">
      <c r="A965" s="50" t="s">
        <v>7271</v>
      </c>
      <c r="B965" s="50" t="str">
        <f t="shared" si="165"/>
        <v>EE</v>
      </c>
      <c r="C965" s="51" t="s">
        <v>5204</v>
      </c>
      <c r="D965" s="50" t="str">
        <f t="shared" si="166"/>
        <v>68uF</v>
      </c>
      <c r="E965" s="50" t="s">
        <v>5109</v>
      </c>
      <c r="F965" s="50" t="str">
        <f t="shared" si="167"/>
        <v>250 V</v>
      </c>
      <c r="G965" s="50" t="str">
        <f t="shared" si="168"/>
        <v>105⁰С</v>
      </c>
      <c r="H965" s="52" t="s">
        <v>5895</v>
      </c>
      <c r="I965" s="50" t="str">
        <f t="shared" si="169"/>
        <v>CapAl16X20X7.5mm 68uF, 250 V</v>
      </c>
      <c r="J965" s="45" t="s">
        <v>23</v>
      </c>
      <c r="K965" s="53" t="s">
        <v>5111</v>
      </c>
      <c r="L965" s="45" t="s">
        <v>25</v>
      </c>
      <c r="M965" s="52" t="str">
        <f t="shared" si="170"/>
        <v>CapAl16X20X7.5</v>
      </c>
      <c r="N965" s="52" t="str">
        <f t="shared" si="174"/>
        <v>CapAl16X20X7.5RA</v>
      </c>
      <c r="O965" s="52" t="str">
        <f t="shared" si="171"/>
        <v>CapAl16X20X7.5LA</v>
      </c>
      <c r="P965" s="52" t="s">
        <v>7272</v>
      </c>
      <c r="Q965" s="50" t="s">
        <v>5113</v>
      </c>
      <c r="R965" s="50" t="s">
        <v>7208</v>
      </c>
      <c r="S965" s="50" t="str">
        <f t="shared" ca="1" si="173"/>
        <v>C:\Altium Libraries\Passives Library\DataSheet\Aluminum Electrolytic Capacitors (Panasonic).pdf</v>
      </c>
      <c r="T965" s="50" t="str">
        <f t="shared" si="172"/>
        <v>HIGH RIPPLE CURRENT ALUMINUM ELECTROLYTIC CAPACITORS CapAl16X20X7.5 68uF±20% 250 V 105⁰С</v>
      </c>
    </row>
    <row r="966" spans="1:20" x14ac:dyDescent="0.3">
      <c r="A966" s="50" t="s">
        <v>7273</v>
      </c>
      <c r="B966" s="50" t="str">
        <f t="shared" si="165"/>
        <v>EE</v>
      </c>
      <c r="C966" s="51" t="s">
        <v>5218</v>
      </c>
      <c r="D966" s="50" t="str">
        <f t="shared" si="166"/>
        <v>82uF</v>
      </c>
      <c r="E966" s="50" t="s">
        <v>5109</v>
      </c>
      <c r="F966" s="50" t="str">
        <f t="shared" si="167"/>
        <v>250 V</v>
      </c>
      <c r="G966" s="50" t="str">
        <f t="shared" si="168"/>
        <v>105⁰С</v>
      </c>
      <c r="H966" s="52" t="s">
        <v>5901</v>
      </c>
      <c r="I966" s="50" t="str">
        <f t="shared" si="169"/>
        <v>CapAl16X25X7.5mm 82uF, 250 V</v>
      </c>
      <c r="J966" s="45" t="s">
        <v>23</v>
      </c>
      <c r="K966" s="53" t="s">
        <v>5111</v>
      </c>
      <c r="L966" s="45" t="s">
        <v>25</v>
      </c>
      <c r="M966" s="52" t="str">
        <f t="shared" si="170"/>
        <v>CapAl16X25X7.5</v>
      </c>
      <c r="N966" s="52" t="str">
        <f t="shared" si="174"/>
        <v>CapAl16X25X7.5RA</v>
      </c>
      <c r="O966" s="52" t="str">
        <f t="shared" si="171"/>
        <v>CapAl16X25X7.5LA</v>
      </c>
      <c r="P966" s="52" t="s">
        <v>7274</v>
      </c>
      <c r="Q966" s="50" t="s">
        <v>5113</v>
      </c>
      <c r="R966" s="50" t="s">
        <v>7208</v>
      </c>
      <c r="S966" s="50" t="str">
        <f t="shared" ca="1" si="173"/>
        <v>C:\Altium Libraries\Passives Library\DataSheet\Aluminum Electrolytic Capacitors (Panasonic).pdf</v>
      </c>
      <c r="T966" s="50" t="str">
        <f t="shared" si="172"/>
        <v>HIGH RIPPLE CURRENT ALUMINUM ELECTROLYTIC CAPACITORS CapAl16X25X7.5 82uF±20% 250 V 105⁰С</v>
      </c>
    </row>
    <row r="967" spans="1:20" x14ac:dyDescent="0.3">
      <c r="A967" s="50" t="s">
        <v>7275</v>
      </c>
      <c r="B967" s="50" t="str">
        <f t="shared" si="165"/>
        <v>EE</v>
      </c>
      <c r="C967" s="51" t="s">
        <v>5222</v>
      </c>
      <c r="D967" s="50" t="str">
        <f t="shared" si="166"/>
        <v>82uF</v>
      </c>
      <c r="E967" s="50" t="s">
        <v>5109</v>
      </c>
      <c r="F967" s="50" t="str">
        <f t="shared" si="167"/>
        <v>250 V</v>
      </c>
      <c r="G967" s="50" t="str">
        <f t="shared" si="168"/>
        <v>105⁰С</v>
      </c>
      <c r="H967" s="52" t="s">
        <v>5901</v>
      </c>
      <c r="I967" s="50" t="str">
        <f t="shared" si="169"/>
        <v>CapAl18X20X7.5mm 82uF, 250 V</v>
      </c>
      <c r="J967" s="45" t="s">
        <v>23</v>
      </c>
      <c r="K967" s="53" t="s">
        <v>5111</v>
      </c>
      <c r="L967" s="45" t="s">
        <v>25</v>
      </c>
      <c r="M967" s="52" t="str">
        <f t="shared" si="170"/>
        <v>CapAl18X20X7.5</v>
      </c>
      <c r="N967" s="52" t="str">
        <f t="shared" si="174"/>
        <v>CapAl18X20X7.5RA</v>
      </c>
      <c r="O967" s="52" t="str">
        <f t="shared" si="171"/>
        <v>CapAl18X20X7.5LA</v>
      </c>
      <c r="P967" s="52" t="s">
        <v>7276</v>
      </c>
      <c r="Q967" s="50" t="s">
        <v>5113</v>
      </c>
      <c r="R967" s="50" t="s">
        <v>7208</v>
      </c>
      <c r="S967" s="50" t="str">
        <f t="shared" ca="1" si="173"/>
        <v>C:\Altium Libraries\Passives Library\DataSheet\Aluminum Electrolytic Capacitors (Panasonic).pdf</v>
      </c>
      <c r="T967" s="50" t="str">
        <f t="shared" si="172"/>
        <v>HIGH RIPPLE CURRENT ALUMINUM ELECTROLYTIC CAPACITORS CapAl18X20X7.5 82uF±20% 250 V 105⁰С</v>
      </c>
    </row>
    <row r="968" spans="1:20" x14ac:dyDescent="0.3">
      <c r="A968" s="50" t="s">
        <v>7277</v>
      </c>
      <c r="B968" s="50" t="str">
        <f t="shared" si="165"/>
        <v>EE</v>
      </c>
      <c r="C968" s="51" t="s">
        <v>5226</v>
      </c>
      <c r="D968" s="50" t="str">
        <f t="shared" si="166"/>
        <v>100uF</v>
      </c>
      <c r="E968" s="50" t="s">
        <v>5109</v>
      </c>
      <c r="F968" s="50" t="str">
        <f t="shared" si="167"/>
        <v>250 V</v>
      </c>
      <c r="G968" s="50" t="str">
        <f t="shared" si="168"/>
        <v>105⁰С</v>
      </c>
      <c r="H968" s="52" t="s">
        <v>7150</v>
      </c>
      <c r="I968" s="50" t="str">
        <f t="shared" si="169"/>
        <v>CapAl16X31.5X7.5mm 100uF, 250 V</v>
      </c>
      <c r="J968" s="45" t="s">
        <v>23</v>
      </c>
      <c r="K968" s="53" t="s">
        <v>5111</v>
      </c>
      <c r="L968" s="45" t="s">
        <v>25</v>
      </c>
      <c r="M968" s="52" t="str">
        <f t="shared" si="170"/>
        <v>CapAl16X31.5X7.5</v>
      </c>
      <c r="N968" s="52" t="str">
        <f t="shared" si="174"/>
        <v>CapAl16X31.5X7.5RA</v>
      </c>
      <c r="O968" s="52" t="str">
        <f t="shared" si="171"/>
        <v>CapAl16X31.5X7.5LA</v>
      </c>
      <c r="P968" s="52" t="s">
        <v>7278</v>
      </c>
      <c r="Q968" s="50" t="s">
        <v>5113</v>
      </c>
      <c r="R968" s="50" t="s">
        <v>7208</v>
      </c>
      <c r="S968" s="50" t="str">
        <f t="shared" ca="1" si="173"/>
        <v>C:\Altium Libraries\Passives Library\DataSheet\Aluminum Electrolytic Capacitors (Panasonic).pdf</v>
      </c>
      <c r="T968" s="50" t="str">
        <f t="shared" si="172"/>
        <v>HIGH RIPPLE CURRENT ALUMINUM ELECTROLYTIC CAPACITORS CapAl16X31.5X7.5 100uF±20% 250 V 105⁰С</v>
      </c>
    </row>
    <row r="969" spans="1:20" x14ac:dyDescent="0.3">
      <c r="A969" s="50" t="s">
        <v>7279</v>
      </c>
      <c r="B969" s="50" t="str">
        <f t="shared" si="165"/>
        <v>EE</v>
      </c>
      <c r="C969" s="51" t="s">
        <v>5319</v>
      </c>
      <c r="D969" s="50" t="str">
        <f t="shared" si="166"/>
        <v>100uF</v>
      </c>
      <c r="E969" s="50" t="s">
        <v>5109</v>
      </c>
      <c r="F969" s="50" t="str">
        <f t="shared" si="167"/>
        <v>250 V</v>
      </c>
      <c r="G969" s="50" t="str">
        <f t="shared" si="168"/>
        <v>105⁰С</v>
      </c>
      <c r="H969" s="52" t="s">
        <v>7150</v>
      </c>
      <c r="I969" s="50" t="str">
        <f t="shared" si="169"/>
        <v>CapAl18X25X7.5mm 100uF, 250 V</v>
      </c>
      <c r="J969" s="45" t="s">
        <v>23</v>
      </c>
      <c r="K969" s="53" t="s">
        <v>5111</v>
      </c>
      <c r="L969" s="45" t="s">
        <v>25</v>
      </c>
      <c r="M969" s="52" t="str">
        <f t="shared" si="170"/>
        <v>CapAl18X25X7.5</v>
      </c>
      <c r="N969" s="52" t="str">
        <f t="shared" si="174"/>
        <v>CapAl18X25X7.5RA</v>
      </c>
      <c r="O969" s="52" t="str">
        <f t="shared" si="171"/>
        <v>CapAl18X25X7.5LA</v>
      </c>
      <c r="P969" s="52" t="s">
        <v>7280</v>
      </c>
      <c r="Q969" s="50" t="s">
        <v>5113</v>
      </c>
      <c r="R969" s="50" t="s">
        <v>7208</v>
      </c>
      <c r="S969" s="50" t="str">
        <f t="shared" ca="1" si="173"/>
        <v>C:\Altium Libraries\Passives Library\DataSheet\Aluminum Electrolytic Capacitors (Panasonic).pdf</v>
      </c>
      <c r="T969" s="50" t="str">
        <f t="shared" si="172"/>
        <v>HIGH RIPPLE CURRENT ALUMINUM ELECTROLYTIC CAPACITORS CapAl18X25X7.5 100uF±20% 250 V 105⁰С</v>
      </c>
    </row>
    <row r="970" spans="1:20" x14ac:dyDescent="0.3">
      <c r="A970" s="50" t="s">
        <v>7281</v>
      </c>
      <c r="B970" s="50" t="str">
        <f t="shared" si="165"/>
        <v>EE</v>
      </c>
      <c r="C970" s="51" t="s">
        <v>5234</v>
      </c>
      <c r="D970" s="50" t="str">
        <f t="shared" si="166"/>
        <v>150uF</v>
      </c>
      <c r="E970" s="50" t="s">
        <v>5109</v>
      </c>
      <c r="F970" s="50" t="str">
        <f t="shared" si="167"/>
        <v>250 V</v>
      </c>
      <c r="G970" s="50" t="str">
        <f t="shared" si="168"/>
        <v>105⁰С</v>
      </c>
      <c r="H970" s="52" t="s">
        <v>7282</v>
      </c>
      <c r="I970" s="50" t="str">
        <f t="shared" si="169"/>
        <v>CapAl18X31.5X7.5mm 150uF, 250 V</v>
      </c>
      <c r="J970" s="45" t="s">
        <v>23</v>
      </c>
      <c r="K970" s="53" t="s">
        <v>5111</v>
      </c>
      <c r="L970" s="45" t="s">
        <v>25</v>
      </c>
      <c r="M970" s="52" t="str">
        <f t="shared" si="170"/>
        <v>CapAl18X31.5X7.5</v>
      </c>
      <c r="N970" s="52" t="str">
        <f t="shared" si="174"/>
        <v>CapAl18X31.5X7.5RA</v>
      </c>
      <c r="O970" s="52" t="str">
        <f t="shared" si="171"/>
        <v>CapAl18X31.5X7.5LA</v>
      </c>
      <c r="P970" s="52" t="s">
        <v>7283</v>
      </c>
      <c r="Q970" s="50" t="s">
        <v>5113</v>
      </c>
      <c r="R970" s="50" t="s">
        <v>7208</v>
      </c>
      <c r="S970" s="50" t="str">
        <f t="shared" ca="1" si="173"/>
        <v>C:\Altium Libraries\Passives Library\DataSheet\Aluminum Electrolytic Capacitors (Panasonic).pdf</v>
      </c>
      <c r="T970" s="50" t="str">
        <f t="shared" si="172"/>
        <v>HIGH RIPPLE CURRENT ALUMINUM ELECTROLYTIC CAPACITORS CapAl18X31.5X7.5 150uF±20% 250 V 105⁰С</v>
      </c>
    </row>
    <row r="971" spans="1:20" x14ac:dyDescent="0.3">
      <c r="A971" s="50" t="s">
        <v>7284</v>
      </c>
      <c r="B971" s="50" t="str">
        <f t="shared" si="165"/>
        <v>EE</v>
      </c>
      <c r="C971" s="51" t="s">
        <v>5328</v>
      </c>
      <c r="D971" s="50" t="str">
        <f t="shared" si="166"/>
        <v>220uF</v>
      </c>
      <c r="E971" s="50" t="s">
        <v>5109</v>
      </c>
      <c r="F971" s="50" t="str">
        <f t="shared" si="167"/>
        <v>250 V</v>
      </c>
      <c r="G971" s="50" t="str">
        <f t="shared" si="168"/>
        <v>105⁰С</v>
      </c>
      <c r="H971" s="52" t="s">
        <v>5925</v>
      </c>
      <c r="I971" s="50" t="str">
        <f t="shared" si="169"/>
        <v>CapAl18X40X7.5mm 220uF, 250 V</v>
      </c>
      <c r="J971" s="45" t="s">
        <v>23</v>
      </c>
      <c r="K971" s="53" t="s">
        <v>5111</v>
      </c>
      <c r="L971" s="45" t="s">
        <v>25</v>
      </c>
      <c r="M971" s="52" t="str">
        <f t="shared" si="170"/>
        <v>CapAl18X40X7.5</v>
      </c>
      <c r="N971" s="52" t="str">
        <f t="shared" si="174"/>
        <v>CapAl18X40X7.5RA</v>
      </c>
      <c r="O971" s="52" t="str">
        <f t="shared" si="171"/>
        <v>CapAl18X40X7.5LA</v>
      </c>
      <c r="P971" s="52" t="s">
        <v>7285</v>
      </c>
      <c r="Q971" s="50" t="s">
        <v>5113</v>
      </c>
      <c r="R971" s="50" t="s">
        <v>7208</v>
      </c>
      <c r="S971" s="50" t="str">
        <f t="shared" ca="1" si="173"/>
        <v>C:\Altium Libraries\Passives Library\DataSheet\Aluminum Electrolytic Capacitors (Panasonic).pdf</v>
      </c>
      <c r="T971" s="50" t="str">
        <f t="shared" si="172"/>
        <v>HIGH RIPPLE CURRENT ALUMINUM ELECTROLYTIC CAPACITORS CapAl18X40X7.5 220uF±20% 250 V 105⁰С</v>
      </c>
    </row>
    <row r="972" spans="1:20" x14ac:dyDescent="0.3">
      <c r="A972" s="50" t="s">
        <v>7286</v>
      </c>
      <c r="B972" s="50" t="str">
        <f t="shared" si="165"/>
        <v>EE</v>
      </c>
      <c r="C972" s="51" t="s">
        <v>5162</v>
      </c>
      <c r="D972" s="50" t="str">
        <f t="shared" si="166"/>
        <v>15uF</v>
      </c>
      <c r="E972" s="50" t="s">
        <v>5109</v>
      </c>
      <c r="F972" s="50" t="str">
        <f t="shared" si="167"/>
        <v>350 V</v>
      </c>
      <c r="G972" s="50" t="str">
        <f t="shared" si="168"/>
        <v>105⁰С</v>
      </c>
      <c r="H972" s="52" t="s">
        <v>7029</v>
      </c>
      <c r="I972" s="50" t="str">
        <f t="shared" si="169"/>
        <v>CapAl10X20X5.0mm 15uF, 350 V</v>
      </c>
      <c r="J972" s="45" t="s">
        <v>23</v>
      </c>
      <c r="K972" s="53" t="s">
        <v>5111</v>
      </c>
      <c r="L972" s="45" t="s">
        <v>25</v>
      </c>
      <c r="M972" s="52" t="str">
        <f t="shared" si="170"/>
        <v>CapAl10X20X5.0</v>
      </c>
      <c r="N972" s="52" t="str">
        <f t="shared" si="174"/>
        <v>CapAl10X20X5.0RA</v>
      </c>
      <c r="O972" s="52" t="str">
        <f t="shared" si="171"/>
        <v>CapAl10X20X5.0LA</v>
      </c>
      <c r="P972" s="52" t="s">
        <v>7287</v>
      </c>
      <c r="Q972" s="50" t="s">
        <v>5113</v>
      </c>
      <c r="R972" s="50" t="s">
        <v>7208</v>
      </c>
      <c r="S972" s="50" t="str">
        <f t="shared" ca="1" si="173"/>
        <v>C:\Altium Libraries\Passives Library\DataSheet\Aluminum Electrolytic Capacitors (Panasonic).pdf</v>
      </c>
      <c r="T972" s="50" t="str">
        <f t="shared" si="172"/>
        <v>HIGH RIPPLE CURRENT ALUMINUM ELECTROLYTIC CAPACITORS CapAl10X20X5.0 15uF±20% 350 V 105⁰С</v>
      </c>
    </row>
    <row r="973" spans="1:20" x14ac:dyDescent="0.3">
      <c r="A973" s="50" t="s">
        <v>7288</v>
      </c>
      <c r="B973" s="50" t="str">
        <f t="shared" si="165"/>
        <v>EE</v>
      </c>
      <c r="C973" s="51" t="s">
        <v>5184</v>
      </c>
      <c r="D973" s="50" t="str">
        <f t="shared" si="166"/>
        <v>22uF</v>
      </c>
      <c r="E973" s="50" t="s">
        <v>5109</v>
      </c>
      <c r="F973" s="50" t="str">
        <f t="shared" si="167"/>
        <v>350 V</v>
      </c>
      <c r="G973" s="50" t="str">
        <f t="shared" si="168"/>
        <v>105⁰С</v>
      </c>
      <c r="H973" s="52" t="s">
        <v>7289</v>
      </c>
      <c r="I973" s="50" t="str">
        <f t="shared" si="169"/>
        <v>CapAl12.5X20X5.0mm 22uF, 350 V</v>
      </c>
      <c r="J973" s="45" t="s">
        <v>23</v>
      </c>
      <c r="K973" s="53" t="s">
        <v>5111</v>
      </c>
      <c r="L973" s="45" t="s">
        <v>25</v>
      </c>
      <c r="M973" s="52" t="str">
        <f t="shared" si="170"/>
        <v>CapAl12.5X20X5.0</v>
      </c>
      <c r="N973" s="52" t="str">
        <f t="shared" si="174"/>
        <v>CapAl12.5X20X5.0RA</v>
      </c>
      <c r="O973" s="52" t="str">
        <f t="shared" si="171"/>
        <v>CapAl12.5X20X5.0LA</v>
      </c>
      <c r="P973" s="52" t="s">
        <v>7290</v>
      </c>
      <c r="Q973" s="50" t="s">
        <v>5113</v>
      </c>
      <c r="R973" s="50" t="s">
        <v>7208</v>
      </c>
      <c r="S973" s="50" t="str">
        <f t="shared" ca="1" si="173"/>
        <v>C:\Altium Libraries\Passives Library\DataSheet\Aluminum Electrolytic Capacitors (Panasonic).pdf</v>
      </c>
      <c r="T973" s="50" t="str">
        <f t="shared" si="172"/>
        <v>HIGH RIPPLE CURRENT ALUMINUM ELECTROLYTIC CAPACITORS CapAl12.5X20X5.0 22uF±20% 350 V 105⁰С</v>
      </c>
    </row>
    <row r="974" spans="1:20" x14ac:dyDescent="0.3">
      <c r="A974" s="50" t="s">
        <v>7291</v>
      </c>
      <c r="B974" s="50" t="str">
        <f t="shared" si="165"/>
        <v>EE</v>
      </c>
      <c r="C974" s="51" t="s">
        <v>5196</v>
      </c>
      <c r="D974" s="50" t="str">
        <f t="shared" si="166"/>
        <v>33uF</v>
      </c>
      <c r="E974" s="50" t="s">
        <v>5109</v>
      </c>
      <c r="F974" s="50" t="str">
        <f t="shared" si="167"/>
        <v>350 V</v>
      </c>
      <c r="G974" s="50" t="str">
        <f t="shared" si="168"/>
        <v>105⁰С</v>
      </c>
      <c r="H974" s="52" t="s">
        <v>7107</v>
      </c>
      <c r="I974" s="50" t="str">
        <f t="shared" si="169"/>
        <v>CapAl12.5X25X5.0mm 33uF, 350 V</v>
      </c>
      <c r="J974" s="45" t="s">
        <v>23</v>
      </c>
      <c r="K974" s="53" t="s">
        <v>5111</v>
      </c>
      <c r="L974" s="45" t="s">
        <v>25</v>
      </c>
      <c r="M974" s="52" t="str">
        <f t="shared" si="170"/>
        <v>CapAl12.5X25X5.0</v>
      </c>
      <c r="N974" s="52" t="str">
        <f t="shared" si="174"/>
        <v>CapAl12.5X25X5.0RA</v>
      </c>
      <c r="O974" s="52" t="str">
        <f t="shared" si="171"/>
        <v>CapAl12.5X25X5.0LA</v>
      </c>
      <c r="P974" s="52" t="s">
        <v>7292</v>
      </c>
      <c r="Q974" s="50" t="s">
        <v>5113</v>
      </c>
      <c r="R974" s="50" t="s">
        <v>7208</v>
      </c>
      <c r="S974" s="50" t="str">
        <f t="shared" ca="1" si="173"/>
        <v>C:\Altium Libraries\Passives Library\DataSheet\Aluminum Electrolytic Capacitors (Panasonic).pdf</v>
      </c>
      <c r="T974" s="50" t="str">
        <f t="shared" si="172"/>
        <v>HIGH RIPPLE CURRENT ALUMINUM ELECTROLYTIC CAPACITORS CapAl12.5X25X5.0 33uF±20% 350 V 105⁰С</v>
      </c>
    </row>
    <row r="975" spans="1:20" x14ac:dyDescent="0.3">
      <c r="A975" s="50" t="s">
        <v>7293</v>
      </c>
      <c r="B975" s="50" t="str">
        <f t="shared" si="165"/>
        <v>EE</v>
      </c>
      <c r="C975" s="51" t="s">
        <v>5204</v>
      </c>
      <c r="D975" s="50" t="str">
        <f t="shared" si="166"/>
        <v>33uF</v>
      </c>
      <c r="E975" s="50" t="s">
        <v>5109</v>
      </c>
      <c r="F975" s="50" t="str">
        <f t="shared" si="167"/>
        <v>350 V</v>
      </c>
      <c r="G975" s="50" t="str">
        <f t="shared" si="168"/>
        <v>105⁰С</v>
      </c>
      <c r="H975" s="52" t="s">
        <v>5887</v>
      </c>
      <c r="I975" s="50" t="str">
        <f t="shared" si="169"/>
        <v>CapAl16X20X7.5mm 33uF, 350 V</v>
      </c>
      <c r="J975" s="45" t="s">
        <v>23</v>
      </c>
      <c r="K975" s="53" t="s">
        <v>5111</v>
      </c>
      <c r="L975" s="45" t="s">
        <v>25</v>
      </c>
      <c r="M975" s="52" t="str">
        <f t="shared" si="170"/>
        <v>CapAl16X20X7.5</v>
      </c>
      <c r="N975" s="52" t="str">
        <f t="shared" si="174"/>
        <v>CapAl16X20X7.5RA</v>
      </c>
      <c r="O975" s="52" t="str">
        <f t="shared" si="171"/>
        <v>CapAl16X20X7.5LA</v>
      </c>
      <c r="P975" s="52" t="s">
        <v>7294</v>
      </c>
      <c r="Q975" s="50" t="s">
        <v>5113</v>
      </c>
      <c r="R975" s="50" t="s">
        <v>7208</v>
      </c>
      <c r="S975" s="50" t="str">
        <f t="shared" ca="1" si="173"/>
        <v>C:\Altium Libraries\Passives Library\DataSheet\Aluminum Electrolytic Capacitors (Panasonic).pdf</v>
      </c>
      <c r="T975" s="50" t="str">
        <f t="shared" si="172"/>
        <v>HIGH RIPPLE CURRENT ALUMINUM ELECTROLYTIC CAPACITORS CapAl16X20X7.5 33uF±20% 350 V 105⁰С</v>
      </c>
    </row>
    <row r="976" spans="1:20" x14ac:dyDescent="0.3">
      <c r="A976" s="50" t="s">
        <v>7295</v>
      </c>
      <c r="B976" s="50" t="str">
        <f t="shared" si="165"/>
        <v>EE</v>
      </c>
      <c r="C976" s="51" t="s">
        <v>5218</v>
      </c>
      <c r="D976" s="50" t="str">
        <f t="shared" si="166"/>
        <v>47uF</v>
      </c>
      <c r="E976" s="50" t="s">
        <v>5109</v>
      </c>
      <c r="F976" s="50" t="str">
        <f t="shared" si="167"/>
        <v>350 V</v>
      </c>
      <c r="G976" s="50" t="str">
        <f t="shared" si="168"/>
        <v>105⁰С</v>
      </c>
      <c r="H976" s="52" t="s">
        <v>7296</v>
      </c>
      <c r="I976" s="50" t="str">
        <f t="shared" si="169"/>
        <v>CapAl16X25X7.5mm 47uF, 350 V</v>
      </c>
      <c r="J976" s="45" t="s">
        <v>23</v>
      </c>
      <c r="K976" s="53" t="s">
        <v>5111</v>
      </c>
      <c r="L976" s="45" t="s">
        <v>25</v>
      </c>
      <c r="M976" s="52" t="str">
        <f t="shared" si="170"/>
        <v>CapAl16X25X7.5</v>
      </c>
      <c r="N976" s="52" t="str">
        <f t="shared" si="174"/>
        <v>CapAl16X25X7.5RA</v>
      </c>
      <c r="O976" s="52" t="str">
        <f t="shared" si="171"/>
        <v>CapAl16X25X7.5LA</v>
      </c>
      <c r="P976" s="52" t="s">
        <v>7297</v>
      </c>
      <c r="Q976" s="50" t="s">
        <v>5113</v>
      </c>
      <c r="R976" s="50" t="s">
        <v>7208</v>
      </c>
      <c r="S976" s="50" t="str">
        <f t="shared" ca="1" si="173"/>
        <v>C:\Altium Libraries\Passives Library\DataSheet\Aluminum Electrolytic Capacitors (Panasonic).pdf</v>
      </c>
      <c r="T976" s="50" t="str">
        <f t="shared" si="172"/>
        <v>HIGH RIPPLE CURRENT ALUMINUM ELECTROLYTIC CAPACITORS CapAl16X25X7.5 47uF±20% 350 V 105⁰С</v>
      </c>
    </row>
    <row r="977" spans="1:20" x14ac:dyDescent="0.3">
      <c r="A977" s="50" t="s">
        <v>7298</v>
      </c>
      <c r="B977" s="50" t="str">
        <f t="shared" si="165"/>
        <v>EE</v>
      </c>
      <c r="C977" s="51" t="s">
        <v>5222</v>
      </c>
      <c r="D977" s="50" t="str">
        <f t="shared" si="166"/>
        <v>47uF</v>
      </c>
      <c r="E977" s="50" t="s">
        <v>5109</v>
      </c>
      <c r="F977" s="50" t="str">
        <f t="shared" si="167"/>
        <v>350 V</v>
      </c>
      <c r="G977" s="50" t="str">
        <f t="shared" si="168"/>
        <v>105⁰С</v>
      </c>
      <c r="H977" s="52" t="s">
        <v>7296</v>
      </c>
      <c r="I977" s="50" t="str">
        <f t="shared" si="169"/>
        <v>CapAl18X20X7.5mm 47uF, 350 V</v>
      </c>
      <c r="J977" s="45" t="s">
        <v>23</v>
      </c>
      <c r="K977" s="53" t="s">
        <v>5111</v>
      </c>
      <c r="L977" s="45" t="s">
        <v>25</v>
      </c>
      <c r="M977" s="52" t="str">
        <f t="shared" si="170"/>
        <v>CapAl18X20X7.5</v>
      </c>
      <c r="N977" s="52" t="str">
        <f t="shared" si="174"/>
        <v>CapAl18X20X7.5RA</v>
      </c>
      <c r="O977" s="52" t="str">
        <f t="shared" si="171"/>
        <v>CapAl18X20X7.5LA</v>
      </c>
      <c r="P977" s="52" t="s">
        <v>7299</v>
      </c>
      <c r="Q977" s="50" t="s">
        <v>5113</v>
      </c>
      <c r="R977" s="50" t="s">
        <v>7208</v>
      </c>
      <c r="S977" s="50" t="str">
        <f t="shared" ca="1" si="173"/>
        <v>C:\Altium Libraries\Passives Library\DataSheet\Aluminum Electrolytic Capacitors (Panasonic).pdf</v>
      </c>
      <c r="T977" s="50" t="str">
        <f t="shared" si="172"/>
        <v>HIGH RIPPLE CURRENT ALUMINUM ELECTROLYTIC CAPACITORS CapAl18X20X7.5 47uF±20% 350 V 105⁰С</v>
      </c>
    </row>
    <row r="978" spans="1:20" x14ac:dyDescent="0.3">
      <c r="A978" s="50" t="s">
        <v>7300</v>
      </c>
      <c r="B978" s="50" t="str">
        <f t="shared" si="165"/>
        <v>EE</v>
      </c>
      <c r="C978" s="51" t="s">
        <v>5226</v>
      </c>
      <c r="D978" s="50" t="str">
        <f t="shared" si="166"/>
        <v>68uF</v>
      </c>
      <c r="E978" s="50" t="s">
        <v>5109</v>
      </c>
      <c r="F978" s="50" t="str">
        <f t="shared" si="167"/>
        <v>350 V</v>
      </c>
      <c r="G978" s="50" t="str">
        <f t="shared" si="168"/>
        <v>105⁰С</v>
      </c>
      <c r="H978" s="52" t="s">
        <v>7301</v>
      </c>
      <c r="I978" s="50" t="str">
        <f t="shared" si="169"/>
        <v>CapAl16X31.5X7.5mm 68uF, 350 V</v>
      </c>
      <c r="J978" s="45" t="s">
        <v>23</v>
      </c>
      <c r="K978" s="53" t="s">
        <v>5111</v>
      </c>
      <c r="L978" s="45" t="s">
        <v>25</v>
      </c>
      <c r="M978" s="52" t="str">
        <f t="shared" si="170"/>
        <v>CapAl16X31.5X7.5</v>
      </c>
      <c r="N978" s="52" t="str">
        <f t="shared" si="174"/>
        <v>CapAl16X31.5X7.5RA</v>
      </c>
      <c r="O978" s="52" t="str">
        <f t="shared" si="171"/>
        <v>CapAl16X31.5X7.5LA</v>
      </c>
      <c r="P978" s="52" t="s">
        <v>7302</v>
      </c>
      <c r="Q978" s="50" t="s">
        <v>5113</v>
      </c>
      <c r="R978" s="50" t="s">
        <v>7208</v>
      </c>
      <c r="S978" s="50" t="str">
        <f t="shared" ca="1" si="173"/>
        <v>C:\Altium Libraries\Passives Library\DataSheet\Aluminum Electrolytic Capacitors (Panasonic).pdf</v>
      </c>
      <c r="T978" s="50" t="str">
        <f t="shared" si="172"/>
        <v>HIGH RIPPLE CURRENT ALUMINUM ELECTROLYTIC CAPACITORS CapAl16X31.5X7.5 68uF±20% 350 V 105⁰С</v>
      </c>
    </row>
    <row r="979" spans="1:20" x14ac:dyDescent="0.3">
      <c r="A979" s="50" t="s">
        <v>7303</v>
      </c>
      <c r="B979" s="50" t="str">
        <f t="shared" si="165"/>
        <v>EE</v>
      </c>
      <c r="C979" s="51" t="s">
        <v>5319</v>
      </c>
      <c r="D979" s="50" t="str">
        <f t="shared" si="166"/>
        <v>68uF</v>
      </c>
      <c r="E979" s="50" t="s">
        <v>5109</v>
      </c>
      <c r="F979" s="50" t="str">
        <f t="shared" si="167"/>
        <v>350 V</v>
      </c>
      <c r="G979" s="50" t="str">
        <f t="shared" si="168"/>
        <v>105⁰С</v>
      </c>
      <c r="H979" s="52" t="s">
        <v>6438</v>
      </c>
      <c r="I979" s="50" t="str">
        <f t="shared" si="169"/>
        <v>CapAl18X25X7.5mm 68uF, 350 V</v>
      </c>
      <c r="J979" s="45" t="s">
        <v>23</v>
      </c>
      <c r="K979" s="53" t="s">
        <v>5111</v>
      </c>
      <c r="L979" s="45" t="s">
        <v>25</v>
      </c>
      <c r="M979" s="52" t="str">
        <f t="shared" si="170"/>
        <v>CapAl18X25X7.5</v>
      </c>
      <c r="N979" s="52" t="str">
        <f t="shared" si="174"/>
        <v>CapAl18X25X7.5RA</v>
      </c>
      <c r="O979" s="52" t="str">
        <f t="shared" si="171"/>
        <v>CapAl18X25X7.5LA</v>
      </c>
      <c r="P979" s="52" t="s">
        <v>7304</v>
      </c>
      <c r="Q979" s="50" t="s">
        <v>5113</v>
      </c>
      <c r="R979" s="50" t="s">
        <v>7208</v>
      </c>
      <c r="S979" s="50" t="str">
        <f t="shared" ca="1" si="173"/>
        <v>C:\Altium Libraries\Passives Library\DataSheet\Aluminum Electrolytic Capacitors (Panasonic).pdf</v>
      </c>
      <c r="T979" s="50" t="str">
        <f t="shared" si="172"/>
        <v>HIGH RIPPLE CURRENT ALUMINUM ELECTROLYTIC CAPACITORS CapAl18X25X7.5 68uF±20% 350 V 105⁰С</v>
      </c>
    </row>
    <row r="980" spans="1:20" x14ac:dyDescent="0.3">
      <c r="A980" s="50" t="s">
        <v>7305</v>
      </c>
      <c r="B980" s="50" t="str">
        <f t="shared" si="165"/>
        <v>EE</v>
      </c>
      <c r="C980" s="51" t="s">
        <v>5319</v>
      </c>
      <c r="D980" s="50" t="str">
        <f t="shared" si="166"/>
        <v>82uF</v>
      </c>
      <c r="E980" s="50" t="s">
        <v>5109</v>
      </c>
      <c r="F980" s="50" t="str">
        <f t="shared" si="167"/>
        <v>350 V</v>
      </c>
      <c r="G980" s="50" t="str">
        <f t="shared" si="168"/>
        <v>105⁰С</v>
      </c>
      <c r="H980" s="52" t="s">
        <v>7301</v>
      </c>
      <c r="I980" s="50" t="str">
        <f t="shared" si="169"/>
        <v>CapAl18X25X7.5mm 82uF, 350 V</v>
      </c>
      <c r="J980" s="45" t="s">
        <v>23</v>
      </c>
      <c r="K980" s="53" t="s">
        <v>5111</v>
      </c>
      <c r="L980" s="45" t="s">
        <v>25</v>
      </c>
      <c r="M980" s="52" t="str">
        <f t="shared" si="170"/>
        <v>CapAl18X25X7.5</v>
      </c>
      <c r="N980" s="52" t="str">
        <f t="shared" si="174"/>
        <v>CapAl18X25X7.5RA</v>
      </c>
      <c r="O980" s="52" t="str">
        <f t="shared" si="171"/>
        <v>CapAl18X25X7.5LA</v>
      </c>
      <c r="P980" s="52" t="s">
        <v>7306</v>
      </c>
      <c r="Q980" s="50" t="s">
        <v>5113</v>
      </c>
      <c r="R980" s="50" t="s">
        <v>7208</v>
      </c>
      <c r="S980" s="50" t="str">
        <f t="shared" ca="1" si="173"/>
        <v>C:\Altium Libraries\Passives Library\DataSheet\Aluminum Electrolytic Capacitors (Panasonic).pdf</v>
      </c>
      <c r="T980" s="50" t="str">
        <f t="shared" si="172"/>
        <v>HIGH RIPPLE CURRENT ALUMINUM ELECTROLYTIC CAPACITORS CapAl18X25X7.5 82uF±20% 350 V 105⁰С</v>
      </c>
    </row>
    <row r="981" spans="1:20" x14ac:dyDescent="0.3">
      <c r="A981" s="50" t="s">
        <v>7307</v>
      </c>
      <c r="B981" s="50" t="str">
        <f t="shared" si="165"/>
        <v>EE</v>
      </c>
      <c r="C981" s="51" t="s">
        <v>5234</v>
      </c>
      <c r="D981" s="50" t="str">
        <f t="shared" si="166"/>
        <v>100uF</v>
      </c>
      <c r="E981" s="50" t="s">
        <v>5109</v>
      </c>
      <c r="F981" s="50" t="str">
        <f t="shared" si="167"/>
        <v>350 V</v>
      </c>
      <c r="G981" s="50" t="str">
        <f t="shared" si="168"/>
        <v>105⁰С</v>
      </c>
      <c r="H981" s="52" t="s">
        <v>5869</v>
      </c>
      <c r="I981" s="50" t="str">
        <f t="shared" si="169"/>
        <v>CapAl18X31.5X7.5mm 100uF, 350 V</v>
      </c>
      <c r="J981" s="45" t="s">
        <v>23</v>
      </c>
      <c r="K981" s="53" t="s">
        <v>5111</v>
      </c>
      <c r="L981" s="45" t="s">
        <v>25</v>
      </c>
      <c r="M981" s="52" t="str">
        <f t="shared" si="170"/>
        <v>CapAl18X31.5X7.5</v>
      </c>
      <c r="N981" s="52" t="str">
        <f t="shared" si="174"/>
        <v>CapAl18X31.5X7.5RA</v>
      </c>
      <c r="O981" s="52" t="str">
        <f t="shared" si="171"/>
        <v>CapAl18X31.5X7.5LA</v>
      </c>
      <c r="P981" s="52" t="s">
        <v>7308</v>
      </c>
      <c r="Q981" s="50" t="s">
        <v>5113</v>
      </c>
      <c r="R981" s="50" t="s">
        <v>7208</v>
      </c>
      <c r="S981" s="50" t="str">
        <f t="shared" ca="1" si="173"/>
        <v>C:\Altium Libraries\Passives Library\DataSheet\Aluminum Electrolytic Capacitors (Panasonic).pdf</v>
      </c>
      <c r="T981" s="50" t="str">
        <f t="shared" si="172"/>
        <v>HIGH RIPPLE CURRENT ALUMINUM ELECTROLYTIC CAPACITORS CapAl18X31.5X7.5 100uF±20% 350 V 105⁰С</v>
      </c>
    </row>
    <row r="982" spans="1:20" x14ac:dyDescent="0.3">
      <c r="A982" s="50" t="s">
        <v>7309</v>
      </c>
      <c r="B982" s="50" t="str">
        <f t="shared" si="165"/>
        <v>EE</v>
      </c>
      <c r="C982" s="51" t="s">
        <v>5162</v>
      </c>
      <c r="D982" s="50" t="str">
        <f t="shared" si="166"/>
        <v>10uF</v>
      </c>
      <c r="E982" s="50" t="s">
        <v>5109</v>
      </c>
      <c r="F982" s="50" t="str">
        <f t="shared" si="167"/>
        <v>400 V</v>
      </c>
      <c r="G982" s="50" t="str">
        <f t="shared" si="168"/>
        <v>105⁰С</v>
      </c>
      <c r="H982" s="52" t="s">
        <v>6854</v>
      </c>
      <c r="I982" s="50" t="str">
        <f t="shared" si="169"/>
        <v>CapAl10X20X5.0mm 10uF, 400 V</v>
      </c>
      <c r="J982" s="45" t="s">
        <v>23</v>
      </c>
      <c r="K982" s="53" t="s">
        <v>5111</v>
      </c>
      <c r="L982" s="45" t="s">
        <v>25</v>
      </c>
      <c r="M982" s="52" t="str">
        <f t="shared" si="170"/>
        <v>CapAl10X20X5.0</v>
      </c>
      <c r="N982" s="52" t="str">
        <f t="shared" si="174"/>
        <v>CapAl10X20X5.0RA</v>
      </c>
      <c r="O982" s="52" t="str">
        <f t="shared" si="171"/>
        <v>CapAl10X20X5.0LA</v>
      </c>
      <c r="P982" s="52" t="s">
        <v>7310</v>
      </c>
      <c r="Q982" s="50" t="s">
        <v>5113</v>
      </c>
      <c r="R982" s="50" t="s">
        <v>7208</v>
      </c>
      <c r="S982" s="50" t="str">
        <f t="shared" ca="1" si="173"/>
        <v>C:\Altium Libraries\Passives Library\DataSheet\Aluminum Electrolytic Capacitors (Panasonic).pdf</v>
      </c>
      <c r="T982" s="50" t="str">
        <f t="shared" si="172"/>
        <v>HIGH RIPPLE CURRENT ALUMINUM ELECTROLYTIC CAPACITORS CapAl10X20X5.0 10uF±20% 400 V 105⁰С</v>
      </c>
    </row>
    <row r="983" spans="1:20" x14ac:dyDescent="0.3">
      <c r="A983" s="50" t="s">
        <v>7311</v>
      </c>
      <c r="B983" s="50" t="str">
        <f t="shared" si="165"/>
        <v>EE</v>
      </c>
      <c r="C983" s="51" t="s">
        <v>5184</v>
      </c>
      <c r="D983" s="50" t="str">
        <f t="shared" si="166"/>
        <v>15uF</v>
      </c>
      <c r="E983" s="50" t="s">
        <v>5109</v>
      </c>
      <c r="F983" s="50" t="str">
        <f t="shared" si="167"/>
        <v>400 V</v>
      </c>
      <c r="G983" s="50" t="str">
        <f t="shared" si="168"/>
        <v>105⁰С</v>
      </c>
      <c r="H983" s="52" t="s">
        <v>6741</v>
      </c>
      <c r="I983" s="50" t="str">
        <f t="shared" si="169"/>
        <v>CapAl12.5X20X5.0mm 15uF, 400 V</v>
      </c>
      <c r="J983" s="45" t="s">
        <v>23</v>
      </c>
      <c r="K983" s="53" t="s">
        <v>5111</v>
      </c>
      <c r="L983" s="45" t="s">
        <v>25</v>
      </c>
      <c r="M983" s="52" t="str">
        <f t="shared" si="170"/>
        <v>CapAl12.5X20X5.0</v>
      </c>
      <c r="N983" s="52" t="str">
        <f t="shared" si="174"/>
        <v>CapAl12.5X20X5.0RA</v>
      </c>
      <c r="O983" s="52" t="str">
        <f t="shared" si="171"/>
        <v>CapAl12.5X20X5.0LA</v>
      </c>
      <c r="P983" s="52" t="s">
        <v>7312</v>
      </c>
      <c r="Q983" s="50" t="s">
        <v>5113</v>
      </c>
      <c r="R983" s="50" t="s">
        <v>7208</v>
      </c>
      <c r="S983" s="50" t="str">
        <f t="shared" ca="1" si="173"/>
        <v>C:\Altium Libraries\Passives Library\DataSheet\Aluminum Electrolytic Capacitors (Panasonic).pdf</v>
      </c>
      <c r="T983" s="50" t="str">
        <f t="shared" si="172"/>
        <v>HIGH RIPPLE CURRENT ALUMINUM ELECTROLYTIC CAPACITORS CapAl12.5X20X5.0 15uF±20% 400 V 105⁰С</v>
      </c>
    </row>
    <row r="984" spans="1:20" x14ac:dyDescent="0.3">
      <c r="A984" s="50" t="s">
        <v>7313</v>
      </c>
      <c r="B984" s="50" t="str">
        <f t="shared" si="165"/>
        <v>EE</v>
      </c>
      <c r="C984" s="51" t="s">
        <v>5196</v>
      </c>
      <c r="D984" s="50" t="str">
        <f t="shared" si="166"/>
        <v>22uF</v>
      </c>
      <c r="E984" s="50" t="s">
        <v>5109</v>
      </c>
      <c r="F984" s="50" t="str">
        <f t="shared" si="167"/>
        <v>400 V</v>
      </c>
      <c r="G984" s="50" t="str">
        <f t="shared" si="168"/>
        <v>105⁰С</v>
      </c>
      <c r="H984" s="52" t="s">
        <v>7314</v>
      </c>
      <c r="I984" s="50" t="str">
        <f t="shared" si="169"/>
        <v>CapAl12.5X25X5.0mm 22uF, 400 V</v>
      </c>
      <c r="J984" s="45" t="s">
        <v>23</v>
      </c>
      <c r="K984" s="53" t="s">
        <v>5111</v>
      </c>
      <c r="L984" s="45" t="s">
        <v>25</v>
      </c>
      <c r="M984" s="52" t="str">
        <f t="shared" si="170"/>
        <v>CapAl12.5X25X5.0</v>
      </c>
      <c r="N984" s="52" t="str">
        <f t="shared" si="174"/>
        <v>CapAl12.5X25X5.0RA</v>
      </c>
      <c r="O984" s="52" t="str">
        <f t="shared" si="171"/>
        <v>CapAl12.5X25X5.0LA</v>
      </c>
      <c r="P984" s="52" t="s">
        <v>7315</v>
      </c>
      <c r="Q984" s="50" t="s">
        <v>5113</v>
      </c>
      <c r="R984" s="50" t="s">
        <v>7208</v>
      </c>
      <c r="S984" s="50" t="str">
        <f t="shared" ca="1" si="173"/>
        <v>C:\Altium Libraries\Passives Library\DataSheet\Aluminum Electrolytic Capacitors (Panasonic).pdf</v>
      </c>
      <c r="T984" s="50" t="str">
        <f t="shared" si="172"/>
        <v>HIGH RIPPLE CURRENT ALUMINUM ELECTROLYTIC CAPACITORS CapAl12.5X25X5.0 22uF±20% 400 V 105⁰С</v>
      </c>
    </row>
    <row r="985" spans="1:20" x14ac:dyDescent="0.3">
      <c r="A985" s="50" t="s">
        <v>7316</v>
      </c>
      <c r="B985" s="50" t="str">
        <f t="shared" si="165"/>
        <v>EE</v>
      </c>
      <c r="C985" s="51" t="s">
        <v>5204</v>
      </c>
      <c r="D985" s="50" t="str">
        <f t="shared" si="166"/>
        <v>22uF</v>
      </c>
      <c r="E985" s="50" t="s">
        <v>5109</v>
      </c>
      <c r="F985" s="50" t="str">
        <f t="shared" si="167"/>
        <v>400 V</v>
      </c>
      <c r="G985" s="50" t="str">
        <f t="shared" si="168"/>
        <v>105⁰С</v>
      </c>
      <c r="H985" s="52" t="s">
        <v>5629</v>
      </c>
      <c r="I985" s="50" t="str">
        <f t="shared" si="169"/>
        <v>CapAl16X20X7.5mm 22uF, 400 V</v>
      </c>
      <c r="J985" s="45" t="s">
        <v>23</v>
      </c>
      <c r="K985" s="53" t="s">
        <v>5111</v>
      </c>
      <c r="L985" s="45" t="s">
        <v>25</v>
      </c>
      <c r="M985" s="52" t="str">
        <f t="shared" si="170"/>
        <v>CapAl16X20X7.5</v>
      </c>
      <c r="N985" s="52" t="str">
        <f t="shared" si="174"/>
        <v>CapAl16X20X7.5RA</v>
      </c>
      <c r="O985" s="52" t="str">
        <f t="shared" si="171"/>
        <v>CapAl16X20X7.5LA</v>
      </c>
      <c r="P985" s="52" t="s">
        <v>7317</v>
      </c>
      <c r="Q985" s="50" t="s">
        <v>5113</v>
      </c>
      <c r="R985" s="50" t="s">
        <v>7208</v>
      </c>
      <c r="S985" s="50" t="str">
        <f t="shared" ca="1" si="173"/>
        <v>C:\Altium Libraries\Passives Library\DataSheet\Aluminum Electrolytic Capacitors (Panasonic).pdf</v>
      </c>
      <c r="T985" s="50" t="str">
        <f t="shared" si="172"/>
        <v>HIGH RIPPLE CURRENT ALUMINUM ELECTROLYTIC CAPACITORS CapAl16X20X7.5 22uF±20% 400 V 105⁰С</v>
      </c>
    </row>
    <row r="986" spans="1:20" x14ac:dyDescent="0.3">
      <c r="A986" s="50" t="s">
        <v>7318</v>
      </c>
      <c r="B986" s="50" t="str">
        <f t="shared" si="165"/>
        <v>EE</v>
      </c>
      <c r="C986" s="51" t="s">
        <v>5204</v>
      </c>
      <c r="D986" s="50" t="str">
        <f t="shared" si="166"/>
        <v>33uF</v>
      </c>
      <c r="E986" s="50" t="s">
        <v>5109</v>
      </c>
      <c r="F986" s="50" t="str">
        <f t="shared" si="167"/>
        <v>400 V</v>
      </c>
      <c r="G986" s="50" t="str">
        <f t="shared" si="168"/>
        <v>105⁰С</v>
      </c>
      <c r="H986" s="52" t="s">
        <v>5729</v>
      </c>
      <c r="I986" s="50" t="str">
        <f t="shared" si="169"/>
        <v>CapAl16X20X7.5mm 33uF, 400 V</v>
      </c>
      <c r="J986" s="45" t="s">
        <v>23</v>
      </c>
      <c r="K986" s="53" t="s">
        <v>5111</v>
      </c>
      <c r="L986" s="45" t="s">
        <v>25</v>
      </c>
      <c r="M986" s="52" t="str">
        <f t="shared" si="170"/>
        <v>CapAl16X20X7.5</v>
      </c>
      <c r="N986" s="52" t="str">
        <f t="shared" si="174"/>
        <v>CapAl16X20X7.5RA</v>
      </c>
      <c r="O986" s="52" t="str">
        <f t="shared" si="171"/>
        <v>CapAl16X20X7.5LA</v>
      </c>
      <c r="P986" s="52" t="s">
        <v>7319</v>
      </c>
      <c r="Q986" s="50" t="s">
        <v>5113</v>
      </c>
      <c r="R986" s="50" t="s">
        <v>7208</v>
      </c>
      <c r="S986" s="50" t="str">
        <f t="shared" ca="1" si="173"/>
        <v>C:\Altium Libraries\Passives Library\DataSheet\Aluminum Electrolytic Capacitors (Panasonic).pdf</v>
      </c>
      <c r="T986" s="50" t="str">
        <f t="shared" si="172"/>
        <v>HIGH RIPPLE CURRENT ALUMINUM ELECTROLYTIC CAPACITORS CapAl16X20X7.5 33uF±20% 400 V 105⁰С</v>
      </c>
    </row>
    <row r="987" spans="1:20" x14ac:dyDescent="0.3">
      <c r="A987" s="50" t="s">
        <v>7320</v>
      </c>
      <c r="B987" s="50" t="str">
        <f t="shared" si="165"/>
        <v>EE</v>
      </c>
      <c r="C987" s="51" t="s">
        <v>5218</v>
      </c>
      <c r="D987" s="50" t="str">
        <f t="shared" si="166"/>
        <v>47uF</v>
      </c>
      <c r="E987" s="50" t="s">
        <v>5109</v>
      </c>
      <c r="F987" s="50" t="str">
        <f t="shared" si="167"/>
        <v>400 V</v>
      </c>
      <c r="G987" s="50" t="str">
        <f t="shared" si="168"/>
        <v>105⁰С</v>
      </c>
      <c r="H987" s="52" t="s">
        <v>7321</v>
      </c>
      <c r="I987" s="50" t="str">
        <f t="shared" si="169"/>
        <v>CapAl16X25X7.5mm 47uF, 400 V</v>
      </c>
      <c r="J987" s="45" t="s">
        <v>23</v>
      </c>
      <c r="K987" s="53" t="s">
        <v>5111</v>
      </c>
      <c r="L987" s="45" t="s">
        <v>25</v>
      </c>
      <c r="M987" s="52" t="str">
        <f t="shared" si="170"/>
        <v>CapAl16X25X7.5</v>
      </c>
      <c r="N987" s="52" t="str">
        <f t="shared" si="174"/>
        <v>CapAl16X25X7.5RA</v>
      </c>
      <c r="O987" s="52" t="str">
        <f t="shared" si="171"/>
        <v>CapAl16X25X7.5LA</v>
      </c>
      <c r="P987" s="52" t="s">
        <v>7322</v>
      </c>
      <c r="Q987" s="50" t="s">
        <v>5113</v>
      </c>
      <c r="R987" s="50" t="s">
        <v>7208</v>
      </c>
      <c r="S987" s="50" t="str">
        <f t="shared" ca="1" si="173"/>
        <v>C:\Altium Libraries\Passives Library\DataSheet\Aluminum Electrolytic Capacitors (Panasonic).pdf</v>
      </c>
      <c r="T987" s="50" t="str">
        <f t="shared" si="172"/>
        <v>HIGH RIPPLE CURRENT ALUMINUM ELECTROLYTIC CAPACITORS CapAl16X25X7.5 47uF±20% 400 V 105⁰С</v>
      </c>
    </row>
    <row r="988" spans="1:20" x14ac:dyDescent="0.3">
      <c r="A988" s="50" t="s">
        <v>7323</v>
      </c>
      <c r="B988" s="50" t="str">
        <f t="shared" si="165"/>
        <v>EE</v>
      </c>
      <c r="C988" s="51" t="s">
        <v>5222</v>
      </c>
      <c r="D988" s="50" t="str">
        <f t="shared" si="166"/>
        <v>47uF</v>
      </c>
      <c r="E988" s="50" t="s">
        <v>5109</v>
      </c>
      <c r="F988" s="50" t="str">
        <f t="shared" si="167"/>
        <v>400 V</v>
      </c>
      <c r="G988" s="50" t="str">
        <f t="shared" si="168"/>
        <v>105⁰С</v>
      </c>
      <c r="H988" s="52" t="s">
        <v>7321</v>
      </c>
      <c r="I988" s="50" t="str">
        <f t="shared" si="169"/>
        <v>CapAl18X20X7.5mm 47uF, 400 V</v>
      </c>
      <c r="J988" s="45" t="s">
        <v>23</v>
      </c>
      <c r="K988" s="53" t="s">
        <v>5111</v>
      </c>
      <c r="L988" s="45" t="s">
        <v>25</v>
      </c>
      <c r="M988" s="52" t="str">
        <f t="shared" si="170"/>
        <v>CapAl18X20X7.5</v>
      </c>
      <c r="N988" s="52" t="str">
        <f t="shared" si="174"/>
        <v>CapAl18X20X7.5RA</v>
      </c>
      <c r="O988" s="52" t="str">
        <f t="shared" si="171"/>
        <v>CapAl18X20X7.5LA</v>
      </c>
      <c r="P988" s="52" t="s">
        <v>7324</v>
      </c>
      <c r="Q988" s="50" t="s">
        <v>5113</v>
      </c>
      <c r="R988" s="50" t="s">
        <v>7208</v>
      </c>
      <c r="S988" s="50" t="str">
        <f t="shared" ca="1" si="173"/>
        <v>C:\Altium Libraries\Passives Library\DataSheet\Aluminum Electrolytic Capacitors (Panasonic).pdf</v>
      </c>
      <c r="T988" s="50" t="str">
        <f t="shared" si="172"/>
        <v>HIGH RIPPLE CURRENT ALUMINUM ELECTROLYTIC CAPACITORS CapAl18X20X7.5 47uF±20% 400 V 105⁰С</v>
      </c>
    </row>
    <row r="989" spans="1:20" x14ac:dyDescent="0.3">
      <c r="A989" s="50" t="s">
        <v>7325</v>
      </c>
      <c r="B989" s="50" t="str">
        <f t="shared" si="165"/>
        <v>EE</v>
      </c>
      <c r="C989" s="51" t="s">
        <v>5319</v>
      </c>
      <c r="D989" s="50" t="str">
        <f t="shared" si="166"/>
        <v>68uF</v>
      </c>
      <c r="E989" s="50" t="s">
        <v>5109</v>
      </c>
      <c r="F989" s="50" t="str">
        <f t="shared" si="167"/>
        <v>400 V</v>
      </c>
      <c r="G989" s="50" t="str">
        <f t="shared" si="168"/>
        <v>105⁰С</v>
      </c>
      <c r="H989" s="52" t="s">
        <v>7020</v>
      </c>
      <c r="I989" s="50" t="str">
        <f t="shared" si="169"/>
        <v>CapAl18X25X7.5mm 68uF, 400 V</v>
      </c>
      <c r="J989" s="45" t="s">
        <v>23</v>
      </c>
      <c r="K989" s="53" t="s">
        <v>5111</v>
      </c>
      <c r="L989" s="45" t="s">
        <v>25</v>
      </c>
      <c r="M989" s="52" t="str">
        <f t="shared" si="170"/>
        <v>CapAl18X25X7.5</v>
      </c>
      <c r="N989" s="52" t="str">
        <f t="shared" si="174"/>
        <v>CapAl18X25X7.5RA</v>
      </c>
      <c r="O989" s="52" t="str">
        <f t="shared" si="171"/>
        <v>CapAl18X25X7.5LA</v>
      </c>
      <c r="P989" s="52" t="s">
        <v>7326</v>
      </c>
      <c r="Q989" s="50" t="s">
        <v>5113</v>
      </c>
      <c r="R989" s="50" t="s">
        <v>7208</v>
      </c>
      <c r="S989" s="50" t="str">
        <f t="shared" ca="1" si="173"/>
        <v>C:\Altium Libraries\Passives Library\DataSheet\Aluminum Electrolytic Capacitors (Panasonic).pdf</v>
      </c>
      <c r="T989" s="50" t="str">
        <f t="shared" si="172"/>
        <v>HIGH RIPPLE CURRENT ALUMINUM ELECTROLYTIC CAPACITORS CapAl18X25X7.5 68uF±20% 400 V 105⁰С</v>
      </c>
    </row>
    <row r="990" spans="1:20" x14ac:dyDescent="0.3">
      <c r="A990" s="50" t="s">
        <v>7327</v>
      </c>
      <c r="B990" s="50" t="str">
        <f t="shared" ref="B990:B1053" si="175">MID(P990,4,2)</f>
        <v>EE</v>
      </c>
      <c r="C990" s="51" t="s">
        <v>5234</v>
      </c>
      <c r="D990" s="50" t="str">
        <f t="shared" ref="D990:D1053" si="176">CONCATENATE(MID(P990,8,2)*POWER(10,MID(P990,10,1)),"uF")</f>
        <v>82uF</v>
      </c>
      <c r="E990" s="50" t="s">
        <v>5109</v>
      </c>
      <c r="F990" s="50" t="str">
        <f t="shared" ref="F990:F1053" si="177">CONCATENATE(IF((MID(P990,6,2))="0J",6.3,IF((MID(P990,6,2))="1A",10,IF((MID(P990,6,2))="1C",16,IF((MID(P990,6,2))="1E",25,IF((MID(P990,6,2))="1V",35,IF((MID(P990,6,2))="1H",50,IF((MID(P990,6,2))="1J",63,IF((MID(P990,6,2))="2A",100,IF((MID(P990,6,2))="2C",160,IF((MID(P990,6,2))="2D",200,IF((MID(P990,6,2))="2E",250,IF((MID(P990,6,2))="2V",350,IF((MID(P990,6,2))="2G",400,IF((MID(P990,6,2))="2W",450,0))))))))))))))," V")</f>
        <v>400 V</v>
      </c>
      <c r="G990" s="50" t="str">
        <f t="shared" ref="G990:G1053" si="178">CONCATENATE((IF(OR(B990="TA",B990="TP"),125,105)),"⁰С")</f>
        <v>105⁰С</v>
      </c>
      <c r="H990" s="52" t="s">
        <v>7328</v>
      </c>
      <c r="I990" s="50" t="str">
        <f t="shared" si="169"/>
        <v>CapAl18X31.5X7.5mm 82uF, 400 V</v>
      </c>
      <c r="J990" s="45" t="s">
        <v>23</v>
      </c>
      <c r="K990" s="53" t="s">
        <v>5111</v>
      </c>
      <c r="L990" s="45" t="s">
        <v>25</v>
      </c>
      <c r="M990" s="52" t="str">
        <f t="shared" si="170"/>
        <v>CapAl18X31.5X7.5</v>
      </c>
      <c r="N990" s="52" t="str">
        <f t="shared" si="174"/>
        <v>CapAl18X31.5X7.5RA</v>
      </c>
      <c r="O990" s="52" t="str">
        <f t="shared" si="171"/>
        <v>CapAl18X31.5X7.5LA</v>
      </c>
      <c r="P990" s="52" t="s">
        <v>7329</v>
      </c>
      <c r="Q990" s="50" t="s">
        <v>5113</v>
      </c>
      <c r="R990" s="50" t="s">
        <v>7208</v>
      </c>
      <c r="S990" s="50" t="str">
        <f t="shared" ca="1" si="173"/>
        <v>C:\Altium Libraries\Passives Library\DataSheet\Aluminum Electrolytic Capacitors (Panasonic).pdf</v>
      </c>
      <c r="T990" s="50" t="str">
        <f t="shared" si="172"/>
        <v>HIGH RIPPLE CURRENT ALUMINUM ELECTROLYTIC CAPACITORS CapAl18X31.5X7.5 82uF±20% 400 V 105⁰С</v>
      </c>
    </row>
    <row r="991" spans="1:20" x14ac:dyDescent="0.3">
      <c r="A991" s="50" t="s">
        <v>7330</v>
      </c>
      <c r="B991" s="50" t="str">
        <f t="shared" si="175"/>
        <v>EE</v>
      </c>
      <c r="C991" s="51" t="s">
        <v>5328</v>
      </c>
      <c r="D991" s="50" t="str">
        <f t="shared" si="176"/>
        <v>100uF</v>
      </c>
      <c r="E991" s="50" t="s">
        <v>5109</v>
      </c>
      <c r="F991" s="50" t="str">
        <f t="shared" si="177"/>
        <v>400 V</v>
      </c>
      <c r="G991" s="50" t="str">
        <f t="shared" si="178"/>
        <v>105⁰С</v>
      </c>
      <c r="H991" s="52" t="s">
        <v>5916</v>
      </c>
      <c r="I991" s="50" t="str">
        <f t="shared" si="169"/>
        <v>CapAl18X40X7.5mm 100uF, 400 V</v>
      </c>
      <c r="J991" s="45" t="s">
        <v>23</v>
      </c>
      <c r="K991" s="53" t="s">
        <v>5111</v>
      </c>
      <c r="L991" s="45" t="s">
        <v>25</v>
      </c>
      <c r="M991" s="52" t="str">
        <f t="shared" si="170"/>
        <v>CapAl18X40X7.5</v>
      </c>
      <c r="N991" s="52" t="str">
        <f t="shared" si="174"/>
        <v>CapAl18X40X7.5RA</v>
      </c>
      <c r="O991" s="52" t="str">
        <f t="shared" si="171"/>
        <v>CapAl18X40X7.5LA</v>
      </c>
      <c r="P991" s="52" t="s">
        <v>7331</v>
      </c>
      <c r="Q991" s="50" t="s">
        <v>5113</v>
      </c>
      <c r="R991" s="50" t="s">
        <v>7208</v>
      </c>
      <c r="S991" s="50" t="str">
        <f t="shared" ca="1" si="173"/>
        <v>C:\Altium Libraries\Passives Library\DataSheet\Aluminum Electrolytic Capacitors (Panasonic).pdf</v>
      </c>
      <c r="T991" s="50" t="str">
        <f t="shared" si="172"/>
        <v>HIGH RIPPLE CURRENT ALUMINUM ELECTROLYTIC CAPACITORS CapAl18X40X7.5 100uF±20% 400 V 105⁰С</v>
      </c>
    </row>
    <row r="992" spans="1:20" x14ac:dyDescent="0.3">
      <c r="A992" s="50" t="s">
        <v>7332</v>
      </c>
      <c r="B992" s="50" t="str">
        <f t="shared" si="175"/>
        <v>EE</v>
      </c>
      <c r="C992" s="51" t="s">
        <v>5162</v>
      </c>
      <c r="D992" s="50" t="str">
        <f t="shared" si="176"/>
        <v>10uF</v>
      </c>
      <c r="E992" s="50" t="s">
        <v>5109</v>
      </c>
      <c r="F992" s="50" t="str">
        <f t="shared" si="177"/>
        <v>450 V</v>
      </c>
      <c r="G992" s="50" t="str">
        <f t="shared" si="178"/>
        <v>105⁰С</v>
      </c>
      <c r="H992" s="52" t="s">
        <v>7333</v>
      </c>
      <c r="I992" s="50" t="str">
        <f t="shared" si="169"/>
        <v>CapAl10X20X5.0mm 10uF, 450 V</v>
      </c>
      <c r="J992" s="45" t="s">
        <v>23</v>
      </c>
      <c r="K992" s="53" t="s">
        <v>5111</v>
      </c>
      <c r="L992" s="45" t="s">
        <v>25</v>
      </c>
      <c r="M992" s="52" t="str">
        <f t="shared" si="170"/>
        <v>CapAl10X20X5.0</v>
      </c>
      <c r="N992" s="52" t="str">
        <f t="shared" si="174"/>
        <v>CapAl10X20X5.0RA</v>
      </c>
      <c r="O992" s="52" t="str">
        <f t="shared" si="171"/>
        <v>CapAl10X20X5.0LA</v>
      </c>
      <c r="P992" s="52" t="s">
        <v>7334</v>
      </c>
      <c r="Q992" s="50" t="s">
        <v>5113</v>
      </c>
      <c r="R992" s="50" t="s">
        <v>7208</v>
      </c>
      <c r="S992" s="50" t="str">
        <f t="shared" ca="1" si="173"/>
        <v>C:\Altium Libraries\Passives Library\DataSheet\Aluminum Electrolytic Capacitors (Panasonic).pdf</v>
      </c>
      <c r="T992" s="50" t="str">
        <f t="shared" si="172"/>
        <v>HIGH RIPPLE CURRENT ALUMINUM ELECTROLYTIC CAPACITORS CapAl10X20X5.0 10uF±20% 450 V 105⁰С</v>
      </c>
    </row>
    <row r="993" spans="1:20" x14ac:dyDescent="0.3">
      <c r="A993" s="50" t="s">
        <v>7335</v>
      </c>
      <c r="B993" s="50" t="str">
        <f t="shared" si="175"/>
        <v>EE</v>
      </c>
      <c r="C993" s="51" t="s">
        <v>5184</v>
      </c>
      <c r="D993" s="50" t="str">
        <f t="shared" si="176"/>
        <v>10uF</v>
      </c>
      <c r="E993" s="50" t="s">
        <v>5109</v>
      </c>
      <c r="F993" s="50" t="str">
        <f t="shared" si="177"/>
        <v>450 V</v>
      </c>
      <c r="G993" s="50" t="str">
        <f t="shared" si="178"/>
        <v>105⁰С</v>
      </c>
      <c r="H993" s="52" t="s">
        <v>6736</v>
      </c>
      <c r="I993" s="50" t="str">
        <f t="shared" si="169"/>
        <v>CapAl12.5X20X5.0mm 10uF, 450 V</v>
      </c>
      <c r="J993" s="45" t="s">
        <v>23</v>
      </c>
      <c r="K993" s="53" t="s">
        <v>5111</v>
      </c>
      <c r="L993" s="45" t="s">
        <v>25</v>
      </c>
      <c r="M993" s="52" t="str">
        <f t="shared" si="170"/>
        <v>CapAl12.5X20X5.0</v>
      </c>
      <c r="N993" s="52" t="str">
        <f t="shared" si="174"/>
        <v>CapAl12.5X20X5.0RA</v>
      </c>
      <c r="O993" s="52" t="str">
        <f t="shared" si="171"/>
        <v>CapAl12.5X20X5.0LA</v>
      </c>
      <c r="P993" s="52" t="s">
        <v>7336</v>
      </c>
      <c r="Q993" s="50" t="s">
        <v>5113</v>
      </c>
      <c r="R993" s="50" t="s">
        <v>7208</v>
      </c>
      <c r="S993" s="50" t="str">
        <f t="shared" ca="1" si="173"/>
        <v>C:\Altium Libraries\Passives Library\DataSheet\Aluminum Electrolytic Capacitors (Panasonic).pdf</v>
      </c>
      <c r="T993" s="50" t="str">
        <f t="shared" si="172"/>
        <v>HIGH RIPPLE CURRENT ALUMINUM ELECTROLYTIC CAPACITORS CapAl12.5X20X5.0 10uF±20% 450 V 105⁰С</v>
      </c>
    </row>
    <row r="994" spans="1:20" x14ac:dyDescent="0.3">
      <c r="A994" s="50" t="s">
        <v>7337</v>
      </c>
      <c r="B994" s="50" t="str">
        <f t="shared" si="175"/>
        <v>EE</v>
      </c>
      <c r="C994" s="51" t="s">
        <v>5196</v>
      </c>
      <c r="D994" s="50" t="str">
        <f t="shared" si="176"/>
        <v>15uF</v>
      </c>
      <c r="E994" s="50" t="s">
        <v>5109</v>
      </c>
      <c r="F994" s="50" t="str">
        <f t="shared" si="177"/>
        <v>450 V</v>
      </c>
      <c r="G994" s="50" t="str">
        <f t="shared" si="178"/>
        <v>105⁰С</v>
      </c>
      <c r="H994" s="52" t="s">
        <v>7037</v>
      </c>
      <c r="I994" s="50" t="str">
        <f t="shared" si="169"/>
        <v>CapAl12.5X25X5.0mm 15uF, 450 V</v>
      </c>
      <c r="J994" s="45" t="s">
        <v>23</v>
      </c>
      <c r="K994" s="53" t="s">
        <v>5111</v>
      </c>
      <c r="L994" s="45" t="s">
        <v>25</v>
      </c>
      <c r="M994" s="52" t="str">
        <f t="shared" si="170"/>
        <v>CapAl12.5X25X5.0</v>
      </c>
      <c r="N994" s="52" t="str">
        <f t="shared" si="174"/>
        <v>CapAl12.5X25X5.0RA</v>
      </c>
      <c r="O994" s="52" t="str">
        <f t="shared" si="171"/>
        <v>CapAl12.5X25X5.0LA</v>
      </c>
      <c r="P994" s="52" t="s">
        <v>7338</v>
      </c>
      <c r="Q994" s="50" t="s">
        <v>5113</v>
      </c>
      <c r="R994" s="50" t="s">
        <v>7208</v>
      </c>
      <c r="S994" s="50" t="str">
        <f t="shared" ca="1" si="173"/>
        <v>C:\Altium Libraries\Passives Library\DataSheet\Aluminum Electrolytic Capacitors (Panasonic).pdf</v>
      </c>
      <c r="T994" s="50" t="str">
        <f t="shared" si="172"/>
        <v>HIGH RIPPLE CURRENT ALUMINUM ELECTROLYTIC CAPACITORS CapAl12.5X25X5.0 15uF±20% 450 V 105⁰С</v>
      </c>
    </row>
    <row r="995" spans="1:20" x14ac:dyDescent="0.3">
      <c r="A995" s="50" t="s">
        <v>7339</v>
      </c>
      <c r="B995" s="50" t="str">
        <f t="shared" si="175"/>
        <v>EE</v>
      </c>
      <c r="C995" s="51" t="s">
        <v>5204</v>
      </c>
      <c r="D995" s="50" t="str">
        <f t="shared" si="176"/>
        <v>22uF</v>
      </c>
      <c r="E995" s="50" t="s">
        <v>5109</v>
      </c>
      <c r="F995" s="50" t="str">
        <f t="shared" si="177"/>
        <v>450 V</v>
      </c>
      <c r="G995" s="50" t="str">
        <f t="shared" si="178"/>
        <v>105⁰С</v>
      </c>
      <c r="H995" s="52" t="s">
        <v>7340</v>
      </c>
      <c r="I995" s="50" t="str">
        <f t="shared" si="169"/>
        <v>CapAl16X20X7.5mm 22uF, 450 V</v>
      </c>
      <c r="J995" s="45" t="s">
        <v>23</v>
      </c>
      <c r="K995" s="53" t="s">
        <v>5111</v>
      </c>
      <c r="L995" s="45" t="s">
        <v>25</v>
      </c>
      <c r="M995" s="52" t="str">
        <f t="shared" si="170"/>
        <v>CapAl16X20X7.5</v>
      </c>
      <c r="N995" s="52" t="str">
        <f t="shared" si="174"/>
        <v>CapAl16X20X7.5RA</v>
      </c>
      <c r="O995" s="52" t="str">
        <f t="shared" si="171"/>
        <v>CapAl16X20X7.5LA</v>
      </c>
      <c r="P995" s="52" t="s">
        <v>7341</v>
      </c>
      <c r="Q995" s="50" t="s">
        <v>5113</v>
      </c>
      <c r="R995" s="50" t="s">
        <v>7208</v>
      </c>
      <c r="S995" s="50" t="str">
        <f t="shared" ca="1" si="173"/>
        <v>C:\Altium Libraries\Passives Library\DataSheet\Aluminum Electrolytic Capacitors (Panasonic).pdf</v>
      </c>
      <c r="T995" s="50" t="str">
        <f t="shared" si="172"/>
        <v>HIGH RIPPLE CURRENT ALUMINUM ELECTROLYTIC CAPACITORS CapAl16X20X7.5 22uF±20% 450 V 105⁰С</v>
      </c>
    </row>
    <row r="996" spans="1:20" x14ac:dyDescent="0.3">
      <c r="A996" s="50" t="s">
        <v>7342</v>
      </c>
      <c r="B996" s="50" t="str">
        <f t="shared" si="175"/>
        <v>EE</v>
      </c>
      <c r="C996" s="51" t="s">
        <v>5218</v>
      </c>
      <c r="D996" s="50" t="str">
        <f t="shared" si="176"/>
        <v>33uF</v>
      </c>
      <c r="E996" s="50" t="s">
        <v>5109</v>
      </c>
      <c r="F996" s="50" t="str">
        <f t="shared" si="177"/>
        <v>450 V</v>
      </c>
      <c r="G996" s="50" t="str">
        <f t="shared" si="178"/>
        <v>105⁰С</v>
      </c>
      <c r="H996" s="52" t="s">
        <v>7112</v>
      </c>
      <c r="I996" s="50" t="str">
        <f t="shared" si="169"/>
        <v>CapAl16X25X7.5mm 33uF, 450 V</v>
      </c>
      <c r="J996" s="45" t="s">
        <v>23</v>
      </c>
      <c r="K996" s="53" t="s">
        <v>5111</v>
      </c>
      <c r="L996" s="45" t="s">
        <v>25</v>
      </c>
      <c r="M996" s="52" t="str">
        <f t="shared" si="170"/>
        <v>CapAl16X25X7.5</v>
      </c>
      <c r="N996" s="52" t="str">
        <f t="shared" si="174"/>
        <v>CapAl16X25X7.5RA</v>
      </c>
      <c r="O996" s="52" t="str">
        <f t="shared" si="171"/>
        <v>CapAl16X25X7.5LA</v>
      </c>
      <c r="P996" s="52" t="s">
        <v>7343</v>
      </c>
      <c r="Q996" s="50" t="s">
        <v>5113</v>
      </c>
      <c r="R996" s="50" t="s">
        <v>7208</v>
      </c>
      <c r="S996" s="50" t="str">
        <f t="shared" ca="1" si="173"/>
        <v>C:\Altium Libraries\Passives Library\DataSheet\Aluminum Electrolytic Capacitors (Panasonic).pdf</v>
      </c>
      <c r="T996" s="50" t="str">
        <f t="shared" si="172"/>
        <v>HIGH RIPPLE CURRENT ALUMINUM ELECTROLYTIC CAPACITORS CapAl16X25X7.5 33uF±20% 450 V 105⁰С</v>
      </c>
    </row>
    <row r="997" spans="1:20" x14ac:dyDescent="0.3">
      <c r="A997" s="50" t="s">
        <v>7344</v>
      </c>
      <c r="B997" s="50" t="str">
        <f t="shared" si="175"/>
        <v>EE</v>
      </c>
      <c r="C997" s="51" t="s">
        <v>5222</v>
      </c>
      <c r="D997" s="50" t="str">
        <f t="shared" si="176"/>
        <v>33uF</v>
      </c>
      <c r="E997" s="50" t="s">
        <v>5109</v>
      </c>
      <c r="F997" s="50" t="str">
        <f t="shared" si="177"/>
        <v>450 V</v>
      </c>
      <c r="G997" s="50" t="str">
        <f t="shared" si="178"/>
        <v>105⁰С</v>
      </c>
      <c r="H997" s="52" t="s">
        <v>7112</v>
      </c>
      <c r="I997" s="50" t="str">
        <f t="shared" si="169"/>
        <v>CapAl18X20X7.5mm 33uF, 450 V</v>
      </c>
      <c r="J997" s="45" t="s">
        <v>23</v>
      </c>
      <c r="K997" s="53" t="s">
        <v>5111</v>
      </c>
      <c r="L997" s="45" t="s">
        <v>25</v>
      </c>
      <c r="M997" s="52" t="str">
        <f t="shared" si="170"/>
        <v>CapAl18X20X7.5</v>
      </c>
      <c r="N997" s="52" t="str">
        <f t="shared" si="174"/>
        <v>CapAl18X20X7.5RA</v>
      </c>
      <c r="O997" s="52" t="str">
        <f t="shared" si="171"/>
        <v>CapAl18X20X7.5LA</v>
      </c>
      <c r="P997" s="52" t="s">
        <v>7345</v>
      </c>
      <c r="Q997" s="50" t="s">
        <v>5113</v>
      </c>
      <c r="R997" s="50" t="s">
        <v>7208</v>
      </c>
      <c r="S997" s="50" t="str">
        <f t="shared" ca="1" si="173"/>
        <v>C:\Altium Libraries\Passives Library\DataSheet\Aluminum Electrolytic Capacitors (Panasonic).pdf</v>
      </c>
      <c r="T997" s="50" t="str">
        <f t="shared" si="172"/>
        <v>HIGH RIPPLE CURRENT ALUMINUM ELECTROLYTIC CAPACITORS CapAl18X20X7.5 33uF±20% 450 V 105⁰С</v>
      </c>
    </row>
    <row r="998" spans="1:20" x14ac:dyDescent="0.3">
      <c r="A998" s="50" t="s">
        <v>7346</v>
      </c>
      <c r="B998" s="50" t="str">
        <f t="shared" si="175"/>
        <v>EE</v>
      </c>
      <c r="C998" s="51" t="s">
        <v>5226</v>
      </c>
      <c r="D998" s="50" t="str">
        <f t="shared" si="176"/>
        <v>47uF</v>
      </c>
      <c r="E998" s="50" t="s">
        <v>5109</v>
      </c>
      <c r="F998" s="50" t="str">
        <f t="shared" si="177"/>
        <v>450 V</v>
      </c>
      <c r="G998" s="50" t="str">
        <f t="shared" si="178"/>
        <v>105⁰С</v>
      </c>
      <c r="H998" s="52" t="s">
        <v>5640</v>
      </c>
      <c r="I998" s="50" t="str">
        <f t="shared" si="169"/>
        <v>CapAl16X31.5X7.5mm 47uF, 450 V</v>
      </c>
      <c r="J998" s="45" t="s">
        <v>23</v>
      </c>
      <c r="K998" s="53" t="s">
        <v>5111</v>
      </c>
      <c r="L998" s="45" t="s">
        <v>25</v>
      </c>
      <c r="M998" s="52" t="str">
        <f t="shared" si="170"/>
        <v>CapAl16X31.5X7.5</v>
      </c>
      <c r="N998" s="52" t="str">
        <f t="shared" si="174"/>
        <v>CapAl16X31.5X7.5RA</v>
      </c>
      <c r="O998" s="52" t="str">
        <f t="shared" si="171"/>
        <v>CapAl16X31.5X7.5LA</v>
      </c>
      <c r="P998" s="52" t="s">
        <v>7347</v>
      </c>
      <c r="Q998" s="50" t="s">
        <v>5113</v>
      </c>
      <c r="R998" s="50" t="s">
        <v>7208</v>
      </c>
      <c r="S998" s="50" t="str">
        <f t="shared" ca="1" si="173"/>
        <v>C:\Altium Libraries\Passives Library\DataSheet\Aluminum Electrolytic Capacitors (Panasonic).pdf</v>
      </c>
      <c r="T998" s="50" t="str">
        <f t="shared" si="172"/>
        <v>HIGH RIPPLE CURRENT ALUMINUM ELECTROLYTIC CAPACITORS CapAl16X31.5X7.5 47uF±20% 450 V 105⁰С</v>
      </c>
    </row>
    <row r="999" spans="1:20" x14ac:dyDescent="0.3">
      <c r="A999" s="50" t="s">
        <v>7348</v>
      </c>
      <c r="B999" s="50" t="str">
        <f t="shared" si="175"/>
        <v>EE</v>
      </c>
      <c r="C999" s="51" t="s">
        <v>5319</v>
      </c>
      <c r="D999" s="50" t="str">
        <f t="shared" si="176"/>
        <v>47uF</v>
      </c>
      <c r="E999" s="50" t="s">
        <v>5109</v>
      </c>
      <c r="F999" s="50" t="str">
        <f t="shared" si="177"/>
        <v>450 V</v>
      </c>
      <c r="G999" s="50" t="str">
        <f t="shared" si="178"/>
        <v>105⁰С</v>
      </c>
      <c r="H999" s="52" t="s">
        <v>5640</v>
      </c>
      <c r="I999" s="50" t="str">
        <f t="shared" si="169"/>
        <v>CapAl18X25X7.5mm 47uF, 450 V</v>
      </c>
      <c r="J999" s="45" t="s">
        <v>23</v>
      </c>
      <c r="K999" s="53" t="s">
        <v>5111</v>
      </c>
      <c r="L999" s="45" t="s">
        <v>25</v>
      </c>
      <c r="M999" s="52" t="str">
        <f t="shared" si="170"/>
        <v>CapAl18X25X7.5</v>
      </c>
      <c r="N999" s="52" t="str">
        <f t="shared" si="174"/>
        <v>CapAl18X25X7.5RA</v>
      </c>
      <c r="O999" s="52" t="str">
        <f t="shared" si="171"/>
        <v>CapAl18X25X7.5LA</v>
      </c>
      <c r="P999" s="52" t="s">
        <v>7349</v>
      </c>
      <c r="Q999" s="50" t="s">
        <v>5113</v>
      </c>
      <c r="R999" s="50" t="s">
        <v>7208</v>
      </c>
      <c r="S999" s="50" t="str">
        <f t="shared" ca="1" si="173"/>
        <v>C:\Altium Libraries\Passives Library\DataSheet\Aluminum Electrolytic Capacitors (Panasonic).pdf</v>
      </c>
      <c r="T999" s="50" t="str">
        <f t="shared" si="172"/>
        <v>HIGH RIPPLE CURRENT ALUMINUM ELECTROLYTIC CAPACITORS CapAl18X25X7.5 47uF±20% 450 V 105⁰С</v>
      </c>
    </row>
    <row r="1000" spans="1:20" x14ac:dyDescent="0.3">
      <c r="A1000" s="50" t="s">
        <v>7350</v>
      </c>
      <c r="B1000" s="50" t="str">
        <f t="shared" si="175"/>
        <v>EE</v>
      </c>
      <c r="C1000" s="51" t="s">
        <v>5234</v>
      </c>
      <c r="D1000" s="50" t="str">
        <f t="shared" si="176"/>
        <v>56uF</v>
      </c>
      <c r="E1000" s="50" t="s">
        <v>5109</v>
      </c>
      <c r="F1000" s="50" t="str">
        <f t="shared" si="177"/>
        <v>450 V</v>
      </c>
      <c r="G1000" s="50" t="str">
        <f t="shared" si="178"/>
        <v>105⁰С</v>
      </c>
      <c r="H1000" s="52" t="s">
        <v>7351</v>
      </c>
      <c r="I1000" s="50" t="str">
        <f t="shared" si="169"/>
        <v>CapAl18X31.5X7.5mm 56uF, 450 V</v>
      </c>
      <c r="J1000" s="45" t="s">
        <v>23</v>
      </c>
      <c r="K1000" s="53" t="s">
        <v>5111</v>
      </c>
      <c r="L1000" s="45" t="s">
        <v>25</v>
      </c>
      <c r="M1000" s="52" t="str">
        <f t="shared" si="170"/>
        <v>CapAl18X31.5X7.5</v>
      </c>
      <c r="N1000" s="52" t="str">
        <f t="shared" si="174"/>
        <v>CapAl18X31.5X7.5RA</v>
      </c>
      <c r="O1000" s="52" t="str">
        <f t="shared" si="171"/>
        <v>CapAl18X31.5X7.5LA</v>
      </c>
      <c r="P1000" s="52" t="s">
        <v>7352</v>
      </c>
      <c r="Q1000" s="50" t="s">
        <v>5113</v>
      </c>
      <c r="R1000" s="50" t="s">
        <v>7208</v>
      </c>
      <c r="S1000" s="50" t="str">
        <f t="shared" ca="1" si="173"/>
        <v>C:\Altium Libraries\Passives Library\DataSheet\Aluminum Electrolytic Capacitors (Panasonic).pdf</v>
      </c>
      <c r="T1000" s="50" t="str">
        <f t="shared" si="172"/>
        <v>HIGH RIPPLE CURRENT ALUMINUM ELECTROLYTIC CAPACITORS CapAl18X31.5X7.5 56uF±20% 450 V 105⁰С</v>
      </c>
    </row>
    <row r="1001" spans="1:20" x14ac:dyDescent="0.3">
      <c r="A1001" s="50" t="s">
        <v>7353</v>
      </c>
      <c r="B1001" s="50" t="str">
        <f t="shared" si="175"/>
        <v>EE</v>
      </c>
      <c r="C1001" s="51" t="s">
        <v>5328</v>
      </c>
      <c r="D1001" s="50" t="str">
        <f t="shared" si="176"/>
        <v>68uF</v>
      </c>
      <c r="E1001" s="50" t="s">
        <v>5109</v>
      </c>
      <c r="F1001" s="50" t="str">
        <f t="shared" si="177"/>
        <v>450 V</v>
      </c>
      <c r="G1001" s="50" t="str">
        <f t="shared" si="178"/>
        <v>105⁰С</v>
      </c>
      <c r="H1001" s="52" t="s">
        <v>5910</v>
      </c>
      <c r="I1001" s="50" t="str">
        <f t="shared" si="169"/>
        <v>CapAl18X40X7.5mm 68uF, 450 V</v>
      </c>
      <c r="J1001" s="45" t="s">
        <v>23</v>
      </c>
      <c r="K1001" s="53" t="s">
        <v>5111</v>
      </c>
      <c r="L1001" s="45" t="s">
        <v>25</v>
      </c>
      <c r="M1001" s="52" t="str">
        <f t="shared" si="170"/>
        <v>CapAl18X40X7.5</v>
      </c>
      <c r="N1001" s="52" t="str">
        <f t="shared" si="174"/>
        <v>CapAl18X40X7.5RA</v>
      </c>
      <c r="O1001" s="52" t="str">
        <f t="shared" si="171"/>
        <v>CapAl18X40X7.5LA</v>
      </c>
      <c r="P1001" s="52" t="s">
        <v>7354</v>
      </c>
      <c r="Q1001" s="50" t="s">
        <v>5113</v>
      </c>
      <c r="R1001" s="50" t="s">
        <v>7208</v>
      </c>
      <c r="S1001" s="50" t="str">
        <f t="shared" ca="1" si="173"/>
        <v>C:\Altium Libraries\Passives Library\DataSheet\Aluminum Electrolytic Capacitors (Panasonic).pdf</v>
      </c>
      <c r="T1001" s="50" t="str">
        <f t="shared" si="172"/>
        <v>HIGH RIPPLE CURRENT ALUMINUM ELECTROLYTIC CAPACITORS CapAl18X40X7.5 68uF±20% 450 V 105⁰С</v>
      </c>
    </row>
    <row r="1002" spans="1:20" x14ac:dyDescent="0.3">
      <c r="A1002" s="56"/>
      <c r="B1002" s="56"/>
      <c r="C1002" s="60"/>
      <c r="D1002" s="56"/>
      <c r="E1002" s="56"/>
      <c r="F1002" s="56"/>
      <c r="G1002" s="56"/>
      <c r="H1002" s="55"/>
      <c r="I1002" s="56"/>
      <c r="J1002" s="46"/>
      <c r="K1002" s="54"/>
      <c r="L1002" s="46"/>
      <c r="M1002" s="55"/>
      <c r="N1002" s="55"/>
      <c r="O1002" s="55"/>
      <c r="P1002" s="55"/>
      <c r="Q1002" s="56"/>
      <c r="R1002" s="56"/>
      <c r="S1002" s="56"/>
      <c r="T1002" s="23"/>
    </row>
    <row r="1003" spans="1:20" x14ac:dyDescent="0.3">
      <c r="A1003" s="50" t="s">
        <v>7355</v>
      </c>
      <c r="B1003" s="50" t="str">
        <f t="shared" si="175"/>
        <v>TA</v>
      </c>
      <c r="C1003" s="51" t="s">
        <v>5136</v>
      </c>
      <c r="D1003" s="50" t="str">
        <f t="shared" si="176"/>
        <v>330uF</v>
      </c>
      <c r="E1003" s="50" t="s">
        <v>5109</v>
      </c>
      <c r="F1003" s="50" t="str">
        <f t="shared" si="177"/>
        <v>10 V</v>
      </c>
      <c r="G1003" s="50" t="str">
        <f>CONCATENATE((IF(OR(B1003="TA",B1003="TP"),125,105)),"⁰С")</f>
        <v>125⁰С</v>
      </c>
      <c r="H1003" s="52" t="s">
        <v>7074</v>
      </c>
      <c r="I1003" s="50" t="str">
        <f t="shared" ref="I1003:I1066" si="179">CONCATENATE(M1003,"mm ",D1003,", ",F1003)</f>
        <v>CapAl8X11.5X3.5mm 330uF, 10 V</v>
      </c>
      <c r="J1003" s="45" t="s">
        <v>23</v>
      </c>
      <c r="K1003" s="53" t="s">
        <v>5111</v>
      </c>
      <c r="L1003" s="45" t="s">
        <v>25</v>
      </c>
      <c r="M1003" s="52" t="str">
        <f t="shared" ref="M1003:M1066" si="180">CONCATENATE("CapAl",MID(C1003,1,FIND("m",C1003,1)-1))</f>
        <v>CapAl8X11.5X3.5</v>
      </c>
      <c r="N1003" s="52" t="str">
        <f t="shared" si="174"/>
        <v>CapAl8X11.5X3.5RA</v>
      </c>
      <c r="O1003" s="52" t="str">
        <f t="shared" ref="O1003:O1066" si="181">CONCATENATE(M1003,"LA")</f>
        <v>CapAl8X11.5X3.5LA</v>
      </c>
      <c r="P1003" s="52" t="s">
        <v>7356</v>
      </c>
      <c r="Q1003" s="50" t="s">
        <v>5113</v>
      </c>
      <c r="R1003" s="50" t="s">
        <v>7357</v>
      </c>
      <c r="S1003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003" s="50" t="str">
        <f t="shared" ref="T1003:T1066" si="182">CONCATENATE(R1003," ",M1003," ",D1003,E1003," ",F1003," ",G1003)</f>
        <v>125⁰С GUARANTEE HEAT CYCLE: 1000 CYCLE ALUMINUM ELECTROLYTIC CAPACITORS CapAl8X11.5X3.5 330uF±20% 10 V 125⁰С</v>
      </c>
    </row>
    <row r="1004" spans="1:20" x14ac:dyDescent="0.3">
      <c r="A1004" s="50" t="s">
        <v>7358</v>
      </c>
      <c r="B1004" s="50" t="str">
        <f t="shared" si="175"/>
        <v>TA</v>
      </c>
      <c r="C1004" s="51" t="s">
        <v>5148</v>
      </c>
      <c r="D1004" s="50" t="str">
        <f t="shared" si="176"/>
        <v>470uF</v>
      </c>
      <c r="E1004" s="50" t="s">
        <v>5109</v>
      </c>
      <c r="F1004" s="50" t="str">
        <f t="shared" si="177"/>
        <v>10 V</v>
      </c>
      <c r="G1004" s="50" t="str">
        <f t="shared" si="178"/>
        <v>125⁰С</v>
      </c>
      <c r="H1004" s="52" t="s">
        <v>7067</v>
      </c>
      <c r="I1004" s="50" t="str">
        <f t="shared" si="179"/>
        <v>CapAl10X12.5X5.0mm 470uF, 10 V</v>
      </c>
      <c r="J1004" s="45" t="s">
        <v>23</v>
      </c>
      <c r="K1004" s="53" t="s">
        <v>5111</v>
      </c>
      <c r="L1004" s="45" t="s">
        <v>25</v>
      </c>
      <c r="M1004" s="52" t="str">
        <f t="shared" si="180"/>
        <v>CapAl10X12.5X5.0</v>
      </c>
      <c r="N1004" s="52" t="str">
        <f t="shared" si="174"/>
        <v>CapAl10X12.5X5.0RA</v>
      </c>
      <c r="O1004" s="52" t="str">
        <f t="shared" si="181"/>
        <v>CapAl10X12.5X5.0LA</v>
      </c>
      <c r="P1004" s="52" t="s">
        <v>7359</v>
      </c>
      <c r="Q1004" s="50" t="s">
        <v>5113</v>
      </c>
      <c r="R1004" s="50" t="s">
        <v>7357</v>
      </c>
      <c r="S1004" s="50" t="str">
        <f t="shared" ref="S1004:S1066" ca="1" si="18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004" s="50" t="str">
        <f t="shared" si="182"/>
        <v>125⁰С GUARANTEE HEAT CYCLE: 1000 CYCLE ALUMINUM ELECTROLYTIC CAPACITORS CapAl10X12.5X5.0 470uF±20% 10 V 125⁰С</v>
      </c>
    </row>
    <row r="1005" spans="1:20" x14ac:dyDescent="0.3">
      <c r="A1005" s="50" t="s">
        <v>7360</v>
      </c>
      <c r="B1005" s="50" t="str">
        <f t="shared" si="175"/>
        <v>TA</v>
      </c>
      <c r="C1005" s="51" t="s">
        <v>5162</v>
      </c>
      <c r="D1005" s="50" t="str">
        <f t="shared" si="176"/>
        <v>1000uF</v>
      </c>
      <c r="E1005" s="50" t="s">
        <v>5109</v>
      </c>
      <c r="F1005" s="50" t="str">
        <f t="shared" si="177"/>
        <v>10 V</v>
      </c>
      <c r="G1005" s="50" t="str">
        <f t="shared" si="178"/>
        <v>125⁰С</v>
      </c>
      <c r="H1005" s="52" t="s">
        <v>7115</v>
      </c>
      <c r="I1005" s="50" t="str">
        <f t="shared" si="179"/>
        <v>CapAl10X20X5.0mm 1000uF, 10 V</v>
      </c>
      <c r="J1005" s="45" t="s">
        <v>23</v>
      </c>
      <c r="K1005" s="53" t="s">
        <v>5111</v>
      </c>
      <c r="L1005" s="45" t="s">
        <v>25</v>
      </c>
      <c r="M1005" s="52" t="str">
        <f t="shared" si="180"/>
        <v>CapAl10X20X5.0</v>
      </c>
      <c r="N1005" s="52" t="str">
        <f t="shared" si="174"/>
        <v>CapAl10X20X5.0RA</v>
      </c>
      <c r="O1005" s="52" t="str">
        <f t="shared" si="181"/>
        <v>CapAl10X20X5.0LA</v>
      </c>
      <c r="P1005" s="52" t="s">
        <v>7361</v>
      </c>
      <c r="Q1005" s="50" t="s">
        <v>5113</v>
      </c>
      <c r="R1005" s="50" t="s">
        <v>7357</v>
      </c>
      <c r="S1005" s="50" t="str">
        <f t="shared" ca="1" si="183"/>
        <v>C:\Altium Libraries\Passives Library\DataSheet\Aluminum Electrolytic Capacitors (Panasonic).pdf</v>
      </c>
      <c r="T1005" s="50" t="str">
        <f t="shared" si="182"/>
        <v>125⁰С GUARANTEE HEAT CYCLE: 1000 CYCLE ALUMINUM ELECTROLYTIC CAPACITORS CapAl10X20X5.0 1000uF±20% 10 V 125⁰С</v>
      </c>
    </row>
    <row r="1006" spans="1:20" x14ac:dyDescent="0.3">
      <c r="A1006" s="50" t="s">
        <v>7362</v>
      </c>
      <c r="B1006" s="50" t="str">
        <f t="shared" si="175"/>
        <v>TA</v>
      </c>
      <c r="C1006" s="51" t="s">
        <v>5166</v>
      </c>
      <c r="D1006" s="50" t="str">
        <f t="shared" si="176"/>
        <v>1000uF</v>
      </c>
      <c r="E1006" s="50" t="s">
        <v>5109</v>
      </c>
      <c r="F1006" s="50" t="str">
        <f t="shared" si="177"/>
        <v>10 V</v>
      </c>
      <c r="G1006" s="50" t="str">
        <f t="shared" si="178"/>
        <v>125⁰С</v>
      </c>
      <c r="H1006" s="52" t="s">
        <v>7363</v>
      </c>
      <c r="I1006" s="50" t="str">
        <f t="shared" si="179"/>
        <v>CapAl12.5X15X5.0mm 1000uF, 10 V</v>
      </c>
      <c r="J1006" s="45" t="s">
        <v>23</v>
      </c>
      <c r="K1006" s="53" t="s">
        <v>5111</v>
      </c>
      <c r="L1006" s="45" t="s">
        <v>25</v>
      </c>
      <c r="M1006" s="52" t="str">
        <f t="shared" si="180"/>
        <v>CapAl12.5X15X5.0</v>
      </c>
      <c r="N1006" s="52" t="str">
        <f t="shared" si="174"/>
        <v>CapAl12.5X15X5.0RA</v>
      </c>
      <c r="O1006" s="52" t="str">
        <f t="shared" si="181"/>
        <v>CapAl12.5X15X5.0LA</v>
      </c>
      <c r="P1006" s="52" t="s">
        <v>7364</v>
      </c>
      <c r="Q1006" s="50" t="s">
        <v>5113</v>
      </c>
      <c r="R1006" s="50" t="s">
        <v>7357</v>
      </c>
      <c r="S1006" s="50" t="str">
        <f t="shared" ca="1" si="183"/>
        <v>C:\Altium Libraries\Passives Library\DataSheet\Aluminum Electrolytic Capacitors (Panasonic).pdf</v>
      </c>
      <c r="T1006" s="50" t="str">
        <f t="shared" si="182"/>
        <v>125⁰С GUARANTEE HEAT CYCLE: 1000 CYCLE ALUMINUM ELECTROLYTIC CAPACITORS CapAl12.5X15X5.0 1000uF±20% 10 V 125⁰С</v>
      </c>
    </row>
    <row r="1007" spans="1:20" x14ac:dyDescent="0.3">
      <c r="A1007" s="50" t="s">
        <v>7365</v>
      </c>
      <c r="B1007" s="50" t="str">
        <f t="shared" si="175"/>
        <v>TA</v>
      </c>
      <c r="C1007" s="51" t="s">
        <v>5196</v>
      </c>
      <c r="D1007" s="50" t="str">
        <f t="shared" si="176"/>
        <v>2200uF</v>
      </c>
      <c r="E1007" s="50" t="s">
        <v>5109</v>
      </c>
      <c r="F1007" s="50" t="str">
        <f t="shared" si="177"/>
        <v>10 V</v>
      </c>
      <c r="G1007" s="50" t="str">
        <f t="shared" si="178"/>
        <v>125⁰С</v>
      </c>
      <c r="H1007" s="52" t="s">
        <v>7366</v>
      </c>
      <c r="I1007" s="50" t="str">
        <f t="shared" si="179"/>
        <v>CapAl12.5X25X5.0mm 2200uF, 10 V</v>
      </c>
      <c r="J1007" s="45" t="s">
        <v>23</v>
      </c>
      <c r="K1007" s="53" t="s">
        <v>5111</v>
      </c>
      <c r="L1007" s="45" t="s">
        <v>25</v>
      </c>
      <c r="M1007" s="52" t="str">
        <f t="shared" si="180"/>
        <v>CapAl12.5X25X5.0</v>
      </c>
      <c r="N1007" s="52" t="str">
        <f t="shared" si="174"/>
        <v>CapAl12.5X25X5.0RA</v>
      </c>
      <c r="O1007" s="52" t="str">
        <f t="shared" si="181"/>
        <v>CapAl12.5X25X5.0LA</v>
      </c>
      <c r="P1007" s="52" t="s">
        <v>7367</v>
      </c>
      <c r="Q1007" s="50" t="s">
        <v>5113</v>
      </c>
      <c r="R1007" s="50" t="s">
        <v>7357</v>
      </c>
      <c r="S1007" s="50" t="str">
        <f t="shared" ca="1" si="183"/>
        <v>C:\Altium Libraries\Passives Library\DataSheet\Aluminum Electrolytic Capacitors (Panasonic).pdf</v>
      </c>
      <c r="T1007" s="50" t="str">
        <f t="shared" si="182"/>
        <v>125⁰С GUARANTEE HEAT CYCLE: 1000 CYCLE ALUMINUM ELECTROLYTIC CAPACITORS CapAl12.5X25X5.0 2200uF±20% 10 V 125⁰С</v>
      </c>
    </row>
    <row r="1008" spans="1:20" x14ac:dyDescent="0.3">
      <c r="A1008" s="50" t="s">
        <v>7368</v>
      </c>
      <c r="B1008" s="50" t="str">
        <f t="shared" si="175"/>
        <v>TA</v>
      </c>
      <c r="C1008" s="51" t="s">
        <v>5204</v>
      </c>
      <c r="D1008" s="50" t="str">
        <f t="shared" si="176"/>
        <v>2200uF</v>
      </c>
      <c r="E1008" s="50" t="s">
        <v>5109</v>
      </c>
      <c r="F1008" s="50" t="str">
        <f t="shared" si="177"/>
        <v>10 V</v>
      </c>
      <c r="G1008" s="50" t="str">
        <f t="shared" si="178"/>
        <v>125⁰С</v>
      </c>
      <c r="H1008" s="52" t="s">
        <v>7369</v>
      </c>
      <c r="I1008" s="50" t="str">
        <f t="shared" si="179"/>
        <v>CapAl16X20X7.5mm 2200uF, 10 V</v>
      </c>
      <c r="J1008" s="45" t="s">
        <v>23</v>
      </c>
      <c r="K1008" s="53" t="s">
        <v>5111</v>
      </c>
      <c r="L1008" s="45" t="s">
        <v>25</v>
      </c>
      <c r="M1008" s="52" t="str">
        <f t="shared" si="180"/>
        <v>CapAl16X20X7.5</v>
      </c>
      <c r="N1008" s="52" t="str">
        <f t="shared" si="174"/>
        <v>CapAl16X20X7.5RA</v>
      </c>
      <c r="O1008" s="52" t="str">
        <f t="shared" si="181"/>
        <v>CapAl16X20X7.5LA</v>
      </c>
      <c r="P1008" s="52" t="s">
        <v>7370</v>
      </c>
      <c r="Q1008" s="50" t="s">
        <v>5113</v>
      </c>
      <c r="R1008" s="50" t="s">
        <v>7357</v>
      </c>
      <c r="S1008" s="50" t="str">
        <f t="shared" ca="1" si="183"/>
        <v>C:\Altium Libraries\Passives Library\DataSheet\Aluminum Electrolytic Capacitors (Panasonic).pdf</v>
      </c>
      <c r="T1008" s="50" t="str">
        <f t="shared" si="182"/>
        <v>125⁰С GUARANTEE HEAT CYCLE: 1000 CYCLE ALUMINUM ELECTROLYTIC CAPACITORS CapAl16X20X7.5 2200uF±20% 10 V 125⁰С</v>
      </c>
    </row>
    <row r="1009" spans="1:20" x14ac:dyDescent="0.3">
      <c r="A1009" s="50" t="s">
        <v>7371</v>
      </c>
      <c r="B1009" s="50" t="str">
        <f t="shared" si="175"/>
        <v>TA</v>
      </c>
      <c r="C1009" s="51" t="s">
        <v>5192</v>
      </c>
      <c r="D1009" s="50" t="str">
        <f t="shared" si="176"/>
        <v>2200uF</v>
      </c>
      <c r="E1009" s="50" t="s">
        <v>5109</v>
      </c>
      <c r="F1009" s="50" t="str">
        <f t="shared" si="177"/>
        <v>10 V</v>
      </c>
      <c r="G1009" s="50" t="str">
        <f t="shared" si="178"/>
        <v>125⁰С</v>
      </c>
      <c r="H1009" s="52" t="s">
        <v>5910</v>
      </c>
      <c r="I1009" s="50" t="str">
        <f t="shared" si="179"/>
        <v>CapAl18X15X7.5mm 2200uF, 10 V</v>
      </c>
      <c r="J1009" s="45" t="s">
        <v>23</v>
      </c>
      <c r="K1009" s="53" t="s">
        <v>5111</v>
      </c>
      <c r="L1009" s="45" t="s">
        <v>25</v>
      </c>
      <c r="M1009" s="52" t="str">
        <f t="shared" si="180"/>
        <v>CapAl18X15X7.5</v>
      </c>
      <c r="N1009" s="52" t="str">
        <f t="shared" si="174"/>
        <v>CapAl18X15X7.5RA</v>
      </c>
      <c r="O1009" s="52" t="str">
        <f t="shared" si="181"/>
        <v>CapAl18X15X7.5LA</v>
      </c>
      <c r="P1009" s="52" t="s">
        <v>7372</v>
      </c>
      <c r="Q1009" s="50" t="s">
        <v>5113</v>
      </c>
      <c r="R1009" s="50" t="s">
        <v>7357</v>
      </c>
      <c r="S1009" s="50" t="str">
        <f t="shared" ca="1" si="183"/>
        <v>C:\Altium Libraries\Passives Library\DataSheet\Aluminum Electrolytic Capacitors (Panasonic).pdf</v>
      </c>
      <c r="T1009" s="50" t="str">
        <f t="shared" si="182"/>
        <v>125⁰С GUARANTEE HEAT CYCLE: 1000 CYCLE ALUMINUM ELECTROLYTIC CAPACITORS CapAl18X15X7.5 2200uF±20% 10 V 125⁰С</v>
      </c>
    </row>
    <row r="1010" spans="1:20" x14ac:dyDescent="0.3">
      <c r="A1010" s="50" t="s">
        <v>7373</v>
      </c>
      <c r="B1010" s="50" t="str">
        <f t="shared" si="175"/>
        <v>TA</v>
      </c>
      <c r="C1010" s="51" t="s">
        <v>5218</v>
      </c>
      <c r="D1010" s="50" t="str">
        <f t="shared" si="176"/>
        <v>3300uF</v>
      </c>
      <c r="E1010" s="50" t="s">
        <v>5109</v>
      </c>
      <c r="F1010" s="50" t="str">
        <f t="shared" si="177"/>
        <v>10 V</v>
      </c>
      <c r="G1010" s="50" t="str">
        <f t="shared" si="178"/>
        <v>125⁰С</v>
      </c>
      <c r="H1010" s="52" t="s">
        <v>5878</v>
      </c>
      <c r="I1010" s="50" t="str">
        <f t="shared" si="179"/>
        <v>CapAl16X25X7.5mm 3300uF, 10 V</v>
      </c>
      <c r="J1010" s="45" t="s">
        <v>23</v>
      </c>
      <c r="K1010" s="53" t="s">
        <v>5111</v>
      </c>
      <c r="L1010" s="45" t="s">
        <v>25</v>
      </c>
      <c r="M1010" s="52" t="str">
        <f t="shared" si="180"/>
        <v>CapAl16X25X7.5</v>
      </c>
      <c r="N1010" s="52" t="str">
        <f t="shared" si="174"/>
        <v>CapAl16X25X7.5RA</v>
      </c>
      <c r="O1010" s="52" t="str">
        <f t="shared" si="181"/>
        <v>CapAl16X25X7.5LA</v>
      </c>
      <c r="P1010" s="52" t="s">
        <v>7374</v>
      </c>
      <c r="Q1010" s="50" t="s">
        <v>5113</v>
      </c>
      <c r="R1010" s="50" t="s">
        <v>7357</v>
      </c>
      <c r="S1010" s="50" t="str">
        <f t="shared" ca="1" si="183"/>
        <v>C:\Altium Libraries\Passives Library\DataSheet\Aluminum Electrolytic Capacitors (Panasonic).pdf</v>
      </c>
      <c r="T1010" s="50" t="str">
        <f t="shared" si="182"/>
        <v>125⁰С GUARANTEE HEAT CYCLE: 1000 CYCLE ALUMINUM ELECTROLYTIC CAPACITORS CapAl16X25X7.5 3300uF±20% 10 V 125⁰С</v>
      </c>
    </row>
    <row r="1011" spans="1:20" x14ac:dyDescent="0.3">
      <c r="A1011" s="50" t="s">
        <v>7375</v>
      </c>
      <c r="B1011" s="50" t="str">
        <f t="shared" si="175"/>
        <v>TA</v>
      </c>
      <c r="C1011" s="51" t="s">
        <v>5222</v>
      </c>
      <c r="D1011" s="50" t="str">
        <f t="shared" si="176"/>
        <v>3300uF</v>
      </c>
      <c r="E1011" s="50" t="s">
        <v>5109</v>
      </c>
      <c r="F1011" s="50" t="str">
        <f t="shared" si="177"/>
        <v>10 V</v>
      </c>
      <c r="G1011" s="50" t="str">
        <f t="shared" si="178"/>
        <v>125⁰С</v>
      </c>
      <c r="H1011" s="52" t="s">
        <v>7376</v>
      </c>
      <c r="I1011" s="50" t="str">
        <f t="shared" si="179"/>
        <v>CapAl18X20X7.5mm 3300uF, 10 V</v>
      </c>
      <c r="J1011" s="45" t="s">
        <v>23</v>
      </c>
      <c r="K1011" s="53" t="s">
        <v>5111</v>
      </c>
      <c r="L1011" s="45" t="s">
        <v>25</v>
      </c>
      <c r="M1011" s="52" t="str">
        <f t="shared" si="180"/>
        <v>CapAl18X20X7.5</v>
      </c>
      <c r="N1011" s="52" t="str">
        <f t="shared" si="174"/>
        <v>CapAl18X20X7.5RA</v>
      </c>
      <c r="O1011" s="52" t="str">
        <f t="shared" si="181"/>
        <v>CapAl18X20X7.5LA</v>
      </c>
      <c r="P1011" s="52" t="s">
        <v>7377</v>
      </c>
      <c r="Q1011" s="50" t="s">
        <v>5113</v>
      </c>
      <c r="R1011" s="50" t="s">
        <v>7357</v>
      </c>
      <c r="S1011" s="50" t="str">
        <f t="shared" ca="1" si="183"/>
        <v>C:\Altium Libraries\Passives Library\DataSheet\Aluminum Electrolytic Capacitors (Panasonic).pdf</v>
      </c>
      <c r="T1011" s="50" t="str">
        <f t="shared" si="182"/>
        <v>125⁰С GUARANTEE HEAT CYCLE: 1000 CYCLE ALUMINUM ELECTROLYTIC CAPACITORS CapAl18X20X7.5 3300uF±20% 10 V 125⁰С</v>
      </c>
    </row>
    <row r="1012" spans="1:20" x14ac:dyDescent="0.3">
      <c r="A1012" s="50" t="s">
        <v>7378</v>
      </c>
      <c r="B1012" s="50" t="str">
        <f t="shared" si="175"/>
        <v>TA</v>
      </c>
      <c r="C1012" s="51" t="s">
        <v>5226</v>
      </c>
      <c r="D1012" s="50" t="str">
        <f t="shared" si="176"/>
        <v>4700uF</v>
      </c>
      <c r="E1012" s="50" t="s">
        <v>5109</v>
      </c>
      <c r="F1012" s="50" t="str">
        <f t="shared" si="177"/>
        <v>10 V</v>
      </c>
      <c r="G1012" s="50" t="str">
        <f t="shared" si="178"/>
        <v>125⁰С</v>
      </c>
      <c r="H1012" s="52" t="s">
        <v>7379</v>
      </c>
      <c r="I1012" s="50" t="str">
        <f t="shared" si="179"/>
        <v>CapAl16X31.5X7.5mm 4700uF, 10 V</v>
      </c>
      <c r="J1012" s="45" t="s">
        <v>23</v>
      </c>
      <c r="K1012" s="53" t="s">
        <v>5111</v>
      </c>
      <c r="L1012" s="45" t="s">
        <v>25</v>
      </c>
      <c r="M1012" s="52" t="str">
        <f t="shared" si="180"/>
        <v>CapAl16X31.5X7.5</v>
      </c>
      <c r="N1012" s="52" t="str">
        <f t="shared" si="174"/>
        <v>CapAl16X31.5X7.5RA</v>
      </c>
      <c r="O1012" s="52" t="str">
        <f t="shared" si="181"/>
        <v>CapAl16X31.5X7.5LA</v>
      </c>
      <c r="P1012" s="52" t="s">
        <v>7380</v>
      </c>
      <c r="Q1012" s="50" t="s">
        <v>5113</v>
      </c>
      <c r="R1012" s="50" t="s">
        <v>7357</v>
      </c>
      <c r="S1012" s="50" t="str">
        <f t="shared" ca="1" si="183"/>
        <v>C:\Altium Libraries\Passives Library\DataSheet\Aluminum Electrolytic Capacitors (Panasonic).pdf</v>
      </c>
      <c r="T1012" s="50" t="str">
        <f t="shared" si="182"/>
        <v>125⁰С GUARANTEE HEAT CYCLE: 1000 CYCLE ALUMINUM ELECTROLYTIC CAPACITORS CapAl16X31.5X7.5 4700uF±20% 10 V 125⁰С</v>
      </c>
    </row>
    <row r="1013" spans="1:20" x14ac:dyDescent="0.3">
      <c r="A1013" s="50" t="s">
        <v>7381</v>
      </c>
      <c r="B1013" s="50" t="str">
        <f t="shared" si="175"/>
        <v>TA</v>
      </c>
      <c r="C1013" s="51" t="s">
        <v>5319</v>
      </c>
      <c r="D1013" s="50" t="str">
        <f t="shared" si="176"/>
        <v>4700uF</v>
      </c>
      <c r="E1013" s="50" t="s">
        <v>5109</v>
      </c>
      <c r="F1013" s="50" t="str">
        <f t="shared" si="177"/>
        <v>10 V</v>
      </c>
      <c r="G1013" s="50" t="str">
        <f t="shared" si="178"/>
        <v>125⁰С</v>
      </c>
      <c r="H1013" s="52" t="s">
        <v>6121</v>
      </c>
      <c r="I1013" s="50" t="str">
        <f t="shared" si="179"/>
        <v>CapAl18X25X7.5mm 4700uF, 10 V</v>
      </c>
      <c r="J1013" s="45" t="s">
        <v>23</v>
      </c>
      <c r="K1013" s="53" t="s">
        <v>5111</v>
      </c>
      <c r="L1013" s="45" t="s">
        <v>25</v>
      </c>
      <c r="M1013" s="52" t="str">
        <f t="shared" si="180"/>
        <v>CapAl18X25X7.5</v>
      </c>
      <c r="N1013" s="52" t="str">
        <f t="shared" si="174"/>
        <v>CapAl18X25X7.5RA</v>
      </c>
      <c r="O1013" s="52" t="str">
        <f t="shared" si="181"/>
        <v>CapAl18X25X7.5LA</v>
      </c>
      <c r="P1013" s="52" t="s">
        <v>7382</v>
      </c>
      <c r="Q1013" s="50" t="s">
        <v>5113</v>
      </c>
      <c r="R1013" s="50" t="s">
        <v>7357</v>
      </c>
      <c r="S1013" s="50" t="str">
        <f t="shared" ca="1" si="183"/>
        <v>C:\Altium Libraries\Passives Library\DataSheet\Aluminum Electrolytic Capacitors (Panasonic).pdf</v>
      </c>
      <c r="T1013" s="50" t="str">
        <f t="shared" si="182"/>
        <v>125⁰С GUARANTEE HEAT CYCLE: 1000 CYCLE ALUMINUM ELECTROLYTIC CAPACITORS CapAl18X25X7.5 4700uF±20% 10 V 125⁰С</v>
      </c>
    </row>
    <row r="1014" spans="1:20" x14ac:dyDescent="0.3">
      <c r="A1014" s="50" t="s">
        <v>7383</v>
      </c>
      <c r="B1014" s="50" t="str">
        <f t="shared" si="175"/>
        <v>TA</v>
      </c>
      <c r="C1014" s="51" t="s">
        <v>5136</v>
      </c>
      <c r="D1014" s="50" t="str">
        <f t="shared" si="176"/>
        <v>220uF</v>
      </c>
      <c r="E1014" s="50" t="s">
        <v>5109</v>
      </c>
      <c r="F1014" s="50" t="str">
        <f t="shared" si="177"/>
        <v>16 V</v>
      </c>
      <c r="G1014" s="50" t="str">
        <f t="shared" si="178"/>
        <v>125⁰С</v>
      </c>
      <c r="H1014" s="52" t="s">
        <v>7074</v>
      </c>
      <c r="I1014" s="50" t="str">
        <f t="shared" si="179"/>
        <v>CapAl8X11.5X3.5mm 220uF, 16 V</v>
      </c>
      <c r="J1014" s="45" t="s">
        <v>23</v>
      </c>
      <c r="K1014" s="53" t="s">
        <v>5111</v>
      </c>
      <c r="L1014" s="45" t="s">
        <v>25</v>
      </c>
      <c r="M1014" s="52" t="str">
        <f t="shared" si="180"/>
        <v>CapAl8X11.5X3.5</v>
      </c>
      <c r="N1014" s="52" t="str">
        <f t="shared" si="174"/>
        <v>CapAl8X11.5X3.5RA</v>
      </c>
      <c r="O1014" s="52" t="str">
        <f t="shared" si="181"/>
        <v>CapAl8X11.5X3.5LA</v>
      </c>
      <c r="P1014" s="52" t="s">
        <v>7384</v>
      </c>
      <c r="Q1014" s="50" t="s">
        <v>5113</v>
      </c>
      <c r="R1014" s="50" t="s">
        <v>7357</v>
      </c>
      <c r="S1014" s="50" t="str">
        <f t="shared" ca="1" si="183"/>
        <v>C:\Altium Libraries\Passives Library\DataSheet\Aluminum Electrolytic Capacitors (Panasonic).pdf</v>
      </c>
      <c r="T1014" s="50" t="str">
        <f t="shared" si="182"/>
        <v>125⁰С GUARANTEE HEAT CYCLE: 1000 CYCLE ALUMINUM ELECTROLYTIC CAPACITORS CapAl8X11.5X3.5 220uF±20% 16 V 125⁰С</v>
      </c>
    </row>
    <row r="1015" spans="1:20" x14ac:dyDescent="0.3">
      <c r="A1015" s="50" t="s">
        <v>7385</v>
      </c>
      <c r="B1015" s="50" t="str">
        <f t="shared" si="175"/>
        <v>TA</v>
      </c>
      <c r="C1015" s="51" t="s">
        <v>5148</v>
      </c>
      <c r="D1015" s="50" t="str">
        <f t="shared" si="176"/>
        <v>330uF</v>
      </c>
      <c r="E1015" s="50" t="s">
        <v>5109</v>
      </c>
      <c r="F1015" s="50" t="str">
        <f t="shared" si="177"/>
        <v>16 V</v>
      </c>
      <c r="G1015" s="50" t="str">
        <f t="shared" si="178"/>
        <v>125⁰С</v>
      </c>
      <c r="H1015" s="52" t="s">
        <v>7067</v>
      </c>
      <c r="I1015" s="50" t="str">
        <f t="shared" si="179"/>
        <v>CapAl10X12.5X5.0mm 330uF, 16 V</v>
      </c>
      <c r="J1015" s="45" t="s">
        <v>23</v>
      </c>
      <c r="K1015" s="53" t="s">
        <v>5111</v>
      </c>
      <c r="L1015" s="45" t="s">
        <v>25</v>
      </c>
      <c r="M1015" s="52" t="str">
        <f t="shared" si="180"/>
        <v>CapAl10X12.5X5.0</v>
      </c>
      <c r="N1015" s="52" t="str">
        <f t="shared" si="174"/>
        <v>CapAl10X12.5X5.0RA</v>
      </c>
      <c r="O1015" s="52" t="str">
        <f t="shared" si="181"/>
        <v>CapAl10X12.5X5.0LA</v>
      </c>
      <c r="P1015" s="52" t="s">
        <v>7386</v>
      </c>
      <c r="Q1015" s="50" t="s">
        <v>5113</v>
      </c>
      <c r="R1015" s="50" t="s">
        <v>7357</v>
      </c>
      <c r="S1015" s="50" t="str">
        <f t="shared" ca="1" si="183"/>
        <v>C:\Altium Libraries\Passives Library\DataSheet\Aluminum Electrolytic Capacitors (Panasonic).pdf</v>
      </c>
      <c r="T1015" s="50" t="str">
        <f t="shared" si="182"/>
        <v>125⁰С GUARANTEE HEAT CYCLE: 1000 CYCLE ALUMINUM ELECTROLYTIC CAPACITORS CapAl10X12.5X5.0 330uF±20% 16 V 125⁰С</v>
      </c>
    </row>
    <row r="1016" spans="1:20" x14ac:dyDescent="0.3">
      <c r="A1016" s="50" t="s">
        <v>7387</v>
      </c>
      <c r="B1016" s="50" t="str">
        <f t="shared" si="175"/>
        <v>TA</v>
      </c>
      <c r="C1016" s="51" t="s">
        <v>5158</v>
      </c>
      <c r="D1016" s="50" t="str">
        <f t="shared" si="176"/>
        <v>470uF</v>
      </c>
      <c r="E1016" s="50" t="s">
        <v>5109</v>
      </c>
      <c r="F1016" s="50" t="str">
        <f t="shared" si="177"/>
        <v>16 V</v>
      </c>
      <c r="G1016" s="50" t="str">
        <f t="shared" si="178"/>
        <v>125⁰С</v>
      </c>
      <c r="H1016" s="52" t="s">
        <v>7340</v>
      </c>
      <c r="I1016" s="50" t="str">
        <f t="shared" si="179"/>
        <v>CapAl10X16X5.0mm 470uF, 16 V</v>
      </c>
      <c r="J1016" s="45" t="s">
        <v>23</v>
      </c>
      <c r="K1016" s="53" t="s">
        <v>5111</v>
      </c>
      <c r="L1016" s="45" t="s">
        <v>25</v>
      </c>
      <c r="M1016" s="52" t="str">
        <f t="shared" si="180"/>
        <v>CapAl10X16X5.0</v>
      </c>
      <c r="N1016" s="52" t="str">
        <f t="shared" si="174"/>
        <v>CapAl10X16X5.0RA</v>
      </c>
      <c r="O1016" s="52" t="str">
        <f t="shared" si="181"/>
        <v>CapAl10X16X5.0LA</v>
      </c>
      <c r="P1016" s="52" t="s">
        <v>7388</v>
      </c>
      <c r="Q1016" s="50" t="s">
        <v>5113</v>
      </c>
      <c r="R1016" s="50" t="s">
        <v>7357</v>
      </c>
      <c r="S1016" s="50" t="str">
        <f t="shared" ca="1" si="183"/>
        <v>C:\Altium Libraries\Passives Library\DataSheet\Aluminum Electrolytic Capacitors (Panasonic).pdf</v>
      </c>
      <c r="T1016" s="50" t="str">
        <f t="shared" si="182"/>
        <v>125⁰С GUARANTEE HEAT CYCLE: 1000 CYCLE ALUMINUM ELECTROLYTIC CAPACITORS CapAl10X16X5.0 470uF±20% 16 V 125⁰С</v>
      </c>
    </row>
    <row r="1017" spans="1:20" x14ac:dyDescent="0.3">
      <c r="A1017" s="50" t="s">
        <v>7389</v>
      </c>
      <c r="B1017" s="50" t="str">
        <f t="shared" si="175"/>
        <v>TA</v>
      </c>
      <c r="C1017" s="51" t="s">
        <v>5184</v>
      </c>
      <c r="D1017" s="50" t="str">
        <f t="shared" si="176"/>
        <v>1000uF</v>
      </c>
      <c r="E1017" s="50" t="s">
        <v>5109</v>
      </c>
      <c r="F1017" s="50" t="str">
        <f t="shared" si="177"/>
        <v>16 V</v>
      </c>
      <c r="G1017" s="50" t="str">
        <f t="shared" si="178"/>
        <v>125⁰С</v>
      </c>
      <c r="H1017" s="52" t="s">
        <v>5898</v>
      </c>
      <c r="I1017" s="50" t="str">
        <f t="shared" si="179"/>
        <v>CapAl12.5X20X5.0mm 1000uF, 16 V</v>
      </c>
      <c r="J1017" s="45" t="s">
        <v>23</v>
      </c>
      <c r="K1017" s="53" t="s">
        <v>5111</v>
      </c>
      <c r="L1017" s="45" t="s">
        <v>25</v>
      </c>
      <c r="M1017" s="52" t="str">
        <f t="shared" si="180"/>
        <v>CapAl12.5X20X5.0</v>
      </c>
      <c r="N1017" s="52" t="str">
        <f t="shared" si="174"/>
        <v>CapAl12.5X20X5.0RA</v>
      </c>
      <c r="O1017" s="52" t="str">
        <f t="shared" si="181"/>
        <v>CapAl12.5X20X5.0LA</v>
      </c>
      <c r="P1017" s="52" t="s">
        <v>7390</v>
      </c>
      <c r="Q1017" s="50" t="s">
        <v>5113</v>
      </c>
      <c r="R1017" s="50" t="s">
        <v>7357</v>
      </c>
      <c r="S1017" s="50" t="str">
        <f t="shared" ca="1" si="183"/>
        <v>C:\Altium Libraries\Passives Library\DataSheet\Aluminum Electrolytic Capacitors (Panasonic).pdf</v>
      </c>
      <c r="T1017" s="50" t="str">
        <f t="shared" si="182"/>
        <v>125⁰С GUARANTEE HEAT CYCLE: 1000 CYCLE ALUMINUM ELECTROLYTIC CAPACITORS CapAl12.5X20X5.0 1000uF±20% 16 V 125⁰С</v>
      </c>
    </row>
    <row r="1018" spans="1:20" x14ac:dyDescent="0.3">
      <c r="A1018" s="50" t="s">
        <v>7391</v>
      </c>
      <c r="B1018" s="50" t="str">
        <f t="shared" si="175"/>
        <v>TA</v>
      </c>
      <c r="C1018" s="51" t="s">
        <v>5176</v>
      </c>
      <c r="D1018" s="50" t="str">
        <f t="shared" si="176"/>
        <v>1000uF</v>
      </c>
      <c r="E1018" s="50" t="s">
        <v>5109</v>
      </c>
      <c r="F1018" s="50" t="str">
        <f t="shared" si="177"/>
        <v>16 V</v>
      </c>
      <c r="G1018" s="50" t="str">
        <f t="shared" si="178"/>
        <v>125⁰С</v>
      </c>
      <c r="H1018" s="52" t="s">
        <v>5860</v>
      </c>
      <c r="I1018" s="50" t="str">
        <f t="shared" si="179"/>
        <v>CapAl16X15X7.5mm 1000uF, 16 V</v>
      </c>
      <c r="J1018" s="45" t="s">
        <v>23</v>
      </c>
      <c r="K1018" s="53" t="s">
        <v>5111</v>
      </c>
      <c r="L1018" s="45" t="s">
        <v>25</v>
      </c>
      <c r="M1018" s="52" t="str">
        <f t="shared" si="180"/>
        <v>CapAl16X15X7.5</v>
      </c>
      <c r="N1018" s="52" t="str">
        <f t="shared" si="174"/>
        <v>CapAl16X15X7.5RA</v>
      </c>
      <c r="O1018" s="52" t="str">
        <f t="shared" si="181"/>
        <v>CapAl16X15X7.5LA</v>
      </c>
      <c r="P1018" s="52" t="s">
        <v>7392</v>
      </c>
      <c r="Q1018" s="50" t="s">
        <v>5113</v>
      </c>
      <c r="R1018" s="50" t="s">
        <v>7357</v>
      </c>
      <c r="S1018" s="50" t="str">
        <f t="shared" ca="1" si="183"/>
        <v>C:\Altium Libraries\Passives Library\DataSheet\Aluminum Electrolytic Capacitors (Panasonic).pdf</v>
      </c>
      <c r="T1018" s="50" t="str">
        <f t="shared" si="182"/>
        <v>125⁰С GUARANTEE HEAT CYCLE: 1000 CYCLE ALUMINUM ELECTROLYTIC CAPACITORS CapAl16X15X7.5 1000uF±20% 16 V 125⁰С</v>
      </c>
    </row>
    <row r="1019" spans="1:20" x14ac:dyDescent="0.3">
      <c r="A1019" s="50" t="s">
        <v>7393</v>
      </c>
      <c r="B1019" s="50" t="str">
        <f t="shared" si="175"/>
        <v>TA</v>
      </c>
      <c r="C1019" s="51" t="s">
        <v>5218</v>
      </c>
      <c r="D1019" s="50" t="str">
        <f t="shared" si="176"/>
        <v>2200uF</v>
      </c>
      <c r="E1019" s="50" t="s">
        <v>5109</v>
      </c>
      <c r="F1019" s="50" t="str">
        <f t="shared" si="177"/>
        <v>16 V</v>
      </c>
      <c r="G1019" s="50" t="str">
        <f t="shared" si="178"/>
        <v>125⁰С</v>
      </c>
      <c r="H1019" s="52" t="s">
        <v>5878</v>
      </c>
      <c r="I1019" s="50" t="str">
        <f t="shared" si="179"/>
        <v>CapAl16X25X7.5mm 2200uF, 16 V</v>
      </c>
      <c r="J1019" s="45" t="s">
        <v>23</v>
      </c>
      <c r="K1019" s="53" t="s">
        <v>5111</v>
      </c>
      <c r="L1019" s="45" t="s">
        <v>25</v>
      </c>
      <c r="M1019" s="52" t="str">
        <f t="shared" si="180"/>
        <v>CapAl16X25X7.5</v>
      </c>
      <c r="N1019" s="52" t="str">
        <f t="shared" si="174"/>
        <v>CapAl16X25X7.5RA</v>
      </c>
      <c r="O1019" s="52" t="str">
        <f t="shared" si="181"/>
        <v>CapAl16X25X7.5LA</v>
      </c>
      <c r="P1019" s="52" t="s">
        <v>7394</v>
      </c>
      <c r="Q1019" s="50" t="s">
        <v>5113</v>
      </c>
      <c r="R1019" s="50" t="s">
        <v>7357</v>
      </c>
      <c r="S1019" s="50" t="str">
        <f t="shared" ca="1" si="183"/>
        <v>C:\Altium Libraries\Passives Library\DataSheet\Aluminum Electrolytic Capacitors (Panasonic).pdf</v>
      </c>
      <c r="T1019" s="50" t="str">
        <f t="shared" si="182"/>
        <v>125⁰С GUARANTEE HEAT CYCLE: 1000 CYCLE ALUMINUM ELECTROLYTIC CAPACITORS CapAl16X25X7.5 2200uF±20% 16 V 125⁰С</v>
      </c>
    </row>
    <row r="1020" spans="1:20" x14ac:dyDescent="0.3">
      <c r="A1020" s="50" t="s">
        <v>7395</v>
      </c>
      <c r="B1020" s="50" t="str">
        <f t="shared" si="175"/>
        <v>TA</v>
      </c>
      <c r="C1020" s="51" t="s">
        <v>5222</v>
      </c>
      <c r="D1020" s="50" t="str">
        <f t="shared" si="176"/>
        <v>2200uF</v>
      </c>
      <c r="E1020" s="50" t="s">
        <v>5109</v>
      </c>
      <c r="F1020" s="50" t="str">
        <f t="shared" si="177"/>
        <v>16 V</v>
      </c>
      <c r="G1020" s="50" t="str">
        <f t="shared" si="178"/>
        <v>125⁰С</v>
      </c>
      <c r="H1020" s="52" t="s">
        <v>7376</v>
      </c>
      <c r="I1020" s="50" t="str">
        <f t="shared" si="179"/>
        <v>CapAl18X20X7.5mm 2200uF, 16 V</v>
      </c>
      <c r="J1020" s="45" t="s">
        <v>23</v>
      </c>
      <c r="K1020" s="53" t="s">
        <v>5111</v>
      </c>
      <c r="L1020" s="45" t="s">
        <v>25</v>
      </c>
      <c r="M1020" s="52" t="str">
        <f t="shared" si="180"/>
        <v>CapAl18X20X7.5</v>
      </c>
      <c r="N1020" s="52" t="str">
        <f t="shared" si="174"/>
        <v>CapAl18X20X7.5RA</v>
      </c>
      <c r="O1020" s="52" t="str">
        <f t="shared" si="181"/>
        <v>CapAl18X20X7.5LA</v>
      </c>
      <c r="P1020" s="52" t="s">
        <v>7396</v>
      </c>
      <c r="Q1020" s="50" t="s">
        <v>5113</v>
      </c>
      <c r="R1020" s="50" t="s">
        <v>7357</v>
      </c>
      <c r="S1020" s="50" t="str">
        <f t="shared" ca="1" si="183"/>
        <v>C:\Altium Libraries\Passives Library\DataSheet\Aluminum Electrolytic Capacitors (Panasonic).pdf</v>
      </c>
      <c r="T1020" s="50" t="str">
        <f t="shared" si="182"/>
        <v>125⁰С GUARANTEE HEAT CYCLE: 1000 CYCLE ALUMINUM ELECTROLYTIC CAPACITORS CapAl18X20X7.5 2200uF±20% 16 V 125⁰С</v>
      </c>
    </row>
    <row r="1021" spans="1:20" x14ac:dyDescent="0.3">
      <c r="A1021" s="50" t="s">
        <v>7397</v>
      </c>
      <c r="B1021" s="50" t="str">
        <f t="shared" si="175"/>
        <v>TA</v>
      </c>
      <c r="C1021" s="51" t="s">
        <v>5226</v>
      </c>
      <c r="D1021" s="50" t="str">
        <f t="shared" si="176"/>
        <v>3300uF</v>
      </c>
      <c r="E1021" s="50" t="s">
        <v>5109</v>
      </c>
      <c r="F1021" s="50" t="str">
        <f t="shared" si="177"/>
        <v>16 V</v>
      </c>
      <c r="G1021" s="50" t="str">
        <f t="shared" si="178"/>
        <v>125⁰С</v>
      </c>
      <c r="H1021" s="52" t="s">
        <v>7379</v>
      </c>
      <c r="I1021" s="50" t="str">
        <f t="shared" si="179"/>
        <v>CapAl16X31.5X7.5mm 3300uF, 16 V</v>
      </c>
      <c r="J1021" s="45" t="s">
        <v>23</v>
      </c>
      <c r="K1021" s="53" t="s">
        <v>5111</v>
      </c>
      <c r="L1021" s="45" t="s">
        <v>25</v>
      </c>
      <c r="M1021" s="52" t="str">
        <f t="shared" si="180"/>
        <v>CapAl16X31.5X7.5</v>
      </c>
      <c r="N1021" s="52" t="str">
        <f t="shared" si="174"/>
        <v>CapAl16X31.5X7.5RA</v>
      </c>
      <c r="O1021" s="52" t="str">
        <f t="shared" si="181"/>
        <v>CapAl16X31.5X7.5LA</v>
      </c>
      <c r="P1021" s="52" t="s">
        <v>7398</v>
      </c>
      <c r="Q1021" s="50" t="s">
        <v>5113</v>
      </c>
      <c r="R1021" s="50" t="s">
        <v>7357</v>
      </c>
      <c r="S1021" s="50" t="str">
        <f t="shared" ca="1" si="183"/>
        <v>C:\Altium Libraries\Passives Library\DataSheet\Aluminum Electrolytic Capacitors (Panasonic).pdf</v>
      </c>
      <c r="T1021" s="50" t="str">
        <f t="shared" si="182"/>
        <v>125⁰С GUARANTEE HEAT CYCLE: 1000 CYCLE ALUMINUM ELECTROLYTIC CAPACITORS CapAl16X31.5X7.5 3300uF±20% 16 V 125⁰С</v>
      </c>
    </row>
    <row r="1022" spans="1:20" x14ac:dyDescent="0.3">
      <c r="A1022" s="50" t="s">
        <v>7399</v>
      </c>
      <c r="B1022" s="50" t="str">
        <f t="shared" si="175"/>
        <v>TA</v>
      </c>
      <c r="C1022" s="51" t="s">
        <v>5319</v>
      </c>
      <c r="D1022" s="50" t="str">
        <f t="shared" si="176"/>
        <v>3300uF</v>
      </c>
      <c r="E1022" s="50" t="s">
        <v>5109</v>
      </c>
      <c r="F1022" s="50" t="str">
        <f t="shared" si="177"/>
        <v>16 V</v>
      </c>
      <c r="G1022" s="50" t="str">
        <f t="shared" si="178"/>
        <v>125⁰С</v>
      </c>
      <c r="H1022" s="52" t="s">
        <v>6121</v>
      </c>
      <c r="I1022" s="50" t="str">
        <f t="shared" si="179"/>
        <v>CapAl18X25X7.5mm 3300uF, 16 V</v>
      </c>
      <c r="J1022" s="45" t="s">
        <v>23</v>
      </c>
      <c r="K1022" s="53" t="s">
        <v>5111</v>
      </c>
      <c r="L1022" s="45" t="s">
        <v>25</v>
      </c>
      <c r="M1022" s="52" t="str">
        <f t="shared" si="180"/>
        <v>CapAl18X25X7.5</v>
      </c>
      <c r="N1022" s="52" t="str">
        <f t="shared" si="174"/>
        <v>CapAl18X25X7.5RA</v>
      </c>
      <c r="O1022" s="52" t="str">
        <f t="shared" si="181"/>
        <v>CapAl18X25X7.5LA</v>
      </c>
      <c r="P1022" s="52" t="s">
        <v>7400</v>
      </c>
      <c r="Q1022" s="50" t="s">
        <v>5113</v>
      </c>
      <c r="R1022" s="50" t="s">
        <v>7357</v>
      </c>
      <c r="S1022" s="50" t="str">
        <f t="shared" ca="1" si="183"/>
        <v>C:\Altium Libraries\Passives Library\DataSheet\Aluminum Electrolytic Capacitors (Panasonic).pdf</v>
      </c>
      <c r="T1022" s="50" t="str">
        <f t="shared" si="182"/>
        <v>125⁰С GUARANTEE HEAT CYCLE: 1000 CYCLE ALUMINUM ELECTROLYTIC CAPACITORS CapAl18X25X7.5 3300uF±20% 16 V 125⁰С</v>
      </c>
    </row>
    <row r="1023" spans="1:20" x14ac:dyDescent="0.3">
      <c r="A1023" s="50" t="s">
        <v>7401</v>
      </c>
      <c r="B1023" s="50" t="str">
        <f t="shared" si="175"/>
        <v>TA</v>
      </c>
      <c r="C1023" s="51" t="s">
        <v>5234</v>
      </c>
      <c r="D1023" s="50" t="str">
        <f t="shared" si="176"/>
        <v>4700uF</v>
      </c>
      <c r="E1023" s="50" t="s">
        <v>5109</v>
      </c>
      <c r="F1023" s="50" t="str">
        <f t="shared" si="177"/>
        <v>16 V</v>
      </c>
      <c r="G1023" s="50" t="str">
        <f t="shared" si="178"/>
        <v>125⁰С</v>
      </c>
      <c r="H1023" s="52" t="s">
        <v>6295</v>
      </c>
      <c r="I1023" s="50" t="str">
        <f t="shared" si="179"/>
        <v>CapAl18X31.5X7.5mm 4700uF, 16 V</v>
      </c>
      <c r="J1023" s="45" t="s">
        <v>23</v>
      </c>
      <c r="K1023" s="53" t="s">
        <v>5111</v>
      </c>
      <c r="L1023" s="45" t="s">
        <v>25</v>
      </c>
      <c r="M1023" s="52" t="str">
        <f t="shared" si="180"/>
        <v>CapAl18X31.5X7.5</v>
      </c>
      <c r="N1023" s="52" t="str">
        <f t="shared" si="174"/>
        <v>CapAl18X31.5X7.5RA</v>
      </c>
      <c r="O1023" s="52" t="str">
        <f t="shared" si="181"/>
        <v>CapAl18X31.5X7.5LA</v>
      </c>
      <c r="P1023" s="52" t="s">
        <v>7402</v>
      </c>
      <c r="Q1023" s="50" t="s">
        <v>5113</v>
      </c>
      <c r="R1023" s="50" t="s">
        <v>7357</v>
      </c>
      <c r="S1023" s="50" t="str">
        <f t="shared" ca="1" si="183"/>
        <v>C:\Altium Libraries\Passives Library\DataSheet\Aluminum Electrolytic Capacitors (Panasonic).pdf</v>
      </c>
      <c r="T1023" s="50" t="str">
        <f t="shared" si="182"/>
        <v>125⁰С GUARANTEE HEAT CYCLE: 1000 CYCLE ALUMINUM ELECTROLYTIC CAPACITORS CapAl18X31.5X7.5 4700uF±20% 16 V 125⁰С</v>
      </c>
    </row>
    <row r="1024" spans="1:20" x14ac:dyDescent="0.3">
      <c r="A1024" s="50" t="s">
        <v>7403</v>
      </c>
      <c r="B1024" s="50" t="str">
        <f t="shared" si="175"/>
        <v>TA</v>
      </c>
      <c r="C1024" s="51" t="s">
        <v>5136</v>
      </c>
      <c r="D1024" s="50" t="str">
        <f t="shared" si="176"/>
        <v>100uF</v>
      </c>
      <c r="E1024" s="50" t="s">
        <v>5109</v>
      </c>
      <c r="F1024" s="50" t="str">
        <f t="shared" si="177"/>
        <v>25 V</v>
      </c>
      <c r="G1024" s="50" t="str">
        <f t="shared" si="178"/>
        <v>125⁰С</v>
      </c>
      <c r="H1024" s="52" t="s">
        <v>7074</v>
      </c>
      <c r="I1024" s="50" t="str">
        <f t="shared" si="179"/>
        <v>CapAl8X11.5X3.5mm 100uF, 25 V</v>
      </c>
      <c r="J1024" s="45" t="s">
        <v>23</v>
      </c>
      <c r="K1024" s="53" t="s">
        <v>5111</v>
      </c>
      <c r="L1024" s="45" t="s">
        <v>25</v>
      </c>
      <c r="M1024" s="52" t="str">
        <f t="shared" si="180"/>
        <v>CapAl8X11.5X3.5</v>
      </c>
      <c r="N1024" s="52" t="str">
        <f t="shared" si="174"/>
        <v>CapAl8X11.5X3.5RA</v>
      </c>
      <c r="O1024" s="52" t="str">
        <f t="shared" si="181"/>
        <v>CapAl8X11.5X3.5LA</v>
      </c>
      <c r="P1024" s="52" t="s">
        <v>7404</v>
      </c>
      <c r="Q1024" s="50" t="s">
        <v>5113</v>
      </c>
      <c r="R1024" s="50" t="s">
        <v>7357</v>
      </c>
      <c r="S1024" s="50" t="str">
        <f t="shared" ca="1" si="183"/>
        <v>C:\Altium Libraries\Passives Library\DataSheet\Aluminum Electrolytic Capacitors (Panasonic).pdf</v>
      </c>
      <c r="T1024" s="50" t="str">
        <f t="shared" si="182"/>
        <v>125⁰С GUARANTEE HEAT CYCLE: 1000 CYCLE ALUMINUM ELECTROLYTIC CAPACITORS CapAl8X11.5X3.5 100uF±20% 25 V 125⁰С</v>
      </c>
    </row>
    <row r="1025" spans="1:20" x14ac:dyDescent="0.3">
      <c r="A1025" s="50" t="s">
        <v>7405</v>
      </c>
      <c r="B1025" s="50" t="str">
        <f t="shared" si="175"/>
        <v>TA</v>
      </c>
      <c r="C1025" s="51" t="s">
        <v>5148</v>
      </c>
      <c r="D1025" s="50" t="str">
        <f t="shared" si="176"/>
        <v>220uF</v>
      </c>
      <c r="E1025" s="50" t="s">
        <v>5109</v>
      </c>
      <c r="F1025" s="50" t="str">
        <f t="shared" si="177"/>
        <v>25 V</v>
      </c>
      <c r="G1025" s="50" t="str">
        <f t="shared" si="178"/>
        <v>125⁰С</v>
      </c>
      <c r="H1025" s="52" t="s">
        <v>7067</v>
      </c>
      <c r="I1025" s="50" t="str">
        <f t="shared" si="179"/>
        <v>CapAl10X12.5X5.0mm 220uF, 25 V</v>
      </c>
      <c r="J1025" s="45" t="s">
        <v>23</v>
      </c>
      <c r="K1025" s="53" t="s">
        <v>5111</v>
      </c>
      <c r="L1025" s="45" t="s">
        <v>25</v>
      </c>
      <c r="M1025" s="52" t="str">
        <f t="shared" si="180"/>
        <v>CapAl10X12.5X5.0</v>
      </c>
      <c r="N1025" s="52" t="str">
        <f t="shared" si="174"/>
        <v>CapAl10X12.5X5.0RA</v>
      </c>
      <c r="O1025" s="52" t="str">
        <f t="shared" si="181"/>
        <v>CapAl10X12.5X5.0LA</v>
      </c>
      <c r="P1025" s="52" t="s">
        <v>7406</v>
      </c>
      <c r="Q1025" s="50" t="s">
        <v>5113</v>
      </c>
      <c r="R1025" s="50" t="s">
        <v>7357</v>
      </c>
      <c r="S1025" s="50" t="str">
        <f t="shared" ca="1" si="183"/>
        <v>C:\Altium Libraries\Passives Library\DataSheet\Aluminum Electrolytic Capacitors (Panasonic).pdf</v>
      </c>
      <c r="T1025" s="50" t="str">
        <f t="shared" si="182"/>
        <v>125⁰С GUARANTEE HEAT CYCLE: 1000 CYCLE ALUMINUM ELECTROLYTIC CAPACITORS CapAl10X12.5X5.0 220uF±20% 25 V 125⁰С</v>
      </c>
    </row>
    <row r="1026" spans="1:20" x14ac:dyDescent="0.3">
      <c r="A1026" s="50" t="s">
        <v>7407</v>
      </c>
      <c r="B1026" s="50" t="str">
        <f t="shared" si="175"/>
        <v>TA</v>
      </c>
      <c r="C1026" s="51" t="s">
        <v>5158</v>
      </c>
      <c r="D1026" s="50" t="str">
        <f t="shared" si="176"/>
        <v>330uF</v>
      </c>
      <c r="E1026" s="50" t="s">
        <v>5109</v>
      </c>
      <c r="F1026" s="50" t="str">
        <f t="shared" si="177"/>
        <v>25 V</v>
      </c>
      <c r="G1026" s="50" t="str">
        <f t="shared" si="178"/>
        <v>125⁰С</v>
      </c>
      <c r="H1026" s="52" t="s">
        <v>7340</v>
      </c>
      <c r="I1026" s="50" t="str">
        <f t="shared" si="179"/>
        <v>CapAl10X16X5.0mm 330uF, 25 V</v>
      </c>
      <c r="J1026" s="45" t="s">
        <v>23</v>
      </c>
      <c r="K1026" s="53" t="s">
        <v>5111</v>
      </c>
      <c r="L1026" s="45" t="s">
        <v>25</v>
      </c>
      <c r="M1026" s="52" t="str">
        <f t="shared" si="180"/>
        <v>CapAl10X16X5.0</v>
      </c>
      <c r="N1026" s="52" t="str">
        <f t="shared" si="174"/>
        <v>CapAl10X16X5.0RA</v>
      </c>
      <c r="O1026" s="52" t="str">
        <f t="shared" si="181"/>
        <v>CapAl10X16X5.0LA</v>
      </c>
      <c r="P1026" s="52" t="s">
        <v>7408</v>
      </c>
      <c r="Q1026" s="50" t="s">
        <v>5113</v>
      </c>
      <c r="R1026" s="50" t="s">
        <v>7357</v>
      </c>
      <c r="S1026" s="50" t="str">
        <f t="shared" ca="1" si="183"/>
        <v>C:\Altium Libraries\Passives Library\DataSheet\Aluminum Electrolytic Capacitors (Panasonic).pdf</v>
      </c>
      <c r="T1026" s="50" t="str">
        <f t="shared" si="182"/>
        <v>125⁰С GUARANTEE HEAT CYCLE: 1000 CYCLE ALUMINUM ELECTROLYTIC CAPACITORS CapAl10X16X5.0 330uF±20% 25 V 125⁰С</v>
      </c>
    </row>
    <row r="1027" spans="1:20" x14ac:dyDescent="0.3">
      <c r="A1027" s="50" t="s">
        <v>7409</v>
      </c>
      <c r="B1027" s="50" t="str">
        <f t="shared" si="175"/>
        <v>TA</v>
      </c>
      <c r="C1027" s="51" t="s">
        <v>5162</v>
      </c>
      <c r="D1027" s="50" t="str">
        <f t="shared" si="176"/>
        <v>470uF</v>
      </c>
      <c r="E1027" s="50" t="s">
        <v>5109</v>
      </c>
      <c r="F1027" s="50" t="str">
        <f t="shared" si="177"/>
        <v>25 V</v>
      </c>
      <c r="G1027" s="50" t="str">
        <f t="shared" si="178"/>
        <v>125⁰С</v>
      </c>
      <c r="H1027" s="52" t="s">
        <v>7115</v>
      </c>
      <c r="I1027" s="50" t="str">
        <f t="shared" si="179"/>
        <v>CapAl10X20X5.0mm 470uF, 25 V</v>
      </c>
      <c r="J1027" s="45" t="s">
        <v>23</v>
      </c>
      <c r="K1027" s="53" t="s">
        <v>5111</v>
      </c>
      <c r="L1027" s="45" t="s">
        <v>25</v>
      </c>
      <c r="M1027" s="52" t="str">
        <f t="shared" si="180"/>
        <v>CapAl10X20X5.0</v>
      </c>
      <c r="N1027" s="52" t="str">
        <f t="shared" ref="N1027:N1090" si="184">CONCATENATE(M1027,"RA")</f>
        <v>CapAl10X20X5.0RA</v>
      </c>
      <c r="O1027" s="52" t="str">
        <f t="shared" si="181"/>
        <v>CapAl10X20X5.0LA</v>
      </c>
      <c r="P1027" s="52" t="s">
        <v>7410</v>
      </c>
      <c r="Q1027" s="50" t="s">
        <v>5113</v>
      </c>
      <c r="R1027" s="50" t="s">
        <v>7357</v>
      </c>
      <c r="S1027" s="50" t="str">
        <f t="shared" ca="1" si="183"/>
        <v>C:\Altium Libraries\Passives Library\DataSheet\Aluminum Electrolytic Capacitors (Panasonic).pdf</v>
      </c>
      <c r="T1027" s="50" t="str">
        <f t="shared" si="182"/>
        <v>125⁰С GUARANTEE HEAT CYCLE: 1000 CYCLE ALUMINUM ELECTROLYTIC CAPACITORS CapAl10X20X5.0 470uF±20% 25 V 125⁰С</v>
      </c>
    </row>
    <row r="1028" spans="1:20" x14ac:dyDescent="0.3">
      <c r="A1028" s="50" t="s">
        <v>7411</v>
      </c>
      <c r="B1028" s="50" t="str">
        <f t="shared" si="175"/>
        <v>TA</v>
      </c>
      <c r="C1028" s="51" t="s">
        <v>5166</v>
      </c>
      <c r="D1028" s="50" t="str">
        <f t="shared" si="176"/>
        <v>470uF</v>
      </c>
      <c r="E1028" s="50" t="s">
        <v>5109</v>
      </c>
      <c r="F1028" s="50" t="str">
        <f t="shared" si="177"/>
        <v>25 V</v>
      </c>
      <c r="G1028" s="50" t="str">
        <f t="shared" si="178"/>
        <v>125⁰С</v>
      </c>
      <c r="H1028" s="52" t="s">
        <v>7363</v>
      </c>
      <c r="I1028" s="50" t="str">
        <f t="shared" si="179"/>
        <v>CapAl12.5X15X5.0mm 470uF, 25 V</v>
      </c>
      <c r="J1028" s="45" t="s">
        <v>23</v>
      </c>
      <c r="K1028" s="53" t="s">
        <v>5111</v>
      </c>
      <c r="L1028" s="45" t="s">
        <v>25</v>
      </c>
      <c r="M1028" s="52" t="str">
        <f t="shared" si="180"/>
        <v>CapAl12.5X15X5.0</v>
      </c>
      <c r="N1028" s="52" t="str">
        <f t="shared" si="184"/>
        <v>CapAl12.5X15X5.0RA</v>
      </c>
      <c r="O1028" s="52" t="str">
        <f t="shared" si="181"/>
        <v>CapAl12.5X15X5.0LA</v>
      </c>
      <c r="P1028" s="52" t="s">
        <v>7412</v>
      </c>
      <c r="Q1028" s="50" t="s">
        <v>5113</v>
      </c>
      <c r="R1028" s="50" t="s">
        <v>7357</v>
      </c>
      <c r="S1028" s="50" t="str">
        <f t="shared" ca="1" si="183"/>
        <v>C:\Altium Libraries\Passives Library\DataSheet\Aluminum Electrolytic Capacitors (Panasonic).pdf</v>
      </c>
      <c r="T1028" s="50" t="str">
        <f t="shared" si="182"/>
        <v>125⁰С GUARANTEE HEAT CYCLE: 1000 CYCLE ALUMINUM ELECTROLYTIC CAPACITORS CapAl12.5X15X5.0 470uF±20% 25 V 125⁰С</v>
      </c>
    </row>
    <row r="1029" spans="1:20" x14ac:dyDescent="0.3">
      <c r="A1029" s="50" t="s">
        <v>7413</v>
      </c>
      <c r="B1029" s="50" t="str">
        <f t="shared" si="175"/>
        <v>TA</v>
      </c>
      <c r="C1029" s="51" t="s">
        <v>5196</v>
      </c>
      <c r="D1029" s="50" t="str">
        <f t="shared" si="176"/>
        <v>1000uF</v>
      </c>
      <c r="E1029" s="50" t="s">
        <v>5109</v>
      </c>
      <c r="F1029" s="50" t="str">
        <f t="shared" si="177"/>
        <v>25 V</v>
      </c>
      <c r="G1029" s="50" t="str">
        <f t="shared" si="178"/>
        <v>125⁰С</v>
      </c>
      <c r="H1029" s="52" t="s">
        <v>7366</v>
      </c>
      <c r="I1029" s="50" t="str">
        <f t="shared" si="179"/>
        <v>CapAl12.5X25X5.0mm 1000uF, 25 V</v>
      </c>
      <c r="J1029" s="45" t="s">
        <v>23</v>
      </c>
      <c r="K1029" s="53" t="s">
        <v>5111</v>
      </c>
      <c r="L1029" s="45" t="s">
        <v>25</v>
      </c>
      <c r="M1029" s="52" t="str">
        <f t="shared" si="180"/>
        <v>CapAl12.5X25X5.0</v>
      </c>
      <c r="N1029" s="52" t="str">
        <f t="shared" si="184"/>
        <v>CapAl12.5X25X5.0RA</v>
      </c>
      <c r="O1029" s="52" t="str">
        <f t="shared" si="181"/>
        <v>CapAl12.5X25X5.0LA</v>
      </c>
      <c r="P1029" s="52" t="s">
        <v>7414</v>
      </c>
      <c r="Q1029" s="50" t="s">
        <v>5113</v>
      </c>
      <c r="R1029" s="50" t="s">
        <v>7357</v>
      </c>
      <c r="S1029" s="50" t="str">
        <f t="shared" ca="1" si="183"/>
        <v>C:\Altium Libraries\Passives Library\DataSheet\Aluminum Electrolytic Capacitors (Panasonic).pdf</v>
      </c>
      <c r="T1029" s="50" t="str">
        <f t="shared" si="182"/>
        <v>125⁰С GUARANTEE HEAT CYCLE: 1000 CYCLE ALUMINUM ELECTROLYTIC CAPACITORS CapAl12.5X25X5.0 1000uF±20% 25 V 125⁰С</v>
      </c>
    </row>
    <row r="1030" spans="1:20" x14ac:dyDescent="0.3">
      <c r="A1030" s="50" t="s">
        <v>7415</v>
      </c>
      <c r="B1030" s="50" t="str">
        <f t="shared" si="175"/>
        <v>TA</v>
      </c>
      <c r="C1030" s="51" t="s">
        <v>5204</v>
      </c>
      <c r="D1030" s="50" t="str">
        <f t="shared" si="176"/>
        <v>1000uF</v>
      </c>
      <c r="E1030" s="50" t="s">
        <v>5109</v>
      </c>
      <c r="F1030" s="50" t="str">
        <f t="shared" si="177"/>
        <v>25 V</v>
      </c>
      <c r="G1030" s="50" t="str">
        <f t="shared" si="178"/>
        <v>125⁰С</v>
      </c>
      <c r="H1030" s="52" t="s">
        <v>7369</v>
      </c>
      <c r="I1030" s="50" t="str">
        <f t="shared" si="179"/>
        <v>CapAl16X20X7.5mm 1000uF, 25 V</v>
      </c>
      <c r="J1030" s="45" t="s">
        <v>23</v>
      </c>
      <c r="K1030" s="53" t="s">
        <v>5111</v>
      </c>
      <c r="L1030" s="45" t="s">
        <v>25</v>
      </c>
      <c r="M1030" s="52" t="str">
        <f t="shared" si="180"/>
        <v>CapAl16X20X7.5</v>
      </c>
      <c r="N1030" s="52" t="str">
        <f t="shared" si="184"/>
        <v>CapAl16X20X7.5RA</v>
      </c>
      <c r="O1030" s="52" t="str">
        <f t="shared" si="181"/>
        <v>CapAl16X20X7.5LA</v>
      </c>
      <c r="P1030" s="52" t="s">
        <v>7416</v>
      </c>
      <c r="Q1030" s="50" t="s">
        <v>5113</v>
      </c>
      <c r="R1030" s="50" t="s">
        <v>7357</v>
      </c>
      <c r="S1030" s="50" t="str">
        <f t="shared" ca="1" si="183"/>
        <v>C:\Altium Libraries\Passives Library\DataSheet\Aluminum Electrolytic Capacitors (Panasonic).pdf</v>
      </c>
      <c r="T1030" s="50" t="str">
        <f t="shared" si="182"/>
        <v>125⁰С GUARANTEE HEAT CYCLE: 1000 CYCLE ALUMINUM ELECTROLYTIC CAPACITORS CapAl16X20X7.5 1000uF±20% 25 V 125⁰С</v>
      </c>
    </row>
    <row r="1031" spans="1:20" x14ac:dyDescent="0.3">
      <c r="A1031" s="50" t="s">
        <v>7417</v>
      </c>
      <c r="B1031" s="50" t="str">
        <f t="shared" si="175"/>
        <v>TA</v>
      </c>
      <c r="C1031" s="51" t="s">
        <v>5192</v>
      </c>
      <c r="D1031" s="50" t="str">
        <f t="shared" si="176"/>
        <v>1000uF</v>
      </c>
      <c r="E1031" s="50" t="s">
        <v>5109</v>
      </c>
      <c r="F1031" s="50" t="str">
        <f t="shared" si="177"/>
        <v>25 V</v>
      </c>
      <c r="G1031" s="50" t="str">
        <f t="shared" si="178"/>
        <v>125⁰С</v>
      </c>
      <c r="H1031" s="52" t="s">
        <v>5910</v>
      </c>
      <c r="I1031" s="50" t="str">
        <f t="shared" si="179"/>
        <v>CapAl18X15X7.5mm 1000uF, 25 V</v>
      </c>
      <c r="J1031" s="45" t="s">
        <v>23</v>
      </c>
      <c r="K1031" s="53" t="s">
        <v>5111</v>
      </c>
      <c r="L1031" s="45" t="s">
        <v>25</v>
      </c>
      <c r="M1031" s="52" t="str">
        <f t="shared" si="180"/>
        <v>CapAl18X15X7.5</v>
      </c>
      <c r="N1031" s="52" t="str">
        <f t="shared" si="184"/>
        <v>CapAl18X15X7.5RA</v>
      </c>
      <c r="O1031" s="52" t="str">
        <f t="shared" si="181"/>
        <v>CapAl18X15X7.5LA</v>
      </c>
      <c r="P1031" s="52" t="s">
        <v>7418</v>
      </c>
      <c r="Q1031" s="50" t="s">
        <v>5113</v>
      </c>
      <c r="R1031" s="50" t="s">
        <v>7357</v>
      </c>
      <c r="S1031" s="50" t="str">
        <f t="shared" ca="1" si="183"/>
        <v>C:\Altium Libraries\Passives Library\DataSheet\Aluminum Electrolytic Capacitors (Panasonic).pdf</v>
      </c>
      <c r="T1031" s="50" t="str">
        <f t="shared" si="182"/>
        <v>125⁰С GUARANTEE HEAT CYCLE: 1000 CYCLE ALUMINUM ELECTROLYTIC CAPACITORS CapAl18X15X7.5 1000uF±20% 25 V 125⁰С</v>
      </c>
    </row>
    <row r="1032" spans="1:20" x14ac:dyDescent="0.3">
      <c r="A1032" s="50" t="s">
        <v>7419</v>
      </c>
      <c r="B1032" s="50" t="str">
        <f t="shared" si="175"/>
        <v>TA</v>
      </c>
      <c r="C1032" s="51" t="s">
        <v>5226</v>
      </c>
      <c r="D1032" s="50" t="str">
        <f t="shared" si="176"/>
        <v>2200uF</v>
      </c>
      <c r="E1032" s="50" t="s">
        <v>5109</v>
      </c>
      <c r="F1032" s="50" t="str">
        <f t="shared" si="177"/>
        <v>25 V</v>
      </c>
      <c r="G1032" s="50" t="str">
        <f t="shared" si="178"/>
        <v>125⁰С</v>
      </c>
      <c r="H1032" s="52" t="s">
        <v>7379</v>
      </c>
      <c r="I1032" s="50" t="str">
        <f t="shared" si="179"/>
        <v>CapAl16X31.5X7.5mm 2200uF, 25 V</v>
      </c>
      <c r="J1032" s="45" t="s">
        <v>23</v>
      </c>
      <c r="K1032" s="53" t="s">
        <v>5111</v>
      </c>
      <c r="L1032" s="45" t="s">
        <v>25</v>
      </c>
      <c r="M1032" s="52" t="str">
        <f t="shared" si="180"/>
        <v>CapAl16X31.5X7.5</v>
      </c>
      <c r="N1032" s="52" t="str">
        <f t="shared" si="184"/>
        <v>CapAl16X31.5X7.5RA</v>
      </c>
      <c r="O1032" s="52" t="str">
        <f t="shared" si="181"/>
        <v>CapAl16X31.5X7.5LA</v>
      </c>
      <c r="P1032" s="52" t="s">
        <v>7420</v>
      </c>
      <c r="Q1032" s="50" t="s">
        <v>5113</v>
      </c>
      <c r="R1032" s="50" t="s">
        <v>7357</v>
      </c>
      <c r="S1032" s="50" t="str">
        <f t="shared" ca="1" si="183"/>
        <v>C:\Altium Libraries\Passives Library\DataSheet\Aluminum Electrolytic Capacitors (Panasonic).pdf</v>
      </c>
      <c r="T1032" s="50" t="str">
        <f t="shared" si="182"/>
        <v>125⁰С GUARANTEE HEAT CYCLE: 1000 CYCLE ALUMINUM ELECTROLYTIC CAPACITORS CapAl16X31.5X7.5 2200uF±20% 25 V 125⁰С</v>
      </c>
    </row>
    <row r="1033" spans="1:20" x14ac:dyDescent="0.3">
      <c r="A1033" s="50" t="s">
        <v>7421</v>
      </c>
      <c r="B1033" s="50" t="str">
        <f t="shared" si="175"/>
        <v>TA</v>
      </c>
      <c r="C1033" s="51" t="s">
        <v>5319</v>
      </c>
      <c r="D1033" s="50" t="str">
        <f t="shared" si="176"/>
        <v>2200uF</v>
      </c>
      <c r="E1033" s="50" t="s">
        <v>5109</v>
      </c>
      <c r="F1033" s="50" t="str">
        <f t="shared" si="177"/>
        <v>25 V</v>
      </c>
      <c r="G1033" s="50" t="str">
        <f t="shared" si="178"/>
        <v>125⁰С</v>
      </c>
      <c r="H1033" s="52" t="s">
        <v>6121</v>
      </c>
      <c r="I1033" s="50" t="str">
        <f t="shared" si="179"/>
        <v>CapAl18X25X7.5mm 2200uF, 25 V</v>
      </c>
      <c r="J1033" s="45" t="s">
        <v>23</v>
      </c>
      <c r="K1033" s="53" t="s">
        <v>5111</v>
      </c>
      <c r="L1033" s="45" t="s">
        <v>25</v>
      </c>
      <c r="M1033" s="52" t="str">
        <f t="shared" si="180"/>
        <v>CapAl18X25X7.5</v>
      </c>
      <c r="N1033" s="52" t="str">
        <f t="shared" si="184"/>
        <v>CapAl18X25X7.5RA</v>
      </c>
      <c r="O1033" s="52" t="str">
        <f t="shared" si="181"/>
        <v>CapAl18X25X7.5LA</v>
      </c>
      <c r="P1033" s="52" t="s">
        <v>7422</v>
      </c>
      <c r="Q1033" s="50" t="s">
        <v>5113</v>
      </c>
      <c r="R1033" s="50" t="s">
        <v>7357</v>
      </c>
      <c r="S1033" s="50" t="str">
        <f t="shared" ca="1" si="183"/>
        <v>C:\Altium Libraries\Passives Library\DataSheet\Aluminum Electrolytic Capacitors (Panasonic).pdf</v>
      </c>
      <c r="T1033" s="50" t="str">
        <f t="shared" si="182"/>
        <v>125⁰С GUARANTEE HEAT CYCLE: 1000 CYCLE ALUMINUM ELECTROLYTIC CAPACITORS CapAl18X25X7.5 2200uF±20% 25 V 125⁰С</v>
      </c>
    </row>
    <row r="1034" spans="1:20" x14ac:dyDescent="0.3">
      <c r="A1034" s="50" t="s">
        <v>7423</v>
      </c>
      <c r="B1034" s="50" t="str">
        <f t="shared" si="175"/>
        <v>TA</v>
      </c>
      <c r="C1034" s="51" t="s">
        <v>5245</v>
      </c>
      <c r="D1034" s="50" t="str">
        <f t="shared" si="176"/>
        <v>3300uF</v>
      </c>
      <c r="E1034" s="50" t="s">
        <v>5109</v>
      </c>
      <c r="F1034" s="50" t="str">
        <f t="shared" si="177"/>
        <v>25 V</v>
      </c>
      <c r="G1034" s="50" t="str">
        <f t="shared" si="178"/>
        <v>125⁰С</v>
      </c>
      <c r="H1034" s="52" t="s">
        <v>7424</v>
      </c>
      <c r="I1034" s="50" t="str">
        <f t="shared" si="179"/>
        <v>CapAl18X35.5X7.5mm 3300uF, 25 V</v>
      </c>
      <c r="J1034" s="45" t="s">
        <v>23</v>
      </c>
      <c r="K1034" s="53" t="s">
        <v>5111</v>
      </c>
      <c r="L1034" s="45" t="s">
        <v>25</v>
      </c>
      <c r="M1034" s="52" t="str">
        <f t="shared" si="180"/>
        <v>CapAl18X35.5X7.5</v>
      </c>
      <c r="N1034" s="52" t="str">
        <f t="shared" si="184"/>
        <v>CapAl18X35.5X7.5RA</v>
      </c>
      <c r="O1034" s="52" t="str">
        <f t="shared" si="181"/>
        <v>CapAl18X35.5X7.5LA</v>
      </c>
      <c r="P1034" s="52" t="s">
        <v>7425</v>
      </c>
      <c r="Q1034" s="50" t="s">
        <v>5113</v>
      </c>
      <c r="R1034" s="50" t="s">
        <v>7357</v>
      </c>
      <c r="S1034" s="50" t="str">
        <f t="shared" ca="1" si="183"/>
        <v>C:\Altium Libraries\Passives Library\DataSheet\Aluminum Electrolytic Capacitors (Panasonic).pdf</v>
      </c>
      <c r="T1034" s="50" t="str">
        <f t="shared" si="182"/>
        <v>125⁰С GUARANTEE HEAT CYCLE: 1000 CYCLE ALUMINUM ELECTROLYTIC CAPACITORS CapAl18X35.5X7.5 3300uF±20% 25 V 125⁰С</v>
      </c>
    </row>
    <row r="1035" spans="1:20" x14ac:dyDescent="0.3">
      <c r="A1035" s="50" t="s">
        <v>7426</v>
      </c>
      <c r="B1035" s="50" t="str">
        <f t="shared" si="175"/>
        <v>TA</v>
      </c>
      <c r="C1035" s="51" t="s">
        <v>5148</v>
      </c>
      <c r="D1035" s="50" t="str">
        <f t="shared" si="176"/>
        <v>100uF</v>
      </c>
      <c r="E1035" s="50" t="s">
        <v>5109</v>
      </c>
      <c r="F1035" s="50" t="str">
        <f t="shared" si="177"/>
        <v>35 V</v>
      </c>
      <c r="G1035" s="50" t="str">
        <f t="shared" si="178"/>
        <v>125⁰С</v>
      </c>
      <c r="H1035" s="52" t="s">
        <v>5137</v>
      </c>
      <c r="I1035" s="50" t="str">
        <f t="shared" si="179"/>
        <v>CapAl10X12.5X5.0mm 100uF, 35 V</v>
      </c>
      <c r="J1035" s="45" t="s">
        <v>23</v>
      </c>
      <c r="K1035" s="53" t="s">
        <v>5111</v>
      </c>
      <c r="L1035" s="45" t="s">
        <v>25</v>
      </c>
      <c r="M1035" s="52" t="str">
        <f t="shared" si="180"/>
        <v>CapAl10X12.5X5.0</v>
      </c>
      <c r="N1035" s="52" t="str">
        <f t="shared" si="184"/>
        <v>CapAl10X12.5X5.0RA</v>
      </c>
      <c r="O1035" s="52" t="str">
        <f t="shared" si="181"/>
        <v>CapAl10X12.5X5.0LA</v>
      </c>
      <c r="P1035" s="52" t="s">
        <v>7427</v>
      </c>
      <c r="Q1035" s="50" t="s">
        <v>5113</v>
      </c>
      <c r="R1035" s="50" t="s">
        <v>7357</v>
      </c>
      <c r="S1035" s="50" t="str">
        <f t="shared" ca="1" si="183"/>
        <v>C:\Altium Libraries\Passives Library\DataSheet\Aluminum Electrolytic Capacitors (Panasonic).pdf</v>
      </c>
      <c r="T1035" s="50" t="str">
        <f t="shared" si="182"/>
        <v>125⁰С GUARANTEE HEAT CYCLE: 1000 CYCLE ALUMINUM ELECTROLYTIC CAPACITORS CapAl10X12.5X5.0 100uF±20% 35 V 125⁰С</v>
      </c>
    </row>
    <row r="1036" spans="1:20" x14ac:dyDescent="0.3">
      <c r="A1036" s="50" t="s">
        <v>7428</v>
      </c>
      <c r="B1036" s="50" t="str">
        <f t="shared" si="175"/>
        <v>TA</v>
      </c>
      <c r="C1036" s="51" t="s">
        <v>5158</v>
      </c>
      <c r="D1036" s="50" t="str">
        <f t="shared" si="176"/>
        <v>220uF</v>
      </c>
      <c r="E1036" s="50" t="s">
        <v>5109</v>
      </c>
      <c r="F1036" s="50" t="str">
        <f t="shared" si="177"/>
        <v>35 V</v>
      </c>
      <c r="G1036" s="50" t="str">
        <f t="shared" si="178"/>
        <v>125⁰С</v>
      </c>
      <c r="H1036" s="52" t="s">
        <v>7429</v>
      </c>
      <c r="I1036" s="50" t="str">
        <f t="shared" si="179"/>
        <v>CapAl10X16X5.0mm 220uF, 35 V</v>
      </c>
      <c r="J1036" s="45" t="s">
        <v>23</v>
      </c>
      <c r="K1036" s="53" t="s">
        <v>5111</v>
      </c>
      <c r="L1036" s="45" t="s">
        <v>25</v>
      </c>
      <c r="M1036" s="52" t="str">
        <f t="shared" si="180"/>
        <v>CapAl10X16X5.0</v>
      </c>
      <c r="N1036" s="52" t="str">
        <f t="shared" si="184"/>
        <v>CapAl10X16X5.0RA</v>
      </c>
      <c r="O1036" s="52" t="str">
        <f t="shared" si="181"/>
        <v>CapAl10X16X5.0LA</v>
      </c>
      <c r="P1036" s="52" t="s">
        <v>7430</v>
      </c>
      <c r="Q1036" s="50" t="s">
        <v>5113</v>
      </c>
      <c r="R1036" s="50" t="s">
        <v>7357</v>
      </c>
      <c r="S1036" s="50" t="str">
        <f t="shared" ca="1" si="183"/>
        <v>C:\Altium Libraries\Passives Library\DataSheet\Aluminum Electrolytic Capacitors (Panasonic).pdf</v>
      </c>
      <c r="T1036" s="50" t="str">
        <f t="shared" si="182"/>
        <v>125⁰С GUARANTEE HEAT CYCLE: 1000 CYCLE ALUMINUM ELECTROLYTIC CAPACITORS CapAl10X16X5.0 220uF±20% 35 V 125⁰С</v>
      </c>
    </row>
    <row r="1037" spans="1:20" x14ac:dyDescent="0.3">
      <c r="A1037" s="50" t="s">
        <v>7431</v>
      </c>
      <c r="B1037" s="50" t="str">
        <f t="shared" si="175"/>
        <v>TA</v>
      </c>
      <c r="C1037" s="51" t="s">
        <v>5162</v>
      </c>
      <c r="D1037" s="50" t="str">
        <f t="shared" si="176"/>
        <v>330uF</v>
      </c>
      <c r="E1037" s="50" t="s">
        <v>5109</v>
      </c>
      <c r="F1037" s="50" t="str">
        <f t="shared" si="177"/>
        <v>35 V</v>
      </c>
      <c r="G1037" s="50" t="str">
        <f t="shared" si="178"/>
        <v>125⁰С</v>
      </c>
      <c r="H1037" s="52" t="s">
        <v>6522</v>
      </c>
      <c r="I1037" s="50" t="str">
        <f t="shared" si="179"/>
        <v>CapAl10X20X5.0mm 330uF, 35 V</v>
      </c>
      <c r="J1037" s="45" t="s">
        <v>23</v>
      </c>
      <c r="K1037" s="53" t="s">
        <v>5111</v>
      </c>
      <c r="L1037" s="45" t="s">
        <v>25</v>
      </c>
      <c r="M1037" s="52" t="str">
        <f t="shared" si="180"/>
        <v>CapAl10X20X5.0</v>
      </c>
      <c r="N1037" s="52" t="str">
        <f t="shared" si="184"/>
        <v>CapAl10X20X5.0RA</v>
      </c>
      <c r="O1037" s="52" t="str">
        <f t="shared" si="181"/>
        <v>CapAl10X20X5.0LA</v>
      </c>
      <c r="P1037" s="52" t="s">
        <v>7432</v>
      </c>
      <c r="Q1037" s="50" t="s">
        <v>5113</v>
      </c>
      <c r="R1037" s="50" t="s">
        <v>7357</v>
      </c>
      <c r="S1037" s="50" t="str">
        <f t="shared" ca="1" si="183"/>
        <v>C:\Altium Libraries\Passives Library\DataSheet\Aluminum Electrolytic Capacitors (Panasonic).pdf</v>
      </c>
      <c r="T1037" s="50" t="str">
        <f t="shared" si="182"/>
        <v>125⁰С GUARANTEE HEAT CYCLE: 1000 CYCLE ALUMINUM ELECTROLYTIC CAPACITORS CapAl10X20X5.0 330uF±20% 35 V 125⁰С</v>
      </c>
    </row>
    <row r="1038" spans="1:20" x14ac:dyDescent="0.3">
      <c r="A1038" s="50" t="s">
        <v>7433</v>
      </c>
      <c r="B1038" s="50" t="str">
        <f t="shared" si="175"/>
        <v>TA</v>
      </c>
      <c r="C1038" s="51" t="s">
        <v>5184</v>
      </c>
      <c r="D1038" s="50" t="str">
        <f t="shared" si="176"/>
        <v>470uF</v>
      </c>
      <c r="E1038" s="50" t="s">
        <v>5109</v>
      </c>
      <c r="F1038" s="50" t="str">
        <f t="shared" si="177"/>
        <v>35 V</v>
      </c>
      <c r="G1038" s="50" t="str">
        <f t="shared" si="178"/>
        <v>125⁰С</v>
      </c>
      <c r="H1038" s="52" t="s">
        <v>6438</v>
      </c>
      <c r="I1038" s="50" t="str">
        <f t="shared" si="179"/>
        <v>CapAl12.5X20X5.0mm 470uF, 35 V</v>
      </c>
      <c r="J1038" s="45" t="s">
        <v>23</v>
      </c>
      <c r="K1038" s="53" t="s">
        <v>5111</v>
      </c>
      <c r="L1038" s="45" t="s">
        <v>25</v>
      </c>
      <c r="M1038" s="52" t="str">
        <f t="shared" si="180"/>
        <v>CapAl12.5X20X5.0</v>
      </c>
      <c r="N1038" s="52" t="str">
        <f t="shared" si="184"/>
        <v>CapAl12.5X20X5.0RA</v>
      </c>
      <c r="O1038" s="52" t="str">
        <f t="shared" si="181"/>
        <v>CapAl12.5X20X5.0LA</v>
      </c>
      <c r="P1038" s="52" t="s">
        <v>7434</v>
      </c>
      <c r="Q1038" s="50" t="s">
        <v>5113</v>
      </c>
      <c r="R1038" s="50" t="s">
        <v>7357</v>
      </c>
      <c r="S1038" s="50" t="str">
        <f t="shared" ca="1" si="183"/>
        <v>C:\Altium Libraries\Passives Library\DataSheet\Aluminum Electrolytic Capacitors (Panasonic).pdf</v>
      </c>
      <c r="T1038" s="50" t="str">
        <f t="shared" si="182"/>
        <v>125⁰С GUARANTEE HEAT CYCLE: 1000 CYCLE ALUMINUM ELECTROLYTIC CAPACITORS CapAl12.5X20X5.0 470uF±20% 35 V 125⁰С</v>
      </c>
    </row>
    <row r="1039" spans="1:20" x14ac:dyDescent="0.3">
      <c r="A1039" s="50" t="s">
        <v>7435</v>
      </c>
      <c r="B1039" s="50" t="str">
        <f t="shared" si="175"/>
        <v>TA</v>
      </c>
      <c r="C1039" s="51" t="s">
        <v>5176</v>
      </c>
      <c r="D1039" s="50" t="str">
        <f t="shared" si="176"/>
        <v>470uF</v>
      </c>
      <c r="E1039" s="50" t="s">
        <v>5109</v>
      </c>
      <c r="F1039" s="50" t="str">
        <f t="shared" si="177"/>
        <v>35 V</v>
      </c>
      <c r="G1039" s="50" t="str">
        <f t="shared" si="178"/>
        <v>125⁰С</v>
      </c>
      <c r="H1039" s="52" t="s">
        <v>6771</v>
      </c>
      <c r="I1039" s="50" t="str">
        <f t="shared" si="179"/>
        <v>CapAl16X15X7.5mm 470uF, 35 V</v>
      </c>
      <c r="J1039" s="45" t="s">
        <v>23</v>
      </c>
      <c r="K1039" s="53" t="s">
        <v>5111</v>
      </c>
      <c r="L1039" s="45" t="s">
        <v>25</v>
      </c>
      <c r="M1039" s="52" t="str">
        <f t="shared" si="180"/>
        <v>CapAl16X15X7.5</v>
      </c>
      <c r="N1039" s="52" t="str">
        <f t="shared" si="184"/>
        <v>CapAl16X15X7.5RA</v>
      </c>
      <c r="O1039" s="52" t="str">
        <f t="shared" si="181"/>
        <v>CapAl16X15X7.5LA</v>
      </c>
      <c r="P1039" s="52" t="s">
        <v>7436</v>
      </c>
      <c r="Q1039" s="50" t="s">
        <v>5113</v>
      </c>
      <c r="R1039" s="50" t="s">
        <v>7357</v>
      </c>
      <c r="S1039" s="50" t="str">
        <f t="shared" ca="1" si="183"/>
        <v>C:\Altium Libraries\Passives Library\DataSheet\Aluminum Electrolytic Capacitors (Panasonic).pdf</v>
      </c>
      <c r="T1039" s="50" t="str">
        <f t="shared" si="182"/>
        <v>125⁰С GUARANTEE HEAT CYCLE: 1000 CYCLE ALUMINUM ELECTROLYTIC CAPACITORS CapAl16X15X7.5 470uF±20% 35 V 125⁰С</v>
      </c>
    </row>
    <row r="1040" spans="1:20" x14ac:dyDescent="0.3">
      <c r="A1040" s="50" t="s">
        <v>7437</v>
      </c>
      <c r="B1040" s="50" t="str">
        <f t="shared" si="175"/>
        <v>TA</v>
      </c>
      <c r="C1040" s="51" t="s">
        <v>5218</v>
      </c>
      <c r="D1040" s="50" t="str">
        <f t="shared" si="176"/>
        <v>1000uF</v>
      </c>
      <c r="E1040" s="50" t="s">
        <v>5109</v>
      </c>
      <c r="F1040" s="50" t="str">
        <f t="shared" si="177"/>
        <v>35 V</v>
      </c>
      <c r="G1040" s="50" t="str">
        <f t="shared" si="178"/>
        <v>125⁰С</v>
      </c>
      <c r="H1040" s="52" t="s">
        <v>7438</v>
      </c>
      <c r="I1040" s="50" t="str">
        <f t="shared" si="179"/>
        <v>CapAl16X25X7.5mm 1000uF, 35 V</v>
      </c>
      <c r="J1040" s="45" t="s">
        <v>23</v>
      </c>
      <c r="K1040" s="53" t="s">
        <v>5111</v>
      </c>
      <c r="L1040" s="45" t="s">
        <v>25</v>
      </c>
      <c r="M1040" s="52" t="str">
        <f t="shared" si="180"/>
        <v>CapAl16X25X7.5</v>
      </c>
      <c r="N1040" s="52" t="str">
        <f t="shared" si="184"/>
        <v>CapAl16X25X7.5RA</v>
      </c>
      <c r="O1040" s="52" t="str">
        <f t="shared" si="181"/>
        <v>CapAl16X25X7.5LA</v>
      </c>
      <c r="P1040" s="52" t="s">
        <v>7439</v>
      </c>
      <c r="Q1040" s="50" t="s">
        <v>5113</v>
      </c>
      <c r="R1040" s="50" t="s">
        <v>7357</v>
      </c>
      <c r="S1040" s="50" t="str">
        <f t="shared" ca="1" si="183"/>
        <v>C:\Altium Libraries\Passives Library\DataSheet\Aluminum Electrolytic Capacitors (Panasonic).pdf</v>
      </c>
      <c r="T1040" s="50" t="str">
        <f t="shared" si="182"/>
        <v>125⁰С GUARANTEE HEAT CYCLE: 1000 CYCLE ALUMINUM ELECTROLYTIC CAPACITORS CapAl16X25X7.5 1000uF±20% 35 V 125⁰С</v>
      </c>
    </row>
    <row r="1041" spans="1:20" x14ac:dyDescent="0.3">
      <c r="A1041" s="50" t="s">
        <v>7440</v>
      </c>
      <c r="B1041" s="50" t="str">
        <f t="shared" si="175"/>
        <v>TA</v>
      </c>
      <c r="C1041" s="51" t="s">
        <v>5222</v>
      </c>
      <c r="D1041" s="50" t="str">
        <f t="shared" si="176"/>
        <v>1000uF</v>
      </c>
      <c r="E1041" s="50" t="s">
        <v>5109</v>
      </c>
      <c r="F1041" s="50" t="str">
        <f t="shared" si="177"/>
        <v>35 V</v>
      </c>
      <c r="G1041" s="50" t="str">
        <f t="shared" si="178"/>
        <v>125⁰С</v>
      </c>
      <c r="H1041" s="52" t="s">
        <v>6118</v>
      </c>
      <c r="I1041" s="50" t="str">
        <f t="shared" si="179"/>
        <v>CapAl18X20X7.5mm 1000uF, 35 V</v>
      </c>
      <c r="J1041" s="45" t="s">
        <v>23</v>
      </c>
      <c r="K1041" s="53" t="s">
        <v>5111</v>
      </c>
      <c r="L1041" s="45" t="s">
        <v>25</v>
      </c>
      <c r="M1041" s="52" t="str">
        <f t="shared" si="180"/>
        <v>CapAl18X20X7.5</v>
      </c>
      <c r="N1041" s="52" t="str">
        <f t="shared" si="184"/>
        <v>CapAl18X20X7.5RA</v>
      </c>
      <c r="O1041" s="52" t="str">
        <f t="shared" si="181"/>
        <v>CapAl18X20X7.5LA</v>
      </c>
      <c r="P1041" s="52" t="s">
        <v>7441</v>
      </c>
      <c r="Q1041" s="50" t="s">
        <v>5113</v>
      </c>
      <c r="R1041" s="50" t="s">
        <v>7357</v>
      </c>
      <c r="S1041" s="50" t="str">
        <f t="shared" ca="1" si="183"/>
        <v>C:\Altium Libraries\Passives Library\DataSheet\Aluminum Electrolytic Capacitors (Panasonic).pdf</v>
      </c>
      <c r="T1041" s="50" t="str">
        <f t="shared" si="182"/>
        <v>125⁰С GUARANTEE HEAT CYCLE: 1000 CYCLE ALUMINUM ELECTROLYTIC CAPACITORS CapAl18X20X7.5 1000uF±20% 35 V 125⁰С</v>
      </c>
    </row>
    <row r="1042" spans="1:20" x14ac:dyDescent="0.3">
      <c r="A1042" s="50" t="s">
        <v>7442</v>
      </c>
      <c r="B1042" s="50" t="str">
        <f t="shared" si="175"/>
        <v>TA</v>
      </c>
      <c r="C1042" s="51" t="s">
        <v>5245</v>
      </c>
      <c r="D1042" s="50" t="str">
        <f t="shared" si="176"/>
        <v>2200uF</v>
      </c>
      <c r="E1042" s="50" t="s">
        <v>5109</v>
      </c>
      <c r="F1042" s="50" t="str">
        <f t="shared" si="177"/>
        <v>35 V</v>
      </c>
      <c r="G1042" s="50" t="str">
        <f t="shared" si="178"/>
        <v>125⁰С</v>
      </c>
      <c r="H1042" s="52" t="s">
        <v>5687</v>
      </c>
      <c r="I1042" s="50" t="str">
        <f t="shared" si="179"/>
        <v>CapAl18X35.5X7.5mm 2200uF, 35 V</v>
      </c>
      <c r="J1042" s="45" t="s">
        <v>23</v>
      </c>
      <c r="K1042" s="53" t="s">
        <v>5111</v>
      </c>
      <c r="L1042" s="45" t="s">
        <v>25</v>
      </c>
      <c r="M1042" s="52" t="str">
        <f t="shared" si="180"/>
        <v>CapAl18X35.5X7.5</v>
      </c>
      <c r="N1042" s="52" t="str">
        <f t="shared" si="184"/>
        <v>CapAl18X35.5X7.5RA</v>
      </c>
      <c r="O1042" s="52" t="str">
        <f t="shared" si="181"/>
        <v>CapAl18X35.5X7.5LA</v>
      </c>
      <c r="P1042" s="52" t="s">
        <v>7443</v>
      </c>
      <c r="Q1042" s="50" t="s">
        <v>5113</v>
      </c>
      <c r="R1042" s="50" t="s">
        <v>7357</v>
      </c>
      <c r="S1042" s="50" t="str">
        <f t="shared" ca="1" si="183"/>
        <v>C:\Altium Libraries\Passives Library\DataSheet\Aluminum Electrolytic Capacitors (Panasonic).pdf</v>
      </c>
      <c r="T1042" s="50" t="str">
        <f t="shared" si="182"/>
        <v>125⁰С GUARANTEE HEAT CYCLE: 1000 CYCLE ALUMINUM ELECTROLYTIC CAPACITORS CapAl18X35.5X7.5 2200uF±20% 35 V 125⁰С</v>
      </c>
    </row>
    <row r="1043" spans="1:20" x14ac:dyDescent="0.3">
      <c r="A1043" s="50" t="s">
        <v>7444</v>
      </c>
      <c r="B1043" s="50" t="str">
        <f t="shared" si="175"/>
        <v>TA</v>
      </c>
      <c r="C1043" s="51" t="s">
        <v>5136</v>
      </c>
      <c r="D1043" s="50" t="str">
        <f t="shared" si="176"/>
        <v>10uF</v>
      </c>
      <c r="E1043" s="50" t="s">
        <v>5109</v>
      </c>
      <c r="F1043" s="50" t="str">
        <f t="shared" si="177"/>
        <v>50 V</v>
      </c>
      <c r="G1043" s="50" t="str">
        <f t="shared" si="178"/>
        <v>125⁰С</v>
      </c>
      <c r="H1043" s="52" t="s">
        <v>6845</v>
      </c>
      <c r="I1043" s="50" t="str">
        <f t="shared" si="179"/>
        <v>CapAl8X11.5X3.5mm 10uF, 50 V</v>
      </c>
      <c r="J1043" s="45" t="s">
        <v>23</v>
      </c>
      <c r="K1043" s="53" t="s">
        <v>5111</v>
      </c>
      <c r="L1043" s="45" t="s">
        <v>25</v>
      </c>
      <c r="M1043" s="52" t="str">
        <f t="shared" si="180"/>
        <v>CapAl8X11.5X3.5</v>
      </c>
      <c r="N1043" s="52" t="str">
        <f t="shared" si="184"/>
        <v>CapAl8X11.5X3.5RA</v>
      </c>
      <c r="O1043" s="52" t="str">
        <f t="shared" si="181"/>
        <v>CapAl8X11.5X3.5LA</v>
      </c>
      <c r="P1043" s="52" t="s">
        <v>7445</v>
      </c>
      <c r="Q1043" s="50" t="s">
        <v>5113</v>
      </c>
      <c r="R1043" s="50" t="s">
        <v>7357</v>
      </c>
      <c r="S1043" s="50" t="str">
        <f t="shared" ca="1" si="183"/>
        <v>C:\Altium Libraries\Passives Library\DataSheet\Aluminum Electrolytic Capacitors (Panasonic).pdf</v>
      </c>
      <c r="T1043" s="50" t="str">
        <f t="shared" si="182"/>
        <v>125⁰С GUARANTEE HEAT CYCLE: 1000 CYCLE ALUMINUM ELECTROLYTIC CAPACITORS CapAl8X11.5X3.5 10uF±20% 50 V 125⁰С</v>
      </c>
    </row>
    <row r="1044" spans="1:20" x14ac:dyDescent="0.3">
      <c r="A1044" s="50" t="s">
        <v>7446</v>
      </c>
      <c r="B1044" s="50" t="str">
        <f t="shared" si="175"/>
        <v>TA</v>
      </c>
      <c r="C1044" s="51" t="s">
        <v>5136</v>
      </c>
      <c r="D1044" s="50" t="str">
        <f t="shared" si="176"/>
        <v>22uF</v>
      </c>
      <c r="E1044" s="50" t="s">
        <v>5109</v>
      </c>
      <c r="F1044" s="50" t="str">
        <f t="shared" si="177"/>
        <v>50 V</v>
      </c>
      <c r="G1044" s="50" t="str">
        <f t="shared" si="178"/>
        <v>125⁰С</v>
      </c>
      <c r="H1044" s="52" t="s">
        <v>6262</v>
      </c>
      <c r="I1044" s="50" t="str">
        <f t="shared" si="179"/>
        <v>CapAl8X11.5X3.5mm 22uF, 50 V</v>
      </c>
      <c r="J1044" s="45" t="s">
        <v>23</v>
      </c>
      <c r="K1044" s="53" t="s">
        <v>5111</v>
      </c>
      <c r="L1044" s="45" t="s">
        <v>25</v>
      </c>
      <c r="M1044" s="52" t="str">
        <f t="shared" si="180"/>
        <v>CapAl8X11.5X3.5</v>
      </c>
      <c r="N1044" s="52" t="str">
        <f t="shared" si="184"/>
        <v>CapAl8X11.5X3.5RA</v>
      </c>
      <c r="O1044" s="52" t="str">
        <f t="shared" si="181"/>
        <v>CapAl8X11.5X3.5LA</v>
      </c>
      <c r="P1044" s="52" t="s">
        <v>7447</v>
      </c>
      <c r="Q1044" s="50" t="s">
        <v>5113</v>
      </c>
      <c r="R1044" s="50" t="s">
        <v>7357</v>
      </c>
      <c r="S1044" s="50" t="str">
        <f t="shared" ca="1" si="183"/>
        <v>C:\Altium Libraries\Passives Library\DataSheet\Aluminum Electrolytic Capacitors (Panasonic).pdf</v>
      </c>
      <c r="T1044" s="50" t="str">
        <f t="shared" si="182"/>
        <v>125⁰С GUARANTEE HEAT CYCLE: 1000 CYCLE ALUMINUM ELECTROLYTIC CAPACITORS CapAl8X11.5X3.5 22uF±20% 50 V 125⁰С</v>
      </c>
    </row>
    <row r="1045" spans="1:20" x14ac:dyDescent="0.3">
      <c r="A1045" s="50" t="s">
        <v>7448</v>
      </c>
      <c r="B1045" s="50" t="str">
        <f t="shared" si="175"/>
        <v>TA</v>
      </c>
      <c r="C1045" s="51" t="s">
        <v>5136</v>
      </c>
      <c r="D1045" s="50" t="str">
        <f t="shared" si="176"/>
        <v>33uF</v>
      </c>
      <c r="E1045" s="50" t="s">
        <v>5109</v>
      </c>
      <c r="F1045" s="50" t="str">
        <f t="shared" si="177"/>
        <v>50 V</v>
      </c>
      <c r="G1045" s="50" t="str">
        <f t="shared" si="178"/>
        <v>125⁰С</v>
      </c>
      <c r="H1045" s="52" t="s">
        <v>7172</v>
      </c>
      <c r="I1045" s="50" t="str">
        <f t="shared" si="179"/>
        <v>CapAl8X11.5X3.5mm 33uF, 50 V</v>
      </c>
      <c r="J1045" s="45" t="s">
        <v>23</v>
      </c>
      <c r="K1045" s="53" t="s">
        <v>5111</v>
      </c>
      <c r="L1045" s="45" t="s">
        <v>25</v>
      </c>
      <c r="M1045" s="52" t="str">
        <f t="shared" si="180"/>
        <v>CapAl8X11.5X3.5</v>
      </c>
      <c r="N1045" s="52" t="str">
        <f t="shared" si="184"/>
        <v>CapAl8X11.5X3.5RA</v>
      </c>
      <c r="O1045" s="52" t="str">
        <f t="shared" si="181"/>
        <v>CapAl8X11.5X3.5LA</v>
      </c>
      <c r="P1045" s="52" t="s">
        <v>7449</v>
      </c>
      <c r="Q1045" s="50" t="s">
        <v>5113</v>
      </c>
      <c r="R1045" s="50" t="s">
        <v>7357</v>
      </c>
      <c r="S1045" s="50" t="str">
        <f t="shared" ca="1" si="183"/>
        <v>C:\Altium Libraries\Passives Library\DataSheet\Aluminum Electrolytic Capacitors (Panasonic).pdf</v>
      </c>
      <c r="T1045" s="50" t="str">
        <f t="shared" si="182"/>
        <v>125⁰С GUARANTEE HEAT CYCLE: 1000 CYCLE ALUMINUM ELECTROLYTIC CAPACITORS CapAl8X11.5X3.5 33uF±20% 50 V 125⁰С</v>
      </c>
    </row>
    <row r="1046" spans="1:20" x14ac:dyDescent="0.3">
      <c r="A1046" s="50" t="s">
        <v>7450</v>
      </c>
      <c r="B1046" s="50" t="str">
        <f t="shared" si="175"/>
        <v>TA</v>
      </c>
      <c r="C1046" s="51" t="s">
        <v>5136</v>
      </c>
      <c r="D1046" s="50" t="str">
        <f t="shared" si="176"/>
        <v>47uF</v>
      </c>
      <c r="E1046" s="50" t="s">
        <v>5109</v>
      </c>
      <c r="F1046" s="50" t="str">
        <f t="shared" si="177"/>
        <v>50 V</v>
      </c>
      <c r="G1046" s="50" t="str">
        <f t="shared" si="178"/>
        <v>125⁰С</v>
      </c>
      <c r="H1046" s="52" t="s">
        <v>7451</v>
      </c>
      <c r="I1046" s="50" t="str">
        <f t="shared" si="179"/>
        <v>CapAl8X11.5X3.5mm 47uF, 50 V</v>
      </c>
      <c r="J1046" s="45" t="s">
        <v>23</v>
      </c>
      <c r="K1046" s="53" t="s">
        <v>5111</v>
      </c>
      <c r="L1046" s="45" t="s">
        <v>25</v>
      </c>
      <c r="M1046" s="52" t="str">
        <f t="shared" si="180"/>
        <v>CapAl8X11.5X3.5</v>
      </c>
      <c r="N1046" s="52" t="str">
        <f t="shared" si="184"/>
        <v>CapAl8X11.5X3.5RA</v>
      </c>
      <c r="O1046" s="52" t="str">
        <f t="shared" si="181"/>
        <v>CapAl8X11.5X3.5LA</v>
      </c>
      <c r="P1046" s="52" t="s">
        <v>7452</v>
      </c>
      <c r="Q1046" s="50" t="s">
        <v>5113</v>
      </c>
      <c r="R1046" s="50" t="s">
        <v>7357</v>
      </c>
      <c r="S1046" s="50" t="str">
        <f t="shared" ca="1" si="183"/>
        <v>C:\Altium Libraries\Passives Library\DataSheet\Aluminum Electrolytic Capacitors (Panasonic).pdf</v>
      </c>
      <c r="T1046" s="50" t="str">
        <f t="shared" si="182"/>
        <v>125⁰С GUARANTEE HEAT CYCLE: 1000 CYCLE ALUMINUM ELECTROLYTIC CAPACITORS CapAl8X11.5X3.5 47uF±20% 50 V 125⁰С</v>
      </c>
    </row>
    <row r="1047" spans="1:20" x14ac:dyDescent="0.3">
      <c r="A1047" s="50" t="s">
        <v>7453</v>
      </c>
      <c r="B1047" s="50" t="str">
        <f t="shared" si="175"/>
        <v>TA</v>
      </c>
      <c r="C1047" s="51" t="s">
        <v>5148</v>
      </c>
      <c r="D1047" s="50" t="str">
        <f t="shared" si="176"/>
        <v>100uF</v>
      </c>
      <c r="E1047" s="50" t="s">
        <v>5109</v>
      </c>
      <c r="F1047" s="50" t="str">
        <f t="shared" si="177"/>
        <v>50 V</v>
      </c>
      <c r="G1047" s="50" t="str">
        <f t="shared" si="178"/>
        <v>125⁰С</v>
      </c>
      <c r="H1047" s="52" t="s">
        <v>5137</v>
      </c>
      <c r="I1047" s="50" t="str">
        <f t="shared" si="179"/>
        <v>CapAl10X12.5X5.0mm 100uF, 50 V</v>
      </c>
      <c r="J1047" s="45" t="s">
        <v>23</v>
      </c>
      <c r="K1047" s="53" t="s">
        <v>5111</v>
      </c>
      <c r="L1047" s="45" t="s">
        <v>25</v>
      </c>
      <c r="M1047" s="52" t="str">
        <f t="shared" si="180"/>
        <v>CapAl10X12.5X5.0</v>
      </c>
      <c r="N1047" s="52" t="str">
        <f t="shared" si="184"/>
        <v>CapAl10X12.5X5.0RA</v>
      </c>
      <c r="O1047" s="52" t="str">
        <f t="shared" si="181"/>
        <v>CapAl10X12.5X5.0LA</v>
      </c>
      <c r="P1047" s="52" t="s">
        <v>7454</v>
      </c>
      <c r="Q1047" s="50" t="s">
        <v>5113</v>
      </c>
      <c r="R1047" s="50" t="s">
        <v>7357</v>
      </c>
      <c r="S1047" s="50" t="str">
        <f t="shared" ca="1" si="183"/>
        <v>C:\Altium Libraries\Passives Library\DataSheet\Aluminum Electrolytic Capacitors (Panasonic).pdf</v>
      </c>
      <c r="T1047" s="50" t="str">
        <f t="shared" si="182"/>
        <v>125⁰С GUARANTEE HEAT CYCLE: 1000 CYCLE ALUMINUM ELECTROLYTIC CAPACITORS CapAl10X12.5X5.0 100uF±20% 50 V 125⁰С</v>
      </c>
    </row>
    <row r="1048" spans="1:20" x14ac:dyDescent="0.3">
      <c r="A1048" s="50" t="s">
        <v>7455</v>
      </c>
      <c r="B1048" s="50" t="str">
        <f t="shared" si="175"/>
        <v>TA</v>
      </c>
      <c r="C1048" s="51" t="s">
        <v>5162</v>
      </c>
      <c r="D1048" s="50" t="str">
        <f t="shared" si="176"/>
        <v>220uF</v>
      </c>
      <c r="E1048" s="50" t="s">
        <v>5109</v>
      </c>
      <c r="F1048" s="50" t="str">
        <f t="shared" si="177"/>
        <v>50 V</v>
      </c>
      <c r="G1048" s="50" t="str">
        <f t="shared" si="178"/>
        <v>125⁰С</v>
      </c>
      <c r="H1048" s="52" t="s">
        <v>6522</v>
      </c>
      <c r="I1048" s="50" t="str">
        <f t="shared" si="179"/>
        <v>CapAl10X20X5.0mm 220uF, 50 V</v>
      </c>
      <c r="J1048" s="45" t="s">
        <v>23</v>
      </c>
      <c r="K1048" s="53" t="s">
        <v>5111</v>
      </c>
      <c r="L1048" s="45" t="s">
        <v>25</v>
      </c>
      <c r="M1048" s="52" t="str">
        <f t="shared" si="180"/>
        <v>CapAl10X20X5.0</v>
      </c>
      <c r="N1048" s="52" t="str">
        <f t="shared" si="184"/>
        <v>CapAl10X20X5.0RA</v>
      </c>
      <c r="O1048" s="52" t="str">
        <f t="shared" si="181"/>
        <v>CapAl10X20X5.0LA</v>
      </c>
      <c r="P1048" s="52" t="s">
        <v>7456</v>
      </c>
      <c r="Q1048" s="50" t="s">
        <v>5113</v>
      </c>
      <c r="R1048" s="50" t="s">
        <v>7357</v>
      </c>
      <c r="S1048" s="50" t="str">
        <f t="shared" ca="1" si="183"/>
        <v>C:\Altium Libraries\Passives Library\DataSheet\Aluminum Electrolytic Capacitors (Panasonic).pdf</v>
      </c>
      <c r="T1048" s="50" t="str">
        <f t="shared" si="182"/>
        <v>125⁰С GUARANTEE HEAT CYCLE: 1000 CYCLE ALUMINUM ELECTROLYTIC CAPACITORS CapAl10X20X5.0 220uF±20% 50 V 125⁰С</v>
      </c>
    </row>
    <row r="1049" spans="1:20" x14ac:dyDescent="0.3">
      <c r="A1049" s="50" t="s">
        <v>7457</v>
      </c>
      <c r="B1049" s="50" t="str">
        <f t="shared" si="175"/>
        <v>TA</v>
      </c>
      <c r="C1049" s="51" t="s">
        <v>5184</v>
      </c>
      <c r="D1049" s="50" t="str">
        <f t="shared" si="176"/>
        <v>330uF</v>
      </c>
      <c r="E1049" s="50" t="s">
        <v>5109</v>
      </c>
      <c r="F1049" s="50" t="str">
        <f t="shared" si="177"/>
        <v>50 V</v>
      </c>
      <c r="G1049" s="50" t="str">
        <f t="shared" si="178"/>
        <v>125⁰С</v>
      </c>
      <c r="H1049" s="52" t="s">
        <v>6438</v>
      </c>
      <c r="I1049" s="50" t="str">
        <f t="shared" si="179"/>
        <v>CapAl12.5X20X5.0mm 330uF, 50 V</v>
      </c>
      <c r="J1049" s="45" t="s">
        <v>23</v>
      </c>
      <c r="K1049" s="53" t="s">
        <v>5111</v>
      </c>
      <c r="L1049" s="45" t="s">
        <v>25</v>
      </c>
      <c r="M1049" s="52" t="str">
        <f t="shared" si="180"/>
        <v>CapAl12.5X20X5.0</v>
      </c>
      <c r="N1049" s="52" t="str">
        <f t="shared" si="184"/>
        <v>CapAl12.5X20X5.0RA</v>
      </c>
      <c r="O1049" s="52" t="str">
        <f t="shared" si="181"/>
        <v>CapAl12.5X20X5.0LA</v>
      </c>
      <c r="P1049" s="52" t="s">
        <v>7458</v>
      </c>
      <c r="Q1049" s="50" t="s">
        <v>5113</v>
      </c>
      <c r="R1049" s="50" t="s">
        <v>7357</v>
      </c>
      <c r="S1049" s="50" t="str">
        <f t="shared" ca="1" si="183"/>
        <v>C:\Altium Libraries\Passives Library\DataSheet\Aluminum Electrolytic Capacitors (Panasonic).pdf</v>
      </c>
      <c r="T1049" s="50" t="str">
        <f t="shared" si="182"/>
        <v>125⁰С GUARANTEE HEAT CYCLE: 1000 CYCLE ALUMINUM ELECTROLYTIC CAPACITORS CapAl12.5X20X5.0 330uF±20% 50 V 125⁰С</v>
      </c>
    </row>
    <row r="1050" spans="1:20" x14ac:dyDescent="0.3">
      <c r="A1050" s="50" t="s">
        <v>7459</v>
      </c>
      <c r="B1050" s="50" t="str">
        <f t="shared" si="175"/>
        <v>TA</v>
      </c>
      <c r="C1050" s="51" t="s">
        <v>5176</v>
      </c>
      <c r="D1050" s="50" t="str">
        <f t="shared" si="176"/>
        <v>330uF</v>
      </c>
      <c r="E1050" s="50" t="s">
        <v>5109</v>
      </c>
      <c r="F1050" s="50" t="str">
        <f t="shared" si="177"/>
        <v>50 V</v>
      </c>
      <c r="G1050" s="50" t="str">
        <f t="shared" si="178"/>
        <v>125⁰С</v>
      </c>
      <c r="H1050" s="52" t="s">
        <v>6771</v>
      </c>
      <c r="I1050" s="50" t="str">
        <f t="shared" si="179"/>
        <v>CapAl16X15X7.5mm 330uF, 50 V</v>
      </c>
      <c r="J1050" s="45" t="s">
        <v>23</v>
      </c>
      <c r="K1050" s="53" t="s">
        <v>5111</v>
      </c>
      <c r="L1050" s="45" t="s">
        <v>25</v>
      </c>
      <c r="M1050" s="52" t="str">
        <f t="shared" si="180"/>
        <v>CapAl16X15X7.5</v>
      </c>
      <c r="N1050" s="52" t="str">
        <f t="shared" si="184"/>
        <v>CapAl16X15X7.5RA</v>
      </c>
      <c r="O1050" s="52" t="str">
        <f t="shared" si="181"/>
        <v>CapAl16X15X7.5LA</v>
      </c>
      <c r="P1050" s="52" t="s">
        <v>7460</v>
      </c>
      <c r="Q1050" s="50" t="s">
        <v>5113</v>
      </c>
      <c r="R1050" s="50" t="s">
        <v>7357</v>
      </c>
      <c r="S1050" s="50" t="str">
        <f t="shared" ca="1" si="183"/>
        <v>C:\Altium Libraries\Passives Library\DataSheet\Aluminum Electrolytic Capacitors (Panasonic).pdf</v>
      </c>
      <c r="T1050" s="50" t="str">
        <f t="shared" si="182"/>
        <v>125⁰С GUARANTEE HEAT CYCLE: 1000 CYCLE ALUMINUM ELECTROLYTIC CAPACITORS CapAl16X15X7.5 330uF±20% 50 V 125⁰С</v>
      </c>
    </row>
    <row r="1051" spans="1:20" x14ac:dyDescent="0.3">
      <c r="A1051" s="50" t="s">
        <v>7461</v>
      </c>
      <c r="B1051" s="50" t="str">
        <f t="shared" si="175"/>
        <v>TA</v>
      </c>
      <c r="C1051" s="51" t="s">
        <v>5196</v>
      </c>
      <c r="D1051" s="50" t="str">
        <f t="shared" si="176"/>
        <v>470uF</v>
      </c>
      <c r="E1051" s="50" t="s">
        <v>5109</v>
      </c>
      <c r="F1051" s="50" t="str">
        <f t="shared" si="177"/>
        <v>50 V</v>
      </c>
      <c r="G1051" s="50" t="str">
        <f t="shared" si="178"/>
        <v>125⁰С</v>
      </c>
      <c r="H1051" s="52" t="s">
        <v>6278</v>
      </c>
      <c r="I1051" s="50" t="str">
        <f t="shared" si="179"/>
        <v>CapAl12.5X25X5.0mm 470uF, 50 V</v>
      </c>
      <c r="J1051" s="45" t="s">
        <v>23</v>
      </c>
      <c r="K1051" s="53" t="s">
        <v>5111</v>
      </c>
      <c r="L1051" s="45" t="s">
        <v>25</v>
      </c>
      <c r="M1051" s="52" t="str">
        <f t="shared" si="180"/>
        <v>CapAl12.5X25X5.0</v>
      </c>
      <c r="N1051" s="52" t="str">
        <f t="shared" si="184"/>
        <v>CapAl12.5X25X5.0RA</v>
      </c>
      <c r="O1051" s="52" t="str">
        <f t="shared" si="181"/>
        <v>CapAl12.5X25X5.0LA</v>
      </c>
      <c r="P1051" s="52" t="s">
        <v>7462</v>
      </c>
      <c r="Q1051" s="50" t="s">
        <v>5113</v>
      </c>
      <c r="R1051" s="50" t="s">
        <v>7357</v>
      </c>
      <c r="S1051" s="50" t="str">
        <f t="shared" ca="1" si="183"/>
        <v>C:\Altium Libraries\Passives Library\DataSheet\Aluminum Electrolytic Capacitors (Panasonic).pdf</v>
      </c>
      <c r="T1051" s="50" t="str">
        <f t="shared" si="182"/>
        <v>125⁰С GUARANTEE HEAT CYCLE: 1000 CYCLE ALUMINUM ELECTROLYTIC CAPACITORS CapAl12.5X25X5.0 470uF±20% 50 V 125⁰С</v>
      </c>
    </row>
    <row r="1052" spans="1:20" x14ac:dyDescent="0.3">
      <c r="A1052" s="50" t="s">
        <v>7463</v>
      </c>
      <c r="B1052" s="50" t="str">
        <f t="shared" si="175"/>
        <v>TA</v>
      </c>
      <c r="C1052" s="51" t="s">
        <v>5204</v>
      </c>
      <c r="D1052" s="50" t="str">
        <f t="shared" si="176"/>
        <v>470uF</v>
      </c>
      <c r="E1052" s="50" t="s">
        <v>5109</v>
      </c>
      <c r="F1052" s="50" t="str">
        <f t="shared" si="177"/>
        <v>50 V</v>
      </c>
      <c r="G1052" s="50" t="str">
        <f t="shared" si="178"/>
        <v>125⁰С</v>
      </c>
      <c r="H1052" s="52" t="s">
        <v>6278</v>
      </c>
      <c r="I1052" s="50" t="str">
        <f t="shared" si="179"/>
        <v>CapAl16X20X7.5mm 470uF, 50 V</v>
      </c>
      <c r="J1052" s="45" t="s">
        <v>23</v>
      </c>
      <c r="K1052" s="53" t="s">
        <v>5111</v>
      </c>
      <c r="L1052" s="45" t="s">
        <v>25</v>
      </c>
      <c r="M1052" s="52" t="str">
        <f t="shared" si="180"/>
        <v>CapAl16X20X7.5</v>
      </c>
      <c r="N1052" s="52" t="str">
        <f t="shared" si="184"/>
        <v>CapAl16X20X7.5RA</v>
      </c>
      <c r="O1052" s="52" t="str">
        <f t="shared" si="181"/>
        <v>CapAl16X20X7.5LA</v>
      </c>
      <c r="P1052" s="52" t="s">
        <v>7464</v>
      </c>
      <c r="Q1052" s="50" t="s">
        <v>5113</v>
      </c>
      <c r="R1052" s="50" t="s">
        <v>7357</v>
      </c>
      <c r="S1052" s="50" t="str">
        <f t="shared" ca="1" si="183"/>
        <v>C:\Altium Libraries\Passives Library\DataSheet\Aluminum Electrolytic Capacitors (Panasonic).pdf</v>
      </c>
      <c r="T1052" s="50" t="str">
        <f t="shared" si="182"/>
        <v>125⁰С GUARANTEE HEAT CYCLE: 1000 CYCLE ALUMINUM ELECTROLYTIC CAPACITORS CapAl16X20X7.5 470uF±20% 50 V 125⁰С</v>
      </c>
    </row>
    <row r="1053" spans="1:20" x14ac:dyDescent="0.3">
      <c r="A1053" s="50" t="s">
        <v>7465</v>
      </c>
      <c r="B1053" s="50" t="str">
        <f t="shared" si="175"/>
        <v>TA</v>
      </c>
      <c r="C1053" s="51" t="s">
        <v>5192</v>
      </c>
      <c r="D1053" s="50" t="str">
        <f t="shared" si="176"/>
        <v>470uF</v>
      </c>
      <c r="E1053" s="50" t="s">
        <v>5109</v>
      </c>
      <c r="F1053" s="50" t="str">
        <f t="shared" si="177"/>
        <v>50 V</v>
      </c>
      <c r="G1053" s="50" t="str">
        <f t="shared" si="178"/>
        <v>125⁰С</v>
      </c>
      <c r="H1053" s="52" t="s">
        <v>7466</v>
      </c>
      <c r="I1053" s="50" t="str">
        <f t="shared" si="179"/>
        <v>CapAl18X15X7.5mm 470uF, 50 V</v>
      </c>
      <c r="J1053" s="45" t="s">
        <v>23</v>
      </c>
      <c r="K1053" s="53" t="s">
        <v>5111</v>
      </c>
      <c r="L1053" s="45" t="s">
        <v>25</v>
      </c>
      <c r="M1053" s="52" t="str">
        <f t="shared" si="180"/>
        <v>CapAl18X15X7.5</v>
      </c>
      <c r="N1053" s="52" t="str">
        <f t="shared" si="184"/>
        <v>CapAl18X15X7.5RA</v>
      </c>
      <c r="O1053" s="52" t="str">
        <f t="shared" si="181"/>
        <v>CapAl18X15X7.5LA</v>
      </c>
      <c r="P1053" s="52" t="s">
        <v>7467</v>
      </c>
      <c r="Q1053" s="50" t="s">
        <v>5113</v>
      </c>
      <c r="R1053" s="50" t="s">
        <v>7357</v>
      </c>
      <c r="S1053" s="50" t="str">
        <f t="shared" ca="1" si="183"/>
        <v>C:\Altium Libraries\Passives Library\DataSheet\Aluminum Electrolytic Capacitors (Panasonic).pdf</v>
      </c>
      <c r="T1053" s="50" t="str">
        <f t="shared" si="182"/>
        <v>125⁰С GUARANTEE HEAT CYCLE: 1000 CYCLE ALUMINUM ELECTROLYTIC CAPACITORS CapAl18X15X7.5 470uF±20% 50 V 125⁰С</v>
      </c>
    </row>
    <row r="1054" spans="1:20" x14ac:dyDescent="0.3">
      <c r="A1054" s="50" t="s">
        <v>7468</v>
      </c>
      <c r="B1054" s="50" t="str">
        <f t="shared" ref="B1054:B1117" si="185">MID(P1054,4,2)</f>
        <v>TA</v>
      </c>
      <c r="C1054" s="51" t="s">
        <v>5226</v>
      </c>
      <c r="D1054" s="50" t="str">
        <f t="shared" ref="D1054:D1117" si="186">CONCATENATE(MID(P1054,8,2)*POWER(10,MID(P1054,10,1)),"uF")</f>
        <v>1000uF</v>
      </c>
      <c r="E1054" s="50" t="s">
        <v>5109</v>
      </c>
      <c r="F1054" s="50" t="str">
        <f t="shared" ref="F1054:F1117" si="187">CONCATENATE(IF((MID(P1054,6,2))="0J",6.3,IF((MID(P1054,6,2))="1A",10,IF((MID(P1054,6,2))="1C",16,IF((MID(P1054,6,2))="1E",25,IF((MID(P1054,6,2))="1V",35,IF((MID(P1054,6,2))="1H",50,IF((MID(P1054,6,2))="1J",63,IF((MID(P1054,6,2))="2A",100,IF((MID(P1054,6,2))="2C",160,IF((MID(P1054,6,2))="2D",200,IF((MID(P1054,6,2))="2E",250,IF((MID(P1054,6,2))="2V",350,IF((MID(P1054,6,2))="2G",400,IF((MID(P1054,6,2))="2W",450,0))))))))))))))," V")</f>
        <v>50 V</v>
      </c>
      <c r="G1054" s="50" t="str">
        <f t="shared" ref="G1054:G1117" si="188">CONCATENATE((IF(OR(B1054="TA",B1054="TP"),125,105)),"⁰С")</f>
        <v>125⁰С</v>
      </c>
      <c r="H1054" s="52" t="s">
        <v>7469</v>
      </c>
      <c r="I1054" s="50" t="str">
        <f t="shared" si="179"/>
        <v>CapAl16X31.5X7.5mm 1000uF, 50 V</v>
      </c>
      <c r="J1054" s="45" t="s">
        <v>23</v>
      </c>
      <c r="K1054" s="53" t="s">
        <v>5111</v>
      </c>
      <c r="L1054" s="45" t="s">
        <v>25</v>
      </c>
      <c r="M1054" s="52" t="str">
        <f t="shared" si="180"/>
        <v>CapAl16X31.5X7.5</v>
      </c>
      <c r="N1054" s="52" t="str">
        <f t="shared" si="184"/>
        <v>CapAl16X31.5X7.5RA</v>
      </c>
      <c r="O1054" s="52" t="str">
        <f t="shared" si="181"/>
        <v>CapAl16X31.5X7.5LA</v>
      </c>
      <c r="P1054" s="52" t="s">
        <v>7470</v>
      </c>
      <c r="Q1054" s="50" t="s">
        <v>5113</v>
      </c>
      <c r="R1054" s="50" t="s">
        <v>7357</v>
      </c>
      <c r="S1054" s="50" t="str">
        <f t="shared" ca="1" si="183"/>
        <v>C:\Altium Libraries\Passives Library\DataSheet\Aluminum Electrolytic Capacitors (Panasonic).pdf</v>
      </c>
      <c r="T1054" s="50" t="str">
        <f t="shared" si="182"/>
        <v>125⁰С GUARANTEE HEAT CYCLE: 1000 CYCLE ALUMINUM ELECTROLYTIC CAPACITORS CapAl16X31.5X7.5 1000uF±20% 50 V 125⁰С</v>
      </c>
    </row>
    <row r="1055" spans="1:20" x14ac:dyDescent="0.3">
      <c r="A1055" s="50" t="s">
        <v>7471</v>
      </c>
      <c r="B1055" s="50" t="str">
        <f t="shared" si="185"/>
        <v>TA</v>
      </c>
      <c r="C1055" s="51" t="s">
        <v>5319</v>
      </c>
      <c r="D1055" s="50" t="str">
        <f t="shared" si="186"/>
        <v>1000uF</v>
      </c>
      <c r="E1055" s="50" t="s">
        <v>5109</v>
      </c>
      <c r="F1055" s="50" t="str">
        <f t="shared" si="187"/>
        <v>50 V</v>
      </c>
      <c r="G1055" s="50" t="str">
        <f t="shared" si="188"/>
        <v>125⁰С</v>
      </c>
      <c r="H1055" s="52" t="s">
        <v>7472</v>
      </c>
      <c r="I1055" s="50" t="str">
        <f t="shared" si="179"/>
        <v>CapAl18X25X7.5mm 1000uF, 50 V</v>
      </c>
      <c r="J1055" s="45" t="s">
        <v>23</v>
      </c>
      <c r="K1055" s="53" t="s">
        <v>5111</v>
      </c>
      <c r="L1055" s="45" t="s">
        <v>25</v>
      </c>
      <c r="M1055" s="52" t="str">
        <f t="shared" si="180"/>
        <v>CapAl18X25X7.5</v>
      </c>
      <c r="N1055" s="52" t="str">
        <f t="shared" si="184"/>
        <v>CapAl18X25X7.5RA</v>
      </c>
      <c r="O1055" s="52" t="str">
        <f t="shared" si="181"/>
        <v>CapAl18X25X7.5LA</v>
      </c>
      <c r="P1055" s="52" t="s">
        <v>7473</v>
      </c>
      <c r="Q1055" s="50" t="s">
        <v>5113</v>
      </c>
      <c r="R1055" s="50" t="s">
        <v>7357</v>
      </c>
      <c r="S1055" s="50" t="str">
        <f t="shared" ca="1" si="183"/>
        <v>C:\Altium Libraries\Passives Library\DataSheet\Aluminum Electrolytic Capacitors (Panasonic).pdf</v>
      </c>
      <c r="T1055" s="50" t="str">
        <f t="shared" si="182"/>
        <v>125⁰С GUARANTEE HEAT CYCLE: 1000 CYCLE ALUMINUM ELECTROLYTIC CAPACITORS CapAl18X25X7.5 1000uF±20% 50 V 125⁰С</v>
      </c>
    </row>
    <row r="1056" spans="1:20" x14ac:dyDescent="0.3">
      <c r="A1056" s="50" t="s">
        <v>7474</v>
      </c>
      <c r="B1056" s="50" t="str">
        <f t="shared" si="185"/>
        <v>TA</v>
      </c>
      <c r="C1056" s="51" t="s">
        <v>5136</v>
      </c>
      <c r="D1056" s="50" t="str">
        <f t="shared" si="186"/>
        <v>22uF</v>
      </c>
      <c r="E1056" s="50" t="s">
        <v>5109</v>
      </c>
      <c r="F1056" s="50" t="str">
        <f t="shared" si="187"/>
        <v>63 V</v>
      </c>
      <c r="G1056" s="50" t="str">
        <f t="shared" si="188"/>
        <v>125⁰С</v>
      </c>
      <c r="H1056" s="52" t="s">
        <v>7060</v>
      </c>
      <c r="I1056" s="50" t="str">
        <f t="shared" si="179"/>
        <v>CapAl8X11.5X3.5mm 22uF, 63 V</v>
      </c>
      <c r="J1056" s="45" t="s">
        <v>23</v>
      </c>
      <c r="K1056" s="53" t="s">
        <v>5111</v>
      </c>
      <c r="L1056" s="45" t="s">
        <v>25</v>
      </c>
      <c r="M1056" s="52" t="str">
        <f t="shared" si="180"/>
        <v>CapAl8X11.5X3.5</v>
      </c>
      <c r="N1056" s="52" t="str">
        <f t="shared" si="184"/>
        <v>CapAl8X11.5X3.5RA</v>
      </c>
      <c r="O1056" s="52" t="str">
        <f t="shared" si="181"/>
        <v>CapAl8X11.5X3.5LA</v>
      </c>
      <c r="P1056" s="52" t="s">
        <v>7475</v>
      </c>
      <c r="Q1056" s="50" t="s">
        <v>5113</v>
      </c>
      <c r="R1056" s="50" t="s">
        <v>7357</v>
      </c>
      <c r="S1056" s="50" t="str">
        <f t="shared" ca="1" si="183"/>
        <v>C:\Altium Libraries\Passives Library\DataSheet\Aluminum Electrolytic Capacitors (Panasonic).pdf</v>
      </c>
      <c r="T1056" s="50" t="str">
        <f t="shared" si="182"/>
        <v>125⁰С GUARANTEE HEAT CYCLE: 1000 CYCLE ALUMINUM ELECTROLYTIC CAPACITORS CapAl8X11.5X3.5 22uF±20% 63 V 125⁰С</v>
      </c>
    </row>
    <row r="1057" spans="1:20" x14ac:dyDescent="0.3">
      <c r="A1057" s="50" t="s">
        <v>7476</v>
      </c>
      <c r="B1057" s="50" t="str">
        <f t="shared" si="185"/>
        <v>TA</v>
      </c>
      <c r="C1057" s="51" t="s">
        <v>5148</v>
      </c>
      <c r="D1057" s="50" t="str">
        <f t="shared" si="186"/>
        <v>33uF</v>
      </c>
      <c r="E1057" s="50" t="s">
        <v>5109</v>
      </c>
      <c r="F1057" s="50" t="str">
        <f t="shared" si="187"/>
        <v>63 V</v>
      </c>
      <c r="G1057" s="50" t="str">
        <f t="shared" si="188"/>
        <v>125⁰С</v>
      </c>
      <c r="H1057" s="52" t="s">
        <v>7047</v>
      </c>
      <c r="I1057" s="50" t="str">
        <f t="shared" si="179"/>
        <v>CapAl10X12.5X5.0mm 33uF, 63 V</v>
      </c>
      <c r="J1057" s="45" t="s">
        <v>23</v>
      </c>
      <c r="K1057" s="53" t="s">
        <v>5111</v>
      </c>
      <c r="L1057" s="45" t="s">
        <v>25</v>
      </c>
      <c r="M1057" s="52" t="str">
        <f t="shared" si="180"/>
        <v>CapAl10X12.5X5.0</v>
      </c>
      <c r="N1057" s="52" t="str">
        <f t="shared" si="184"/>
        <v>CapAl10X12.5X5.0RA</v>
      </c>
      <c r="O1057" s="52" t="str">
        <f t="shared" si="181"/>
        <v>CapAl10X12.5X5.0LA</v>
      </c>
      <c r="P1057" s="52" t="s">
        <v>7477</v>
      </c>
      <c r="Q1057" s="50" t="s">
        <v>5113</v>
      </c>
      <c r="R1057" s="50" t="s">
        <v>7357</v>
      </c>
      <c r="S1057" s="50" t="str">
        <f t="shared" ca="1" si="183"/>
        <v>C:\Altium Libraries\Passives Library\DataSheet\Aluminum Electrolytic Capacitors (Panasonic).pdf</v>
      </c>
      <c r="T1057" s="50" t="str">
        <f t="shared" si="182"/>
        <v>125⁰С GUARANTEE HEAT CYCLE: 1000 CYCLE ALUMINUM ELECTROLYTIC CAPACITORS CapAl10X12.5X5.0 33uF±20% 63 V 125⁰С</v>
      </c>
    </row>
    <row r="1058" spans="1:20" x14ac:dyDescent="0.3">
      <c r="A1058" s="50" t="s">
        <v>7478</v>
      </c>
      <c r="B1058" s="50" t="str">
        <f t="shared" si="185"/>
        <v>TA</v>
      </c>
      <c r="C1058" s="51" t="s">
        <v>5158</v>
      </c>
      <c r="D1058" s="50" t="str">
        <f t="shared" si="186"/>
        <v>47uF</v>
      </c>
      <c r="E1058" s="50" t="s">
        <v>5109</v>
      </c>
      <c r="F1058" s="50" t="str">
        <f t="shared" si="187"/>
        <v>63 V</v>
      </c>
      <c r="G1058" s="50" t="str">
        <f t="shared" si="188"/>
        <v>125⁰С</v>
      </c>
      <c r="H1058" s="52" t="s">
        <v>7479</v>
      </c>
      <c r="I1058" s="50" t="str">
        <f t="shared" si="179"/>
        <v>CapAl10X16X5.0mm 47uF, 63 V</v>
      </c>
      <c r="J1058" s="45" t="s">
        <v>23</v>
      </c>
      <c r="K1058" s="53" t="s">
        <v>5111</v>
      </c>
      <c r="L1058" s="45" t="s">
        <v>25</v>
      </c>
      <c r="M1058" s="52" t="str">
        <f t="shared" si="180"/>
        <v>CapAl10X16X5.0</v>
      </c>
      <c r="N1058" s="52" t="str">
        <f t="shared" si="184"/>
        <v>CapAl10X16X5.0RA</v>
      </c>
      <c r="O1058" s="52" t="str">
        <f t="shared" si="181"/>
        <v>CapAl10X16X5.0LA</v>
      </c>
      <c r="P1058" s="52" t="s">
        <v>7480</v>
      </c>
      <c r="Q1058" s="50" t="s">
        <v>5113</v>
      </c>
      <c r="R1058" s="50" t="s">
        <v>7357</v>
      </c>
      <c r="S1058" s="50" t="str">
        <f t="shared" ca="1" si="183"/>
        <v>C:\Altium Libraries\Passives Library\DataSheet\Aluminum Electrolytic Capacitors (Panasonic).pdf</v>
      </c>
      <c r="T1058" s="50" t="str">
        <f t="shared" si="182"/>
        <v>125⁰С GUARANTEE HEAT CYCLE: 1000 CYCLE ALUMINUM ELECTROLYTIC CAPACITORS CapAl10X16X5.0 47uF±20% 63 V 125⁰С</v>
      </c>
    </row>
    <row r="1059" spans="1:20" x14ac:dyDescent="0.3">
      <c r="A1059" s="50" t="s">
        <v>7481</v>
      </c>
      <c r="B1059" s="50" t="str">
        <f t="shared" si="185"/>
        <v>TA</v>
      </c>
      <c r="C1059" s="51" t="s">
        <v>5162</v>
      </c>
      <c r="D1059" s="50" t="str">
        <f t="shared" si="186"/>
        <v>100uF</v>
      </c>
      <c r="E1059" s="50" t="s">
        <v>5109</v>
      </c>
      <c r="F1059" s="50" t="str">
        <f t="shared" si="187"/>
        <v>63 V</v>
      </c>
      <c r="G1059" s="50" t="str">
        <f t="shared" si="188"/>
        <v>125⁰С</v>
      </c>
      <c r="H1059" s="52" t="s">
        <v>7067</v>
      </c>
      <c r="I1059" s="50" t="str">
        <f t="shared" si="179"/>
        <v>CapAl10X20X5.0mm 100uF, 63 V</v>
      </c>
      <c r="J1059" s="45" t="s">
        <v>23</v>
      </c>
      <c r="K1059" s="53" t="s">
        <v>5111</v>
      </c>
      <c r="L1059" s="45" t="s">
        <v>25</v>
      </c>
      <c r="M1059" s="52" t="str">
        <f t="shared" si="180"/>
        <v>CapAl10X20X5.0</v>
      </c>
      <c r="N1059" s="52" t="str">
        <f t="shared" si="184"/>
        <v>CapAl10X20X5.0RA</v>
      </c>
      <c r="O1059" s="52" t="str">
        <f t="shared" si="181"/>
        <v>CapAl10X20X5.0LA</v>
      </c>
      <c r="P1059" s="52" t="s">
        <v>7482</v>
      </c>
      <c r="Q1059" s="50" t="s">
        <v>5113</v>
      </c>
      <c r="R1059" s="50" t="s">
        <v>7357</v>
      </c>
      <c r="S1059" s="50" t="str">
        <f t="shared" ca="1" si="183"/>
        <v>C:\Altium Libraries\Passives Library\DataSheet\Aluminum Electrolytic Capacitors (Panasonic).pdf</v>
      </c>
      <c r="T1059" s="50" t="str">
        <f t="shared" si="182"/>
        <v>125⁰С GUARANTEE HEAT CYCLE: 1000 CYCLE ALUMINUM ELECTROLYTIC CAPACITORS CapAl10X20X5.0 100uF±20% 63 V 125⁰С</v>
      </c>
    </row>
    <row r="1060" spans="1:20" x14ac:dyDescent="0.3">
      <c r="A1060" s="50" t="s">
        <v>7483</v>
      </c>
      <c r="B1060" s="50" t="str">
        <f t="shared" si="185"/>
        <v>TA</v>
      </c>
      <c r="C1060" s="51" t="s">
        <v>5196</v>
      </c>
      <c r="D1060" s="50" t="str">
        <f t="shared" si="186"/>
        <v>220uF</v>
      </c>
      <c r="E1060" s="50" t="s">
        <v>5109</v>
      </c>
      <c r="F1060" s="50" t="str">
        <f t="shared" si="187"/>
        <v>63 V</v>
      </c>
      <c r="G1060" s="50" t="str">
        <f t="shared" si="188"/>
        <v>125⁰С</v>
      </c>
      <c r="H1060" s="52" t="s">
        <v>7484</v>
      </c>
      <c r="I1060" s="50" t="str">
        <f t="shared" si="179"/>
        <v>CapAl12.5X25X5.0mm 220uF, 63 V</v>
      </c>
      <c r="J1060" s="45" t="s">
        <v>23</v>
      </c>
      <c r="K1060" s="53" t="s">
        <v>5111</v>
      </c>
      <c r="L1060" s="45" t="s">
        <v>25</v>
      </c>
      <c r="M1060" s="52" t="str">
        <f t="shared" si="180"/>
        <v>CapAl12.5X25X5.0</v>
      </c>
      <c r="N1060" s="52" t="str">
        <f t="shared" si="184"/>
        <v>CapAl12.5X25X5.0RA</v>
      </c>
      <c r="O1060" s="52" t="str">
        <f t="shared" si="181"/>
        <v>CapAl12.5X25X5.0LA</v>
      </c>
      <c r="P1060" s="52" t="s">
        <v>7485</v>
      </c>
      <c r="Q1060" s="50" t="s">
        <v>5113</v>
      </c>
      <c r="R1060" s="50" t="s">
        <v>7357</v>
      </c>
      <c r="S1060" s="50" t="str">
        <f t="shared" ca="1" si="183"/>
        <v>C:\Altium Libraries\Passives Library\DataSheet\Aluminum Electrolytic Capacitors (Panasonic).pdf</v>
      </c>
      <c r="T1060" s="50" t="str">
        <f t="shared" si="182"/>
        <v>125⁰С GUARANTEE HEAT CYCLE: 1000 CYCLE ALUMINUM ELECTROLYTIC CAPACITORS CapAl12.5X25X5.0 220uF±20% 63 V 125⁰С</v>
      </c>
    </row>
    <row r="1061" spans="1:20" x14ac:dyDescent="0.3">
      <c r="A1061" s="50" t="s">
        <v>7486</v>
      </c>
      <c r="B1061" s="50" t="str">
        <f t="shared" si="185"/>
        <v>TA</v>
      </c>
      <c r="C1061" s="51" t="s">
        <v>5204</v>
      </c>
      <c r="D1061" s="50" t="str">
        <f t="shared" si="186"/>
        <v>220uF</v>
      </c>
      <c r="E1061" s="50" t="s">
        <v>5109</v>
      </c>
      <c r="F1061" s="50" t="str">
        <f t="shared" si="187"/>
        <v>63 V</v>
      </c>
      <c r="G1061" s="50" t="str">
        <f t="shared" si="188"/>
        <v>125⁰С</v>
      </c>
      <c r="H1061" s="52" t="s">
        <v>7487</v>
      </c>
      <c r="I1061" s="50" t="str">
        <f t="shared" si="179"/>
        <v>CapAl16X20X7.5mm 220uF, 63 V</v>
      </c>
      <c r="J1061" s="45" t="s">
        <v>23</v>
      </c>
      <c r="K1061" s="53" t="s">
        <v>5111</v>
      </c>
      <c r="L1061" s="45" t="s">
        <v>25</v>
      </c>
      <c r="M1061" s="52" t="str">
        <f t="shared" si="180"/>
        <v>CapAl16X20X7.5</v>
      </c>
      <c r="N1061" s="52" t="str">
        <f t="shared" si="184"/>
        <v>CapAl16X20X7.5RA</v>
      </c>
      <c r="O1061" s="52" t="str">
        <f t="shared" si="181"/>
        <v>CapAl16X20X7.5LA</v>
      </c>
      <c r="P1061" s="52" t="s">
        <v>7488</v>
      </c>
      <c r="Q1061" s="50" t="s">
        <v>5113</v>
      </c>
      <c r="R1061" s="50" t="s">
        <v>7357</v>
      </c>
      <c r="S1061" s="50" t="str">
        <f t="shared" ca="1" si="183"/>
        <v>C:\Altium Libraries\Passives Library\DataSheet\Aluminum Electrolytic Capacitors (Panasonic).pdf</v>
      </c>
      <c r="T1061" s="50" t="str">
        <f t="shared" si="182"/>
        <v>125⁰С GUARANTEE HEAT CYCLE: 1000 CYCLE ALUMINUM ELECTROLYTIC CAPACITORS CapAl16X20X7.5 220uF±20% 63 V 125⁰С</v>
      </c>
    </row>
    <row r="1062" spans="1:20" x14ac:dyDescent="0.3">
      <c r="A1062" s="50" t="s">
        <v>7489</v>
      </c>
      <c r="B1062" s="50" t="str">
        <f t="shared" si="185"/>
        <v>TA</v>
      </c>
      <c r="C1062" s="51" t="s">
        <v>5192</v>
      </c>
      <c r="D1062" s="50" t="str">
        <f t="shared" si="186"/>
        <v>220uF</v>
      </c>
      <c r="E1062" s="50" t="s">
        <v>5109</v>
      </c>
      <c r="F1062" s="50" t="str">
        <f t="shared" si="187"/>
        <v>63 V</v>
      </c>
      <c r="G1062" s="50" t="str">
        <f t="shared" si="188"/>
        <v>125⁰С</v>
      </c>
      <c r="H1062" s="52" t="s">
        <v>5742</v>
      </c>
      <c r="I1062" s="50" t="str">
        <f t="shared" si="179"/>
        <v>CapAl18X15X7.5mm 220uF, 63 V</v>
      </c>
      <c r="J1062" s="45" t="s">
        <v>23</v>
      </c>
      <c r="K1062" s="53" t="s">
        <v>5111</v>
      </c>
      <c r="L1062" s="45" t="s">
        <v>25</v>
      </c>
      <c r="M1062" s="52" t="str">
        <f t="shared" si="180"/>
        <v>CapAl18X15X7.5</v>
      </c>
      <c r="N1062" s="52" t="str">
        <f t="shared" si="184"/>
        <v>CapAl18X15X7.5RA</v>
      </c>
      <c r="O1062" s="52" t="str">
        <f t="shared" si="181"/>
        <v>CapAl18X15X7.5LA</v>
      </c>
      <c r="P1062" s="52" t="s">
        <v>7490</v>
      </c>
      <c r="Q1062" s="50" t="s">
        <v>5113</v>
      </c>
      <c r="R1062" s="50" t="s">
        <v>7357</v>
      </c>
      <c r="S1062" s="50" t="str">
        <f t="shared" ca="1" si="183"/>
        <v>C:\Altium Libraries\Passives Library\DataSheet\Aluminum Electrolytic Capacitors (Panasonic).pdf</v>
      </c>
      <c r="T1062" s="50" t="str">
        <f t="shared" si="182"/>
        <v>125⁰С GUARANTEE HEAT CYCLE: 1000 CYCLE ALUMINUM ELECTROLYTIC CAPACITORS CapAl18X15X7.5 220uF±20% 63 V 125⁰С</v>
      </c>
    </row>
    <row r="1063" spans="1:20" x14ac:dyDescent="0.3">
      <c r="A1063" s="50" t="s">
        <v>7491</v>
      </c>
      <c r="B1063" s="50" t="str">
        <f t="shared" si="185"/>
        <v>TA</v>
      </c>
      <c r="C1063" s="51" t="s">
        <v>5218</v>
      </c>
      <c r="D1063" s="50" t="str">
        <f t="shared" si="186"/>
        <v>330uF</v>
      </c>
      <c r="E1063" s="50" t="s">
        <v>5109</v>
      </c>
      <c r="F1063" s="50" t="str">
        <f t="shared" si="187"/>
        <v>63 V</v>
      </c>
      <c r="G1063" s="50" t="str">
        <f t="shared" si="188"/>
        <v>125⁰С</v>
      </c>
      <c r="H1063" s="52" t="s">
        <v>7220</v>
      </c>
      <c r="I1063" s="50" t="str">
        <f t="shared" si="179"/>
        <v>CapAl16X25X7.5mm 330uF, 63 V</v>
      </c>
      <c r="J1063" s="45" t="s">
        <v>23</v>
      </c>
      <c r="K1063" s="53" t="s">
        <v>5111</v>
      </c>
      <c r="L1063" s="45" t="s">
        <v>25</v>
      </c>
      <c r="M1063" s="52" t="str">
        <f t="shared" si="180"/>
        <v>CapAl16X25X7.5</v>
      </c>
      <c r="N1063" s="52" t="str">
        <f t="shared" si="184"/>
        <v>CapAl16X25X7.5RA</v>
      </c>
      <c r="O1063" s="52" t="str">
        <f t="shared" si="181"/>
        <v>CapAl16X25X7.5LA</v>
      </c>
      <c r="P1063" s="52" t="s">
        <v>7492</v>
      </c>
      <c r="Q1063" s="50" t="s">
        <v>5113</v>
      </c>
      <c r="R1063" s="50" t="s">
        <v>7357</v>
      </c>
      <c r="S1063" s="50" t="str">
        <f t="shared" ca="1" si="183"/>
        <v>C:\Altium Libraries\Passives Library\DataSheet\Aluminum Electrolytic Capacitors (Panasonic).pdf</v>
      </c>
      <c r="T1063" s="50" t="str">
        <f t="shared" si="182"/>
        <v>125⁰С GUARANTEE HEAT CYCLE: 1000 CYCLE ALUMINUM ELECTROLYTIC CAPACITORS CapAl16X25X7.5 330uF±20% 63 V 125⁰С</v>
      </c>
    </row>
    <row r="1064" spans="1:20" x14ac:dyDescent="0.3">
      <c r="A1064" s="50" t="s">
        <v>7493</v>
      </c>
      <c r="B1064" s="50" t="str">
        <f t="shared" si="185"/>
        <v>TA</v>
      </c>
      <c r="C1064" s="51" t="s">
        <v>5222</v>
      </c>
      <c r="D1064" s="50" t="str">
        <f t="shared" si="186"/>
        <v>330uF</v>
      </c>
      <c r="E1064" s="50" t="s">
        <v>5109</v>
      </c>
      <c r="F1064" s="50" t="str">
        <f t="shared" si="187"/>
        <v>63 V</v>
      </c>
      <c r="G1064" s="50" t="str">
        <f t="shared" si="188"/>
        <v>125⁰С</v>
      </c>
      <c r="H1064" s="52" t="s">
        <v>7494</v>
      </c>
      <c r="I1064" s="50" t="str">
        <f t="shared" si="179"/>
        <v>CapAl18X20X7.5mm 330uF, 63 V</v>
      </c>
      <c r="J1064" s="45" t="s">
        <v>23</v>
      </c>
      <c r="K1064" s="53" t="s">
        <v>5111</v>
      </c>
      <c r="L1064" s="45" t="s">
        <v>25</v>
      </c>
      <c r="M1064" s="52" t="str">
        <f t="shared" si="180"/>
        <v>CapAl18X20X7.5</v>
      </c>
      <c r="N1064" s="52" t="str">
        <f t="shared" si="184"/>
        <v>CapAl18X20X7.5RA</v>
      </c>
      <c r="O1064" s="52" t="str">
        <f t="shared" si="181"/>
        <v>CapAl18X20X7.5LA</v>
      </c>
      <c r="P1064" s="52" t="s">
        <v>7495</v>
      </c>
      <c r="Q1064" s="50" t="s">
        <v>5113</v>
      </c>
      <c r="R1064" s="50" t="s">
        <v>7357</v>
      </c>
      <c r="S1064" s="50" t="str">
        <f t="shared" ca="1" si="183"/>
        <v>C:\Altium Libraries\Passives Library\DataSheet\Aluminum Electrolytic Capacitors (Panasonic).pdf</v>
      </c>
      <c r="T1064" s="50" t="str">
        <f t="shared" si="182"/>
        <v>125⁰С GUARANTEE HEAT CYCLE: 1000 CYCLE ALUMINUM ELECTROLYTIC CAPACITORS CapAl18X20X7.5 330uF±20% 63 V 125⁰С</v>
      </c>
    </row>
    <row r="1065" spans="1:20" x14ac:dyDescent="0.3">
      <c r="A1065" s="50" t="s">
        <v>7496</v>
      </c>
      <c r="B1065" s="50" t="str">
        <f t="shared" si="185"/>
        <v>TA</v>
      </c>
      <c r="C1065" s="51" t="s">
        <v>5226</v>
      </c>
      <c r="D1065" s="50" t="str">
        <f t="shared" si="186"/>
        <v>470uF</v>
      </c>
      <c r="E1065" s="50" t="s">
        <v>5109</v>
      </c>
      <c r="F1065" s="50" t="str">
        <f t="shared" si="187"/>
        <v>63 V</v>
      </c>
      <c r="G1065" s="50" t="str">
        <f t="shared" si="188"/>
        <v>125⁰С</v>
      </c>
      <c r="H1065" s="52" t="s">
        <v>7497</v>
      </c>
      <c r="I1065" s="50" t="str">
        <f t="shared" si="179"/>
        <v>CapAl16X31.5X7.5mm 470uF, 63 V</v>
      </c>
      <c r="J1065" s="45" t="s">
        <v>23</v>
      </c>
      <c r="K1065" s="53" t="s">
        <v>5111</v>
      </c>
      <c r="L1065" s="45" t="s">
        <v>25</v>
      </c>
      <c r="M1065" s="52" t="str">
        <f t="shared" si="180"/>
        <v>CapAl16X31.5X7.5</v>
      </c>
      <c r="N1065" s="52" t="str">
        <f t="shared" si="184"/>
        <v>CapAl16X31.5X7.5RA</v>
      </c>
      <c r="O1065" s="52" t="str">
        <f t="shared" si="181"/>
        <v>CapAl16X31.5X7.5LA</v>
      </c>
      <c r="P1065" s="52" t="s">
        <v>7498</v>
      </c>
      <c r="Q1065" s="50" t="s">
        <v>5113</v>
      </c>
      <c r="R1065" s="50" t="s">
        <v>7357</v>
      </c>
      <c r="S1065" s="50" t="str">
        <f t="shared" ca="1" si="183"/>
        <v>C:\Altium Libraries\Passives Library\DataSheet\Aluminum Electrolytic Capacitors (Panasonic).pdf</v>
      </c>
      <c r="T1065" s="50" t="str">
        <f t="shared" si="182"/>
        <v>125⁰С GUARANTEE HEAT CYCLE: 1000 CYCLE ALUMINUM ELECTROLYTIC CAPACITORS CapAl16X31.5X7.5 470uF±20% 63 V 125⁰С</v>
      </c>
    </row>
    <row r="1066" spans="1:20" x14ac:dyDescent="0.3">
      <c r="A1066" s="50" t="s">
        <v>7499</v>
      </c>
      <c r="B1066" s="50" t="str">
        <f t="shared" si="185"/>
        <v>TA</v>
      </c>
      <c r="C1066" s="51" t="s">
        <v>5319</v>
      </c>
      <c r="D1066" s="50" t="str">
        <f t="shared" si="186"/>
        <v>470uF</v>
      </c>
      <c r="E1066" s="50" t="s">
        <v>5109</v>
      </c>
      <c r="F1066" s="50" t="str">
        <f t="shared" si="187"/>
        <v>63 V</v>
      </c>
      <c r="G1066" s="50" t="str">
        <f t="shared" si="188"/>
        <v>125⁰С</v>
      </c>
      <c r="H1066" s="52" t="s">
        <v>7500</v>
      </c>
      <c r="I1066" s="50" t="str">
        <f t="shared" si="179"/>
        <v>CapAl18X25X7.5mm 470uF, 63 V</v>
      </c>
      <c r="J1066" s="45" t="s">
        <v>23</v>
      </c>
      <c r="K1066" s="53" t="s">
        <v>5111</v>
      </c>
      <c r="L1066" s="45" t="s">
        <v>25</v>
      </c>
      <c r="M1066" s="52" t="str">
        <f t="shared" si="180"/>
        <v>CapAl18X25X7.5</v>
      </c>
      <c r="N1066" s="52" t="str">
        <f t="shared" si="184"/>
        <v>CapAl18X25X7.5RA</v>
      </c>
      <c r="O1066" s="52" t="str">
        <f t="shared" si="181"/>
        <v>CapAl18X25X7.5LA</v>
      </c>
      <c r="P1066" s="52" t="s">
        <v>7501</v>
      </c>
      <c r="Q1066" s="50" t="s">
        <v>5113</v>
      </c>
      <c r="R1066" s="50" t="s">
        <v>7357</v>
      </c>
      <c r="S1066" s="50" t="str">
        <f t="shared" ca="1" si="183"/>
        <v>C:\Altium Libraries\Passives Library\DataSheet\Aluminum Electrolytic Capacitors (Panasonic).pdf</v>
      </c>
      <c r="T1066" s="50" t="str">
        <f t="shared" si="182"/>
        <v>125⁰С GUARANTEE HEAT CYCLE: 1000 CYCLE ALUMINUM ELECTROLYTIC CAPACITORS CapAl18X25X7.5 470uF±20% 63 V 125⁰С</v>
      </c>
    </row>
    <row r="1067" spans="1:20" x14ac:dyDescent="0.3">
      <c r="A1067" s="56"/>
      <c r="B1067" s="56"/>
      <c r="C1067" s="60"/>
      <c r="D1067" s="56"/>
      <c r="E1067" s="56"/>
      <c r="F1067" s="56"/>
      <c r="G1067" s="56"/>
      <c r="H1067" s="55"/>
      <c r="I1067" s="56"/>
      <c r="J1067" s="46"/>
      <c r="K1067" s="54"/>
      <c r="L1067" s="46"/>
      <c r="M1067" s="55"/>
      <c r="N1067" s="55"/>
      <c r="O1067" s="55"/>
      <c r="P1067" s="55"/>
      <c r="Q1067" s="56"/>
      <c r="R1067" s="56"/>
      <c r="S1067" s="56"/>
      <c r="T1067" s="23"/>
    </row>
    <row r="1068" spans="1:20" x14ac:dyDescent="0.3">
      <c r="A1068" s="50" t="s">
        <v>7502</v>
      </c>
      <c r="B1068" s="50" t="str">
        <f t="shared" si="185"/>
        <v>TP</v>
      </c>
      <c r="C1068" s="51" t="s">
        <v>5148</v>
      </c>
      <c r="D1068" s="50" t="str">
        <f t="shared" si="186"/>
        <v>220uF</v>
      </c>
      <c r="E1068" s="50" t="s">
        <v>5109</v>
      </c>
      <c r="F1068" s="50" t="str">
        <f t="shared" si="187"/>
        <v>25 V</v>
      </c>
      <c r="G1068" s="50" t="str">
        <f t="shared" si="188"/>
        <v>125⁰С</v>
      </c>
      <c r="H1068" s="52" t="s">
        <v>7078</v>
      </c>
      <c r="I1068" s="50" t="str">
        <f t="shared" ref="I1068:I1111" si="189">CONCATENATE(M1068,"mm ",D1068,", ",F1068)</f>
        <v>CapAl10X12.5X5.0mm 220uF, 25 V</v>
      </c>
      <c r="J1068" s="45" t="s">
        <v>23</v>
      </c>
      <c r="K1068" s="53" t="s">
        <v>5111</v>
      </c>
      <c r="L1068" s="45" t="s">
        <v>25</v>
      </c>
      <c r="M1068" s="52" t="str">
        <f t="shared" ref="M1068:M1111" si="190">CONCATENATE("CapAl",MID(C1068,1,FIND("m",C1068,1)-1))</f>
        <v>CapAl10X12.5X5.0</v>
      </c>
      <c r="N1068" s="52" t="str">
        <f t="shared" si="184"/>
        <v>CapAl10X12.5X5.0RA</v>
      </c>
      <c r="O1068" s="52" t="str">
        <f t="shared" ref="O1068:O1111" si="191">CONCATENATE(M1068,"LA")</f>
        <v>CapAl10X12.5X5.0LA</v>
      </c>
      <c r="P1068" s="52" t="s">
        <v>7503</v>
      </c>
      <c r="Q1068" s="50" t="s">
        <v>5113</v>
      </c>
      <c r="R1068" s="50" t="s">
        <v>7504</v>
      </c>
      <c r="S1068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068" s="50" t="str">
        <f t="shared" ref="T1068:T1111" si="192">CONCATENATE(R1068," ",M1068," ",D1068,E1068," ",F1068," ",G1068)</f>
        <v>HIGH RIPPLE CURRENT MINIATURIZED ALUMINUM ELECTROLYTIC CAPACITORS CapAl10X12.5X5.0 220uF±20% 25 V 125⁰С</v>
      </c>
    </row>
    <row r="1069" spans="1:20" x14ac:dyDescent="0.3">
      <c r="A1069" s="50" t="s">
        <v>7505</v>
      </c>
      <c r="B1069" s="50" t="str">
        <f t="shared" si="185"/>
        <v>TP</v>
      </c>
      <c r="C1069" s="51" t="s">
        <v>5158</v>
      </c>
      <c r="D1069" s="50" t="str">
        <f t="shared" si="186"/>
        <v>330uF</v>
      </c>
      <c r="E1069" s="50" t="s">
        <v>5109</v>
      </c>
      <c r="F1069" s="50" t="str">
        <f t="shared" si="187"/>
        <v>25 V</v>
      </c>
      <c r="G1069" s="50" t="str">
        <f t="shared" si="188"/>
        <v>125⁰С</v>
      </c>
      <c r="H1069" s="52" t="s">
        <v>7115</v>
      </c>
      <c r="I1069" s="50" t="str">
        <f t="shared" si="189"/>
        <v>CapAl10X16X5.0mm 330uF, 25 V</v>
      </c>
      <c r="J1069" s="45" t="s">
        <v>23</v>
      </c>
      <c r="K1069" s="53" t="s">
        <v>5111</v>
      </c>
      <c r="L1069" s="45" t="s">
        <v>25</v>
      </c>
      <c r="M1069" s="52" t="str">
        <f t="shared" si="190"/>
        <v>CapAl10X16X5.0</v>
      </c>
      <c r="N1069" s="52" t="str">
        <f t="shared" si="184"/>
        <v>CapAl10X16X5.0RA</v>
      </c>
      <c r="O1069" s="52" t="str">
        <f t="shared" si="191"/>
        <v>CapAl10X16X5.0LA</v>
      </c>
      <c r="P1069" s="52" t="s">
        <v>7506</v>
      </c>
      <c r="Q1069" s="50" t="s">
        <v>5113</v>
      </c>
      <c r="R1069" s="50" t="s">
        <v>7504</v>
      </c>
      <c r="S1069" s="50" t="str">
        <f t="shared" ref="S1069:S1111" ca="1" si="19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069" s="50" t="str">
        <f t="shared" si="192"/>
        <v>HIGH RIPPLE CURRENT MINIATURIZED ALUMINUM ELECTROLYTIC CAPACITORS CapAl10X16X5.0 330uF±20% 25 V 125⁰С</v>
      </c>
    </row>
    <row r="1070" spans="1:20" x14ac:dyDescent="0.3">
      <c r="A1070" s="50" t="s">
        <v>7507</v>
      </c>
      <c r="B1070" s="50" t="str">
        <f t="shared" si="185"/>
        <v>TP</v>
      </c>
      <c r="C1070" s="51" t="s">
        <v>5154</v>
      </c>
      <c r="D1070" s="50" t="str">
        <f t="shared" si="186"/>
        <v>470uF</v>
      </c>
      <c r="E1070" s="50" t="s">
        <v>5109</v>
      </c>
      <c r="F1070" s="50" t="str">
        <f t="shared" si="187"/>
        <v>25 V</v>
      </c>
      <c r="G1070" s="50" t="str">
        <f t="shared" si="188"/>
        <v>125⁰С</v>
      </c>
      <c r="H1070" s="52" t="s">
        <v>6965</v>
      </c>
      <c r="I1070" s="50" t="str">
        <f t="shared" si="189"/>
        <v>CapAl8X20X3.5mm 470uF, 25 V</v>
      </c>
      <c r="J1070" s="45" t="s">
        <v>23</v>
      </c>
      <c r="K1070" s="53" t="s">
        <v>5111</v>
      </c>
      <c r="L1070" s="45" t="s">
        <v>25</v>
      </c>
      <c r="M1070" s="52" t="str">
        <f t="shared" si="190"/>
        <v>CapAl8X20X3.5</v>
      </c>
      <c r="N1070" s="52" t="str">
        <f t="shared" si="184"/>
        <v>CapAl8X20X3.5RA</v>
      </c>
      <c r="O1070" s="52" t="str">
        <f t="shared" si="191"/>
        <v>CapAl8X20X3.5LA</v>
      </c>
      <c r="P1070" s="52" t="s">
        <v>7508</v>
      </c>
      <c r="Q1070" s="50" t="s">
        <v>5113</v>
      </c>
      <c r="R1070" s="50" t="s">
        <v>7504</v>
      </c>
      <c r="S1070" s="50" t="str">
        <f t="shared" ca="1" si="193"/>
        <v>C:\Altium Libraries\Passives Library\DataSheet\Aluminum Electrolytic Capacitors (Panasonic).pdf</v>
      </c>
      <c r="T1070" s="50" t="str">
        <f t="shared" si="192"/>
        <v>HIGH RIPPLE CURRENT MINIATURIZED ALUMINUM ELECTROLYTIC CAPACITORS CapAl8X20X3.5 470uF±20% 25 V 125⁰С</v>
      </c>
    </row>
    <row r="1071" spans="1:20" x14ac:dyDescent="0.3">
      <c r="A1071" s="50" t="s">
        <v>7509</v>
      </c>
      <c r="B1071" s="50" t="str">
        <f t="shared" si="185"/>
        <v>TP</v>
      </c>
      <c r="C1071" s="51" t="s">
        <v>5158</v>
      </c>
      <c r="D1071" s="50" t="str">
        <f t="shared" si="186"/>
        <v>470uF</v>
      </c>
      <c r="E1071" s="50" t="s">
        <v>5109</v>
      </c>
      <c r="F1071" s="50" t="str">
        <f t="shared" si="187"/>
        <v>25 V</v>
      </c>
      <c r="G1071" s="50" t="str">
        <f t="shared" si="188"/>
        <v>125⁰С</v>
      </c>
      <c r="H1071" s="52" t="s">
        <v>7115</v>
      </c>
      <c r="I1071" s="50" t="str">
        <f t="shared" si="189"/>
        <v>CapAl10X16X5.0mm 470uF, 25 V</v>
      </c>
      <c r="J1071" s="45" t="s">
        <v>23</v>
      </c>
      <c r="K1071" s="53" t="s">
        <v>5111</v>
      </c>
      <c r="L1071" s="45" t="s">
        <v>25</v>
      </c>
      <c r="M1071" s="52" t="str">
        <f t="shared" si="190"/>
        <v>CapAl10X16X5.0</v>
      </c>
      <c r="N1071" s="52" t="str">
        <f t="shared" si="184"/>
        <v>CapAl10X16X5.0RA</v>
      </c>
      <c r="O1071" s="52" t="str">
        <f t="shared" si="191"/>
        <v>CapAl10X16X5.0LA</v>
      </c>
      <c r="P1071" s="52" t="s">
        <v>7510</v>
      </c>
      <c r="Q1071" s="50" t="s">
        <v>5113</v>
      </c>
      <c r="R1071" s="50" t="s">
        <v>7504</v>
      </c>
      <c r="S1071" s="50" t="str">
        <f t="shared" ca="1" si="193"/>
        <v>C:\Altium Libraries\Passives Library\DataSheet\Aluminum Electrolytic Capacitors (Panasonic).pdf</v>
      </c>
      <c r="T1071" s="50" t="str">
        <f t="shared" si="192"/>
        <v>HIGH RIPPLE CURRENT MINIATURIZED ALUMINUM ELECTROLYTIC CAPACITORS CapAl10X16X5.0 470uF±20% 25 V 125⁰С</v>
      </c>
    </row>
    <row r="1072" spans="1:20" x14ac:dyDescent="0.3">
      <c r="A1072" s="50" t="s">
        <v>7511</v>
      </c>
      <c r="B1072" s="50" t="str">
        <f t="shared" si="185"/>
        <v>TP</v>
      </c>
      <c r="C1072" s="51" t="s">
        <v>5158</v>
      </c>
      <c r="D1072" s="50" t="str">
        <f t="shared" si="186"/>
        <v>510uF</v>
      </c>
      <c r="E1072" s="50" t="s">
        <v>5109</v>
      </c>
      <c r="F1072" s="50" t="str">
        <f t="shared" si="187"/>
        <v>25 V</v>
      </c>
      <c r="G1072" s="50" t="str">
        <f t="shared" si="188"/>
        <v>125⁰С</v>
      </c>
      <c r="H1072" s="52" t="s">
        <v>7115</v>
      </c>
      <c r="I1072" s="50" t="str">
        <f t="shared" si="189"/>
        <v>CapAl10X16X5.0mm 510uF, 25 V</v>
      </c>
      <c r="J1072" s="45" t="s">
        <v>23</v>
      </c>
      <c r="K1072" s="53" t="s">
        <v>5111</v>
      </c>
      <c r="L1072" s="45" t="s">
        <v>25</v>
      </c>
      <c r="M1072" s="52" t="str">
        <f t="shared" si="190"/>
        <v>CapAl10X16X5.0</v>
      </c>
      <c r="N1072" s="52" t="str">
        <f t="shared" si="184"/>
        <v>CapAl10X16X5.0RA</v>
      </c>
      <c r="O1072" s="52" t="str">
        <f t="shared" si="191"/>
        <v>CapAl10X16X5.0LA</v>
      </c>
      <c r="P1072" s="52" t="s">
        <v>7512</v>
      </c>
      <c r="Q1072" s="50" t="s">
        <v>5113</v>
      </c>
      <c r="R1072" s="50" t="s">
        <v>7504</v>
      </c>
      <c r="S1072" s="50" t="str">
        <f t="shared" ca="1" si="193"/>
        <v>C:\Altium Libraries\Passives Library\DataSheet\Aluminum Electrolytic Capacitors (Panasonic).pdf</v>
      </c>
      <c r="T1072" s="50" t="str">
        <f t="shared" si="192"/>
        <v>HIGH RIPPLE CURRENT MINIATURIZED ALUMINUM ELECTROLYTIC CAPACITORS CapAl10X16X5.0 510uF±20% 25 V 125⁰С</v>
      </c>
    </row>
    <row r="1073" spans="1:20" x14ac:dyDescent="0.3">
      <c r="A1073" s="50" t="s">
        <v>7513</v>
      </c>
      <c r="B1073" s="50" t="str">
        <f t="shared" si="185"/>
        <v>TP</v>
      </c>
      <c r="C1073" s="51" t="s">
        <v>5162</v>
      </c>
      <c r="D1073" s="50" t="str">
        <f t="shared" si="186"/>
        <v>820uF</v>
      </c>
      <c r="E1073" s="50" t="s">
        <v>5109</v>
      </c>
      <c r="F1073" s="50" t="str">
        <f t="shared" si="187"/>
        <v>25 V</v>
      </c>
      <c r="G1073" s="50" t="str">
        <f t="shared" si="188"/>
        <v>125⁰С</v>
      </c>
      <c r="H1073" s="52" t="s">
        <v>7514</v>
      </c>
      <c r="I1073" s="50" t="str">
        <f t="shared" si="189"/>
        <v>CapAl10X20X5.0mm 820uF, 25 V</v>
      </c>
      <c r="J1073" s="45" t="s">
        <v>23</v>
      </c>
      <c r="K1073" s="53" t="s">
        <v>5111</v>
      </c>
      <c r="L1073" s="45" t="s">
        <v>25</v>
      </c>
      <c r="M1073" s="52" t="str">
        <f t="shared" si="190"/>
        <v>CapAl10X20X5.0</v>
      </c>
      <c r="N1073" s="52" t="str">
        <f t="shared" si="184"/>
        <v>CapAl10X20X5.0RA</v>
      </c>
      <c r="O1073" s="52" t="str">
        <f t="shared" si="191"/>
        <v>CapAl10X20X5.0LA</v>
      </c>
      <c r="P1073" s="52" t="s">
        <v>7515</v>
      </c>
      <c r="Q1073" s="50" t="s">
        <v>5113</v>
      </c>
      <c r="R1073" s="50" t="s">
        <v>7504</v>
      </c>
      <c r="S1073" s="50" t="str">
        <f t="shared" ca="1" si="193"/>
        <v>C:\Altium Libraries\Passives Library\DataSheet\Aluminum Electrolytic Capacitors (Panasonic).pdf</v>
      </c>
      <c r="T1073" s="50" t="str">
        <f t="shared" si="192"/>
        <v>HIGH RIPPLE CURRENT MINIATURIZED ALUMINUM ELECTROLYTIC CAPACITORS CapAl10X20X5.0 820uF±20% 25 V 125⁰С</v>
      </c>
    </row>
    <row r="1074" spans="1:20" x14ac:dyDescent="0.3">
      <c r="A1074" s="50" t="s">
        <v>7516</v>
      </c>
      <c r="B1074" s="50" t="str">
        <f t="shared" si="185"/>
        <v>TP</v>
      </c>
      <c r="C1074" s="51" t="s">
        <v>5184</v>
      </c>
      <c r="D1074" s="50" t="str">
        <f t="shared" si="186"/>
        <v>1000uF</v>
      </c>
      <c r="E1074" s="50" t="s">
        <v>5109</v>
      </c>
      <c r="F1074" s="50" t="str">
        <f t="shared" si="187"/>
        <v>25 V</v>
      </c>
      <c r="G1074" s="50" t="str">
        <f t="shared" si="188"/>
        <v>125⁰С</v>
      </c>
      <c r="H1074" s="52" t="s">
        <v>7255</v>
      </c>
      <c r="I1074" s="50" t="str">
        <f t="shared" si="189"/>
        <v>CapAl12.5X20X5.0mm 1000uF, 25 V</v>
      </c>
      <c r="J1074" s="45" t="s">
        <v>23</v>
      </c>
      <c r="K1074" s="53" t="s">
        <v>5111</v>
      </c>
      <c r="L1074" s="45" t="s">
        <v>25</v>
      </c>
      <c r="M1074" s="52" t="str">
        <f t="shared" si="190"/>
        <v>CapAl12.5X20X5.0</v>
      </c>
      <c r="N1074" s="52" t="str">
        <f t="shared" si="184"/>
        <v>CapAl12.5X20X5.0RA</v>
      </c>
      <c r="O1074" s="52" t="str">
        <f t="shared" si="191"/>
        <v>CapAl12.5X20X5.0LA</v>
      </c>
      <c r="P1074" s="52" t="s">
        <v>7517</v>
      </c>
      <c r="Q1074" s="50" t="s">
        <v>5113</v>
      </c>
      <c r="R1074" s="50" t="s">
        <v>7504</v>
      </c>
      <c r="S1074" s="50" t="str">
        <f t="shared" ca="1" si="193"/>
        <v>C:\Altium Libraries\Passives Library\DataSheet\Aluminum Electrolytic Capacitors (Panasonic).pdf</v>
      </c>
      <c r="T1074" s="50" t="str">
        <f t="shared" si="192"/>
        <v>HIGH RIPPLE CURRENT MINIATURIZED ALUMINUM ELECTROLYTIC CAPACITORS CapAl12.5X20X5.0 1000uF±20% 25 V 125⁰С</v>
      </c>
    </row>
    <row r="1075" spans="1:20" x14ac:dyDescent="0.3">
      <c r="A1075" s="50" t="s">
        <v>7518</v>
      </c>
      <c r="B1075" s="50" t="str">
        <f t="shared" si="185"/>
        <v>TP</v>
      </c>
      <c r="C1075" s="51" t="s">
        <v>5184</v>
      </c>
      <c r="D1075" s="50" t="str">
        <f t="shared" si="186"/>
        <v>1200uF</v>
      </c>
      <c r="E1075" s="50" t="s">
        <v>5109</v>
      </c>
      <c r="F1075" s="50" t="str">
        <f t="shared" si="187"/>
        <v>25 V</v>
      </c>
      <c r="G1075" s="50" t="str">
        <f t="shared" si="188"/>
        <v>125⁰С</v>
      </c>
      <c r="H1075" s="52" t="s">
        <v>7255</v>
      </c>
      <c r="I1075" s="50" t="str">
        <f t="shared" si="189"/>
        <v>CapAl12.5X20X5.0mm 1200uF, 25 V</v>
      </c>
      <c r="J1075" s="45" t="s">
        <v>23</v>
      </c>
      <c r="K1075" s="53" t="s">
        <v>5111</v>
      </c>
      <c r="L1075" s="45" t="s">
        <v>25</v>
      </c>
      <c r="M1075" s="52" t="str">
        <f t="shared" si="190"/>
        <v>CapAl12.5X20X5.0</v>
      </c>
      <c r="N1075" s="52" t="str">
        <f t="shared" si="184"/>
        <v>CapAl12.5X20X5.0RA</v>
      </c>
      <c r="O1075" s="52" t="str">
        <f t="shared" si="191"/>
        <v>CapAl12.5X20X5.0LA</v>
      </c>
      <c r="P1075" s="52" t="s">
        <v>7519</v>
      </c>
      <c r="Q1075" s="50" t="s">
        <v>5113</v>
      </c>
      <c r="R1075" s="50" t="s">
        <v>7504</v>
      </c>
      <c r="S1075" s="50" t="str">
        <f t="shared" ca="1" si="193"/>
        <v>C:\Altium Libraries\Passives Library\DataSheet\Aluminum Electrolytic Capacitors (Panasonic).pdf</v>
      </c>
      <c r="T1075" s="50" t="str">
        <f t="shared" si="192"/>
        <v>HIGH RIPPLE CURRENT MINIATURIZED ALUMINUM ELECTROLYTIC CAPACITORS CapAl12.5X20X5.0 1200uF±20% 25 V 125⁰С</v>
      </c>
    </row>
    <row r="1076" spans="1:20" x14ac:dyDescent="0.3">
      <c r="A1076" s="50" t="s">
        <v>7520</v>
      </c>
      <c r="B1076" s="50" t="str">
        <f t="shared" si="185"/>
        <v>TP</v>
      </c>
      <c r="C1076" s="51" t="s">
        <v>5196</v>
      </c>
      <c r="D1076" s="50" t="str">
        <f t="shared" si="186"/>
        <v>1800uF</v>
      </c>
      <c r="E1076" s="50" t="s">
        <v>5109</v>
      </c>
      <c r="F1076" s="50" t="str">
        <f t="shared" si="187"/>
        <v>25 V</v>
      </c>
      <c r="G1076" s="50" t="str">
        <f t="shared" si="188"/>
        <v>125⁰С</v>
      </c>
      <c r="H1076" s="52" t="s">
        <v>6118</v>
      </c>
      <c r="I1076" s="50" t="str">
        <f t="shared" si="189"/>
        <v>CapAl12.5X25X5.0mm 1800uF, 25 V</v>
      </c>
      <c r="J1076" s="45" t="s">
        <v>23</v>
      </c>
      <c r="K1076" s="53" t="s">
        <v>5111</v>
      </c>
      <c r="L1076" s="45" t="s">
        <v>25</v>
      </c>
      <c r="M1076" s="52" t="str">
        <f t="shared" si="190"/>
        <v>CapAl12.5X25X5.0</v>
      </c>
      <c r="N1076" s="52" t="str">
        <f t="shared" si="184"/>
        <v>CapAl12.5X25X5.0RA</v>
      </c>
      <c r="O1076" s="52" t="str">
        <f t="shared" si="191"/>
        <v>CapAl12.5X25X5.0LA</v>
      </c>
      <c r="P1076" s="52" t="s">
        <v>7521</v>
      </c>
      <c r="Q1076" s="50" t="s">
        <v>5113</v>
      </c>
      <c r="R1076" s="50" t="s">
        <v>7504</v>
      </c>
      <c r="S1076" s="50" t="str">
        <f t="shared" ca="1" si="193"/>
        <v>C:\Altium Libraries\Passives Library\DataSheet\Aluminum Electrolytic Capacitors (Panasonic).pdf</v>
      </c>
      <c r="T1076" s="50" t="str">
        <f t="shared" si="192"/>
        <v>HIGH RIPPLE CURRENT MINIATURIZED ALUMINUM ELECTROLYTIC CAPACITORS CapAl12.5X25X5.0 1800uF±20% 25 V 125⁰С</v>
      </c>
    </row>
    <row r="1077" spans="1:20" x14ac:dyDescent="0.3">
      <c r="A1077" s="50" t="s">
        <v>7522</v>
      </c>
      <c r="B1077" s="50" t="str">
        <f t="shared" si="185"/>
        <v>TP</v>
      </c>
      <c r="C1077" s="51" t="s">
        <v>5204</v>
      </c>
      <c r="D1077" s="50" t="str">
        <f t="shared" si="186"/>
        <v>1800uF</v>
      </c>
      <c r="E1077" s="50" t="s">
        <v>5109</v>
      </c>
      <c r="F1077" s="50" t="str">
        <f t="shared" si="187"/>
        <v>25 V</v>
      </c>
      <c r="G1077" s="50" t="str">
        <f t="shared" si="188"/>
        <v>125⁰С</v>
      </c>
      <c r="H1077" s="52" t="s">
        <v>6774</v>
      </c>
      <c r="I1077" s="50" t="str">
        <f t="shared" si="189"/>
        <v>CapAl16X20X7.5mm 1800uF, 25 V</v>
      </c>
      <c r="J1077" s="45" t="s">
        <v>23</v>
      </c>
      <c r="K1077" s="53" t="s">
        <v>5111</v>
      </c>
      <c r="L1077" s="45" t="s">
        <v>25</v>
      </c>
      <c r="M1077" s="52" t="str">
        <f t="shared" si="190"/>
        <v>CapAl16X20X7.5</v>
      </c>
      <c r="N1077" s="52" t="str">
        <f t="shared" si="184"/>
        <v>CapAl16X20X7.5RA</v>
      </c>
      <c r="O1077" s="52" t="str">
        <f t="shared" si="191"/>
        <v>CapAl16X20X7.5LA</v>
      </c>
      <c r="P1077" s="52" t="s">
        <v>7523</v>
      </c>
      <c r="Q1077" s="50" t="s">
        <v>5113</v>
      </c>
      <c r="R1077" s="50" t="s">
        <v>7504</v>
      </c>
      <c r="S1077" s="50" t="str">
        <f t="shared" ca="1" si="193"/>
        <v>C:\Altium Libraries\Passives Library\DataSheet\Aluminum Electrolytic Capacitors (Panasonic).pdf</v>
      </c>
      <c r="T1077" s="50" t="str">
        <f t="shared" si="192"/>
        <v>HIGH RIPPLE CURRENT MINIATURIZED ALUMINUM ELECTROLYTIC CAPACITORS CapAl16X20X7.5 1800uF±20% 25 V 125⁰С</v>
      </c>
    </row>
    <row r="1078" spans="1:20" x14ac:dyDescent="0.3">
      <c r="A1078" s="50" t="s">
        <v>7524</v>
      </c>
      <c r="B1078" s="50" t="str">
        <f t="shared" si="185"/>
        <v>TP</v>
      </c>
      <c r="C1078" s="51" t="s">
        <v>5204</v>
      </c>
      <c r="D1078" s="50" t="str">
        <f t="shared" si="186"/>
        <v>2000uF</v>
      </c>
      <c r="E1078" s="50" t="s">
        <v>5109</v>
      </c>
      <c r="F1078" s="50" t="str">
        <f t="shared" si="187"/>
        <v>25 V</v>
      </c>
      <c r="G1078" s="50" t="str">
        <f t="shared" si="188"/>
        <v>125⁰С</v>
      </c>
      <c r="H1078" s="52" t="s">
        <v>6774</v>
      </c>
      <c r="I1078" s="50" t="str">
        <f t="shared" si="189"/>
        <v>CapAl16X20X7.5mm 2000uF, 25 V</v>
      </c>
      <c r="J1078" s="45" t="s">
        <v>23</v>
      </c>
      <c r="K1078" s="53" t="s">
        <v>5111</v>
      </c>
      <c r="L1078" s="45" t="s">
        <v>25</v>
      </c>
      <c r="M1078" s="52" t="str">
        <f t="shared" si="190"/>
        <v>CapAl16X20X7.5</v>
      </c>
      <c r="N1078" s="52" t="str">
        <f t="shared" si="184"/>
        <v>CapAl16X20X7.5RA</v>
      </c>
      <c r="O1078" s="52" t="str">
        <f t="shared" si="191"/>
        <v>CapAl16X20X7.5LA</v>
      </c>
      <c r="P1078" s="52" t="s">
        <v>7525</v>
      </c>
      <c r="Q1078" s="50" t="s">
        <v>5113</v>
      </c>
      <c r="R1078" s="50" t="s">
        <v>7504</v>
      </c>
      <c r="S1078" s="50" t="str">
        <f t="shared" ca="1" si="193"/>
        <v>C:\Altium Libraries\Passives Library\DataSheet\Aluminum Electrolytic Capacitors (Panasonic).pdf</v>
      </c>
      <c r="T1078" s="50" t="str">
        <f t="shared" si="192"/>
        <v>HIGH RIPPLE CURRENT MINIATURIZED ALUMINUM ELECTROLYTIC CAPACITORS CapAl16X20X7.5 2000uF±20% 25 V 125⁰С</v>
      </c>
    </row>
    <row r="1079" spans="1:20" x14ac:dyDescent="0.3">
      <c r="A1079" s="50" t="s">
        <v>7526</v>
      </c>
      <c r="B1079" s="50" t="str">
        <f t="shared" si="185"/>
        <v>TP</v>
      </c>
      <c r="C1079" s="51" t="s">
        <v>5218</v>
      </c>
      <c r="D1079" s="50" t="str">
        <f t="shared" si="186"/>
        <v>2200uF</v>
      </c>
      <c r="E1079" s="50" t="s">
        <v>5109</v>
      </c>
      <c r="F1079" s="50" t="str">
        <f t="shared" si="187"/>
        <v>25 V</v>
      </c>
      <c r="G1079" s="50" t="str">
        <f t="shared" si="188"/>
        <v>125⁰С</v>
      </c>
      <c r="H1079" s="52" t="s">
        <v>5930</v>
      </c>
      <c r="I1079" s="50" t="str">
        <f t="shared" si="189"/>
        <v>CapAl16X25X7.5mm 2200uF, 25 V</v>
      </c>
      <c r="J1079" s="45" t="s">
        <v>23</v>
      </c>
      <c r="K1079" s="53" t="s">
        <v>5111</v>
      </c>
      <c r="L1079" s="45" t="s">
        <v>25</v>
      </c>
      <c r="M1079" s="52" t="str">
        <f t="shared" si="190"/>
        <v>CapAl16X25X7.5</v>
      </c>
      <c r="N1079" s="52" t="str">
        <f t="shared" si="184"/>
        <v>CapAl16X25X7.5RA</v>
      </c>
      <c r="O1079" s="52" t="str">
        <f t="shared" si="191"/>
        <v>CapAl16X25X7.5LA</v>
      </c>
      <c r="P1079" s="52" t="s">
        <v>7527</v>
      </c>
      <c r="Q1079" s="50" t="s">
        <v>5113</v>
      </c>
      <c r="R1079" s="50" t="s">
        <v>7504</v>
      </c>
      <c r="S1079" s="50" t="str">
        <f t="shared" ca="1" si="193"/>
        <v>C:\Altium Libraries\Passives Library\DataSheet\Aluminum Electrolytic Capacitors (Panasonic).pdf</v>
      </c>
      <c r="T1079" s="50" t="str">
        <f t="shared" si="192"/>
        <v>HIGH RIPPLE CURRENT MINIATURIZED ALUMINUM ELECTROLYTIC CAPACITORS CapAl16X25X7.5 2200uF±20% 25 V 125⁰С</v>
      </c>
    </row>
    <row r="1080" spans="1:20" x14ac:dyDescent="0.3">
      <c r="A1080" s="50" t="s">
        <v>7528</v>
      </c>
      <c r="B1080" s="50" t="str">
        <f t="shared" si="185"/>
        <v>TP</v>
      </c>
      <c r="C1080" s="51" t="s">
        <v>5222</v>
      </c>
      <c r="D1080" s="50" t="str">
        <f t="shared" si="186"/>
        <v>2200uF</v>
      </c>
      <c r="E1080" s="50" t="s">
        <v>5109</v>
      </c>
      <c r="F1080" s="50" t="str">
        <f t="shared" si="187"/>
        <v>25 V</v>
      </c>
      <c r="G1080" s="50" t="str">
        <f t="shared" si="188"/>
        <v>125⁰С</v>
      </c>
      <c r="H1080" s="52" t="s">
        <v>5681</v>
      </c>
      <c r="I1080" s="50" t="str">
        <f t="shared" si="189"/>
        <v>CapAl18X20X7.5mm 2200uF, 25 V</v>
      </c>
      <c r="J1080" s="45" t="s">
        <v>23</v>
      </c>
      <c r="K1080" s="53" t="s">
        <v>5111</v>
      </c>
      <c r="L1080" s="45" t="s">
        <v>25</v>
      </c>
      <c r="M1080" s="52" t="str">
        <f t="shared" si="190"/>
        <v>CapAl18X20X7.5</v>
      </c>
      <c r="N1080" s="52" t="str">
        <f t="shared" si="184"/>
        <v>CapAl18X20X7.5RA</v>
      </c>
      <c r="O1080" s="52" t="str">
        <f t="shared" si="191"/>
        <v>CapAl18X20X7.5LA</v>
      </c>
      <c r="P1080" s="52" t="s">
        <v>7529</v>
      </c>
      <c r="Q1080" s="50" t="s">
        <v>5113</v>
      </c>
      <c r="R1080" s="50" t="s">
        <v>7504</v>
      </c>
      <c r="S1080" s="50" t="str">
        <f t="shared" ca="1" si="193"/>
        <v>C:\Altium Libraries\Passives Library\DataSheet\Aluminum Electrolytic Capacitors (Panasonic).pdf</v>
      </c>
      <c r="T1080" s="50" t="str">
        <f t="shared" si="192"/>
        <v>HIGH RIPPLE CURRENT MINIATURIZED ALUMINUM ELECTROLYTIC CAPACITORS CapAl18X20X7.5 2200uF±20% 25 V 125⁰С</v>
      </c>
    </row>
    <row r="1081" spans="1:20" x14ac:dyDescent="0.3">
      <c r="A1081" s="50" t="s">
        <v>7530</v>
      </c>
      <c r="B1081" s="50" t="str">
        <f t="shared" si="185"/>
        <v>TP</v>
      </c>
      <c r="C1081" s="51" t="s">
        <v>5218</v>
      </c>
      <c r="D1081" s="50" t="str">
        <f t="shared" si="186"/>
        <v>2700uF</v>
      </c>
      <c r="E1081" s="50" t="s">
        <v>5109</v>
      </c>
      <c r="F1081" s="50" t="str">
        <f t="shared" si="187"/>
        <v>25 V</v>
      </c>
      <c r="G1081" s="50" t="str">
        <f t="shared" si="188"/>
        <v>125⁰С</v>
      </c>
      <c r="H1081" s="52" t="s">
        <v>5930</v>
      </c>
      <c r="I1081" s="50" t="str">
        <f t="shared" si="189"/>
        <v>CapAl16X25X7.5mm 2700uF, 25 V</v>
      </c>
      <c r="J1081" s="45" t="s">
        <v>23</v>
      </c>
      <c r="K1081" s="53" t="s">
        <v>5111</v>
      </c>
      <c r="L1081" s="45" t="s">
        <v>25</v>
      </c>
      <c r="M1081" s="52" t="str">
        <f t="shared" si="190"/>
        <v>CapAl16X25X7.5</v>
      </c>
      <c r="N1081" s="52" t="str">
        <f t="shared" si="184"/>
        <v>CapAl16X25X7.5RA</v>
      </c>
      <c r="O1081" s="52" t="str">
        <f t="shared" si="191"/>
        <v>CapAl16X25X7.5LA</v>
      </c>
      <c r="P1081" s="52" t="s">
        <v>7531</v>
      </c>
      <c r="Q1081" s="50" t="s">
        <v>5113</v>
      </c>
      <c r="R1081" s="50" t="s">
        <v>7504</v>
      </c>
      <c r="S1081" s="50" t="str">
        <f t="shared" ca="1" si="193"/>
        <v>C:\Altium Libraries\Passives Library\DataSheet\Aluminum Electrolytic Capacitors (Panasonic).pdf</v>
      </c>
      <c r="T1081" s="50" t="str">
        <f t="shared" si="192"/>
        <v>HIGH RIPPLE CURRENT MINIATURIZED ALUMINUM ELECTROLYTIC CAPACITORS CapAl16X25X7.5 2700uF±20% 25 V 125⁰С</v>
      </c>
    </row>
    <row r="1082" spans="1:20" x14ac:dyDescent="0.3">
      <c r="A1082" s="50" t="s">
        <v>7532</v>
      </c>
      <c r="B1082" s="50" t="str">
        <f t="shared" si="185"/>
        <v>TP</v>
      </c>
      <c r="C1082" s="51" t="s">
        <v>5222</v>
      </c>
      <c r="D1082" s="50" t="str">
        <f t="shared" si="186"/>
        <v>2700uF</v>
      </c>
      <c r="E1082" s="50" t="s">
        <v>5109</v>
      </c>
      <c r="F1082" s="50" t="str">
        <f t="shared" si="187"/>
        <v>25 V</v>
      </c>
      <c r="G1082" s="50" t="str">
        <f t="shared" si="188"/>
        <v>125⁰С</v>
      </c>
      <c r="H1082" s="52" t="s">
        <v>5681</v>
      </c>
      <c r="I1082" s="50" t="str">
        <f t="shared" si="189"/>
        <v>CapAl18X20X7.5mm 2700uF, 25 V</v>
      </c>
      <c r="J1082" s="45" t="s">
        <v>23</v>
      </c>
      <c r="K1082" s="53" t="s">
        <v>5111</v>
      </c>
      <c r="L1082" s="45" t="s">
        <v>25</v>
      </c>
      <c r="M1082" s="52" t="str">
        <f t="shared" si="190"/>
        <v>CapAl18X20X7.5</v>
      </c>
      <c r="N1082" s="52" t="str">
        <f t="shared" si="184"/>
        <v>CapAl18X20X7.5RA</v>
      </c>
      <c r="O1082" s="52" t="str">
        <f t="shared" si="191"/>
        <v>CapAl18X20X7.5LA</v>
      </c>
      <c r="P1082" s="52" t="s">
        <v>7533</v>
      </c>
      <c r="Q1082" s="50" t="s">
        <v>5113</v>
      </c>
      <c r="R1082" s="50" t="s">
        <v>7504</v>
      </c>
      <c r="S1082" s="50" t="str">
        <f t="shared" ca="1" si="193"/>
        <v>C:\Altium Libraries\Passives Library\DataSheet\Aluminum Electrolytic Capacitors (Panasonic).pdf</v>
      </c>
      <c r="T1082" s="50" t="str">
        <f t="shared" si="192"/>
        <v>HIGH RIPPLE CURRENT MINIATURIZED ALUMINUM ELECTROLYTIC CAPACITORS CapAl18X20X7.5 2700uF±20% 25 V 125⁰С</v>
      </c>
    </row>
    <row r="1083" spans="1:20" x14ac:dyDescent="0.3">
      <c r="A1083" s="50" t="s">
        <v>7534</v>
      </c>
      <c r="B1083" s="50" t="str">
        <f t="shared" si="185"/>
        <v>TP</v>
      </c>
      <c r="C1083" s="51" t="s">
        <v>5226</v>
      </c>
      <c r="D1083" s="50" t="str">
        <f t="shared" si="186"/>
        <v>3300uF</v>
      </c>
      <c r="E1083" s="50" t="s">
        <v>5109</v>
      </c>
      <c r="F1083" s="50" t="str">
        <f t="shared" si="187"/>
        <v>25 V</v>
      </c>
      <c r="G1083" s="50" t="str">
        <f t="shared" si="188"/>
        <v>125⁰С</v>
      </c>
      <c r="H1083" s="52" t="s">
        <v>6821</v>
      </c>
      <c r="I1083" s="50" t="str">
        <f t="shared" si="189"/>
        <v>CapAl16X31.5X7.5mm 3300uF, 25 V</v>
      </c>
      <c r="J1083" s="45" t="s">
        <v>23</v>
      </c>
      <c r="K1083" s="53" t="s">
        <v>5111</v>
      </c>
      <c r="L1083" s="45" t="s">
        <v>25</v>
      </c>
      <c r="M1083" s="52" t="str">
        <f t="shared" si="190"/>
        <v>CapAl16X31.5X7.5</v>
      </c>
      <c r="N1083" s="52" t="str">
        <f t="shared" si="184"/>
        <v>CapAl16X31.5X7.5RA</v>
      </c>
      <c r="O1083" s="52" t="str">
        <f t="shared" si="191"/>
        <v>CapAl16X31.5X7.5LA</v>
      </c>
      <c r="P1083" s="52" t="s">
        <v>7535</v>
      </c>
      <c r="Q1083" s="50" t="s">
        <v>5113</v>
      </c>
      <c r="R1083" s="50" t="s">
        <v>7504</v>
      </c>
      <c r="S1083" s="50" t="str">
        <f t="shared" ca="1" si="193"/>
        <v>C:\Altium Libraries\Passives Library\DataSheet\Aluminum Electrolytic Capacitors (Panasonic).pdf</v>
      </c>
      <c r="T1083" s="50" t="str">
        <f t="shared" si="192"/>
        <v>HIGH RIPPLE CURRENT MINIATURIZED ALUMINUM ELECTROLYTIC CAPACITORS CapAl16X31.5X7.5 3300uF±20% 25 V 125⁰С</v>
      </c>
    </row>
    <row r="1084" spans="1:20" x14ac:dyDescent="0.3">
      <c r="A1084" s="50" t="s">
        <v>7536</v>
      </c>
      <c r="B1084" s="50" t="str">
        <f t="shared" si="185"/>
        <v>TP</v>
      </c>
      <c r="C1084" s="51" t="s">
        <v>5319</v>
      </c>
      <c r="D1084" s="50" t="str">
        <f t="shared" si="186"/>
        <v>3300uF</v>
      </c>
      <c r="E1084" s="50" t="s">
        <v>5109</v>
      </c>
      <c r="F1084" s="50" t="str">
        <f t="shared" si="187"/>
        <v>25 V</v>
      </c>
      <c r="G1084" s="50" t="str">
        <f t="shared" si="188"/>
        <v>125⁰С</v>
      </c>
      <c r="H1084" s="52" t="s">
        <v>7537</v>
      </c>
      <c r="I1084" s="50" t="str">
        <f t="shared" si="189"/>
        <v>CapAl18X25X7.5mm 3300uF, 25 V</v>
      </c>
      <c r="J1084" s="45" t="s">
        <v>23</v>
      </c>
      <c r="K1084" s="53" t="s">
        <v>5111</v>
      </c>
      <c r="L1084" s="45" t="s">
        <v>25</v>
      </c>
      <c r="M1084" s="52" t="str">
        <f t="shared" si="190"/>
        <v>CapAl18X25X7.5</v>
      </c>
      <c r="N1084" s="52" t="str">
        <f t="shared" si="184"/>
        <v>CapAl18X25X7.5RA</v>
      </c>
      <c r="O1084" s="52" t="str">
        <f t="shared" si="191"/>
        <v>CapAl18X25X7.5LA</v>
      </c>
      <c r="P1084" s="52" t="s">
        <v>7538</v>
      </c>
      <c r="Q1084" s="50" t="s">
        <v>5113</v>
      </c>
      <c r="R1084" s="50" t="s">
        <v>7504</v>
      </c>
      <c r="S1084" s="50" t="str">
        <f t="shared" ca="1" si="193"/>
        <v>C:\Altium Libraries\Passives Library\DataSheet\Aluminum Electrolytic Capacitors (Panasonic).pdf</v>
      </c>
      <c r="T1084" s="50" t="str">
        <f t="shared" si="192"/>
        <v>HIGH RIPPLE CURRENT MINIATURIZED ALUMINUM ELECTROLYTIC CAPACITORS CapAl18X25X7.5 3300uF±20% 25 V 125⁰С</v>
      </c>
    </row>
    <row r="1085" spans="1:20" x14ac:dyDescent="0.3">
      <c r="A1085" s="50" t="s">
        <v>7539</v>
      </c>
      <c r="B1085" s="50" t="str">
        <f t="shared" si="185"/>
        <v>TP</v>
      </c>
      <c r="C1085" s="51" t="s">
        <v>5226</v>
      </c>
      <c r="D1085" s="50" t="str">
        <f t="shared" si="186"/>
        <v>3900uF</v>
      </c>
      <c r="E1085" s="50" t="s">
        <v>5109</v>
      </c>
      <c r="F1085" s="50" t="str">
        <f t="shared" si="187"/>
        <v>25 V</v>
      </c>
      <c r="G1085" s="50" t="str">
        <f t="shared" si="188"/>
        <v>125⁰С</v>
      </c>
      <c r="H1085" s="52" t="s">
        <v>6821</v>
      </c>
      <c r="I1085" s="50" t="str">
        <f t="shared" si="189"/>
        <v>CapAl16X31.5X7.5mm 3900uF, 25 V</v>
      </c>
      <c r="J1085" s="45" t="s">
        <v>23</v>
      </c>
      <c r="K1085" s="53" t="s">
        <v>5111</v>
      </c>
      <c r="L1085" s="45" t="s">
        <v>25</v>
      </c>
      <c r="M1085" s="52" t="str">
        <f t="shared" si="190"/>
        <v>CapAl16X31.5X7.5</v>
      </c>
      <c r="N1085" s="52" t="str">
        <f t="shared" si="184"/>
        <v>CapAl16X31.5X7.5RA</v>
      </c>
      <c r="O1085" s="52" t="str">
        <f t="shared" si="191"/>
        <v>CapAl16X31.5X7.5LA</v>
      </c>
      <c r="P1085" s="52" t="s">
        <v>7540</v>
      </c>
      <c r="Q1085" s="50" t="s">
        <v>5113</v>
      </c>
      <c r="R1085" s="50" t="s">
        <v>7504</v>
      </c>
      <c r="S1085" s="50" t="str">
        <f t="shared" ca="1" si="193"/>
        <v>C:\Altium Libraries\Passives Library\DataSheet\Aluminum Electrolytic Capacitors (Panasonic).pdf</v>
      </c>
      <c r="T1085" s="50" t="str">
        <f t="shared" si="192"/>
        <v>HIGH RIPPLE CURRENT MINIATURIZED ALUMINUM ELECTROLYTIC CAPACITORS CapAl16X31.5X7.5 3900uF±20% 25 V 125⁰С</v>
      </c>
    </row>
    <row r="1086" spans="1:20" x14ac:dyDescent="0.3">
      <c r="A1086" s="50" t="s">
        <v>7541</v>
      </c>
      <c r="B1086" s="50" t="str">
        <f t="shared" si="185"/>
        <v>TP</v>
      </c>
      <c r="C1086" s="51" t="s">
        <v>5319</v>
      </c>
      <c r="D1086" s="50" t="str">
        <f t="shared" si="186"/>
        <v>3900uF</v>
      </c>
      <c r="E1086" s="50" t="s">
        <v>5109</v>
      </c>
      <c r="F1086" s="50" t="str">
        <f t="shared" si="187"/>
        <v>25 V</v>
      </c>
      <c r="G1086" s="50" t="str">
        <f t="shared" si="188"/>
        <v>125⁰С</v>
      </c>
      <c r="H1086" s="52" t="s">
        <v>7537</v>
      </c>
      <c r="I1086" s="50" t="str">
        <f t="shared" si="189"/>
        <v>CapAl18X25X7.5mm 3900uF, 25 V</v>
      </c>
      <c r="J1086" s="45" t="s">
        <v>23</v>
      </c>
      <c r="K1086" s="53" t="s">
        <v>5111</v>
      </c>
      <c r="L1086" s="45" t="s">
        <v>25</v>
      </c>
      <c r="M1086" s="52" t="str">
        <f t="shared" si="190"/>
        <v>CapAl18X25X7.5</v>
      </c>
      <c r="N1086" s="52" t="str">
        <f t="shared" si="184"/>
        <v>CapAl18X25X7.5RA</v>
      </c>
      <c r="O1086" s="52" t="str">
        <f t="shared" si="191"/>
        <v>CapAl18X25X7.5LA</v>
      </c>
      <c r="P1086" s="52" t="s">
        <v>7542</v>
      </c>
      <c r="Q1086" s="50" t="s">
        <v>5113</v>
      </c>
      <c r="R1086" s="50" t="s">
        <v>7504</v>
      </c>
      <c r="S1086" s="50" t="str">
        <f t="shared" ca="1" si="193"/>
        <v>C:\Altium Libraries\Passives Library\DataSheet\Aluminum Electrolytic Capacitors (Panasonic).pdf</v>
      </c>
      <c r="T1086" s="50" t="str">
        <f t="shared" si="192"/>
        <v>HIGH RIPPLE CURRENT MINIATURIZED ALUMINUM ELECTROLYTIC CAPACITORS CapAl18X25X7.5 3900uF±20% 25 V 125⁰С</v>
      </c>
    </row>
    <row r="1087" spans="1:20" x14ac:dyDescent="0.3">
      <c r="A1087" s="50" t="s">
        <v>7543</v>
      </c>
      <c r="B1087" s="50" t="str">
        <f t="shared" si="185"/>
        <v>TP</v>
      </c>
      <c r="C1087" s="51" t="s">
        <v>5234</v>
      </c>
      <c r="D1087" s="50" t="str">
        <f t="shared" si="186"/>
        <v>4700uF</v>
      </c>
      <c r="E1087" s="50" t="s">
        <v>5109</v>
      </c>
      <c r="F1087" s="50" t="str">
        <f t="shared" si="187"/>
        <v>25 V</v>
      </c>
      <c r="G1087" s="50" t="str">
        <f t="shared" si="188"/>
        <v>125⁰С</v>
      </c>
      <c r="H1087" s="52" t="s">
        <v>7544</v>
      </c>
      <c r="I1087" s="50" t="str">
        <f t="shared" si="189"/>
        <v>CapAl18X31.5X7.5mm 4700uF, 25 V</v>
      </c>
      <c r="J1087" s="45" t="s">
        <v>23</v>
      </c>
      <c r="K1087" s="53" t="s">
        <v>5111</v>
      </c>
      <c r="L1087" s="45" t="s">
        <v>25</v>
      </c>
      <c r="M1087" s="52" t="str">
        <f t="shared" si="190"/>
        <v>CapAl18X31.5X7.5</v>
      </c>
      <c r="N1087" s="52" t="str">
        <f t="shared" si="184"/>
        <v>CapAl18X31.5X7.5RA</v>
      </c>
      <c r="O1087" s="52" t="str">
        <f t="shared" si="191"/>
        <v>CapAl18X31.5X7.5LA</v>
      </c>
      <c r="P1087" s="52" t="s">
        <v>7545</v>
      </c>
      <c r="Q1087" s="50" t="s">
        <v>5113</v>
      </c>
      <c r="R1087" s="50" t="s">
        <v>7504</v>
      </c>
      <c r="S1087" s="50" t="str">
        <f t="shared" ca="1" si="193"/>
        <v>C:\Altium Libraries\Passives Library\DataSheet\Aluminum Electrolytic Capacitors (Panasonic).pdf</v>
      </c>
      <c r="T1087" s="50" t="str">
        <f t="shared" si="192"/>
        <v>HIGH RIPPLE CURRENT MINIATURIZED ALUMINUM ELECTROLYTIC CAPACITORS CapAl18X31.5X7.5 4700uF±20% 25 V 125⁰С</v>
      </c>
    </row>
    <row r="1088" spans="1:20" x14ac:dyDescent="0.3">
      <c r="A1088" s="50" t="s">
        <v>7546</v>
      </c>
      <c r="B1088" s="50" t="str">
        <f t="shared" si="185"/>
        <v>TP</v>
      </c>
      <c r="C1088" s="51" t="s">
        <v>5234</v>
      </c>
      <c r="D1088" s="50" t="str">
        <f t="shared" si="186"/>
        <v>5100uF</v>
      </c>
      <c r="E1088" s="50" t="s">
        <v>5109</v>
      </c>
      <c r="F1088" s="50" t="str">
        <f t="shared" si="187"/>
        <v>25 V</v>
      </c>
      <c r="G1088" s="50" t="str">
        <f t="shared" si="188"/>
        <v>125⁰С</v>
      </c>
      <c r="H1088" s="52" t="s">
        <v>7544</v>
      </c>
      <c r="I1088" s="50" t="str">
        <f t="shared" si="189"/>
        <v>CapAl18X31.5X7.5mm 5100uF, 25 V</v>
      </c>
      <c r="J1088" s="45" t="s">
        <v>23</v>
      </c>
      <c r="K1088" s="53" t="s">
        <v>5111</v>
      </c>
      <c r="L1088" s="45" t="s">
        <v>25</v>
      </c>
      <c r="M1088" s="52" t="str">
        <f t="shared" si="190"/>
        <v>CapAl18X31.5X7.5</v>
      </c>
      <c r="N1088" s="52" t="str">
        <f t="shared" si="184"/>
        <v>CapAl18X31.5X7.5RA</v>
      </c>
      <c r="O1088" s="52" t="str">
        <f t="shared" si="191"/>
        <v>CapAl18X31.5X7.5LA</v>
      </c>
      <c r="P1088" s="52" t="s">
        <v>7547</v>
      </c>
      <c r="Q1088" s="50" t="s">
        <v>5113</v>
      </c>
      <c r="R1088" s="50" t="s">
        <v>7504</v>
      </c>
      <c r="S1088" s="50" t="str">
        <f t="shared" ca="1" si="193"/>
        <v>C:\Altium Libraries\Passives Library\DataSheet\Aluminum Electrolytic Capacitors (Panasonic).pdf</v>
      </c>
      <c r="T1088" s="50" t="str">
        <f t="shared" si="192"/>
        <v>HIGH RIPPLE CURRENT MINIATURIZED ALUMINUM ELECTROLYTIC CAPACITORS CapAl18X31.5X7.5 5100uF±20% 25 V 125⁰С</v>
      </c>
    </row>
    <row r="1089" spans="1:20" x14ac:dyDescent="0.3">
      <c r="A1089" s="50" t="s">
        <v>7548</v>
      </c>
      <c r="B1089" s="50" t="str">
        <f t="shared" si="185"/>
        <v>TP</v>
      </c>
      <c r="C1089" s="51" t="s">
        <v>5148</v>
      </c>
      <c r="D1089" s="50" t="str">
        <f t="shared" si="186"/>
        <v>100uF</v>
      </c>
      <c r="E1089" s="50" t="s">
        <v>5109</v>
      </c>
      <c r="F1089" s="50" t="str">
        <f t="shared" si="187"/>
        <v>35 V</v>
      </c>
      <c r="G1089" s="50" t="str">
        <f t="shared" si="188"/>
        <v>125⁰С</v>
      </c>
      <c r="H1089" s="52" t="s">
        <v>7078</v>
      </c>
      <c r="I1089" s="50" t="str">
        <f t="shared" si="189"/>
        <v>CapAl10X12.5X5.0mm 100uF, 35 V</v>
      </c>
      <c r="J1089" s="45" t="s">
        <v>23</v>
      </c>
      <c r="K1089" s="53" t="s">
        <v>5111</v>
      </c>
      <c r="L1089" s="45" t="s">
        <v>25</v>
      </c>
      <c r="M1089" s="52" t="str">
        <f t="shared" si="190"/>
        <v>CapAl10X12.5X5.0</v>
      </c>
      <c r="N1089" s="52" t="str">
        <f t="shared" si="184"/>
        <v>CapAl10X12.5X5.0RA</v>
      </c>
      <c r="O1089" s="52" t="str">
        <f t="shared" si="191"/>
        <v>CapAl10X12.5X5.0LA</v>
      </c>
      <c r="P1089" s="52" t="s">
        <v>7549</v>
      </c>
      <c r="Q1089" s="50" t="s">
        <v>5113</v>
      </c>
      <c r="R1089" s="50" t="s">
        <v>7504</v>
      </c>
      <c r="S1089" s="50" t="str">
        <f t="shared" ca="1" si="193"/>
        <v>C:\Altium Libraries\Passives Library\DataSheet\Aluminum Electrolytic Capacitors (Panasonic).pdf</v>
      </c>
      <c r="T1089" s="50" t="str">
        <f t="shared" si="192"/>
        <v>HIGH RIPPLE CURRENT MINIATURIZED ALUMINUM ELECTROLYTIC CAPACITORS CapAl10X12.5X5.0 100uF±20% 35 V 125⁰С</v>
      </c>
    </row>
    <row r="1090" spans="1:20" x14ac:dyDescent="0.3">
      <c r="A1090" s="50" t="s">
        <v>7550</v>
      </c>
      <c r="B1090" s="50" t="str">
        <f t="shared" si="185"/>
        <v>TP</v>
      </c>
      <c r="C1090" s="51" t="s">
        <v>5148</v>
      </c>
      <c r="D1090" s="50" t="str">
        <f t="shared" si="186"/>
        <v>120uF</v>
      </c>
      <c r="E1090" s="50" t="s">
        <v>5109</v>
      </c>
      <c r="F1090" s="50" t="str">
        <f t="shared" si="187"/>
        <v>35 V</v>
      </c>
      <c r="G1090" s="50" t="str">
        <f t="shared" si="188"/>
        <v>125⁰С</v>
      </c>
      <c r="H1090" s="52" t="s">
        <v>7078</v>
      </c>
      <c r="I1090" s="50" t="str">
        <f t="shared" si="189"/>
        <v>CapAl10X12.5X5.0mm 120uF, 35 V</v>
      </c>
      <c r="J1090" s="45" t="s">
        <v>23</v>
      </c>
      <c r="K1090" s="53" t="s">
        <v>5111</v>
      </c>
      <c r="L1090" s="45" t="s">
        <v>25</v>
      </c>
      <c r="M1090" s="52" t="str">
        <f t="shared" si="190"/>
        <v>CapAl10X12.5X5.0</v>
      </c>
      <c r="N1090" s="52" t="str">
        <f t="shared" si="184"/>
        <v>CapAl10X12.5X5.0RA</v>
      </c>
      <c r="O1090" s="52" t="str">
        <f t="shared" si="191"/>
        <v>CapAl10X12.5X5.0LA</v>
      </c>
      <c r="P1090" s="52" t="s">
        <v>7551</v>
      </c>
      <c r="Q1090" s="50" t="s">
        <v>5113</v>
      </c>
      <c r="R1090" s="50" t="s">
        <v>7504</v>
      </c>
      <c r="S1090" s="50" t="str">
        <f t="shared" ca="1" si="193"/>
        <v>C:\Altium Libraries\Passives Library\DataSheet\Aluminum Electrolytic Capacitors (Panasonic).pdf</v>
      </c>
      <c r="T1090" s="50" t="str">
        <f t="shared" si="192"/>
        <v>HIGH RIPPLE CURRENT MINIATURIZED ALUMINUM ELECTROLYTIC CAPACITORS CapAl10X12.5X5.0 120uF±20% 35 V 125⁰С</v>
      </c>
    </row>
    <row r="1091" spans="1:20" x14ac:dyDescent="0.3">
      <c r="A1091" s="50" t="s">
        <v>7552</v>
      </c>
      <c r="B1091" s="50" t="str">
        <f t="shared" si="185"/>
        <v>TP</v>
      </c>
      <c r="C1091" s="51" t="s">
        <v>5154</v>
      </c>
      <c r="D1091" s="50" t="str">
        <f t="shared" si="186"/>
        <v>220uF</v>
      </c>
      <c r="E1091" s="50" t="s">
        <v>5109</v>
      </c>
      <c r="F1091" s="50" t="str">
        <f t="shared" si="187"/>
        <v>35 V</v>
      </c>
      <c r="G1091" s="50" t="str">
        <f t="shared" si="188"/>
        <v>125⁰С</v>
      </c>
      <c r="H1091" s="52" t="s">
        <v>6965</v>
      </c>
      <c r="I1091" s="50" t="str">
        <f t="shared" si="189"/>
        <v>CapAl8X20X3.5mm 220uF, 35 V</v>
      </c>
      <c r="J1091" s="45" t="s">
        <v>23</v>
      </c>
      <c r="K1091" s="53" t="s">
        <v>5111</v>
      </c>
      <c r="L1091" s="45" t="s">
        <v>25</v>
      </c>
      <c r="M1091" s="52" t="str">
        <f t="shared" si="190"/>
        <v>CapAl8X20X3.5</v>
      </c>
      <c r="N1091" s="52" t="str">
        <f t="shared" ref="N1091:N1154" si="194">CONCATENATE(M1091,"RA")</f>
        <v>CapAl8X20X3.5RA</v>
      </c>
      <c r="O1091" s="52" t="str">
        <f t="shared" si="191"/>
        <v>CapAl8X20X3.5LA</v>
      </c>
      <c r="P1091" s="52" t="s">
        <v>7553</v>
      </c>
      <c r="Q1091" s="50" t="s">
        <v>5113</v>
      </c>
      <c r="R1091" s="50" t="s">
        <v>7504</v>
      </c>
      <c r="S1091" s="50" t="str">
        <f t="shared" ca="1" si="193"/>
        <v>C:\Altium Libraries\Passives Library\DataSheet\Aluminum Electrolytic Capacitors (Panasonic).pdf</v>
      </c>
      <c r="T1091" s="50" t="str">
        <f t="shared" si="192"/>
        <v>HIGH RIPPLE CURRENT MINIATURIZED ALUMINUM ELECTROLYTIC CAPACITORS CapAl8X20X3.5 220uF±20% 35 V 125⁰С</v>
      </c>
    </row>
    <row r="1092" spans="1:20" x14ac:dyDescent="0.3">
      <c r="A1092" s="50" t="s">
        <v>7554</v>
      </c>
      <c r="B1092" s="50" t="str">
        <f t="shared" si="185"/>
        <v>TP</v>
      </c>
      <c r="C1092" s="51" t="s">
        <v>5158</v>
      </c>
      <c r="D1092" s="50" t="str">
        <f t="shared" si="186"/>
        <v>220uF</v>
      </c>
      <c r="E1092" s="50" t="s">
        <v>5109</v>
      </c>
      <c r="F1092" s="50" t="str">
        <f t="shared" si="187"/>
        <v>35 V</v>
      </c>
      <c r="G1092" s="50" t="str">
        <f t="shared" si="188"/>
        <v>125⁰С</v>
      </c>
      <c r="H1092" s="52" t="s">
        <v>7115</v>
      </c>
      <c r="I1092" s="50" t="str">
        <f t="shared" si="189"/>
        <v>CapAl10X16X5.0mm 220uF, 35 V</v>
      </c>
      <c r="J1092" s="45" t="s">
        <v>23</v>
      </c>
      <c r="K1092" s="53" t="s">
        <v>5111</v>
      </c>
      <c r="L1092" s="45" t="s">
        <v>25</v>
      </c>
      <c r="M1092" s="52" t="str">
        <f t="shared" si="190"/>
        <v>CapAl10X16X5.0</v>
      </c>
      <c r="N1092" s="52" t="str">
        <f t="shared" si="194"/>
        <v>CapAl10X16X5.0RA</v>
      </c>
      <c r="O1092" s="52" t="str">
        <f t="shared" si="191"/>
        <v>CapAl10X16X5.0LA</v>
      </c>
      <c r="P1092" s="52" t="s">
        <v>7555</v>
      </c>
      <c r="Q1092" s="50" t="s">
        <v>5113</v>
      </c>
      <c r="R1092" s="50" t="s">
        <v>7504</v>
      </c>
      <c r="S1092" s="50" t="str">
        <f t="shared" ca="1" si="193"/>
        <v>C:\Altium Libraries\Passives Library\DataSheet\Aluminum Electrolytic Capacitors (Panasonic).pdf</v>
      </c>
      <c r="T1092" s="50" t="str">
        <f t="shared" si="192"/>
        <v>HIGH RIPPLE CURRENT MINIATURIZED ALUMINUM ELECTROLYTIC CAPACITORS CapAl10X16X5.0 220uF±20% 35 V 125⁰С</v>
      </c>
    </row>
    <row r="1093" spans="1:20" x14ac:dyDescent="0.3">
      <c r="A1093" s="50" t="s">
        <v>7556</v>
      </c>
      <c r="B1093" s="50" t="str">
        <f t="shared" si="185"/>
        <v>TP</v>
      </c>
      <c r="C1093" s="51" t="s">
        <v>5154</v>
      </c>
      <c r="D1093" s="50" t="str">
        <f t="shared" si="186"/>
        <v>270uF</v>
      </c>
      <c r="E1093" s="50" t="s">
        <v>5109</v>
      </c>
      <c r="F1093" s="50" t="str">
        <f t="shared" si="187"/>
        <v>35 V</v>
      </c>
      <c r="G1093" s="50" t="str">
        <f t="shared" si="188"/>
        <v>125⁰С</v>
      </c>
      <c r="H1093" s="52" t="s">
        <v>6965</v>
      </c>
      <c r="I1093" s="50" t="str">
        <f t="shared" si="189"/>
        <v>CapAl8X20X3.5mm 270uF, 35 V</v>
      </c>
      <c r="J1093" s="45" t="s">
        <v>23</v>
      </c>
      <c r="K1093" s="53" t="s">
        <v>5111</v>
      </c>
      <c r="L1093" s="45" t="s">
        <v>25</v>
      </c>
      <c r="M1093" s="52" t="str">
        <f t="shared" si="190"/>
        <v>CapAl8X20X3.5</v>
      </c>
      <c r="N1093" s="52" t="str">
        <f t="shared" si="194"/>
        <v>CapAl8X20X3.5RA</v>
      </c>
      <c r="O1093" s="52" t="str">
        <f t="shared" si="191"/>
        <v>CapAl8X20X3.5LA</v>
      </c>
      <c r="P1093" s="52" t="s">
        <v>7557</v>
      </c>
      <c r="Q1093" s="50" t="s">
        <v>5113</v>
      </c>
      <c r="R1093" s="50" t="s">
        <v>7504</v>
      </c>
      <c r="S1093" s="50" t="str">
        <f t="shared" ca="1" si="193"/>
        <v>C:\Altium Libraries\Passives Library\DataSheet\Aluminum Electrolytic Capacitors (Panasonic).pdf</v>
      </c>
      <c r="T1093" s="50" t="str">
        <f t="shared" si="192"/>
        <v>HIGH RIPPLE CURRENT MINIATURIZED ALUMINUM ELECTROLYTIC CAPACITORS CapAl8X20X3.5 270uF±20% 35 V 125⁰С</v>
      </c>
    </row>
    <row r="1094" spans="1:20" x14ac:dyDescent="0.3">
      <c r="A1094" s="50" t="s">
        <v>7558</v>
      </c>
      <c r="B1094" s="50" t="str">
        <f t="shared" si="185"/>
        <v>TP</v>
      </c>
      <c r="C1094" s="51" t="s">
        <v>5158</v>
      </c>
      <c r="D1094" s="50" t="str">
        <f t="shared" si="186"/>
        <v>270uF</v>
      </c>
      <c r="E1094" s="50" t="s">
        <v>5109</v>
      </c>
      <c r="F1094" s="50" t="str">
        <f t="shared" si="187"/>
        <v>35 V</v>
      </c>
      <c r="G1094" s="50" t="str">
        <f t="shared" si="188"/>
        <v>125⁰С</v>
      </c>
      <c r="H1094" s="52" t="s">
        <v>7115</v>
      </c>
      <c r="I1094" s="50" t="str">
        <f t="shared" si="189"/>
        <v>CapAl10X16X5.0mm 270uF, 35 V</v>
      </c>
      <c r="J1094" s="45" t="s">
        <v>23</v>
      </c>
      <c r="K1094" s="53" t="s">
        <v>5111</v>
      </c>
      <c r="L1094" s="45" t="s">
        <v>25</v>
      </c>
      <c r="M1094" s="52" t="str">
        <f t="shared" si="190"/>
        <v>CapAl10X16X5.0</v>
      </c>
      <c r="N1094" s="52" t="str">
        <f t="shared" si="194"/>
        <v>CapAl10X16X5.0RA</v>
      </c>
      <c r="O1094" s="52" t="str">
        <f t="shared" si="191"/>
        <v>CapAl10X16X5.0LA</v>
      </c>
      <c r="P1094" s="52" t="s">
        <v>7559</v>
      </c>
      <c r="Q1094" s="50" t="s">
        <v>5113</v>
      </c>
      <c r="R1094" s="50" t="s">
        <v>7504</v>
      </c>
      <c r="S1094" s="50" t="str">
        <f t="shared" ca="1" si="193"/>
        <v>C:\Altium Libraries\Passives Library\DataSheet\Aluminum Electrolytic Capacitors (Panasonic).pdf</v>
      </c>
      <c r="T1094" s="50" t="str">
        <f t="shared" si="192"/>
        <v>HIGH RIPPLE CURRENT MINIATURIZED ALUMINUM ELECTROLYTIC CAPACITORS CapAl10X16X5.0 270uF±20% 35 V 125⁰С</v>
      </c>
    </row>
    <row r="1095" spans="1:20" x14ac:dyDescent="0.3">
      <c r="A1095" s="50" t="s">
        <v>7560</v>
      </c>
      <c r="B1095" s="50" t="str">
        <f t="shared" si="185"/>
        <v>TP</v>
      </c>
      <c r="C1095" s="51" t="s">
        <v>5162</v>
      </c>
      <c r="D1095" s="50" t="str">
        <f t="shared" si="186"/>
        <v>330uF</v>
      </c>
      <c r="E1095" s="50" t="s">
        <v>5109</v>
      </c>
      <c r="F1095" s="50" t="str">
        <f t="shared" si="187"/>
        <v>35 V</v>
      </c>
      <c r="G1095" s="50" t="str">
        <f t="shared" si="188"/>
        <v>125⁰С</v>
      </c>
      <c r="H1095" s="52" t="s">
        <v>7514</v>
      </c>
      <c r="I1095" s="50" t="str">
        <f t="shared" si="189"/>
        <v>CapAl10X20X5.0mm 330uF, 35 V</v>
      </c>
      <c r="J1095" s="45" t="s">
        <v>23</v>
      </c>
      <c r="K1095" s="53" t="s">
        <v>5111</v>
      </c>
      <c r="L1095" s="45" t="s">
        <v>25</v>
      </c>
      <c r="M1095" s="52" t="str">
        <f t="shared" si="190"/>
        <v>CapAl10X20X5.0</v>
      </c>
      <c r="N1095" s="52" t="str">
        <f t="shared" si="194"/>
        <v>CapAl10X20X5.0RA</v>
      </c>
      <c r="O1095" s="52" t="str">
        <f t="shared" si="191"/>
        <v>CapAl10X20X5.0LA</v>
      </c>
      <c r="P1095" s="52" t="s">
        <v>7561</v>
      </c>
      <c r="Q1095" s="50" t="s">
        <v>5113</v>
      </c>
      <c r="R1095" s="50" t="s">
        <v>7504</v>
      </c>
      <c r="S1095" s="50" t="str">
        <f t="shared" ca="1" si="193"/>
        <v>C:\Altium Libraries\Passives Library\DataSheet\Aluminum Electrolytic Capacitors (Panasonic).pdf</v>
      </c>
      <c r="T1095" s="50" t="str">
        <f t="shared" si="192"/>
        <v>HIGH RIPPLE CURRENT MINIATURIZED ALUMINUM ELECTROLYTIC CAPACITORS CapAl10X20X5.0 330uF±20% 35 V 125⁰С</v>
      </c>
    </row>
    <row r="1096" spans="1:20" x14ac:dyDescent="0.3">
      <c r="A1096" s="50" t="s">
        <v>7562</v>
      </c>
      <c r="B1096" s="50" t="str">
        <f t="shared" si="185"/>
        <v>TP</v>
      </c>
      <c r="C1096" s="51" t="s">
        <v>5162</v>
      </c>
      <c r="D1096" s="50" t="str">
        <f t="shared" si="186"/>
        <v>390uF</v>
      </c>
      <c r="E1096" s="50" t="s">
        <v>5109</v>
      </c>
      <c r="F1096" s="50" t="str">
        <f t="shared" si="187"/>
        <v>35 V</v>
      </c>
      <c r="G1096" s="50" t="str">
        <f t="shared" si="188"/>
        <v>125⁰С</v>
      </c>
      <c r="H1096" s="52" t="s">
        <v>7514</v>
      </c>
      <c r="I1096" s="50" t="str">
        <f t="shared" si="189"/>
        <v>CapAl10X20X5.0mm 390uF, 35 V</v>
      </c>
      <c r="J1096" s="45" t="s">
        <v>23</v>
      </c>
      <c r="K1096" s="53" t="s">
        <v>5111</v>
      </c>
      <c r="L1096" s="45" t="s">
        <v>25</v>
      </c>
      <c r="M1096" s="52" t="str">
        <f t="shared" si="190"/>
        <v>CapAl10X20X5.0</v>
      </c>
      <c r="N1096" s="52" t="str">
        <f t="shared" si="194"/>
        <v>CapAl10X20X5.0RA</v>
      </c>
      <c r="O1096" s="52" t="str">
        <f t="shared" si="191"/>
        <v>CapAl10X20X5.0LA</v>
      </c>
      <c r="P1096" s="52" t="s">
        <v>7563</v>
      </c>
      <c r="Q1096" s="50" t="s">
        <v>5113</v>
      </c>
      <c r="R1096" s="50" t="s">
        <v>7504</v>
      </c>
      <c r="S1096" s="50" t="str">
        <f t="shared" ca="1" si="193"/>
        <v>C:\Altium Libraries\Passives Library\DataSheet\Aluminum Electrolytic Capacitors (Panasonic).pdf</v>
      </c>
      <c r="T1096" s="50" t="str">
        <f t="shared" si="192"/>
        <v>HIGH RIPPLE CURRENT MINIATURIZED ALUMINUM ELECTROLYTIC CAPACITORS CapAl10X20X5.0 390uF±20% 35 V 125⁰С</v>
      </c>
    </row>
    <row r="1097" spans="1:20" x14ac:dyDescent="0.3">
      <c r="A1097" s="50" t="s">
        <v>7564</v>
      </c>
      <c r="B1097" s="50" t="str">
        <f t="shared" si="185"/>
        <v>TP</v>
      </c>
      <c r="C1097" s="51" t="s">
        <v>5184</v>
      </c>
      <c r="D1097" s="50" t="str">
        <f t="shared" si="186"/>
        <v>470uF</v>
      </c>
      <c r="E1097" s="50" t="s">
        <v>5109</v>
      </c>
      <c r="F1097" s="50" t="str">
        <f t="shared" si="187"/>
        <v>35 V</v>
      </c>
      <c r="G1097" s="50" t="str">
        <f t="shared" si="188"/>
        <v>125⁰С</v>
      </c>
      <c r="H1097" s="52" t="s">
        <v>7255</v>
      </c>
      <c r="I1097" s="50" t="str">
        <f t="shared" si="189"/>
        <v>CapAl12.5X20X5.0mm 470uF, 35 V</v>
      </c>
      <c r="J1097" s="45" t="s">
        <v>23</v>
      </c>
      <c r="K1097" s="53" t="s">
        <v>5111</v>
      </c>
      <c r="L1097" s="45" t="s">
        <v>25</v>
      </c>
      <c r="M1097" s="52" t="str">
        <f t="shared" si="190"/>
        <v>CapAl12.5X20X5.0</v>
      </c>
      <c r="N1097" s="52" t="str">
        <f t="shared" si="194"/>
        <v>CapAl12.5X20X5.0RA</v>
      </c>
      <c r="O1097" s="52" t="str">
        <f t="shared" si="191"/>
        <v>CapAl12.5X20X5.0LA</v>
      </c>
      <c r="P1097" s="52" t="s">
        <v>7565</v>
      </c>
      <c r="Q1097" s="50" t="s">
        <v>5113</v>
      </c>
      <c r="R1097" s="50" t="s">
        <v>7504</v>
      </c>
      <c r="S1097" s="50" t="str">
        <f t="shared" ca="1" si="193"/>
        <v>C:\Altium Libraries\Passives Library\DataSheet\Aluminum Electrolytic Capacitors (Panasonic).pdf</v>
      </c>
      <c r="T1097" s="50" t="str">
        <f t="shared" si="192"/>
        <v>HIGH RIPPLE CURRENT MINIATURIZED ALUMINUM ELECTROLYTIC CAPACITORS CapAl12.5X20X5.0 470uF±20% 35 V 125⁰С</v>
      </c>
    </row>
    <row r="1098" spans="1:20" x14ac:dyDescent="0.3">
      <c r="A1098" s="50" t="s">
        <v>7566</v>
      </c>
      <c r="B1098" s="50" t="str">
        <f t="shared" si="185"/>
        <v>TP</v>
      </c>
      <c r="C1098" s="51" t="s">
        <v>5184</v>
      </c>
      <c r="D1098" s="50" t="str">
        <f t="shared" si="186"/>
        <v>560uF</v>
      </c>
      <c r="E1098" s="50" t="s">
        <v>5109</v>
      </c>
      <c r="F1098" s="50" t="str">
        <f t="shared" si="187"/>
        <v>35 V</v>
      </c>
      <c r="G1098" s="50" t="str">
        <f t="shared" si="188"/>
        <v>125⁰С</v>
      </c>
      <c r="H1098" s="52" t="s">
        <v>7255</v>
      </c>
      <c r="I1098" s="50" t="str">
        <f t="shared" si="189"/>
        <v>CapAl12.5X20X5.0mm 560uF, 35 V</v>
      </c>
      <c r="J1098" s="45" t="s">
        <v>23</v>
      </c>
      <c r="K1098" s="53" t="s">
        <v>5111</v>
      </c>
      <c r="L1098" s="45" t="s">
        <v>25</v>
      </c>
      <c r="M1098" s="52" t="str">
        <f t="shared" si="190"/>
        <v>CapAl12.5X20X5.0</v>
      </c>
      <c r="N1098" s="52" t="str">
        <f t="shared" si="194"/>
        <v>CapAl12.5X20X5.0RA</v>
      </c>
      <c r="O1098" s="52" t="str">
        <f t="shared" si="191"/>
        <v>CapAl12.5X20X5.0LA</v>
      </c>
      <c r="P1098" s="52" t="s">
        <v>7567</v>
      </c>
      <c r="Q1098" s="50" t="s">
        <v>5113</v>
      </c>
      <c r="R1098" s="50" t="s">
        <v>7504</v>
      </c>
      <c r="S1098" s="50" t="str">
        <f t="shared" ca="1" si="193"/>
        <v>C:\Altium Libraries\Passives Library\DataSheet\Aluminum Electrolytic Capacitors (Panasonic).pdf</v>
      </c>
      <c r="T1098" s="50" t="str">
        <f t="shared" si="192"/>
        <v>HIGH RIPPLE CURRENT MINIATURIZED ALUMINUM ELECTROLYTIC CAPACITORS CapAl12.5X20X5.0 560uF±20% 35 V 125⁰С</v>
      </c>
    </row>
    <row r="1099" spans="1:20" x14ac:dyDescent="0.3">
      <c r="A1099" s="50" t="s">
        <v>7568</v>
      </c>
      <c r="B1099" s="50" t="str">
        <f t="shared" si="185"/>
        <v>TP</v>
      </c>
      <c r="C1099" s="51" t="s">
        <v>5184</v>
      </c>
      <c r="D1099" s="50" t="str">
        <f t="shared" si="186"/>
        <v>620uF</v>
      </c>
      <c r="E1099" s="50" t="s">
        <v>5109</v>
      </c>
      <c r="F1099" s="50" t="str">
        <f t="shared" si="187"/>
        <v>35 V</v>
      </c>
      <c r="G1099" s="50" t="str">
        <f t="shared" si="188"/>
        <v>125⁰С</v>
      </c>
      <c r="H1099" s="52" t="s">
        <v>7255</v>
      </c>
      <c r="I1099" s="50" t="str">
        <f t="shared" si="189"/>
        <v>CapAl12.5X20X5.0mm 620uF, 35 V</v>
      </c>
      <c r="J1099" s="45" t="s">
        <v>23</v>
      </c>
      <c r="K1099" s="53" t="s">
        <v>5111</v>
      </c>
      <c r="L1099" s="45" t="s">
        <v>25</v>
      </c>
      <c r="M1099" s="52" t="str">
        <f t="shared" si="190"/>
        <v>CapAl12.5X20X5.0</v>
      </c>
      <c r="N1099" s="52" t="str">
        <f t="shared" si="194"/>
        <v>CapAl12.5X20X5.0RA</v>
      </c>
      <c r="O1099" s="52" t="str">
        <f t="shared" si="191"/>
        <v>CapAl12.5X20X5.0LA</v>
      </c>
      <c r="P1099" s="52" t="s">
        <v>7569</v>
      </c>
      <c r="Q1099" s="50" t="s">
        <v>5113</v>
      </c>
      <c r="R1099" s="50" t="s">
        <v>7504</v>
      </c>
      <c r="S1099" s="50" t="str">
        <f t="shared" ca="1" si="193"/>
        <v>C:\Altium Libraries\Passives Library\DataSheet\Aluminum Electrolytic Capacitors (Panasonic).pdf</v>
      </c>
      <c r="T1099" s="50" t="str">
        <f t="shared" si="192"/>
        <v>HIGH RIPPLE CURRENT MINIATURIZED ALUMINUM ELECTROLYTIC CAPACITORS CapAl12.5X20X5.0 620uF±20% 35 V 125⁰С</v>
      </c>
    </row>
    <row r="1100" spans="1:20" x14ac:dyDescent="0.3">
      <c r="A1100" s="50" t="s">
        <v>7570</v>
      </c>
      <c r="B1100" s="50" t="str">
        <f t="shared" si="185"/>
        <v>TP</v>
      </c>
      <c r="C1100" s="51" t="s">
        <v>5196</v>
      </c>
      <c r="D1100" s="50" t="str">
        <f t="shared" si="186"/>
        <v>820uF</v>
      </c>
      <c r="E1100" s="50" t="s">
        <v>5109</v>
      </c>
      <c r="F1100" s="50" t="str">
        <f t="shared" si="187"/>
        <v>35 V</v>
      </c>
      <c r="G1100" s="50" t="str">
        <f t="shared" si="188"/>
        <v>125⁰С</v>
      </c>
      <c r="H1100" s="52" t="s">
        <v>6118</v>
      </c>
      <c r="I1100" s="50" t="str">
        <f t="shared" si="189"/>
        <v>CapAl12.5X25X5.0mm 820uF, 35 V</v>
      </c>
      <c r="J1100" s="45" t="s">
        <v>23</v>
      </c>
      <c r="K1100" s="53" t="s">
        <v>5111</v>
      </c>
      <c r="L1100" s="45" t="s">
        <v>25</v>
      </c>
      <c r="M1100" s="52" t="str">
        <f t="shared" si="190"/>
        <v>CapAl12.5X25X5.0</v>
      </c>
      <c r="N1100" s="52" t="str">
        <f t="shared" si="194"/>
        <v>CapAl12.5X25X5.0RA</v>
      </c>
      <c r="O1100" s="52" t="str">
        <f t="shared" si="191"/>
        <v>CapAl12.5X25X5.0LA</v>
      </c>
      <c r="P1100" s="52" t="s">
        <v>7571</v>
      </c>
      <c r="Q1100" s="50" t="s">
        <v>5113</v>
      </c>
      <c r="R1100" s="50" t="s">
        <v>7504</v>
      </c>
      <c r="S1100" s="50" t="str">
        <f t="shared" ca="1" si="193"/>
        <v>C:\Altium Libraries\Passives Library\DataSheet\Aluminum Electrolytic Capacitors (Panasonic).pdf</v>
      </c>
      <c r="T1100" s="50" t="str">
        <f t="shared" si="192"/>
        <v>HIGH RIPPLE CURRENT MINIATURIZED ALUMINUM ELECTROLYTIC CAPACITORS CapAl12.5X25X5.0 820uF±20% 35 V 125⁰С</v>
      </c>
    </row>
    <row r="1101" spans="1:20" x14ac:dyDescent="0.3">
      <c r="A1101" s="50" t="s">
        <v>7572</v>
      </c>
      <c r="B1101" s="50" t="str">
        <f t="shared" si="185"/>
        <v>TP</v>
      </c>
      <c r="C1101" s="51" t="s">
        <v>5204</v>
      </c>
      <c r="D1101" s="50" t="str">
        <f t="shared" si="186"/>
        <v>1000uF</v>
      </c>
      <c r="E1101" s="50" t="s">
        <v>5109</v>
      </c>
      <c r="F1101" s="50" t="str">
        <f t="shared" si="187"/>
        <v>35 V</v>
      </c>
      <c r="G1101" s="50" t="str">
        <f t="shared" si="188"/>
        <v>125⁰С</v>
      </c>
      <c r="H1101" s="52" t="s">
        <v>6774</v>
      </c>
      <c r="I1101" s="50" t="str">
        <f t="shared" si="189"/>
        <v>CapAl16X20X7.5mm 1000uF, 35 V</v>
      </c>
      <c r="J1101" s="45" t="s">
        <v>23</v>
      </c>
      <c r="K1101" s="53" t="s">
        <v>5111</v>
      </c>
      <c r="L1101" s="45" t="s">
        <v>25</v>
      </c>
      <c r="M1101" s="52" t="str">
        <f t="shared" si="190"/>
        <v>CapAl16X20X7.5</v>
      </c>
      <c r="N1101" s="52" t="str">
        <f t="shared" si="194"/>
        <v>CapAl16X20X7.5RA</v>
      </c>
      <c r="O1101" s="52" t="str">
        <f t="shared" si="191"/>
        <v>CapAl16X20X7.5LA</v>
      </c>
      <c r="P1101" s="52" t="s">
        <v>7573</v>
      </c>
      <c r="Q1101" s="50" t="s">
        <v>5113</v>
      </c>
      <c r="R1101" s="50" t="s">
        <v>7504</v>
      </c>
      <c r="S1101" s="50" t="str">
        <f t="shared" ca="1" si="193"/>
        <v>C:\Altium Libraries\Passives Library\DataSheet\Aluminum Electrolytic Capacitors (Panasonic).pdf</v>
      </c>
      <c r="T1101" s="50" t="str">
        <f t="shared" si="192"/>
        <v>HIGH RIPPLE CURRENT MINIATURIZED ALUMINUM ELECTROLYTIC CAPACITORS CapAl16X20X7.5 1000uF±20% 35 V 125⁰С</v>
      </c>
    </row>
    <row r="1102" spans="1:20" x14ac:dyDescent="0.3">
      <c r="A1102" s="50" t="s">
        <v>7574</v>
      </c>
      <c r="B1102" s="50" t="str">
        <f t="shared" si="185"/>
        <v>TP</v>
      </c>
      <c r="C1102" s="51" t="s">
        <v>5204</v>
      </c>
      <c r="D1102" s="50" t="str">
        <f t="shared" si="186"/>
        <v>1200uF</v>
      </c>
      <c r="E1102" s="50" t="s">
        <v>5109</v>
      </c>
      <c r="F1102" s="50" t="str">
        <f t="shared" si="187"/>
        <v>35 V</v>
      </c>
      <c r="G1102" s="50" t="str">
        <f t="shared" si="188"/>
        <v>125⁰С</v>
      </c>
      <c r="H1102" s="52" t="s">
        <v>6774</v>
      </c>
      <c r="I1102" s="50" t="str">
        <f t="shared" si="189"/>
        <v>CapAl16X20X7.5mm 1200uF, 35 V</v>
      </c>
      <c r="J1102" s="45" t="s">
        <v>23</v>
      </c>
      <c r="K1102" s="53" t="s">
        <v>5111</v>
      </c>
      <c r="L1102" s="45" t="s">
        <v>25</v>
      </c>
      <c r="M1102" s="52" t="str">
        <f t="shared" si="190"/>
        <v>CapAl16X20X7.5</v>
      </c>
      <c r="N1102" s="52" t="str">
        <f t="shared" si="194"/>
        <v>CapAl16X20X7.5RA</v>
      </c>
      <c r="O1102" s="52" t="str">
        <f t="shared" si="191"/>
        <v>CapAl16X20X7.5LA</v>
      </c>
      <c r="P1102" s="52" t="s">
        <v>7575</v>
      </c>
      <c r="Q1102" s="50" t="s">
        <v>5113</v>
      </c>
      <c r="R1102" s="50" t="s">
        <v>7504</v>
      </c>
      <c r="S1102" s="50" t="str">
        <f t="shared" ca="1" si="193"/>
        <v>C:\Altium Libraries\Passives Library\DataSheet\Aluminum Electrolytic Capacitors (Panasonic).pdf</v>
      </c>
      <c r="T1102" s="50" t="str">
        <f t="shared" si="192"/>
        <v>HIGH RIPPLE CURRENT MINIATURIZED ALUMINUM ELECTROLYTIC CAPACITORS CapAl16X20X7.5 1200uF±20% 35 V 125⁰С</v>
      </c>
    </row>
    <row r="1103" spans="1:20" x14ac:dyDescent="0.3">
      <c r="A1103" s="50" t="s">
        <v>7576</v>
      </c>
      <c r="B1103" s="50" t="str">
        <f t="shared" si="185"/>
        <v>TP</v>
      </c>
      <c r="C1103" s="51" t="s">
        <v>5218</v>
      </c>
      <c r="D1103" s="50" t="str">
        <f t="shared" si="186"/>
        <v>1500uF</v>
      </c>
      <c r="E1103" s="50" t="s">
        <v>5109</v>
      </c>
      <c r="F1103" s="50" t="str">
        <f t="shared" si="187"/>
        <v>35 V</v>
      </c>
      <c r="G1103" s="50" t="str">
        <f t="shared" si="188"/>
        <v>125⁰С</v>
      </c>
      <c r="H1103" s="52" t="s">
        <v>5930</v>
      </c>
      <c r="I1103" s="50" t="str">
        <f t="shared" si="189"/>
        <v>CapAl16X25X7.5mm 1500uF, 35 V</v>
      </c>
      <c r="J1103" s="45" t="s">
        <v>23</v>
      </c>
      <c r="K1103" s="53" t="s">
        <v>5111</v>
      </c>
      <c r="L1103" s="45" t="s">
        <v>25</v>
      </c>
      <c r="M1103" s="52" t="str">
        <f t="shared" si="190"/>
        <v>CapAl16X25X7.5</v>
      </c>
      <c r="N1103" s="52" t="str">
        <f t="shared" si="194"/>
        <v>CapAl16X25X7.5RA</v>
      </c>
      <c r="O1103" s="52" t="str">
        <f t="shared" si="191"/>
        <v>CapAl16X25X7.5LA</v>
      </c>
      <c r="P1103" s="52" t="s">
        <v>7577</v>
      </c>
      <c r="Q1103" s="50" t="s">
        <v>5113</v>
      </c>
      <c r="R1103" s="50" t="s">
        <v>7504</v>
      </c>
      <c r="S1103" s="50" t="str">
        <f t="shared" ca="1" si="193"/>
        <v>C:\Altium Libraries\Passives Library\DataSheet\Aluminum Electrolytic Capacitors (Panasonic).pdf</v>
      </c>
      <c r="T1103" s="50" t="str">
        <f t="shared" si="192"/>
        <v>HIGH RIPPLE CURRENT MINIATURIZED ALUMINUM ELECTROLYTIC CAPACITORS CapAl16X25X7.5 1500uF±20% 35 V 125⁰С</v>
      </c>
    </row>
    <row r="1104" spans="1:20" x14ac:dyDescent="0.3">
      <c r="A1104" s="50" t="s">
        <v>7578</v>
      </c>
      <c r="B1104" s="50" t="str">
        <f t="shared" si="185"/>
        <v>TP</v>
      </c>
      <c r="C1104" s="51" t="s">
        <v>5222</v>
      </c>
      <c r="D1104" s="50" t="str">
        <f t="shared" si="186"/>
        <v>1500uF</v>
      </c>
      <c r="E1104" s="50" t="s">
        <v>5109</v>
      </c>
      <c r="F1104" s="50" t="str">
        <f t="shared" si="187"/>
        <v>35 V</v>
      </c>
      <c r="G1104" s="50" t="str">
        <f t="shared" si="188"/>
        <v>125⁰С</v>
      </c>
      <c r="H1104" s="52" t="s">
        <v>5681</v>
      </c>
      <c r="I1104" s="50" t="str">
        <f t="shared" si="189"/>
        <v>CapAl18X20X7.5mm 1500uF, 35 V</v>
      </c>
      <c r="J1104" s="45" t="s">
        <v>23</v>
      </c>
      <c r="K1104" s="53" t="s">
        <v>5111</v>
      </c>
      <c r="L1104" s="45" t="s">
        <v>25</v>
      </c>
      <c r="M1104" s="52" t="str">
        <f t="shared" si="190"/>
        <v>CapAl18X20X7.5</v>
      </c>
      <c r="N1104" s="52" t="str">
        <f t="shared" si="194"/>
        <v>CapAl18X20X7.5RA</v>
      </c>
      <c r="O1104" s="52" t="str">
        <f t="shared" si="191"/>
        <v>CapAl18X20X7.5LA</v>
      </c>
      <c r="P1104" s="52" t="s">
        <v>7579</v>
      </c>
      <c r="Q1104" s="50" t="s">
        <v>5113</v>
      </c>
      <c r="R1104" s="50" t="s">
        <v>7504</v>
      </c>
      <c r="S1104" s="50" t="str">
        <f t="shared" ca="1" si="193"/>
        <v>C:\Altium Libraries\Passives Library\DataSheet\Aluminum Electrolytic Capacitors (Panasonic).pdf</v>
      </c>
      <c r="T1104" s="50" t="str">
        <f t="shared" si="192"/>
        <v>HIGH RIPPLE CURRENT MINIATURIZED ALUMINUM ELECTROLYTIC CAPACITORS CapAl18X20X7.5 1500uF±20% 35 V 125⁰С</v>
      </c>
    </row>
    <row r="1105" spans="1:20" x14ac:dyDescent="0.3">
      <c r="A1105" s="50" t="s">
        <v>7580</v>
      </c>
      <c r="B1105" s="50" t="str">
        <f t="shared" si="185"/>
        <v>TP</v>
      </c>
      <c r="C1105" s="51" t="s">
        <v>5218</v>
      </c>
      <c r="D1105" s="50" t="str">
        <f t="shared" si="186"/>
        <v>1600uF</v>
      </c>
      <c r="E1105" s="50" t="s">
        <v>5109</v>
      </c>
      <c r="F1105" s="50" t="str">
        <f t="shared" si="187"/>
        <v>35 V</v>
      </c>
      <c r="G1105" s="50" t="str">
        <f t="shared" si="188"/>
        <v>125⁰С</v>
      </c>
      <c r="H1105" s="52" t="s">
        <v>5930</v>
      </c>
      <c r="I1105" s="50" t="str">
        <f t="shared" si="189"/>
        <v>CapAl16X25X7.5mm 1600uF, 35 V</v>
      </c>
      <c r="J1105" s="45" t="s">
        <v>23</v>
      </c>
      <c r="K1105" s="53" t="s">
        <v>5111</v>
      </c>
      <c r="L1105" s="45" t="s">
        <v>25</v>
      </c>
      <c r="M1105" s="52" t="str">
        <f t="shared" si="190"/>
        <v>CapAl16X25X7.5</v>
      </c>
      <c r="N1105" s="52" t="str">
        <f t="shared" si="194"/>
        <v>CapAl16X25X7.5RA</v>
      </c>
      <c r="O1105" s="52" t="str">
        <f t="shared" si="191"/>
        <v>CapAl16X25X7.5LA</v>
      </c>
      <c r="P1105" s="52" t="s">
        <v>7581</v>
      </c>
      <c r="Q1105" s="50" t="s">
        <v>5113</v>
      </c>
      <c r="R1105" s="50" t="s">
        <v>7504</v>
      </c>
      <c r="S1105" s="50" t="str">
        <f t="shared" ca="1" si="193"/>
        <v>C:\Altium Libraries\Passives Library\DataSheet\Aluminum Electrolytic Capacitors (Panasonic).pdf</v>
      </c>
      <c r="T1105" s="50" t="str">
        <f t="shared" si="192"/>
        <v>HIGH RIPPLE CURRENT MINIATURIZED ALUMINUM ELECTROLYTIC CAPACITORS CapAl16X25X7.5 1600uF±20% 35 V 125⁰С</v>
      </c>
    </row>
    <row r="1106" spans="1:20" x14ac:dyDescent="0.3">
      <c r="A1106" s="50" t="s">
        <v>7582</v>
      </c>
      <c r="B1106" s="50" t="str">
        <f t="shared" si="185"/>
        <v>TP</v>
      </c>
      <c r="C1106" s="51" t="s">
        <v>5226</v>
      </c>
      <c r="D1106" s="50" t="str">
        <f t="shared" si="186"/>
        <v>1800uF</v>
      </c>
      <c r="E1106" s="50" t="s">
        <v>5109</v>
      </c>
      <c r="F1106" s="50" t="str">
        <f t="shared" si="187"/>
        <v>35 V</v>
      </c>
      <c r="G1106" s="50" t="str">
        <f t="shared" si="188"/>
        <v>125⁰С</v>
      </c>
      <c r="H1106" s="52" t="s">
        <v>6821</v>
      </c>
      <c r="I1106" s="50" t="str">
        <f t="shared" si="189"/>
        <v>CapAl16X31.5X7.5mm 1800uF, 35 V</v>
      </c>
      <c r="J1106" s="45" t="s">
        <v>23</v>
      </c>
      <c r="K1106" s="53" t="s">
        <v>5111</v>
      </c>
      <c r="L1106" s="45" t="s">
        <v>25</v>
      </c>
      <c r="M1106" s="52" t="str">
        <f t="shared" si="190"/>
        <v>CapAl16X31.5X7.5</v>
      </c>
      <c r="N1106" s="52" t="str">
        <f t="shared" si="194"/>
        <v>CapAl16X31.5X7.5RA</v>
      </c>
      <c r="O1106" s="52" t="str">
        <f t="shared" si="191"/>
        <v>CapAl16X31.5X7.5LA</v>
      </c>
      <c r="P1106" s="52" t="s">
        <v>7583</v>
      </c>
      <c r="Q1106" s="50" t="s">
        <v>5113</v>
      </c>
      <c r="R1106" s="50" t="s">
        <v>7504</v>
      </c>
      <c r="S1106" s="50" t="str">
        <f t="shared" ca="1" si="193"/>
        <v>C:\Altium Libraries\Passives Library\DataSheet\Aluminum Electrolytic Capacitors (Panasonic).pdf</v>
      </c>
      <c r="T1106" s="50" t="str">
        <f t="shared" si="192"/>
        <v>HIGH RIPPLE CURRENT MINIATURIZED ALUMINUM ELECTROLYTIC CAPACITORS CapAl16X31.5X7.5 1800uF±20% 35 V 125⁰С</v>
      </c>
    </row>
    <row r="1107" spans="1:20" x14ac:dyDescent="0.3">
      <c r="A1107" s="50" t="s">
        <v>7584</v>
      </c>
      <c r="B1107" s="50" t="str">
        <f t="shared" si="185"/>
        <v>TP</v>
      </c>
      <c r="C1107" s="51" t="s">
        <v>5319</v>
      </c>
      <c r="D1107" s="50" t="str">
        <f t="shared" si="186"/>
        <v>1800uF</v>
      </c>
      <c r="E1107" s="50" t="s">
        <v>5109</v>
      </c>
      <c r="F1107" s="50" t="str">
        <f t="shared" si="187"/>
        <v>35 V</v>
      </c>
      <c r="G1107" s="50" t="str">
        <f t="shared" si="188"/>
        <v>125⁰С</v>
      </c>
      <c r="H1107" s="52" t="s">
        <v>7537</v>
      </c>
      <c r="I1107" s="50" t="str">
        <f t="shared" si="189"/>
        <v>CapAl18X25X7.5mm 1800uF, 35 V</v>
      </c>
      <c r="J1107" s="45" t="s">
        <v>23</v>
      </c>
      <c r="K1107" s="53" t="s">
        <v>5111</v>
      </c>
      <c r="L1107" s="45" t="s">
        <v>25</v>
      </c>
      <c r="M1107" s="52" t="str">
        <f t="shared" si="190"/>
        <v>CapAl18X25X7.5</v>
      </c>
      <c r="N1107" s="52" t="str">
        <f t="shared" si="194"/>
        <v>CapAl18X25X7.5RA</v>
      </c>
      <c r="O1107" s="52" t="str">
        <f t="shared" si="191"/>
        <v>CapAl18X25X7.5LA</v>
      </c>
      <c r="P1107" s="52" t="s">
        <v>7585</v>
      </c>
      <c r="Q1107" s="50" t="s">
        <v>5113</v>
      </c>
      <c r="R1107" s="50" t="s">
        <v>7504</v>
      </c>
      <c r="S1107" s="50" t="str">
        <f t="shared" ca="1" si="193"/>
        <v>C:\Altium Libraries\Passives Library\DataSheet\Aluminum Electrolytic Capacitors (Panasonic).pdf</v>
      </c>
      <c r="T1107" s="50" t="str">
        <f t="shared" si="192"/>
        <v>HIGH RIPPLE CURRENT MINIATURIZED ALUMINUM ELECTROLYTIC CAPACITORS CapAl18X25X7.5 1800uF±20% 35 V 125⁰С</v>
      </c>
    </row>
    <row r="1108" spans="1:20" x14ac:dyDescent="0.3">
      <c r="A1108" s="50" t="s">
        <v>7586</v>
      </c>
      <c r="B1108" s="50" t="str">
        <f t="shared" si="185"/>
        <v>TP</v>
      </c>
      <c r="C1108" s="51" t="s">
        <v>5226</v>
      </c>
      <c r="D1108" s="50" t="str">
        <f t="shared" si="186"/>
        <v>2000uF</v>
      </c>
      <c r="E1108" s="50" t="s">
        <v>5109</v>
      </c>
      <c r="F1108" s="50" t="str">
        <f t="shared" si="187"/>
        <v>35 V</v>
      </c>
      <c r="G1108" s="50" t="str">
        <f t="shared" si="188"/>
        <v>125⁰С</v>
      </c>
      <c r="H1108" s="52" t="s">
        <v>6821</v>
      </c>
      <c r="I1108" s="50" t="str">
        <f t="shared" si="189"/>
        <v>CapAl16X31.5X7.5mm 2000uF, 35 V</v>
      </c>
      <c r="J1108" s="45" t="s">
        <v>23</v>
      </c>
      <c r="K1108" s="53" t="s">
        <v>5111</v>
      </c>
      <c r="L1108" s="45" t="s">
        <v>25</v>
      </c>
      <c r="M1108" s="52" t="str">
        <f t="shared" si="190"/>
        <v>CapAl16X31.5X7.5</v>
      </c>
      <c r="N1108" s="52" t="str">
        <f t="shared" si="194"/>
        <v>CapAl16X31.5X7.5RA</v>
      </c>
      <c r="O1108" s="52" t="str">
        <f t="shared" si="191"/>
        <v>CapAl16X31.5X7.5LA</v>
      </c>
      <c r="P1108" s="52" t="s">
        <v>7587</v>
      </c>
      <c r="Q1108" s="50" t="s">
        <v>5113</v>
      </c>
      <c r="R1108" s="50" t="s">
        <v>7504</v>
      </c>
      <c r="S1108" s="50" t="str">
        <f t="shared" ca="1" si="193"/>
        <v>C:\Altium Libraries\Passives Library\DataSheet\Aluminum Electrolytic Capacitors (Panasonic).pdf</v>
      </c>
      <c r="T1108" s="50" t="str">
        <f t="shared" si="192"/>
        <v>HIGH RIPPLE CURRENT MINIATURIZED ALUMINUM ELECTROLYTIC CAPACITORS CapAl16X31.5X7.5 2000uF±20% 35 V 125⁰С</v>
      </c>
    </row>
    <row r="1109" spans="1:20" x14ac:dyDescent="0.3">
      <c r="A1109" s="50" t="s">
        <v>7588</v>
      </c>
      <c r="B1109" s="50" t="str">
        <f t="shared" si="185"/>
        <v>TP</v>
      </c>
      <c r="C1109" s="51" t="s">
        <v>5319</v>
      </c>
      <c r="D1109" s="50" t="str">
        <f t="shared" si="186"/>
        <v>2000uF</v>
      </c>
      <c r="E1109" s="50" t="s">
        <v>5109</v>
      </c>
      <c r="F1109" s="50" t="str">
        <f t="shared" si="187"/>
        <v>35 V</v>
      </c>
      <c r="G1109" s="50" t="str">
        <f t="shared" si="188"/>
        <v>125⁰С</v>
      </c>
      <c r="H1109" s="52" t="s">
        <v>7537</v>
      </c>
      <c r="I1109" s="50" t="str">
        <f t="shared" si="189"/>
        <v>CapAl18X25X7.5mm 2000uF, 35 V</v>
      </c>
      <c r="J1109" s="45" t="s">
        <v>23</v>
      </c>
      <c r="K1109" s="53" t="s">
        <v>5111</v>
      </c>
      <c r="L1109" s="45" t="s">
        <v>25</v>
      </c>
      <c r="M1109" s="52" t="str">
        <f t="shared" si="190"/>
        <v>CapAl18X25X7.5</v>
      </c>
      <c r="N1109" s="52" t="str">
        <f t="shared" si="194"/>
        <v>CapAl18X25X7.5RA</v>
      </c>
      <c r="O1109" s="52" t="str">
        <f t="shared" si="191"/>
        <v>CapAl18X25X7.5LA</v>
      </c>
      <c r="P1109" s="52" t="s">
        <v>7589</v>
      </c>
      <c r="Q1109" s="50" t="s">
        <v>5113</v>
      </c>
      <c r="R1109" s="50" t="s">
        <v>7504</v>
      </c>
      <c r="S1109" s="50" t="str">
        <f t="shared" ca="1" si="193"/>
        <v>C:\Altium Libraries\Passives Library\DataSheet\Aluminum Electrolytic Capacitors (Panasonic).pdf</v>
      </c>
      <c r="T1109" s="50" t="str">
        <f t="shared" si="192"/>
        <v>HIGH RIPPLE CURRENT MINIATURIZED ALUMINUM ELECTROLYTIC CAPACITORS CapAl18X25X7.5 2000uF±20% 35 V 125⁰С</v>
      </c>
    </row>
    <row r="1110" spans="1:20" x14ac:dyDescent="0.3">
      <c r="A1110" s="50" t="s">
        <v>7590</v>
      </c>
      <c r="B1110" s="50" t="str">
        <f t="shared" si="185"/>
        <v>TP</v>
      </c>
      <c r="C1110" s="51" t="s">
        <v>5234</v>
      </c>
      <c r="D1110" s="50" t="str">
        <f t="shared" si="186"/>
        <v>2200uF</v>
      </c>
      <c r="E1110" s="50" t="s">
        <v>5109</v>
      </c>
      <c r="F1110" s="50" t="str">
        <f t="shared" si="187"/>
        <v>35 V</v>
      </c>
      <c r="G1110" s="50" t="str">
        <f t="shared" si="188"/>
        <v>125⁰С</v>
      </c>
      <c r="H1110" s="52" t="s">
        <v>7544</v>
      </c>
      <c r="I1110" s="50" t="str">
        <f t="shared" si="189"/>
        <v>CapAl18X31.5X7.5mm 2200uF, 35 V</v>
      </c>
      <c r="J1110" s="45" t="s">
        <v>23</v>
      </c>
      <c r="K1110" s="53" t="s">
        <v>5111</v>
      </c>
      <c r="L1110" s="45" t="s">
        <v>25</v>
      </c>
      <c r="M1110" s="52" t="str">
        <f t="shared" si="190"/>
        <v>CapAl18X31.5X7.5</v>
      </c>
      <c r="N1110" s="52" t="str">
        <f t="shared" si="194"/>
        <v>CapAl18X31.5X7.5RA</v>
      </c>
      <c r="O1110" s="52" t="str">
        <f t="shared" si="191"/>
        <v>CapAl18X31.5X7.5LA</v>
      </c>
      <c r="P1110" s="52" t="s">
        <v>7591</v>
      </c>
      <c r="Q1110" s="50" t="s">
        <v>5113</v>
      </c>
      <c r="R1110" s="50" t="s">
        <v>7504</v>
      </c>
      <c r="S1110" s="50" t="str">
        <f t="shared" ca="1" si="193"/>
        <v>C:\Altium Libraries\Passives Library\DataSheet\Aluminum Electrolytic Capacitors (Panasonic).pdf</v>
      </c>
      <c r="T1110" s="50" t="str">
        <f t="shared" si="192"/>
        <v>HIGH RIPPLE CURRENT MINIATURIZED ALUMINUM ELECTROLYTIC CAPACITORS CapAl18X31.5X7.5 2200uF±20% 35 V 125⁰С</v>
      </c>
    </row>
    <row r="1111" spans="1:20" x14ac:dyDescent="0.3">
      <c r="A1111" s="50" t="s">
        <v>7592</v>
      </c>
      <c r="B1111" s="50" t="str">
        <f t="shared" si="185"/>
        <v>TP</v>
      </c>
      <c r="C1111" s="51" t="s">
        <v>5234</v>
      </c>
      <c r="D1111" s="50" t="str">
        <f t="shared" si="186"/>
        <v>2700uF</v>
      </c>
      <c r="E1111" s="50" t="s">
        <v>5109</v>
      </c>
      <c r="F1111" s="50" t="str">
        <f t="shared" si="187"/>
        <v>35 V</v>
      </c>
      <c r="G1111" s="50" t="str">
        <f t="shared" si="188"/>
        <v>125⁰С</v>
      </c>
      <c r="H1111" s="52" t="s">
        <v>7544</v>
      </c>
      <c r="I1111" s="50" t="str">
        <f t="shared" si="189"/>
        <v>CapAl18X31.5X7.5mm 2700uF, 35 V</v>
      </c>
      <c r="J1111" s="45" t="s">
        <v>23</v>
      </c>
      <c r="K1111" s="53" t="s">
        <v>5111</v>
      </c>
      <c r="L1111" s="45" t="s">
        <v>25</v>
      </c>
      <c r="M1111" s="52" t="str">
        <f t="shared" si="190"/>
        <v>CapAl18X31.5X7.5</v>
      </c>
      <c r="N1111" s="52" t="str">
        <f t="shared" si="194"/>
        <v>CapAl18X31.5X7.5RA</v>
      </c>
      <c r="O1111" s="52" t="str">
        <f t="shared" si="191"/>
        <v>CapAl18X31.5X7.5LA</v>
      </c>
      <c r="P1111" s="52" t="s">
        <v>7593</v>
      </c>
      <c r="Q1111" s="50" t="s">
        <v>5113</v>
      </c>
      <c r="R1111" s="50" t="s">
        <v>7504</v>
      </c>
      <c r="S1111" s="50" t="str">
        <f t="shared" ca="1" si="193"/>
        <v>C:\Altium Libraries\Passives Library\DataSheet\Aluminum Electrolytic Capacitors (Panasonic).pdf</v>
      </c>
      <c r="T1111" s="50" t="str">
        <f t="shared" si="192"/>
        <v>HIGH RIPPLE CURRENT MINIATURIZED ALUMINUM ELECTROLYTIC CAPACITORS CapAl18X31.5X7.5 2700uF±20% 35 V 125⁰С</v>
      </c>
    </row>
    <row r="1112" spans="1:20" x14ac:dyDescent="0.3">
      <c r="A1112" s="56"/>
      <c r="B1112" s="56"/>
      <c r="C1112" s="60"/>
      <c r="D1112" s="56"/>
      <c r="E1112" s="56"/>
      <c r="F1112" s="56"/>
      <c r="G1112" s="56"/>
      <c r="H1112" s="55"/>
      <c r="I1112" s="56"/>
      <c r="J1112" s="46"/>
      <c r="K1112" s="54"/>
      <c r="L1112" s="46"/>
      <c r="M1112" s="55"/>
      <c r="N1112" s="55"/>
      <c r="O1112" s="55"/>
      <c r="P1112" s="55"/>
      <c r="Q1112" s="56"/>
      <c r="R1112" s="56"/>
      <c r="S1112" s="56"/>
      <c r="T1112" s="23"/>
    </row>
    <row r="1113" spans="1:20" x14ac:dyDescent="0.3">
      <c r="A1113" s="50" t="s">
        <v>7594</v>
      </c>
      <c r="B1113" s="50" t="str">
        <f t="shared" si="185"/>
        <v>HD</v>
      </c>
      <c r="C1113" s="51" t="s">
        <v>5128</v>
      </c>
      <c r="D1113" s="50" t="str">
        <f t="shared" si="186"/>
        <v>330uF</v>
      </c>
      <c r="E1113" s="50" t="s">
        <v>5109</v>
      </c>
      <c r="F1113" s="50" t="str">
        <f t="shared" si="187"/>
        <v>10 V</v>
      </c>
      <c r="G1113" s="50" t="str">
        <f t="shared" si="188"/>
        <v>105⁰С</v>
      </c>
      <c r="H1113" s="52" t="s">
        <v>5125</v>
      </c>
      <c r="I1113" s="50" t="str">
        <f t="shared" ref="I1113:I1171" si="195">CONCATENATE(M1113,"mm ",D1113,", ",F1113)</f>
        <v>CapAl6.3X11.2X2.5mm 330uF, 10 V</v>
      </c>
      <c r="J1113" s="45" t="s">
        <v>23</v>
      </c>
      <c r="K1113" s="53" t="s">
        <v>5111</v>
      </c>
      <c r="L1113" s="45" t="s">
        <v>25</v>
      </c>
      <c r="M1113" s="52" t="str">
        <f t="shared" ref="M1113:M1171" si="196">CONCATENATE("CapAl",MID(C1113,1,FIND("m",C1113,1)-1))</f>
        <v>CapAl6.3X11.2X2.5</v>
      </c>
      <c r="N1113" s="52" t="str">
        <f t="shared" si="194"/>
        <v>CapAl6.3X11.2X2.5RA</v>
      </c>
      <c r="O1113" s="52" t="str">
        <f t="shared" ref="O1113:O1171" si="197">CONCATENATE(M1113,"LA")</f>
        <v>CapAl6.3X11.2X2.5LA</v>
      </c>
      <c r="P1113" s="52" t="s">
        <v>7595</v>
      </c>
      <c r="Q1113" s="50" t="s">
        <v>5113</v>
      </c>
      <c r="R1113" s="50" t="s">
        <v>7596</v>
      </c>
      <c r="S1113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113" s="50" t="str">
        <f t="shared" ref="T1113:T1171" si="198">CONCATENATE(R1113," ",M1113," ",D1113,E1113," ",F1113," ",G1113)</f>
        <v>MINIATURIZED ALUMINUM ELECTROLYTIC CAPACITORS CapAl6.3X11.2X2.5 330uF±20% 10 V 105⁰С</v>
      </c>
    </row>
    <row r="1114" spans="1:20" x14ac:dyDescent="0.3">
      <c r="A1114" s="50" t="s">
        <v>7597</v>
      </c>
      <c r="B1114" s="50" t="str">
        <f t="shared" si="185"/>
        <v>HD</v>
      </c>
      <c r="C1114" s="51" t="s">
        <v>5136</v>
      </c>
      <c r="D1114" s="50" t="str">
        <f t="shared" si="186"/>
        <v>470uF</v>
      </c>
      <c r="E1114" s="50" t="s">
        <v>5109</v>
      </c>
      <c r="F1114" s="50" t="str">
        <f t="shared" si="187"/>
        <v>10 V</v>
      </c>
      <c r="G1114" s="50" t="str">
        <f t="shared" si="188"/>
        <v>105⁰С</v>
      </c>
      <c r="H1114" s="52" t="s">
        <v>6262</v>
      </c>
      <c r="I1114" s="50" t="str">
        <f t="shared" si="195"/>
        <v>CapAl8X11.5X3.5mm 470uF, 10 V</v>
      </c>
      <c r="J1114" s="45" t="s">
        <v>23</v>
      </c>
      <c r="K1114" s="53" t="s">
        <v>5111</v>
      </c>
      <c r="L1114" s="45" t="s">
        <v>25</v>
      </c>
      <c r="M1114" s="52" t="str">
        <f t="shared" si="196"/>
        <v>CapAl8X11.5X3.5</v>
      </c>
      <c r="N1114" s="52" t="str">
        <f t="shared" si="194"/>
        <v>CapAl8X11.5X3.5RA</v>
      </c>
      <c r="O1114" s="52" t="str">
        <f t="shared" si="197"/>
        <v>CapAl8X11.5X3.5LA</v>
      </c>
      <c r="P1114" s="52" t="s">
        <v>7598</v>
      </c>
      <c r="Q1114" s="50" t="s">
        <v>5113</v>
      </c>
      <c r="R1114" s="50" t="s">
        <v>7596</v>
      </c>
      <c r="S1114" s="50" t="str">
        <f t="shared" ref="S1114:S1171" ca="1" si="199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114" s="50" t="str">
        <f t="shared" si="198"/>
        <v>MINIATURIZED ALUMINUM ELECTROLYTIC CAPACITORS CapAl8X11.5X3.5 470uF±20% 10 V 105⁰С</v>
      </c>
    </row>
    <row r="1115" spans="1:20" x14ac:dyDescent="0.3">
      <c r="A1115" s="50" t="s">
        <v>7599</v>
      </c>
      <c r="B1115" s="50" t="str">
        <f t="shared" si="185"/>
        <v>HD</v>
      </c>
      <c r="C1115" s="51" t="s">
        <v>5148</v>
      </c>
      <c r="D1115" s="50" t="str">
        <f t="shared" si="186"/>
        <v>1000uF</v>
      </c>
      <c r="E1115" s="50" t="s">
        <v>5109</v>
      </c>
      <c r="F1115" s="50" t="str">
        <f t="shared" si="187"/>
        <v>10 V</v>
      </c>
      <c r="G1115" s="50" t="str">
        <f t="shared" si="188"/>
        <v>105⁰С</v>
      </c>
      <c r="H1115" s="52" t="s">
        <v>7479</v>
      </c>
      <c r="I1115" s="50" t="str">
        <f t="shared" si="195"/>
        <v>CapAl10X12.5X5.0mm 1000uF, 10 V</v>
      </c>
      <c r="J1115" s="45" t="s">
        <v>23</v>
      </c>
      <c r="K1115" s="53" t="s">
        <v>5111</v>
      </c>
      <c r="L1115" s="45" t="s">
        <v>25</v>
      </c>
      <c r="M1115" s="52" t="str">
        <f t="shared" si="196"/>
        <v>CapAl10X12.5X5.0</v>
      </c>
      <c r="N1115" s="52" t="str">
        <f t="shared" si="194"/>
        <v>CapAl10X12.5X5.0RA</v>
      </c>
      <c r="O1115" s="52" t="str">
        <f t="shared" si="197"/>
        <v>CapAl10X12.5X5.0LA</v>
      </c>
      <c r="P1115" s="52" t="s">
        <v>7600</v>
      </c>
      <c r="Q1115" s="50" t="s">
        <v>5113</v>
      </c>
      <c r="R1115" s="50" t="s">
        <v>7596</v>
      </c>
      <c r="S1115" s="50" t="str">
        <f t="shared" ca="1" si="199"/>
        <v>C:\Altium Libraries\Passives Library\DataSheet\Aluminum Electrolytic Capacitors (Panasonic).pdf</v>
      </c>
      <c r="T1115" s="50" t="str">
        <f t="shared" si="198"/>
        <v>MINIATURIZED ALUMINUM ELECTROLYTIC CAPACITORS CapAl10X12.5X5.0 1000uF±20% 10 V 105⁰С</v>
      </c>
    </row>
    <row r="1116" spans="1:20" x14ac:dyDescent="0.3">
      <c r="A1116" s="50" t="s">
        <v>7601</v>
      </c>
      <c r="B1116" s="50" t="str">
        <f t="shared" si="185"/>
        <v>HD</v>
      </c>
      <c r="C1116" s="51" t="s">
        <v>5158</v>
      </c>
      <c r="D1116" s="50" t="str">
        <f t="shared" si="186"/>
        <v>2200uF</v>
      </c>
      <c r="E1116" s="50" t="s">
        <v>5109</v>
      </c>
      <c r="F1116" s="50" t="str">
        <f t="shared" si="187"/>
        <v>10 V</v>
      </c>
      <c r="G1116" s="50" t="str">
        <f t="shared" si="188"/>
        <v>105⁰С</v>
      </c>
      <c r="H1116" s="52" t="s">
        <v>7314</v>
      </c>
      <c r="I1116" s="50" t="str">
        <f t="shared" si="195"/>
        <v>CapAl10X16X5.0mm 2200uF, 10 V</v>
      </c>
      <c r="J1116" s="45" t="s">
        <v>23</v>
      </c>
      <c r="K1116" s="53" t="s">
        <v>5111</v>
      </c>
      <c r="L1116" s="45" t="s">
        <v>25</v>
      </c>
      <c r="M1116" s="52" t="str">
        <f t="shared" si="196"/>
        <v>CapAl10X16X5.0</v>
      </c>
      <c r="N1116" s="52" t="str">
        <f t="shared" si="194"/>
        <v>CapAl10X16X5.0RA</v>
      </c>
      <c r="O1116" s="52" t="str">
        <f t="shared" si="197"/>
        <v>CapAl10X16X5.0LA</v>
      </c>
      <c r="P1116" s="52" t="s">
        <v>7602</v>
      </c>
      <c r="Q1116" s="50" t="s">
        <v>5113</v>
      </c>
      <c r="R1116" s="50" t="s">
        <v>7596</v>
      </c>
      <c r="S1116" s="50" t="str">
        <f t="shared" ca="1" si="199"/>
        <v>C:\Altium Libraries\Passives Library\DataSheet\Aluminum Electrolytic Capacitors (Panasonic).pdf</v>
      </c>
      <c r="T1116" s="50" t="str">
        <f t="shared" si="198"/>
        <v>MINIATURIZED ALUMINUM ELECTROLYTIC CAPACITORS CapAl10X16X5.0 2200uF±20% 10 V 105⁰С</v>
      </c>
    </row>
    <row r="1117" spans="1:20" x14ac:dyDescent="0.3">
      <c r="A1117" s="50" t="s">
        <v>7603</v>
      </c>
      <c r="B1117" s="50" t="str">
        <f t="shared" si="185"/>
        <v>HD</v>
      </c>
      <c r="C1117" s="51" t="s">
        <v>5184</v>
      </c>
      <c r="D1117" s="50" t="str">
        <f t="shared" si="186"/>
        <v>4700uF</v>
      </c>
      <c r="E1117" s="50" t="s">
        <v>5109</v>
      </c>
      <c r="F1117" s="50" t="str">
        <f t="shared" si="187"/>
        <v>10 V</v>
      </c>
      <c r="G1117" s="50" t="str">
        <f t="shared" si="188"/>
        <v>105⁰С</v>
      </c>
      <c r="H1117" s="52" t="s">
        <v>7604</v>
      </c>
      <c r="I1117" s="50" t="str">
        <f t="shared" si="195"/>
        <v>CapAl12.5X20X5.0mm 4700uF, 10 V</v>
      </c>
      <c r="J1117" s="45" t="s">
        <v>23</v>
      </c>
      <c r="K1117" s="53" t="s">
        <v>5111</v>
      </c>
      <c r="L1117" s="45" t="s">
        <v>25</v>
      </c>
      <c r="M1117" s="52" t="str">
        <f t="shared" si="196"/>
        <v>CapAl12.5X20X5.0</v>
      </c>
      <c r="N1117" s="52" t="str">
        <f t="shared" si="194"/>
        <v>CapAl12.5X20X5.0RA</v>
      </c>
      <c r="O1117" s="52" t="str">
        <f t="shared" si="197"/>
        <v>CapAl12.5X20X5.0LA</v>
      </c>
      <c r="P1117" s="52" t="s">
        <v>7605</v>
      </c>
      <c r="Q1117" s="50" t="s">
        <v>5113</v>
      </c>
      <c r="R1117" s="50" t="s">
        <v>7596</v>
      </c>
      <c r="S1117" s="50" t="str">
        <f t="shared" ca="1" si="199"/>
        <v>C:\Altium Libraries\Passives Library\DataSheet\Aluminum Electrolytic Capacitors (Panasonic).pdf</v>
      </c>
      <c r="T1117" s="50" t="str">
        <f t="shared" si="198"/>
        <v>MINIATURIZED ALUMINUM ELECTROLYTIC CAPACITORS CapAl12.5X20X5.0 4700uF±20% 10 V 105⁰С</v>
      </c>
    </row>
    <row r="1118" spans="1:20" x14ac:dyDescent="0.3">
      <c r="A1118" s="50" t="s">
        <v>7606</v>
      </c>
      <c r="B1118" s="50" t="str">
        <f t="shared" ref="B1118:B1171" si="200">MID(P1118,4,2)</f>
        <v>HD</v>
      </c>
      <c r="C1118" s="51" t="s">
        <v>5196</v>
      </c>
      <c r="D1118" s="50" t="str">
        <f t="shared" ref="D1118:D1181" si="201">CONCATENATE(MID(P1118,8,2)*POWER(10,MID(P1118,10,1)),"uF")</f>
        <v>6800uF</v>
      </c>
      <c r="E1118" s="50" t="s">
        <v>5109</v>
      </c>
      <c r="F1118" s="50" t="str">
        <f t="shared" ref="F1118:F1171" si="202">CONCATENATE(IF((MID(P1118,6,2))="0J",6.3,IF((MID(P1118,6,2))="1A",10,IF((MID(P1118,6,2))="1C",16,IF((MID(P1118,6,2))="1E",25,IF((MID(P1118,6,2))="1V",35,IF((MID(P1118,6,2))="1H",50,IF((MID(P1118,6,2))="1J",63,IF((MID(P1118,6,2))="2A",100,IF((MID(P1118,6,2))="2C",160,IF((MID(P1118,6,2))="2D",200,IF((MID(P1118,6,2))="2E",250,IF((MID(P1118,6,2))="2V",350,IF((MID(P1118,6,2))="2G",400,IF((MID(P1118,6,2))="2W",450,0))))))))))))))," V")</f>
        <v>10 V</v>
      </c>
      <c r="G1118" s="50" t="str">
        <f t="shared" ref="G1118:G1171" si="203">CONCATENATE((IF(OR(B1118="TA",B1118="TP"),125,105)),"⁰С")</f>
        <v>105⁰С</v>
      </c>
      <c r="H1118" s="52" t="s">
        <v>7607</v>
      </c>
      <c r="I1118" s="50" t="str">
        <f t="shared" si="195"/>
        <v>CapAl12.5X25X5.0mm 6800uF, 10 V</v>
      </c>
      <c r="J1118" s="45" t="s">
        <v>23</v>
      </c>
      <c r="K1118" s="53" t="s">
        <v>5111</v>
      </c>
      <c r="L1118" s="45" t="s">
        <v>25</v>
      </c>
      <c r="M1118" s="52" t="str">
        <f t="shared" si="196"/>
        <v>CapAl12.5X25X5.0</v>
      </c>
      <c r="N1118" s="52" t="str">
        <f t="shared" si="194"/>
        <v>CapAl12.5X25X5.0RA</v>
      </c>
      <c r="O1118" s="52" t="str">
        <f t="shared" si="197"/>
        <v>CapAl12.5X25X5.0LA</v>
      </c>
      <c r="P1118" s="52" t="s">
        <v>7608</v>
      </c>
      <c r="Q1118" s="50" t="s">
        <v>5113</v>
      </c>
      <c r="R1118" s="50" t="s">
        <v>7596</v>
      </c>
      <c r="S1118" s="50" t="str">
        <f t="shared" ca="1" si="199"/>
        <v>C:\Altium Libraries\Passives Library\DataSheet\Aluminum Electrolytic Capacitors (Panasonic).pdf</v>
      </c>
      <c r="T1118" s="50" t="str">
        <f t="shared" si="198"/>
        <v>MINIATURIZED ALUMINUM ELECTROLYTIC CAPACITORS CapAl12.5X25X5.0 6800uF±20% 10 V 105⁰С</v>
      </c>
    </row>
    <row r="1119" spans="1:20" x14ac:dyDescent="0.3">
      <c r="A1119" s="50" t="s">
        <v>7609</v>
      </c>
      <c r="B1119" s="50" t="str">
        <f t="shared" si="200"/>
        <v>HD</v>
      </c>
      <c r="C1119" s="51" t="s">
        <v>5218</v>
      </c>
      <c r="D1119" s="50" t="str">
        <f t="shared" si="201"/>
        <v>10000uF</v>
      </c>
      <c r="E1119" s="50" t="s">
        <v>5109</v>
      </c>
      <c r="F1119" s="50" t="str">
        <f t="shared" si="202"/>
        <v>10 V</v>
      </c>
      <c r="G1119" s="50" t="str">
        <f t="shared" si="203"/>
        <v>105⁰С</v>
      </c>
      <c r="H1119" s="52" t="s">
        <v>5907</v>
      </c>
      <c r="I1119" s="50" t="str">
        <f t="shared" si="195"/>
        <v>CapAl16X25X7.5mm 10000uF, 10 V</v>
      </c>
      <c r="J1119" s="45" t="s">
        <v>23</v>
      </c>
      <c r="K1119" s="53" t="s">
        <v>5111</v>
      </c>
      <c r="L1119" s="45" t="s">
        <v>25</v>
      </c>
      <c r="M1119" s="52" t="str">
        <f t="shared" si="196"/>
        <v>CapAl16X25X7.5</v>
      </c>
      <c r="N1119" s="52" t="str">
        <f t="shared" si="194"/>
        <v>CapAl16X25X7.5RA</v>
      </c>
      <c r="O1119" s="52" t="str">
        <f t="shared" si="197"/>
        <v>CapAl16X25X7.5LA</v>
      </c>
      <c r="P1119" s="52" t="s">
        <v>7610</v>
      </c>
      <c r="Q1119" s="50" t="s">
        <v>5113</v>
      </c>
      <c r="R1119" s="50" t="s">
        <v>7596</v>
      </c>
      <c r="S1119" s="50" t="str">
        <f t="shared" ca="1" si="199"/>
        <v>C:\Altium Libraries\Passives Library\DataSheet\Aluminum Electrolytic Capacitors (Panasonic).pdf</v>
      </c>
      <c r="T1119" s="50" t="str">
        <f t="shared" si="198"/>
        <v>MINIATURIZED ALUMINUM ELECTROLYTIC CAPACITORS CapAl16X25X7.5 10000uF±20% 10 V 105⁰С</v>
      </c>
    </row>
    <row r="1120" spans="1:20" x14ac:dyDescent="0.3">
      <c r="A1120" s="50" t="s">
        <v>7611</v>
      </c>
      <c r="B1120" s="50" t="str">
        <f t="shared" si="200"/>
        <v>HD</v>
      </c>
      <c r="C1120" s="51" t="s">
        <v>5226</v>
      </c>
      <c r="D1120" s="50" t="str">
        <f t="shared" si="201"/>
        <v>15000uF</v>
      </c>
      <c r="E1120" s="50" t="s">
        <v>5109</v>
      </c>
      <c r="F1120" s="50" t="str">
        <f t="shared" si="202"/>
        <v>10 V</v>
      </c>
      <c r="G1120" s="50" t="str">
        <f t="shared" si="203"/>
        <v>105⁰С</v>
      </c>
      <c r="H1120" s="52" t="s">
        <v>6118</v>
      </c>
      <c r="I1120" s="50" t="str">
        <f t="shared" si="195"/>
        <v>CapAl16X31.5X7.5mm 15000uF, 10 V</v>
      </c>
      <c r="J1120" s="45" t="s">
        <v>23</v>
      </c>
      <c r="K1120" s="53" t="s">
        <v>5111</v>
      </c>
      <c r="L1120" s="45" t="s">
        <v>25</v>
      </c>
      <c r="M1120" s="52" t="str">
        <f t="shared" si="196"/>
        <v>CapAl16X31.5X7.5</v>
      </c>
      <c r="N1120" s="52" t="str">
        <f t="shared" si="194"/>
        <v>CapAl16X31.5X7.5RA</v>
      </c>
      <c r="O1120" s="52" t="str">
        <f t="shared" si="197"/>
        <v>CapAl16X31.5X7.5LA</v>
      </c>
      <c r="P1120" s="52" t="s">
        <v>7612</v>
      </c>
      <c r="Q1120" s="50" t="s">
        <v>5113</v>
      </c>
      <c r="R1120" s="50" t="s">
        <v>7596</v>
      </c>
      <c r="S1120" s="50" t="str">
        <f t="shared" ca="1" si="199"/>
        <v>C:\Altium Libraries\Passives Library\DataSheet\Aluminum Electrolytic Capacitors (Panasonic).pdf</v>
      </c>
      <c r="T1120" s="50" t="str">
        <f t="shared" si="198"/>
        <v>MINIATURIZED ALUMINUM ELECTROLYTIC CAPACITORS CapAl16X31.5X7.5 15000uF±20% 10 V 105⁰С</v>
      </c>
    </row>
    <row r="1121" spans="1:20" x14ac:dyDescent="0.3">
      <c r="A1121" s="50" t="s">
        <v>7613</v>
      </c>
      <c r="B1121" s="50" t="str">
        <f t="shared" si="200"/>
        <v>HD</v>
      </c>
      <c r="C1121" s="51" t="s">
        <v>5245</v>
      </c>
      <c r="D1121" s="50" t="str">
        <f t="shared" si="201"/>
        <v>22000uF</v>
      </c>
      <c r="E1121" s="50" t="s">
        <v>5109</v>
      </c>
      <c r="F1121" s="50" t="str">
        <f t="shared" si="202"/>
        <v>10 V</v>
      </c>
      <c r="G1121" s="50" t="str">
        <f t="shared" si="203"/>
        <v>105⁰С</v>
      </c>
      <c r="H1121" s="52" t="s">
        <v>7126</v>
      </c>
      <c r="I1121" s="50" t="str">
        <f t="shared" si="195"/>
        <v>CapAl18X35.5X7.5mm 22000uF, 10 V</v>
      </c>
      <c r="J1121" s="45" t="s">
        <v>23</v>
      </c>
      <c r="K1121" s="53" t="s">
        <v>5111</v>
      </c>
      <c r="L1121" s="45" t="s">
        <v>25</v>
      </c>
      <c r="M1121" s="52" t="str">
        <f t="shared" si="196"/>
        <v>CapAl18X35.5X7.5</v>
      </c>
      <c r="N1121" s="52" t="str">
        <f t="shared" si="194"/>
        <v>CapAl18X35.5X7.5RA</v>
      </c>
      <c r="O1121" s="52" t="str">
        <f t="shared" si="197"/>
        <v>CapAl18X35.5X7.5LA</v>
      </c>
      <c r="P1121" s="52" t="s">
        <v>7614</v>
      </c>
      <c r="Q1121" s="50" t="s">
        <v>5113</v>
      </c>
      <c r="R1121" s="50" t="s">
        <v>7596</v>
      </c>
      <c r="S1121" s="50" t="str">
        <f t="shared" ca="1" si="199"/>
        <v>C:\Altium Libraries\Passives Library\DataSheet\Aluminum Electrolytic Capacitors (Panasonic).pdf</v>
      </c>
      <c r="T1121" s="50" t="str">
        <f t="shared" si="198"/>
        <v>MINIATURIZED ALUMINUM ELECTROLYTIC CAPACITORS CapAl18X35.5X7.5 22000uF±20% 10 V 105⁰С</v>
      </c>
    </row>
    <row r="1122" spans="1:20" x14ac:dyDescent="0.3">
      <c r="A1122" s="50" t="s">
        <v>7615</v>
      </c>
      <c r="B1122" s="50" t="str">
        <f t="shared" si="200"/>
        <v>HD</v>
      </c>
      <c r="C1122" s="51" t="s">
        <v>5120</v>
      </c>
      <c r="D1122" s="50" t="str">
        <f t="shared" si="201"/>
        <v>100uF</v>
      </c>
      <c r="E1122" s="50" t="s">
        <v>5109</v>
      </c>
      <c r="F1122" s="50" t="str">
        <f t="shared" si="202"/>
        <v>16 V</v>
      </c>
      <c r="G1122" s="50" t="str">
        <f t="shared" si="203"/>
        <v>105⁰С</v>
      </c>
      <c r="H1122" s="52" t="s">
        <v>7616</v>
      </c>
      <c r="I1122" s="50" t="str">
        <f t="shared" si="195"/>
        <v>CapAl5X11X2.0mm 100uF, 16 V</v>
      </c>
      <c r="J1122" s="45" t="s">
        <v>23</v>
      </c>
      <c r="K1122" s="53" t="s">
        <v>5111</v>
      </c>
      <c r="L1122" s="45" t="s">
        <v>25</v>
      </c>
      <c r="M1122" s="52" t="str">
        <f t="shared" si="196"/>
        <v>CapAl5X11X2.0</v>
      </c>
      <c r="N1122" s="52" t="str">
        <f t="shared" si="194"/>
        <v>CapAl5X11X2.0RA</v>
      </c>
      <c r="O1122" s="52" t="str">
        <f t="shared" si="197"/>
        <v>CapAl5X11X2.0LA</v>
      </c>
      <c r="P1122" s="52" t="s">
        <v>7617</v>
      </c>
      <c r="Q1122" s="50" t="s">
        <v>5113</v>
      </c>
      <c r="R1122" s="50" t="s">
        <v>7596</v>
      </c>
      <c r="S1122" s="50" t="str">
        <f t="shared" ca="1" si="199"/>
        <v>C:\Altium Libraries\Passives Library\DataSheet\Aluminum Electrolytic Capacitors (Panasonic).pdf</v>
      </c>
      <c r="T1122" s="50" t="str">
        <f t="shared" si="198"/>
        <v>MINIATURIZED ALUMINUM ELECTROLYTIC CAPACITORS CapAl5X11X2.0 100uF±20% 16 V 105⁰С</v>
      </c>
    </row>
    <row r="1123" spans="1:20" x14ac:dyDescent="0.3">
      <c r="A1123" s="50" t="s">
        <v>7618</v>
      </c>
      <c r="B1123" s="50" t="str">
        <f t="shared" si="200"/>
        <v>HD</v>
      </c>
      <c r="C1123" s="51" t="s">
        <v>5128</v>
      </c>
      <c r="D1123" s="50" t="str">
        <f t="shared" si="201"/>
        <v>220uF</v>
      </c>
      <c r="E1123" s="50" t="s">
        <v>5109</v>
      </c>
      <c r="F1123" s="50" t="str">
        <f t="shared" si="202"/>
        <v>16 V</v>
      </c>
      <c r="G1123" s="50" t="str">
        <f t="shared" si="203"/>
        <v>105⁰С</v>
      </c>
      <c r="H1123" s="52" t="s">
        <v>6845</v>
      </c>
      <c r="I1123" s="50" t="str">
        <f t="shared" si="195"/>
        <v>CapAl6.3X11.2X2.5mm 220uF, 16 V</v>
      </c>
      <c r="J1123" s="45" t="s">
        <v>23</v>
      </c>
      <c r="K1123" s="53" t="s">
        <v>5111</v>
      </c>
      <c r="L1123" s="45" t="s">
        <v>25</v>
      </c>
      <c r="M1123" s="52" t="str">
        <f t="shared" si="196"/>
        <v>CapAl6.3X11.2X2.5</v>
      </c>
      <c r="N1123" s="52" t="str">
        <f t="shared" si="194"/>
        <v>CapAl6.3X11.2X2.5RA</v>
      </c>
      <c r="O1123" s="52" t="str">
        <f t="shared" si="197"/>
        <v>CapAl6.3X11.2X2.5LA</v>
      </c>
      <c r="P1123" s="52" t="s">
        <v>7619</v>
      </c>
      <c r="Q1123" s="50" t="s">
        <v>5113</v>
      </c>
      <c r="R1123" s="50" t="s">
        <v>7596</v>
      </c>
      <c r="S1123" s="50" t="str">
        <f t="shared" ca="1" si="199"/>
        <v>C:\Altium Libraries\Passives Library\DataSheet\Aluminum Electrolytic Capacitors (Panasonic).pdf</v>
      </c>
      <c r="T1123" s="50" t="str">
        <f t="shared" si="198"/>
        <v>MINIATURIZED ALUMINUM ELECTROLYTIC CAPACITORS CapAl6.3X11.2X2.5 220uF±20% 16 V 105⁰С</v>
      </c>
    </row>
    <row r="1124" spans="1:20" x14ac:dyDescent="0.3">
      <c r="A1124" s="50" t="s">
        <v>7620</v>
      </c>
      <c r="B1124" s="50" t="str">
        <f t="shared" si="200"/>
        <v>HD</v>
      </c>
      <c r="C1124" s="51" t="s">
        <v>5136</v>
      </c>
      <c r="D1124" s="50" t="str">
        <f t="shared" si="201"/>
        <v>330uF</v>
      </c>
      <c r="E1124" s="50" t="s">
        <v>5109</v>
      </c>
      <c r="F1124" s="50" t="str">
        <f t="shared" si="202"/>
        <v>16 V</v>
      </c>
      <c r="G1124" s="50" t="str">
        <f t="shared" si="203"/>
        <v>105⁰С</v>
      </c>
      <c r="H1124" s="52" t="s">
        <v>5606</v>
      </c>
      <c r="I1124" s="50" t="str">
        <f t="shared" si="195"/>
        <v>CapAl8X11.5X3.5mm 330uF, 16 V</v>
      </c>
      <c r="J1124" s="45" t="s">
        <v>23</v>
      </c>
      <c r="K1124" s="53" t="s">
        <v>5111</v>
      </c>
      <c r="L1124" s="45" t="s">
        <v>25</v>
      </c>
      <c r="M1124" s="52" t="str">
        <f t="shared" si="196"/>
        <v>CapAl8X11.5X3.5</v>
      </c>
      <c r="N1124" s="52" t="str">
        <f t="shared" si="194"/>
        <v>CapAl8X11.5X3.5RA</v>
      </c>
      <c r="O1124" s="52" t="str">
        <f t="shared" si="197"/>
        <v>CapAl8X11.5X3.5LA</v>
      </c>
      <c r="P1124" s="52" t="s">
        <v>7621</v>
      </c>
      <c r="Q1124" s="50" t="s">
        <v>5113</v>
      </c>
      <c r="R1124" s="50" t="s">
        <v>7596</v>
      </c>
      <c r="S1124" s="50" t="str">
        <f t="shared" ca="1" si="199"/>
        <v>C:\Altium Libraries\Passives Library\DataSheet\Aluminum Electrolytic Capacitors (Panasonic).pdf</v>
      </c>
      <c r="T1124" s="50" t="str">
        <f t="shared" si="198"/>
        <v>MINIATURIZED ALUMINUM ELECTROLYTIC CAPACITORS CapAl8X11.5X3.5 330uF±20% 16 V 105⁰С</v>
      </c>
    </row>
    <row r="1125" spans="1:20" x14ac:dyDescent="0.3">
      <c r="A1125" s="50" t="s">
        <v>7622</v>
      </c>
      <c r="B1125" s="50" t="str">
        <f t="shared" si="200"/>
        <v>HD</v>
      </c>
      <c r="C1125" s="51" t="s">
        <v>5136</v>
      </c>
      <c r="D1125" s="50" t="str">
        <f t="shared" si="201"/>
        <v>470uF</v>
      </c>
      <c r="E1125" s="50" t="s">
        <v>5109</v>
      </c>
      <c r="F1125" s="50" t="str">
        <f t="shared" si="202"/>
        <v>16 V</v>
      </c>
      <c r="G1125" s="50" t="str">
        <f t="shared" si="203"/>
        <v>105⁰С</v>
      </c>
      <c r="H1125" s="52" t="s">
        <v>7060</v>
      </c>
      <c r="I1125" s="50" t="str">
        <f t="shared" si="195"/>
        <v>CapAl8X11.5X3.5mm 470uF, 16 V</v>
      </c>
      <c r="J1125" s="45" t="s">
        <v>23</v>
      </c>
      <c r="K1125" s="53" t="s">
        <v>5111</v>
      </c>
      <c r="L1125" s="45" t="s">
        <v>25</v>
      </c>
      <c r="M1125" s="52" t="str">
        <f t="shared" si="196"/>
        <v>CapAl8X11.5X3.5</v>
      </c>
      <c r="N1125" s="52" t="str">
        <f t="shared" si="194"/>
        <v>CapAl8X11.5X3.5RA</v>
      </c>
      <c r="O1125" s="52" t="str">
        <f t="shared" si="197"/>
        <v>CapAl8X11.5X3.5LA</v>
      </c>
      <c r="P1125" s="52" t="s">
        <v>7623</v>
      </c>
      <c r="Q1125" s="50" t="s">
        <v>5113</v>
      </c>
      <c r="R1125" s="50" t="s">
        <v>7596</v>
      </c>
      <c r="S1125" s="50" t="str">
        <f t="shared" ca="1" si="199"/>
        <v>C:\Altium Libraries\Passives Library\DataSheet\Aluminum Electrolytic Capacitors (Panasonic).pdf</v>
      </c>
      <c r="T1125" s="50" t="str">
        <f t="shared" si="198"/>
        <v>MINIATURIZED ALUMINUM ELECTROLYTIC CAPACITORS CapAl8X11.5X3.5 470uF±20% 16 V 105⁰С</v>
      </c>
    </row>
    <row r="1126" spans="1:20" x14ac:dyDescent="0.3">
      <c r="A1126" s="50" t="s">
        <v>7624</v>
      </c>
      <c r="B1126" s="50" t="str">
        <f t="shared" si="200"/>
        <v>HD</v>
      </c>
      <c r="C1126" s="51" t="s">
        <v>5184</v>
      </c>
      <c r="D1126" s="50" t="str">
        <f t="shared" si="201"/>
        <v>3300uF</v>
      </c>
      <c r="E1126" s="50" t="s">
        <v>5109</v>
      </c>
      <c r="F1126" s="50" t="str">
        <f t="shared" si="202"/>
        <v>16 V</v>
      </c>
      <c r="G1126" s="50" t="str">
        <f t="shared" si="203"/>
        <v>105⁰С</v>
      </c>
      <c r="H1126" s="52" t="s">
        <v>5851</v>
      </c>
      <c r="I1126" s="50" t="str">
        <f t="shared" si="195"/>
        <v>CapAl12.5X20X5.0mm 3300uF, 16 V</v>
      </c>
      <c r="J1126" s="45" t="s">
        <v>23</v>
      </c>
      <c r="K1126" s="53" t="s">
        <v>5111</v>
      </c>
      <c r="L1126" s="45" t="s">
        <v>25</v>
      </c>
      <c r="M1126" s="52" t="str">
        <f t="shared" si="196"/>
        <v>CapAl12.5X20X5.0</v>
      </c>
      <c r="N1126" s="52" t="str">
        <f t="shared" si="194"/>
        <v>CapAl12.5X20X5.0RA</v>
      </c>
      <c r="O1126" s="52" t="str">
        <f t="shared" si="197"/>
        <v>CapAl12.5X20X5.0LA</v>
      </c>
      <c r="P1126" s="52" t="s">
        <v>7625</v>
      </c>
      <c r="Q1126" s="50" t="s">
        <v>5113</v>
      </c>
      <c r="R1126" s="50" t="s">
        <v>7596</v>
      </c>
      <c r="S1126" s="50" t="str">
        <f t="shared" ca="1" si="199"/>
        <v>C:\Altium Libraries\Passives Library\DataSheet\Aluminum Electrolytic Capacitors (Panasonic).pdf</v>
      </c>
      <c r="T1126" s="50" t="str">
        <f t="shared" si="198"/>
        <v>MINIATURIZED ALUMINUM ELECTROLYTIC CAPACITORS CapAl12.5X20X5.0 3300uF±20% 16 V 105⁰С</v>
      </c>
    </row>
    <row r="1127" spans="1:20" x14ac:dyDescent="0.3">
      <c r="A1127" s="50" t="s">
        <v>7626</v>
      </c>
      <c r="B1127" s="50" t="str">
        <f t="shared" si="200"/>
        <v>HD</v>
      </c>
      <c r="C1127" s="51" t="s">
        <v>5196</v>
      </c>
      <c r="D1127" s="50" t="str">
        <f t="shared" si="201"/>
        <v>4700uF</v>
      </c>
      <c r="E1127" s="50" t="s">
        <v>5109</v>
      </c>
      <c r="F1127" s="50" t="str">
        <f t="shared" si="202"/>
        <v>16 V</v>
      </c>
      <c r="G1127" s="50" t="str">
        <f t="shared" si="203"/>
        <v>105⁰С</v>
      </c>
      <c r="H1127" s="52" t="s">
        <v>5646</v>
      </c>
      <c r="I1127" s="50" t="str">
        <f t="shared" si="195"/>
        <v>CapAl12.5X25X5.0mm 4700uF, 16 V</v>
      </c>
      <c r="J1127" s="45" t="s">
        <v>23</v>
      </c>
      <c r="K1127" s="53" t="s">
        <v>5111</v>
      </c>
      <c r="L1127" s="45" t="s">
        <v>25</v>
      </c>
      <c r="M1127" s="52" t="str">
        <f t="shared" si="196"/>
        <v>CapAl12.5X25X5.0</v>
      </c>
      <c r="N1127" s="52" t="str">
        <f t="shared" si="194"/>
        <v>CapAl12.5X25X5.0RA</v>
      </c>
      <c r="O1127" s="52" t="str">
        <f t="shared" si="197"/>
        <v>CapAl12.5X25X5.0LA</v>
      </c>
      <c r="P1127" s="52" t="s">
        <v>7627</v>
      </c>
      <c r="Q1127" s="50" t="s">
        <v>5113</v>
      </c>
      <c r="R1127" s="50" t="s">
        <v>7596</v>
      </c>
      <c r="S1127" s="50" t="str">
        <f t="shared" ca="1" si="199"/>
        <v>C:\Altium Libraries\Passives Library\DataSheet\Aluminum Electrolytic Capacitors (Panasonic).pdf</v>
      </c>
      <c r="T1127" s="50" t="str">
        <f t="shared" si="198"/>
        <v>MINIATURIZED ALUMINUM ELECTROLYTIC CAPACITORS CapAl12.5X25X5.0 4700uF±20% 16 V 105⁰С</v>
      </c>
    </row>
    <row r="1128" spans="1:20" x14ac:dyDescent="0.3">
      <c r="A1128" s="50" t="s">
        <v>7628</v>
      </c>
      <c r="B1128" s="50" t="str">
        <f t="shared" si="200"/>
        <v>HD</v>
      </c>
      <c r="C1128" s="51" t="s">
        <v>5218</v>
      </c>
      <c r="D1128" s="50" t="str">
        <f t="shared" si="201"/>
        <v>6800uF</v>
      </c>
      <c r="E1128" s="50" t="s">
        <v>5109</v>
      </c>
      <c r="F1128" s="50" t="str">
        <f t="shared" si="202"/>
        <v>16 V</v>
      </c>
      <c r="G1128" s="50" t="str">
        <f t="shared" si="203"/>
        <v>105⁰С</v>
      </c>
      <c r="H1128" s="52" t="s">
        <v>7629</v>
      </c>
      <c r="I1128" s="50" t="str">
        <f t="shared" si="195"/>
        <v>CapAl16X25X7.5mm 6800uF, 16 V</v>
      </c>
      <c r="J1128" s="45" t="s">
        <v>23</v>
      </c>
      <c r="K1128" s="53" t="s">
        <v>5111</v>
      </c>
      <c r="L1128" s="45" t="s">
        <v>25</v>
      </c>
      <c r="M1128" s="52" t="str">
        <f t="shared" si="196"/>
        <v>CapAl16X25X7.5</v>
      </c>
      <c r="N1128" s="52" t="str">
        <f t="shared" si="194"/>
        <v>CapAl16X25X7.5RA</v>
      </c>
      <c r="O1128" s="52" t="str">
        <f t="shared" si="197"/>
        <v>CapAl16X25X7.5LA</v>
      </c>
      <c r="P1128" s="52" t="s">
        <v>7630</v>
      </c>
      <c r="Q1128" s="50" t="s">
        <v>5113</v>
      </c>
      <c r="R1128" s="50" t="s">
        <v>7596</v>
      </c>
      <c r="S1128" s="50" t="str">
        <f t="shared" ca="1" si="199"/>
        <v>C:\Altium Libraries\Passives Library\DataSheet\Aluminum Electrolytic Capacitors (Panasonic).pdf</v>
      </c>
      <c r="T1128" s="50" t="str">
        <f t="shared" si="198"/>
        <v>MINIATURIZED ALUMINUM ELECTROLYTIC CAPACITORS CapAl16X25X7.5 6800uF±20% 16 V 105⁰С</v>
      </c>
    </row>
    <row r="1129" spans="1:20" x14ac:dyDescent="0.3">
      <c r="A1129" s="50" t="s">
        <v>7631</v>
      </c>
      <c r="B1129" s="50" t="str">
        <f t="shared" si="200"/>
        <v>HD</v>
      </c>
      <c r="C1129" s="51" t="s">
        <v>5218</v>
      </c>
      <c r="D1129" s="50" t="str">
        <f t="shared" si="201"/>
        <v>8200uF</v>
      </c>
      <c r="E1129" s="50" t="s">
        <v>5109</v>
      </c>
      <c r="F1129" s="50" t="str">
        <f t="shared" si="202"/>
        <v>16 V</v>
      </c>
      <c r="G1129" s="50" t="str">
        <f t="shared" si="203"/>
        <v>105⁰С</v>
      </c>
      <c r="H1129" s="52" t="s">
        <v>7629</v>
      </c>
      <c r="I1129" s="50" t="str">
        <f t="shared" si="195"/>
        <v>CapAl16X25X7.5mm 8200uF, 16 V</v>
      </c>
      <c r="J1129" s="45" t="s">
        <v>23</v>
      </c>
      <c r="K1129" s="53" t="s">
        <v>5111</v>
      </c>
      <c r="L1129" s="45" t="s">
        <v>25</v>
      </c>
      <c r="M1129" s="52" t="str">
        <f t="shared" si="196"/>
        <v>CapAl16X25X7.5</v>
      </c>
      <c r="N1129" s="52" t="str">
        <f t="shared" si="194"/>
        <v>CapAl16X25X7.5RA</v>
      </c>
      <c r="O1129" s="52" t="str">
        <f t="shared" si="197"/>
        <v>CapAl16X25X7.5LA</v>
      </c>
      <c r="P1129" s="52" t="s">
        <v>7632</v>
      </c>
      <c r="Q1129" s="50" t="s">
        <v>5113</v>
      </c>
      <c r="R1129" s="50" t="s">
        <v>7596</v>
      </c>
      <c r="S1129" s="50" t="str">
        <f t="shared" ca="1" si="199"/>
        <v>C:\Altium Libraries\Passives Library\DataSheet\Aluminum Electrolytic Capacitors (Panasonic).pdf</v>
      </c>
      <c r="T1129" s="50" t="str">
        <f t="shared" si="198"/>
        <v>MINIATURIZED ALUMINUM ELECTROLYTIC CAPACITORS CapAl16X25X7.5 8200uF±20% 16 V 105⁰С</v>
      </c>
    </row>
    <row r="1130" spans="1:20" x14ac:dyDescent="0.3">
      <c r="A1130" s="50" t="s">
        <v>7633</v>
      </c>
      <c r="B1130" s="50" t="str">
        <f t="shared" si="200"/>
        <v>HD</v>
      </c>
      <c r="C1130" s="51" t="s">
        <v>5226</v>
      </c>
      <c r="D1130" s="50" t="str">
        <f t="shared" si="201"/>
        <v>10000uF</v>
      </c>
      <c r="E1130" s="50" t="s">
        <v>5109</v>
      </c>
      <c r="F1130" s="50" t="str">
        <f t="shared" si="202"/>
        <v>16 V</v>
      </c>
      <c r="G1130" s="50" t="str">
        <f t="shared" si="203"/>
        <v>105⁰С</v>
      </c>
      <c r="H1130" s="52" t="s">
        <v>5916</v>
      </c>
      <c r="I1130" s="50" t="str">
        <f t="shared" si="195"/>
        <v>CapAl16X31.5X7.5mm 10000uF, 16 V</v>
      </c>
      <c r="J1130" s="45" t="s">
        <v>23</v>
      </c>
      <c r="K1130" s="53" t="s">
        <v>5111</v>
      </c>
      <c r="L1130" s="45" t="s">
        <v>25</v>
      </c>
      <c r="M1130" s="52" t="str">
        <f t="shared" si="196"/>
        <v>CapAl16X31.5X7.5</v>
      </c>
      <c r="N1130" s="52" t="str">
        <f t="shared" si="194"/>
        <v>CapAl16X31.5X7.5RA</v>
      </c>
      <c r="O1130" s="52" t="str">
        <f t="shared" si="197"/>
        <v>CapAl16X31.5X7.5LA</v>
      </c>
      <c r="P1130" s="52" t="s">
        <v>7634</v>
      </c>
      <c r="Q1130" s="50" t="s">
        <v>5113</v>
      </c>
      <c r="R1130" s="50" t="s">
        <v>7596</v>
      </c>
      <c r="S1130" s="50" t="str">
        <f t="shared" ca="1" si="199"/>
        <v>C:\Altium Libraries\Passives Library\DataSheet\Aluminum Electrolytic Capacitors (Panasonic).pdf</v>
      </c>
      <c r="T1130" s="50" t="str">
        <f t="shared" si="198"/>
        <v>MINIATURIZED ALUMINUM ELECTROLYTIC CAPACITORS CapAl16X31.5X7.5 10000uF±20% 16 V 105⁰С</v>
      </c>
    </row>
    <row r="1131" spans="1:20" x14ac:dyDescent="0.3">
      <c r="A1131" s="50" t="s">
        <v>7635</v>
      </c>
      <c r="B1131" s="50" t="str">
        <f t="shared" si="200"/>
        <v>HD</v>
      </c>
      <c r="C1131" s="51" t="s">
        <v>5245</v>
      </c>
      <c r="D1131" s="50" t="str">
        <f t="shared" si="201"/>
        <v>15000uF</v>
      </c>
      <c r="E1131" s="50" t="s">
        <v>5109</v>
      </c>
      <c r="F1131" s="50" t="str">
        <f t="shared" si="202"/>
        <v>16 V</v>
      </c>
      <c r="G1131" s="50" t="str">
        <f t="shared" si="203"/>
        <v>105⁰С</v>
      </c>
      <c r="H1131" s="52" t="s">
        <v>7636</v>
      </c>
      <c r="I1131" s="50" t="str">
        <f t="shared" si="195"/>
        <v>CapAl18X35.5X7.5mm 15000uF, 16 V</v>
      </c>
      <c r="J1131" s="45" t="s">
        <v>23</v>
      </c>
      <c r="K1131" s="53" t="s">
        <v>5111</v>
      </c>
      <c r="L1131" s="45" t="s">
        <v>25</v>
      </c>
      <c r="M1131" s="52" t="str">
        <f t="shared" si="196"/>
        <v>CapAl18X35.5X7.5</v>
      </c>
      <c r="N1131" s="52" t="str">
        <f t="shared" si="194"/>
        <v>CapAl18X35.5X7.5RA</v>
      </c>
      <c r="O1131" s="52" t="str">
        <f t="shared" si="197"/>
        <v>CapAl18X35.5X7.5LA</v>
      </c>
      <c r="P1131" s="52" t="s">
        <v>7637</v>
      </c>
      <c r="Q1131" s="50" t="s">
        <v>5113</v>
      </c>
      <c r="R1131" s="50" t="s">
        <v>7596</v>
      </c>
      <c r="S1131" s="50" t="str">
        <f t="shared" ca="1" si="199"/>
        <v>C:\Altium Libraries\Passives Library\DataSheet\Aluminum Electrolytic Capacitors (Panasonic).pdf</v>
      </c>
      <c r="T1131" s="50" t="str">
        <f t="shared" si="198"/>
        <v>MINIATURIZED ALUMINUM ELECTROLYTIC CAPACITORS CapAl18X35.5X7.5 15000uF±20% 16 V 105⁰С</v>
      </c>
    </row>
    <row r="1132" spans="1:20" x14ac:dyDescent="0.3">
      <c r="A1132" s="50" t="s">
        <v>7638</v>
      </c>
      <c r="B1132" s="50" t="str">
        <f t="shared" si="200"/>
        <v>HD</v>
      </c>
      <c r="C1132" s="51" t="s">
        <v>5120</v>
      </c>
      <c r="D1132" s="50" t="str">
        <f t="shared" si="201"/>
        <v>47uF</v>
      </c>
      <c r="E1132" s="50" t="s">
        <v>5109</v>
      </c>
      <c r="F1132" s="50" t="str">
        <f t="shared" si="202"/>
        <v>25 V</v>
      </c>
      <c r="G1132" s="50" t="str">
        <f t="shared" si="203"/>
        <v>105⁰С</v>
      </c>
      <c r="H1132" s="52" t="s">
        <v>7639</v>
      </c>
      <c r="I1132" s="50" t="str">
        <f t="shared" si="195"/>
        <v>CapAl5X11X2.0mm 47uF, 25 V</v>
      </c>
      <c r="J1132" s="45" t="s">
        <v>23</v>
      </c>
      <c r="K1132" s="53" t="s">
        <v>5111</v>
      </c>
      <c r="L1132" s="45" t="s">
        <v>25</v>
      </c>
      <c r="M1132" s="52" t="str">
        <f t="shared" si="196"/>
        <v>CapAl5X11X2.0</v>
      </c>
      <c r="N1132" s="52" t="str">
        <f t="shared" si="194"/>
        <v>CapAl5X11X2.0RA</v>
      </c>
      <c r="O1132" s="52" t="str">
        <f t="shared" si="197"/>
        <v>CapAl5X11X2.0LA</v>
      </c>
      <c r="P1132" s="52" t="s">
        <v>7640</v>
      </c>
      <c r="Q1132" s="50" t="s">
        <v>5113</v>
      </c>
      <c r="R1132" s="50" t="s">
        <v>7596</v>
      </c>
      <c r="S1132" s="50" t="str">
        <f t="shared" ca="1" si="199"/>
        <v>C:\Altium Libraries\Passives Library\DataSheet\Aluminum Electrolytic Capacitors (Panasonic).pdf</v>
      </c>
      <c r="T1132" s="50" t="str">
        <f t="shared" si="198"/>
        <v>MINIATURIZED ALUMINUM ELECTROLYTIC CAPACITORS CapAl5X11X2.0 47uF±20% 25 V 105⁰С</v>
      </c>
    </row>
    <row r="1133" spans="1:20" x14ac:dyDescent="0.3">
      <c r="A1133" s="50" t="s">
        <v>7641</v>
      </c>
      <c r="B1133" s="50" t="str">
        <f t="shared" si="200"/>
        <v>HD</v>
      </c>
      <c r="C1133" s="51" t="s">
        <v>5120</v>
      </c>
      <c r="D1133" s="50" t="str">
        <f t="shared" si="201"/>
        <v>68uF</v>
      </c>
      <c r="E1133" s="50" t="s">
        <v>5109</v>
      </c>
      <c r="F1133" s="50" t="str">
        <f t="shared" si="202"/>
        <v>25 V</v>
      </c>
      <c r="G1133" s="50" t="str">
        <f t="shared" si="203"/>
        <v>105⁰С</v>
      </c>
      <c r="H1133" s="52" t="s">
        <v>7639</v>
      </c>
      <c r="I1133" s="50" t="str">
        <f t="shared" si="195"/>
        <v>CapAl5X11X2.0mm 68uF, 25 V</v>
      </c>
      <c r="J1133" s="45" t="s">
        <v>23</v>
      </c>
      <c r="K1133" s="53" t="s">
        <v>5111</v>
      </c>
      <c r="L1133" s="45" t="s">
        <v>25</v>
      </c>
      <c r="M1133" s="52" t="str">
        <f t="shared" si="196"/>
        <v>CapAl5X11X2.0</v>
      </c>
      <c r="N1133" s="52" t="str">
        <f t="shared" si="194"/>
        <v>CapAl5X11X2.0RA</v>
      </c>
      <c r="O1133" s="52" t="str">
        <f t="shared" si="197"/>
        <v>CapAl5X11X2.0LA</v>
      </c>
      <c r="P1133" s="52" t="s">
        <v>7642</v>
      </c>
      <c r="Q1133" s="50" t="s">
        <v>5113</v>
      </c>
      <c r="R1133" s="50" t="s">
        <v>7596</v>
      </c>
      <c r="S1133" s="50" t="str">
        <f t="shared" ca="1" si="199"/>
        <v>C:\Altium Libraries\Passives Library\DataSheet\Aluminum Electrolytic Capacitors (Panasonic).pdf</v>
      </c>
      <c r="T1133" s="50" t="str">
        <f t="shared" si="198"/>
        <v>MINIATURIZED ALUMINUM ELECTROLYTIC CAPACITORS CapAl5X11X2.0 68uF±20% 25 V 105⁰С</v>
      </c>
    </row>
    <row r="1134" spans="1:20" x14ac:dyDescent="0.3">
      <c r="A1134" s="50" t="s">
        <v>7643</v>
      </c>
      <c r="B1134" s="50" t="str">
        <f t="shared" si="200"/>
        <v>HD</v>
      </c>
      <c r="C1134" s="51" t="s">
        <v>5128</v>
      </c>
      <c r="D1134" s="50" t="str">
        <f t="shared" si="201"/>
        <v>100uF</v>
      </c>
      <c r="E1134" s="50" t="s">
        <v>5109</v>
      </c>
      <c r="F1134" s="50" t="str">
        <f t="shared" si="202"/>
        <v>25 V</v>
      </c>
      <c r="G1134" s="50" t="str">
        <f t="shared" si="203"/>
        <v>105⁰С</v>
      </c>
      <c r="H1134" s="52" t="s">
        <v>7644</v>
      </c>
      <c r="I1134" s="50" t="str">
        <f t="shared" si="195"/>
        <v>CapAl6.3X11.2X2.5mm 100uF, 25 V</v>
      </c>
      <c r="J1134" s="45" t="s">
        <v>23</v>
      </c>
      <c r="K1134" s="53" t="s">
        <v>5111</v>
      </c>
      <c r="L1134" s="45" t="s">
        <v>25</v>
      </c>
      <c r="M1134" s="52" t="str">
        <f t="shared" si="196"/>
        <v>CapAl6.3X11.2X2.5</v>
      </c>
      <c r="N1134" s="52" t="str">
        <f t="shared" si="194"/>
        <v>CapAl6.3X11.2X2.5RA</v>
      </c>
      <c r="O1134" s="52" t="str">
        <f t="shared" si="197"/>
        <v>CapAl6.3X11.2X2.5LA</v>
      </c>
      <c r="P1134" s="52" t="s">
        <v>7645</v>
      </c>
      <c r="Q1134" s="50" t="s">
        <v>5113</v>
      </c>
      <c r="R1134" s="50" t="s">
        <v>7596</v>
      </c>
      <c r="S1134" s="50" t="str">
        <f t="shared" ca="1" si="199"/>
        <v>C:\Altium Libraries\Passives Library\DataSheet\Aluminum Electrolytic Capacitors (Panasonic).pdf</v>
      </c>
      <c r="T1134" s="50" t="str">
        <f t="shared" si="198"/>
        <v>MINIATURIZED ALUMINUM ELECTROLYTIC CAPACITORS CapAl6.3X11.2X2.5 100uF±20% 25 V 105⁰С</v>
      </c>
    </row>
    <row r="1135" spans="1:20" x14ac:dyDescent="0.3">
      <c r="A1135" s="50" t="s">
        <v>7646</v>
      </c>
      <c r="B1135" s="50" t="str">
        <f t="shared" si="200"/>
        <v>HD</v>
      </c>
      <c r="C1135" s="51" t="s">
        <v>5136</v>
      </c>
      <c r="D1135" s="50" t="str">
        <f t="shared" si="201"/>
        <v>220uF</v>
      </c>
      <c r="E1135" s="50" t="s">
        <v>5109</v>
      </c>
      <c r="F1135" s="50" t="str">
        <f t="shared" si="202"/>
        <v>25 V</v>
      </c>
      <c r="G1135" s="50" t="str">
        <f t="shared" si="203"/>
        <v>105⁰С</v>
      </c>
      <c r="H1135" s="52" t="s">
        <v>7647</v>
      </c>
      <c r="I1135" s="50" t="str">
        <f t="shared" si="195"/>
        <v>CapAl8X11.5X3.5mm 220uF, 25 V</v>
      </c>
      <c r="J1135" s="45" t="s">
        <v>23</v>
      </c>
      <c r="K1135" s="53" t="s">
        <v>5111</v>
      </c>
      <c r="L1135" s="45" t="s">
        <v>25</v>
      </c>
      <c r="M1135" s="52" t="str">
        <f t="shared" si="196"/>
        <v>CapAl8X11.5X3.5</v>
      </c>
      <c r="N1135" s="52" t="str">
        <f t="shared" si="194"/>
        <v>CapAl8X11.5X3.5RA</v>
      </c>
      <c r="O1135" s="52" t="str">
        <f t="shared" si="197"/>
        <v>CapAl8X11.5X3.5LA</v>
      </c>
      <c r="P1135" s="52" t="s">
        <v>7648</v>
      </c>
      <c r="Q1135" s="50" t="s">
        <v>5113</v>
      </c>
      <c r="R1135" s="50" t="s">
        <v>7596</v>
      </c>
      <c r="S1135" s="50" t="str">
        <f t="shared" ca="1" si="199"/>
        <v>C:\Altium Libraries\Passives Library\DataSheet\Aluminum Electrolytic Capacitors (Panasonic).pdf</v>
      </c>
      <c r="T1135" s="50" t="str">
        <f t="shared" si="198"/>
        <v>MINIATURIZED ALUMINUM ELECTROLYTIC CAPACITORS CapAl8X11.5X3.5 220uF±20% 25 V 105⁰С</v>
      </c>
    </row>
    <row r="1136" spans="1:20" x14ac:dyDescent="0.3">
      <c r="A1136" s="50" t="s">
        <v>7649</v>
      </c>
      <c r="B1136" s="50" t="str">
        <f t="shared" si="200"/>
        <v>HD</v>
      </c>
      <c r="C1136" s="51" t="s">
        <v>5136</v>
      </c>
      <c r="D1136" s="50" t="str">
        <f t="shared" si="201"/>
        <v>330uF</v>
      </c>
      <c r="E1136" s="50" t="s">
        <v>5109</v>
      </c>
      <c r="F1136" s="50" t="str">
        <f t="shared" si="202"/>
        <v>25 V</v>
      </c>
      <c r="G1136" s="50" t="str">
        <f t="shared" si="203"/>
        <v>105⁰С</v>
      </c>
      <c r="H1136" s="52" t="s">
        <v>7060</v>
      </c>
      <c r="I1136" s="50" t="str">
        <f t="shared" si="195"/>
        <v>CapAl8X11.5X3.5mm 330uF, 25 V</v>
      </c>
      <c r="J1136" s="45" t="s">
        <v>23</v>
      </c>
      <c r="K1136" s="53" t="s">
        <v>5111</v>
      </c>
      <c r="L1136" s="45" t="s">
        <v>25</v>
      </c>
      <c r="M1136" s="52" t="str">
        <f t="shared" si="196"/>
        <v>CapAl8X11.5X3.5</v>
      </c>
      <c r="N1136" s="52" t="str">
        <f t="shared" si="194"/>
        <v>CapAl8X11.5X3.5RA</v>
      </c>
      <c r="O1136" s="52" t="str">
        <f t="shared" si="197"/>
        <v>CapAl8X11.5X3.5LA</v>
      </c>
      <c r="P1136" s="52" t="s">
        <v>7650</v>
      </c>
      <c r="Q1136" s="50" t="s">
        <v>5113</v>
      </c>
      <c r="R1136" s="50" t="s">
        <v>7596</v>
      </c>
      <c r="S1136" s="50" t="str">
        <f t="shared" ca="1" si="199"/>
        <v>C:\Altium Libraries\Passives Library\DataSheet\Aluminum Electrolytic Capacitors (Panasonic).pdf</v>
      </c>
      <c r="T1136" s="50" t="str">
        <f t="shared" si="198"/>
        <v>MINIATURIZED ALUMINUM ELECTROLYTIC CAPACITORS CapAl8X11.5X3.5 330uF±20% 25 V 105⁰С</v>
      </c>
    </row>
    <row r="1137" spans="1:20" x14ac:dyDescent="0.3">
      <c r="A1137" s="50" t="s">
        <v>7651</v>
      </c>
      <c r="B1137" s="50" t="str">
        <f t="shared" si="200"/>
        <v>HD</v>
      </c>
      <c r="C1137" s="51" t="s">
        <v>5148</v>
      </c>
      <c r="D1137" s="50" t="str">
        <f t="shared" si="201"/>
        <v>470uF</v>
      </c>
      <c r="E1137" s="50" t="s">
        <v>5109</v>
      </c>
      <c r="F1137" s="50" t="str">
        <f t="shared" si="202"/>
        <v>25 V</v>
      </c>
      <c r="G1137" s="50" t="str">
        <f t="shared" si="203"/>
        <v>105⁰С</v>
      </c>
      <c r="H1137" s="52" t="s">
        <v>7652</v>
      </c>
      <c r="I1137" s="50" t="str">
        <f t="shared" si="195"/>
        <v>CapAl10X12.5X5.0mm 470uF, 25 V</v>
      </c>
      <c r="J1137" s="45" t="s">
        <v>23</v>
      </c>
      <c r="K1137" s="53" t="s">
        <v>5111</v>
      </c>
      <c r="L1137" s="45" t="s">
        <v>25</v>
      </c>
      <c r="M1137" s="52" t="str">
        <f t="shared" si="196"/>
        <v>CapAl10X12.5X5.0</v>
      </c>
      <c r="N1137" s="52" t="str">
        <f t="shared" si="194"/>
        <v>CapAl10X12.5X5.0RA</v>
      </c>
      <c r="O1137" s="52" t="str">
        <f t="shared" si="197"/>
        <v>CapAl10X12.5X5.0LA</v>
      </c>
      <c r="P1137" s="52" t="s">
        <v>7653</v>
      </c>
      <c r="Q1137" s="50" t="s">
        <v>5113</v>
      </c>
      <c r="R1137" s="50" t="s">
        <v>7596</v>
      </c>
      <c r="S1137" s="50" t="str">
        <f t="shared" ca="1" si="199"/>
        <v>C:\Altium Libraries\Passives Library\DataSheet\Aluminum Electrolytic Capacitors (Panasonic).pdf</v>
      </c>
      <c r="T1137" s="50" t="str">
        <f t="shared" si="198"/>
        <v>MINIATURIZED ALUMINUM ELECTROLYTIC CAPACITORS CapAl10X12.5X5.0 470uF±20% 25 V 105⁰С</v>
      </c>
    </row>
    <row r="1138" spans="1:20" x14ac:dyDescent="0.3">
      <c r="A1138" s="50" t="s">
        <v>7654</v>
      </c>
      <c r="B1138" s="50" t="str">
        <f t="shared" si="200"/>
        <v>HD</v>
      </c>
      <c r="C1138" s="51" t="s">
        <v>5158</v>
      </c>
      <c r="D1138" s="50" t="str">
        <f t="shared" si="201"/>
        <v>1000uF</v>
      </c>
      <c r="E1138" s="50" t="s">
        <v>5109</v>
      </c>
      <c r="F1138" s="50" t="str">
        <f t="shared" si="202"/>
        <v>25 V</v>
      </c>
      <c r="G1138" s="50" t="str">
        <f t="shared" si="203"/>
        <v>105⁰С</v>
      </c>
      <c r="H1138" s="52" t="s">
        <v>7067</v>
      </c>
      <c r="I1138" s="50" t="str">
        <f t="shared" si="195"/>
        <v>CapAl10X16X5.0mm 1000uF, 25 V</v>
      </c>
      <c r="J1138" s="45" t="s">
        <v>23</v>
      </c>
      <c r="K1138" s="53" t="s">
        <v>5111</v>
      </c>
      <c r="L1138" s="45" t="s">
        <v>25</v>
      </c>
      <c r="M1138" s="52" t="str">
        <f t="shared" si="196"/>
        <v>CapAl10X16X5.0</v>
      </c>
      <c r="N1138" s="52" t="str">
        <f t="shared" si="194"/>
        <v>CapAl10X16X5.0RA</v>
      </c>
      <c r="O1138" s="52" t="str">
        <f t="shared" si="197"/>
        <v>CapAl10X16X5.0LA</v>
      </c>
      <c r="P1138" s="52" t="s">
        <v>7655</v>
      </c>
      <c r="Q1138" s="50" t="s">
        <v>5113</v>
      </c>
      <c r="R1138" s="50" t="s">
        <v>7596</v>
      </c>
      <c r="S1138" s="50" t="str">
        <f t="shared" ca="1" si="199"/>
        <v>C:\Altium Libraries\Passives Library\DataSheet\Aluminum Electrolytic Capacitors (Panasonic).pdf</v>
      </c>
      <c r="T1138" s="50" t="str">
        <f t="shared" si="198"/>
        <v>MINIATURIZED ALUMINUM ELECTROLYTIC CAPACITORS CapAl10X16X5.0 1000uF±20% 25 V 105⁰С</v>
      </c>
    </row>
    <row r="1139" spans="1:20" x14ac:dyDescent="0.3">
      <c r="A1139" s="50" t="s">
        <v>7656</v>
      </c>
      <c r="B1139" s="50" t="str">
        <f t="shared" si="200"/>
        <v>HD</v>
      </c>
      <c r="C1139" s="51" t="s">
        <v>5184</v>
      </c>
      <c r="D1139" s="50" t="str">
        <f t="shared" si="201"/>
        <v>2200uF</v>
      </c>
      <c r="E1139" s="50" t="s">
        <v>5109</v>
      </c>
      <c r="F1139" s="50" t="str">
        <f t="shared" si="202"/>
        <v>25 V</v>
      </c>
      <c r="G1139" s="50" t="str">
        <f t="shared" si="203"/>
        <v>105⁰С</v>
      </c>
      <c r="H1139" s="52" t="s">
        <v>7657</v>
      </c>
      <c r="I1139" s="50" t="str">
        <f t="shared" si="195"/>
        <v>CapAl12.5X20X5.0mm 2200uF, 25 V</v>
      </c>
      <c r="J1139" s="45" t="s">
        <v>23</v>
      </c>
      <c r="K1139" s="53" t="s">
        <v>5111</v>
      </c>
      <c r="L1139" s="45" t="s">
        <v>25</v>
      </c>
      <c r="M1139" s="52" t="str">
        <f t="shared" si="196"/>
        <v>CapAl12.5X20X5.0</v>
      </c>
      <c r="N1139" s="52" t="str">
        <f t="shared" si="194"/>
        <v>CapAl12.5X20X5.0RA</v>
      </c>
      <c r="O1139" s="52" t="str">
        <f t="shared" si="197"/>
        <v>CapAl12.5X20X5.0LA</v>
      </c>
      <c r="P1139" s="52" t="s">
        <v>7658</v>
      </c>
      <c r="Q1139" s="50" t="s">
        <v>5113</v>
      </c>
      <c r="R1139" s="50" t="s">
        <v>7596</v>
      </c>
      <c r="S1139" s="50" t="str">
        <f t="shared" ca="1" si="199"/>
        <v>C:\Altium Libraries\Passives Library\DataSheet\Aluminum Electrolytic Capacitors (Panasonic).pdf</v>
      </c>
      <c r="T1139" s="50" t="str">
        <f t="shared" si="198"/>
        <v>MINIATURIZED ALUMINUM ELECTROLYTIC CAPACITORS CapAl12.5X20X5.0 2200uF±20% 25 V 105⁰С</v>
      </c>
    </row>
    <row r="1140" spans="1:20" x14ac:dyDescent="0.3">
      <c r="A1140" s="50" t="s">
        <v>7659</v>
      </c>
      <c r="B1140" s="50" t="str">
        <f t="shared" si="200"/>
        <v>HD</v>
      </c>
      <c r="C1140" s="51" t="s">
        <v>5196</v>
      </c>
      <c r="D1140" s="50" t="str">
        <f t="shared" si="201"/>
        <v>3300uF</v>
      </c>
      <c r="E1140" s="50" t="s">
        <v>5109</v>
      </c>
      <c r="F1140" s="50" t="str">
        <f t="shared" si="202"/>
        <v>25 V</v>
      </c>
      <c r="G1140" s="50" t="str">
        <f t="shared" si="203"/>
        <v>105⁰С</v>
      </c>
      <c r="H1140" s="52" t="s">
        <v>5895</v>
      </c>
      <c r="I1140" s="50" t="str">
        <f t="shared" si="195"/>
        <v>CapAl12.5X25X5.0mm 3300uF, 25 V</v>
      </c>
      <c r="J1140" s="45" t="s">
        <v>23</v>
      </c>
      <c r="K1140" s="53" t="s">
        <v>5111</v>
      </c>
      <c r="L1140" s="45" t="s">
        <v>25</v>
      </c>
      <c r="M1140" s="52" t="str">
        <f t="shared" si="196"/>
        <v>CapAl12.5X25X5.0</v>
      </c>
      <c r="N1140" s="52" t="str">
        <f t="shared" si="194"/>
        <v>CapAl12.5X25X5.0RA</v>
      </c>
      <c r="O1140" s="52" t="str">
        <f t="shared" si="197"/>
        <v>CapAl12.5X25X5.0LA</v>
      </c>
      <c r="P1140" s="52" t="s">
        <v>7660</v>
      </c>
      <c r="Q1140" s="50" t="s">
        <v>5113</v>
      </c>
      <c r="R1140" s="50" t="s">
        <v>7596</v>
      </c>
      <c r="S1140" s="50" t="str">
        <f t="shared" ca="1" si="199"/>
        <v>C:\Altium Libraries\Passives Library\DataSheet\Aluminum Electrolytic Capacitors (Panasonic).pdf</v>
      </c>
      <c r="T1140" s="50" t="str">
        <f t="shared" si="198"/>
        <v>MINIATURIZED ALUMINUM ELECTROLYTIC CAPACITORS CapAl12.5X25X5.0 3300uF±20% 25 V 105⁰С</v>
      </c>
    </row>
    <row r="1141" spans="1:20" x14ac:dyDescent="0.3">
      <c r="A1141" s="50" t="s">
        <v>7661</v>
      </c>
      <c r="B1141" s="50" t="str">
        <f t="shared" si="200"/>
        <v>HD</v>
      </c>
      <c r="C1141" s="51" t="s">
        <v>5218</v>
      </c>
      <c r="D1141" s="50" t="str">
        <f t="shared" si="201"/>
        <v>4700uF</v>
      </c>
      <c r="E1141" s="50" t="s">
        <v>5109</v>
      </c>
      <c r="F1141" s="50" t="str">
        <f t="shared" si="202"/>
        <v>25 V</v>
      </c>
      <c r="G1141" s="50" t="str">
        <f t="shared" si="203"/>
        <v>105⁰С</v>
      </c>
      <c r="H1141" s="52" t="s">
        <v>7366</v>
      </c>
      <c r="I1141" s="50" t="str">
        <f t="shared" si="195"/>
        <v>CapAl16X25X7.5mm 4700uF, 25 V</v>
      </c>
      <c r="J1141" s="45" t="s">
        <v>23</v>
      </c>
      <c r="K1141" s="53" t="s">
        <v>5111</v>
      </c>
      <c r="L1141" s="45" t="s">
        <v>25</v>
      </c>
      <c r="M1141" s="52" t="str">
        <f t="shared" si="196"/>
        <v>CapAl16X25X7.5</v>
      </c>
      <c r="N1141" s="52" t="str">
        <f t="shared" si="194"/>
        <v>CapAl16X25X7.5RA</v>
      </c>
      <c r="O1141" s="52" t="str">
        <f t="shared" si="197"/>
        <v>CapAl16X25X7.5LA</v>
      </c>
      <c r="P1141" s="52" t="s">
        <v>7662</v>
      </c>
      <c r="Q1141" s="50" t="s">
        <v>5113</v>
      </c>
      <c r="R1141" s="50" t="s">
        <v>7596</v>
      </c>
      <c r="S1141" s="50" t="str">
        <f t="shared" ca="1" si="199"/>
        <v>C:\Altium Libraries\Passives Library\DataSheet\Aluminum Electrolytic Capacitors (Panasonic).pdf</v>
      </c>
      <c r="T1141" s="50" t="str">
        <f t="shared" si="198"/>
        <v>MINIATURIZED ALUMINUM ELECTROLYTIC CAPACITORS CapAl16X25X7.5 4700uF±20% 25 V 105⁰С</v>
      </c>
    </row>
    <row r="1142" spans="1:20" x14ac:dyDescent="0.3">
      <c r="A1142" s="50" t="s">
        <v>7663</v>
      </c>
      <c r="B1142" s="50" t="str">
        <f t="shared" si="200"/>
        <v>HD</v>
      </c>
      <c r="C1142" s="51" t="s">
        <v>5218</v>
      </c>
      <c r="D1142" s="50" t="str">
        <f t="shared" si="201"/>
        <v>5600uF</v>
      </c>
      <c r="E1142" s="50" t="s">
        <v>5109</v>
      </c>
      <c r="F1142" s="50" t="str">
        <f t="shared" si="202"/>
        <v>25 V</v>
      </c>
      <c r="G1142" s="50" t="str">
        <f t="shared" si="203"/>
        <v>105⁰С</v>
      </c>
      <c r="H1142" s="52" t="s">
        <v>7366</v>
      </c>
      <c r="I1142" s="50" t="str">
        <f t="shared" si="195"/>
        <v>CapAl16X25X7.5mm 5600uF, 25 V</v>
      </c>
      <c r="J1142" s="45" t="s">
        <v>23</v>
      </c>
      <c r="K1142" s="53" t="s">
        <v>5111</v>
      </c>
      <c r="L1142" s="45" t="s">
        <v>25</v>
      </c>
      <c r="M1142" s="52" t="str">
        <f t="shared" si="196"/>
        <v>CapAl16X25X7.5</v>
      </c>
      <c r="N1142" s="52" t="str">
        <f t="shared" si="194"/>
        <v>CapAl16X25X7.5RA</v>
      </c>
      <c r="O1142" s="52" t="str">
        <f t="shared" si="197"/>
        <v>CapAl16X25X7.5LA</v>
      </c>
      <c r="P1142" s="52" t="s">
        <v>7664</v>
      </c>
      <c r="Q1142" s="50" t="s">
        <v>5113</v>
      </c>
      <c r="R1142" s="50" t="s">
        <v>7596</v>
      </c>
      <c r="S1142" s="50" t="str">
        <f t="shared" ca="1" si="199"/>
        <v>C:\Altium Libraries\Passives Library\DataSheet\Aluminum Electrolytic Capacitors (Panasonic).pdf</v>
      </c>
      <c r="T1142" s="50" t="str">
        <f t="shared" si="198"/>
        <v>MINIATURIZED ALUMINUM ELECTROLYTIC CAPACITORS CapAl16X25X7.5 5600uF±20% 25 V 105⁰С</v>
      </c>
    </row>
    <row r="1143" spans="1:20" x14ac:dyDescent="0.3">
      <c r="A1143" s="50" t="s">
        <v>7665</v>
      </c>
      <c r="B1143" s="50" t="str">
        <f t="shared" si="200"/>
        <v>HD</v>
      </c>
      <c r="C1143" s="51" t="s">
        <v>5226</v>
      </c>
      <c r="D1143" s="50" t="str">
        <f t="shared" si="201"/>
        <v>6800uF</v>
      </c>
      <c r="E1143" s="50" t="s">
        <v>5109</v>
      </c>
      <c r="F1143" s="50" t="str">
        <f t="shared" si="202"/>
        <v>25 V</v>
      </c>
      <c r="G1143" s="50" t="str">
        <f t="shared" si="203"/>
        <v>105⁰С</v>
      </c>
      <c r="H1143" s="52" t="s">
        <v>7666</v>
      </c>
      <c r="I1143" s="50" t="str">
        <f t="shared" si="195"/>
        <v>CapAl16X31.5X7.5mm 6800uF, 25 V</v>
      </c>
      <c r="J1143" s="45" t="s">
        <v>23</v>
      </c>
      <c r="K1143" s="53" t="s">
        <v>5111</v>
      </c>
      <c r="L1143" s="45" t="s">
        <v>25</v>
      </c>
      <c r="M1143" s="52" t="str">
        <f t="shared" si="196"/>
        <v>CapAl16X31.5X7.5</v>
      </c>
      <c r="N1143" s="52" t="str">
        <f t="shared" si="194"/>
        <v>CapAl16X31.5X7.5RA</v>
      </c>
      <c r="O1143" s="52" t="str">
        <f t="shared" si="197"/>
        <v>CapAl16X31.5X7.5LA</v>
      </c>
      <c r="P1143" s="52" t="s">
        <v>7667</v>
      </c>
      <c r="Q1143" s="50" t="s">
        <v>5113</v>
      </c>
      <c r="R1143" s="50" t="s">
        <v>7596</v>
      </c>
      <c r="S1143" s="50" t="str">
        <f t="shared" ca="1" si="199"/>
        <v>C:\Altium Libraries\Passives Library\DataSheet\Aluminum Electrolytic Capacitors (Panasonic).pdf</v>
      </c>
      <c r="T1143" s="50" t="str">
        <f t="shared" si="198"/>
        <v>MINIATURIZED ALUMINUM ELECTROLYTIC CAPACITORS CapAl16X31.5X7.5 6800uF±20% 25 V 105⁰С</v>
      </c>
    </row>
    <row r="1144" spans="1:20" x14ac:dyDescent="0.3">
      <c r="A1144" s="50" t="s">
        <v>7668</v>
      </c>
      <c r="B1144" s="50" t="str">
        <f t="shared" si="200"/>
        <v>HD</v>
      </c>
      <c r="C1144" s="51" t="s">
        <v>5245</v>
      </c>
      <c r="D1144" s="50" t="str">
        <f t="shared" si="201"/>
        <v>10000uF</v>
      </c>
      <c r="E1144" s="50" t="s">
        <v>5109</v>
      </c>
      <c r="F1144" s="50" t="str">
        <f t="shared" si="202"/>
        <v>25 V</v>
      </c>
      <c r="G1144" s="50" t="str">
        <f t="shared" si="203"/>
        <v>105⁰С</v>
      </c>
      <c r="H1144" s="52" t="s">
        <v>6768</v>
      </c>
      <c r="I1144" s="50" t="str">
        <f t="shared" si="195"/>
        <v>CapAl18X35.5X7.5mm 10000uF, 25 V</v>
      </c>
      <c r="J1144" s="45" t="s">
        <v>23</v>
      </c>
      <c r="K1144" s="53" t="s">
        <v>5111</v>
      </c>
      <c r="L1144" s="45" t="s">
        <v>25</v>
      </c>
      <c r="M1144" s="52" t="str">
        <f t="shared" si="196"/>
        <v>CapAl18X35.5X7.5</v>
      </c>
      <c r="N1144" s="52" t="str">
        <f t="shared" si="194"/>
        <v>CapAl18X35.5X7.5RA</v>
      </c>
      <c r="O1144" s="52" t="str">
        <f t="shared" si="197"/>
        <v>CapAl18X35.5X7.5LA</v>
      </c>
      <c r="P1144" s="52" t="s">
        <v>7669</v>
      </c>
      <c r="Q1144" s="50" t="s">
        <v>5113</v>
      </c>
      <c r="R1144" s="50" t="s">
        <v>7596</v>
      </c>
      <c r="S1144" s="50" t="str">
        <f t="shared" ca="1" si="199"/>
        <v>C:\Altium Libraries\Passives Library\DataSheet\Aluminum Electrolytic Capacitors (Panasonic).pdf</v>
      </c>
      <c r="T1144" s="50" t="str">
        <f t="shared" si="198"/>
        <v>MINIATURIZED ALUMINUM ELECTROLYTIC CAPACITORS CapAl18X35.5X7.5 10000uF±20% 25 V 105⁰С</v>
      </c>
    </row>
    <row r="1145" spans="1:20" x14ac:dyDescent="0.3">
      <c r="A1145" s="50" t="s">
        <v>7670</v>
      </c>
      <c r="B1145" s="50" t="str">
        <f t="shared" si="200"/>
        <v>HD</v>
      </c>
      <c r="C1145" s="51" t="s">
        <v>5120</v>
      </c>
      <c r="D1145" s="50" t="str">
        <f t="shared" si="201"/>
        <v>47uF</v>
      </c>
      <c r="E1145" s="50" t="s">
        <v>5109</v>
      </c>
      <c r="F1145" s="50" t="str">
        <f t="shared" si="202"/>
        <v>35 V</v>
      </c>
      <c r="G1145" s="50" t="str">
        <f t="shared" si="203"/>
        <v>105⁰С</v>
      </c>
      <c r="H1145" s="52" t="s">
        <v>7671</v>
      </c>
      <c r="I1145" s="50" t="str">
        <f t="shared" si="195"/>
        <v>CapAl5X11X2.0mm 47uF, 35 V</v>
      </c>
      <c r="J1145" s="45" t="s">
        <v>23</v>
      </c>
      <c r="K1145" s="53" t="s">
        <v>5111</v>
      </c>
      <c r="L1145" s="45" t="s">
        <v>25</v>
      </c>
      <c r="M1145" s="52" t="str">
        <f t="shared" si="196"/>
        <v>CapAl5X11X2.0</v>
      </c>
      <c r="N1145" s="52" t="str">
        <f t="shared" si="194"/>
        <v>CapAl5X11X2.0RA</v>
      </c>
      <c r="O1145" s="52" t="str">
        <f t="shared" si="197"/>
        <v>CapAl5X11X2.0LA</v>
      </c>
      <c r="P1145" s="52" t="s">
        <v>7672</v>
      </c>
      <c r="Q1145" s="50" t="s">
        <v>5113</v>
      </c>
      <c r="R1145" s="50" t="s">
        <v>7596</v>
      </c>
      <c r="S1145" s="50" t="str">
        <f t="shared" ca="1" si="199"/>
        <v>C:\Altium Libraries\Passives Library\DataSheet\Aluminum Electrolytic Capacitors (Panasonic).pdf</v>
      </c>
      <c r="T1145" s="50" t="str">
        <f t="shared" si="198"/>
        <v>MINIATURIZED ALUMINUM ELECTROLYTIC CAPACITORS CapAl5X11X2.0 47uF±20% 35 V 105⁰С</v>
      </c>
    </row>
    <row r="1146" spans="1:20" x14ac:dyDescent="0.3">
      <c r="A1146" s="50" t="s">
        <v>7673</v>
      </c>
      <c r="B1146" s="50" t="str">
        <f t="shared" si="200"/>
        <v>HD</v>
      </c>
      <c r="C1146" s="51" t="s">
        <v>5128</v>
      </c>
      <c r="D1146" s="50" t="str">
        <f t="shared" si="201"/>
        <v>100uF</v>
      </c>
      <c r="E1146" s="50" t="s">
        <v>5109</v>
      </c>
      <c r="F1146" s="50" t="str">
        <f t="shared" si="202"/>
        <v>35 V</v>
      </c>
      <c r="G1146" s="50" t="str">
        <f t="shared" si="203"/>
        <v>105⁰С</v>
      </c>
      <c r="H1146" s="52" t="s">
        <v>7674</v>
      </c>
      <c r="I1146" s="50" t="str">
        <f t="shared" si="195"/>
        <v>CapAl6.3X11.2X2.5mm 100uF, 35 V</v>
      </c>
      <c r="J1146" s="45" t="s">
        <v>23</v>
      </c>
      <c r="K1146" s="53" t="s">
        <v>5111</v>
      </c>
      <c r="L1146" s="45" t="s">
        <v>25</v>
      </c>
      <c r="M1146" s="52" t="str">
        <f t="shared" si="196"/>
        <v>CapAl6.3X11.2X2.5</v>
      </c>
      <c r="N1146" s="52" t="str">
        <f t="shared" si="194"/>
        <v>CapAl6.3X11.2X2.5RA</v>
      </c>
      <c r="O1146" s="52" t="str">
        <f t="shared" si="197"/>
        <v>CapAl6.3X11.2X2.5LA</v>
      </c>
      <c r="P1146" s="52" t="s">
        <v>7675</v>
      </c>
      <c r="Q1146" s="50" t="s">
        <v>5113</v>
      </c>
      <c r="R1146" s="50" t="s">
        <v>7596</v>
      </c>
      <c r="S1146" s="50" t="str">
        <f t="shared" ca="1" si="199"/>
        <v>C:\Altium Libraries\Passives Library\DataSheet\Aluminum Electrolytic Capacitors (Panasonic).pdf</v>
      </c>
      <c r="T1146" s="50" t="str">
        <f t="shared" si="198"/>
        <v>MINIATURIZED ALUMINUM ELECTROLYTIC CAPACITORS CapAl6.3X11.2X2.5 100uF±20% 35 V 105⁰С</v>
      </c>
    </row>
    <row r="1147" spans="1:20" x14ac:dyDescent="0.3">
      <c r="A1147" s="50" t="s">
        <v>7676</v>
      </c>
      <c r="B1147" s="50" t="str">
        <f t="shared" si="200"/>
        <v>HD</v>
      </c>
      <c r="C1147" s="51" t="s">
        <v>5136</v>
      </c>
      <c r="D1147" s="50" t="str">
        <f t="shared" si="201"/>
        <v>220uF</v>
      </c>
      <c r="E1147" s="50" t="s">
        <v>5109</v>
      </c>
      <c r="F1147" s="50" t="str">
        <f t="shared" si="202"/>
        <v>35 V</v>
      </c>
      <c r="G1147" s="50" t="str">
        <f t="shared" si="203"/>
        <v>105⁰С</v>
      </c>
      <c r="H1147" s="52" t="s">
        <v>7023</v>
      </c>
      <c r="I1147" s="50" t="str">
        <f t="shared" si="195"/>
        <v>CapAl8X11.5X3.5mm 220uF, 35 V</v>
      </c>
      <c r="J1147" s="45" t="s">
        <v>23</v>
      </c>
      <c r="K1147" s="53" t="s">
        <v>5111</v>
      </c>
      <c r="L1147" s="45" t="s">
        <v>25</v>
      </c>
      <c r="M1147" s="52" t="str">
        <f t="shared" si="196"/>
        <v>CapAl8X11.5X3.5</v>
      </c>
      <c r="N1147" s="52" t="str">
        <f t="shared" si="194"/>
        <v>CapAl8X11.5X3.5RA</v>
      </c>
      <c r="O1147" s="52" t="str">
        <f t="shared" si="197"/>
        <v>CapAl8X11.5X3.5LA</v>
      </c>
      <c r="P1147" s="52" t="s">
        <v>7677</v>
      </c>
      <c r="Q1147" s="50" t="s">
        <v>5113</v>
      </c>
      <c r="R1147" s="50" t="s">
        <v>7596</v>
      </c>
      <c r="S1147" s="50" t="str">
        <f t="shared" ca="1" si="199"/>
        <v>C:\Altium Libraries\Passives Library\DataSheet\Aluminum Electrolytic Capacitors (Panasonic).pdf</v>
      </c>
      <c r="T1147" s="50" t="str">
        <f t="shared" si="198"/>
        <v>MINIATURIZED ALUMINUM ELECTROLYTIC CAPACITORS CapAl8X11.5X3.5 220uF±20% 35 V 105⁰С</v>
      </c>
    </row>
    <row r="1148" spans="1:20" x14ac:dyDescent="0.3">
      <c r="A1148" s="50" t="s">
        <v>7678</v>
      </c>
      <c r="B1148" s="50" t="str">
        <f t="shared" si="200"/>
        <v>HD</v>
      </c>
      <c r="C1148" s="51" t="s">
        <v>5148</v>
      </c>
      <c r="D1148" s="50" t="str">
        <f t="shared" si="201"/>
        <v>330uF</v>
      </c>
      <c r="E1148" s="50" t="s">
        <v>5109</v>
      </c>
      <c r="F1148" s="50" t="str">
        <f t="shared" si="202"/>
        <v>35 V</v>
      </c>
      <c r="G1148" s="50" t="str">
        <f t="shared" si="203"/>
        <v>105⁰С</v>
      </c>
      <c r="H1148" s="52" t="s">
        <v>7026</v>
      </c>
      <c r="I1148" s="50" t="str">
        <f t="shared" si="195"/>
        <v>CapAl10X12.5X5.0mm 330uF, 35 V</v>
      </c>
      <c r="J1148" s="45" t="s">
        <v>23</v>
      </c>
      <c r="K1148" s="53" t="s">
        <v>5111</v>
      </c>
      <c r="L1148" s="45" t="s">
        <v>25</v>
      </c>
      <c r="M1148" s="52" t="str">
        <f t="shared" si="196"/>
        <v>CapAl10X12.5X5.0</v>
      </c>
      <c r="N1148" s="52" t="str">
        <f t="shared" si="194"/>
        <v>CapAl10X12.5X5.0RA</v>
      </c>
      <c r="O1148" s="52" t="str">
        <f t="shared" si="197"/>
        <v>CapAl10X12.5X5.0LA</v>
      </c>
      <c r="P1148" s="52" t="s">
        <v>7679</v>
      </c>
      <c r="Q1148" s="50" t="s">
        <v>5113</v>
      </c>
      <c r="R1148" s="50" t="s">
        <v>7596</v>
      </c>
      <c r="S1148" s="50" t="str">
        <f t="shared" ca="1" si="199"/>
        <v>C:\Altium Libraries\Passives Library\DataSheet\Aluminum Electrolytic Capacitors (Panasonic).pdf</v>
      </c>
      <c r="T1148" s="50" t="str">
        <f t="shared" si="198"/>
        <v>MINIATURIZED ALUMINUM ELECTROLYTIC CAPACITORS CapAl10X12.5X5.0 330uF±20% 35 V 105⁰С</v>
      </c>
    </row>
    <row r="1149" spans="1:20" x14ac:dyDescent="0.3">
      <c r="A1149" s="50" t="s">
        <v>7680</v>
      </c>
      <c r="B1149" s="50" t="str">
        <f t="shared" si="200"/>
        <v>HD</v>
      </c>
      <c r="C1149" s="51" t="s">
        <v>5158</v>
      </c>
      <c r="D1149" s="50" t="str">
        <f t="shared" si="201"/>
        <v>470uF</v>
      </c>
      <c r="E1149" s="50" t="s">
        <v>5109</v>
      </c>
      <c r="F1149" s="50" t="str">
        <f t="shared" si="202"/>
        <v>35 V</v>
      </c>
      <c r="G1149" s="50" t="str">
        <f t="shared" si="203"/>
        <v>105⁰С</v>
      </c>
      <c r="H1149" s="52" t="s">
        <v>7479</v>
      </c>
      <c r="I1149" s="50" t="str">
        <f t="shared" si="195"/>
        <v>CapAl10X16X5.0mm 470uF, 35 V</v>
      </c>
      <c r="J1149" s="45" t="s">
        <v>23</v>
      </c>
      <c r="K1149" s="53" t="s">
        <v>5111</v>
      </c>
      <c r="L1149" s="45" t="s">
        <v>25</v>
      </c>
      <c r="M1149" s="52" t="str">
        <f t="shared" si="196"/>
        <v>CapAl10X16X5.0</v>
      </c>
      <c r="N1149" s="52" t="str">
        <f t="shared" si="194"/>
        <v>CapAl10X16X5.0RA</v>
      </c>
      <c r="O1149" s="52" t="str">
        <f t="shared" si="197"/>
        <v>CapAl10X16X5.0LA</v>
      </c>
      <c r="P1149" s="52" t="s">
        <v>7681</v>
      </c>
      <c r="Q1149" s="50" t="s">
        <v>5113</v>
      </c>
      <c r="R1149" s="50" t="s">
        <v>7596</v>
      </c>
      <c r="S1149" s="50" t="str">
        <f t="shared" ca="1" si="199"/>
        <v>C:\Altium Libraries\Passives Library\DataSheet\Aluminum Electrolytic Capacitors (Panasonic).pdf</v>
      </c>
      <c r="T1149" s="50" t="str">
        <f t="shared" si="198"/>
        <v>MINIATURIZED ALUMINUM ELECTROLYTIC CAPACITORS CapAl10X16X5.0 470uF±20% 35 V 105⁰С</v>
      </c>
    </row>
    <row r="1150" spans="1:20" x14ac:dyDescent="0.3">
      <c r="A1150" s="50" t="s">
        <v>7682</v>
      </c>
      <c r="B1150" s="50" t="str">
        <f t="shared" si="200"/>
        <v>HD</v>
      </c>
      <c r="C1150" s="51" t="s">
        <v>5158</v>
      </c>
      <c r="D1150" s="50" t="str">
        <f t="shared" si="201"/>
        <v>680uF</v>
      </c>
      <c r="E1150" s="50" t="s">
        <v>5109</v>
      </c>
      <c r="F1150" s="50" t="str">
        <f t="shared" si="202"/>
        <v>35 V</v>
      </c>
      <c r="G1150" s="50" t="str">
        <f t="shared" si="203"/>
        <v>105⁰С</v>
      </c>
      <c r="H1150" s="52" t="s">
        <v>7479</v>
      </c>
      <c r="I1150" s="50" t="str">
        <f t="shared" si="195"/>
        <v>CapAl10X16X5.0mm 680uF, 35 V</v>
      </c>
      <c r="J1150" s="45" t="s">
        <v>23</v>
      </c>
      <c r="K1150" s="53" t="s">
        <v>5111</v>
      </c>
      <c r="L1150" s="45" t="s">
        <v>25</v>
      </c>
      <c r="M1150" s="52" t="str">
        <f t="shared" si="196"/>
        <v>CapAl10X16X5.0</v>
      </c>
      <c r="N1150" s="52" t="str">
        <f t="shared" si="194"/>
        <v>CapAl10X16X5.0RA</v>
      </c>
      <c r="O1150" s="52" t="str">
        <f t="shared" si="197"/>
        <v>CapAl10X16X5.0LA</v>
      </c>
      <c r="P1150" s="52" t="s">
        <v>7683</v>
      </c>
      <c r="Q1150" s="50" t="s">
        <v>5113</v>
      </c>
      <c r="R1150" s="50" t="s">
        <v>7596</v>
      </c>
      <c r="S1150" s="50" t="str">
        <f t="shared" ca="1" si="199"/>
        <v>C:\Altium Libraries\Passives Library\DataSheet\Aluminum Electrolytic Capacitors (Panasonic).pdf</v>
      </c>
      <c r="T1150" s="50" t="str">
        <f t="shared" si="198"/>
        <v>MINIATURIZED ALUMINUM ELECTROLYTIC CAPACITORS CapAl10X16X5.0 680uF±20% 35 V 105⁰С</v>
      </c>
    </row>
    <row r="1151" spans="1:20" x14ac:dyDescent="0.3">
      <c r="A1151" s="50" t="s">
        <v>7684</v>
      </c>
      <c r="B1151" s="50" t="str">
        <f t="shared" si="200"/>
        <v>HD</v>
      </c>
      <c r="C1151" s="51" t="s">
        <v>5196</v>
      </c>
      <c r="D1151" s="50" t="str">
        <f t="shared" si="201"/>
        <v>2200uF</v>
      </c>
      <c r="E1151" s="50" t="s">
        <v>5109</v>
      </c>
      <c r="F1151" s="50" t="str">
        <f t="shared" si="202"/>
        <v>35 V</v>
      </c>
      <c r="G1151" s="50" t="str">
        <f t="shared" si="203"/>
        <v>105⁰С</v>
      </c>
      <c r="H1151" s="52" t="s">
        <v>7604</v>
      </c>
      <c r="I1151" s="50" t="str">
        <f t="shared" si="195"/>
        <v>CapAl12.5X25X5.0mm 2200uF, 35 V</v>
      </c>
      <c r="J1151" s="45" t="s">
        <v>23</v>
      </c>
      <c r="K1151" s="53" t="s">
        <v>5111</v>
      </c>
      <c r="L1151" s="45" t="s">
        <v>25</v>
      </c>
      <c r="M1151" s="52" t="str">
        <f t="shared" si="196"/>
        <v>CapAl12.5X25X5.0</v>
      </c>
      <c r="N1151" s="52" t="str">
        <f t="shared" si="194"/>
        <v>CapAl12.5X25X5.0RA</v>
      </c>
      <c r="O1151" s="52" t="str">
        <f t="shared" si="197"/>
        <v>CapAl12.5X25X5.0LA</v>
      </c>
      <c r="P1151" s="52" t="s">
        <v>7685</v>
      </c>
      <c r="Q1151" s="50" t="s">
        <v>5113</v>
      </c>
      <c r="R1151" s="50" t="s">
        <v>7596</v>
      </c>
      <c r="S1151" s="50" t="str">
        <f t="shared" ca="1" si="199"/>
        <v>C:\Altium Libraries\Passives Library\DataSheet\Aluminum Electrolytic Capacitors (Panasonic).pdf</v>
      </c>
      <c r="T1151" s="50" t="str">
        <f t="shared" si="198"/>
        <v>MINIATURIZED ALUMINUM ELECTROLYTIC CAPACITORS CapAl12.5X25X5.0 2200uF±20% 35 V 105⁰С</v>
      </c>
    </row>
    <row r="1152" spans="1:20" x14ac:dyDescent="0.3">
      <c r="A1152" s="50" t="s">
        <v>7686</v>
      </c>
      <c r="B1152" s="50" t="str">
        <f t="shared" si="200"/>
        <v>HD</v>
      </c>
      <c r="C1152" s="51" t="s">
        <v>5218</v>
      </c>
      <c r="D1152" s="50" t="str">
        <f t="shared" si="201"/>
        <v>3300uF</v>
      </c>
      <c r="E1152" s="50" t="s">
        <v>5109</v>
      </c>
      <c r="F1152" s="50" t="str">
        <f t="shared" si="202"/>
        <v>35 V</v>
      </c>
      <c r="G1152" s="50" t="str">
        <f t="shared" si="203"/>
        <v>105⁰С</v>
      </c>
      <c r="H1152" s="52" t="s">
        <v>5643</v>
      </c>
      <c r="I1152" s="50" t="str">
        <f t="shared" si="195"/>
        <v>CapAl16X25X7.5mm 3300uF, 35 V</v>
      </c>
      <c r="J1152" s="45" t="s">
        <v>23</v>
      </c>
      <c r="K1152" s="53" t="s">
        <v>5111</v>
      </c>
      <c r="L1152" s="45" t="s">
        <v>25</v>
      </c>
      <c r="M1152" s="52" t="str">
        <f t="shared" si="196"/>
        <v>CapAl16X25X7.5</v>
      </c>
      <c r="N1152" s="52" t="str">
        <f t="shared" si="194"/>
        <v>CapAl16X25X7.5RA</v>
      </c>
      <c r="O1152" s="52" t="str">
        <f t="shared" si="197"/>
        <v>CapAl16X25X7.5LA</v>
      </c>
      <c r="P1152" s="52" t="s">
        <v>7687</v>
      </c>
      <c r="Q1152" s="50" t="s">
        <v>5113</v>
      </c>
      <c r="R1152" s="50" t="s">
        <v>7596</v>
      </c>
      <c r="S1152" s="50" t="str">
        <f t="shared" ca="1" si="199"/>
        <v>C:\Altium Libraries\Passives Library\DataSheet\Aluminum Electrolytic Capacitors (Panasonic).pdf</v>
      </c>
      <c r="T1152" s="50" t="str">
        <f t="shared" si="198"/>
        <v>MINIATURIZED ALUMINUM ELECTROLYTIC CAPACITORS CapAl16X25X7.5 3300uF±20% 35 V 105⁰С</v>
      </c>
    </row>
    <row r="1153" spans="1:20" x14ac:dyDescent="0.3">
      <c r="A1153" s="50" t="s">
        <v>7688</v>
      </c>
      <c r="B1153" s="50" t="str">
        <f t="shared" si="200"/>
        <v>HD</v>
      </c>
      <c r="C1153" s="51" t="s">
        <v>5226</v>
      </c>
      <c r="D1153" s="50" t="str">
        <f t="shared" si="201"/>
        <v>4700uF</v>
      </c>
      <c r="E1153" s="50" t="s">
        <v>5109</v>
      </c>
      <c r="F1153" s="50" t="str">
        <f t="shared" si="202"/>
        <v>35 V</v>
      </c>
      <c r="G1153" s="50" t="str">
        <f t="shared" si="203"/>
        <v>105⁰С</v>
      </c>
      <c r="H1153" s="52" t="s">
        <v>7689</v>
      </c>
      <c r="I1153" s="50" t="str">
        <f t="shared" si="195"/>
        <v>CapAl16X31.5X7.5mm 4700uF, 35 V</v>
      </c>
      <c r="J1153" s="45" t="s">
        <v>23</v>
      </c>
      <c r="K1153" s="53" t="s">
        <v>5111</v>
      </c>
      <c r="L1153" s="45" t="s">
        <v>25</v>
      </c>
      <c r="M1153" s="52" t="str">
        <f t="shared" si="196"/>
        <v>CapAl16X31.5X7.5</v>
      </c>
      <c r="N1153" s="52" t="str">
        <f t="shared" si="194"/>
        <v>CapAl16X31.5X7.5RA</v>
      </c>
      <c r="O1153" s="52" t="str">
        <f t="shared" si="197"/>
        <v>CapAl16X31.5X7.5LA</v>
      </c>
      <c r="P1153" s="52" t="s">
        <v>7690</v>
      </c>
      <c r="Q1153" s="50" t="s">
        <v>5113</v>
      </c>
      <c r="R1153" s="50" t="s">
        <v>7596</v>
      </c>
      <c r="S1153" s="50" t="str">
        <f t="shared" ca="1" si="199"/>
        <v>C:\Altium Libraries\Passives Library\DataSheet\Aluminum Electrolytic Capacitors (Panasonic).pdf</v>
      </c>
      <c r="T1153" s="50" t="str">
        <f t="shared" si="198"/>
        <v>MINIATURIZED ALUMINUM ELECTROLYTIC CAPACITORS CapAl16X31.5X7.5 4700uF±20% 35 V 105⁰С</v>
      </c>
    </row>
    <row r="1154" spans="1:20" x14ac:dyDescent="0.3">
      <c r="A1154" s="50" t="s">
        <v>7691</v>
      </c>
      <c r="B1154" s="50" t="str">
        <f t="shared" si="200"/>
        <v>HD</v>
      </c>
      <c r="C1154" s="51" t="s">
        <v>5245</v>
      </c>
      <c r="D1154" s="50" t="str">
        <f t="shared" si="201"/>
        <v>6800uF</v>
      </c>
      <c r="E1154" s="50" t="s">
        <v>5109</v>
      </c>
      <c r="F1154" s="50" t="str">
        <f t="shared" si="202"/>
        <v>35 V</v>
      </c>
      <c r="G1154" s="50" t="str">
        <f t="shared" si="203"/>
        <v>105⁰С</v>
      </c>
      <c r="H1154" s="52" t="s">
        <v>7692</v>
      </c>
      <c r="I1154" s="50" t="str">
        <f t="shared" si="195"/>
        <v>CapAl18X35.5X7.5mm 6800uF, 35 V</v>
      </c>
      <c r="J1154" s="45" t="s">
        <v>23</v>
      </c>
      <c r="K1154" s="53" t="s">
        <v>5111</v>
      </c>
      <c r="L1154" s="45" t="s">
        <v>25</v>
      </c>
      <c r="M1154" s="52" t="str">
        <f t="shared" si="196"/>
        <v>CapAl18X35.5X7.5</v>
      </c>
      <c r="N1154" s="52" t="str">
        <f t="shared" si="194"/>
        <v>CapAl18X35.5X7.5RA</v>
      </c>
      <c r="O1154" s="52" t="str">
        <f t="shared" si="197"/>
        <v>CapAl18X35.5X7.5LA</v>
      </c>
      <c r="P1154" s="52" t="s">
        <v>7693</v>
      </c>
      <c r="Q1154" s="50" t="s">
        <v>5113</v>
      </c>
      <c r="R1154" s="50" t="s">
        <v>7596</v>
      </c>
      <c r="S1154" s="50" t="str">
        <f t="shared" ca="1" si="199"/>
        <v>C:\Altium Libraries\Passives Library\DataSheet\Aluminum Electrolytic Capacitors (Panasonic).pdf</v>
      </c>
      <c r="T1154" s="50" t="str">
        <f t="shared" si="198"/>
        <v>MINIATURIZED ALUMINUM ELECTROLYTIC CAPACITORS CapAl18X35.5X7.5 6800uF±20% 35 V 105⁰С</v>
      </c>
    </row>
    <row r="1155" spans="1:20" x14ac:dyDescent="0.3">
      <c r="A1155" s="50" t="s">
        <v>7694</v>
      </c>
      <c r="B1155" s="50" t="str">
        <f t="shared" si="200"/>
        <v>HD</v>
      </c>
      <c r="C1155" s="51" t="s">
        <v>5120</v>
      </c>
      <c r="D1155" s="50" t="s">
        <v>5581</v>
      </c>
      <c r="E1155" s="50" t="s">
        <v>5109</v>
      </c>
      <c r="F1155" s="50" t="str">
        <f t="shared" si="202"/>
        <v>50 V</v>
      </c>
      <c r="G1155" s="50" t="str">
        <f t="shared" si="203"/>
        <v>105⁰С</v>
      </c>
      <c r="H1155" s="52" t="s">
        <v>6893</v>
      </c>
      <c r="I1155" s="50" t="str">
        <f t="shared" si="195"/>
        <v>CapAl5X11X2.0mm 2.2uF, 50 V</v>
      </c>
      <c r="J1155" s="45" t="s">
        <v>23</v>
      </c>
      <c r="K1155" s="53" t="s">
        <v>5111</v>
      </c>
      <c r="L1155" s="45" t="s">
        <v>25</v>
      </c>
      <c r="M1155" s="52" t="str">
        <f t="shared" si="196"/>
        <v>CapAl5X11X2.0</v>
      </c>
      <c r="N1155" s="52" t="str">
        <f t="shared" ref="N1155:N1218" si="204">CONCATENATE(M1155,"RA")</f>
        <v>CapAl5X11X2.0RA</v>
      </c>
      <c r="O1155" s="52" t="str">
        <f t="shared" si="197"/>
        <v>CapAl5X11X2.0LA</v>
      </c>
      <c r="P1155" s="52" t="s">
        <v>7695</v>
      </c>
      <c r="Q1155" s="50" t="s">
        <v>5113</v>
      </c>
      <c r="R1155" s="50" t="s">
        <v>7596</v>
      </c>
      <c r="S1155" s="50" t="str">
        <f t="shared" ca="1" si="199"/>
        <v>C:\Altium Libraries\Passives Library\DataSheet\Aluminum Electrolytic Capacitors (Panasonic).pdf</v>
      </c>
      <c r="T1155" s="50" t="str">
        <f t="shared" si="198"/>
        <v>MINIATURIZED ALUMINUM ELECTROLYTIC CAPACITORS CapAl5X11X2.0 2.2uF±20% 50 V 105⁰С</v>
      </c>
    </row>
    <row r="1156" spans="1:20" x14ac:dyDescent="0.3">
      <c r="A1156" s="50" t="s">
        <v>7696</v>
      </c>
      <c r="B1156" s="50" t="str">
        <f t="shared" si="200"/>
        <v>HD</v>
      </c>
      <c r="C1156" s="51" t="s">
        <v>5120</v>
      </c>
      <c r="D1156" s="50" t="s">
        <v>5585</v>
      </c>
      <c r="E1156" s="50" t="s">
        <v>5109</v>
      </c>
      <c r="F1156" s="50" t="str">
        <f t="shared" si="202"/>
        <v>50 V</v>
      </c>
      <c r="G1156" s="50" t="str">
        <f t="shared" si="203"/>
        <v>105⁰С</v>
      </c>
      <c r="H1156" s="52" t="s">
        <v>7697</v>
      </c>
      <c r="I1156" s="50" t="str">
        <f t="shared" si="195"/>
        <v>CapAl5X11X2.0mm 3.3uF, 50 V</v>
      </c>
      <c r="J1156" s="45" t="s">
        <v>23</v>
      </c>
      <c r="K1156" s="53" t="s">
        <v>5111</v>
      </c>
      <c r="L1156" s="45" t="s">
        <v>25</v>
      </c>
      <c r="M1156" s="52" t="str">
        <f t="shared" si="196"/>
        <v>CapAl5X11X2.0</v>
      </c>
      <c r="N1156" s="52" t="str">
        <f t="shared" si="204"/>
        <v>CapAl5X11X2.0RA</v>
      </c>
      <c r="O1156" s="52" t="str">
        <f t="shared" si="197"/>
        <v>CapAl5X11X2.0LA</v>
      </c>
      <c r="P1156" s="52" t="s">
        <v>7698</v>
      </c>
      <c r="Q1156" s="50" t="s">
        <v>5113</v>
      </c>
      <c r="R1156" s="50" t="s">
        <v>7596</v>
      </c>
      <c r="S1156" s="50" t="str">
        <f t="shared" ca="1" si="199"/>
        <v>C:\Altium Libraries\Passives Library\DataSheet\Aluminum Electrolytic Capacitors (Panasonic).pdf</v>
      </c>
      <c r="T1156" s="50" t="str">
        <f t="shared" si="198"/>
        <v>MINIATURIZED ALUMINUM ELECTROLYTIC CAPACITORS CapAl5X11X2.0 3.3uF±20% 50 V 105⁰С</v>
      </c>
    </row>
    <row r="1157" spans="1:20" x14ac:dyDescent="0.3">
      <c r="A1157" s="50" t="s">
        <v>7699</v>
      </c>
      <c r="B1157" s="50" t="str">
        <f t="shared" si="200"/>
        <v>HD</v>
      </c>
      <c r="C1157" s="51" t="s">
        <v>5120</v>
      </c>
      <c r="D1157" s="50" t="s">
        <v>5588</v>
      </c>
      <c r="E1157" s="50" t="s">
        <v>5109</v>
      </c>
      <c r="F1157" s="50" t="str">
        <f t="shared" si="202"/>
        <v>50 V</v>
      </c>
      <c r="G1157" s="50" t="str">
        <f t="shared" si="203"/>
        <v>105⁰С</v>
      </c>
      <c r="H1157" s="52" t="s">
        <v>7700</v>
      </c>
      <c r="I1157" s="50" t="str">
        <f t="shared" si="195"/>
        <v>CapAl5X11X2.0mm 4.7uF, 50 V</v>
      </c>
      <c r="J1157" s="45" t="s">
        <v>23</v>
      </c>
      <c r="K1157" s="53" t="s">
        <v>5111</v>
      </c>
      <c r="L1157" s="45" t="s">
        <v>25</v>
      </c>
      <c r="M1157" s="52" t="str">
        <f t="shared" si="196"/>
        <v>CapAl5X11X2.0</v>
      </c>
      <c r="N1157" s="52" t="str">
        <f t="shared" si="204"/>
        <v>CapAl5X11X2.0RA</v>
      </c>
      <c r="O1157" s="52" t="str">
        <f t="shared" si="197"/>
        <v>CapAl5X11X2.0LA</v>
      </c>
      <c r="P1157" s="52" t="s">
        <v>7701</v>
      </c>
      <c r="Q1157" s="50" t="s">
        <v>5113</v>
      </c>
      <c r="R1157" s="50" t="s">
        <v>7596</v>
      </c>
      <c r="S1157" s="50" t="str">
        <f t="shared" ca="1" si="199"/>
        <v>C:\Altium Libraries\Passives Library\DataSheet\Aluminum Electrolytic Capacitors (Panasonic).pdf</v>
      </c>
      <c r="T1157" s="50" t="str">
        <f t="shared" si="198"/>
        <v>MINIATURIZED ALUMINUM ELECTROLYTIC CAPACITORS CapAl5X11X2.0 4.7uF±20% 50 V 105⁰С</v>
      </c>
    </row>
    <row r="1158" spans="1:20" x14ac:dyDescent="0.3">
      <c r="A1158" s="50" t="s">
        <v>7702</v>
      </c>
      <c r="B1158" s="50" t="str">
        <f t="shared" si="200"/>
        <v>HD</v>
      </c>
      <c r="C1158" s="51" t="s">
        <v>5120</v>
      </c>
      <c r="D1158" s="50" t="str">
        <f t="shared" si="201"/>
        <v>10uF</v>
      </c>
      <c r="E1158" s="50" t="s">
        <v>5109</v>
      </c>
      <c r="F1158" s="50" t="str">
        <f t="shared" si="202"/>
        <v>50 V</v>
      </c>
      <c r="G1158" s="50" t="str">
        <f t="shared" si="203"/>
        <v>105⁰С</v>
      </c>
      <c r="H1158" s="52" t="s">
        <v>6901</v>
      </c>
      <c r="I1158" s="50" t="str">
        <f t="shared" si="195"/>
        <v>CapAl5X11X2.0mm 10uF, 50 V</v>
      </c>
      <c r="J1158" s="45" t="s">
        <v>23</v>
      </c>
      <c r="K1158" s="53" t="s">
        <v>5111</v>
      </c>
      <c r="L1158" s="45" t="s">
        <v>25</v>
      </c>
      <c r="M1158" s="52" t="str">
        <f t="shared" si="196"/>
        <v>CapAl5X11X2.0</v>
      </c>
      <c r="N1158" s="52" t="str">
        <f t="shared" si="204"/>
        <v>CapAl5X11X2.0RA</v>
      </c>
      <c r="O1158" s="52" t="str">
        <f t="shared" si="197"/>
        <v>CapAl5X11X2.0LA</v>
      </c>
      <c r="P1158" s="52" t="s">
        <v>7703</v>
      </c>
      <c r="Q1158" s="50" t="s">
        <v>5113</v>
      </c>
      <c r="R1158" s="50" t="s">
        <v>7596</v>
      </c>
      <c r="S1158" s="50" t="str">
        <f t="shared" ca="1" si="199"/>
        <v>C:\Altium Libraries\Passives Library\DataSheet\Aluminum Electrolytic Capacitors (Panasonic).pdf</v>
      </c>
      <c r="T1158" s="50" t="str">
        <f t="shared" si="198"/>
        <v>MINIATURIZED ALUMINUM ELECTROLYTIC CAPACITORS CapAl5X11X2.0 10uF±20% 50 V 105⁰С</v>
      </c>
    </row>
    <row r="1159" spans="1:20" x14ac:dyDescent="0.3">
      <c r="A1159" s="50" t="s">
        <v>7704</v>
      </c>
      <c r="B1159" s="50" t="str">
        <f t="shared" si="200"/>
        <v>HD</v>
      </c>
      <c r="C1159" s="51" t="s">
        <v>5120</v>
      </c>
      <c r="D1159" s="50" t="str">
        <f t="shared" si="201"/>
        <v>22uF</v>
      </c>
      <c r="E1159" s="50" t="s">
        <v>5109</v>
      </c>
      <c r="F1159" s="50" t="str">
        <f t="shared" si="202"/>
        <v>50 V</v>
      </c>
      <c r="G1159" s="50" t="str">
        <f t="shared" si="203"/>
        <v>105⁰С</v>
      </c>
      <c r="H1159" s="52" t="s">
        <v>5110</v>
      </c>
      <c r="I1159" s="50" t="str">
        <f t="shared" si="195"/>
        <v>CapAl5X11X2.0mm 22uF, 50 V</v>
      </c>
      <c r="J1159" s="45" t="s">
        <v>23</v>
      </c>
      <c r="K1159" s="53" t="s">
        <v>5111</v>
      </c>
      <c r="L1159" s="45" t="s">
        <v>25</v>
      </c>
      <c r="M1159" s="52" t="str">
        <f t="shared" si="196"/>
        <v>CapAl5X11X2.0</v>
      </c>
      <c r="N1159" s="52" t="str">
        <f t="shared" si="204"/>
        <v>CapAl5X11X2.0RA</v>
      </c>
      <c r="O1159" s="52" t="str">
        <f t="shared" si="197"/>
        <v>CapAl5X11X2.0LA</v>
      </c>
      <c r="P1159" s="52" t="s">
        <v>7705</v>
      </c>
      <c r="Q1159" s="50" t="s">
        <v>5113</v>
      </c>
      <c r="R1159" s="50" t="s">
        <v>7596</v>
      </c>
      <c r="S1159" s="50" t="str">
        <f t="shared" ca="1" si="199"/>
        <v>C:\Altium Libraries\Passives Library\DataSheet\Aluminum Electrolytic Capacitors (Panasonic).pdf</v>
      </c>
      <c r="T1159" s="50" t="str">
        <f t="shared" si="198"/>
        <v>MINIATURIZED ALUMINUM ELECTROLYTIC CAPACITORS CapAl5X11X2.0 22uF±20% 50 V 105⁰С</v>
      </c>
    </row>
    <row r="1160" spans="1:20" x14ac:dyDescent="0.3">
      <c r="A1160" s="50" t="s">
        <v>7706</v>
      </c>
      <c r="B1160" s="50" t="str">
        <f t="shared" si="200"/>
        <v>HD</v>
      </c>
      <c r="C1160" s="51" t="s">
        <v>5120</v>
      </c>
      <c r="D1160" s="50" t="str">
        <f t="shared" si="201"/>
        <v>33uF</v>
      </c>
      <c r="E1160" s="50" t="s">
        <v>5109</v>
      </c>
      <c r="F1160" s="50" t="str">
        <f t="shared" si="202"/>
        <v>50 V</v>
      </c>
      <c r="G1160" s="50" t="str">
        <f t="shared" si="203"/>
        <v>105⁰С</v>
      </c>
      <c r="H1160" s="52" t="s">
        <v>7671</v>
      </c>
      <c r="I1160" s="50" t="str">
        <f t="shared" si="195"/>
        <v>CapAl5X11X2.0mm 33uF, 50 V</v>
      </c>
      <c r="J1160" s="45" t="s">
        <v>23</v>
      </c>
      <c r="K1160" s="53" t="s">
        <v>5111</v>
      </c>
      <c r="L1160" s="45" t="s">
        <v>25</v>
      </c>
      <c r="M1160" s="52" t="str">
        <f t="shared" si="196"/>
        <v>CapAl5X11X2.0</v>
      </c>
      <c r="N1160" s="52" t="str">
        <f t="shared" si="204"/>
        <v>CapAl5X11X2.0RA</v>
      </c>
      <c r="O1160" s="52" t="str">
        <f t="shared" si="197"/>
        <v>CapAl5X11X2.0LA</v>
      </c>
      <c r="P1160" s="52" t="s">
        <v>7707</v>
      </c>
      <c r="Q1160" s="50" t="s">
        <v>5113</v>
      </c>
      <c r="R1160" s="50" t="s">
        <v>7596</v>
      </c>
      <c r="S1160" s="50" t="str">
        <f t="shared" ca="1" si="199"/>
        <v>C:\Altium Libraries\Passives Library\DataSheet\Aluminum Electrolytic Capacitors (Panasonic).pdf</v>
      </c>
      <c r="T1160" s="50" t="str">
        <f t="shared" si="198"/>
        <v>MINIATURIZED ALUMINUM ELECTROLYTIC CAPACITORS CapAl5X11X2.0 33uF±20% 50 V 105⁰С</v>
      </c>
    </row>
    <row r="1161" spans="1:20" x14ac:dyDescent="0.3">
      <c r="A1161" s="50" t="s">
        <v>7708</v>
      </c>
      <c r="B1161" s="50" t="str">
        <f t="shared" si="200"/>
        <v>HD</v>
      </c>
      <c r="C1161" s="51" t="s">
        <v>5128</v>
      </c>
      <c r="D1161" s="50" t="str">
        <f t="shared" si="201"/>
        <v>47uF</v>
      </c>
      <c r="E1161" s="50" t="s">
        <v>5109</v>
      </c>
      <c r="F1161" s="50" t="str">
        <f t="shared" si="202"/>
        <v>50 V</v>
      </c>
      <c r="G1161" s="50" t="str">
        <f t="shared" si="203"/>
        <v>105⁰С</v>
      </c>
      <c r="H1161" s="52" t="s">
        <v>7616</v>
      </c>
      <c r="I1161" s="50" t="str">
        <f t="shared" si="195"/>
        <v>CapAl6.3X11.2X2.5mm 47uF, 50 V</v>
      </c>
      <c r="J1161" s="45" t="s">
        <v>23</v>
      </c>
      <c r="K1161" s="53" t="s">
        <v>5111</v>
      </c>
      <c r="L1161" s="45" t="s">
        <v>25</v>
      </c>
      <c r="M1161" s="52" t="str">
        <f t="shared" si="196"/>
        <v>CapAl6.3X11.2X2.5</v>
      </c>
      <c r="N1161" s="52" t="str">
        <f t="shared" si="204"/>
        <v>CapAl6.3X11.2X2.5RA</v>
      </c>
      <c r="O1161" s="52" t="str">
        <f t="shared" si="197"/>
        <v>CapAl6.3X11.2X2.5LA</v>
      </c>
      <c r="P1161" s="52" t="s">
        <v>7709</v>
      </c>
      <c r="Q1161" s="50" t="s">
        <v>5113</v>
      </c>
      <c r="R1161" s="50" t="s">
        <v>7596</v>
      </c>
      <c r="S1161" s="50" t="str">
        <f t="shared" ca="1" si="199"/>
        <v>C:\Altium Libraries\Passives Library\DataSheet\Aluminum Electrolytic Capacitors (Panasonic).pdf</v>
      </c>
      <c r="T1161" s="50" t="str">
        <f t="shared" si="198"/>
        <v>MINIATURIZED ALUMINUM ELECTROLYTIC CAPACITORS CapAl6.3X11.2X2.5 47uF±20% 50 V 105⁰С</v>
      </c>
    </row>
    <row r="1162" spans="1:20" x14ac:dyDescent="0.3">
      <c r="A1162" s="50" t="s">
        <v>7710</v>
      </c>
      <c r="B1162" s="50" t="str">
        <f t="shared" si="200"/>
        <v>HD</v>
      </c>
      <c r="C1162" s="51" t="s">
        <v>5128</v>
      </c>
      <c r="D1162" s="50" t="str">
        <f t="shared" si="201"/>
        <v>68uF</v>
      </c>
      <c r="E1162" s="50" t="s">
        <v>5109</v>
      </c>
      <c r="F1162" s="50" t="str">
        <f t="shared" si="202"/>
        <v>50 V</v>
      </c>
      <c r="G1162" s="50" t="str">
        <f t="shared" si="203"/>
        <v>105⁰С</v>
      </c>
      <c r="H1162" s="52" t="s">
        <v>7616</v>
      </c>
      <c r="I1162" s="50" t="str">
        <f t="shared" si="195"/>
        <v>CapAl6.3X11.2X2.5mm 68uF, 50 V</v>
      </c>
      <c r="J1162" s="45" t="s">
        <v>23</v>
      </c>
      <c r="K1162" s="53" t="s">
        <v>5111</v>
      </c>
      <c r="L1162" s="45" t="s">
        <v>25</v>
      </c>
      <c r="M1162" s="52" t="str">
        <f t="shared" si="196"/>
        <v>CapAl6.3X11.2X2.5</v>
      </c>
      <c r="N1162" s="52" t="str">
        <f t="shared" si="204"/>
        <v>CapAl6.3X11.2X2.5RA</v>
      </c>
      <c r="O1162" s="52" t="str">
        <f t="shared" si="197"/>
        <v>CapAl6.3X11.2X2.5LA</v>
      </c>
      <c r="P1162" s="52" t="s">
        <v>7711</v>
      </c>
      <c r="Q1162" s="50" t="s">
        <v>5113</v>
      </c>
      <c r="R1162" s="50" t="s">
        <v>7596</v>
      </c>
      <c r="S1162" s="50" t="str">
        <f t="shared" ca="1" si="199"/>
        <v>C:\Altium Libraries\Passives Library\DataSheet\Aluminum Electrolytic Capacitors (Panasonic).pdf</v>
      </c>
      <c r="T1162" s="50" t="str">
        <f t="shared" si="198"/>
        <v>MINIATURIZED ALUMINUM ELECTROLYTIC CAPACITORS CapAl6.3X11.2X2.5 68uF±20% 50 V 105⁰С</v>
      </c>
    </row>
    <row r="1163" spans="1:20" x14ac:dyDescent="0.3">
      <c r="A1163" s="50" t="s">
        <v>7712</v>
      </c>
      <c r="B1163" s="50" t="str">
        <f t="shared" si="200"/>
        <v>HD</v>
      </c>
      <c r="C1163" s="51" t="s">
        <v>5136</v>
      </c>
      <c r="D1163" s="50" t="str">
        <f t="shared" si="201"/>
        <v>100uF</v>
      </c>
      <c r="E1163" s="50" t="s">
        <v>5109</v>
      </c>
      <c r="F1163" s="50" t="str">
        <f t="shared" si="202"/>
        <v>50 V</v>
      </c>
      <c r="G1163" s="50" t="str">
        <f t="shared" si="203"/>
        <v>105⁰С</v>
      </c>
      <c r="H1163" s="52" t="s">
        <v>6845</v>
      </c>
      <c r="I1163" s="50" t="str">
        <f t="shared" si="195"/>
        <v>CapAl8X11.5X3.5mm 100uF, 50 V</v>
      </c>
      <c r="J1163" s="45" t="s">
        <v>23</v>
      </c>
      <c r="K1163" s="53" t="s">
        <v>5111</v>
      </c>
      <c r="L1163" s="45" t="s">
        <v>25</v>
      </c>
      <c r="M1163" s="52" t="str">
        <f t="shared" si="196"/>
        <v>CapAl8X11.5X3.5</v>
      </c>
      <c r="N1163" s="52" t="str">
        <f t="shared" si="204"/>
        <v>CapAl8X11.5X3.5RA</v>
      </c>
      <c r="O1163" s="52" t="str">
        <f t="shared" si="197"/>
        <v>CapAl8X11.5X3.5LA</v>
      </c>
      <c r="P1163" s="52" t="s">
        <v>7713</v>
      </c>
      <c r="Q1163" s="50" t="s">
        <v>5113</v>
      </c>
      <c r="R1163" s="50" t="s">
        <v>7596</v>
      </c>
      <c r="S1163" s="50" t="str">
        <f t="shared" ca="1" si="199"/>
        <v>C:\Altium Libraries\Passives Library\DataSheet\Aluminum Electrolytic Capacitors (Panasonic).pdf</v>
      </c>
      <c r="T1163" s="50" t="str">
        <f t="shared" si="198"/>
        <v>MINIATURIZED ALUMINUM ELECTROLYTIC CAPACITORS CapAl8X11.5X3.5 100uF±20% 50 V 105⁰С</v>
      </c>
    </row>
    <row r="1164" spans="1:20" x14ac:dyDescent="0.3">
      <c r="A1164" s="50" t="s">
        <v>7714</v>
      </c>
      <c r="B1164" s="50" t="str">
        <f t="shared" si="200"/>
        <v>HD</v>
      </c>
      <c r="C1164" s="51" t="s">
        <v>5148</v>
      </c>
      <c r="D1164" s="50" t="str">
        <f t="shared" si="201"/>
        <v>220uF</v>
      </c>
      <c r="E1164" s="50" t="s">
        <v>5109</v>
      </c>
      <c r="F1164" s="50" t="str">
        <f t="shared" si="202"/>
        <v>50 V</v>
      </c>
      <c r="G1164" s="50" t="str">
        <f t="shared" si="203"/>
        <v>105⁰С</v>
      </c>
      <c r="H1164" s="52" t="s">
        <v>7172</v>
      </c>
      <c r="I1164" s="50" t="str">
        <f t="shared" si="195"/>
        <v>CapAl10X12.5X5.0mm 220uF, 50 V</v>
      </c>
      <c r="J1164" s="45" t="s">
        <v>23</v>
      </c>
      <c r="K1164" s="53" t="s">
        <v>5111</v>
      </c>
      <c r="L1164" s="45" t="s">
        <v>25</v>
      </c>
      <c r="M1164" s="52" t="str">
        <f t="shared" si="196"/>
        <v>CapAl10X12.5X5.0</v>
      </c>
      <c r="N1164" s="52" t="str">
        <f t="shared" si="204"/>
        <v>CapAl10X12.5X5.0RA</v>
      </c>
      <c r="O1164" s="52" t="str">
        <f t="shared" si="197"/>
        <v>CapAl10X12.5X5.0LA</v>
      </c>
      <c r="P1164" s="52" t="s">
        <v>7715</v>
      </c>
      <c r="Q1164" s="50" t="s">
        <v>5113</v>
      </c>
      <c r="R1164" s="50" t="s">
        <v>7596</v>
      </c>
      <c r="S1164" s="50" t="str">
        <f t="shared" ca="1" si="199"/>
        <v>C:\Altium Libraries\Passives Library\DataSheet\Aluminum Electrolytic Capacitors (Panasonic).pdf</v>
      </c>
      <c r="T1164" s="50" t="str">
        <f t="shared" si="198"/>
        <v>MINIATURIZED ALUMINUM ELECTROLYTIC CAPACITORS CapAl10X12.5X5.0 220uF±20% 50 V 105⁰С</v>
      </c>
    </row>
    <row r="1165" spans="1:20" x14ac:dyDescent="0.3">
      <c r="A1165" s="50" t="s">
        <v>7716</v>
      </c>
      <c r="B1165" s="50" t="str">
        <f t="shared" si="200"/>
        <v>HD</v>
      </c>
      <c r="C1165" s="51" t="s">
        <v>5158</v>
      </c>
      <c r="D1165" s="50" t="str">
        <f t="shared" si="201"/>
        <v>330uF</v>
      </c>
      <c r="E1165" s="50" t="s">
        <v>5109</v>
      </c>
      <c r="F1165" s="50" t="str">
        <f t="shared" si="202"/>
        <v>50 V</v>
      </c>
      <c r="G1165" s="50" t="str">
        <f t="shared" si="203"/>
        <v>105⁰С</v>
      </c>
      <c r="H1165" s="52" t="s">
        <v>7047</v>
      </c>
      <c r="I1165" s="50" t="str">
        <f t="shared" si="195"/>
        <v>CapAl10X16X5.0mm 330uF, 50 V</v>
      </c>
      <c r="J1165" s="45" t="s">
        <v>23</v>
      </c>
      <c r="K1165" s="53" t="s">
        <v>5111</v>
      </c>
      <c r="L1165" s="45" t="s">
        <v>25</v>
      </c>
      <c r="M1165" s="52" t="str">
        <f t="shared" si="196"/>
        <v>CapAl10X16X5.0</v>
      </c>
      <c r="N1165" s="52" t="str">
        <f t="shared" si="204"/>
        <v>CapAl10X16X5.0RA</v>
      </c>
      <c r="O1165" s="52" t="str">
        <f t="shared" si="197"/>
        <v>CapAl10X16X5.0LA</v>
      </c>
      <c r="P1165" s="52" t="s">
        <v>7717</v>
      </c>
      <c r="Q1165" s="50" t="s">
        <v>5113</v>
      </c>
      <c r="R1165" s="50" t="s">
        <v>7596</v>
      </c>
      <c r="S1165" s="50" t="str">
        <f t="shared" ca="1" si="199"/>
        <v>C:\Altium Libraries\Passives Library\DataSheet\Aluminum Electrolytic Capacitors (Panasonic).pdf</v>
      </c>
      <c r="T1165" s="50" t="str">
        <f t="shared" si="198"/>
        <v>MINIATURIZED ALUMINUM ELECTROLYTIC CAPACITORS CapAl10X16X5.0 330uF±20% 50 V 105⁰С</v>
      </c>
    </row>
    <row r="1166" spans="1:20" x14ac:dyDescent="0.3">
      <c r="A1166" s="50" t="s">
        <v>7718</v>
      </c>
      <c r="B1166" s="50" t="str">
        <f t="shared" si="200"/>
        <v>HD</v>
      </c>
      <c r="C1166" s="51" t="s">
        <v>5162</v>
      </c>
      <c r="D1166" s="50" t="str">
        <f t="shared" si="201"/>
        <v>470uF</v>
      </c>
      <c r="E1166" s="50" t="s">
        <v>5109</v>
      </c>
      <c r="F1166" s="50" t="str">
        <f t="shared" si="202"/>
        <v>50 V</v>
      </c>
      <c r="G1166" s="50" t="str">
        <f t="shared" si="203"/>
        <v>105⁰С</v>
      </c>
      <c r="H1166" s="52" t="s">
        <v>7719</v>
      </c>
      <c r="I1166" s="50" t="str">
        <f t="shared" si="195"/>
        <v>CapAl10X20X5.0mm 470uF, 50 V</v>
      </c>
      <c r="J1166" s="45" t="s">
        <v>23</v>
      </c>
      <c r="K1166" s="53" t="s">
        <v>5111</v>
      </c>
      <c r="L1166" s="45" t="s">
        <v>25</v>
      </c>
      <c r="M1166" s="52" t="str">
        <f t="shared" si="196"/>
        <v>CapAl10X20X5.0</v>
      </c>
      <c r="N1166" s="52" t="str">
        <f t="shared" si="204"/>
        <v>CapAl10X20X5.0RA</v>
      </c>
      <c r="O1166" s="52" t="str">
        <f t="shared" si="197"/>
        <v>CapAl10X20X5.0LA</v>
      </c>
      <c r="P1166" s="52" t="s">
        <v>7720</v>
      </c>
      <c r="Q1166" s="50" t="s">
        <v>5113</v>
      </c>
      <c r="R1166" s="50" t="s">
        <v>7596</v>
      </c>
      <c r="S1166" s="50" t="str">
        <f t="shared" ca="1" si="199"/>
        <v>C:\Altium Libraries\Passives Library\DataSheet\Aluminum Electrolytic Capacitors (Panasonic).pdf</v>
      </c>
      <c r="T1166" s="50" t="str">
        <f t="shared" si="198"/>
        <v>MINIATURIZED ALUMINUM ELECTROLYTIC CAPACITORS CapAl10X20X5.0 470uF±20% 50 V 105⁰С</v>
      </c>
    </row>
    <row r="1167" spans="1:20" x14ac:dyDescent="0.3">
      <c r="A1167" s="50" t="s">
        <v>7721</v>
      </c>
      <c r="B1167" s="50" t="str">
        <f t="shared" si="200"/>
        <v>HD</v>
      </c>
      <c r="C1167" s="51" t="s">
        <v>5176</v>
      </c>
      <c r="D1167" s="50" t="str">
        <f t="shared" si="201"/>
        <v>560uF</v>
      </c>
      <c r="E1167" s="50" t="s">
        <v>5109</v>
      </c>
      <c r="F1167" s="50" t="str">
        <f t="shared" si="202"/>
        <v>50 V</v>
      </c>
      <c r="G1167" s="50" t="str">
        <f t="shared" si="203"/>
        <v>105⁰С</v>
      </c>
      <c r="H1167" s="52" t="s">
        <v>7104</v>
      </c>
      <c r="I1167" s="50" t="str">
        <f t="shared" si="195"/>
        <v>CapAl16X15X7.5mm 560uF, 50 V</v>
      </c>
      <c r="J1167" s="45" t="s">
        <v>23</v>
      </c>
      <c r="K1167" s="53" t="s">
        <v>5111</v>
      </c>
      <c r="L1167" s="45" t="s">
        <v>25</v>
      </c>
      <c r="M1167" s="52" t="str">
        <f t="shared" si="196"/>
        <v>CapAl16X15X7.5</v>
      </c>
      <c r="N1167" s="52" t="str">
        <f t="shared" si="204"/>
        <v>CapAl16X15X7.5RA</v>
      </c>
      <c r="O1167" s="52" t="str">
        <f t="shared" si="197"/>
        <v>CapAl16X15X7.5LA</v>
      </c>
      <c r="P1167" s="52" t="s">
        <v>7722</v>
      </c>
      <c r="Q1167" s="50" t="s">
        <v>5113</v>
      </c>
      <c r="R1167" s="50" t="s">
        <v>7596</v>
      </c>
      <c r="S1167" s="50" t="str">
        <f t="shared" ca="1" si="199"/>
        <v>C:\Altium Libraries\Passives Library\DataSheet\Aluminum Electrolytic Capacitors (Panasonic).pdf</v>
      </c>
      <c r="T1167" s="50" t="str">
        <f t="shared" si="198"/>
        <v>MINIATURIZED ALUMINUM ELECTROLYTIC CAPACITORS CapAl16X15X7.5 560uF±20% 50 V 105⁰С</v>
      </c>
    </row>
    <row r="1168" spans="1:20" x14ac:dyDescent="0.3">
      <c r="A1168" s="50" t="s">
        <v>7723</v>
      </c>
      <c r="B1168" s="50" t="str">
        <f t="shared" si="200"/>
        <v>HD</v>
      </c>
      <c r="C1168" s="51" t="s">
        <v>5176</v>
      </c>
      <c r="D1168" s="50" t="str">
        <f t="shared" si="201"/>
        <v>680uF</v>
      </c>
      <c r="E1168" s="50" t="s">
        <v>5109</v>
      </c>
      <c r="F1168" s="50" t="str">
        <f t="shared" si="202"/>
        <v>50 V</v>
      </c>
      <c r="G1168" s="50" t="str">
        <f t="shared" si="203"/>
        <v>105⁰С</v>
      </c>
      <c r="H1168" s="52" t="s">
        <v>7104</v>
      </c>
      <c r="I1168" s="50" t="str">
        <f t="shared" si="195"/>
        <v>CapAl16X15X7.5mm 680uF, 50 V</v>
      </c>
      <c r="J1168" s="45" t="s">
        <v>23</v>
      </c>
      <c r="K1168" s="53" t="s">
        <v>5111</v>
      </c>
      <c r="L1168" s="45" t="s">
        <v>25</v>
      </c>
      <c r="M1168" s="52" t="str">
        <f t="shared" si="196"/>
        <v>CapAl16X15X7.5</v>
      </c>
      <c r="N1168" s="52" t="str">
        <f t="shared" si="204"/>
        <v>CapAl16X15X7.5RA</v>
      </c>
      <c r="O1168" s="52" t="str">
        <f t="shared" si="197"/>
        <v>CapAl16X15X7.5LA</v>
      </c>
      <c r="P1168" s="52" t="s">
        <v>7724</v>
      </c>
      <c r="Q1168" s="50" t="s">
        <v>5113</v>
      </c>
      <c r="R1168" s="50" t="s">
        <v>7596</v>
      </c>
      <c r="S1168" s="50" t="str">
        <f t="shared" ca="1" si="199"/>
        <v>C:\Altium Libraries\Passives Library\DataSheet\Aluminum Electrolytic Capacitors (Panasonic).pdf</v>
      </c>
      <c r="T1168" s="50" t="str">
        <f t="shared" si="198"/>
        <v>MINIATURIZED ALUMINUM ELECTROLYTIC CAPACITORS CapAl16X15X7.5 680uF±20% 50 V 105⁰С</v>
      </c>
    </row>
    <row r="1169" spans="1:20" x14ac:dyDescent="0.3">
      <c r="A1169" s="50" t="s">
        <v>7725</v>
      </c>
      <c r="B1169" s="50" t="str">
        <f t="shared" si="200"/>
        <v>HD</v>
      </c>
      <c r="C1169" s="51" t="s">
        <v>5196</v>
      </c>
      <c r="D1169" s="50" t="str">
        <f t="shared" si="201"/>
        <v>1000uF</v>
      </c>
      <c r="E1169" s="50" t="s">
        <v>5109</v>
      </c>
      <c r="F1169" s="50" t="str">
        <f t="shared" si="202"/>
        <v>50 V</v>
      </c>
      <c r="G1169" s="50" t="str">
        <f t="shared" si="203"/>
        <v>105⁰С</v>
      </c>
      <c r="H1169" s="52" t="s">
        <v>6104</v>
      </c>
      <c r="I1169" s="50" t="str">
        <f t="shared" si="195"/>
        <v>CapAl12.5X25X5.0mm 1000uF, 50 V</v>
      </c>
      <c r="J1169" s="45" t="s">
        <v>23</v>
      </c>
      <c r="K1169" s="53" t="s">
        <v>5111</v>
      </c>
      <c r="L1169" s="45" t="s">
        <v>25</v>
      </c>
      <c r="M1169" s="52" t="str">
        <f t="shared" si="196"/>
        <v>CapAl12.5X25X5.0</v>
      </c>
      <c r="N1169" s="52" t="str">
        <f t="shared" si="204"/>
        <v>CapAl12.5X25X5.0RA</v>
      </c>
      <c r="O1169" s="52" t="str">
        <f t="shared" si="197"/>
        <v>CapAl12.5X25X5.0LA</v>
      </c>
      <c r="P1169" s="52" t="s">
        <v>7726</v>
      </c>
      <c r="Q1169" s="50" t="s">
        <v>5113</v>
      </c>
      <c r="R1169" s="50" t="s">
        <v>7596</v>
      </c>
      <c r="S1169" s="50" t="str">
        <f t="shared" ca="1" si="199"/>
        <v>C:\Altium Libraries\Passives Library\DataSheet\Aluminum Electrolytic Capacitors (Panasonic).pdf</v>
      </c>
      <c r="T1169" s="50" t="str">
        <f t="shared" si="198"/>
        <v>MINIATURIZED ALUMINUM ELECTROLYTIC CAPACITORS CapAl12.5X25X5.0 1000uF±20% 50 V 105⁰С</v>
      </c>
    </row>
    <row r="1170" spans="1:20" x14ac:dyDescent="0.3">
      <c r="A1170" s="50" t="s">
        <v>7727</v>
      </c>
      <c r="B1170" s="50" t="str">
        <f t="shared" si="200"/>
        <v>HD</v>
      </c>
      <c r="C1170" s="51" t="s">
        <v>5226</v>
      </c>
      <c r="D1170" s="50" t="str">
        <f t="shared" si="201"/>
        <v>2200uF</v>
      </c>
      <c r="E1170" s="50" t="s">
        <v>5109</v>
      </c>
      <c r="F1170" s="50" t="str">
        <f t="shared" si="202"/>
        <v>50 V</v>
      </c>
      <c r="G1170" s="50" t="str">
        <f t="shared" si="203"/>
        <v>105⁰С</v>
      </c>
      <c r="H1170" s="52" t="s">
        <v>7020</v>
      </c>
      <c r="I1170" s="50" t="str">
        <f t="shared" si="195"/>
        <v>CapAl16X31.5X7.5mm 2200uF, 50 V</v>
      </c>
      <c r="J1170" s="45" t="s">
        <v>23</v>
      </c>
      <c r="K1170" s="53" t="s">
        <v>5111</v>
      </c>
      <c r="L1170" s="45" t="s">
        <v>25</v>
      </c>
      <c r="M1170" s="52" t="str">
        <f t="shared" si="196"/>
        <v>CapAl16X31.5X7.5</v>
      </c>
      <c r="N1170" s="52" t="str">
        <f t="shared" si="204"/>
        <v>CapAl16X31.5X7.5RA</v>
      </c>
      <c r="O1170" s="52" t="str">
        <f t="shared" si="197"/>
        <v>CapAl16X31.5X7.5LA</v>
      </c>
      <c r="P1170" s="52" t="s">
        <v>7728</v>
      </c>
      <c r="Q1170" s="50" t="s">
        <v>5113</v>
      </c>
      <c r="R1170" s="50" t="s">
        <v>7596</v>
      </c>
      <c r="S1170" s="50" t="str">
        <f t="shared" ca="1" si="199"/>
        <v>C:\Altium Libraries\Passives Library\DataSheet\Aluminum Electrolytic Capacitors (Panasonic).pdf</v>
      </c>
      <c r="T1170" s="50" t="str">
        <f t="shared" si="198"/>
        <v>MINIATURIZED ALUMINUM ELECTROLYTIC CAPACITORS CapAl16X31.5X7.5 2200uF±20% 50 V 105⁰С</v>
      </c>
    </row>
    <row r="1171" spans="1:20" x14ac:dyDescent="0.3">
      <c r="A1171" s="50" t="s">
        <v>7729</v>
      </c>
      <c r="B1171" s="50" t="str">
        <f t="shared" si="200"/>
        <v>HD</v>
      </c>
      <c r="C1171" s="51" t="s">
        <v>5245</v>
      </c>
      <c r="D1171" s="50" t="str">
        <f t="shared" si="201"/>
        <v>3300uF</v>
      </c>
      <c r="E1171" s="50" t="s">
        <v>5109</v>
      </c>
      <c r="F1171" s="50" t="str">
        <f t="shared" si="202"/>
        <v>50 V</v>
      </c>
      <c r="G1171" s="50" t="str">
        <f t="shared" si="203"/>
        <v>105⁰С</v>
      </c>
      <c r="H1171" s="52" t="s">
        <v>5875</v>
      </c>
      <c r="I1171" s="50" t="str">
        <f t="shared" si="195"/>
        <v>CapAl18X35.5X7.5mm 3300uF, 50 V</v>
      </c>
      <c r="J1171" s="45" t="s">
        <v>23</v>
      </c>
      <c r="K1171" s="53" t="s">
        <v>5111</v>
      </c>
      <c r="L1171" s="45" t="s">
        <v>25</v>
      </c>
      <c r="M1171" s="52" t="str">
        <f t="shared" si="196"/>
        <v>CapAl18X35.5X7.5</v>
      </c>
      <c r="N1171" s="52" t="str">
        <f t="shared" si="204"/>
        <v>CapAl18X35.5X7.5RA</v>
      </c>
      <c r="O1171" s="52" t="str">
        <f t="shared" si="197"/>
        <v>CapAl18X35.5X7.5LA</v>
      </c>
      <c r="P1171" s="52" t="s">
        <v>7730</v>
      </c>
      <c r="Q1171" s="50" t="s">
        <v>5113</v>
      </c>
      <c r="R1171" s="50" t="s">
        <v>7596</v>
      </c>
      <c r="S1171" s="50" t="str">
        <f t="shared" ca="1" si="199"/>
        <v>C:\Altium Libraries\Passives Library\DataSheet\Aluminum Electrolytic Capacitors (Panasonic).pdf</v>
      </c>
      <c r="T1171" s="50" t="str">
        <f t="shared" si="198"/>
        <v>MINIATURIZED ALUMINUM ELECTROLYTIC CAPACITORS CapAl18X35.5X7.5 3300uF±20% 50 V 105⁰С</v>
      </c>
    </row>
    <row r="1172" spans="1:20" x14ac:dyDescent="0.3">
      <c r="A1172" s="56"/>
      <c r="B1172" s="56"/>
      <c r="C1172" s="60"/>
      <c r="D1172" s="56"/>
      <c r="E1172" s="56"/>
      <c r="F1172" s="56"/>
      <c r="G1172" s="56"/>
      <c r="H1172" s="55"/>
      <c r="I1172" s="56"/>
      <c r="J1172" s="46"/>
      <c r="K1172" s="54"/>
      <c r="L1172" s="46"/>
      <c r="M1172" s="55"/>
      <c r="N1172" s="55"/>
      <c r="O1172" s="55"/>
      <c r="P1172" s="55"/>
      <c r="Q1172" s="56"/>
      <c r="R1172" s="56"/>
      <c r="S1172" s="56"/>
      <c r="T1172" s="23"/>
    </row>
    <row r="1173" spans="1:20" x14ac:dyDescent="0.3">
      <c r="A1173" s="50" t="s">
        <v>7731</v>
      </c>
      <c r="B1173" s="50" t="str">
        <f>CONCATENATE("N",MID(P1173,6,2))</f>
        <v>NHG</v>
      </c>
      <c r="C1173" s="51" t="s">
        <v>5120</v>
      </c>
      <c r="D1173" s="50" t="str">
        <f t="shared" si="201"/>
        <v>100uF</v>
      </c>
      <c r="E1173" s="50" t="s">
        <v>5109</v>
      </c>
      <c r="F1173" s="50" t="str">
        <f>CONCATENATE(IF((MID(P1173,4,2))="0J",6.3,IF((MID(P1173,4,2))="1A",10,IF((MID(P1173,4,2))="1C",16,IF((MID(P1173,4,2))="1E",25,IF((MID(P1173,4,2))="1V",35,IF((MID(P1173,4,2))="1H",50,IF((MID(P1173,4,2))="1J",63,IF((MID(P1173,4,2))="2A",100,IF((MID(P1173,4,2))="2C",160,IF((MID(P1173,4,2))="2D",200,IF((MID(P1173,4,2))="2E",250,IF((MID(P1173,4,2))="2V",350,IF((MID(P1173,4,2))="2G",400,IF((MID(P1173,4,2))="2W",450,0))))))))))))))," V")</f>
        <v>6,3 V</v>
      </c>
      <c r="G1173" s="50" t="str">
        <f t="shared" ref="G1173:G1236" si="205">CONCATENATE((IF(OR(B1173="TA",B1173="TP"),125,105)),"⁰С")</f>
        <v>105⁰С</v>
      </c>
      <c r="H1173" s="52" t="s">
        <v>7732</v>
      </c>
      <c r="I1173" s="50" t="str">
        <f t="shared" ref="I1173:I1236" si="206">CONCATENATE(M1173,"mm ",D1173,", ",F1173)</f>
        <v>CapAl5X11X2.0mm 100uF, 6,3 V</v>
      </c>
      <c r="J1173" s="45" t="s">
        <v>23</v>
      </c>
      <c r="K1173" s="53" t="s">
        <v>5111</v>
      </c>
      <c r="L1173" s="45" t="s">
        <v>25</v>
      </c>
      <c r="M1173" s="52" t="str">
        <f t="shared" ref="M1173:M1236" si="207">CONCATENATE("CapAl",MID(C1173,1,FIND("m",C1173,1)-1))</f>
        <v>CapAl5X11X2.0</v>
      </c>
      <c r="N1173" s="52" t="str">
        <f t="shared" si="204"/>
        <v>CapAl5X11X2.0RA</v>
      </c>
      <c r="O1173" s="52" t="str">
        <f t="shared" ref="O1173:O1236" si="208">CONCATENATE(M1173,"LA")</f>
        <v>CapAl5X11X2.0LA</v>
      </c>
      <c r="P1173" s="52" t="s">
        <v>7733</v>
      </c>
      <c r="Q1173" s="50" t="s">
        <v>5113</v>
      </c>
      <c r="R1173" s="50" t="s">
        <v>7734</v>
      </c>
      <c r="S1173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173" s="50" t="str">
        <f t="shared" ref="T1173:T1236" si="209">CONCATENATE(R1173," ",M1173," ",D1173,E1173," ",F1173," ",G1173)</f>
        <v>105℃ STANDARD ALUMINUM ELECTROLYTIC CAPACITORS CapAl5X11X2.0 100uF±20% 6,3 V 105⁰С</v>
      </c>
    </row>
    <row r="1174" spans="1:20" x14ac:dyDescent="0.3">
      <c r="A1174" s="50" t="s">
        <v>7735</v>
      </c>
      <c r="B1174" s="50" t="str">
        <f t="shared" ref="B1174:B1237" si="210">CONCATENATE("N",MID(P1174,6,2))</f>
        <v>NHG</v>
      </c>
      <c r="C1174" s="52" t="s">
        <v>5120</v>
      </c>
      <c r="D1174" s="50" t="str">
        <f t="shared" si="201"/>
        <v>220uF</v>
      </c>
      <c r="E1174" s="50" t="s">
        <v>5109</v>
      </c>
      <c r="F1174" s="50" t="str">
        <f t="shared" ref="F1174:F1237" si="211">CONCATENATE(IF((MID(P1174,4,2))="0J",6.3,IF((MID(P1174,4,2))="1A",10,IF((MID(P1174,4,2))="1C",16,IF((MID(P1174,4,2))="1E",25,IF((MID(P1174,4,2))="1V",35,IF((MID(P1174,4,2))="1H",50,IF((MID(P1174,4,2))="1J",63,IF((MID(P1174,4,2))="2A",100,IF((MID(P1174,4,2))="2C",160,IF((MID(P1174,4,2))="2D",200,IF((MID(P1174,4,2))="2E",250,IF((MID(P1174,4,2))="2V",350,IF((MID(P1174,4,2))="2G",400,IF((MID(P1174,4,2))="2W",450,0))))))))))))))," V")</f>
        <v>6,3 V</v>
      </c>
      <c r="G1174" s="50" t="str">
        <f t="shared" si="205"/>
        <v>105⁰С</v>
      </c>
      <c r="H1174" s="52" t="s">
        <v>7736</v>
      </c>
      <c r="I1174" s="50" t="str">
        <f t="shared" si="206"/>
        <v>CapAl5X11X2.0mm 220uF, 6,3 V</v>
      </c>
      <c r="J1174" s="45" t="s">
        <v>23</v>
      </c>
      <c r="K1174" s="53" t="s">
        <v>5111</v>
      </c>
      <c r="L1174" s="45" t="s">
        <v>25</v>
      </c>
      <c r="M1174" s="52" t="str">
        <f t="shared" si="207"/>
        <v>CapAl5X11X2.0</v>
      </c>
      <c r="N1174" s="52" t="str">
        <f t="shared" si="204"/>
        <v>CapAl5X11X2.0RA</v>
      </c>
      <c r="O1174" s="52" t="str">
        <f t="shared" si="208"/>
        <v>CapAl5X11X2.0LA</v>
      </c>
      <c r="P1174" s="52" t="s">
        <v>7737</v>
      </c>
      <c r="Q1174" s="50" t="s">
        <v>5113</v>
      </c>
      <c r="R1174" s="50" t="s">
        <v>7734</v>
      </c>
      <c r="S1174" s="50" t="str">
        <f t="shared" ref="S1174:S1237" ca="1" si="212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174" s="50" t="str">
        <f t="shared" si="209"/>
        <v>105℃ STANDARD ALUMINUM ELECTROLYTIC CAPACITORS CapAl5X11X2.0 220uF±20% 6,3 V 105⁰С</v>
      </c>
    </row>
    <row r="1175" spans="1:20" x14ac:dyDescent="0.3">
      <c r="A1175" s="50" t="s">
        <v>7738</v>
      </c>
      <c r="B1175" s="50" t="str">
        <f t="shared" si="210"/>
        <v>NHG</v>
      </c>
      <c r="C1175" s="52" t="s">
        <v>5128</v>
      </c>
      <c r="D1175" s="50" t="str">
        <f t="shared" si="201"/>
        <v>470uF</v>
      </c>
      <c r="E1175" s="50" t="s">
        <v>5109</v>
      </c>
      <c r="F1175" s="50" t="str">
        <f t="shared" si="211"/>
        <v>6,3 V</v>
      </c>
      <c r="G1175" s="50" t="str">
        <f t="shared" si="205"/>
        <v>105⁰С</v>
      </c>
      <c r="H1175" s="52" t="s">
        <v>7739</v>
      </c>
      <c r="I1175" s="50" t="str">
        <f t="shared" si="206"/>
        <v>CapAl6.3X11.2X2.5mm 470uF, 6,3 V</v>
      </c>
      <c r="J1175" s="45" t="s">
        <v>23</v>
      </c>
      <c r="K1175" s="53" t="s">
        <v>5111</v>
      </c>
      <c r="L1175" s="45" t="s">
        <v>25</v>
      </c>
      <c r="M1175" s="52" t="str">
        <f t="shared" si="207"/>
        <v>CapAl6.3X11.2X2.5</v>
      </c>
      <c r="N1175" s="52" t="str">
        <f t="shared" si="204"/>
        <v>CapAl6.3X11.2X2.5RA</v>
      </c>
      <c r="O1175" s="52" t="str">
        <f t="shared" si="208"/>
        <v>CapAl6.3X11.2X2.5LA</v>
      </c>
      <c r="P1175" s="52" t="s">
        <v>7740</v>
      </c>
      <c r="Q1175" s="50" t="s">
        <v>5113</v>
      </c>
      <c r="R1175" s="50" t="s">
        <v>7734</v>
      </c>
      <c r="S1175" s="50" t="str">
        <f t="shared" ca="1" si="212"/>
        <v>C:\Altium Libraries\Passives Library\DataSheet\Aluminum Electrolytic Capacitors (Panasonic).pdf</v>
      </c>
      <c r="T1175" s="50" t="str">
        <f t="shared" si="209"/>
        <v>105℃ STANDARD ALUMINUM ELECTROLYTIC CAPACITORS CapAl6.3X11.2X2.5 470uF±20% 6,3 V 105⁰С</v>
      </c>
    </row>
    <row r="1176" spans="1:20" x14ac:dyDescent="0.3">
      <c r="A1176" s="50" t="s">
        <v>7741</v>
      </c>
      <c r="B1176" s="50" t="str">
        <f t="shared" si="210"/>
        <v>NHG</v>
      </c>
      <c r="C1176" s="52" t="s">
        <v>5136</v>
      </c>
      <c r="D1176" s="50" t="str">
        <f t="shared" si="201"/>
        <v>1000uF</v>
      </c>
      <c r="E1176" s="50" t="s">
        <v>5109</v>
      </c>
      <c r="F1176" s="50" t="str">
        <f t="shared" si="211"/>
        <v>6,3 V</v>
      </c>
      <c r="G1176" s="50" t="str">
        <f t="shared" si="205"/>
        <v>105⁰С</v>
      </c>
      <c r="H1176" s="52" t="s">
        <v>7742</v>
      </c>
      <c r="I1176" s="50" t="str">
        <f t="shared" si="206"/>
        <v>CapAl8X11.5X3.5mm 1000uF, 6,3 V</v>
      </c>
      <c r="J1176" s="45" t="s">
        <v>23</v>
      </c>
      <c r="K1176" s="53" t="s">
        <v>5111</v>
      </c>
      <c r="L1176" s="45" t="s">
        <v>25</v>
      </c>
      <c r="M1176" s="52" t="str">
        <f t="shared" si="207"/>
        <v>CapAl8X11.5X3.5</v>
      </c>
      <c r="N1176" s="52" t="str">
        <f t="shared" si="204"/>
        <v>CapAl8X11.5X3.5RA</v>
      </c>
      <c r="O1176" s="52" t="str">
        <f t="shared" si="208"/>
        <v>CapAl8X11.5X3.5LA</v>
      </c>
      <c r="P1176" s="52" t="s">
        <v>7743</v>
      </c>
      <c r="Q1176" s="50" t="s">
        <v>5113</v>
      </c>
      <c r="R1176" s="50" t="s">
        <v>7734</v>
      </c>
      <c r="S1176" s="50" t="str">
        <f t="shared" ca="1" si="212"/>
        <v>C:\Altium Libraries\Passives Library\DataSheet\Aluminum Electrolytic Capacitors (Panasonic).pdf</v>
      </c>
      <c r="T1176" s="50" t="str">
        <f t="shared" si="209"/>
        <v>105℃ STANDARD ALUMINUM ELECTROLYTIC CAPACITORS CapAl8X11.5X3.5 1000uF±20% 6,3 V 105⁰С</v>
      </c>
    </row>
    <row r="1177" spans="1:20" x14ac:dyDescent="0.3">
      <c r="A1177" s="50" t="s">
        <v>7744</v>
      </c>
      <c r="B1177" s="50" t="str">
        <f t="shared" si="210"/>
        <v>NHG</v>
      </c>
      <c r="C1177" s="52" t="s">
        <v>5158</v>
      </c>
      <c r="D1177" s="50" t="str">
        <f t="shared" si="201"/>
        <v>2200uF</v>
      </c>
      <c r="E1177" s="50" t="s">
        <v>5109</v>
      </c>
      <c r="F1177" s="50" t="str">
        <f t="shared" si="211"/>
        <v>6,3 V</v>
      </c>
      <c r="G1177" s="50" t="str">
        <f t="shared" si="205"/>
        <v>105⁰С</v>
      </c>
      <c r="H1177" s="52" t="s">
        <v>7745</v>
      </c>
      <c r="I1177" s="50" t="str">
        <f t="shared" si="206"/>
        <v>CapAl10X16X5.0mm 2200uF, 6,3 V</v>
      </c>
      <c r="J1177" s="45" t="s">
        <v>23</v>
      </c>
      <c r="K1177" s="53" t="s">
        <v>5111</v>
      </c>
      <c r="L1177" s="45" t="s">
        <v>25</v>
      </c>
      <c r="M1177" s="52" t="str">
        <f t="shared" si="207"/>
        <v>CapAl10X16X5.0</v>
      </c>
      <c r="N1177" s="52" t="str">
        <f t="shared" si="204"/>
        <v>CapAl10X16X5.0RA</v>
      </c>
      <c r="O1177" s="52" t="str">
        <f t="shared" si="208"/>
        <v>CapAl10X16X5.0LA</v>
      </c>
      <c r="P1177" s="52" t="s">
        <v>7746</v>
      </c>
      <c r="Q1177" s="50" t="s">
        <v>5113</v>
      </c>
      <c r="R1177" s="50" t="s">
        <v>7734</v>
      </c>
      <c r="S1177" s="50" t="str">
        <f t="shared" ca="1" si="212"/>
        <v>C:\Altium Libraries\Passives Library\DataSheet\Aluminum Electrolytic Capacitors (Panasonic).pdf</v>
      </c>
      <c r="T1177" s="50" t="str">
        <f t="shared" si="209"/>
        <v>105℃ STANDARD ALUMINUM ELECTROLYTIC CAPACITORS CapAl10X16X5.0 2200uF±20% 6,3 V 105⁰С</v>
      </c>
    </row>
    <row r="1178" spans="1:20" x14ac:dyDescent="0.3">
      <c r="A1178" s="50" t="s">
        <v>7747</v>
      </c>
      <c r="B1178" s="50" t="str">
        <f t="shared" si="210"/>
        <v>NHG</v>
      </c>
      <c r="C1178" s="52" t="s">
        <v>5162</v>
      </c>
      <c r="D1178" s="50" t="str">
        <f t="shared" si="201"/>
        <v>3300uF</v>
      </c>
      <c r="E1178" s="50" t="s">
        <v>5109</v>
      </c>
      <c r="F1178" s="50" t="str">
        <f t="shared" si="211"/>
        <v>6,3 V</v>
      </c>
      <c r="G1178" s="50" t="str">
        <f t="shared" si="205"/>
        <v>105⁰С</v>
      </c>
      <c r="H1178" s="52" t="s">
        <v>7748</v>
      </c>
      <c r="I1178" s="50" t="str">
        <f t="shared" si="206"/>
        <v>CapAl10X20X5.0mm 3300uF, 6,3 V</v>
      </c>
      <c r="J1178" s="45" t="s">
        <v>23</v>
      </c>
      <c r="K1178" s="53" t="s">
        <v>5111</v>
      </c>
      <c r="L1178" s="45" t="s">
        <v>25</v>
      </c>
      <c r="M1178" s="52" t="str">
        <f t="shared" si="207"/>
        <v>CapAl10X20X5.0</v>
      </c>
      <c r="N1178" s="52" t="str">
        <f t="shared" si="204"/>
        <v>CapAl10X20X5.0RA</v>
      </c>
      <c r="O1178" s="52" t="str">
        <f t="shared" si="208"/>
        <v>CapAl10X20X5.0LA</v>
      </c>
      <c r="P1178" s="52" t="s">
        <v>7749</v>
      </c>
      <c r="Q1178" s="50" t="s">
        <v>5113</v>
      </c>
      <c r="R1178" s="50" t="s">
        <v>7734</v>
      </c>
      <c r="S1178" s="50" t="str">
        <f t="shared" ca="1" si="212"/>
        <v>C:\Altium Libraries\Passives Library\DataSheet\Aluminum Electrolytic Capacitors (Panasonic).pdf</v>
      </c>
      <c r="T1178" s="50" t="str">
        <f t="shared" si="209"/>
        <v>105℃ STANDARD ALUMINUM ELECTROLYTIC CAPACITORS CapAl10X20X5.0 3300uF±20% 6,3 V 105⁰С</v>
      </c>
    </row>
    <row r="1179" spans="1:20" x14ac:dyDescent="0.3">
      <c r="A1179" s="50" t="s">
        <v>7750</v>
      </c>
      <c r="B1179" s="50" t="str">
        <f t="shared" si="210"/>
        <v>NHG</v>
      </c>
      <c r="C1179" s="52" t="s">
        <v>5184</v>
      </c>
      <c r="D1179" s="50" t="str">
        <f t="shared" si="201"/>
        <v>4700uF</v>
      </c>
      <c r="E1179" s="50" t="s">
        <v>5109</v>
      </c>
      <c r="F1179" s="50" t="str">
        <f t="shared" si="211"/>
        <v>6,3 V</v>
      </c>
      <c r="G1179" s="50" t="str">
        <f t="shared" si="205"/>
        <v>105⁰С</v>
      </c>
      <c r="H1179" s="52" t="s">
        <v>7751</v>
      </c>
      <c r="I1179" s="50" t="str">
        <f t="shared" si="206"/>
        <v>CapAl12.5X20X5.0mm 4700uF, 6,3 V</v>
      </c>
      <c r="J1179" s="45" t="s">
        <v>23</v>
      </c>
      <c r="K1179" s="53" t="s">
        <v>5111</v>
      </c>
      <c r="L1179" s="45" t="s">
        <v>25</v>
      </c>
      <c r="M1179" s="52" t="str">
        <f t="shared" si="207"/>
        <v>CapAl12.5X20X5.0</v>
      </c>
      <c r="N1179" s="52" t="str">
        <f t="shared" si="204"/>
        <v>CapAl12.5X20X5.0RA</v>
      </c>
      <c r="O1179" s="52" t="str">
        <f t="shared" si="208"/>
        <v>CapAl12.5X20X5.0LA</v>
      </c>
      <c r="P1179" s="52" t="s">
        <v>7752</v>
      </c>
      <c r="Q1179" s="50" t="s">
        <v>5113</v>
      </c>
      <c r="R1179" s="50" t="s">
        <v>7734</v>
      </c>
      <c r="S1179" s="50" t="str">
        <f t="shared" ca="1" si="212"/>
        <v>C:\Altium Libraries\Passives Library\DataSheet\Aluminum Electrolytic Capacitors (Panasonic).pdf</v>
      </c>
      <c r="T1179" s="50" t="str">
        <f t="shared" si="209"/>
        <v>105℃ STANDARD ALUMINUM ELECTROLYTIC CAPACITORS CapAl12.5X20X5.0 4700uF±20% 6,3 V 105⁰С</v>
      </c>
    </row>
    <row r="1180" spans="1:20" x14ac:dyDescent="0.3">
      <c r="A1180" s="50" t="s">
        <v>7753</v>
      </c>
      <c r="B1180" s="50" t="str">
        <f t="shared" si="210"/>
        <v>NHG</v>
      </c>
      <c r="C1180" s="52" t="s">
        <v>5196</v>
      </c>
      <c r="D1180" s="50" t="str">
        <f t="shared" si="201"/>
        <v>6800uF</v>
      </c>
      <c r="E1180" s="50" t="s">
        <v>5109</v>
      </c>
      <c r="F1180" s="50" t="str">
        <f t="shared" si="211"/>
        <v>6,3 V</v>
      </c>
      <c r="G1180" s="50" t="str">
        <f t="shared" si="205"/>
        <v>105⁰С</v>
      </c>
      <c r="H1180" s="52" t="s">
        <v>7754</v>
      </c>
      <c r="I1180" s="50" t="str">
        <f t="shared" si="206"/>
        <v>CapAl12.5X25X5.0mm 6800uF, 6,3 V</v>
      </c>
      <c r="J1180" s="45" t="s">
        <v>23</v>
      </c>
      <c r="K1180" s="53" t="s">
        <v>5111</v>
      </c>
      <c r="L1180" s="45" t="s">
        <v>25</v>
      </c>
      <c r="M1180" s="52" t="str">
        <f t="shared" si="207"/>
        <v>CapAl12.5X25X5.0</v>
      </c>
      <c r="N1180" s="52" t="str">
        <f t="shared" si="204"/>
        <v>CapAl12.5X25X5.0RA</v>
      </c>
      <c r="O1180" s="52" t="str">
        <f t="shared" si="208"/>
        <v>CapAl12.5X25X5.0LA</v>
      </c>
      <c r="P1180" s="52" t="s">
        <v>7755</v>
      </c>
      <c r="Q1180" s="50" t="s">
        <v>5113</v>
      </c>
      <c r="R1180" s="50" t="s">
        <v>7734</v>
      </c>
      <c r="S1180" s="50" t="str">
        <f t="shared" ca="1" si="212"/>
        <v>C:\Altium Libraries\Passives Library\DataSheet\Aluminum Electrolytic Capacitors (Panasonic).pdf</v>
      </c>
      <c r="T1180" s="50" t="str">
        <f t="shared" si="209"/>
        <v>105℃ STANDARD ALUMINUM ELECTROLYTIC CAPACITORS CapAl12.5X25X5.0 6800uF±20% 6,3 V 105⁰С</v>
      </c>
    </row>
    <row r="1181" spans="1:20" x14ac:dyDescent="0.3">
      <c r="A1181" s="50" t="s">
        <v>7756</v>
      </c>
      <c r="B1181" s="50" t="str">
        <f t="shared" si="210"/>
        <v>NHG</v>
      </c>
      <c r="C1181" s="52" t="s">
        <v>5218</v>
      </c>
      <c r="D1181" s="50" t="str">
        <f t="shared" si="201"/>
        <v>10000uF</v>
      </c>
      <c r="E1181" s="50" t="s">
        <v>5109</v>
      </c>
      <c r="F1181" s="50" t="str">
        <f t="shared" si="211"/>
        <v>6,3 V</v>
      </c>
      <c r="G1181" s="50" t="str">
        <f t="shared" si="205"/>
        <v>105⁰С</v>
      </c>
      <c r="H1181" s="52" t="s">
        <v>7757</v>
      </c>
      <c r="I1181" s="50" t="str">
        <f t="shared" si="206"/>
        <v>CapAl16X25X7.5mm 10000uF, 6,3 V</v>
      </c>
      <c r="J1181" s="45" t="s">
        <v>23</v>
      </c>
      <c r="K1181" s="53" t="s">
        <v>5111</v>
      </c>
      <c r="L1181" s="45" t="s">
        <v>25</v>
      </c>
      <c r="M1181" s="52" t="str">
        <f t="shared" si="207"/>
        <v>CapAl16X25X7.5</v>
      </c>
      <c r="N1181" s="52" t="str">
        <f t="shared" si="204"/>
        <v>CapAl16X25X7.5RA</v>
      </c>
      <c r="O1181" s="52" t="str">
        <f t="shared" si="208"/>
        <v>CapAl16X25X7.5LA</v>
      </c>
      <c r="P1181" s="52" t="s">
        <v>7758</v>
      </c>
      <c r="Q1181" s="50" t="s">
        <v>5113</v>
      </c>
      <c r="R1181" s="50" t="s">
        <v>7734</v>
      </c>
      <c r="S1181" s="50" t="str">
        <f t="shared" ca="1" si="212"/>
        <v>C:\Altium Libraries\Passives Library\DataSheet\Aluminum Electrolytic Capacitors (Panasonic).pdf</v>
      </c>
      <c r="T1181" s="50" t="str">
        <f t="shared" si="209"/>
        <v>105℃ STANDARD ALUMINUM ELECTROLYTIC CAPACITORS CapAl16X25X7.5 10000uF±20% 6,3 V 105⁰С</v>
      </c>
    </row>
    <row r="1182" spans="1:20" x14ac:dyDescent="0.3">
      <c r="A1182" s="50" t="s">
        <v>7759</v>
      </c>
      <c r="B1182" s="50" t="str">
        <f t="shared" si="210"/>
        <v>NHG</v>
      </c>
      <c r="C1182" s="52" t="s">
        <v>5226</v>
      </c>
      <c r="D1182" s="50" t="str">
        <f t="shared" ref="D1182:D1245" si="213">CONCATENATE(MID(P1182,8,2)*POWER(10,MID(P1182,10,1)),"uF")</f>
        <v>15000uF</v>
      </c>
      <c r="E1182" s="50" t="s">
        <v>5109</v>
      </c>
      <c r="F1182" s="50" t="str">
        <f t="shared" si="211"/>
        <v>6,3 V</v>
      </c>
      <c r="G1182" s="50" t="str">
        <f t="shared" si="205"/>
        <v>105⁰С</v>
      </c>
      <c r="H1182" s="52" t="s">
        <v>7760</v>
      </c>
      <c r="I1182" s="50" t="str">
        <f t="shared" si="206"/>
        <v>CapAl16X31.5X7.5mm 15000uF, 6,3 V</v>
      </c>
      <c r="J1182" s="45" t="s">
        <v>23</v>
      </c>
      <c r="K1182" s="53" t="s">
        <v>5111</v>
      </c>
      <c r="L1182" s="45" t="s">
        <v>25</v>
      </c>
      <c r="M1182" s="52" t="str">
        <f t="shared" si="207"/>
        <v>CapAl16X31.5X7.5</v>
      </c>
      <c r="N1182" s="52" t="str">
        <f t="shared" si="204"/>
        <v>CapAl16X31.5X7.5RA</v>
      </c>
      <c r="O1182" s="52" t="str">
        <f t="shared" si="208"/>
        <v>CapAl16X31.5X7.5LA</v>
      </c>
      <c r="P1182" s="52" t="s">
        <v>7761</v>
      </c>
      <c r="Q1182" s="50" t="s">
        <v>5113</v>
      </c>
      <c r="R1182" s="50" t="s">
        <v>7734</v>
      </c>
      <c r="S1182" s="50" t="str">
        <f t="shared" ca="1" si="212"/>
        <v>C:\Altium Libraries\Passives Library\DataSheet\Aluminum Electrolytic Capacitors (Panasonic).pdf</v>
      </c>
      <c r="T1182" s="50" t="str">
        <f t="shared" si="209"/>
        <v>105℃ STANDARD ALUMINUM ELECTROLYTIC CAPACITORS CapAl16X31.5X7.5 15000uF±20% 6,3 V 105⁰С</v>
      </c>
    </row>
    <row r="1183" spans="1:20" x14ac:dyDescent="0.3">
      <c r="A1183" s="50" t="s">
        <v>7762</v>
      </c>
      <c r="B1183" s="50" t="str">
        <f t="shared" si="210"/>
        <v>NHG</v>
      </c>
      <c r="C1183" s="52" t="s">
        <v>5245</v>
      </c>
      <c r="D1183" s="50" t="str">
        <f t="shared" si="213"/>
        <v>22000uF</v>
      </c>
      <c r="E1183" s="50" t="s">
        <v>5109</v>
      </c>
      <c r="F1183" s="50" t="str">
        <f t="shared" si="211"/>
        <v>6,3 V</v>
      </c>
      <c r="G1183" s="50" t="str">
        <f t="shared" si="205"/>
        <v>105⁰С</v>
      </c>
      <c r="H1183" s="52" t="s">
        <v>7763</v>
      </c>
      <c r="I1183" s="50" t="str">
        <f t="shared" si="206"/>
        <v>CapAl18X35.5X7.5mm 22000uF, 6,3 V</v>
      </c>
      <c r="J1183" s="45" t="s">
        <v>23</v>
      </c>
      <c r="K1183" s="53" t="s">
        <v>5111</v>
      </c>
      <c r="L1183" s="45" t="s">
        <v>25</v>
      </c>
      <c r="M1183" s="52" t="str">
        <f t="shared" si="207"/>
        <v>CapAl18X35.5X7.5</v>
      </c>
      <c r="N1183" s="52" t="str">
        <f t="shared" si="204"/>
        <v>CapAl18X35.5X7.5RA</v>
      </c>
      <c r="O1183" s="52" t="str">
        <f t="shared" si="208"/>
        <v>CapAl18X35.5X7.5LA</v>
      </c>
      <c r="P1183" s="52" t="s">
        <v>7764</v>
      </c>
      <c r="Q1183" s="50" t="s">
        <v>5113</v>
      </c>
      <c r="R1183" s="50" t="s">
        <v>7734</v>
      </c>
      <c r="S1183" s="50" t="str">
        <f t="shared" ca="1" si="212"/>
        <v>C:\Altium Libraries\Passives Library\DataSheet\Aluminum Electrolytic Capacitors (Panasonic).pdf</v>
      </c>
      <c r="T1183" s="50" t="str">
        <f t="shared" si="209"/>
        <v>105℃ STANDARD ALUMINUM ELECTROLYTIC CAPACITORS CapAl18X35.5X7.5 22000uF±20% 6,3 V 105⁰С</v>
      </c>
    </row>
    <row r="1184" spans="1:20" x14ac:dyDescent="0.3">
      <c r="A1184" s="50" t="s">
        <v>7765</v>
      </c>
      <c r="B1184" s="50" t="str">
        <f t="shared" si="210"/>
        <v>NHG</v>
      </c>
      <c r="C1184" s="52" t="s">
        <v>5128</v>
      </c>
      <c r="D1184" s="50" t="str">
        <f t="shared" si="213"/>
        <v>330uF</v>
      </c>
      <c r="E1184" s="50" t="s">
        <v>5109</v>
      </c>
      <c r="F1184" s="50" t="str">
        <f t="shared" si="211"/>
        <v>10 V</v>
      </c>
      <c r="G1184" s="50" t="str">
        <f t="shared" si="205"/>
        <v>105⁰С</v>
      </c>
      <c r="H1184" s="52" t="s">
        <v>7766</v>
      </c>
      <c r="I1184" s="50" t="str">
        <f t="shared" si="206"/>
        <v>CapAl6.3X11.2X2.5mm 330uF, 10 V</v>
      </c>
      <c r="J1184" s="45" t="s">
        <v>23</v>
      </c>
      <c r="K1184" s="53" t="s">
        <v>5111</v>
      </c>
      <c r="L1184" s="45" t="s">
        <v>25</v>
      </c>
      <c r="M1184" s="52" t="str">
        <f t="shared" si="207"/>
        <v>CapAl6.3X11.2X2.5</v>
      </c>
      <c r="N1184" s="52" t="str">
        <f t="shared" si="204"/>
        <v>CapAl6.3X11.2X2.5RA</v>
      </c>
      <c r="O1184" s="52" t="str">
        <f t="shared" si="208"/>
        <v>CapAl6.3X11.2X2.5LA</v>
      </c>
      <c r="P1184" s="52" t="s">
        <v>7767</v>
      </c>
      <c r="Q1184" s="50" t="s">
        <v>5113</v>
      </c>
      <c r="R1184" s="50" t="s">
        <v>7734</v>
      </c>
      <c r="S1184" s="50" t="str">
        <f t="shared" ca="1" si="212"/>
        <v>C:\Altium Libraries\Passives Library\DataSheet\Aluminum Electrolytic Capacitors (Panasonic).pdf</v>
      </c>
      <c r="T1184" s="50" t="str">
        <f t="shared" si="209"/>
        <v>105℃ STANDARD ALUMINUM ELECTROLYTIC CAPACITORS CapAl6.3X11.2X2.5 330uF±20% 10 V 105⁰С</v>
      </c>
    </row>
    <row r="1185" spans="1:20" x14ac:dyDescent="0.3">
      <c r="A1185" s="50" t="s">
        <v>7768</v>
      </c>
      <c r="B1185" s="50" t="str">
        <f t="shared" si="210"/>
        <v>NHG</v>
      </c>
      <c r="C1185" s="52" t="s">
        <v>5136</v>
      </c>
      <c r="D1185" s="50" t="str">
        <f t="shared" si="213"/>
        <v>470uF</v>
      </c>
      <c r="E1185" s="50" t="s">
        <v>5109</v>
      </c>
      <c r="F1185" s="50" t="str">
        <f t="shared" si="211"/>
        <v>10 V</v>
      </c>
      <c r="G1185" s="50" t="str">
        <f t="shared" si="205"/>
        <v>105⁰С</v>
      </c>
      <c r="H1185" s="52" t="s">
        <v>7769</v>
      </c>
      <c r="I1185" s="50" t="str">
        <f t="shared" si="206"/>
        <v>CapAl8X11.5X3.5mm 470uF, 10 V</v>
      </c>
      <c r="J1185" s="45" t="s">
        <v>23</v>
      </c>
      <c r="K1185" s="53" t="s">
        <v>5111</v>
      </c>
      <c r="L1185" s="45" t="s">
        <v>25</v>
      </c>
      <c r="M1185" s="52" t="str">
        <f t="shared" si="207"/>
        <v>CapAl8X11.5X3.5</v>
      </c>
      <c r="N1185" s="52" t="str">
        <f t="shared" si="204"/>
        <v>CapAl8X11.5X3.5RA</v>
      </c>
      <c r="O1185" s="52" t="str">
        <f t="shared" si="208"/>
        <v>CapAl8X11.5X3.5LA</v>
      </c>
      <c r="P1185" s="52" t="s">
        <v>7770</v>
      </c>
      <c r="Q1185" s="50" t="s">
        <v>5113</v>
      </c>
      <c r="R1185" s="50" t="s">
        <v>7734</v>
      </c>
      <c r="S1185" s="50" t="str">
        <f t="shared" ca="1" si="212"/>
        <v>C:\Altium Libraries\Passives Library\DataSheet\Aluminum Electrolytic Capacitors (Panasonic).pdf</v>
      </c>
      <c r="T1185" s="50" t="str">
        <f t="shared" si="209"/>
        <v>105℃ STANDARD ALUMINUM ELECTROLYTIC CAPACITORS CapAl8X11.5X3.5 470uF±20% 10 V 105⁰С</v>
      </c>
    </row>
    <row r="1186" spans="1:20" x14ac:dyDescent="0.3">
      <c r="A1186" s="50" t="s">
        <v>7771</v>
      </c>
      <c r="B1186" s="50" t="str">
        <f t="shared" si="210"/>
        <v>NHG</v>
      </c>
      <c r="C1186" s="52" t="s">
        <v>5148</v>
      </c>
      <c r="D1186" s="50" t="str">
        <f t="shared" si="213"/>
        <v>1000uF</v>
      </c>
      <c r="E1186" s="50" t="s">
        <v>5109</v>
      </c>
      <c r="F1186" s="50" t="str">
        <f t="shared" si="211"/>
        <v>10 V</v>
      </c>
      <c r="G1186" s="50" t="str">
        <f t="shared" si="205"/>
        <v>105⁰С</v>
      </c>
      <c r="H1186" s="52" t="s">
        <v>7772</v>
      </c>
      <c r="I1186" s="50" t="str">
        <f t="shared" si="206"/>
        <v>CapAl10X12.5X5.0mm 1000uF, 10 V</v>
      </c>
      <c r="J1186" s="45" t="s">
        <v>23</v>
      </c>
      <c r="K1186" s="53" t="s">
        <v>5111</v>
      </c>
      <c r="L1186" s="45" t="s">
        <v>25</v>
      </c>
      <c r="M1186" s="52" t="str">
        <f t="shared" si="207"/>
        <v>CapAl10X12.5X5.0</v>
      </c>
      <c r="N1186" s="52" t="str">
        <f t="shared" si="204"/>
        <v>CapAl10X12.5X5.0RA</v>
      </c>
      <c r="O1186" s="52" t="str">
        <f t="shared" si="208"/>
        <v>CapAl10X12.5X5.0LA</v>
      </c>
      <c r="P1186" s="52" t="s">
        <v>7773</v>
      </c>
      <c r="Q1186" s="50" t="s">
        <v>5113</v>
      </c>
      <c r="R1186" s="50" t="s">
        <v>7734</v>
      </c>
      <c r="S1186" s="50" t="str">
        <f t="shared" ca="1" si="212"/>
        <v>C:\Altium Libraries\Passives Library\DataSheet\Aluminum Electrolytic Capacitors (Panasonic).pdf</v>
      </c>
      <c r="T1186" s="50" t="str">
        <f t="shared" si="209"/>
        <v>105℃ STANDARD ALUMINUM ELECTROLYTIC CAPACITORS CapAl10X12.5X5.0 1000uF±20% 10 V 105⁰С</v>
      </c>
    </row>
    <row r="1187" spans="1:20" x14ac:dyDescent="0.3">
      <c r="A1187" s="50" t="s">
        <v>7774</v>
      </c>
      <c r="B1187" s="50" t="str">
        <f t="shared" si="210"/>
        <v>NHG</v>
      </c>
      <c r="C1187" s="52" t="s">
        <v>5162</v>
      </c>
      <c r="D1187" s="50" t="str">
        <f t="shared" si="213"/>
        <v>2200uF</v>
      </c>
      <c r="E1187" s="50" t="s">
        <v>5109</v>
      </c>
      <c r="F1187" s="50" t="str">
        <f t="shared" si="211"/>
        <v>10 V</v>
      </c>
      <c r="G1187" s="50" t="str">
        <f t="shared" si="205"/>
        <v>105⁰С</v>
      </c>
      <c r="H1187" s="52" t="s">
        <v>7775</v>
      </c>
      <c r="I1187" s="50" t="str">
        <f t="shared" si="206"/>
        <v>CapAl10X20X5.0mm 2200uF, 10 V</v>
      </c>
      <c r="J1187" s="45" t="s">
        <v>23</v>
      </c>
      <c r="K1187" s="53" t="s">
        <v>5111</v>
      </c>
      <c r="L1187" s="45" t="s">
        <v>25</v>
      </c>
      <c r="M1187" s="52" t="str">
        <f t="shared" si="207"/>
        <v>CapAl10X20X5.0</v>
      </c>
      <c r="N1187" s="52" t="str">
        <f t="shared" si="204"/>
        <v>CapAl10X20X5.0RA</v>
      </c>
      <c r="O1187" s="52" t="str">
        <f t="shared" si="208"/>
        <v>CapAl10X20X5.0LA</v>
      </c>
      <c r="P1187" s="52" t="s">
        <v>7776</v>
      </c>
      <c r="Q1187" s="50" t="s">
        <v>5113</v>
      </c>
      <c r="R1187" s="50" t="s">
        <v>7734</v>
      </c>
      <c r="S1187" s="50" t="str">
        <f t="shared" ca="1" si="212"/>
        <v>C:\Altium Libraries\Passives Library\DataSheet\Aluminum Electrolytic Capacitors (Panasonic).pdf</v>
      </c>
      <c r="T1187" s="50" t="str">
        <f t="shared" si="209"/>
        <v>105℃ STANDARD ALUMINUM ELECTROLYTIC CAPACITORS CapAl10X20X5.0 2200uF±20% 10 V 105⁰С</v>
      </c>
    </row>
    <row r="1188" spans="1:20" x14ac:dyDescent="0.3">
      <c r="A1188" s="50" t="s">
        <v>7777</v>
      </c>
      <c r="B1188" s="50" t="str">
        <f t="shared" si="210"/>
        <v>NHG</v>
      </c>
      <c r="C1188" s="52" t="s">
        <v>5184</v>
      </c>
      <c r="D1188" s="50" t="str">
        <f t="shared" si="213"/>
        <v>3300uF</v>
      </c>
      <c r="E1188" s="50" t="s">
        <v>5109</v>
      </c>
      <c r="F1188" s="50" t="str">
        <f t="shared" si="211"/>
        <v>10 V</v>
      </c>
      <c r="G1188" s="50" t="str">
        <f t="shared" si="205"/>
        <v>105⁰С</v>
      </c>
      <c r="H1188" s="52" t="s">
        <v>7778</v>
      </c>
      <c r="I1188" s="50" t="str">
        <f t="shared" si="206"/>
        <v>CapAl12.5X20X5.0mm 3300uF, 10 V</v>
      </c>
      <c r="J1188" s="45" t="s">
        <v>23</v>
      </c>
      <c r="K1188" s="53" t="s">
        <v>5111</v>
      </c>
      <c r="L1188" s="45" t="s">
        <v>25</v>
      </c>
      <c r="M1188" s="52" t="str">
        <f t="shared" si="207"/>
        <v>CapAl12.5X20X5.0</v>
      </c>
      <c r="N1188" s="52" t="str">
        <f t="shared" si="204"/>
        <v>CapAl12.5X20X5.0RA</v>
      </c>
      <c r="O1188" s="52" t="str">
        <f t="shared" si="208"/>
        <v>CapAl12.5X20X5.0LA</v>
      </c>
      <c r="P1188" s="52" t="s">
        <v>7779</v>
      </c>
      <c r="Q1188" s="50" t="s">
        <v>5113</v>
      </c>
      <c r="R1188" s="50" t="s">
        <v>7734</v>
      </c>
      <c r="S1188" s="50" t="str">
        <f t="shared" ca="1" si="212"/>
        <v>C:\Altium Libraries\Passives Library\DataSheet\Aluminum Electrolytic Capacitors (Panasonic).pdf</v>
      </c>
      <c r="T1188" s="50" t="str">
        <f t="shared" si="209"/>
        <v>105℃ STANDARD ALUMINUM ELECTROLYTIC CAPACITORS CapAl12.5X20X5.0 3300uF±20% 10 V 105⁰С</v>
      </c>
    </row>
    <row r="1189" spans="1:20" x14ac:dyDescent="0.3">
      <c r="A1189" s="50" t="s">
        <v>7780</v>
      </c>
      <c r="B1189" s="50" t="str">
        <f t="shared" si="210"/>
        <v>NHG</v>
      </c>
      <c r="C1189" s="52" t="s">
        <v>5196</v>
      </c>
      <c r="D1189" s="50" t="str">
        <f t="shared" si="213"/>
        <v>4700uF</v>
      </c>
      <c r="E1189" s="50" t="s">
        <v>5109</v>
      </c>
      <c r="F1189" s="50" t="str">
        <f t="shared" si="211"/>
        <v>10 V</v>
      </c>
      <c r="G1189" s="50" t="str">
        <f t="shared" si="205"/>
        <v>105⁰С</v>
      </c>
      <c r="H1189" s="52" t="s">
        <v>7781</v>
      </c>
      <c r="I1189" s="50" t="str">
        <f t="shared" si="206"/>
        <v>CapAl12.5X25X5.0mm 4700uF, 10 V</v>
      </c>
      <c r="J1189" s="45" t="s">
        <v>23</v>
      </c>
      <c r="K1189" s="53" t="s">
        <v>5111</v>
      </c>
      <c r="L1189" s="45" t="s">
        <v>25</v>
      </c>
      <c r="M1189" s="52" t="str">
        <f t="shared" si="207"/>
        <v>CapAl12.5X25X5.0</v>
      </c>
      <c r="N1189" s="52" t="str">
        <f t="shared" si="204"/>
        <v>CapAl12.5X25X5.0RA</v>
      </c>
      <c r="O1189" s="52" t="str">
        <f t="shared" si="208"/>
        <v>CapAl12.5X25X5.0LA</v>
      </c>
      <c r="P1189" s="52" t="s">
        <v>7782</v>
      </c>
      <c r="Q1189" s="50" t="s">
        <v>5113</v>
      </c>
      <c r="R1189" s="50" t="s">
        <v>7734</v>
      </c>
      <c r="S1189" s="50" t="str">
        <f t="shared" ca="1" si="212"/>
        <v>C:\Altium Libraries\Passives Library\DataSheet\Aluminum Electrolytic Capacitors (Panasonic).pdf</v>
      </c>
      <c r="T1189" s="50" t="str">
        <f t="shared" si="209"/>
        <v>105℃ STANDARD ALUMINUM ELECTROLYTIC CAPACITORS CapAl12.5X25X5.0 4700uF±20% 10 V 105⁰С</v>
      </c>
    </row>
    <row r="1190" spans="1:20" x14ac:dyDescent="0.3">
      <c r="A1190" s="50" t="s">
        <v>7783</v>
      </c>
      <c r="B1190" s="50" t="str">
        <f t="shared" si="210"/>
        <v>NHG</v>
      </c>
      <c r="C1190" s="52" t="s">
        <v>5218</v>
      </c>
      <c r="D1190" s="50" t="str">
        <f t="shared" si="213"/>
        <v>6800uF</v>
      </c>
      <c r="E1190" s="50" t="s">
        <v>5109</v>
      </c>
      <c r="F1190" s="50" t="str">
        <f t="shared" si="211"/>
        <v>10 V</v>
      </c>
      <c r="G1190" s="50" t="str">
        <f t="shared" si="205"/>
        <v>105⁰С</v>
      </c>
      <c r="H1190" s="52" t="s">
        <v>7784</v>
      </c>
      <c r="I1190" s="50" t="str">
        <f t="shared" si="206"/>
        <v>CapAl16X25X7.5mm 6800uF, 10 V</v>
      </c>
      <c r="J1190" s="45" t="s">
        <v>23</v>
      </c>
      <c r="K1190" s="53" t="s">
        <v>5111</v>
      </c>
      <c r="L1190" s="45" t="s">
        <v>25</v>
      </c>
      <c r="M1190" s="52" t="str">
        <f t="shared" si="207"/>
        <v>CapAl16X25X7.5</v>
      </c>
      <c r="N1190" s="52" t="str">
        <f t="shared" si="204"/>
        <v>CapAl16X25X7.5RA</v>
      </c>
      <c r="O1190" s="52" t="str">
        <f t="shared" si="208"/>
        <v>CapAl16X25X7.5LA</v>
      </c>
      <c r="P1190" s="52" t="s">
        <v>7785</v>
      </c>
      <c r="Q1190" s="50" t="s">
        <v>5113</v>
      </c>
      <c r="R1190" s="50" t="s">
        <v>7734</v>
      </c>
      <c r="S1190" s="50" t="str">
        <f t="shared" ca="1" si="212"/>
        <v>C:\Altium Libraries\Passives Library\DataSheet\Aluminum Electrolytic Capacitors (Panasonic).pdf</v>
      </c>
      <c r="T1190" s="50" t="str">
        <f t="shared" si="209"/>
        <v>105℃ STANDARD ALUMINUM ELECTROLYTIC CAPACITORS CapAl16X25X7.5 6800uF±20% 10 V 105⁰С</v>
      </c>
    </row>
    <row r="1191" spans="1:20" x14ac:dyDescent="0.3">
      <c r="A1191" s="50" t="s">
        <v>7786</v>
      </c>
      <c r="B1191" s="50" t="str">
        <f t="shared" si="210"/>
        <v>NHG</v>
      </c>
      <c r="C1191" s="52" t="s">
        <v>5226</v>
      </c>
      <c r="D1191" s="50" t="str">
        <f t="shared" si="213"/>
        <v>10000uF</v>
      </c>
      <c r="E1191" s="50" t="s">
        <v>5109</v>
      </c>
      <c r="F1191" s="50" t="str">
        <f t="shared" si="211"/>
        <v>10 V</v>
      </c>
      <c r="G1191" s="50" t="str">
        <f t="shared" si="205"/>
        <v>105⁰С</v>
      </c>
      <c r="H1191" s="52" t="s">
        <v>7787</v>
      </c>
      <c r="I1191" s="50" t="str">
        <f t="shared" si="206"/>
        <v>CapAl16X31.5X7.5mm 10000uF, 10 V</v>
      </c>
      <c r="J1191" s="45" t="s">
        <v>23</v>
      </c>
      <c r="K1191" s="53" t="s">
        <v>5111</v>
      </c>
      <c r="L1191" s="45" t="s">
        <v>25</v>
      </c>
      <c r="M1191" s="52" t="str">
        <f t="shared" si="207"/>
        <v>CapAl16X31.5X7.5</v>
      </c>
      <c r="N1191" s="52" t="str">
        <f t="shared" si="204"/>
        <v>CapAl16X31.5X7.5RA</v>
      </c>
      <c r="O1191" s="52" t="str">
        <f t="shared" si="208"/>
        <v>CapAl16X31.5X7.5LA</v>
      </c>
      <c r="P1191" s="52" t="s">
        <v>7788</v>
      </c>
      <c r="Q1191" s="50" t="s">
        <v>5113</v>
      </c>
      <c r="R1191" s="50" t="s">
        <v>7734</v>
      </c>
      <c r="S1191" s="50" t="str">
        <f t="shared" ca="1" si="212"/>
        <v>C:\Altium Libraries\Passives Library\DataSheet\Aluminum Electrolytic Capacitors (Panasonic).pdf</v>
      </c>
      <c r="T1191" s="50" t="str">
        <f t="shared" si="209"/>
        <v>105℃ STANDARD ALUMINUM ELECTROLYTIC CAPACITORS CapAl16X31.5X7.5 10000uF±20% 10 V 105⁰С</v>
      </c>
    </row>
    <row r="1192" spans="1:20" x14ac:dyDescent="0.3">
      <c r="A1192" s="50" t="s">
        <v>7789</v>
      </c>
      <c r="B1192" s="50" t="str">
        <f t="shared" si="210"/>
        <v>NHG</v>
      </c>
      <c r="C1192" s="52" t="s">
        <v>5245</v>
      </c>
      <c r="D1192" s="50" t="str">
        <f t="shared" si="213"/>
        <v>15000uF</v>
      </c>
      <c r="E1192" s="50" t="s">
        <v>5109</v>
      </c>
      <c r="F1192" s="50" t="str">
        <f t="shared" si="211"/>
        <v>10 V</v>
      </c>
      <c r="G1192" s="50" t="str">
        <f t="shared" si="205"/>
        <v>105⁰С</v>
      </c>
      <c r="H1192" s="52" t="s">
        <v>7790</v>
      </c>
      <c r="I1192" s="50" t="str">
        <f t="shared" si="206"/>
        <v>CapAl18X35.5X7.5mm 15000uF, 10 V</v>
      </c>
      <c r="J1192" s="45" t="s">
        <v>23</v>
      </c>
      <c r="K1192" s="53" t="s">
        <v>5111</v>
      </c>
      <c r="L1192" s="45" t="s">
        <v>25</v>
      </c>
      <c r="M1192" s="52" t="str">
        <f t="shared" si="207"/>
        <v>CapAl18X35.5X7.5</v>
      </c>
      <c r="N1192" s="52" t="str">
        <f t="shared" si="204"/>
        <v>CapAl18X35.5X7.5RA</v>
      </c>
      <c r="O1192" s="52" t="str">
        <f t="shared" si="208"/>
        <v>CapAl18X35.5X7.5LA</v>
      </c>
      <c r="P1192" s="52" t="s">
        <v>7791</v>
      </c>
      <c r="Q1192" s="50" t="s">
        <v>5113</v>
      </c>
      <c r="R1192" s="50" t="s">
        <v>7734</v>
      </c>
      <c r="S1192" s="50" t="str">
        <f t="shared" ca="1" si="212"/>
        <v>C:\Altium Libraries\Passives Library\DataSheet\Aluminum Electrolytic Capacitors (Panasonic).pdf</v>
      </c>
      <c r="T1192" s="50" t="str">
        <f t="shared" si="209"/>
        <v>105℃ STANDARD ALUMINUM ELECTROLYTIC CAPACITORS CapAl18X35.5X7.5 15000uF±20% 10 V 105⁰С</v>
      </c>
    </row>
    <row r="1193" spans="1:20" x14ac:dyDescent="0.3">
      <c r="A1193" s="50" t="s">
        <v>7792</v>
      </c>
      <c r="B1193" s="50" t="str">
        <f t="shared" si="210"/>
        <v>NHG</v>
      </c>
      <c r="C1193" s="52" t="s">
        <v>5120</v>
      </c>
      <c r="D1193" s="50" t="str">
        <f t="shared" si="213"/>
        <v>100uF</v>
      </c>
      <c r="E1193" s="50" t="s">
        <v>5109</v>
      </c>
      <c r="F1193" s="50" t="str">
        <f t="shared" si="211"/>
        <v>16 V</v>
      </c>
      <c r="G1193" s="50" t="str">
        <f t="shared" si="205"/>
        <v>105⁰С</v>
      </c>
      <c r="H1193" s="52" t="s">
        <v>7793</v>
      </c>
      <c r="I1193" s="50" t="str">
        <f t="shared" si="206"/>
        <v>CapAl5X11X2.0mm 100uF, 16 V</v>
      </c>
      <c r="J1193" s="45" t="s">
        <v>23</v>
      </c>
      <c r="K1193" s="53" t="s">
        <v>5111</v>
      </c>
      <c r="L1193" s="45" t="s">
        <v>25</v>
      </c>
      <c r="M1193" s="52" t="str">
        <f t="shared" si="207"/>
        <v>CapAl5X11X2.0</v>
      </c>
      <c r="N1193" s="52" t="str">
        <f t="shared" si="204"/>
        <v>CapAl5X11X2.0RA</v>
      </c>
      <c r="O1193" s="52" t="str">
        <f t="shared" si="208"/>
        <v>CapAl5X11X2.0LA</v>
      </c>
      <c r="P1193" s="52" t="s">
        <v>7794</v>
      </c>
      <c r="Q1193" s="50" t="s">
        <v>5113</v>
      </c>
      <c r="R1193" s="50" t="s">
        <v>7734</v>
      </c>
      <c r="S1193" s="50" t="str">
        <f t="shared" ca="1" si="212"/>
        <v>C:\Altium Libraries\Passives Library\DataSheet\Aluminum Electrolytic Capacitors (Panasonic).pdf</v>
      </c>
      <c r="T1193" s="50" t="str">
        <f t="shared" si="209"/>
        <v>105℃ STANDARD ALUMINUM ELECTROLYTIC CAPACITORS CapAl5X11X2.0 100uF±20% 16 V 105⁰С</v>
      </c>
    </row>
    <row r="1194" spans="1:20" x14ac:dyDescent="0.3">
      <c r="A1194" s="50" t="s">
        <v>7795</v>
      </c>
      <c r="B1194" s="50" t="str">
        <f t="shared" si="210"/>
        <v>NHG</v>
      </c>
      <c r="C1194" s="52" t="s">
        <v>5128</v>
      </c>
      <c r="D1194" s="50" t="str">
        <f t="shared" si="213"/>
        <v>220uF</v>
      </c>
      <c r="E1194" s="50" t="s">
        <v>5109</v>
      </c>
      <c r="F1194" s="50" t="str">
        <f t="shared" si="211"/>
        <v>16 V</v>
      </c>
      <c r="G1194" s="50" t="str">
        <f t="shared" si="205"/>
        <v>105⁰С</v>
      </c>
      <c r="H1194" s="52" t="s">
        <v>7796</v>
      </c>
      <c r="I1194" s="50" t="str">
        <f t="shared" si="206"/>
        <v>CapAl6.3X11.2X2.5mm 220uF, 16 V</v>
      </c>
      <c r="J1194" s="45" t="s">
        <v>23</v>
      </c>
      <c r="K1194" s="53" t="s">
        <v>5111</v>
      </c>
      <c r="L1194" s="45" t="s">
        <v>25</v>
      </c>
      <c r="M1194" s="52" t="str">
        <f t="shared" si="207"/>
        <v>CapAl6.3X11.2X2.5</v>
      </c>
      <c r="N1194" s="52" t="str">
        <f t="shared" si="204"/>
        <v>CapAl6.3X11.2X2.5RA</v>
      </c>
      <c r="O1194" s="52" t="str">
        <f t="shared" si="208"/>
        <v>CapAl6.3X11.2X2.5LA</v>
      </c>
      <c r="P1194" s="52" t="s">
        <v>7797</v>
      </c>
      <c r="Q1194" s="50" t="s">
        <v>5113</v>
      </c>
      <c r="R1194" s="50" t="s">
        <v>7734</v>
      </c>
      <c r="S1194" s="50" t="str">
        <f t="shared" ca="1" si="212"/>
        <v>C:\Altium Libraries\Passives Library\DataSheet\Aluminum Electrolytic Capacitors (Panasonic).pdf</v>
      </c>
      <c r="T1194" s="50" t="str">
        <f t="shared" si="209"/>
        <v>105℃ STANDARD ALUMINUM ELECTROLYTIC CAPACITORS CapAl6.3X11.2X2.5 220uF±20% 16 V 105⁰С</v>
      </c>
    </row>
    <row r="1195" spans="1:20" x14ac:dyDescent="0.3">
      <c r="A1195" s="50" t="s">
        <v>7798</v>
      </c>
      <c r="B1195" s="50" t="str">
        <f t="shared" si="210"/>
        <v>NHG</v>
      </c>
      <c r="C1195" s="52" t="s">
        <v>5136</v>
      </c>
      <c r="D1195" s="50" t="str">
        <f t="shared" si="213"/>
        <v>330uF</v>
      </c>
      <c r="E1195" s="50" t="s">
        <v>5109</v>
      </c>
      <c r="F1195" s="50" t="str">
        <f t="shared" si="211"/>
        <v>16 V</v>
      </c>
      <c r="G1195" s="50" t="str">
        <f t="shared" si="205"/>
        <v>105⁰С</v>
      </c>
      <c r="H1195" s="52" t="s">
        <v>7799</v>
      </c>
      <c r="I1195" s="50" t="str">
        <f t="shared" si="206"/>
        <v>CapAl8X11.5X3.5mm 330uF, 16 V</v>
      </c>
      <c r="J1195" s="45" t="s">
        <v>23</v>
      </c>
      <c r="K1195" s="53" t="s">
        <v>5111</v>
      </c>
      <c r="L1195" s="45" t="s">
        <v>25</v>
      </c>
      <c r="M1195" s="52" t="str">
        <f t="shared" si="207"/>
        <v>CapAl8X11.5X3.5</v>
      </c>
      <c r="N1195" s="52" t="str">
        <f t="shared" si="204"/>
        <v>CapAl8X11.5X3.5RA</v>
      </c>
      <c r="O1195" s="52" t="str">
        <f t="shared" si="208"/>
        <v>CapAl8X11.5X3.5LA</v>
      </c>
      <c r="P1195" s="52" t="s">
        <v>7800</v>
      </c>
      <c r="Q1195" s="50" t="s">
        <v>5113</v>
      </c>
      <c r="R1195" s="50" t="s">
        <v>7734</v>
      </c>
      <c r="S1195" s="50" t="str">
        <f t="shared" ca="1" si="212"/>
        <v>C:\Altium Libraries\Passives Library\DataSheet\Aluminum Electrolytic Capacitors (Panasonic).pdf</v>
      </c>
      <c r="T1195" s="50" t="str">
        <f t="shared" si="209"/>
        <v>105℃ STANDARD ALUMINUM ELECTROLYTIC CAPACITORS CapAl8X11.5X3.5 330uF±20% 16 V 105⁰С</v>
      </c>
    </row>
    <row r="1196" spans="1:20" x14ac:dyDescent="0.3">
      <c r="A1196" s="50" t="s">
        <v>7801</v>
      </c>
      <c r="B1196" s="50" t="str">
        <f t="shared" si="210"/>
        <v>NHG</v>
      </c>
      <c r="C1196" s="52" t="s">
        <v>5136</v>
      </c>
      <c r="D1196" s="50" t="str">
        <f t="shared" si="213"/>
        <v>470uF</v>
      </c>
      <c r="E1196" s="50" t="s">
        <v>5109</v>
      </c>
      <c r="F1196" s="50" t="str">
        <f t="shared" si="211"/>
        <v>16 V</v>
      </c>
      <c r="G1196" s="50" t="str">
        <f t="shared" si="205"/>
        <v>105⁰С</v>
      </c>
      <c r="H1196" s="52" t="s">
        <v>7802</v>
      </c>
      <c r="I1196" s="50" t="str">
        <f t="shared" si="206"/>
        <v>CapAl8X11.5X3.5mm 470uF, 16 V</v>
      </c>
      <c r="J1196" s="45" t="s">
        <v>23</v>
      </c>
      <c r="K1196" s="53" t="s">
        <v>5111</v>
      </c>
      <c r="L1196" s="45" t="s">
        <v>25</v>
      </c>
      <c r="M1196" s="52" t="str">
        <f t="shared" si="207"/>
        <v>CapAl8X11.5X3.5</v>
      </c>
      <c r="N1196" s="52" t="str">
        <f t="shared" si="204"/>
        <v>CapAl8X11.5X3.5RA</v>
      </c>
      <c r="O1196" s="52" t="str">
        <f t="shared" si="208"/>
        <v>CapAl8X11.5X3.5LA</v>
      </c>
      <c r="P1196" s="52" t="s">
        <v>7803</v>
      </c>
      <c r="Q1196" s="50" t="s">
        <v>5113</v>
      </c>
      <c r="R1196" s="50" t="s">
        <v>7734</v>
      </c>
      <c r="S1196" s="50" t="str">
        <f t="shared" ca="1" si="212"/>
        <v>C:\Altium Libraries\Passives Library\DataSheet\Aluminum Electrolytic Capacitors (Panasonic).pdf</v>
      </c>
      <c r="T1196" s="50" t="str">
        <f t="shared" si="209"/>
        <v>105℃ STANDARD ALUMINUM ELECTROLYTIC CAPACITORS CapAl8X11.5X3.5 470uF±20% 16 V 105⁰С</v>
      </c>
    </row>
    <row r="1197" spans="1:20" x14ac:dyDescent="0.3">
      <c r="A1197" s="50" t="s">
        <v>7804</v>
      </c>
      <c r="B1197" s="50" t="str">
        <f t="shared" si="210"/>
        <v>NHG</v>
      </c>
      <c r="C1197" s="52" t="s">
        <v>5158</v>
      </c>
      <c r="D1197" s="50" t="str">
        <f t="shared" si="213"/>
        <v>1000uF</v>
      </c>
      <c r="E1197" s="50" t="s">
        <v>5109</v>
      </c>
      <c r="F1197" s="50" t="str">
        <f t="shared" si="211"/>
        <v>16 V</v>
      </c>
      <c r="G1197" s="50" t="str">
        <f t="shared" si="205"/>
        <v>105⁰С</v>
      </c>
      <c r="H1197" s="52" t="s">
        <v>7805</v>
      </c>
      <c r="I1197" s="50" t="str">
        <f t="shared" si="206"/>
        <v>CapAl10X16X5.0mm 1000uF, 16 V</v>
      </c>
      <c r="J1197" s="45" t="s">
        <v>23</v>
      </c>
      <c r="K1197" s="53" t="s">
        <v>5111</v>
      </c>
      <c r="L1197" s="45" t="s">
        <v>25</v>
      </c>
      <c r="M1197" s="52" t="str">
        <f t="shared" si="207"/>
        <v>CapAl10X16X5.0</v>
      </c>
      <c r="N1197" s="52" t="str">
        <f t="shared" si="204"/>
        <v>CapAl10X16X5.0RA</v>
      </c>
      <c r="O1197" s="52" t="str">
        <f t="shared" si="208"/>
        <v>CapAl10X16X5.0LA</v>
      </c>
      <c r="P1197" s="52" t="s">
        <v>7806</v>
      </c>
      <c r="Q1197" s="50" t="s">
        <v>5113</v>
      </c>
      <c r="R1197" s="50" t="s">
        <v>7734</v>
      </c>
      <c r="S1197" s="50" t="str">
        <f t="shared" ca="1" si="212"/>
        <v>C:\Altium Libraries\Passives Library\DataSheet\Aluminum Electrolytic Capacitors (Panasonic).pdf</v>
      </c>
      <c r="T1197" s="50" t="str">
        <f t="shared" si="209"/>
        <v>105℃ STANDARD ALUMINUM ELECTROLYTIC CAPACITORS CapAl10X16X5.0 1000uF±20% 16 V 105⁰С</v>
      </c>
    </row>
    <row r="1198" spans="1:20" x14ac:dyDescent="0.3">
      <c r="A1198" s="50" t="s">
        <v>7807</v>
      </c>
      <c r="B1198" s="50" t="str">
        <f t="shared" si="210"/>
        <v>NHG</v>
      </c>
      <c r="C1198" s="52" t="s">
        <v>5184</v>
      </c>
      <c r="D1198" s="50" t="str">
        <f t="shared" si="213"/>
        <v>2200uF</v>
      </c>
      <c r="E1198" s="50" t="s">
        <v>5109</v>
      </c>
      <c r="F1198" s="50" t="str">
        <f t="shared" si="211"/>
        <v>16 V</v>
      </c>
      <c r="G1198" s="50" t="str">
        <f t="shared" si="205"/>
        <v>105⁰С</v>
      </c>
      <c r="H1198" s="52" t="s">
        <v>7808</v>
      </c>
      <c r="I1198" s="50" t="str">
        <f t="shared" si="206"/>
        <v>CapAl12.5X20X5.0mm 2200uF, 16 V</v>
      </c>
      <c r="J1198" s="45" t="s">
        <v>23</v>
      </c>
      <c r="K1198" s="53" t="s">
        <v>5111</v>
      </c>
      <c r="L1198" s="45" t="s">
        <v>25</v>
      </c>
      <c r="M1198" s="52" t="str">
        <f t="shared" si="207"/>
        <v>CapAl12.5X20X5.0</v>
      </c>
      <c r="N1198" s="52" t="str">
        <f t="shared" si="204"/>
        <v>CapAl12.5X20X5.0RA</v>
      </c>
      <c r="O1198" s="52" t="str">
        <f t="shared" si="208"/>
        <v>CapAl12.5X20X5.0LA</v>
      </c>
      <c r="P1198" s="52" t="s">
        <v>7809</v>
      </c>
      <c r="Q1198" s="50" t="s">
        <v>5113</v>
      </c>
      <c r="R1198" s="50" t="s">
        <v>7734</v>
      </c>
      <c r="S1198" s="50" t="str">
        <f t="shared" ca="1" si="212"/>
        <v>C:\Altium Libraries\Passives Library\DataSheet\Aluminum Electrolytic Capacitors (Panasonic).pdf</v>
      </c>
      <c r="T1198" s="50" t="str">
        <f t="shared" si="209"/>
        <v>105℃ STANDARD ALUMINUM ELECTROLYTIC CAPACITORS CapAl12.5X20X5.0 2200uF±20% 16 V 105⁰С</v>
      </c>
    </row>
    <row r="1199" spans="1:20" x14ac:dyDescent="0.3">
      <c r="A1199" s="50" t="s">
        <v>7810</v>
      </c>
      <c r="B1199" s="50" t="str">
        <f t="shared" si="210"/>
        <v>NHG</v>
      </c>
      <c r="C1199" s="52" t="s">
        <v>5196</v>
      </c>
      <c r="D1199" s="50" t="str">
        <f t="shared" si="213"/>
        <v>3300uF</v>
      </c>
      <c r="E1199" s="50" t="s">
        <v>5109</v>
      </c>
      <c r="F1199" s="50" t="str">
        <f t="shared" si="211"/>
        <v>16 V</v>
      </c>
      <c r="G1199" s="50" t="str">
        <f t="shared" si="205"/>
        <v>105⁰С</v>
      </c>
      <c r="H1199" s="52" t="s">
        <v>7811</v>
      </c>
      <c r="I1199" s="50" t="str">
        <f t="shared" si="206"/>
        <v>CapAl12.5X25X5.0mm 3300uF, 16 V</v>
      </c>
      <c r="J1199" s="45" t="s">
        <v>23</v>
      </c>
      <c r="K1199" s="53" t="s">
        <v>5111</v>
      </c>
      <c r="L1199" s="45" t="s">
        <v>25</v>
      </c>
      <c r="M1199" s="52" t="str">
        <f t="shared" si="207"/>
        <v>CapAl12.5X25X5.0</v>
      </c>
      <c r="N1199" s="52" t="str">
        <f t="shared" si="204"/>
        <v>CapAl12.5X25X5.0RA</v>
      </c>
      <c r="O1199" s="52" t="str">
        <f t="shared" si="208"/>
        <v>CapAl12.5X25X5.0LA</v>
      </c>
      <c r="P1199" s="52" t="s">
        <v>7812</v>
      </c>
      <c r="Q1199" s="50" t="s">
        <v>5113</v>
      </c>
      <c r="R1199" s="50" t="s">
        <v>7734</v>
      </c>
      <c r="S1199" s="50" t="str">
        <f t="shared" ca="1" si="212"/>
        <v>C:\Altium Libraries\Passives Library\DataSheet\Aluminum Electrolytic Capacitors (Panasonic).pdf</v>
      </c>
      <c r="T1199" s="50" t="str">
        <f t="shared" si="209"/>
        <v>105℃ STANDARD ALUMINUM ELECTROLYTIC CAPACITORS CapAl12.5X25X5.0 3300uF±20% 16 V 105⁰С</v>
      </c>
    </row>
    <row r="1200" spans="1:20" x14ac:dyDescent="0.3">
      <c r="A1200" s="50" t="s">
        <v>7813</v>
      </c>
      <c r="B1200" s="50" t="str">
        <f t="shared" si="210"/>
        <v>NHG</v>
      </c>
      <c r="C1200" s="52" t="s">
        <v>5218</v>
      </c>
      <c r="D1200" s="50" t="str">
        <f t="shared" si="213"/>
        <v>4700uF</v>
      </c>
      <c r="E1200" s="50" t="s">
        <v>5109</v>
      </c>
      <c r="F1200" s="50" t="str">
        <f t="shared" si="211"/>
        <v>16 V</v>
      </c>
      <c r="G1200" s="50" t="str">
        <f t="shared" si="205"/>
        <v>105⁰С</v>
      </c>
      <c r="H1200" s="52" t="s">
        <v>7814</v>
      </c>
      <c r="I1200" s="50" t="str">
        <f t="shared" si="206"/>
        <v>CapAl16X25X7.5mm 4700uF, 16 V</v>
      </c>
      <c r="J1200" s="45" t="s">
        <v>23</v>
      </c>
      <c r="K1200" s="53" t="s">
        <v>5111</v>
      </c>
      <c r="L1200" s="45" t="s">
        <v>25</v>
      </c>
      <c r="M1200" s="52" t="str">
        <f t="shared" si="207"/>
        <v>CapAl16X25X7.5</v>
      </c>
      <c r="N1200" s="52" t="str">
        <f t="shared" si="204"/>
        <v>CapAl16X25X7.5RA</v>
      </c>
      <c r="O1200" s="52" t="str">
        <f t="shared" si="208"/>
        <v>CapAl16X25X7.5LA</v>
      </c>
      <c r="P1200" s="52" t="s">
        <v>7815</v>
      </c>
      <c r="Q1200" s="50" t="s">
        <v>5113</v>
      </c>
      <c r="R1200" s="50" t="s">
        <v>7734</v>
      </c>
      <c r="S1200" s="50" t="str">
        <f t="shared" ca="1" si="212"/>
        <v>C:\Altium Libraries\Passives Library\DataSheet\Aluminum Electrolytic Capacitors (Panasonic).pdf</v>
      </c>
      <c r="T1200" s="50" t="str">
        <f t="shared" si="209"/>
        <v>105℃ STANDARD ALUMINUM ELECTROLYTIC CAPACITORS CapAl16X25X7.5 4700uF±20% 16 V 105⁰С</v>
      </c>
    </row>
    <row r="1201" spans="1:20" x14ac:dyDescent="0.3">
      <c r="A1201" s="50" t="s">
        <v>7816</v>
      </c>
      <c r="B1201" s="50" t="str">
        <f t="shared" si="210"/>
        <v>NHG</v>
      </c>
      <c r="C1201" s="52" t="s">
        <v>5226</v>
      </c>
      <c r="D1201" s="50" t="str">
        <f t="shared" si="213"/>
        <v>6800uF</v>
      </c>
      <c r="E1201" s="50" t="s">
        <v>5109</v>
      </c>
      <c r="F1201" s="50" t="str">
        <f t="shared" si="211"/>
        <v>16 V</v>
      </c>
      <c r="G1201" s="50" t="str">
        <f t="shared" si="205"/>
        <v>105⁰С</v>
      </c>
      <c r="H1201" s="52" t="s">
        <v>7817</v>
      </c>
      <c r="I1201" s="50" t="str">
        <f t="shared" si="206"/>
        <v>CapAl16X31.5X7.5mm 6800uF, 16 V</v>
      </c>
      <c r="J1201" s="45" t="s">
        <v>23</v>
      </c>
      <c r="K1201" s="53" t="s">
        <v>5111</v>
      </c>
      <c r="L1201" s="45" t="s">
        <v>25</v>
      </c>
      <c r="M1201" s="52" t="str">
        <f t="shared" si="207"/>
        <v>CapAl16X31.5X7.5</v>
      </c>
      <c r="N1201" s="52" t="str">
        <f t="shared" si="204"/>
        <v>CapAl16X31.5X7.5RA</v>
      </c>
      <c r="O1201" s="52" t="str">
        <f t="shared" si="208"/>
        <v>CapAl16X31.5X7.5LA</v>
      </c>
      <c r="P1201" s="52" t="s">
        <v>7818</v>
      </c>
      <c r="Q1201" s="50" t="s">
        <v>5113</v>
      </c>
      <c r="R1201" s="50" t="s">
        <v>7734</v>
      </c>
      <c r="S1201" s="50" t="str">
        <f t="shared" ca="1" si="212"/>
        <v>C:\Altium Libraries\Passives Library\DataSheet\Aluminum Electrolytic Capacitors (Panasonic).pdf</v>
      </c>
      <c r="T1201" s="50" t="str">
        <f t="shared" si="209"/>
        <v>105℃ STANDARD ALUMINUM ELECTROLYTIC CAPACITORS CapAl16X31.5X7.5 6800uF±20% 16 V 105⁰С</v>
      </c>
    </row>
    <row r="1202" spans="1:20" x14ac:dyDescent="0.3">
      <c r="A1202" s="50" t="s">
        <v>7819</v>
      </c>
      <c r="B1202" s="50" t="str">
        <f t="shared" si="210"/>
        <v>NHG</v>
      </c>
      <c r="C1202" s="52" t="s">
        <v>5245</v>
      </c>
      <c r="D1202" s="50" t="str">
        <f t="shared" si="213"/>
        <v>10000uF</v>
      </c>
      <c r="E1202" s="50" t="s">
        <v>5109</v>
      </c>
      <c r="F1202" s="50" t="str">
        <f t="shared" si="211"/>
        <v>16 V</v>
      </c>
      <c r="G1202" s="50" t="str">
        <f t="shared" si="205"/>
        <v>105⁰С</v>
      </c>
      <c r="H1202" s="52" t="s">
        <v>7820</v>
      </c>
      <c r="I1202" s="50" t="str">
        <f t="shared" si="206"/>
        <v>CapAl18X35.5X7.5mm 10000uF, 16 V</v>
      </c>
      <c r="J1202" s="45" t="s">
        <v>23</v>
      </c>
      <c r="K1202" s="53" t="s">
        <v>5111</v>
      </c>
      <c r="L1202" s="45" t="s">
        <v>25</v>
      </c>
      <c r="M1202" s="52" t="str">
        <f t="shared" si="207"/>
        <v>CapAl18X35.5X7.5</v>
      </c>
      <c r="N1202" s="52" t="str">
        <f t="shared" si="204"/>
        <v>CapAl18X35.5X7.5RA</v>
      </c>
      <c r="O1202" s="52" t="str">
        <f t="shared" si="208"/>
        <v>CapAl18X35.5X7.5LA</v>
      </c>
      <c r="P1202" s="52" t="s">
        <v>7821</v>
      </c>
      <c r="Q1202" s="50" t="s">
        <v>5113</v>
      </c>
      <c r="R1202" s="50" t="s">
        <v>7734</v>
      </c>
      <c r="S1202" s="50" t="str">
        <f t="shared" ca="1" si="212"/>
        <v>C:\Altium Libraries\Passives Library\DataSheet\Aluminum Electrolytic Capacitors (Panasonic).pdf</v>
      </c>
      <c r="T1202" s="50" t="str">
        <f t="shared" si="209"/>
        <v>105℃ STANDARD ALUMINUM ELECTROLYTIC CAPACITORS CapAl18X35.5X7.5 10000uF±20% 16 V 105⁰С</v>
      </c>
    </row>
    <row r="1203" spans="1:20" x14ac:dyDescent="0.3">
      <c r="A1203" s="50" t="s">
        <v>7822</v>
      </c>
      <c r="B1203" s="50" t="str">
        <f t="shared" si="210"/>
        <v>NHG</v>
      </c>
      <c r="C1203" s="52" t="s">
        <v>5120</v>
      </c>
      <c r="D1203" s="50" t="str">
        <f t="shared" si="213"/>
        <v>47uF</v>
      </c>
      <c r="E1203" s="50" t="s">
        <v>5109</v>
      </c>
      <c r="F1203" s="50" t="str">
        <f t="shared" si="211"/>
        <v>25 V</v>
      </c>
      <c r="G1203" s="50" t="str">
        <f t="shared" si="205"/>
        <v>105⁰С</v>
      </c>
      <c r="H1203" s="52" t="s">
        <v>7732</v>
      </c>
      <c r="I1203" s="50" t="str">
        <f t="shared" si="206"/>
        <v>CapAl5X11X2.0mm 47uF, 25 V</v>
      </c>
      <c r="J1203" s="45" t="s">
        <v>23</v>
      </c>
      <c r="K1203" s="53" t="s">
        <v>5111</v>
      </c>
      <c r="L1203" s="45" t="s">
        <v>25</v>
      </c>
      <c r="M1203" s="52" t="str">
        <f t="shared" si="207"/>
        <v>CapAl5X11X2.0</v>
      </c>
      <c r="N1203" s="52" t="str">
        <f t="shared" si="204"/>
        <v>CapAl5X11X2.0RA</v>
      </c>
      <c r="O1203" s="52" t="str">
        <f t="shared" si="208"/>
        <v>CapAl5X11X2.0LA</v>
      </c>
      <c r="P1203" s="52" t="s">
        <v>7823</v>
      </c>
      <c r="Q1203" s="50" t="s">
        <v>5113</v>
      </c>
      <c r="R1203" s="50" t="s">
        <v>7734</v>
      </c>
      <c r="S1203" s="50" t="str">
        <f t="shared" ca="1" si="212"/>
        <v>C:\Altium Libraries\Passives Library\DataSheet\Aluminum Electrolytic Capacitors (Panasonic).pdf</v>
      </c>
      <c r="T1203" s="50" t="str">
        <f t="shared" si="209"/>
        <v>105℃ STANDARD ALUMINUM ELECTROLYTIC CAPACITORS CapAl5X11X2.0 47uF±20% 25 V 105⁰С</v>
      </c>
    </row>
    <row r="1204" spans="1:20" x14ac:dyDescent="0.3">
      <c r="A1204" s="50" t="s">
        <v>7824</v>
      </c>
      <c r="B1204" s="50" t="str">
        <f t="shared" si="210"/>
        <v>NHG</v>
      </c>
      <c r="C1204" s="52" t="s">
        <v>5128</v>
      </c>
      <c r="D1204" s="50" t="str">
        <f t="shared" si="213"/>
        <v>100uF</v>
      </c>
      <c r="E1204" s="50" t="s">
        <v>5109</v>
      </c>
      <c r="F1204" s="50" t="str">
        <f t="shared" si="211"/>
        <v>25 V</v>
      </c>
      <c r="G1204" s="50" t="str">
        <f t="shared" si="205"/>
        <v>105⁰С</v>
      </c>
      <c r="H1204" s="52" t="s">
        <v>7825</v>
      </c>
      <c r="I1204" s="50" t="str">
        <f t="shared" si="206"/>
        <v>CapAl6.3X11.2X2.5mm 100uF, 25 V</v>
      </c>
      <c r="J1204" s="45" t="s">
        <v>23</v>
      </c>
      <c r="K1204" s="53" t="s">
        <v>5111</v>
      </c>
      <c r="L1204" s="45" t="s">
        <v>25</v>
      </c>
      <c r="M1204" s="52" t="str">
        <f t="shared" si="207"/>
        <v>CapAl6.3X11.2X2.5</v>
      </c>
      <c r="N1204" s="52" t="str">
        <f t="shared" si="204"/>
        <v>CapAl6.3X11.2X2.5RA</v>
      </c>
      <c r="O1204" s="52" t="str">
        <f t="shared" si="208"/>
        <v>CapAl6.3X11.2X2.5LA</v>
      </c>
      <c r="P1204" s="52" t="s">
        <v>7826</v>
      </c>
      <c r="Q1204" s="50" t="s">
        <v>5113</v>
      </c>
      <c r="R1204" s="50" t="s">
        <v>7734</v>
      </c>
      <c r="S1204" s="50" t="str">
        <f t="shared" ca="1" si="212"/>
        <v>C:\Altium Libraries\Passives Library\DataSheet\Aluminum Electrolytic Capacitors (Panasonic).pdf</v>
      </c>
      <c r="T1204" s="50" t="str">
        <f t="shared" si="209"/>
        <v>105℃ STANDARD ALUMINUM ELECTROLYTIC CAPACITORS CapAl6.3X11.2X2.5 100uF±20% 25 V 105⁰С</v>
      </c>
    </row>
    <row r="1205" spans="1:20" x14ac:dyDescent="0.3">
      <c r="A1205" s="50" t="s">
        <v>7827</v>
      </c>
      <c r="B1205" s="50" t="str">
        <f t="shared" si="210"/>
        <v>NHG</v>
      </c>
      <c r="C1205" s="52" t="s">
        <v>5136</v>
      </c>
      <c r="D1205" s="50" t="str">
        <f t="shared" si="213"/>
        <v>220uF</v>
      </c>
      <c r="E1205" s="50" t="s">
        <v>5109</v>
      </c>
      <c r="F1205" s="50" t="str">
        <f t="shared" si="211"/>
        <v>25 V</v>
      </c>
      <c r="G1205" s="50" t="str">
        <f t="shared" si="205"/>
        <v>105⁰С</v>
      </c>
      <c r="H1205" s="52" t="s">
        <v>7739</v>
      </c>
      <c r="I1205" s="50" t="str">
        <f t="shared" si="206"/>
        <v>CapAl8X11.5X3.5mm 220uF, 25 V</v>
      </c>
      <c r="J1205" s="45" t="s">
        <v>23</v>
      </c>
      <c r="K1205" s="53" t="s">
        <v>5111</v>
      </c>
      <c r="L1205" s="45" t="s">
        <v>25</v>
      </c>
      <c r="M1205" s="52" t="str">
        <f t="shared" si="207"/>
        <v>CapAl8X11.5X3.5</v>
      </c>
      <c r="N1205" s="52" t="str">
        <f t="shared" si="204"/>
        <v>CapAl8X11.5X3.5RA</v>
      </c>
      <c r="O1205" s="52" t="str">
        <f t="shared" si="208"/>
        <v>CapAl8X11.5X3.5LA</v>
      </c>
      <c r="P1205" s="52" t="s">
        <v>7828</v>
      </c>
      <c r="Q1205" s="50" t="s">
        <v>5113</v>
      </c>
      <c r="R1205" s="50" t="s">
        <v>7734</v>
      </c>
      <c r="S1205" s="50" t="str">
        <f t="shared" ca="1" si="212"/>
        <v>C:\Altium Libraries\Passives Library\DataSheet\Aluminum Electrolytic Capacitors (Panasonic).pdf</v>
      </c>
      <c r="T1205" s="50" t="str">
        <f t="shared" si="209"/>
        <v>105℃ STANDARD ALUMINUM ELECTROLYTIC CAPACITORS CapAl8X11.5X3.5 220uF±20% 25 V 105⁰С</v>
      </c>
    </row>
    <row r="1206" spans="1:20" x14ac:dyDescent="0.3">
      <c r="A1206" s="50" t="s">
        <v>7829</v>
      </c>
      <c r="B1206" s="50" t="str">
        <f t="shared" si="210"/>
        <v>NHG</v>
      </c>
      <c r="C1206" s="52" t="s">
        <v>5136</v>
      </c>
      <c r="D1206" s="50" t="str">
        <f t="shared" si="213"/>
        <v>330uF</v>
      </c>
      <c r="E1206" s="50" t="s">
        <v>5109</v>
      </c>
      <c r="F1206" s="50" t="str">
        <f t="shared" si="211"/>
        <v>25 V</v>
      </c>
      <c r="G1206" s="50" t="str">
        <f t="shared" si="205"/>
        <v>105⁰С</v>
      </c>
      <c r="H1206" s="52" t="s">
        <v>7802</v>
      </c>
      <c r="I1206" s="50" t="str">
        <f t="shared" si="206"/>
        <v>CapAl8X11.5X3.5mm 330uF, 25 V</v>
      </c>
      <c r="J1206" s="45" t="s">
        <v>23</v>
      </c>
      <c r="K1206" s="53" t="s">
        <v>5111</v>
      </c>
      <c r="L1206" s="45" t="s">
        <v>25</v>
      </c>
      <c r="M1206" s="52" t="str">
        <f t="shared" si="207"/>
        <v>CapAl8X11.5X3.5</v>
      </c>
      <c r="N1206" s="52" t="str">
        <f t="shared" si="204"/>
        <v>CapAl8X11.5X3.5RA</v>
      </c>
      <c r="O1206" s="52" t="str">
        <f t="shared" si="208"/>
        <v>CapAl8X11.5X3.5LA</v>
      </c>
      <c r="P1206" s="52" t="s">
        <v>7830</v>
      </c>
      <c r="Q1206" s="50" t="s">
        <v>5113</v>
      </c>
      <c r="R1206" s="50" t="s">
        <v>7734</v>
      </c>
      <c r="S1206" s="50" t="str">
        <f t="shared" ca="1" si="212"/>
        <v>C:\Altium Libraries\Passives Library\DataSheet\Aluminum Electrolytic Capacitors (Panasonic).pdf</v>
      </c>
      <c r="T1206" s="50" t="str">
        <f t="shared" si="209"/>
        <v>105℃ STANDARD ALUMINUM ELECTROLYTIC CAPACITORS CapAl8X11.5X3.5 330uF±20% 25 V 105⁰С</v>
      </c>
    </row>
    <row r="1207" spans="1:20" x14ac:dyDescent="0.3">
      <c r="A1207" s="50" t="s">
        <v>7831</v>
      </c>
      <c r="B1207" s="50" t="str">
        <f t="shared" si="210"/>
        <v>NHG</v>
      </c>
      <c r="C1207" s="52" t="s">
        <v>5148</v>
      </c>
      <c r="D1207" s="50" t="str">
        <f t="shared" si="213"/>
        <v>470uF</v>
      </c>
      <c r="E1207" s="50" t="s">
        <v>5109</v>
      </c>
      <c r="F1207" s="50" t="str">
        <f t="shared" si="211"/>
        <v>25 V</v>
      </c>
      <c r="G1207" s="50" t="str">
        <f t="shared" si="205"/>
        <v>105⁰С</v>
      </c>
      <c r="H1207" s="52" t="s">
        <v>7742</v>
      </c>
      <c r="I1207" s="50" t="str">
        <f t="shared" si="206"/>
        <v>CapAl10X12.5X5.0mm 470uF, 25 V</v>
      </c>
      <c r="J1207" s="45" t="s">
        <v>23</v>
      </c>
      <c r="K1207" s="53" t="s">
        <v>5111</v>
      </c>
      <c r="L1207" s="45" t="s">
        <v>25</v>
      </c>
      <c r="M1207" s="52" t="str">
        <f t="shared" si="207"/>
        <v>CapAl10X12.5X5.0</v>
      </c>
      <c r="N1207" s="52" t="str">
        <f t="shared" si="204"/>
        <v>CapAl10X12.5X5.0RA</v>
      </c>
      <c r="O1207" s="52" t="str">
        <f t="shared" si="208"/>
        <v>CapAl10X12.5X5.0LA</v>
      </c>
      <c r="P1207" s="52" t="s">
        <v>7832</v>
      </c>
      <c r="Q1207" s="50" t="s">
        <v>5113</v>
      </c>
      <c r="R1207" s="50" t="s">
        <v>7734</v>
      </c>
      <c r="S1207" s="50" t="str">
        <f t="shared" ca="1" si="212"/>
        <v>C:\Altium Libraries\Passives Library\DataSheet\Aluminum Electrolytic Capacitors (Panasonic).pdf</v>
      </c>
      <c r="T1207" s="50" t="str">
        <f t="shared" si="209"/>
        <v>105℃ STANDARD ALUMINUM ELECTROLYTIC CAPACITORS CapAl10X12.5X5.0 470uF±20% 25 V 105⁰С</v>
      </c>
    </row>
    <row r="1208" spans="1:20" x14ac:dyDescent="0.3">
      <c r="A1208" s="50" t="s">
        <v>7833</v>
      </c>
      <c r="B1208" s="50" t="str">
        <f t="shared" si="210"/>
        <v>NHG</v>
      </c>
      <c r="C1208" s="52" t="s">
        <v>5162</v>
      </c>
      <c r="D1208" s="50" t="str">
        <f t="shared" si="213"/>
        <v>1000uF</v>
      </c>
      <c r="E1208" s="50" t="s">
        <v>5109</v>
      </c>
      <c r="F1208" s="50" t="str">
        <f t="shared" si="211"/>
        <v>25 V</v>
      </c>
      <c r="G1208" s="50" t="str">
        <f t="shared" si="205"/>
        <v>105⁰С</v>
      </c>
      <c r="H1208" s="52" t="s">
        <v>7834</v>
      </c>
      <c r="I1208" s="50" t="str">
        <f t="shared" si="206"/>
        <v>CapAl10X20X5.0mm 1000uF, 25 V</v>
      </c>
      <c r="J1208" s="45" t="s">
        <v>23</v>
      </c>
      <c r="K1208" s="53" t="s">
        <v>5111</v>
      </c>
      <c r="L1208" s="45" t="s">
        <v>25</v>
      </c>
      <c r="M1208" s="52" t="str">
        <f t="shared" si="207"/>
        <v>CapAl10X20X5.0</v>
      </c>
      <c r="N1208" s="52" t="str">
        <f t="shared" si="204"/>
        <v>CapAl10X20X5.0RA</v>
      </c>
      <c r="O1208" s="52" t="str">
        <f t="shared" si="208"/>
        <v>CapAl10X20X5.0LA</v>
      </c>
      <c r="P1208" s="52" t="s">
        <v>7835</v>
      </c>
      <c r="Q1208" s="50" t="s">
        <v>5113</v>
      </c>
      <c r="R1208" s="50" t="s">
        <v>7734</v>
      </c>
      <c r="S1208" s="50" t="str">
        <f t="shared" ca="1" si="212"/>
        <v>C:\Altium Libraries\Passives Library\DataSheet\Aluminum Electrolytic Capacitors (Panasonic).pdf</v>
      </c>
      <c r="T1208" s="50" t="str">
        <f t="shared" si="209"/>
        <v>105℃ STANDARD ALUMINUM ELECTROLYTIC CAPACITORS CapAl10X20X5.0 1000uF±20% 25 V 105⁰С</v>
      </c>
    </row>
    <row r="1209" spans="1:20" x14ac:dyDescent="0.3">
      <c r="A1209" s="50" t="s">
        <v>7836</v>
      </c>
      <c r="B1209" s="50" t="str">
        <f t="shared" si="210"/>
        <v>NHG</v>
      </c>
      <c r="C1209" s="52" t="s">
        <v>5196</v>
      </c>
      <c r="D1209" s="50" t="str">
        <f t="shared" si="213"/>
        <v>2200uF</v>
      </c>
      <c r="E1209" s="50" t="s">
        <v>5109</v>
      </c>
      <c r="F1209" s="50" t="str">
        <f t="shared" si="211"/>
        <v>25 V</v>
      </c>
      <c r="G1209" s="50" t="str">
        <f t="shared" si="205"/>
        <v>105⁰С</v>
      </c>
      <c r="H1209" s="52" t="s">
        <v>7751</v>
      </c>
      <c r="I1209" s="50" t="str">
        <f t="shared" si="206"/>
        <v>CapAl12.5X25X5.0mm 2200uF, 25 V</v>
      </c>
      <c r="J1209" s="45" t="s">
        <v>23</v>
      </c>
      <c r="K1209" s="53" t="s">
        <v>5111</v>
      </c>
      <c r="L1209" s="45" t="s">
        <v>25</v>
      </c>
      <c r="M1209" s="52" t="str">
        <f t="shared" si="207"/>
        <v>CapAl12.5X25X5.0</v>
      </c>
      <c r="N1209" s="52" t="str">
        <f t="shared" si="204"/>
        <v>CapAl12.5X25X5.0RA</v>
      </c>
      <c r="O1209" s="52" t="str">
        <f t="shared" si="208"/>
        <v>CapAl12.5X25X5.0LA</v>
      </c>
      <c r="P1209" s="52" t="s">
        <v>7837</v>
      </c>
      <c r="Q1209" s="50" t="s">
        <v>5113</v>
      </c>
      <c r="R1209" s="50" t="s">
        <v>7734</v>
      </c>
      <c r="S1209" s="50" t="str">
        <f t="shared" ca="1" si="212"/>
        <v>C:\Altium Libraries\Passives Library\DataSheet\Aluminum Electrolytic Capacitors (Panasonic).pdf</v>
      </c>
      <c r="T1209" s="50" t="str">
        <f t="shared" si="209"/>
        <v>105℃ STANDARD ALUMINUM ELECTROLYTIC CAPACITORS CapAl12.5X25X5.0 2200uF±20% 25 V 105⁰С</v>
      </c>
    </row>
    <row r="1210" spans="1:20" x14ac:dyDescent="0.3">
      <c r="A1210" s="50" t="s">
        <v>7838</v>
      </c>
      <c r="B1210" s="50" t="str">
        <f t="shared" si="210"/>
        <v>NHG</v>
      </c>
      <c r="C1210" s="52" t="s">
        <v>5218</v>
      </c>
      <c r="D1210" s="50" t="str">
        <f t="shared" si="213"/>
        <v>3300uF</v>
      </c>
      <c r="E1210" s="50" t="s">
        <v>5109</v>
      </c>
      <c r="F1210" s="50" t="str">
        <f t="shared" si="211"/>
        <v>25 V</v>
      </c>
      <c r="G1210" s="50" t="str">
        <f t="shared" si="205"/>
        <v>105⁰С</v>
      </c>
      <c r="H1210" s="52" t="s">
        <v>7839</v>
      </c>
      <c r="I1210" s="50" t="str">
        <f t="shared" si="206"/>
        <v>CapAl16X25X7.5mm 3300uF, 25 V</v>
      </c>
      <c r="J1210" s="45" t="s">
        <v>23</v>
      </c>
      <c r="K1210" s="53" t="s">
        <v>5111</v>
      </c>
      <c r="L1210" s="45" t="s">
        <v>25</v>
      </c>
      <c r="M1210" s="52" t="str">
        <f t="shared" si="207"/>
        <v>CapAl16X25X7.5</v>
      </c>
      <c r="N1210" s="52" t="str">
        <f t="shared" si="204"/>
        <v>CapAl16X25X7.5RA</v>
      </c>
      <c r="O1210" s="52" t="str">
        <f t="shared" si="208"/>
        <v>CapAl16X25X7.5LA</v>
      </c>
      <c r="P1210" s="52" t="s">
        <v>7840</v>
      </c>
      <c r="Q1210" s="50" t="s">
        <v>5113</v>
      </c>
      <c r="R1210" s="50" t="s">
        <v>7734</v>
      </c>
      <c r="S1210" s="50" t="str">
        <f t="shared" ca="1" si="212"/>
        <v>C:\Altium Libraries\Passives Library\DataSheet\Aluminum Electrolytic Capacitors (Panasonic).pdf</v>
      </c>
      <c r="T1210" s="50" t="str">
        <f t="shared" si="209"/>
        <v>105℃ STANDARD ALUMINUM ELECTROLYTIC CAPACITORS CapAl16X25X7.5 3300uF±20% 25 V 105⁰С</v>
      </c>
    </row>
    <row r="1211" spans="1:20" x14ac:dyDescent="0.3">
      <c r="A1211" s="50" t="s">
        <v>7841</v>
      </c>
      <c r="B1211" s="50" t="str">
        <f t="shared" si="210"/>
        <v>NHG</v>
      </c>
      <c r="C1211" s="52" t="s">
        <v>5226</v>
      </c>
      <c r="D1211" s="50" t="str">
        <f t="shared" si="213"/>
        <v>4700uF</v>
      </c>
      <c r="E1211" s="50" t="s">
        <v>5109</v>
      </c>
      <c r="F1211" s="50" t="str">
        <f t="shared" si="211"/>
        <v>25 V</v>
      </c>
      <c r="G1211" s="50" t="str">
        <f t="shared" si="205"/>
        <v>105⁰С</v>
      </c>
      <c r="H1211" s="52" t="s">
        <v>7842</v>
      </c>
      <c r="I1211" s="50" t="str">
        <f t="shared" si="206"/>
        <v>CapAl16X31.5X7.5mm 4700uF, 25 V</v>
      </c>
      <c r="J1211" s="45" t="s">
        <v>23</v>
      </c>
      <c r="K1211" s="53" t="s">
        <v>5111</v>
      </c>
      <c r="L1211" s="45" t="s">
        <v>25</v>
      </c>
      <c r="M1211" s="52" t="str">
        <f t="shared" si="207"/>
        <v>CapAl16X31.5X7.5</v>
      </c>
      <c r="N1211" s="52" t="str">
        <f t="shared" si="204"/>
        <v>CapAl16X31.5X7.5RA</v>
      </c>
      <c r="O1211" s="52" t="str">
        <f t="shared" si="208"/>
        <v>CapAl16X31.5X7.5LA</v>
      </c>
      <c r="P1211" s="52" t="s">
        <v>7843</v>
      </c>
      <c r="Q1211" s="50" t="s">
        <v>5113</v>
      </c>
      <c r="R1211" s="50" t="s">
        <v>7734</v>
      </c>
      <c r="S1211" s="50" t="str">
        <f t="shared" ca="1" si="212"/>
        <v>C:\Altium Libraries\Passives Library\DataSheet\Aluminum Electrolytic Capacitors (Panasonic).pdf</v>
      </c>
      <c r="T1211" s="50" t="str">
        <f t="shared" si="209"/>
        <v>105℃ STANDARD ALUMINUM ELECTROLYTIC CAPACITORS CapAl16X31.5X7.5 4700uF±20% 25 V 105⁰С</v>
      </c>
    </row>
    <row r="1212" spans="1:20" x14ac:dyDescent="0.3">
      <c r="A1212" s="50" t="s">
        <v>7844</v>
      </c>
      <c r="B1212" s="50" t="str">
        <f t="shared" si="210"/>
        <v>NHG</v>
      </c>
      <c r="C1212" s="52" t="s">
        <v>5245</v>
      </c>
      <c r="D1212" s="50" t="str">
        <f t="shared" si="213"/>
        <v>6800uF</v>
      </c>
      <c r="E1212" s="50" t="s">
        <v>5109</v>
      </c>
      <c r="F1212" s="50" t="str">
        <f t="shared" si="211"/>
        <v>25 V</v>
      </c>
      <c r="G1212" s="50" t="str">
        <f t="shared" si="205"/>
        <v>105⁰С</v>
      </c>
      <c r="H1212" s="52" t="s">
        <v>7845</v>
      </c>
      <c r="I1212" s="50" t="str">
        <f t="shared" si="206"/>
        <v>CapAl18X35.5X7.5mm 6800uF, 25 V</v>
      </c>
      <c r="J1212" s="45" t="s">
        <v>23</v>
      </c>
      <c r="K1212" s="53" t="s">
        <v>5111</v>
      </c>
      <c r="L1212" s="45" t="s">
        <v>25</v>
      </c>
      <c r="M1212" s="52" t="str">
        <f t="shared" si="207"/>
        <v>CapAl18X35.5X7.5</v>
      </c>
      <c r="N1212" s="52" t="str">
        <f t="shared" si="204"/>
        <v>CapAl18X35.5X7.5RA</v>
      </c>
      <c r="O1212" s="52" t="str">
        <f t="shared" si="208"/>
        <v>CapAl18X35.5X7.5LA</v>
      </c>
      <c r="P1212" s="52" t="s">
        <v>7846</v>
      </c>
      <c r="Q1212" s="50" t="s">
        <v>5113</v>
      </c>
      <c r="R1212" s="50" t="s">
        <v>7734</v>
      </c>
      <c r="S1212" s="50" t="str">
        <f t="shared" ca="1" si="212"/>
        <v>C:\Altium Libraries\Passives Library\DataSheet\Aluminum Electrolytic Capacitors (Panasonic).pdf</v>
      </c>
      <c r="T1212" s="50" t="str">
        <f t="shared" si="209"/>
        <v>105℃ STANDARD ALUMINUM ELECTROLYTIC CAPACITORS CapAl18X35.5X7.5 6800uF±20% 25 V 105⁰С</v>
      </c>
    </row>
    <row r="1213" spans="1:20" x14ac:dyDescent="0.3">
      <c r="A1213" s="50" t="s">
        <v>7847</v>
      </c>
      <c r="B1213" s="50" t="str">
        <f t="shared" si="210"/>
        <v>NHG</v>
      </c>
      <c r="C1213" s="52" t="s">
        <v>5120</v>
      </c>
      <c r="D1213" s="50" t="str">
        <f t="shared" si="213"/>
        <v>47uF</v>
      </c>
      <c r="E1213" s="50" t="s">
        <v>5109</v>
      </c>
      <c r="F1213" s="50" t="str">
        <f t="shared" si="211"/>
        <v>35 V</v>
      </c>
      <c r="G1213" s="50" t="str">
        <f t="shared" si="205"/>
        <v>105⁰С</v>
      </c>
      <c r="H1213" s="52" t="s">
        <v>7848</v>
      </c>
      <c r="I1213" s="50" t="str">
        <f t="shared" si="206"/>
        <v>CapAl5X11X2.0mm 47uF, 35 V</v>
      </c>
      <c r="J1213" s="45" t="s">
        <v>23</v>
      </c>
      <c r="K1213" s="53" t="s">
        <v>5111</v>
      </c>
      <c r="L1213" s="45" t="s">
        <v>25</v>
      </c>
      <c r="M1213" s="52" t="str">
        <f t="shared" si="207"/>
        <v>CapAl5X11X2.0</v>
      </c>
      <c r="N1213" s="52" t="str">
        <f t="shared" si="204"/>
        <v>CapAl5X11X2.0RA</v>
      </c>
      <c r="O1213" s="52" t="str">
        <f t="shared" si="208"/>
        <v>CapAl5X11X2.0LA</v>
      </c>
      <c r="P1213" s="52" t="s">
        <v>7849</v>
      </c>
      <c r="Q1213" s="50" t="s">
        <v>5113</v>
      </c>
      <c r="R1213" s="50" t="s">
        <v>7734</v>
      </c>
      <c r="S1213" s="50" t="str">
        <f t="shared" ca="1" si="212"/>
        <v>C:\Altium Libraries\Passives Library\DataSheet\Aluminum Electrolytic Capacitors (Panasonic).pdf</v>
      </c>
      <c r="T1213" s="50" t="str">
        <f t="shared" si="209"/>
        <v>105℃ STANDARD ALUMINUM ELECTROLYTIC CAPACITORS CapAl5X11X2.0 47uF±20% 35 V 105⁰С</v>
      </c>
    </row>
    <row r="1214" spans="1:20" x14ac:dyDescent="0.3">
      <c r="A1214" s="50" t="s">
        <v>7850</v>
      </c>
      <c r="B1214" s="50" t="str">
        <f t="shared" si="210"/>
        <v>NHG</v>
      </c>
      <c r="C1214" s="52" t="s">
        <v>5128</v>
      </c>
      <c r="D1214" s="50" t="str">
        <f t="shared" si="213"/>
        <v>100uF</v>
      </c>
      <c r="E1214" s="50" t="s">
        <v>5109</v>
      </c>
      <c r="F1214" s="50" t="str">
        <f t="shared" si="211"/>
        <v>35 V</v>
      </c>
      <c r="G1214" s="50" t="str">
        <f t="shared" si="205"/>
        <v>105⁰С</v>
      </c>
      <c r="H1214" s="52" t="s">
        <v>7851</v>
      </c>
      <c r="I1214" s="50" t="str">
        <f t="shared" si="206"/>
        <v>CapAl6.3X11.2X2.5mm 100uF, 35 V</v>
      </c>
      <c r="J1214" s="45" t="s">
        <v>23</v>
      </c>
      <c r="K1214" s="53" t="s">
        <v>5111</v>
      </c>
      <c r="L1214" s="45" t="s">
        <v>25</v>
      </c>
      <c r="M1214" s="52" t="str">
        <f t="shared" si="207"/>
        <v>CapAl6.3X11.2X2.5</v>
      </c>
      <c r="N1214" s="52" t="str">
        <f t="shared" si="204"/>
        <v>CapAl6.3X11.2X2.5RA</v>
      </c>
      <c r="O1214" s="52" t="str">
        <f t="shared" si="208"/>
        <v>CapAl6.3X11.2X2.5LA</v>
      </c>
      <c r="P1214" s="52" t="s">
        <v>7852</v>
      </c>
      <c r="Q1214" s="50" t="s">
        <v>5113</v>
      </c>
      <c r="R1214" s="50" t="s">
        <v>7734</v>
      </c>
      <c r="S1214" s="50" t="str">
        <f t="shared" ca="1" si="212"/>
        <v>C:\Altium Libraries\Passives Library\DataSheet\Aluminum Electrolytic Capacitors (Panasonic).pdf</v>
      </c>
      <c r="T1214" s="50" t="str">
        <f t="shared" si="209"/>
        <v>105℃ STANDARD ALUMINUM ELECTROLYTIC CAPACITORS CapAl6.3X11.2X2.5 100uF±20% 35 V 105⁰С</v>
      </c>
    </row>
    <row r="1215" spans="1:20" x14ac:dyDescent="0.3">
      <c r="A1215" s="50" t="s">
        <v>7853</v>
      </c>
      <c r="B1215" s="50" t="str">
        <f t="shared" si="210"/>
        <v>NHG</v>
      </c>
      <c r="C1215" s="52" t="s">
        <v>5136</v>
      </c>
      <c r="D1215" s="50" t="str">
        <f t="shared" si="213"/>
        <v>220uF</v>
      </c>
      <c r="E1215" s="50" t="s">
        <v>5109</v>
      </c>
      <c r="F1215" s="50" t="str">
        <f t="shared" si="211"/>
        <v>35 V</v>
      </c>
      <c r="G1215" s="50" t="str">
        <f t="shared" si="205"/>
        <v>105⁰С</v>
      </c>
      <c r="H1215" s="52" t="s">
        <v>7854</v>
      </c>
      <c r="I1215" s="50" t="str">
        <f t="shared" si="206"/>
        <v>CapAl8X11.5X3.5mm 220uF, 35 V</v>
      </c>
      <c r="J1215" s="45" t="s">
        <v>23</v>
      </c>
      <c r="K1215" s="53" t="s">
        <v>5111</v>
      </c>
      <c r="L1215" s="45" t="s">
        <v>25</v>
      </c>
      <c r="M1215" s="52" t="str">
        <f t="shared" si="207"/>
        <v>CapAl8X11.5X3.5</v>
      </c>
      <c r="N1215" s="52" t="str">
        <f t="shared" si="204"/>
        <v>CapAl8X11.5X3.5RA</v>
      </c>
      <c r="O1215" s="52" t="str">
        <f t="shared" si="208"/>
        <v>CapAl8X11.5X3.5LA</v>
      </c>
      <c r="P1215" s="52" t="s">
        <v>7855</v>
      </c>
      <c r="Q1215" s="50" t="s">
        <v>5113</v>
      </c>
      <c r="R1215" s="50" t="s">
        <v>7734</v>
      </c>
      <c r="S1215" s="50" t="str">
        <f t="shared" ca="1" si="212"/>
        <v>C:\Altium Libraries\Passives Library\DataSheet\Aluminum Electrolytic Capacitors (Panasonic).pdf</v>
      </c>
      <c r="T1215" s="50" t="str">
        <f t="shared" si="209"/>
        <v>105℃ STANDARD ALUMINUM ELECTROLYTIC CAPACITORS CapAl8X11.5X3.5 220uF±20% 35 V 105⁰С</v>
      </c>
    </row>
    <row r="1216" spans="1:20" x14ac:dyDescent="0.3">
      <c r="A1216" s="50" t="s">
        <v>7856</v>
      </c>
      <c r="B1216" s="50" t="str">
        <f t="shared" si="210"/>
        <v>NHG</v>
      </c>
      <c r="C1216" s="52" t="s">
        <v>5148</v>
      </c>
      <c r="D1216" s="50" t="str">
        <f t="shared" si="213"/>
        <v>330uF</v>
      </c>
      <c r="E1216" s="50" t="s">
        <v>5109</v>
      </c>
      <c r="F1216" s="50" t="str">
        <f t="shared" si="211"/>
        <v>35 V</v>
      </c>
      <c r="G1216" s="50" t="str">
        <f t="shared" si="205"/>
        <v>105⁰С</v>
      </c>
      <c r="H1216" s="52" t="s">
        <v>7857</v>
      </c>
      <c r="I1216" s="50" t="str">
        <f t="shared" si="206"/>
        <v>CapAl10X12.5X5.0mm 330uF, 35 V</v>
      </c>
      <c r="J1216" s="45" t="s">
        <v>23</v>
      </c>
      <c r="K1216" s="53" t="s">
        <v>5111</v>
      </c>
      <c r="L1216" s="45" t="s">
        <v>25</v>
      </c>
      <c r="M1216" s="52" t="str">
        <f t="shared" si="207"/>
        <v>CapAl10X12.5X5.0</v>
      </c>
      <c r="N1216" s="52" t="str">
        <f t="shared" si="204"/>
        <v>CapAl10X12.5X5.0RA</v>
      </c>
      <c r="O1216" s="52" t="str">
        <f t="shared" si="208"/>
        <v>CapAl10X12.5X5.0LA</v>
      </c>
      <c r="P1216" s="52" t="s">
        <v>7858</v>
      </c>
      <c r="Q1216" s="50" t="s">
        <v>5113</v>
      </c>
      <c r="R1216" s="50" t="s">
        <v>7734</v>
      </c>
      <c r="S1216" s="50" t="str">
        <f t="shared" ca="1" si="212"/>
        <v>C:\Altium Libraries\Passives Library\DataSheet\Aluminum Electrolytic Capacitors (Panasonic).pdf</v>
      </c>
      <c r="T1216" s="50" t="str">
        <f t="shared" si="209"/>
        <v>105℃ STANDARD ALUMINUM ELECTROLYTIC CAPACITORS CapAl10X12.5X5.0 330uF±20% 35 V 105⁰С</v>
      </c>
    </row>
    <row r="1217" spans="1:20" x14ac:dyDescent="0.3">
      <c r="A1217" s="50" t="s">
        <v>7859</v>
      </c>
      <c r="B1217" s="50" t="str">
        <f t="shared" si="210"/>
        <v>NHG</v>
      </c>
      <c r="C1217" s="52" t="s">
        <v>5158</v>
      </c>
      <c r="D1217" s="50" t="str">
        <f t="shared" si="213"/>
        <v>470uF</v>
      </c>
      <c r="E1217" s="50" t="s">
        <v>5109</v>
      </c>
      <c r="F1217" s="50" t="str">
        <f t="shared" si="211"/>
        <v>35 V</v>
      </c>
      <c r="G1217" s="50" t="str">
        <f t="shared" si="205"/>
        <v>105⁰С</v>
      </c>
      <c r="H1217" s="52" t="s">
        <v>7772</v>
      </c>
      <c r="I1217" s="50" t="str">
        <f t="shared" si="206"/>
        <v>CapAl10X16X5.0mm 470uF, 35 V</v>
      </c>
      <c r="J1217" s="45" t="s">
        <v>23</v>
      </c>
      <c r="K1217" s="53" t="s">
        <v>5111</v>
      </c>
      <c r="L1217" s="45" t="s">
        <v>25</v>
      </c>
      <c r="M1217" s="52" t="str">
        <f t="shared" si="207"/>
        <v>CapAl10X16X5.0</v>
      </c>
      <c r="N1217" s="52" t="str">
        <f t="shared" si="204"/>
        <v>CapAl10X16X5.0RA</v>
      </c>
      <c r="O1217" s="52" t="str">
        <f t="shared" si="208"/>
        <v>CapAl10X16X5.0LA</v>
      </c>
      <c r="P1217" s="52" t="s">
        <v>7860</v>
      </c>
      <c r="Q1217" s="50" t="s">
        <v>5113</v>
      </c>
      <c r="R1217" s="50" t="s">
        <v>7734</v>
      </c>
      <c r="S1217" s="50" t="str">
        <f t="shared" ca="1" si="212"/>
        <v>C:\Altium Libraries\Passives Library\DataSheet\Aluminum Electrolytic Capacitors (Panasonic).pdf</v>
      </c>
      <c r="T1217" s="50" t="str">
        <f t="shared" si="209"/>
        <v>105℃ STANDARD ALUMINUM ELECTROLYTIC CAPACITORS CapAl10X16X5.0 470uF±20% 35 V 105⁰С</v>
      </c>
    </row>
    <row r="1218" spans="1:20" x14ac:dyDescent="0.3">
      <c r="A1218" s="50" t="s">
        <v>7861</v>
      </c>
      <c r="B1218" s="50" t="str">
        <f t="shared" si="210"/>
        <v>NHG</v>
      </c>
      <c r="C1218" s="52" t="s">
        <v>5184</v>
      </c>
      <c r="D1218" s="50" t="str">
        <f t="shared" si="213"/>
        <v>1000uF</v>
      </c>
      <c r="E1218" s="50" t="s">
        <v>5109</v>
      </c>
      <c r="F1218" s="50" t="str">
        <f t="shared" si="211"/>
        <v>35 V</v>
      </c>
      <c r="G1218" s="50" t="str">
        <f t="shared" si="205"/>
        <v>105⁰С</v>
      </c>
      <c r="H1218" s="52" t="s">
        <v>7862</v>
      </c>
      <c r="I1218" s="50" t="str">
        <f t="shared" si="206"/>
        <v>CapAl12.5X20X5.0mm 1000uF, 35 V</v>
      </c>
      <c r="J1218" s="45" t="s">
        <v>23</v>
      </c>
      <c r="K1218" s="53" t="s">
        <v>5111</v>
      </c>
      <c r="L1218" s="45" t="s">
        <v>25</v>
      </c>
      <c r="M1218" s="52" t="str">
        <f t="shared" si="207"/>
        <v>CapAl12.5X20X5.0</v>
      </c>
      <c r="N1218" s="52" t="str">
        <f t="shared" si="204"/>
        <v>CapAl12.5X20X5.0RA</v>
      </c>
      <c r="O1218" s="52" t="str">
        <f t="shared" si="208"/>
        <v>CapAl12.5X20X5.0LA</v>
      </c>
      <c r="P1218" s="52" t="s">
        <v>7863</v>
      </c>
      <c r="Q1218" s="50" t="s">
        <v>5113</v>
      </c>
      <c r="R1218" s="50" t="s">
        <v>7734</v>
      </c>
      <c r="S1218" s="50" t="str">
        <f t="shared" ca="1" si="212"/>
        <v>C:\Altium Libraries\Passives Library\DataSheet\Aluminum Electrolytic Capacitors (Panasonic).pdf</v>
      </c>
      <c r="T1218" s="50" t="str">
        <f t="shared" si="209"/>
        <v>105℃ STANDARD ALUMINUM ELECTROLYTIC CAPACITORS CapAl12.5X20X5.0 1000uF±20% 35 V 105⁰С</v>
      </c>
    </row>
    <row r="1219" spans="1:20" x14ac:dyDescent="0.3">
      <c r="A1219" s="50" t="s">
        <v>7864</v>
      </c>
      <c r="B1219" s="50" t="str">
        <f t="shared" si="210"/>
        <v>NHG</v>
      </c>
      <c r="C1219" s="52" t="s">
        <v>5218</v>
      </c>
      <c r="D1219" s="50" t="str">
        <f t="shared" si="213"/>
        <v>2200uF</v>
      </c>
      <c r="E1219" s="50" t="s">
        <v>5109</v>
      </c>
      <c r="F1219" s="50" t="str">
        <f t="shared" si="211"/>
        <v>35 V</v>
      </c>
      <c r="G1219" s="50" t="str">
        <f t="shared" si="205"/>
        <v>105⁰С</v>
      </c>
      <c r="H1219" s="52" t="s">
        <v>7781</v>
      </c>
      <c r="I1219" s="50" t="str">
        <f t="shared" si="206"/>
        <v>CapAl16X25X7.5mm 2200uF, 35 V</v>
      </c>
      <c r="J1219" s="45" t="s">
        <v>23</v>
      </c>
      <c r="K1219" s="53" t="s">
        <v>5111</v>
      </c>
      <c r="L1219" s="45" t="s">
        <v>25</v>
      </c>
      <c r="M1219" s="52" t="str">
        <f t="shared" si="207"/>
        <v>CapAl16X25X7.5</v>
      </c>
      <c r="N1219" s="52" t="str">
        <f t="shared" ref="N1219:N1282" si="214">CONCATENATE(M1219,"RA")</f>
        <v>CapAl16X25X7.5RA</v>
      </c>
      <c r="O1219" s="52" t="str">
        <f t="shared" si="208"/>
        <v>CapAl16X25X7.5LA</v>
      </c>
      <c r="P1219" s="52" t="s">
        <v>7865</v>
      </c>
      <c r="Q1219" s="50" t="s">
        <v>5113</v>
      </c>
      <c r="R1219" s="50" t="s">
        <v>7734</v>
      </c>
      <c r="S1219" s="50" t="str">
        <f t="shared" ca="1" si="212"/>
        <v>C:\Altium Libraries\Passives Library\DataSheet\Aluminum Electrolytic Capacitors (Panasonic).pdf</v>
      </c>
      <c r="T1219" s="50" t="str">
        <f t="shared" si="209"/>
        <v>105℃ STANDARD ALUMINUM ELECTROLYTIC CAPACITORS CapAl16X25X7.5 2200uF±20% 35 V 105⁰С</v>
      </c>
    </row>
    <row r="1220" spans="1:20" x14ac:dyDescent="0.3">
      <c r="A1220" s="50" t="s">
        <v>7866</v>
      </c>
      <c r="B1220" s="50" t="str">
        <f t="shared" si="210"/>
        <v>NHG</v>
      </c>
      <c r="C1220" s="52" t="s">
        <v>5226</v>
      </c>
      <c r="D1220" s="50" t="str">
        <f t="shared" si="213"/>
        <v>3300uF</v>
      </c>
      <c r="E1220" s="50" t="s">
        <v>5109</v>
      </c>
      <c r="F1220" s="50" t="str">
        <f t="shared" si="211"/>
        <v>35 V</v>
      </c>
      <c r="G1220" s="50" t="str">
        <f t="shared" si="205"/>
        <v>105⁰С</v>
      </c>
      <c r="H1220" s="52" t="s">
        <v>7867</v>
      </c>
      <c r="I1220" s="50" t="str">
        <f t="shared" si="206"/>
        <v>CapAl16X31.5X7.5mm 3300uF, 35 V</v>
      </c>
      <c r="J1220" s="45" t="s">
        <v>23</v>
      </c>
      <c r="K1220" s="53" t="s">
        <v>5111</v>
      </c>
      <c r="L1220" s="45" t="s">
        <v>25</v>
      </c>
      <c r="M1220" s="52" t="str">
        <f t="shared" si="207"/>
        <v>CapAl16X31.5X7.5</v>
      </c>
      <c r="N1220" s="52" t="str">
        <f t="shared" si="214"/>
        <v>CapAl16X31.5X7.5RA</v>
      </c>
      <c r="O1220" s="52" t="str">
        <f t="shared" si="208"/>
        <v>CapAl16X31.5X7.5LA</v>
      </c>
      <c r="P1220" s="52" t="s">
        <v>7868</v>
      </c>
      <c r="Q1220" s="50" t="s">
        <v>5113</v>
      </c>
      <c r="R1220" s="50" t="s">
        <v>7734</v>
      </c>
      <c r="S1220" s="50" t="str">
        <f t="shared" ca="1" si="212"/>
        <v>C:\Altium Libraries\Passives Library\DataSheet\Aluminum Electrolytic Capacitors (Panasonic).pdf</v>
      </c>
      <c r="T1220" s="50" t="str">
        <f t="shared" si="209"/>
        <v>105℃ STANDARD ALUMINUM ELECTROLYTIC CAPACITORS CapAl16X31.5X7.5 3300uF±20% 35 V 105⁰С</v>
      </c>
    </row>
    <row r="1221" spans="1:20" x14ac:dyDescent="0.3">
      <c r="A1221" s="50" t="s">
        <v>7869</v>
      </c>
      <c r="B1221" s="50" t="str">
        <f t="shared" si="210"/>
        <v>NHG</v>
      </c>
      <c r="C1221" s="52" t="s">
        <v>5245</v>
      </c>
      <c r="D1221" s="50" t="str">
        <f t="shared" si="213"/>
        <v>4700uF</v>
      </c>
      <c r="E1221" s="50" t="s">
        <v>5109</v>
      </c>
      <c r="F1221" s="50" t="str">
        <f t="shared" si="211"/>
        <v>35 V</v>
      </c>
      <c r="G1221" s="50" t="str">
        <f t="shared" si="205"/>
        <v>105⁰С</v>
      </c>
      <c r="H1221" s="52" t="s">
        <v>7870</v>
      </c>
      <c r="I1221" s="50" t="str">
        <f t="shared" si="206"/>
        <v>CapAl18X35.5X7.5mm 4700uF, 35 V</v>
      </c>
      <c r="J1221" s="45" t="s">
        <v>23</v>
      </c>
      <c r="K1221" s="53" t="s">
        <v>5111</v>
      </c>
      <c r="L1221" s="45" t="s">
        <v>25</v>
      </c>
      <c r="M1221" s="52" t="str">
        <f t="shared" si="207"/>
        <v>CapAl18X35.5X7.5</v>
      </c>
      <c r="N1221" s="52" t="str">
        <f t="shared" si="214"/>
        <v>CapAl18X35.5X7.5RA</v>
      </c>
      <c r="O1221" s="52" t="str">
        <f t="shared" si="208"/>
        <v>CapAl18X35.5X7.5LA</v>
      </c>
      <c r="P1221" s="52" t="s">
        <v>7871</v>
      </c>
      <c r="Q1221" s="50" t="s">
        <v>5113</v>
      </c>
      <c r="R1221" s="50" t="s">
        <v>7734</v>
      </c>
      <c r="S1221" s="50" t="str">
        <f t="shared" ca="1" si="212"/>
        <v>C:\Altium Libraries\Passives Library\DataSheet\Aluminum Electrolytic Capacitors (Panasonic).pdf</v>
      </c>
      <c r="T1221" s="50" t="str">
        <f t="shared" si="209"/>
        <v>105℃ STANDARD ALUMINUM ELECTROLYTIC CAPACITORS CapAl18X35.5X7.5 4700uF±20% 35 V 105⁰С</v>
      </c>
    </row>
    <row r="1222" spans="1:20" x14ac:dyDescent="0.3">
      <c r="A1222" s="50" t="s">
        <v>7872</v>
      </c>
      <c r="B1222" s="50" t="str">
        <f t="shared" si="210"/>
        <v>NHG</v>
      </c>
      <c r="C1222" s="52" t="s">
        <v>5120</v>
      </c>
      <c r="D1222" s="50" t="s">
        <v>5581</v>
      </c>
      <c r="E1222" s="50" t="s">
        <v>5109</v>
      </c>
      <c r="F1222" s="50" t="str">
        <f t="shared" si="211"/>
        <v>50 V</v>
      </c>
      <c r="G1222" s="50" t="str">
        <f t="shared" si="205"/>
        <v>105⁰С</v>
      </c>
      <c r="H1222" s="52" t="s">
        <v>7873</v>
      </c>
      <c r="I1222" s="50" t="str">
        <f t="shared" si="206"/>
        <v>CapAl5X11X2.0mm 2.2uF, 50 V</v>
      </c>
      <c r="J1222" s="45" t="s">
        <v>23</v>
      </c>
      <c r="K1222" s="53" t="s">
        <v>5111</v>
      </c>
      <c r="L1222" s="45" t="s">
        <v>25</v>
      </c>
      <c r="M1222" s="52" t="str">
        <f t="shared" si="207"/>
        <v>CapAl5X11X2.0</v>
      </c>
      <c r="N1222" s="52" t="str">
        <f t="shared" si="214"/>
        <v>CapAl5X11X2.0RA</v>
      </c>
      <c r="O1222" s="52" t="str">
        <f t="shared" si="208"/>
        <v>CapAl5X11X2.0LA</v>
      </c>
      <c r="P1222" s="52" t="s">
        <v>7874</v>
      </c>
      <c r="Q1222" s="50" t="s">
        <v>5113</v>
      </c>
      <c r="R1222" s="50" t="s">
        <v>7734</v>
      </c>
      <c r="S1222" s="50" t="str">
        <f t="shared" ca="1" si="212"/>
        <v>C:\Altium Libraries\Passives Library\DataSheet\Aluminum Electrolytic Capacitors (Panasonic).pdf</v>
      </c>
      <c r="T1222" s="50" t="str">
        <f t="shared" si="209"/>
        <v>105℃ STANDARD ALUMINUM ELECTROLYTIC CAPACITORS CapAl5X11X2.0 2.2uF±20% 50 V 105⁰С</v>
      </c>
    </row>
    <row r="1223" spans="1:20" x14ac:dyDescent="0.3">
      <c r="A1223" s="50" t="s">
        <v>7875</v>
      </c>
      <c r="B1223" s="50" t="str">
        <f t="shared" si="210"/>
        <v>NHG</v>
      </c>
      <c r="C1223" s="52" t="s">
        <v>5120</v>
      </c>
      <c r="D1223" s="50" t="s">
        <v>5585</v>
      </c>
      <c r="E1223" s="50" t="s">
        <v>5109</v>
      </c>
      <c r="F1223" s="50" t="str">
        <f t="shared" si="211"/>
        <v>50 V</v>
      </c>
      <c r="G1223" s="50" t="str">
        <f t="shared" si="205"/>
        <v>105⁰С</v>
      </c>
      <c r="H1223" s="52" t="s">
        <v>7876</v>
      </c>
      <c r="I1223" s="50" t="str">
        <f t="shared" si="206"/>
        <v>CapAl5X11X2.0mm 3.3uF, 50 V</v>
      </c>
      <c r="J1223" s="45" t="s">
        <v>23</v>
      </c>
      <c r="K1223" s="53" t="s">
        <v>5111</v>
      </c>
      <c r="L1223" s="45" t="s">
        <v>25</v>
      </c>
      <c r="M1223" s="52" t="str">
        <f t="shared" si="207"/>
        <v>CapAl5X11X2.0</v>
      </c>
      <c r="N1223" s="52" t="str">
        <f t="shared" si="214"/>
        <v>CapAl5X11X2.0RA</v>
      </c>
      <c r="O1223" s="52" t="str">
        <f t="shared" si="208"/>
        <v>CapAl5X11X2.0LA</v>
      </c>
      <c r="P1223" s="52" t="s">
        <v>7877</v>
      </c>
      <c r="Q1223" s="50" t="s">
        <v>5113</v>
      </c>
      <c r="R1223" s="50" t="s">
        <v>7734</v>
      </c>
      <c r="S1223" s="50" t="str">
        <f t="shared" ca="1" si="212"/>
        <v>C:\Altium Libraries\Passives Library\DataSheet\Aluminum Electrolytic Capacitors (Panasonic).pdf</v>
      </c>
      <c r="T1223" s="50" t="str">
        <f t="shared" si="209"/>
        <v>105℃ STANDARD ALUMINUM ELECTROLYTIC CAPACITORS CapAl5X11X2.0 3.3uF±20% 50 V 105⁰С</v>
      </c>
    </row>
    <row r="1224" spans="1:20" x14ac:dyDescent="0.3">
      <c r="A1224" s="50" t="s">
        <v>7878</v>
      </c>
      <c r="B1224" s="50" t="str">
        <f t="shared" si="210"/>
        <v>NHG</v>
      </c>
      <c r="C1224" s="52" t="s">
        <v>5120</v>
      </c>
      <c r="D1224" s="50" t="s">
        <v>5588</v>
      </c>
      <c r="E1224" s="50" t="s">
        <v>5109</v>
      </c>
      <c r="F1224" s="50" t="str">
        <f t="shared" si="211"/>
        <v>50 V</v>
      </c>
      <c r="G1224" s="50" t="str">
        <f t="shared" si="205"/>
        <v>105⁰С</v>
      </c>
      <c r="H1224" s="52" t="s">
        <v>7879</v>
      </c>
      <c r="I1224" s="50" t="str">
        <f t="shared" si="206"/>
        <v>CapAl5X11X2.0mm 4.7uF, 50 V</v>
      </c>
      <c r="J1224" s="45" t="s">
        <v>23</v>
      </c>
      <c r="K1224" s="53" t="s">
        <v>5111</v>
      </c>
      <c r="L1224" s="45" t="s">
        <v>25</v>
      </c>
      <c r="M1224" s="52" t="str">
        <f t="shared" si="207"/>
        <v>CapAl5X11X2.0</v>
      </c>
      <c r="N1224" s="52" t="str">
        <f t="shared" si="214"/>
        <v>CapAl5X11X2.0RA</v>
      </c>
      <c r="O1224" s="52" t="str">
        <f t="shared" si="208"/>
        <v>CapAl5X11X2.0LA</v>
      </c>
      <c r="P1224" s="52" t="s">
        <v>7880</v>
      </c>
      <c r="Q1224" s="50" t="s">
        <v>5113</v>
      </c>
      <c r="R1224" s="50" t="s">
        <v>7734</v>
      </c>
      <c r="S1224" s="50" t="str">
        <f t="shared" ca="1" si="212"/>
        <v>C:\Altium Libraries\Passives Library\DataSheet\Aluminum Electrolytic Capacitors (Panasonic).pdf</v>
      </c>
      <c r="T1224" s="50" t="str">
        <f t="shared" si="209"/>
        <v>105℃ STANDARD ALUMINUM ELECTROLYTIC CAPACITORS CapAl5X11X2.0 4.7uF±20% 50 V 105⁰С</v>
      </c>
    </row>
    <row r="1225" spans="1:20" x14ac:dyDescent="0.3">
      <c r="A1225" s="50" t="s">
        <v>7881</v>
      </c>
      <c r="B1225" s="50" t="str">
        <f t="shared" si="210"/>
        <v>NHG</v>
      </c>
      <c r="C1225" s="52" t="s">
        <v>5120</v>
      </c>
      <c r="D1225" s="50" t="str">
        <f t="shared" si="213"/>
        <v>10uF</v>
      </c>
      <c r="E1225" s="50" t="s">
        <v>5109</v>
      </c>
      <c r="F1225" s="50" t="str">
        <f t="shared" si="211"/>
        <v>50 V</v>
      </c>
      <c r="G1225" s="50" t="str">
        <f t="shared" si="205"/>
        <v>105⁰С</v>
      </c>
      <c r="H1225" s="52" t="s">
        <v>7882</v>
      </c>
      <c r="I1225" s="50" t="str">
        <f t="shared" si="206"/>
        <v>CapAl5X11X2.0mm 10uF, 50 V</v>
      </c>
      <c r="J1225" s="45" t="s">
        <v>23</v>
      </c>
      <c r="K1225" s="53" t="s">
        <v>5111</v>
      </c>
      <c r="L1225" s="45" t="s">
        <v>25</v>
      </c>
      <c r="M1225" s="52" t="str">
        <f t="shared" si="207"/>
        <v>CapAl5X11X2.0</v>
      </c>
      <c r="N1225" s="52" t="str">
        <f t="shared" si="214"/>
        <v>CapAl5X11X2.0RA</v>
      </c>
      <c r="O1225" s="52" t="str">
        <f t="shared" si="208"/>
        <v>CapAl5X11X2.0LA</v>
      </c>
      <c r="P1225" s="52" t="s">
        <v>7883</v>
      </c>
      <c r="Q1225" s="50" t="s">
        <v>5113</v>
      </c>
      <c r="R1225" s="50" t="s">
        <v>7734</v>
      </c>
      <c r="S1225" s="50" t="str">
        <f t="shared" ca="1" si="212"/>
        <v>C:\Altium Libraries\Passives Library\DataSheet\Aluminum Electrolytic Capacitors (Panasonic).pdf</v>
      </c>
      <c r="T1225" s="50" t="str">
        <f t="shared" si="209"/>
        <v>105℃ STANDARD ALUMINUM ELECTROLYTIC CAPACITORS CapAl5X11X2.0 10uF±20% 50 V 105⁰С</v>
      </c>
    </row>
    <row r="1226" spans="1:20" x14ac:dyDescent="0.3">
      <c r="A1226" s="50" t="s">
        <v>7884</v>
      </c>
      <c r="B1226" s="50" t="str">
        <f t="shared" si="210"/>
        <v>NHG</v>
      </c>
      <c r="C1226" s="52" t="s">
        <v>5120</v>
      </c>
      <c r="D1226" s="50" t="str">
        <f t="shared" si="213"/>
        <v>22uF</v>
      </c>
      <c r="E1226" s="50" t="s">
        <v>5109</v>
      </c>
      <c r="F1226" s="50" t="str">
        <f t="shared" si="211"/>
        <v>50 V</v>
      </c>
      <c r="G1226" s="50" t="str">
        <f t="shared" si="205"/>
        <v>105⁰С</v>
      </c>
      <c r="H1226" s="52" t="s">
        <v>7885</v>
      </c>
      <c r="I1226" s="50" t="str">
        <f t="shared" si="206"/>
        <v>CapAl5X11X2.0mm 22uF, 50 V</v>
      </c>
      <c r="J1226" s="45" t="s">
        <v>23</v>
      </c>
      <c r="K1226" s="53" t="s">
        <v>5111</v>
      </c>
      <c r="L1226" s="45" t="s">
        <v>25</v>
      </c>
      <c r="M1226" s="52" t="str">
        <f t="shared" si="207"/>
        <v>CapAl5X11X2.0</v>
      </c>
      <c r="N1226" s="52" t="str">
        <f t="shared" si="214"/>
        <v>CapAl5X11X2.0RA</v>
      </c>
      <c r="O1226" s="52" t="str">
        <f t="shared" si="208"/>
        <v>CapAl5X11X2.0LA</v>
      </c>
      <c r="P1226" s="52" t="s">
        <v>7886</v>
      </c>
      <c r="Q1226" s="50" t="s">
        <v>5113</v>
      </c>
      <c r="R1226" s="50" t="s">
        <v>7734</v>
      </c>
      <c r="S1226" s="50" t="str">
        <f t="shared" ca="1" si="212"/>
        <v>C:\Altium Libraries\Passives Library\DataSheet\Aluminum Electrolytic Capacitors (Panasonic).pdf</v>
      </c>
      <c r="T1226" s="50" t="str">
        <f t="shared" si="209"/>
        <v>105℃ STANDARD ALUMINUM ELECTROLYTIC CAPACITORS CapAl5X11X2.0 22uF±20% 50 V 105⁰С</v>
      </c>
    </row>
    <row r="1227" spans="1:20" x14ac:dyDescent="0.3">
      <c r="A1227" s="50" t="s">
        <v>7887</v>
      </c>
      <c r="B1227" s="50" t="str">
        <f t="shared" si="210"/>
        <v>NHG</v>
      </c>
      <c r="C1227" s="52" t="s">
        <v>5120</v>
      </c>
      <c r="D1227" s="50" t="str">
        <f t="shared" si="213"/>
        <v>33uF</v>
      </c>
      <c r="E1227" s="50" t="s">
        <v>5109</v>
      </c>
      <c r="F1227" s="50" t="str">
        <f t="shared" si="211"/>
        <v>50 V</v>
      </c>
      <c r="G1227" s="50" t="str">
        <f t="shared" si="205"/>
        <v>105⁰С</v>
      </c>
      <c r="H1227" s="52" t="s">
        <v>7848</v>
      </c>
      <c r="I1227" s="50" t="str">
        <f t="shared" si="206"/>
        <v>CapAl5X11X2.0mm 33uF, 50 V</v>
      </c>
      <c r="J1227" s="45" t="s">
        <v>23</v>
      </c>
      <c r="K1227" s="53" t="s">
        <v>5111</v>
      </c>
      <c r="L1227" s="45" t="s">
        <v>25</v>
      </c>
      <c r="M1227" s="52" t="str">
        <f t="shared" si="207"/>
        <v>CapAl5X11X2.0</v>
      </c>
      <c r="N1227" s="52" t="str">
        <f t="shared" si="214"/>
        <v>CapAl5X11X2.0RA</v>
      </c>
      <c r="O1227" s="52" t="str">
        <f t="shared" si="208"/>
        <v>CapAl5X11X2.0LA</v>
      </c>
      <c r="P1227" s="52" t="s">
        <v>7888</v>
      </c>
      <c r="Q1227" s="50" t="s">
        <v>5113</v>
      </c>
      <c r="R1227" s="50" t="s">
        <v>7734</v>
      </c>
      <c r="S1227" s="50" t="str">
        <f t="shared" ca="1" si="212"/>
        <v>C:\Altium Libraries\Passives Library\DataSheet\Aluminum Electrolytic Capacitors (Panasonic).pdf</v>
      </c>
      <c r="T1227" s="50" t="str">
        <f t="shared" si="209"/>
        <v>105℃ STANDARD ALUMINUM ELECTROLYTIC CAPACITORS CapAl5X11X2.0 33uF±20% 50 V 105⁰С</v>
      </c>
    </row>
    <row r="1228" spans="1:20" x14ac:dyDescent="0.3">
      <c r="A1228" s="50" t="s">
        <v>7889</v>
      </c>
      <c r="B1228" s="50" t="str">
        <f t="shared" si="210"/>
        <v>NHG</v>
      </c>
      <c r="C1228" s="52" t="s">
        <v>5128</v>
      </c>
      <c r="D1228" s="50" t="str">
        <f t="shared" si="213"/>
        <v>47uF</v>
      </c>
      <c r="E1228" s="50" t="s">
        <v>5109</v>
      </c>
      <c r="F1228" s="50" t="str">
        <f t="shared" si="211"/>
        <v>50 V</v>
      </c>
      <c r="G1228" s="50" t="str">
        <f t="shared" si="205"/>
        <v>105⁰С</v>
      </c>
      <c r="H1228" s="52" t="s">
        <v>7793</v>
      </c>
      <c r="I1228" s="50" t="str">
        <f t="shared" si="206"/>
        <v>CapAl6.3X11.2X2.5mm 47uF, 50 V</v>
      </c>
      <c r="J1228" s="45" t="s">
        <v>23</v>
      </c>
      <c r="K1228" s="53" t="s">
        <v>5111</v>
      </c>
      <c r="L1228" s="45" t="s">
        <v>25</v>
      </c>
      <c r="M1228" s="52" t="str">
        <f t="shared" si="207"/>
        <v>CapAl6.3X11.2X2.5</v>
      </c>
      <c r="N1228" s="52" t="str">
        <f t="shared" si="214"/>
        <v>CapAl6.3X11.2X2.5RA</v>
      </c>
      <c r="O1228" s="52" t="str">
        <f t="shared" si="208"/>
        <v>CapAl6.3X11.2X2.5LA</v>
      </c>
      <c r="P1228" s="52" t="s">
        <v>7890</v>
      </c>
      <c r="Q1228" s="50" t="s">
        <v>5113</v>
      </c>
      <c r="R1228" s="50" t="s">
        <v>7734</v>
      </c>
      <c r="S1228" s="50" t="str">
        <f t="shared" ca="1" si="212"/>
        <v>C:\Altium Libraries\Passives Library\DataSheet\Aluminum Electrolytic Capacitors (Panasonic).pdf</v>
      </c>
      <c r="T1228" s="50" t="str">
        <f t="shared" si="209"/>
        <v>105℃ STANDARD ALUMINUM ELECTROLYTIC CAPACITORS CapAl6.3X11.2X2.5 47uF±20% 50 V 105⁰С</v>
      </c>
    </row>
    <row r="1229" spans="1:20" x14ac:dyDescent="0.3">
      <c r="A1229" s="50" t="s">
        <v>7891</v>
      </c>
      <c r="B1229" s="50" t="str">
        <f t="shared" si="210"/>
        <v>NHG</v>
      </c>
      <c r="C1229" s="52" t="s">
        <v>5136</v>
      </c>
      <c r="D1229" s="50" t="str">
        <f t="shared" si="213"/>
        <v>100uF</v>
      </c>
      <c r="E1229" s="50" t="s">
        <v>5109</v>
      </c>
      <c r="F1229" s="50" t="str">
        <f t="shared" si="211"/>
        <v>50 V</v>
      </c>
      <c r="G1229" s="50" t="str">
        <f t="shared" si="205"/>
        <v>105⁰С</v>
      </c>
      <c r="H1229" s="52" t="s">
        <v>7796</v>
      </c>
      <c r="I1229" s="50" t="str">
        <f t="shared" si="206"/>
        <v>CapAl8X11.5X3.5mm 100uF, 50 V</v>
      </c>
      <c r="J1229" s="45" t="s">
        <v>23</v>
      </c>
      <c r="K1229" s="53" t="s">
        <v>5111</v>
      </c>
      <c r="L1229" s="45" t="s">
        <v>25</v>
      </c>
      <c r="M1229" s="52" t="str">
        <f t="shared" si="207"/>
        <v>CapAl8X11.5X3.5</v>
      </c>
      <c r="N1229" s="52" t="str">
        <f t="shared" si="214"/>
        <v>CapAl8X11.5X3.5RA</v>
      </c>
      <c r="O1229" s="52" t="str">
        <f t="shared" si="208"/>
        <v>CapAl8X11.5X3.5LA</v>
      </c>
      <c r="P1229" s="52" t="s">
        <v>7892</v>
      </c>
      <c r="Q1229" s="50" t="s">
        <v>5113</v>
      </c>
      <c r="R1229" s="50" t="s">
        <v>7734</v>
      </c>
      <c r="S1229" s="50" t="str">
        <f t="shared" ca="1" si="212"/>
        <v>C:\Altium Libraries\Passives Library\DataSheet\Aluminum Electrolytic Capacitors (Panasonic).pdf</v>
      </c>
      <c r="T1229" s="50" t="str">
        <f t="shared" si="209"/>
        <v>105℃ STANDARD ALUMINUM ELECTROLYTIC CAPACITORS CapAl8X11.5X3.5 100uF±20% 50 V 105⁰С</v>
      </c>
    </row>
    <row r="1230" spans="1:20" x14ac:dyDescent="0.3">
      <c r="A1230" s="50" t="s">
        <v>7893</v>
      </c>
      <c r="B1230" s="50" t="str">
        <f t="shared" si="210"/>
        <v>NHG</v>
      </c>
      <c r="C1230" s="52" t="s">
        <v>5148</v>
      </c>
      <c r="D1230" s="50" t="str">
        <f t="shared" si="213"/>
        <v>220uF</v>
      </c>
      <c r="E1230" s="50" t="s">
        <v>5109</v>
      </c>
      <c r="F1230" s="50" t="str">
        <f t="shared" si="211"/>
        <v>50 V</v>
      </c>
      <c r="G1230" s="50" t="str">
        <f t="shared" si="205"/>
        <v>105⁰С</v>
      </c>
      <c r="H1230" s="52" t="s">
        <v>7894</v>
      </c>
      <c r="I1230" s="50" t="str">
        <f t="shared" si="206"/>
        <v>CapAl10X12.5X5.0mm 220uF, 50 V</v>
      </c>
      <c r="J1230" s="45" t="s">
        <v>23</v>
      </c>
      <c r="K1230" s="53" t="s">
        <v>5111</v>
      </c>
      <c r="L1230" s="45" t="s">
        <v>25</v>
      </c>
      <c r="M1230" s="52" t="str">
        <f t="shared" si="207"/>
        <v>CapAl10X12.5X5.0</v>
      </c>
      <c r="N1230" s="52" t="str">
        <f t="shared" si="214"/>
        <v>CapAl10X12.5X5.0RA</v>
      </c>
      <c r="O1230" s="52" t="str">
        <f t="shared" si="208"/>
        <v>CapAl10X12.5X5.0LA</v>
      </c>
      <c r="P1230" s="52" t="s">
        <v>7895</v>
      </c>
      <c r="Q1230" s="50" t="s">
        <v>5113</v>
      </c>
      <c r="R1230" s="50" t="s">
        <v>7734</v>
      </c>
      <c r="S1230" s="50" t="str">
        <f t="shared" ca="1" si="212"/>
        <v>C:\Altium Libraries\Passives Library\DataSheet\Aluminum Electrolytic Capacitors (Panasonic).pdf</v>
      </c>
      <c r="T1230" s="50" t="str">
        <f t="shared" si="209"/>
        <v>105℃ STANDARD ALUMINUM ELECTROLYTIC CAPACITORS CapAl10X12.5X5.0 220uF±20% 50 V 105⁰С</v>
      </c>
    </row>
    <row r="1231" spans="1:20" x14ac:dyDescent="0.3">
      <c r="A1231" s="50" t="s">
        <v>7896</v>
      </c>
      <c r="B1231" s="50" t="str">
        <f t="shared" si="210"/>
        <v>NHG</v>
      </c>
      <c r="C1231" s="52" t="s">
        <v>5158</v>
      </c>
      <c r="D1231" s="50" t="str">
        <f t="shared" si="213"/>
        <v>330uF</v>
      </c>
      <c r="E1231" s="50" t="s">
        <v>5109</v>
      </c>
      <c r="F1231" s="50" t="str">
        <f t="shared" si="211"/>
        <v>50 V</v>
      </c>
      <c r="G1231" s="50" t="str">
        <f t="shared" si="205"/>
        <v>105⁰С</v>
      </c>
      <c r="H1231" s="52" t="s">
        <v>7897</v>
      </c>
      <c r="I1231" s="50" t="str">
        <f t="shared" si="206"/>
        <v>CapAl10X16X5.0mm 330uF, 50 V</v>
      </c>
      <c r="J1231" s="45" t="s">
        <v>23</v>
      </c>
      <c r="K1231" s="53" t="s">
        <v>5111</v>
      </c>
      <c r="L1231" s="45" t="s">
        <v>25</v>
      </c>
      <c r="M1231" s="52" t="str">
        <f t="shared" si="207"/>
        <v>CapAl10X16X5.0</v>
      </c>
      <c r="N1231" s="52" t="str">
        <f t="shared" si="214"/>
        <v>CapAl10X16X5.0RA</v>
      </c>
      <c r="O1231" s="52" t="str">
        <f t="shared" si="208"/>
        <v>CapAl10X16X5.0LA</v>
      </c>
      <c r="P1231" s="52" t="s">
        <v>7898</v>
      </c>
      <c r="Q1231" s="50" t="s">
        <v>5113</v>
      </c>
      <c r="R1231" s="50" t="s">
        <v>7734</v>
      </c>
      <c r="S1231" s="50" t="str">
        <f t="shared" ca="1" si="212"/>
        <v>C:\Altium Libraries\Passives Library\DataSheet\Aluminum Electrolytic Capacitors (Panasonic).pdf</v>
      </c>
      <c r="T1231" s="50" t="str">
        <f t="shared" si="209"/>
        <v>105℃ STANDARD ALUMINUM ELECTROLYTIC CAPACITORS CapAl10X16X5.0 330uF±20% 50 V 105⁰С</v>
      </c>
    </row>
    <row r="1232" spans="1:20" x14ac:dyDescent="0.3">
      <c r="A1232" s="50" t="s">
        <v>7899</v>
      </c>
      <c r="B1232" s="50" t="str">
        <f t="shared" si="210"/>
        <v>NHG</v>
      </c>
      <c r="C1232" s="52" t="s">
        <v>5162</v>
      </c>
      <c r="D1232" s="50" t="str">
        <f t="shared" si="213"/>
        <v>470uF</v>
      </c>
      <c r="E1232" s="50" t="s">
        <v>5109</v>
      </c>
      <c r="F1232" s="50" t="str">
        <f t="shared" si="211"/>
        <v>50 V</v>
      </c>
      <c r="G1232" s="50" t="str">
        <f t="shared" si="205"/>
        <v>105⁰С</v>
      </c>
      <c r="H1232" s="52" t="s">
        <v>7900</v>
      </c>
      <c r="I1232" s="50" t="str">
        <f t="shared" si="206"/>
        <v>CapAl10X20X5.0mm 470uF, 50 V</v>
      </c>
      <c r="J1232" s="45" t="s">
        <v>23</v>
      </c>
      <c r="K1232" s="53" t="s">
        <v>5111</v>
      </c>
      <c r="L1232" s="45" t="s">
        <v>25</v>
      </c>
      <c r="M1232" s="52" t="str">
        <f t="shared" si="207"/>
        <v>CapAl10X20X5.0</v>
      </c>
      <c r="N1232" s="52" t="str">
        <f t="shared" si="214"/>
        <v>CapAl10X20X5.0RA</v>
      </c>
      <c r="O1232" s="52" t="str">
        <f t="shared" si="208"/>
        <v>CapAl10X20X5.0LA</v>
      </c>
      <c r="P1232" s="52" t="s">
        <v>7901</v>
      </c>
      <c r="Q1232" s="50" t="s">
        <v>5113</v>
      </c>
      <c r="R1232" s="50" t="s">
        <v>7734</v>
      </c>
      <c r="S1232" s="50" t="str">
        <f t="shared" ca="1" si="212"/>
        <v>C:\Altium Libraries\Passives Library\DataSheet\Aluminum Electrolytic Capacitors (Panasonic).pdf</v>
      </c>
      <c r="T1232" s="50" t="str">
        <f t="shared" si="209"/>
        <v>105℃ STANDARD ALUMINUM ELECTROLYTIC CAPACITORS CapAl10X20X5.0 470uF±20% 50 V 105⁰С</v>
      </c>
    </row>
    <row r="1233" spans="1:20" x14ac:dyDescent="0.3">
      <c r="A1233" s="50" t="s">
        <v>7902</v>
      </c>
      <c r="B1233" s="50" t="str">
        <f t="shared" si="210"/>
        <v>NHG</v>
      </c>
      <c r="C1233" s="52" t="s">
        <v>5196</v>
      </c>
      <c r="D1233" s="50" t="str">
        <f t="shared" si="213"/>
        <v>1000uF</v>
      </c>
      <c r="E1233" s="50" t="s">
        <v>5109</v>
      </c>
      <c r="F1233" s="50" t="str">
        <f t="shared" si="211"/>
        <v>50 V</v>
      </c>
      <c r="G1233" s="50" t="str">
        <f t="shared" si="205"/>
        <v>105⁰С</v>
      </c>
      <c r="H1233" s="52" t="s">
        <v>7903</v>
      </c>
      <c r="I1233" s="50" t="str">
        <f t="shared" si="206"/>
        <v>CapAl12.5X25X5.0mm 1000uF, 50 V</v>
      </c>
      <c r="J1233" s="45" t="s">
        <v>23</v>
      </c>
      <c r="K1233" s="53" t="s">
        <v>5111</v>
      </c>
      <c r="L1233" s="45" t="s">
        <v>25</v>
      </c>
      <c r="M1233" s="52" t="str">
        <f t="shared" si="207"/>
        <v>CapAl12.5X25X5.0</v>
      </c>
      <c r="N1233" s="52" t="str">
        <f t="shared" si="214"/>
        <v>CapAl12.5X25X5.0RA</v>
      </c>
      <c r="O1233" s="52" t="str">
        <f t="shared" si="208"/>
        <v>CapAl12.5X25X5.0LA</v>
      </c>
      <c r="P1233" s="52" t="s">
        <v>7904</v>
      </c>
      <c r="Q1233" s="50" t="s">
        <v>5113</v>
      </c>
      <c r="R1233" s="50" t="s">
        <v>7734</v>
      </c>
      <c r="S1233" s="50" t="str">
        <f t="shared" ca="1" si="212"/>
        <v>C:\Altium Libraries\Passives Library\DataSheet\Aluminum Electrolytic Capacitors (Panasonic).pdf</v>
      </c>
      <c r="T1233" s="50" t="str">
        <f t="shared" si="209"/>
        <v>105℃ STANDARD ALUMINUM ELECTROLYTIC CAPACITORS CapAl12.5X25X5.0 1000uF±20% 50 V 105⁰С</v>
      </c>
    </row>
    <row r="1234" spans="1:20" x14ac:dyDescent="0.3">
      <c r="A1234" s="50" t="s">
        <v>7905</v>
      </c>
      <c r="B1234" s="50" t="str">
        <f t="shared" si="210"/>
        <v>NHG</v>
      </c>
      <c r="C1234" s="52" t="s">
        <v>5226</v>
      </c>
      <c r="D1234" s="50" t="str">
        <f t="shared" si="213"/>
        <v>2200uF</v>
      </c>
      <c r="E1234" s="50" t="s">
        <v>5109</v>
      </c>
      <c r="F1234" s="50" t="str">
        <f t="shared" si="211"/>
        <v>50 V</v>
      </c>
      <c r="G1234" s="50" t="str">
        <f t="shared" si="205"/>
        <v>105⁰С</v>
      </c>
      <c r="H1234" s="52" t="s">
        <v>7906</v>
      </c>
      <c r="I1234" s="50" t="str">
        <f t="shared" si="206"/>
        <v>CapAl16X31.5X7.5mm 2200uF, 50 V</v>
      </c>
      <c r="J1234" s="45" t="s">
        <v>23</v>
      </c>
      <c r="K1234" s="53" t="s">
        <v>5111</v>
      </c>
      <c r="L1234" s="45" t="s">
        <v>25</v>
      </c>
      <c r="M1234" s="52" t="str">
        <f t="shared" si="207"/>
        <v>CapAl16X31.5X7.5</v>
      </c>
      <c r="N1234" s="52" t="str">
        <f t="shared" si="214"/>
        <v>CapAl16X31.5X7.5RA</v>
      </c>
      <c r="O1234" s="52" t="str">
        <f t="shared" si="208"/>
        <v>CapAl16X31.5X7.5LA</v>
      </c>
      <c r="P1234" s="52" t="s">
        <v>7907</v>
      </c>
      <c r="Q1234" s="50" t="s">
        <v>5113</v>
      </c>
      <c r="R1234" s="50" t="s">
        <v>7734</v>
      </c>
      <c r="S1234" s="50" t="str">
        <f t="shared" ca="1" si="212"/>
        <v>C:\Altium Libraries\Passives Library\DataSheet\Aluminum Electrolytic Capacitors (Panasonic).pdf</v>
      </c>
      <c r="T1234" s="50" t="str">
        <f t="shared" si="209"/>
        <v>105℃ STANDARD ALUMINUM ELECTROLYTIC CAPACITORS CapAl16X31.5X7.5 2200uF±20% 50 V 105⁰С</v>
      </c>
    </row>
    <row r="1235" spans="1:20" x14ac:dyDescent="0.3">
      <c r="A1235" s="50" t="s">
        <v>7908</v>
      </c>
      <c r="B1235" s="50" t="str">
        <f t="shared" si="210"/>
        <v>NHG</v>
      </c>
      <c r="C1235" s="52" t="s">
        <v>5245</v>
      </c>
      <c r="D1235" s="50" t="str">
        <f t="shared" si="213"/>
        <v>3300uF</v>
      </c>
      <c r="E1235" s="50" t="s">
        <v>5109</v>
      </c>
      <c r="F1235" s="50" t="str">
        <f t="shared" si="211"/>
        <v>50 V</v>
      </c>
      <c r="G1235" s="50" t="str">
        <f t="shared" si="205"/>
        <v>105⁰С</v>
      </c>
      <c r="H1235" s="52" t="s">
        <v>7909</v>
      </c>
      <c r="I1235" s="50" t="str">
        <f t="shared" si="206"/>
        <v>CapAl18X35.5X7.5mm 3300uF, 50 V</v>
      </c>
      <c r="J1235" s="45" t="s">
        <v>23</v>
      </c>
      <c r="K1235" s="53" t="s">
        <v>5111</v>
      </c>
      <c r="L1235" s="45" t="s">
        <v>25</v>
      </c>
      <c r="M1235" s="52" t="str">
        <f t="shared" si="207"/>
        <v>CapAl18X35.5X7.5</v>
      </c>
      <c r="N1235" s="52" t="str">
        <f t="shared" si="214"/>
        <v>CapAl18X35.5X7.5RA</v>
      </c>
      <c r="O1235" s="52" t="str">
        <f t="shared" si="208"/>
        <v>CapAl18X35.5X7.5LA</v>
      </c>
      <c r="P1235" s="52" t="s">
        <v>7910</v>
      </c>
      <c r="Q1235" s="50" t="s">
        <v>5113</v>
      </c>
      <c r="R1235" s="50" t="s">
        <v>7734</v>
      </c>
      <c r="S1235" s="50" t="str">
        <f t="shared" ca="1" si="212"/>
        <v>C:\Altium Libraries\Passives Library\DataSheet\Aluminum Electrolytic Capacitors (Panasonic).pdf</v>
      </c>
      <c r="T1235" s="50" t="str">
        <f t="shared" si="209"/>
        <v>105℃ STANDARD ALUMINUM ELECTROLYTIC CAPACITORS CapAl18X35.5X7.5 3300uF±20% 50 V 105⁰С</v>
      </c>
    </row>
    <row r="1236" spans="1:20" x14ac:dyDescent="0.3">
      <c r="A1236" s="50" t="s">
        <v>7911</v>
      </c>
      <c r="B1236" s="50" t="str">
        <f t="shared" si="210"/>
        <v>NHG</v>
      </c>
      <c r="C1236" s="52" t="s">
        <v>5120</v>
      </c>
      <c r="D1236" s="50" t="str">
        <f t="shared" si="213"/>
        <v>10uF</v>
      </c>
      <c r="E1236" s="50" t="s">
        <v>5109</v>
      </c>
      <c r="F1236" s="50" t="str">
        <f t="shared" si="211"/>
        <v>63 V</v>
      </c>
      <c r="G1236" s="50" t="str">
        <f t="shared" si="205"/>
        <v>105⁰С</v>
      </c>
      <c r="H1236" s="52" t="s">
        <v>7912</v>
      </c>
      <c r="I1236" s="50" t="str">
        <f t="shared" si="206"/>
        <v>CapAl5X11X2.0mm 10uF, 63 V</v>
      </c>
      <c r="J1236" s="45" t="s">
        <v>23</v>
      </c>
      <c r="K1236" s="53" t="s">
        <v>5111</v>
      </c>
      <c r="L1236" s="45" t="s">
        <v>25</v>
      </c>
      <c r="M1236" s="52" t="str">
        <f t="shared" si="207"/>
        <v>CapAl5X11X2.0</v>
      </c>
      <c r="N1236" s="52" t="str">
        <f t="shared" si="214"/>
        <v>CapAl5X11X2.0RA</v>
      </c>
      <c r="O1236" s="52" t="str">
        <f t="shared" si="208"/>
        <v>CapAl5X11X2.0LA</v>
      </c>
      <c r="P1236" s="52" t="s">
        <v>7913</v>
      </c>
      <c r="Q1236" s="50" t="s">
        <v>5113</v>
      </c>
      <c r="R1236" s="50" t="s">
        <v>7734</v>
      </c>
      <c r="S1236" s="50" t="str">
        <f t="shared" ca="1" si="212"/>
        <v>C:\Altium Libraries\Passives Library\DataSheet\Aluminum Electrolytic Capacitors (Panasonic).pdf</v>
      </c>
      <c r="T1236" s="50" t="str">
        <f t="shared" si="209"/>
        <v>105℃ STANDARD ALUMINUM ELECTROLYTIC CAPACITORS CapAl5X11X2.0 10uF±20% 63 V 105⁰С</v>
      </c>
    </row>
    <row r="1237" spans="1:20" x14ac:dyDescent="0.3">
      <c r="A1237" s="50" t="s">
        <v>7914</v>
      </c>
      <c r="B1237" s="50" t="str">
        <f t="shared" si="210"/>
        <v>NHG</v>
      </c>
      <c r="C1237" s="52" t="s">
        <v>5120</v>
      </c>
      <c r="D1237" s="50" t="str">
        <f t="shared" si="213"/>
        <v>22uF</v>
      </c>
      <c r="E1237" s="50" t="s">
        <v>5109</v>
      </c>
      <c r="F1237" s="50" t="str">
        <f t="shared" si="211"/>
        <v>63 V</v>
      </c>
      <c r="G1237" s="50" t="str">
        <f t="shared" ref="G1237:G1300" si="215">CONCATENATE((IF(OR(B1237="TA",B1237="TP"),125,105)),"⁰С")</f>
        <v>105⁰С</v>
      </c>
      <c r="H1237" s="52" t="s">
        <v>7915</v>
      </c>
      <c r="I1237" s="50" t="str">
        <f t="shared" ref="I1237:I1300" si="216">CONCATENATE(M1237,"mm ",D1237,", ",F1237)</f>
        <v>CapAl5X11X2.0mm 22uF, 63 V</v>
      </c>
      <c r="J1237" s="45" t="s">
        <v>23</v>
      </c>
      <c r="K1237" s="53" t="s">
        <v>5111</v>
      </c>
      <c r="L1237" s="45" t="s">
        <v>25</v>
      </c>
      <c r="M1237" s="52" t="str">
        <f t="shared" ref="M1237:M1300" si="217">CONCATENATE("CapAl",MID(C1237,1,FIND("m",C1237,1)-1))</f>
        <v>CapAl5X11X2.0</v>
      </c>
      <c r="N1237" s="52" t="str">
        <f t="shared" si="214"/>
        <v>CapAl5X11X2.0RA</v>
      </c>
      <c r="O1237" s="52" t="str">
        <f t="shared" ref="O1237:O1300" si="218">CONCATENATE(M1237,"LA")</f>
        <v>CapAl5X11X2.0LA</v>
      </c>
      <c r="P1237" s="52" t="s">
        <v>7916</v>
      </c>
      <c r="Q1237" s="50" t="s">
        <v>5113</v>
      </c>
      <c r="R1237" s="50" t="s">
        <v>7734</v>
      </c>
      <c r="S1237" s="50" t="str">
        <f t="shared" ca="1" si="212"/>
        <v>C:\Altium Libraries\Passives Library\DataSheet\Aluminum Electrolytic Capacitors (Panasonic).pdf</v>
      </c>
      <c r="T1237" s="50" t="str">
        <f t="shared" ref="T1237:T1300" si="219">CONCATENATE(R1237," ",M1237," ",D1237,E1237," ",F1237," ",G1237)</f>
        <v>105℃ STANDARD ALUMINUM ELECTROLYTIC CAPACITORS CapAl5X11X2.0 22uF±20% 63 V 105⁰С</v>
      </c>
    </row>
    <row r="1238" spans="1:20" x14ac:dyDescent="0.3">
      <c r="A1238" s="50" t="s">
        <v>7917</v>
      </c>
      <c r="B1238" s="50" t="str">
        <f t="shared" ref="B1238:B1301" si="220">CONCATENATE("N",MID(P1238,6,2))</f>
        <v>NHG</v>
      </c>
      <c r="C1238" s="52" t="s">
        <v>5128</v>
      </c>
      <c r="D1238" s="50" t="str">
        <f t="shared" si="213"/>
        <v>33uF</v>
      </c>
      <c r="E1238" s="50" t="s">
        <v>5109</v>
      </c>
      <c r="F1238" s="50" t="str">
        <f t="shared" ref="F1238:F1301" si="221">CONCATENATE(IF((MID(P1238,4,2))="0J",6.3,IF((MID(P1238,4,2))="1A",10,IF((MID(P1238,4,2))="1C",16,IF((MID(P1238,4,2))="1E",25,IF((MID(P1238,4,2))="1V",35,IF((MID(P1238,4,2))="1H",50,IF((MID(P1238,4,2))="1J",63,IF((MID(P1238,4,2))="2A",100,IF((MID(P1238,4,2))="2C",160,IF((MID(P1238,4,2))="2D",200,IF((MID(P1238,4,2))="2E",250,IF((MID(P1238,4,2))="2V",350,IF((MID(P1238,4,2))="2G",400,IF((MID(P1238,4,2))="2W",450,0))))))))))))))," V")</f>
        <v>63 V</v>
      </c>
      <c r="G1238" s="50" t="str">
        <f t="shared" si="215"/>
        <v>105⁰С</v>
      </c>
      <c r="H1238" s="52" t="s">
        <v>7918</v>
      </c>
      <c r="I1238" s="50" t="str">
        <f t="shared" si="216"/>
        <v>CapAl6.3X11.2X2.5mm 33uF, 63 V</v>
      </c>
      <c r="J1238" s="45" t="s">
        <v>23</v>
      </c>
      <c r="K1238" s="53" t="s">
        <v>5111</v>
      </c>
      <c r="L1238" s="45" t="s">
        <v>25</v>
      </c>
      <c r="M1238" s="52" t="str">
        <f t="shared" si="217"/>
        <v>CapAl6.3X11.2X2.5</v>
      </c>
      <c r="N1238" s="52" t="str">
        <f t="shared" si="214"/>
        <v>CapAl6.3X11.2X2.5RA</v>
      </c>
      <c r="O1238" s="52" t="str">
        <f t="shared" si="218"/>
        <v>CapAl6.3X11.2X2.5LA</v>
      </c>
      <c r="P1238" s="52" t="s">
        <v>7919</v>
      </c>
      <c r="Q1238" s="50" t="s">
        <v>5113</v>
      </c>
      <c r="R1238" s="50" t="s">
        <v>7734</v>
      </c>
      <c r="S1238" s="50" t="str">
        <f t="shared" ref="S1238:S1301" ca="1" si="222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238" s="50" t="str">
        <f t="shared" si="219"/>
        <v>105℃ STANDARD ALUMINUM ELECTROLYTIC CAPACITORS CapAl6.3X11.2X2.5 33uF±20% 63 V 105⁰С</v>
      </c>
    </row>
    <row r="1239" spans="1:20" x14ac:dyDescent="0.3">
      <c r="A1239" s="50" t="s">
        <v>7920</v>
      </c>
      <c r="B1239" s="50" t="str">
        <f t="shared" si="220"/>
        <v>NHG</v>
      </c>
      <c r="C1239" s="52" t="s">
        <v>5128</v>
      </c>
      <c r="D1239" s="50" t="str">
        <f t="shared" si="213"/>
        <v>47uF</v>
      </c>
      <c r="E1239" s="50" t="s">
        <v>5109</v>
      </c>
      <c r="F1239" s="50" t="str">
        <f t="shared" si="221"/>
        <v>63 V</v>
      </c>
      <c r="G1239" s="50" t="str">
        <f t="shared" si="215"/>
        <v>105⁰С</v>
      </c>
      <c r="H1239" s="52" t="s">
        <v>7921</v>
      </c>
      <c r="I1239" s="50" t="str">
        <f t="shared" si="216"/>
        <v>CapAl6.3X11.2X2.5mm 47uF, 63 V</v>
      </c>
      <c r="J1239" s="45" t="s">
        <v>23</v>
      </c>
      <c r="K1239" s="53" t="s">
        <v>5111</v>
      </c>
      <c r="L1239" s="45" t="s">
        <v>25</v>
      </c>
      <c r="M1239" s="52" t="str">
        <f t="shared" si="217"/>
        <v>CapAl6.3X11.2X2.5</v>
      </c>
      <c r="N1239" s="52" t="str">
        <f t="shared" si="214"/>
        <v>CapAl6.3X11.2X2.5RA</v>
      </c>
      <c r="O1239" s="52" t="str">
        <f t="shared" si="218"/>
        <v>CapAl6.3X11.2X2.5LA</v>
      </c>
      <c r="P1239" s="52" t="s">
        <v>7922</v>
      </c>
      <c r="Q1239" s="50" t="s">
        <v>5113</v>
      </c>
      <c r="R1239" s="50" t="s">
        <v>7734</v>
      </c>
      <c r="S1239" s="50" t="str">
        <f t="shared" ca="1" si="222"/>
        <v>C:\Altium Libraries\Passives Library\DataSheet\Aluminum Electrolytic Capacitors (Panasonic).pdf</v>
      </c>
      <c r="T1239" s="50" t="str">
        <f t="shared" si="219"/>
        <v>105℃ STANDARD ALUMINUM ELECTROLYTIC CAPACITORS CapAl6.3X11.2X2.5 47uF±20% 63 V 105⁰С</v>
      </c>
    </row>
    <row r="1240" spans="1:20" x14ac:dyDescent="0.3">
      <c r="A1240" s="50" t="s">
        <v>7923</v>
      </c>
      <c r="B1240" s="50" t="str">
        <f t="shared" si="220"/>
        <v>NHG</v>
      </c>
      <c r="C1240" s="52" t="s">
        <v>5148</v>
      </c>
      <c r="D1240" s="50" t="str">
        <f t="shared" si="213"/>
        <v>100uF</v>
      </c>
      <c r="E1240" s="50" t="s">
        <v>5109</v>
      </c>
      <c r="F1240" s="50" t="str">
        <f t="shared" si="221"/>
        <v>63 V</v>
      </c>
      <c r="G1240" s="50" t="str">
        <f t="shared" si="215"/>
        <v>105⁰С</v>
      </c>
      <c r="H1240" s="52" t="s">
        <v>7924</v>
      </c>
      <c r="I1240" s="50" t="str">
        <f t="shared" si="216"/>
        <v>CapAl10X12.5X5.0mm 100uF, 63 V</v>
      </c>
      <c r="J1240" s="45" t="s">
        <v>23</v>
      </c>
      <c r="K1240" s="53" t="s">
        <v>5111</v>
      </c>
      <c r="L1240" s="45" t="s">
        <v>25</v>
      </c>
      <c r="M1240" s="52" t="str">
        <f t="shared" si="217"/>
        <v>CapAl10X12.5X5.0</v>
      </c>
      <c r="N1240" s="52" t="str">
        <f t="shared" si="214"/>
        <v>CapAl10X12.5X5.0RA</v>
      </c>
      <c r="O1240" s="52" t="str">
        <f t="shared" si="218"/>
        <v>CapAl10X12.5X5.0LA</v>
      </c>
      <c r="P1240" s="52" t="s">
        <v>7925</v>
      </c>
      <c r="Q1240" s="50" t="s">
        <v>5113</v>
      </c>
      <c r="R1240" s="50" t="s">
        <v>7734</v>
      </c>
      <c r="S1240" s="50" t="str">
        <f t="shared" ca="1" si="222"/>
        <v>C:\Altium Libraries\Passives Library\DataSheet\Aluminum Electrolytic Capacitors (Panasonic).pdf</v>
      </c>
      <c r="T1240" s="50" t="str">
        <f t="shared" si="219"/>
        <v>105℃ STANDARD ALUMINUM ELECTROLYTIC CAPACITORS CapAl10X12.5X5.0 100uF±20% 63 V 105⁰С</v>
      </c>
    </row>
    <row r="1241" spans="1:20" x14ac:dyDescent="0.3">
      <c r="A1241" s="50" t="s">
        <v>7926</v>
      </c>
      <c r="B1241" s="50" t="str">
        <f t="shared" si="220"/>
        <v>NHG</v>
      </c>
      <c r="C1241" s="52" t="s">
        <v>5158</v>
      </c>
      <c r="D1241" s="50" t="str">
        <f t="shared" si="213"/>
        <v>220uF</v>
      </c>
      <c r="E1241" s="50" t="s">
        <v>5109</v>
      </c>
      <c r="F1241" s="50" t="str">
        <f t="shared" si="221"/>
        <v>63 V</v>
      </c>
      <c r="G1241" s="50" t="str">
        <f t="shared" si="215"/>
        <v>105⁰С</v>
      </c>
      <c r="H1241" s="52" t="s">
        <v>7927</v>
      </c>
      <c r="I1241" s="50" t="str">
        <f t="shared" si="216"/>
        <v>CapAl10X16X5.0mm 220uF, 63 V</v>
      </c>
      <c r="J1241" s="45" t="s">
        <v>23</v>
      </c>
      <c r="K1241" s="53" t="s">
        <v>5111</v>
      </c>
      <c r="L1241" s="45" t="s">
        <v>25</v>
      </c>
      <c r="M1241" s="52" t="str">
        <f t="shared" si="217"/>
        <v>CapAl10X16X5.0</v>
      </c>
      <c r="N1241" s="52" t="str">
        <f t="shared" si="214"/>
        <v>CapAl10X16X5.0RA</v>
      </c>
      <c r="O1241" s="52" t="str">
        <f t="shared" si="218"/>
        <v>CapAl10X16X5.0LA</v>
      </c>
      <c r="P1241" s="52" t="s">
        <v>7928</v>
      </c>
      <c r="Q1241" s="50" t="s">
        <v>5113</v>
      </c>
      <c r="R1241" s="50" t="s">
        <v>7734</v>
      </c>
      <c r="S1241" s="50" t="str">
        <f t="shared" ca="1" si="222"/>
        <v>C:\Altium Libraries\Passives Library\DataSheet\Aluminum Electrolytic Capacitors (Panasonic).pdf</v>
      </c>
      <c r="T1241" s="50" t="str">
        <f t="shared" si="219"/>
        <v>105℃ STANDARD ALUMINUM ELECTROLYTIC CAPACITORS CapAl10X16X5.0 220uF±20% 63 V 105⁰С</v>
      </c>
    </row>
    <row r="1242" spans="1:20" x14ac:dyDescent="0.3">
      <c r="A1242" s="50" t="s">
        <v>7929</v>
      </c>
      <c r="B1242" s="50" t="str">
        <f t="shared" si="220"/>
        <v>NHG</v>
      </c>
      <c r="C1242" s="52" t="s">
        <v>5162</v>
      </c>
      <c r="D1242" s="50" t="str">
        <f t="shared" si="213"/>
        <v>330uF</v>
      </c>
      <c r="E1242" s="50" t="s">
        <v>5109</v>
      </c>
      <c r="F1242" s="50" t="str">
        <f t="shared" si="221"/>
        <v>63 V</v>
      </c>
      <c r="G1242" s="50" t="str">
        <f t="shared" si="215"/>
        <v>105⁰С</v>
      </c>
      <c r="H1242" s="52" t="s">
        <v>7930</v>
      </c>
      <c r="I1242" s="50" t="str">
        <f t="shared" si="216"/>
        <v>CapAl10X20X5.0mm 330uF, 63 V</v>
      </c>
      <c r="J1242" s="45" t="s">
        <v>23</v>
      </c>
      <c r="K1242" s="53" t="s">
        <v>5111</v>
      </c>
      <c r="L1242" s="45" t="s">
        <v>25</v>
      </c>
      <c r="M1242" s="52" t="str">
        <f t="shared" si="217"/>
        <v>CapAl10X20X5.0</v>
      </c>
      <c r="N1242" s="52" t="str">
        <f t="shared" si="214"/>
        <v>CapAl10X20X5.0RA</v>
      </c>
      <c r="O1242" s="52" t="str">
        <f t="shared" si="218"/>
        <v>CapAl10X20X5.0LA</v>
      </c>
      <c r="P1242" s="52" t="s">
        <v>7931</v>
      </c>
      <c r="Q1242" s="50" t="s">
        <v>5113</v>
      </c>
      <c r="R1242" s="50" t="s">
        <v>7734</v>
      </c>
      <c r="S1242" s="50" t="str">
        <f t="shared" ca="1" si="222"/>
        <v>C:\Altium Libraries\Passives Library\DataSheet\Aluminum Electrolytic Capacitors (Panasonic).pdf</v>
      </c>
      <c r="T1242" s="50" t="str">
        <f t="shared" si="219"/>
        <v>105℃ STANDARD ALUMINUM ELECTROLYTIC CAPACITORS CapAl10X20X5.0 330uF±20% 63 V 105⁰С</v>
      </c>
    </row>
    <row r="1243" spans="1:20" x14ac:dyDescent="0.3">
      <c r="A1243" s="50" t="s">
        <v>7932</v>
      </c>
      <c r="B1243" s="50" t="str">
        <f t="shared" si="220"/>
        <v>NHG</v>
      </c>
      <c r="C1243" s="52" t="s">
        <v>5184</v>
      </c>
      <c r="D1243" s="50" t="str">
        <f t="shared" si="213"/>
        <v>470uF</v>
      </c>
      <c r="E1243" s="50" t="s">
        <v>5109</v>
      </c>
      <c r="F1243" s="50" t="str">
        <f t="shared" si="221"/>
        <v>63 V</v>
      </c>
      <c r="G1243" s="50" t="str">
        <f t="shared" si="215"/>
        <v>105⁰С</v>
      </c>
      <c r="H1243" s="52" t="s">
        <v>7933</v>
      </c>
      <c r="I1243" s="50" t="str">
        <f t="shared" si="216"/>
        <v>CapAl12.5X20X5.0mm 470uF, 63 V</v>
      </c>
      <c r="J1243" s="45" t="s">
        <v>23</v>
      </c>
      <c r="K1243" s="53" t="s">
        <v>5111</v>
      </c>
      <c r="L1243" s="45" t="s">
        <v>25</v>
      </c>
      <c r="M1243" s="52" t="str">
        <f t="shared" si="217"/>
        <v>CapAl12.5X20X5.0</v>
      </c>
      <c r="N1243" s="52" t="str">
        <f t="shared" si="214"/>
        <v>CapAl12.5X20X5.0RA</v>
      </c>
      <c r="O1243" s="52" t="str">
        <f t="shared" si="218"/>
        <v>CapAl12.5X20X5.0LA</v>
      </c>
      <c r="P1243" s="52" t="s">
        <v>7934</v>
      </c>
      <c r="Q1243" s="50" t="s">
        <v>5113</v>
      </c>
      <c r="R1243" s="50" t="s">
        <v>7734</v>
      </c>
      <c r="S1243" s="50" t="str">
        <f t="shared" ca="1" si="222"/>
        <v>C:\Altium Libraries\Passives Library\DataSheet\Aluminum Electrolytic Capacitors (Panasonic).pdf</v>
      </c>
      <c r="T1243" s="50" t="str">
        <f t="shared" si="219"/>
        <v>105℃ STANDARD ALUMINUM ELECTROLYTIC CAPACITORS CapAl12.5X20X5.0 470uF±20% 63 V 105⁰С</v>
      </c>
    </row>
    <row r="1244" spans="1:20" x14ac:dyDescent="0.3">
      <c r="A1244" s="50" t="s">
        <v>7935</v>
      </c>
      <c r="B1244" s="50" t="str">
        <f t="shared" si="220"/>
        <v>NHG</v>
      </c>
      <c r="C1244" s="52" t="s">
        <v>5218</v>
      </c>
      <c r="D1244" s="50" t="str">
        <f t="shared" si="213"/>
        <v>1000uF</v>
      </c>
      <c r="E1244" s="50" t="s">
        <v>5109</v>
      </c>
      <c r="F1244" s="50" t="str">
        <f t="shared" si="221"/>
        <v>63 V</v>
      </c>
      <c r="G1244" s="50" t="str">
        <f t="shared" si="215"/>
        <v>105⁰С</v>
      </c>
      <c r="H1244" s="52" t="s">
        <v>7936</v>
      </c>
      <c r="I1244" s="50" t="str">
        <f t="shared" si="216"/>
        <v>CapAl16X25X7.5mm 1000uF, 63 V</v>
      </c>
      <c r="J1244" s="45" t="s">
        <v>23</v>
      </c>
      <c r="K1244" s="53" t="s">
        <v>5111</v>
      </c>
      <c r="L1244" s="45" t="s">
        <v>25</v>
      </c>
      <c r="M1244" s="52" t="str">
        <f t="shared" si="217"/>
        <v>CapAl16X25X7.5</v>
      </c>
      <c r="N1244" s="52" t="str">
        <f t="shared" si="214"/>
        <v>CapAl16X25X7.5RA</v>
      </c>
      <c r="O1244" s="52" t="str">
        <f t="shared" si="218"/>
        <v>CapAl16X25X7.5LA</v>
      </c>
      <c r="P1244" s="52" t="s">
        <v>7937</v>
      </c>
      <c r="Q1244" s="50" t="s">
        <v>5113</v>
      </c>
      <c r="R1244" s="50" t="s">
        <v>7734</v>
      </c>
      <c r="S1244" s="50" t="str">
        <f t="shared" ca="1" si="222"/>
        <v>C:\Altium Libraries\Passives Library\DataSheet\Aluminum Electrolytic Capacitors (Panasonic).pdf</v>
      </c>
      <c r="T1244" s="50" t="str">
        <f t="shared" si="219"/>
        <v>105℃ STANDARD ALUMINUM ELECTROLYTIC CAPACITORS CapAl16X25X7.5 1000uF±20% 63 V 105⁰С</v>
      </c>
    </row>
    <row r="1245" spans="1:20" x14ac:dyDescent="0.3">
      <c r="A1245" s="50" t="s">
        <v>7938</v>
      </c>
      <c r="B1245" s="50" t="str">
        <f t="shared" si="220"/>
        <v>NHG</v>
      </c>
      <c r="C1245" s="52" t="s">
        <v>5245</v>
      </c>
      <c r="D1245" s="50" t="str">
        <f t="shared" si="213"/>
        <v>2200uF</v>
      </c>
      <c r="E1245" s="50" t="s">
        <v>5109</v>
      </c>
      <c r="F1245" s="50" t="str">
        <f t="shared" si="221"/>
        <v>63 V</v>
      </c>
      <c r="G1245" s="50" t="str">
        <f t="shared" si="215"/>
        <v>105⁰С</v>
      </c>
      <c r="H1245" s="52" t="s">
        <v>7867</v>
      </c>
      <c r="I1245" s="50" t="str">
        <f t="shared" si="216"/>
        <v>CapAl18X35.5X7.5mm 2200uF, 63 V</v>
      </c>
      <c r="J1245" s="45" t="s">
        <v>23</v>
      </c>
      <c r="K1245" s="53" t="s">
        <v>5111</v>
      </c>
      <c r="L1245" s="45" t="s">
        <v>25</v>
      </c>
      <c r="M1245" s="52" t="str">
        <f t="shared" si="217"/>
        <v>CapAl18X35.5X7.5</v>
      </c>
      <c r="N1245" s="52" t="str">
        <f t="shared" si="214"/>
        <v>CapAl18X35.5X7.5RA</v>
      </c>
      <c r="O1245" s="52" t="str">
        <f t="shared" si="218"/>
        <v>CapAl18X35.5X7.5LA</v>
      </c>
      <c r="P1245" s="52" t="s">
        <v>7939</v>
      </c>
      <c r="Q1245" s="50" t="s">
        <v>5113</v>
      </c>
      <c r="R1245" s="50" t="s">
        <v>7734</v>
      </c>
      <c r="S1245" s="50" t="str">
        <f t="shared" ca="1" si="222"/>
        <v>C:\Altium Libraries\Passives Library\DataSheet\Aluminum Electrolytic Capacitors (Panasonic).pdf</v>
      </c>
      <c r="T1245" s="50" t="str">
        <f t="shared" si="219"/>
        <v>105℃ STANDARD ALUMINUM ELECTROLYTIC CAPACITORS CapAl18X35.5X7.5 2200uF±20% 63 V 105⁰С</v>
      </c>
    </row>
    <row r="1246" spans="1:20" x14ac:dyDescent="0.3">
      <c r="A1246" s="50" t="s">
        <v>7940</v>
      </c>
      <c r="B1246" s="50" t="str">
        <f t="shared" si="220"/>
        <v>NHG</v>
      </c>
      <c r="C1246" s="52" t="s">
        <v>5120</v>
      </c>
      <c r="D1246" s="50" t="s">
        <v>5581</v>
      </c>
      <c r="E1246" s="50" t="s">
        <v>5109</v>
      </c>
      <c r="F1246" s="50" t="str">
        <f t="shared" si="221"/>
        <v>100 V</v>
      </c>
      <c r="G1246" s="50" t="str">
        <f t="shared" si="215"/>
        <v>105⁰С</v>
      </c>
      <c r="H1246" s="52" t="s">
        <v>7941</v>
      </c>
      <c r="I1246" s="50" t="str">
        <f t="shared" si="216"/>
        <v>CapAl5X11X2.0mm 2.2uF, 100 V</v>
      </c>
      <c r="J1246" s="45" t="s">
        <v>23</v>
      </c>
      <c r="K1246" s="53" t="s">
        <v>5111</v>
      </c>
      <c r="L1246" s="45" t="s">
        <v>25</v>
      </c>
      <c r="M1246" s="52" t="str">
        <f t="shared" si="217"/>
        <v>CapAl5X11X2.0</v>
      </c>
      <c r="N1246" s="52" t="str">
        <f t="shared" si="214"/>
        <v>CapAl5X11X2.0RA</v>
      </c>
      <c r="O1246" s="52" t="str">
        <f t="shared" si="218"/>
        <v>CapAl5X11X2.0LA</v>
      </c>
      <c r="P1246" s="52" t="s">
        <v>7942</v>
      </c>
      <c r="Q1246" s="50" t="s">
        <v>5113</v>
      </c>
      <c r="R1246" s="50" t="s">
        <v>7734</v>
      </c>
      <c r="S1246" s="50" t="str">
        <f t="shared" ca="1" si="222"/>
        <v>C:\Altium Libraries\Passives Library\DataSheet\Aluminum Electrolytic Capacitors (Panasonic).pdf</v>
      </c>
      <c r="T1246" s="50" t="str">
        <f t="shared" si="219"/>
        <v>105℃ STANDARD ALUMINUM ELECTROLYTIC CAPACITORS CapAl5X11X2.0 2.2uF±20% 100 V 105⁰С</v>
      </c>
    </row>
    <row r="1247" spans="1:20" x14ac:dyDescent="0.3">
      <c r="A1247" s="50" t="s">
        <v>7943</v>
      </c>
      <c r="B1247" s="50" t="str">
        <f t="shared" si="220"/>
        <v>NHG</v>
      </c>
      <c r="C1247" s="52" t="s">
        <v>5120</v>
      </c>
      <c r="D1247" s="50" t="s">
        <v>5585</v>
      </c>
      <c r="E1247" s="50" t="s">
        <v>5109</v>
      </c>
      <c r="F1247" s="50" t="str">
        <f t="shared" si="221"/>
        <v>100 V</v>
      </c>
      <c r="G1247" s="50" t="str">
        <f t="shared" si="215"/>
        <v>105⁰С</v>
      </c>
      <c r="H1247" s="52" t="s">
        <v>7944</v>
      </c>
      <c r="I1247" s="50" t="str">
        <f t="shared" si="216"/>
        <v>CapAl5X11X2.0mm 3.3uF, 100 V</v>
      </c>
      <c r="J1247" s="45" t="s">
        <v>23</v>
      </c>
      <c r="K1247" s="53" t="s">
        <v>5111</v>
      </c>
      <c r="L1247" s="45" t="s">
        <v>25</v>
      </c>
      <c r="M1247" s="52" t="str">
        <f t="shared" si="217"/>
        <v>CapAl5X11X2.0</v>
      </c>
      <c r="N1247" s="52" t="str">
        <f t="shared" si="214"/>
        <v>CapAl5X11X2.0RA</v>
      </c>
      <c r="O1247" s="52" t="str">
        <f t="shared" si="218"/>
        <v>CapAl5X11X2.0LA</v>
      </c>
      <c r="P1247" s="52" t="s">
        <v>7945</v>
      </c>
      <c r="Q1247" s="50" t="s">
        <v>5113</v>
      </c>
      <c r="R1247" s="50" t="s">
        <v>7734</v>
      </c>
      <c r="S1247" s="50" t="str">
        <f t="shared" ca="1" si="222"/>
        <v>C:\Altium Libraries\Passives Library\DataSheet\Aluminum Electrolytic Capacitors (Panasonic).pdf</v>
      </c>
      <c r="T1247" s="50" t="str">
        <f t="shared" si="219"/>
        <v>105℃ STANDARD ALUMINUM ELECTROLYTIC CAPACITORS CapAl5X11X2.0 3.3uF±20% 100 V 105⁰С</v>
      </c>
    </row>
    <row r="1248" spans="1:20" x14ac:dyDescent="0.3">
      <c r="A1248" s="50" t="s">
        <v>7946</v>
      </c>
      <c r="B1248" s="50" t="str">
        <f t="shared" si="220"/>
        <v>NHG</v>
      </c>
      <c r="C1248" s="52" t="s">
        <v>5120</v>
      </c>
      <c r="D1248" s="50" t="s">
        <v>5588</v>
      </c>
      <c r="E1248" s="50" t="s">
        <v>5109</v>
      </c>
      <c r="F1248" s="50" t="str">
        <f t="shared" si="221"/>
        <v>100 V</v>
      </c>
      <c r="G1248" s="50" t="str">
        <f t="shared" si="215"/>
        <v>105⁰С</v>
      </c>
      <c r="H1248" s="52" t="s">
        <v>7947</v>
      </c>
      <c r="I1248" s="50" t="str">
        <f t="shared" si="216"/>
        <v>CapAl5X11X2.0mm 4.7uF, 100 V</v>
      </c>
      <c r="J1248" s="45" t="s">
        <v>23</v>
      </c>
      <c r="K1248" s="53" t="s">
        <v>5111</v>
      </c>
      <c r="L1248" s="45" t="s">
        <v>25</v>
      </c>
      <c r="M1248" s="52" t="str">
        <f t="shared" si="217"/>
        <v>CapAl5X11X2.0</v>
      </c>
      <c r="N1248" s="52" t="str">
        <f t="shared" si="214"/>
        <v>CapAl5X11X2.0RA</v>
      </c>
      <c r="O1248" s="52" t="str">
        <f t="shared" si="218"/>
        <v>CapAl5X11X2.0LA</v>
      </c>
      <c r="P1248" s="52" t="s">
        <v>7948</v>
      </c>
      <c r="Q1248" s="50" t="s">
        <v>5113</v>
      </c>
      <c r="R1248" s="50" t="s">
        <v>7734</v>
      </c>
      <c r="S1248" s="50" t="str">
        <f t="shared" ca="1" si="222"/>
        <v>C:\Altium Libraries\Passives Library\DataSheet\Aluminum Electrolytic Capacitors (Panasonic).pdf</v>
      </c>
      <c r="T1248" s="50" t="str">
        <f t="shared" si="219"/>
        <v>105℃ STANDARD ALUMINUM ELECTROLYTIC CAPACITORS CapAl5X11X2.0 4.7uF±20% 100 V 105⁰С</v>
      </c>
    </row>
    <row r="1249" spans="1:20" x14ac:dyDescent="0.3">
      <c r="A1249" s="50" t="s">
        <v>7949</v>
      </c>
      <c r="B1249" s="50" t="str">
        <f t="shared" si="220"/>
        <v>NHG</v>
      </c>
      <c r="C1249" s="52" t="s">
        <v>5128</v>
      </c>
      <c r="D1249" s="50" t="str">
        <f t="shared" ref="D1249:D1305" si="223">CONCATENATE(MID(P1249,8,2)*POWER(10,MID(P1249,10,1)),"uF")</f>
        <v>10uF</v>
      </c>
      <c r="E1249" s="50" t="s">
        <v>5109</v>
      </c>
      <c r="F1249" s="50" t="str">
        <f t="shared" si="221"/>
        <v>100 V</v>
      </c>
      <c r="G1249" s="50" t="str">
        <f t="shared" si="215"/>
        <v>105⁰С</v>
      </c>
      <c r="H1249" s="52" t="s">
        <v>7950</v>
      </c>
      <c r="I1249" s="50" t="str">
        <f t="shared" si="216"/>
        <v>CapAl6.3X11.2X2.5mm 10uF, 100 V</v>
      </c>
      <c r="J1249" s="45" t="s">
        <v>23</v>
      </c>
      <c r="K1249" s="53" t="s">
        <v>5111</v>
      </c>
      <c r="L1249" s="45" t="s">
        <v>25</v>
      </c>
      <c r="M1249" s="52" t="str">
        <f t="shared" si="217"/>
        <v>CapAl6.3X11.2X2.5</v>
      </c>
      <c r="N1249" s="52" t="str">
        <f t="shared" si="214"/>
        <v>CapAl6.3X11.2X2.5RA</v>
      </c>
      <c r="O1249" s="52" t="str">
        <f t="shared" si="218"/>
        <v>CapAl6.3X11.2X2.5LA</v>
      </c>
      <c r="P1249" s="52" t="s">
        <v>7951</v>
      </c>
      <c r="Q1249" s="50" t="s">
        <v>5113</v>
      </c>
      <c r="R1249" s="50" t="s">
        <v>7734</v>
      </c>
      <c r="S1249" s="50" t="str">
        <f t="shared" ca="1" si="222"/>
        <v>C:\Altium Libraries\Passives Library\DataSheet\Aluminum Electrolytic Capacitors (Panasonic).pdf</v>
      </c>
      <c r="T1249" s="50" t="str">
        <f t="shared" si="219"/>
        <v>105℃ STANDARD ALUMINUM ELECTROLYTIC CAPACITORS CapAl6.3X11.2X2.5 10uF±20% 100 V 105⁰С</v>
      </c>
    </row>
    <row r="1250" spans="1:20" x14ac:dyDescent="0.3">
      <c r="A1250" s="50" t="s">
        <v>7952</v>
      </c>
      <c r="B1250" s="50" t="str">
        <f t="shared" si="220"/>
        <v>NHG</v>
      </c>
      <c r="C1250" s="52" t="s">
        <v>5128</v>
      </c>
      <c r="D1250" s="50" t="str">
        <f t="shared" si="223"/>
        <v>22uF</v>
      </c>
      <c r="E1250" s="50" t="s">
        <v>5109</v>
      </c>
      <c r="F1250" s="50" t="str">
        <f t="shared" si="221"/>
        <v>100 V</v>
      </c>
      <c r="G1250" s="50" t="str">
        <f t="shared" si="215"/>
        <v>105⁰С</v>
      </c>
      <c r="H1250" s="52" t="s">
        <v>7953</v>
      </c>
      <c r="I1250" s="50" t="str">
        <f t="shared" si="216"/>
        <v>CapAl6.3X11.2X2.5mm 22uF, 100 V</v>
      </c>
      <c r="J1250" s="45" t="s">
        <v>23</v>
      </c>
      <c r="K1250" s="53" t="s">
        <v>5111</v>
      </c>
      <c r="L1250" s="45" t="s">
        <v>25</v>
      </c>
      <c r="M1250" s="52" t="str">
        <f t="shared" si="217"/>
        <v>CapAl6.3X11.2X2.5</v>
      </c>
      <c r="N1250" s="52" t="str">
        <f t="shared" si="214"/>
        <v>CapAl6.3X11.2X2.5RA</v>
      </c>
      <c r="O1250" s="52" t="str">
        <f t="shared" si="218"/>
        <v>CapAl6.3X11.2X2.5LA</v>
      </c>
      <c r="P1250" s="52" t="s">
        <v>7954</v>
      </c>
      <c r="Q1250" s="50" t="s">
        <v>5113</v>
      </c>
      <c r="R1250" s="50" t="s">
        <v>7734</v>
      </c>
      <c r="S1250" s="50" t="str">
        <f t="shared" ca="1" si="222"/>
        <v>C:\Altium Libraries\Passives Library\DataSheet\Aluminum Electrolytic Capacitors (Panasonic).pdf</v>
      </c>
      <c r="T1250" s="50" t="str">
        <f t="shared" si="219"/>
        <v>105℃ STANDARD ALUMINUM ELECTROLYTIC CAPACITORS CapAl6.3X11.2X2.5 22uF±20% 100 V 105⁰С</v>
      </c>
    </row>
    <row r="1251" spans="1:20" x14ac:dyDescent="0.3">
      <c r="A1251" s="50" t="s">
        <v>7955</v>
      </c>
      <c r="B1251" s="50" t="str">
        <f t="shared" si="220"/>
        <v>NHG</v>
      </c>
      <c r="C1251" s="52" t="s">
        <v>5136</v>
      </c>
      <c r="D1251" s="50" t="str">
        <f t="shared" si="223"/>
        <v>33uF</v>
      </c>
      <c r="E1251" s="50" t="s">
        <v>5109</v>
      </c>
      <c r="F1251" s="50" t="str">
        <f t="shared" si="221"/>
        <v>100 V</v>
      </c>
      <c r="G1251" s="50" t="str">
        <f t="shared" si="215"/>
        <v>105⁰С</v>
      </c>
      <c r="H1251" s="52" t="s">
        <v>7825</v>
      </c>
      <c r="I1251" s="50" t="str">
        <f t="shared" si="216"/>
        <v>CapAl8X11.5X3.5mm 33uF, 100 V</v>
      </c>
      <c r="J1251" s="45" t="s">
        <v>23</v>
      </c>
      <c r="K1251" s="53" t="s">
        <v>5111</v>
      </c>
      <c r="L1251" s="45" t="s">
        <v>25</v>
      </c>
      <c r="M1251" s="52" t="str">
        <f t="shared" si="217"/>
        <v>CapAl8X11.5X3.5</v>
      </c>
      <c r="N1251" s="52" t="str">
        <f t="shared" si="214"/>
        <v>CapAl8X11.5X3.5RA</v>
      </c>
      <c r="O1251" s="52" t="str">
        <f t="shared" si="218"/>
        <v>CapAl8X11.5X3.5LA</v>
      </c>
      <c r="P1251" s="52" t="s">
        <v>7956</v>
      </c>
      <c r="Q1251" s="50" t="s">
        <v>5113</v>
      </c>
      <c r="R1251" s="50" t="s">
        <v>7734</v>
      </c>
      <c r="S1251" s="50" t="str">
        <f t="shared" ca="1" si="222"/>
        <v>C:\Altium Libraries\Passives Library\DataSheet\Aluminum Electrolytic Capacitors (Panasonic).pdf</v>
      </c>
      <c r="T1251" s="50" t="str">
        <f t="shared" si="219"/>
        <v>105℃ STANDARD ALUMINUM ELECTROLYTIC CAPACITORS CapAl8X11.5X3.5 33uF±20% 100 V 105⁰С</v>
      </c>
    </row>
    <row r="1252" spans="1:20" x14ac:dyDescent="0.3">
      <c r="A1252" s="50" t="s">
        <v>7957</v>
      </c>
      <c r="B1252" s="50" t="str">
        <f t="shared" si="220"/>
        <v>NHG</v>
      </c>
      <c r="C1252" s="52" t="s">
        <v>5148</v>
      </c>
      <c r="D1252" s="50" t="str">
        <f t="shared" si="223"/>
        <v>47uF</v>
      </c>
      <c r="E1252" s="50" t="s">
        <v>5109</v>
      </c>
      <c r="F1252" s="50" t="str">
        <f t="shared" si="221"/>
        <v>100 V</v>
      </c>
      <c r="G1252" s="50" t="str">
        <f t="shared" si="215"/>
        <v>105⁰С</v>
      </c>
      <c r="H1252" s="52" t="s">
        <v>7958</v>
      </c>
      <c r="I1252" s="50" t="str">
        <f t="shared" si="216"/>
        <v>CapAl10X12.5X5.0mm 47uF, 100 V</v>
      </c>
      <c r="J1252" s="45" t="s">
        <v>23</v>
      </c>
      <c r="K1252" s="53" t="s">
        <v>5111</v>
      </c>
      <c r="L1252" s="45" t="s">
        <v>25</v>
      </c>
      <c r="M1252" s="52" t="str">
        <f t="shared" si="217"/>
        <v>CapAl10X12.5X5.0</v>
      </c>
      <c r="N1252" s="52" t="str">
        <f t="shared" si="214"/>
        <v>CapAl10X12.5X5.0RA</v>
      </c>
      <c r="O1252" s="52" t="str">
        <f t="shared" si="218"/>
        <v>CapAl10X12.5X5.0LA</v>
      </c>
      <c r="P1252" s="52" t="s">
        <v>7959</v>
      </c>
      <c r="Q1252" s="50" t="s">
        <v>5113</v>
      </c>
      <c r="R1252" s="50" t="s">
        <v>7734</v>
      </c>
      <c r="S1252" s="50" t="str">
        <f t="shared" ca="1" si="222"/>
        <v>C:\Altium Libraries\Passives Library\DataSheet\Aluminum Electrolytic Capacitors (Panasonic).pdf</v>
      </c>
      <c r="T1252" s="50" t="str">
        <f t="shared" si="219"/>
        <v>105℃ STANDARD ALUMINUM ELECTROLYTIC CAPACITORS CapAl10X12.5X5.0 47uF±20% 100 V 105⁰С</v>
      </c>
    </row>
    <row r="1253" spans="1:20" x14ac:dyDescent="0.3">
      <c r="A1253" s="50" t="s">
        <v>7960</v>
      </c>
      <c r="B1253" s="50" t="str">
        <f t="shared" si="220"/>
        <v>NHG</v>
      </c>
      <c r="C1253" s="52" t="s">
        <v>5162</v>
      </c>
      <c r="D1253" s="50" t="str">
        <f t="shared" si="223"/>
        <v>100uF</v>
      </c>
      <c r="E1253" s="50" t="s">
        <v>5109</v>
      </c>
      <c r="F1253" s="50" t="str">
        <f t="shared" si="221"/>
        <v>100 V</v>
      </c>
      <c r="G1253" s="50" t="str">
        <f t="shared" si="215"/>
        <v>105⁰С</v>
      </c>
      <c r="H1253" s="52" t="s">
        <v>7961</v>
      </c>
      <c r="I1253" s="50" t="str">
        <f t="shared" si="216"/>
        <v>CapAl10X20X5.0mm 100uF, 100 V</v>
      </c>
      <c r="J1253" s="45" t="s">
        <v>23</v>
      </c>
      <c r="K1253" s="53" t="s">
        <v>5111</v>
      </c>
      <c r="L1253" s="45" t="s">
        <v>25</v>
      </c>
      <c r="M1253" s="52" t="str">
        <f t="shared" si="217"/>
        <v>CapAl10X20X5.0</v>
      </c>
      <c r="N1253" s="52" t="str">
        <f t="shared" si="214"/>
        <v>CapAl10X20X5.0RA</v>
      </c>
      <c r="O1253" s="52" t="str">
        <f t="shared" si="218"/>
        <v>CapAl10X20X5.0LA</v>
      </c>
      <c r="P1253" s="52" t="s">
        <v>7962</v>
      </c>
      <c r="Q1253" s="50" t="s">
        <v>5113</v>
      </c>
      <c r="R1253" s="50" t="s">
        <v>7734</v>
      </c>
      <c r="S1253" s="50" t="str">
        <f t="shared" ca="1" si="222"/>
        <v>C:\Altium Libraries\Passives Library\DataSheet\Aluminum Electrolytic Capacitors (Panasonic).pdf</v>
      </c>
      <c r="T1253" s="50" t="str">
        <f t="shared" si="219"/>
        <v>105℃ STANDARD ALUMINUM ELECTROLYTIC CAPACITORS CapAl10X20X5.0 100uF±20% 100 V 105⁰С</v>
      </c>
    </row>
    <row r="1254" spans="1:20" x14ac:dyDescent="0.3">
      <c r="A1254" s="50" t="s">
        <v>7963</v>
      </c>
      <c r="B1254" s="50" t="str">
        <f t="shared" si="220"/>
        <v>NHG</v>
      </c>
      <c r="C1254" s="52" t="s">
        <v>5196</v>
      </c>
      <c r="D1254" s="50" t="str">
        <f t="shared" si="223"/>
        <v>220uF</v>
      </c>
      <c r="E1254" s="50" t="s">
        <v>5109</v>
      </c>
      <c r="F1254" s="50" t="str">
        <f t="shared" si="221"/>
        <v>100 V</v>
      </c>
      <c r="G1254" s="50" t="str">
        <f t="shared" si="215"/>
        <v>105⁰С</v>
      </c>
      <c r="H1254" s="52" t="s">
        <v>7964</v>
      </c>
      <c r="I1254" s="50" t="str">
        <f t="shared" si="216"/>
        <v>CapAl12.5X25X5.0mm 220uF, 100 V</v>
      </c>
      <c r="J1254" s="45" t="s">
        <v>23</v>
      </c>
      <c r="K1254" s="53" t="s">
        <v>5111</v>
      </c>
      <c r="L1254" s="45" t="s">
        <v>25</v>
      </c>
      <c r="M1254" s="52" t="str">
        <f t="shared" si="217"/>
        <v>CapAl12.5X25X5.0</v>
      </c>
      <c r="N1254" s="52" t="str">
        <f t="shared" si="214"/>
        <v>CapAl12.5X25X5.0RA</v>
      </c>
      <c r="O1254" s="52" t="str">
        <f t="shared" si="218"/>
        <v>CapAl12.5X25X5.0LA</v>
      </c>
      <c r="P1254" s="52" t="s">
        <v>7965</v>
      </c>
      <c r="Q1254" s="50" t="s">
        <v>5113</v>
      </c>
      <c r="R1254" s="50" t="s">
        <v>7734</v>
      </c>
      <c r="S1254" s="50" t="str">
        <f t="shared" ca="1" si="222"/>
        <v>C:\Altium Libraries\Passives Library\DataSheet\Aluminum Electrolytic Capacitors (Panasonic).pdf</v>
      </c>
      <c r="T1254" s="50" t="str">
        <f t="shared" si="219"/>
        <v>105℃ STANDARD ALUMINUM ELECTROLYTIC CAPACITORS CapAl12.5X25X5.0 220uF±20% 100 V 105⁰С</v>
      </c>
    </row>
    <row r="1255" spans="1:20" x14ac:dyDescent="0.3">
      <c r="A1255" s="50" t="s">
        <v>7966</v>
      </c>
      <c r="B1255" s="50" t="str">
        <f t="shared" si="220"/>
        <v>NHG</v>
      </c>
      <c r="C1255" s="52" t="s">
        <v>5218</v>
      </c>
      <c r="D1255" s="50" t="str">
        <f t="shared" si="223"/>
        <v>330uF</v>
      </c>
      <c r="E1255" s="50" t="s">
        <v>5109</v>
      </c>
      <c r="F1255" s="50" t="str">
        <f t="shared" si="221"/>
        <v>100 V</v>
      </c>
      <c r="G1255" s="50" t="str">
        <f t="shared" si="215"/>
        <v>105⁰С</v>
      </c>
      <c r="H1255" s="52" t="s">
        <v>7967</v>
      </c>
      <c r="I1255" s="50" t="str">
        <f t="shared" si="216"/>
        <v>CapAl16X25X7.5mm 330uF, 100 V</v>
      </c>
      <c r="J1255" s="45" t="s">
        <v>23</v>
      </c>
      <c r="K1255" s="53" t="s">
        <v>5111</v>
      </c>
      <c r="L1255" s="45" t="s">
        <v>25</v>
      </c>
      <c r="M1255" s="52" t="str">
        <f t="shared" si="217"/>
        <v>CapAl16X25X7.5</v>
      </c>
      <c r="N1255" s="52" t="str">
        <f t="shared" si="214"/>
        <v>CapAl16X25X7.5RA</v>
      </c>
      <c r="O1255" s="52" t="str">
        <f t="shared" si="218"/>
        <v>CapAl16X25X7.5LA</v>
      </c>
      <c r="P1255" s="52" t="s">
        <v>7968</v>
      </c>
      <c r="Q1255" s="50" t="s">
        <v>5113</v>
      </c>
      <c r="R1255" s="50" t="s">
        <v>7734</v>
      </c>
      <c r="S1255" s="50" t="str">
        <f t="shared" ca="1" si="222"/>
        <v>C:\Altium Libraries\Passives Library\DataSheet\Aluminum Electrolytic Capacitors (Panasonic).pdf</v>
      </c>
      <c r="T1255" s="50" t="str">
        <f t="shared" si="219"/>
        <v>105℃ STANDARD ALUMINUM ELECTROLYTIC CAPACITORS CapAl16X25X7.5 330uF±20% 100 V 105⁰С</v>
      </c>
    </row>
    <row r="1256" spans="1:20" x14ac:dyDescent="0.3">
      <c r="A1256" s="50" t="s">
        <v>7969</v>
      </c>
      <c r="B1256" s="50" t="str">
        <f t="shared" si="220"/>
        <v>NHG</v>
      </c>
      <c r="C1256" s="52" t="s">
        <v>5218</v>
      </c>
      <c r="D1256" s="50" t="str">
        <f t="shared" si="223"/>
        <v>470uF</v>
      </c>
      <c r="E1256" s="50" t="s">
        <v>5109</v>
      </c>
      <c r="F1256" s="50" t="str">
        <f t="shared" si="221"/>
        <v>100 V</v>
      </c>
      <c r="G1256" s="50" t="str">
        <f t="shared" si="215"/>
        <v>105⁰С</v>
      </c>
      <c r="H1256" s="52" t="s">
        <v>7970</v>
      </c>
      <c r="I1256" s="50" t="str">
        <f t="shared" si="216"/>
        <v>CapAl16X25X7.5mm 470uF, 100 V</v>
      </c>
      <c r="J1256" s="45" t="s">
        <v>23</v>
      </c>
      <c r="K1256" s="53" t="s">
        <v>5111</v>
      </c>
      <c r="L1256" s="45" t="s">
        <v>25</v>
      </c>
      <c r="M1256" s="52" t="str">
        <f t="shared" si="217"/>
        <v>CapAl16X25X7.5</v>
      </c>
      <c r="N1256" s="52" t="str">
        <f t="shared" si="214"/>
        <v>CapAl16X25X7.5RA</v>
      </c>
      <c r="O1256" s="52" t="str">
        <f t="shared" si="218"/>
        <v>CapAl16X25X7.5LA</v>
      </c>
      <c r="P1256" s="52" t="s">
        <v>7971</v>
      </c>
      <c r="Q1256" s="50" t="s">
        <v>5113</v>
      </c>
      <c r="R1256" s="50" t="s">
        <v>7734</v>
      </c>
      <c r="S1256" s="50" t="str">
        <f t="shared" ca="1" si="222"/>
        <v>C:\Altium Libraries\Passives Library\DataSheet\Aluminum Electrolytic Capacitors (Panasonic).pdf</v>
      </c>
      <c r="T1256" s="50" t="str">
        <f t="shared" si="219"/>
        <v>105℃ STANDARD ALUMINUM ELECTROLYTIC CAPACITORS CapAl16X25X7.5 470uF±20% 100 V 105⁰С</v>
      </c>
    </row>
    <row r="1257" spans="1:20" x14ac:dyDescent="0.3">
      <c r="A1257" s="50" t="s">
        <v>7972</v>
      </c>
      <c r="B1257" s="50" t="str">
        <f t="shared" si="220"/>
        <v>NHG</v>
      </c>
      <c r="C1257" s="52" t="s">
        <v>5245</v>
      </c>
      <c r="D1257" s="50" t="str">
        <f t="shared" si="223"/>
        <v>1000uF</v>
      </c>
      <c r="E1257" s="50" t="s">
        <v>5109</v>
      </c>
      <c r="F1257" s="50" t="str">
        <f t="shared" si="221"/>
        <v>100 V</v>
      </c>
      <c r="G1257" s="50" t="str">
        <f t="shared" si="215"/>
        <v>105⁰С</v>
      </c>
      <c r="H1257" s="52" t="s">
        <v>7973</v>
      </c>
      <c r="I1257" s="50" t="str">
        <f t="shared" si="216"/>
        <v>CapAl18X35.5X7.5mm 1000uF, 100 V</v>
      </c>
      <c r="J1257" s="45" t="s">
        <v>23</v>
      </c>
      <c r="K1257" s="53" t="s">
        <v>5111</v>
      </c>
      <c r="L1257" s="45" t="s">
        <v>25</v>
      </c>
      <c r="M1257" s="52" t="str">
        <f t="shared" si="217"/>
        <v>CapAl18X35.5X7.5</v>
      </c>
      <c r="N1257" s="52" t="str">
        <f t="shared" si="214"/>
        <v>CapAl18X35.5X7.5RA</v>
      </c>
      <c r="O1257" s="52" t="str">
        <f t="shared" si="218"/>
        <v>CapAl18X35.5X7.5LA</v>
      </c>
      <c r="P1257" s="52" t="s">
        <v>7974</v>
      </c>
      <c r="Q1257" s="50" t="s">
        <v>5113</v>
      </c>
      <c r="R1257" s="50" t="s">
        <v>7734</v>
      </c>
      <c r="S1257" s="50" t="str">
        <f t="shared" ca="1" si="222"/>
        <v>C:\Altium Libraries\Passives Library\DataSheet\Aluminum Electrolytic Capacitors (Panasonic).pdf</v>
      </c>
      <c r="T1257" s="50" t="str">
        <f t="shared" si="219"/>
        <v>105℃ STANDARD ALUMINUM ELECTROLYTIC CAPACITORS CapAl18X35.5X7.5 1000uF±20% 100 V 105⁰С</v>
      </c>
    </row>
    <row r="1258" spans="1:20" x14ac:dyDescent="0.3">
      <c r="A1258" s="50" t="s">
        <v>7975</v>
      </c>
      <c r="B1258" s="50" t="str">
        <f t="shared" si="220"/>
        <v>NHG</v>
      </c>
      <c r="C1258" s="52" t="s">
        <v>5128</v>
      </c>
      <c r="D1258" s="50" t="s">
        <v>5581</v>
      </c>
      <c r="E1258" s="50" t="s">
        <v>5109</v>
      </c>
      <c r="F1258" s="50" t="str">
        <f t="shared" si="221"/>
        <v>160 V</v>
      </c>
      <c r="G1258" s="50" t="str">
        <f t="shared" si="215"/>
        <v>105⁰С</v>
      </c>
      <c r="H1258" s="52" t="s">
        <v>7976</v>
      </c>
      <c r="I1258" s="50" t="str">
        <f t="shared" si="216"/>
        <v>CapAl6.3X11.2X2.5mm 2.2uF, 160 V</v>
      </c>
      <c r="J1258" s="45" t="s">
        <v>23</v>
      </c>
      <c r="K1258" s="53" t="s">
        <v>5111</v>
      </c>
      <c r="L1258" s="45" t="s">
        <v>25</v>
      </c>
      <c r="M1258" s="52" t="str">
        <f t="shared" si="217"/>
        <v>CapAl6.3X11.2X2.5</v>
      </c>
      <c r="N1258" s="52" t="str">
        <f t="shared" si="214"/>
        <v>CapAl6.3X11.2X2.5RA</v>
      </c>
      <c r="O1258" s="52" t="str">
        <f t="shared" si="218"/>
        <v>CapAl6.3X11.2X2.5LA</v>
      </c>
      <c r="P1258" s="52" t="s">
        <v>7977</v>
      </c>
      <c r="Q1258" s="50" t="s">
        <v>5113</v>
      </c>
      <c r="R1258" s="50" t="s">
        <v>7734</v>
      </c>
      <c r="S1258" s="50" t="str">
        <f t="shared" ca="1" si="222"/>
        <v>C:\Altium Libraries\Passives Library\DataSheet\Aluminum Electrolytic Capacitors (Panasonic).pdf</v>
      </c>
      <c r="T1258" s="50" t="str">
        <f t="shared" si="219"/>
        <v>105℃ STANDARD ALUMINUM ELECTROLYTIC CAPACITORS CapAl6.3X11.2X2.5 2.2uF±20% 160 V 105⁰С</v>
      </c>
    </row>
    <row r="1259" spans="1:20" x14ac:dyDescent="0.3">
      <c r="A1259" s="50" t="s">
        <v>7978</v>
      </c>
      <c r="B1259" s="50" t="str">
        <f t="shared" si="220"/>
        <v>NHG</v>
      </c>
      <c r="C1259" s="52" t="s">
        <v>5128</v>
      </c>
      <c r="D1259" s="50" t="s">
        <v>5585</v>
      </c>
      <c r="E1259" s="50" t="s">
        <v>5109</v>
      </c>
      <c r="F1259" s="50" t="str">
        <f t="shared" si="221"/>
        <v>160 V</v>
      </c>
      <c r="G1259" s="50" t="str">
        <f t="shared" si="215"/>
        <v>105⁰С</v>
      </c>
      <c r="H1259" s="52" t="s">
        <v>7979</v>
      </c>
      <c r="I1259" s="50" t="str">
        <f t="shared" si="216"/>
        <v>CapAl6.3X11.2X2.5mm 3.3uF, 160 V</v>
      </c>
      <c r="J1259" s="45" t="s">
        <v>23</v>
      </c>
      <c r="K1259" s="53" t="s">
        <v>5111</v>
      </c>
      <c r="L1259" s="45" t="s">
        <v>25</v>
      </c>
      <c r="M1259" s="52" t="str">
        <f t="shared" si="217"/>
        <v>CapAl6.3X11.2X2.5</v>
      </c>
      <c r="N1259" s="52" t="str">
        <f t="shared" si="214"/>
        <v>CapAl6.3X11.2X2.5RA</v>
      </c>
      <c r="O1259" s="52" t="str">
        <f t="shared" si="218"/>
        <v>CapAl6.3X11.2X2.5LA</v>
      </c>
      <c r="P1259" s="52" t="s">
        <v>7980</v>
      </c>
      <c r="Q1259" s="50" t="s">
        <v>5113</v>
      </c>
      <c r="R1259" s="50" t="s">
        <v>7734</v>
      </c>
      <c r="S1259" s="50" t="str">
        <f t="shared" ca="1" si="222"/>
        <v>C:\Altium Libraries\Passives Library\DataSheet\Aluminum Electrolytic Capacitors (Panasonic).pdf</v>
      </c>
      <c r="T1259" s="50" t="str">
        <f t="shared" si="219"/>
        <v>105℃ STANDARD ALUMINUM ELECTROLYTIC CAPACITORS CapAl6.3X11.2X2.5 3.3uF±20% 160 V 105⁰С</v>
      </c>
    </row>
    <row r="1260" spans="1:20" x14ac:dyDescent="0.3">
      <c r="A1260" s="50" t="s">
        <v>7981</v>
      </c>
      <c r="B1260" s="50" t="str">
        <f t="shared" si="220"/>
        <v>NHG</v>
      </c>
      <c r="C1260" s="52" t="s">
        <v>5128</v>
      </c>
      <c r="D1260" s="50" t="s">
        <v>5588</v>
      </c>
      <c r="E1260" s="50" t="s">
        <v>5109</v>
      </c>
      <c r="F1260" s="50" t="str">
        <f t="shared" si="221"/>
        <v>160 V</v>
      </c>
      <c r="G1260" s="50" t="str">
        <f t="shared" si="215"/>
        <v>105⁰С</v>
      </c>
      <c r="H1260" s="52" t="s">
        <v>7982</v>
      </c>
      <c r="I1260" s="50" t="str">
        <f t="shared" si="216"/>
        <v>CapAl6.3X11.2X2.5mm 4.7uF, 160 V</v>
      </c>
      <c r="J1260" s="45" t="s">
        <v>23</v>
      </c>
      <c r="K1260" s="53" t="s">
        <v>5111</v>
      </c>
      <c r="L1260" s="45" t="s">
        <v>25</v>
      </c>
      <c r="M1260" s="52" t="str">
        <f t="shared" si="217"/>
        <v>CapAl6.3X11.2X2.5</v>
      </c>
      <c r="N1260" s="52" t="str">
        <f t="shared" si="214"/>
        <v>CapAl6.3X11.2X2.5RA</v>
      </c>
      <c r="O1260" s="52" t="str">
        <f t="shared" si="218"/>
        <v>CapAl6.3X11.2X2.5LA</v>
      </c>
      <c r="P1260" s="52" t="s">
        <v>7983</v>
      </c>
      <c r="Q1260" s="50" t="s">
        <v>5113</v>
      </c>
      <c r="R1260" s="50" t="s">
        <v>7734</v>
      </c>
      <c r="S1260" s="50" t="str">
        <f t="shared" ca="1" si="222"/>
        <v>C:\Altium Libraries\Passives Library\DataSheet\Aluminum Electrolytic Capacitors (Panasonic).pdf</v>
      </c>
      <c r="T1260" s="50" t="str">
        <f t="shared" si="219"/>
        <v>105℃ STANDARD ALUMINUM ELECTROLYTIC CAPACITORS CapAl6.3X11.2X2.5 4.7uF±20% 160 V 105⁰С</v>
      </c>
    </row>
    <row r="1261" spans="1:20" x14ac:dyDescent="0.3">
      <c r="A1261" s="50" t="s">
        <v>7984</v>
      </c>
      <c r="B1261" s="50" t="str">
        <f t="shared" si="220"/>
        <v>NHG</v>
      </c>
      <c r="C1261" s="52" t="s">
        <v>5148</v>
      </c>
      <c r="D1261" s="50" t="str">
        <f t="shared" si="223"/>
        <v>10uF</v>
      </c>
      <c r="E1261" s="50" t="s">
        <v>5109</v>
      </c>
      <c r="F1261" s="50" t="str">
        <f t="shared" si="221"/>
        <v>160 V</v>
      </c>
      <c r="G1261" s="50" t="str">
        <f t="shared" si="215"/>
        <v>105⁰С</v>
      </c>
      <c r="H1261" s="52" t="s">
        <v>7985</v>
      </c>
      <c r="I1261" s="50" t="str">
        <f t="shared" si="216"/>
        <v>CapAl10X12.5X5.0mm 10uF, 160 V</v>
      </c>
      <c r="J1261" s="45" t="s">
        <v>23</v>
      </c>
      <c r="K1261" s="53" t="s">
        <v>5111</v>
      </c>
      <c r="L1261" s="45" t="s">
        <v>25</v>
      </c>
      <c r="M1261" s="52" t="str">
        <f t="shared" si="217"/>
        <v>CapAl10X12.5X5.0</v>
      </c>
      <c r="N1261" s="52" t="str">
        <f t="shared" si="214"/>
        <v>CapAl10X12.5X5.0RA</v>
      </c>
      <c r="O1261" s="52" t="str">
        <f t="shared" si="218"/>
        <v>CapAl10X12.5X5.0LA</v>
      </c>
      <c r="P1261" s="52" t="s">
        <v>7986</v>
      </c>
      <c r="Q1261" s="50" t="s">
        <v>5113</v>
      </c>
      <c r="R1261" s="50" t="s">
        <v>7734</v>
      </c>
      <c r="S1261" s="50" t="str">
        <f t="shared" ca="1" si="222"/>
        <v>C:\Altium Libraries\Passives Library\DataSheet\Aluminum Electrolytic Capacitors (Panasonic).pdf</v>
      </c>
      <c r="T1261" s="50" t="str">
        <f t="shared" si="219"/>
        <v>105℃ STANDARD ALUMINUM ELECTROLYTIC CAPACITORS CapAl10X12.5X5.0 10uF±20% 160 V 105⁰С</v>
      </c>
    </row>
    <row r="1262" spans="1:20" x14ac:dyDescent="0.3">
      <c r="A1262" s="50" t="s">
        <v>7987</v>
      </c>
      <c r="B1262" s="50" t="str">
        <f t="shared" si="220"/>
        <v>NHG</v>
      </c>
      <c r="C1262" s="52" t="s">
        <v>5162</v>
      </c>
      <c r="D1262" s="50" t="str">
        <f t="shared" si="223"/>
        <v>22uF</v>
      </c>
      <c r="E1262" s="50" t="s">
        <v>5109</v>
      </c>
      <c r="F1262" s="50" t="str">
        <f t="shared" si="221"/>
        <v>160 V</v>
      </c>
      <c r="G1262" s="50" t="str">
        <f t="shared" si="215"/>
        <v>105⁰С</v>
      </c>
      <c r="H1262" s="52" t="s">
        <v>7825</v>
      </c>
      <c r="I1262" s="50" t="str">
        <f t="shared" si="216"/>
        <v>CapAl10X20X5.0mm 22uF, 160 V</v>
      </c>
      <c r="J1262" s="45" t="s">
        <v>23</v>
      </c>
      <c r="K1262" s="53" t="s">
        <v>5111</v>
      </c>
      <c r="L1262" s="45" t="s">
        <v>25</v>
      </c>
      <c r="M1262" s="52" t="str">
        <f t="shared" si="217"/>
        <v>CapAl10X20X5.0</v>
      </c>
      <c r="N1262" s="52" t="str">
        <f t="shared" si="214"/>
        <v>CapAl10X20X5.0RA</v>
      </c>
      <c r="O1262" s="52" t="str">
        <f t="shared" si="218"/>
        <v>CapAl10X20X5.0LA</v>
      </c>
      <c r="P1262" s="52" t="s">
        <v>7988</v>
      </c>
      <c r="Q1262" s="50" t="s">
        <v>5113</v>
      </c>
      <c r="R1262" s="50" t="s">
        <v>7734</v>
      </c>
      <c r="S1262" s="50" t="str">
        <f t="shared" ca="1" si="222"/>
        <v>C:\Altium Libraries\Passives Library\DataSheet\Aluminum Electrolytic Capacitors (Panasonic).pdf</v>
      </c>
      <c r="T1262" s="50" t="str">
        <f t="shared" si="219"/>
        <v>105℃ STANDARD ALUMINUM ELECTROLYTIC CAPACITORS CapAl10X20X5.0 22uF±20% 160 V 105⁰С</v>
      </c>
    </row>
    <row r="1263" spans="1:20" x14ac:dyDescent="0.3">
      <c r="A1263" s="50" t="s">
        <v>7989</v>
      </c>
      <c r="B1263" s="50" t="str">
        <f t="shared" si="220"/>
        <v>NHG</v>
      </c>
      <c r="C1263" s="52" t="s">
        <v>5162</v>
      </c>
      <c r="D1263" s="50" t="str">
        <f t="shared" si="223"/>
        <v>33uF</v>
      </c>
      <c r="E1263" s="50" t="s">
        <v>5109</v>
      </c>
      <c r="F1263" s="50" t="str">
        <f t="shared" si="221"/>
        <v>160 V</v>
      </c>
      <c r="G1263" s="50" t="str">
        <f t="shared" si="215"/>
        <v>105⁰С</v>
      </c>
      <c r="H1263" s="52" t="s">
        <v>7796</v>
      </c>
      <c r="I1263" s="50" t="str">
        <f t="shared" si="216"/>
        <v>CapAl10X20X5.0mm 33uF, 160 V</v>
      </c>
      <c r="J1263" s="45" t="s">
        <v>23</v>
      </c>
      <c r="K1263" s="53" t="s">
        <v>5111</v>
      </c>
      <c r="L1263" s="45" t="s">
        <v>25</v>
      </c>
      <c r="M1263" s="52" t="str">
        <f t="shared" si="217"/>
        <v>CapAl10X20X5.0</v>
      </c>
      <c r="N1263" s="52" t="str">
        <f t="shared" si="214"/>
        <v>CapAl10X20X5.0RA</v>
      </c>
      <c r="O1263" s="52" t="str">
        <f t="shared" si="218"/>
        <v>CapAl10X20X5.0LA</v>
      </c>
      <c r="P1263" s="52" t="s">
        <v>7990</v>
      </c>
      <c r="Q1263" s="50" t="s">
        <v>5113</v>
      </c>
      <c r="R1263" s="50" t="s">
        <v>7734</v>
      </c>
      <c r="S1263" s="50" t="str">
        <f t="shared" ca="1" si="222"/>
        <v>C:\Altium Libraries\Passives Library\DataSheet\Aluminum Electrolytic Capacitors (Panasonic).pdf</v>
      </c>
      <c r="T1263" s="50" t="str">
        <f t="shared" si="219"/>
        <v>105℃ STANDARD ALUMINUM ELECTROLYTIC CAPACITORS CapAl10X20X5.0 33uF±20% 160 V 105⁰С</v>
      </c>
    </row>
    <row r="1264" spans="1:20" x14ac:dyDescent="0.3">
      <c r="A1264" s="50" t="s">
        <v>7991</v>
      </c>
      <c r="B1264" s="50" t="str">
        <f t="shared" si="220"/>
        <v>NHG</v>
      </c>
      <c r="C1264" s="52" t="s">
        <v>5184</v>
      </c>
      <c r="D1264" s="50" t="str">
        <f t="shared" si="223"/>
        <v>47uF</v>
      </c>
      <c r="E1264" s="50" t="s">
        <v>5109</v>
      </c>
      <c r="F1264" s="50" t="str">
        <f t="shared" si="221"/>
        <v>160 V</v>
      </c>
      <c r="G1264" s="50" t="str">
        <f t="shared" si="215"/>
        <v>105⁰С</v>
      </c>
      <c r="H1264" s="52" t="s">
        <v>7992</v>
      </c>
      <c r="I1264" s="50" t="str">
        <f t="shared" si="216"/>
        <v>CapAl12.5X20X5.0mm 47uF, 160 V</v>
      </c>
      <c r="J1264" s="45" t="s">
        <v>23</v>
      </c>
      <c r="K1264" s="53" t="s">
        <v>5111</v>
      </c>
      <c r="L1264" s="45" t="s">
        <v>25</v>
      </c>
      <c r="M1264" s="52" t="str">
        <f t="shared" si="217"/>
        <v>CapAl12.5X20X5.0</v>
      </c>
      <c r="N1264" s="52" t="str">
        <f t="shared" si="214"/>
        <v>CapAl12.5X20X5.0RA</v>
      </c>
      <c r="O1264" s="52" t="str">
        <f t="shared" si="218"/>
        <v>CapAl12.5X20X5.0LA</v>
      </c>
      <c r="P1264" s="52" t="s">
        <v>7993</v>
      </c>
      <c r="Q1264" s="50" t="s">
        <v>5113</v>
      </c>
      <c r="R1264" s="50" t="s">
        <v>7734</v>
      </c>
      <c r="S1264" s="50" t="str">
        <f t="shared" ca="1" si="222"/>
        <v>C:\Altium Libraries\Passives Library\DataSheet\Aluminum Electrolytic Capacitors (Panasonic).pdf</v>
      </c>
      <c r="T1264" s="50" t="str">
        <f t="shared" si="219"/>
        <v>105℃ STANDARD ALUMINUM ELECTROLYTIC CAPACITORS CapAl12.5X20X5.0 47uF±20% 160 V 105⁰С</v>
      </c>
    </row>
    <row r="1265" spans="1:20" x14ac:dyDescent="0.3">
      <c r="A1265" s="50" t="s">
        <v>7994</v>
      </c>
      <c r="B1265" s="50" t="str">
        <f t="shared" si="220"/>
        <v>NHG</v>
      </c>
      <c r="C1265" s="52" t="s">
        <v>5218</v>
      </c>
      <c r="D1265" s="50" t="str">
        <f t="shared" si="223"/>
        <v>100uF</v>
      </c>
      <c r="E1265" s="50" t="s">
        <v>5109</v>
      </c>
      <c r="F1265" s="50" t="str">
        <f t="shared" si="221"/>
        <v>160 V</v>
      </c>
      <c r="G1265" s="50" t="str">
        <f t="shared" si="215"/>
        <v>105⁰С</v>
      </c>
      <c r="H1265" s="52" t="s">
        <v>7927</v>
      </c>
      <c r="I1265" s="50" t="str">
        <f t="shared" si="216"/>
        <v>CapAl16X25X7.5mm 100uF, 160 V</v>
      </c>
      <c r="J1265" s="45" t="s">
        <v>23</v>
      </c>
      <c r="K1265" s="53" t="s">
        <v>5111</v>
      </c>
      <c r="L1265" s="45" t="s">
        <v>25</v>
      </c>
      <c r="M1265" s="52" t="str">
        <f t="shared" si="217"/>
        <v>CapAl16X25X7.5</v>
      </c>
      <c r="N1265" s="52" t="str">
        <f t="shared" si="214"/>
        <v>CapAl16X25X7.5RA</v>
      </c>
      <c r="O1265" s="52" t="str">
        <f t="shared" si="218"/>
        <v>CapAl16X25X7.5LA</v>
      </c>
      <c r="P1265" s="52" t="s">
        <v>7995</v>
      </c>
      <c r="Q1265" s="50" t="s">
        <v>5113</v>
      </c>
      <c r="R1265" s="50" t="s">
        <v>7734</v>
      </c>
      <c r="S1265" s="50" t="str">
        <f t="shared" ca="1" si="222"/>
        <v>C:\Altium Libraries\Passives Library\DataSheet\Aluminum Electrolytic Capacitors (Panasonic).pdf</v>
      </c>
      <c r="T1265" s="50" t="str">
        <f t="shared" si="219"/>
        <v>105℃ STANDARD ALUMINUM ELECTROLYTIC CAPACITORS CapAl16X25X7.5 100uF±20% 160 V 105⁰С</v>
      </c>
    </row>
    <row r="1266" spans="1:20" x14ac:dyDescent="0.3">
      <c r="A1266" s="50" t="s">
        <v>7996</v>
      </c>
      <c r="B1266" s="50" t="str">
        <f t="shared" si="220"/>
        <v>NHG</v>
      </c>
      <c r="C1266" s="52" t="s">
        <v>5226</v>
      </c>
      <c r="D1266" s="50" t="str">
        <f t="shared" si="223"/>
        <v>220uF</v>
      </c>
      <c r="E1266" s="50" t="s">
        <v>5109</v>
      </c>
      <c r="F1266" s="50" t="str">
        <f t="shared" si="221"/>
        <v>160 V</v>
      </c>
      <c r="G1266" s="50" t="str">
        <f t="shared" si="215"/>
        <v>105⁰С</v>
      </c>
      <c r="H1266" s="52" t="s">
        <v>7967</v>
      </c>
      <c r="I1266" s="50" t="str">
        <f t="shared" si="216"/>
        <v>CapAl16X31.5X7.5mm 220uF, 160 V</v>
      </c>
      <c r="J1266" s="45" t="s">
        <v>23</v>
      </c>
      <c r="K1266" s="53" t="s">
        <v>5111</v>
      </c>
      <c r="L1266" s="45" t="s">
        <v>25</v>
      </c>
      <c r="M1266" s="52" t="str">
        <f t="shared" si="217"/>
        <v>CapAl16X31.5X7.5</v>
      </c>
      <c r="N1266" s="52" t="str">
        <f t="shared" si="214"/>
        <v>CapAl16X31.5X7.5RA</v>
      </c>
      <c r="O1266" s="52" t="str">
        <f t="shared" si="218"/>
        <v>CapAl16X31.5X7.5LA</v>
      </c>
      <c r="P1266" s="52" t="s">
        <v>7997</v>
      </c>
      <c r="Q1266" s="50" t="s">
        <v>5113</v>
      </c>
      <c r="R1266" s="50" t="s">
        <v>7734</v>
      </c>
      <c r="S1266" s="50" t="str">
        <f t="shared" ca="1" si="222"/>
        <v>C:\Altium Libraries\Passives Library\DataSheet\Aluminum Electrolytic Capacitors (Panasonic).pdf</v>
      </c>
      <c r="T1266" s="50" t="str">
        <f t="shared" si="219"/>
        <v>105℃ STANDARD ALUMINUM ELECTROLYTIC CAPACITORS CapAl16X31.5X7.5 220uF±20% 160 V 105⁰С</v>
      </c>
    </row>
    <row r="1267" spans="1:20" x14ac:dyDescent="0.3">
      <c r="A1267" s="50" t="s">
        <v>7998</v>
      </c>
      <c r="B1267" s="50" t="str">
        <f t="shared" si="220"/>
        <v>NHG</v>
      </c>
      <c r="C1267" s="52" t="s">
        <v>5234</v>
      </c>
      <c r="D1267" s="50" t="str">
        <f t="shared" si="223"/>
        <v>330uF</v>
      </c>
      <c r="E1267" s="50" t="s">
        <v>5109</v>
      </c>
      <c r="F1267" s="50" t="str">
        <f t="shared" si="221"/>
        <v>160 V</v>
      </c>
      <c r="G1267" s="50" t="str">
        <f t="shared" si="215"/>
        <v>105⁰С</v>
      </c>
      <c r="H1267" s="52" t="s">
        <v>7999</v>
      </c>
      <c r="I1267" s="50" t="str">
        <f t="shared" si="216"/>
        <v>CapAl18X31.5X7.5mm 330uF, 160 V</v>
      </c>
      <c r="J1267" s="45" t="s">
        <v>23</v>
      </c>
      <c r="K1267" s="53" t="s">
        <v>5111</v>
      </c>
      <c r="L1267" s="45" t="s">
        <v>25</v>
      </c>
      <c r="M1267" s="52" t="str">
        <f t="shared" si="217"/>
        <v>CapAl18X31.5X7.5</v>
      </c>
      <c r="N1267" s="52" t="str">
        <f t="shared" si="214"/>
        <v>CapAl18X31.5X7.5RA</v>
      </c>
      <c r="O1267" s="52" t="str">
        <f t="shared" si="218"/>
        <v>CapAl18X31.5X7.5LA</v>
      </c>
      <c r="P1267" s="52" t="s">
        <v>8000</v>
      </c>
      <c r="Q1267" s="50" t="s">
        <v>5113</v>
      </c>
      <c r="R1267" s="50" t="s">
        <v>7734</v>
      </c>
      <c r="S1267" s="50" t="str">
        <f t="shared" ca="1" si="222"/>
        <v>C:\Altium Libraries\Passives Library\DataSheet\Aluminum Electrolytic Capacitors (Panasonic).pdf</v>
      </c>
      <c r="T1267" s="50" t="str">
        <f t="shared" si="219"/>
        <v>105℃ STANDARD ALUMINUM ELECTROLYTIC CAPACITORS CapAl18X31.5X7.5 330uF±20% 160 V 105⁰С</v>
      </c>
    </row>
    <row r="1268" spans="1:20" x14ac:dyDescent="0.3">
      <c r="A1268" s="50" t="s">
        <v>8001</v>
      </c>
      <c r="B1268" s="50" t="str">
        <f t="shared" si="220"/>
        <v>NHG</v>
      </c>
      <c r="C1268" s="52" t="s">
        <v>5128</v>
      </c>
      <c r="D1268" s="50" t="s">
        <v>5581</v>
      </c>
      <c r="E1268" s="50" t="s">
        <v>5109</v>
      </c>
      <c r="F1268" s="50" t="str">
        <f t="shared" si="221"/>
        <v>200 V</v>
      </c>
      <c r="G1268" s="50" t="str">
        <f t="shared" si="215"/>
        <v>105⁰С</v>
      </c>
      <c r="H1268" s="52" t="s">
        <v>7976</v>
      </c>
      <c r="I1268" s="50" t="str">
        <f t="shared" si="216"/>
        <v>CapAl6.3X11.2X2.5mm 2.2uF, 200 V</v>
      </c>
      <c r="J1268" s="45" t="s">
        <v>23</v>
      </c>
      <c r="K1268" s="53" t="s">
        <v>5111</v>
      </c>
      <c r="L1268" s="45" t="s">
        <v>25</v>
      </c>
      <c r="M1268" s="52" t="str">
        <f t="shared" si="217"/>
        <v>CapAl6.3X11.2X2.5</v>
      </c>
      <c r="N1268" s="52" t="str">
        <f t="shared" si="214"/>
        <v>CapAl6.3X11.2X2.5RA</v>
      </c>
      <c r="O1268" s="52" t="str">
        <f t="shared" si="218"/>
        <v>CapAl6.3X11.2X2.5LA</v>
      </c>
      <c r="P1268" s="52" t="s">
        <v>8002</v>
      </c>
      <c r="Q1268" s="50" t="s">
        <v>5113</v>
      </c>
      <c r="R1268" s="50" t="s">
        <v>7734</v>
      </c>
      <c r="S1268" s="50" t="str">
        <f t="shared" ca="1" si="222"/>
        <v>C:\Altium Libraries\Passives Library\DataSheet\Aluminum Electrolytic Capacitors (Panasonic).pdf</v>
      </c>
      <c r="T1268" s="50" t="str">
        <f t="shared" si="219"/>
        <v>105℃ STANDARD ALUMINUM ELECTROLYTIC CAPACITORS CapAl6.3X11.2X2.5 2.2uF±20% 200 V 105⁰С</v>
      </c>
    </row>
    <row r="1269" spans="1:20" x14ac:dyDescent="0.3">
      <c r="A1269" s="50" t="s">
        <v>8003</v>
      </c>
      <c r="B1269" s="50" t="str">
        <f t="shared" si="220"/>
        <v>NHG</v>
      </c>
      <c r="C1269" s="52" t="s">
        <v>5128</v>
      </c>
      <c r="D1269" s="50" t="s">
        <v>5585</v>
      </c>
      <c r="E1269" s="50" t="s">
        <v>5109</v>
      </c>
      <c r="F1269" s="50" t="str">
        <f t="shared" si="221"/>
        <v>200 V</v>
      </c>
      <c r="G1269" s="50" t="str">
        <f t="shared" si="215"/>
        <v>105⁰С</v>
      </c>
      <c r="H1269" s="52" t="s">
        <v>7979</v>
      </c>
      <c r="I1269" s="50" t="str">
        <f t="shared" si="216"/>
        <v>CapAl6.3X11.2X2.5mm 3.3uF, 200 V</v>
      </c>
      <c r="J1269" s="45" t="s">
        <v>23</v>
      </c>
      <c r="K1269" s="53" t="s">
        <v>5111</v>
      </c>
      <c r="L1269" s="45" t="s">
        <v>25</v>
      </c>
      <c r="M1269" s="52" t="str">
        <f t="shared" si="217"/>
        <v>CapAl6.3X11.2X2.5</v>
      </c>
      <c r="N1269" s="52" t="str">
        <f t="shared" si="214"/>
        <v>CapAl6.3X11.2X2.5RA</v>
      </c>
      <c r="O1269" s="52" t="str">
        <f t="shared" si="218"/>
        <v>CapAl6.3X11.2X2.5LA</v>
      </c>
      <c r="P1269" s="52" t="s">
        <v>8004</v>
      </c>
      <c r="Q1269" s="50" t="s">
        <v>5113</v>
      </c>
      <c r="R1269" s="50" t="s">
        <v>7734</v>
      </c>
      <c r="S1269" s="50" t="str">
        <f t="shared" ca="1" si="222"/>
        <v>C:\Altium Libraries\Passives Library\DataSheet\Aluminum Electrolytic Capacitors (Panasonic).pdf</v>
      </c>
      <c r="T1269" s="50" t="str">
        <f t="shared" si="219"/>
        <v>105℃ STANDARD ALUMINUM ELECTROLYTIC CAPACITORS CapAl6.3X11.2X2.5 3.3uF±20% 200 V 105⁰С</v>
      </c>
    </row>
    <row r="1270" spans="1:20" x14ac:dyDescent="0.3">
      <c r="A1270" s="50" t="s">
        <v>8005</v>
      </c>
      <c r="B1270" s="50" t="str">
        <f t="shared" si="220"/>
        <v>NHG</v>
      </c>
      <c r="C1270" s="52" t="s">
        <v>5136</v>
      </c>
      <c r="D1270" s="50" t="s">
        <v>5588</v>
      </c>
      <c r="E1270" s="50" t="s">
        <v>5109</v>
      </c>
      <c r="F1270" s="50" t="str">
        <f t="shared" si="221"/>
        <v>200 V</v>
      </c>
      <c r="G1270" s="50" t="str">
        <f t="shared" si="215"/>
        <v>105⁰С</v>
      </c>
      <c r="H1270" s="52" t="s">
        <v>8006</v>
      </c>
      <c r="I1270" s="50" t="str">
        <f t="shared" si="216"/>
        <v>CapAl8X11.5X3.5mm 4.7uF, 200 V</v>
      </c>
      <c r="J1270" s="45" t="s">
        <v>23</v>
      </c>
      <c r="K1270" s="53" t="s">
        <v>5111</v>
      </c>
      <c r="L1270" s="45" t="s">
        <v>25</v>
      </c>
      <c r="M1270" s="52" t="str">
        <f t="shared" si="217"/>
        <v>CapAl8X11.5X3.5</v>
      </c>
      <c r="N1270" s="52" t="str">
        <f t="shared" si="214"/>
        <v>CapAl8X11.5X3.5RA</v>
      </c>
      <c r="O1270" s="52" t="str">
        <f t="shared" si="218"/>
        <v>CapAl8X11.5X3.5LA</v>
      </c>
      <c r="P1270" s="52" t="s">
        <v>8007</v>
      </c>
      <c r="Q1270" s="50" t="s">
        <v>5113</v>
      </c>
      <c r="R1270" s="50" t="s">
        <v>7734</v>
      </c>
      <c r="S1270" s="50" t="str">
        <f t="shared" ca="1" si="222"/>
        <v>C:\Altium Libraries\Passives Library\DataSheet\Aluminum Electrolytic Capacitors (Panasonic).pdf</v>
      </c>
      <c r="T1270" s="50" t="str">
        <f t="shared" si="219"/>
        <v>105℃ STANDARD ALUMINUM ELECTROLYTIC CAPACITORS CapAl8X11.5X3.5 4.7uF±20% 200 V 105⁰С</v>
      </c>
    </row>
    <row r="1271" spans="1:20" x14ac:dyDescent="0.3">
      <c r="A1271" s="50" t="s">
        <v>8008</v>
      </c>
      <c r="B1271" s="50" t="str">
        <f t="shared" si="220"/>
        <v>NHG</v>
      </c>
      <c r="C1271" s="52" t="s">
        <v>5158</v>
      </c>
      <c r="D1271" s="50" t="str">
        <f t="shared" si="223"/>
        <v>10uF</v>
      </c>
      <c r="E1271" s="50" t="s">
        <v>5109</v>
      </c>
      <c r="F1271" s="50" t="str">
        <f t="shared" si="221"/>
        <v>200 V</v>
      </c>
      <c r="G1271" s="50" t="str">
        <f t="shared" si="215"/>
        <v>105⁰С</v>
      </c>
      <c r="H1271" s="52" t="s">
        <v>8009</v>
      </c>
      <c r="I1271" s="50" t="str">
        <f t="shared" si="216"/>
        <v>CapAl10X16X5.0mm 10uF, 200 V</v>
      </c>
      <c r="J1271" s="45" t="s">
        <v>23</v>
      </c>
      <c r="K1271" s="53" t="s">
        <v>5111</v>
      </c>
      <c r="L1271" s="45" t="s">
        <v>25</v>
      </c>
      <c r="M1271" s="52" t="str">
        <f t="shared" si="217"/>
        <v>CapAl10X16X5.0</v>
      </c>
      <c r="N1271" s="52" t="str">
        <f t="shared" si="214"/>
        <v>CapAl10X16X5.0RA</v>
      </c>
      <c r="O1271" s="52" t="str">
        <f t="shared" si="218"/>
        <v>CapAl10X16X5.0LA</v>
      </c>
      <c r="P1271" s="52" t="s">
        <v>8010</v>
      </c>
      <c r="Q1271" s="50" t="s">
        <v>5113</v>
      </c>
      <c r="R1271" s="50" t="s">
        <v>7734</v>
      </c>
      <c r="S1271" s="50" t="str">
        <f t="shared" ca="1" si="222"/>
        <v>C:\Altium Libraries\Passives Library\DataSheet\Aluminum Electrolytic Capacitors (Panasonic).pdf</v>
      </c>
      <c r="T1271" s="50" t="str">
        <f t="shared" si="219"/>
        <v>105℃ STANDARD ALUMINUM ELECTROLYTIC CAPACITORS CapAl10X16X5.0 10uF±20% 200 V 105⁰С</v>
      </c>
    </row>
    <row r="1272" spans="1:20" x14ac:dyDescent="0.3">
      <c r="A1272" s="50" t="s">
        <v>8011</v>
      </c>
      <c r="B1272" s="50" t="str">
        <f t="shared" si="220"/>
        <v>NHG</v>
      </c>
      <c r="C1272" s="52" t="s">
        <v>5162</v>
      </c>
      <c r="D1272" s="50" t="str">
        <f t="shared" si="223"/>
        <v>22uF</v>
      </c>
      <c r="E1272" s="50" t="s">
        <v>5109</v>
      </c>
      <c r="F1272" s="50" t="str">
        <f t="shared" si="221"/>
        <v>200 V</v>
      </c>
      <c r="G1272" s="50" t="str">
        <f t="shared" si="215"/>
        <v>105⁰С</v>
      </c>
      <c r="H1272" s="52" t="s">
        <v>7736</v>
      </c>
      <c r="I1272" s="50" t="str">
        <f t="shared" si="216"/>
        <v>CapAl10X20X5.0mm 22uF, 200 V</v>
      </c>
      <c r="J1272" s="45" t="s">
        <v>23</v>
      </c>
      <c r="K1272" s="53" t="s">
        <v>5111</v>
      </c>
      <c r="L1272" s="45" t="s">
        <v>25</v>
      </c>
      <c r="M1272" s="52" t="str">
        <f t="shared" si="217"/>
        <v>CapAl10X20X5.0</v>
      </c>
      <c r="N1272" s="52" t="str">
        <f t="shared" si="214"/>
        <v>CapAl10X20X5.0RA</v>
      </c>
      <c r="O1272" s="52" t="str">
        <f t="shared" si="218"/>
        <v>CapAl10X20X5.0LA</v>
      </c>
      <c r="P1272" s="52" t="s">
        <v>8012</v>
      </c>
      <c r="Q1272" s="50" t="s">
        <v>5113</v>
      </c>
      <c r="R1272" s="50" t="s">
        <v>7734</v>
      </c>
      <c r="S1272" s="50" t="str">
        <f t="shared" ca="1" si="222"/>
        <v>C:\Altium Libraries\Passives Library\DataSheet\Aluminum Electrolytic Capacitors (Panasonic).pdf</v>
      </c>
      <c r="T1272" s="50" t="str">
        <f t="shared" si="219"/>
        <v>105℃ STANDARD ALUMINUM ELECTROLYTIC CAPACITORS CapAl10X20X5.0 22uF±20% 200 V 105⁰С</v>
      </c>
    </row>
    <row r="1273" spans="1:20" x14ac:dyDescent="0.3">
      <c r="A1273" s="50" t="s">
        <v>8013</v>
      </c>
      <c r="B1273" s="50" t="str">
        <f t="shared" si="220"/>
        <v>NHG</v>
      </c>
      <c r="C1273" s="52" t="s">
        <v>5184</v>
      </c>
      <c r="D1273" s="50" t="str">
        <f t="shared" si="223"/>
        <v>33uF</v>
      </c>
      <c r="E1273" s="50" t="s">
        <v>5109</v>
      </c>
      <c r="F1273" s="50" t="str">
        <f t="shared" si="221"/>
        <v>200 V</v>
      </c>
      <c r="G1273" s="50" t="str">
        <f t="shared" si="215"/>
        <v>105⁰С</v>
      </c>
      <c r="H1273" s="52" t="s">
        <v>8014</v>
      </c>
      <c r="I1273" s="50" t="str">
        <f t="shared" si="216"/>
        <v>CapAl12.5X20X5.0mm 33uF, 200 V</v>
      </c>
      <c r="J1273" s="45" t="s">
        <v>23</v>
      </c>
      <c r="K1273" s="53" t="s">
        <v>5111</v>
      </c>
      <c r="L1273" s="45" t="s">
        <v>25</v>
      </c>
      <c r="M1273" s="52" t="str">
        <f t="shared" si="217"/>
        <v>CapAl12.5X20X5.0</v>
      </c>
      <c r="N1273" s="52" t="str">
        <f t="shared" si="214"/>
        <v>CapAl12.5X20X5.0RA</v>
      </c>
      <c r="O1273" s="52" t="str">
        <f t="shared" si="218"/>
        <v>CapAl12.5X20X5.0LA</v>
      </c>
      <c r="P1273" s="52" t="s">
        <v>8015</v>
      </c>
      <c r="Q1273" s="50" t="s">
        <v>5113</v>
      </c>
      <c r="R1273" s="50" t="s">
        <v>7734</v>
      </c>
      <c r="S1273" s="50" t="str">
        <f t="shared" ca="1" si="222"/>
        <v>C:\Altium Libraries\Passives Library\DataSheet\Aluminum Electrolytic Capacitors (Panasonic).pdf</v>
      </c>
      <c r="T1273" s="50" t="str">
        <f t="shared" si="219"/>
        <v>105℃ STANDARD ALUMINUM ELECTROLYTIC CAPACITORS CapAl12.5X20X5.0 33uF±20% 200 V 105⁰С</v>
      </c>
    </row>
    <row r="1274" spans="1:20" x14ac:dyDescent="0.3">
      <c r="A1274" s="50" t="s">
        <v>8016</v>
      </c>
      <c r="B1274" s="50" t="str">
        <f t="shared" si="220"/>
        <v>NHG</v>
      </c>
      <c r="C1274" s="52" t="s">
        <v>5184</v>
      </c>
      <c r="D1274" s="50" t="str">
        <f t="shared" si="223"/>
        <v>47uF</v>
      </c>
      <c r="E1274" s="50" t="s">
        <v>5109</v>
      </c>
      <c r="F1274" s="50" t="str">
        <f t="shared" si="221"/>
        <v>200 V</v>
      </c>
      <c r="G1274" s="50" t="str">
        <f t="shared" si="215"/>
        <v>105⁰С</v>
      </c>
      <c r="H1274" s="52" t="s">
        <v>7992</v>
      </c>
      <c r="I1274" s="50" t="str">
        <f t="shared" si="216"/>
        <v>CapAl12.5X20X5.0mm 47uF, 200 V</v>
      </c>
      <c r="J1274" s="45" t="s">
        <v>23</v>
      </c>
      <c r="K1274" s="53" t="s">
        <v>5111</v>
      </c>
      <c r="L1274" s="45" t="s">
        <v>25</v>
      </c>
      <c r="M1274" s="52" t="str">
        <f t="shared" si="217"/>
        <v>CapAl12.5X20X5.0</v>
      </c>
      <c r="N1274" s="52" t="str">
        <f t="shared" si="214"/>
        <v>CapAl12.5X20X5.0RA</v>
      </c>
      <c r="O1274" s="52" t="str">
        <f t="shared" si="218"/>
        <v>CapAl12.5X20X5.0LA</v>
      </c>
      <c r="P1274" s="52" t="s">
        <v>8017</v>
      </c>
      <c r="Q1274" s="50" t="s">
        <v>5113</v>
      </c>
      <c r="R1274" s="50" t="s">
        <v>7734</v>
      </c>
      <c r="S1274" s="50" t="str">
        <f t="shared" ca="1" si="222"/>
        <v>C:\Altium Libraries\Passives Library\DataSheet\Aluminum Electrolytic Capacitors (Panasonic).pdf</v>
      </c>
      <c r="T1274" s="50" t="str">
        <f t="shared" si="219"/>
        <v>105℃ STANDARD ALUMINUM ELECTROLYTIC CAPACITORS CapAl12.5X20X5.0 47uF±20% 200 V 105⁰С</v>
      </c>
    </row>
    <row r="1275" spans="1:20" x14ac:dyDescent="0.3">
      <c r="A1275" s="50" t="s">
        <v>8018</v>
      </c>
      <c r="B1275" s="50" t="str">
        <f t="shared" si="220"/>
        <v>NHG</v>
      </c>
      <c r="C1275" s="52" t="s">
        <v>5218</v>
      </c>
      <c r="D1275" s="50" t="str">
        <f t="shared" si="223"/>
        <v>100uF</v>
      </c>
      <c r="E1275" s="50" t="s">
        <v>5109</v>
      </c>
      <c r="F1275" s="50" t="str">
        <f t="shared" si="221"/>
        <v>200 V</v>
      </c>
      <c r="G1275" s="50" t="str">
        <f t="shared" si="215"/>
        <v>105⁰С</v>
      </c>
      <c r="H1275" s="52" t="s">
        <v>7927</v>
      </c>
      <c r="I1275" s="50" t="str">
        <f t="shared" si="216"/>
        <v>CapAl16X25X7.5mm 100uF, 200 V</v>
      </c>
      <c r="J1275" s="45" t="s">
        <v>23</v>
      </c>
      <c r="K1275" s="53" t="s">
        <v>5111</v>
      </c>
      <c r="L1275" s="45" t="s">
        <v>25</v>
      </c>
      <c r="M1275" s="52" t="str">
        <f t="shared" si="217"/>
        <v>CapAl16X25X7.5</v>
      </c>
      <c r="N1275" s="52" t="str">
        <f t="shared" si="214"/>
        <v>CapAl16X25X7.5RA</v>
      </c>
      <c r="O1275" s="52" t="str">
        <f t="shared" si="218"/>
        <v>CapAl16X25X7.5LA</v>
      </c>
      <c r="P1275" s="52" t="s">
        <v>8019</v>
      </c>
      <c r="Q1275" s="50" t="s">
        <v>5113</v>
      </c>
      <c r="R1275" s="50" t="s">
        <v>7734</v>
      </c>
      <c r="S1275" s="50" t="str">
        <f t="shared" ca="1" si="222"/>
        <v>C:\Altium Libraries\Passives Library\DataSheet\Aluminum Electrolytic Capacitors (Panasonic).pdf</v>
      </c>
      <c r="T1275" s="50" t="str">
        <f t="shared" si="219"/>
        <v>105℃ STANDARD ALUMINUM ELECTROLYTIC CAPACITORS CapAl16X25X7.5 100uF±20% 200 V 105⁰С</v>
      </c>
    </row>
    <row r="1276" spans="1:20" x14ac:dyDescent="0.3">
      <c r="A1276" s="50" t="s">
        <v>8020</v>
      </c>
      <c r="B1276" s="50" t="str">
        <f t="shared" si="220"/>
        <v>NHG</v>
      </c>
      <c r="C1276" s="52" t="s">
        <v>5234</v>
      </c>
      <c r="D1276" s="50" t="str">
        <f t="shared" si="223"/>
        <v>220uF</v>
      </c>
      <c r="E1276" s="50" t="s">
        <v>5109</v>
      </c>
      <c r="F1276" s="50" t="str">
        <f t="shared" si="221"/>
        <v>200 V</v>
      </c>
      <c r="G1276" s="50" t="str">
        <f t="shared" si="215"/>
        <v>105⁰С</v>
      </c>
      <c r="H1276" s="52" t="s">
        <v>8021</v>
      </c>
      <c r="I1276" s="50" t="str">
        <f t="shared" si="216"/>
        <v>CapAl18X31.5X7.5mm 220uF, 200 V</v>
      </c>
      <c r="J1276" s="45" t="s">
        <v>23</v>
      </c>
      <c r="K1276" s="53" t="s">
        <v>5111</v>
      </c>
      <c r="L1276" s="45" t="s">
        <v>25</v>
      </c>
      <c r="M1276" s="52" t="str">
        <f t="shared" si="217"/>
        <v>CapAl18X31.5X7.5</v>
      </c>
      <c r="N1276" s="52" t="str">
        <f t="shared" si="214"/>
        <v>CapAl18X31.5X7.5RA</v>
      </c>
      <c r="O1276" s="52" t="str">
        <f t="shared" si="218"/>
        <v>CapAl18X31.5X7.5LA</v>
      </c>
      <c r="P1276" s="52" t="s">
        <v>8022</v>
      </c>
      <c r="Q1276" s="50" t="s">
        <v>5113</v>
      </c>
      <c r="R1276" s="50" t="s">
        <v>7734</v>
      </c>
      <c r="S1276" s="50" t="str">
        <f t="shared" ca="1" si="222"/>
        <v>C:\Altium Libraries\Passives Library\DataSheet\Aluminum Electrolytic Capacitors (Panasonic).pdf</v>
      </c>
      <c r="T1276" s="50" t="str">
        <f t="shared" si="219"/>
        <v>105℃ STANDARD ALUMINUM ELECTROLYTIC CAPACITORS CapAl18X31.5X7.5 220uF±20% 200 V 105⁰С</v>
      </c>
    </row>
    <row r="1277" spans="1:20" x14ac:dyDescent="0.3">
      <c r="A1277" s="50" t="s">
        <v>8023</v>
      </c>
      <c r="B1277" s="50" t="str">
        <f t="shared" si="220"/>
        <v>NHG</v>
      </c>
      <c r="C1277" s="52" t="s">
        <v>5128</v>
      </c>
      <c r="D1277" s="50" t="s">
        <v>5581</v>
      </c>
      <c r="E1277" s="50" t="s">
        <v>5109</v>
      </c>
      <c r="F1277" s="50" t="str">
        <f t="shared" si="221"/>
        <v>250 V</v>
      </c>
      <c r="G1277" s="50" t="str">
        <f t="shared" si="215"/>
        <v>105⁰С</v>
      </c>
      <c r="H1277" s="52" t="s">
        <v>8024</v>
      </c>
      <c r="I1277" s="50" t="str">
        <f t="shared" si="216"/>
        <v>CapAl6.3X11.2X2.5mm 2.2uF, 250 V</v>
      </c>
      <c r="J1277" s="45" t="s">
        <v>23</v>
      </c>
      <c r="K1277" s="53" t="s">
        <v>5111</v>
      </c>
      <c r="L1277" s="45" t="s">
        <v>25</v>
      </c>
      <c r="M1277" s="52" t="str">
        <f t="shared" si="217"/>
        <v>CapAl6.3X11.2X2.5</v>
      </c>
      <c r="N1277" s="52" t="str">
        <f t="shared" si="214"/>
        <v>CapAl6.3X11.2X2.5RA</v>
      </c>
      <c r="O1277" s="52" t="str">
        <f t="shared" si="218"/>
        <v>CapAl6.3X11.2X2.5LA</v>
      </c>
      <c r="P1277" s="52" t="s">
        <v>8025</v>
      </c>
      <c r="Q1277" s="50" t="s">
        <v>5113</v>
      </c>
      <c r="R1277" s="50" t="s">
        <v>7734</v>
      </c>
      <c r="S1277" s="50" t="str">
        <f t="shared" ca="1" si="222"/>
        <v>C:\Altium Libraries\Passives Library\DataSheet\Aluminum Electrolytic Capacitors (Panasonic).pdf</v>
      </c>
      <c r="T1277" s="50" t="str">
        <f t="shared" si="219"/>
        <v>105℃ STANDARD ALUMINUM ELECTROLYTIC CAPACITORS CapAl6.3X11.2X2.5 2.2uF±20% 250 V 105⁰С</v>
      </c>
    </row>
    <row r="1278" spans="1:20" x14ac:dyDescent="0.3">
      <c r="A1278" s="50" t="s">
        <v>8026</v>
      </c>
      <c r="B1278" s="50" t="str">
        <f t="shared" si="220"/>
        <v>NHG</v>
      </c>
      <c r="C1278" s="52" t="s">
        <v>5136</v>
      </c>
      <c r="D1278" s="50" t="s">
        <v>5585</v>
      </c>
      <c r="E1278" s="50" t="s">
        <v>5109</v>
      </c>
      <c r="F1278" s="50" t="str">
        <f t="shared" si="221"/>
        <v>250 V</v>
      </c>
      <c r="G1278" s="50" t="str">
        <f t="shared" si="215"/>
        <v>105⁰С</v>
      </c>
      <c r="H1278" s="52" t="s">
        <v>8027</v>
      </c>
      <c r="I1278" s="50" t="str">
        <f t="shared" si="216"/>
        <v>CapAl8X11.5X3.5mm 3.3uF, 250 V</v>
      </c>
      <c r="J1278" s="45" t="s">
        <v>23</v>
      </c>
      <c r="K1278" s="53" t="s">
        <v>5111</v>
      </c>
      <c r="L1278" s="45" t="s">
        <v>25</v>
      </c>
      <c r="M1278" s="52" t="str">
        <f t="shared" si="217"/>
        <v>CapAl8X11.5X3.5</v>
      </c>
      <c r="N1278" s="52" t="str">
        <f t="shared" si="214"/>
        <v>CapAl8X11.5X3.5RA</v>
      </c>
      <c r="O1278" s="52" t="str">
        <f t="shared" si="218"/>
        <v>CapAl8X11.5X3.5LA</v>
      </c>
      <c r="P1278" s="52" t="s">
        <v>8028</v>
      </c>
      <c r="Q1278" s="50" t="s">
        <v>5113</v>
      </c>
      <c r="R1278" s="50" t="s">
        <v>7734</v>
      </c>
      <c r="S1278" s="50" t="str">
        <f t="shared" ca="1" si="222"/>
        <v>C:\Altium Libraries\Passives Library\DataSheet\Aluminum Electrolytic Capacitors (Panasonic).pdf</v>
      </c>
      <c r="T1278" s="50" t="str">
        <f t="shared" si="219"/>
        <v>105℃ STANDARD ALUMINUM ELECTROLYTIC CAPACITORS CapAl8X11.5X3.5 3.3uF±20% 250 V 105⁰С</v>
      </c>
    </row>
    <row r="1279" spans="1:20" x14ac:dyDescent="0.3">
      <c r="A1279" s="50" t="s">
        <v>8029</v>
      </c>
      <c r="B1279" s="50" t="str">
        <f t="shared" si="220"/>
        <v>NHG</v>
      </c>
      <c r="C1279" s="52" t="s">
        <v>5136</v>
      </c>
      <c r="D1279" s="50" t="s">
        <v>5588</v>
      </c>
      <c r="E1279" s="50" t="s">
        <v>5109</v>
      </c>
      <c r="F1279" s="50" t="str">
        <f t="shared" si="221"/>
        <v>250 V</v>
      </c>
      <c r="G1279" s="50" t="str">
        <f t="shared" si="215"/>
        <v>105⁰С</v>
      </c>
      <c r="H1279" s="52" t="s">
        <v>8006</v>
      </c>
      <c r="I1279" s="50" t="str">
        <f t="shared" si="216"/>
        <v>CapAl8X11.5X3.5mm 4.7uF, 250 V</v>
      </c>
      <c r="J1279" s="45" t="s">
        <v>23</v>
      </c>
      <c r="K1279" s="53" t="s">
        <v>5111</v>
      </c>
      <c r="L1279" s="45" t="s">
        <v>25</v>
      </c>
      <c r="M1279" s="52" t="str">
        <f t="shared" si="217"/>
        <v>CapAl8X11.5X3.5</v>
      </c>
      <c r="N1279" s="52" t="str">
        <f t="shared" si="214"/>
        <v>CapAl8X11.5X3.5RA</v>
      </c>
      <c r="O1279" s="52" t="str">
        <f t="shared" si="218"/>
        <v>CapAl8X11.5X3.5LA</v>
      </c>
      <c r="P1279" s="52" t="s">
        <v>8030</v>
      </c>
      <c r="Q1279" s="50" t="s">
        <v>5113</v>
      </c>
      <c r="R1279" s="50" t="s">
        <v>7734</v>
      </c>
      <c r="S1279" s="50" t="str">
        <f t="shared" ca="1" si="222"/>
        <v>C:\Altium Libraries\Passives Library\DataSheet\Aluminum Electrolytic Capacitors (Panasonic).pdf</v>
      </c>
      <c r="T1279" s="50" t="str">
        <f t="shared" si="219"/>
        <v>105℃ STANDARD ALUMINUM ELECTROLYTIC CAPACITORS CapAl8X11.5X3.5 4.7uF±20% 250 V 105⁰С</v>
      </c>
    </row>
    <row r="1280" spans="1:20" x14ac:dyDescent="0.3">
      <c r="A1280" s="50" t="s">
        <v>8031</v>
      </c>
      <c r="B1280" s="50" t="str">
        <f t="shared" si="220"/>
        <v>NHG</v>
      </c>
      <c r="C1280" s="52" t="s">
        <v>5158</v>
      </c>
      <c r="D1280" s="50" t="str">
        <f t="shared" si="223"/>
        <v>10uF</v>
      </c>
      <c r="E1280" s="50" t="s">
        <v>5109</v>
      </c>
      <c r="F1280" s="50" t="str">
        <f t="shared" si="221"/>
        <v>250 V</v>
      </c>
      <c r="G1280" s="50" t="str">
        <f t="shared" si="215"/>
        <v>105⁰С</v>
      </c>
      <c r="H1280" s="52" t="s">
        <v>8032</v>
      </c>
      <c r="I1280" s="50" t="str">
        <f t="shared" si="216"/>
        <v>CapAl10X16X5.0mm 10uF, 250 V</v>
      </c>
      <c r="J1280" s="45" t="s">
        <v>23</v>
      </c>
      <c r="K1280" s="53" t="s">
        <v>5111</v>
      </c>
      <c r="L1280" s="45" t="s">
        <v>25</v>
      </c>
      <c r="M1280" s="52" t="str">
        <f t="shared" si="217"/>
        <v>CapAl10X16X5.0</v>
      </c>
      <c r="N1280" s="52" t="str">
        <f t="shared" si="214"/>
        <v>CapAl10X16X5.0RA</v>
      </c>
      <c r="O1280" s="52" t="str">
        <f t="shared" si="218"/>
        <v>CapAl10X16X5.0LA</v>
      </c>
      <c r="P1280" s="52" t="s">
        <v>8033</v>
      </c>
      <c r="Q1280" s="50" t="s">
        <v>5113</v>
      </c>
      <c r="R1280" s="50" t="s">
        <v>7734</v>
      </c>
      <c r="S1280" s="50" t="str">
        <f t="shared" ca="1" si="222"/>
        <v>C:\Altium Libraries\Passives Library\DataSheet\Aluminum Electrolytic Capacitors (Panasonic).pdf</v>
      </c>
      <c r="T1280" s="50" t="str">
        <f t="shared" si="219"/>
        <v>105℃ STANDARD ALUMINUM ELECTROLYTIC CAPACITORS CapAl10X16X5.0 10uF±20% 250 V 105⁰С</v>
      </c>
    </row>
    <row r="1281" spans="1:20" x14ac:dyDescent="0.3">
      <c r="A1281" s="50" t="s">
        <v>8034</v>
      </c>
      <c r="B1281" s="50" t="str">
        <f t="shared" si="220"/>
        <v>NHG</v>
      </c>
      <c r="C1281" s="52" t="s">
        <v>5184</v>
      </c>
      <c r="D1281" s="50" t="str">
        <f t="shared" si="223"/>
        <v>22uF</v>
      </c>
      <c r="E1281" s="50" t="s">
        <v>5109</v>
      </c>
      <c r="F1281" s="50" t="str">
        <f t="shared" si="221"/>
        <v>250 V</v>
      </c>
      <c r="G1281" s="50" t="str">
        <f t="shared" si="215"/>
        <v>105⁰С</v>
      </c>
      <c r="H1281" s="52" t="s">
        <v>8035</v>
      </c>
      <c r="I1281" s="50" t="str">
        <f t="shared" si="216"/>
        <v>CapAl12.5X20X5.0mm 22uF, 250 V</v>
      </c>
      <c r="J1281" s="45" t="s">
        <v>23</v>
      </c>
      <c r="K1281" s="53" t="s">
        <v>5111</v>
      </c>
      <c r="L1281" s="45" t="s">
        <v>25</v>
      </c>
      <c r="M1281" s="52" t="str">
        <f t="shared" si="217"/>
        <v>CapAl12.5X20X5.0</v>
      </c>
      <c r="N1281" s="52" t="str">
        <f t="shared" si="214"/>
        <v>CapAl12.5X20X5.0RA</v>
      </c>
      <c r="O1281" s="52" t="str">
        <f t="shared" si="218"/>
        <v>CapAl12.5X20X5.0LA</v>
      </c>
      <c r="P1281" s="52" t="s">
        <v>8036</v>
      </c>
      <c r="Q1281" s="50" t="s">
        <v>5113</v>
      </c>
      <c r="R1281" s="50" t="s">
        <v>7734</v>
      </c>
      <c r="S1281" s="50" t="str">
        <f t="shared" ca="1" si="222"/>
        <v>C:\Altium Libraries\Passives Library\DataSheet\Aluminum Electrolytic Capacitors (Panasonic).pdf</v>
      </c>
      <c r="T1281" s="50" t="str">
        <f t="shared" si="219"/>
        <v>105℃ STANDARD ALUMINUM ELECTROLYTIC CAPACITORS CapAl12.5X20X5.0 22uF±20% 250 V 105⁰С</v>
      </c>
    </row>
    <row r="1282" spans="1:20" x14ac:dyDescent="0.3">
      <c r="A1282" s="50" t="s">
        <v>8037</v>
      </c>
      <c r="B1282" s="50" t="str">
        <f t="shared" si="220"/>
        <v>NHG</v>
      </c>
      <c r="C1282" s="52" t="s">
        <v>5184</v>
      </c>
      <c r="D1282" s="50" t="str">
        <f t="shared" si="223"/>
        <v>33uF</v>
      </c>
      <c r="E1282" s="50" t="s">
        <v>5109</v>
      </c>
      <c r="F1282" s="50" t="str">
        <f t="shared" si="221"/>
        <v>250 V</v>
      </c>
      <c r="G1282" s="50" t="str">
        <f t="shared" si="215"/>
        <v>105⁰С</v>
      </c>
      <c r="H1282" s="52" t="s">
        <v>8014</v>
      </c>
      <c r="I1282" s="50" t="str">
        <f t="shared" si="216"/>
        <v>CapAl12.5X20X5.0mm 33uF, 250 V</v>
      </c>
      <c r="J1282" s="45" t="s">
        <v>23</v>
      </c>
      <c r="K1282" s="53" t="s">
        <v>5111</v>
      </c>
      <c r="L1282" s="45" t="s">
        <v>25</v>
      </c>
      <c r="M1282" s="52" t="str">
        <f t="shared" si="217"/>
        <v>CapAl12.5X20X5.0</v>
      </c>
      <c r="N1282" s="52" t="str">
        <f t="shared" si="214"/>
        <v>CapAl12.5X20X5.0RA</v>
      </c>
      <c r="O1282" s="52" t="str">
        <f t="shared" si="218"/>
        <v>CapAl12.5X20X5.0LA</v>
      </c>
      <c r="P1282" s="52" t="s">
        <v>8038</v>
      </c>
      <c r="Q1282" s="50" t="s">
        <v>5113</v>
      </c>
      <c r="R1282" s="50" t="s">
        <v>7734</v>
      </c>
      <c r="S1282" s="50" t="str">
        <f t="shared" ca="1" si="222"/>
        <v>C:\Altium Libraries\Passives Library\DataSheet\Aluminum Electrolytic Capacitors (Panasonic).pdf</v>
      </c>
      <c r="T1282" s="50" t="str">
        <f t="shared" si="219"/>
        <v>105℃ STANDARD ALUMINUM ELECTROLYTIC CAPACITORS CapAl12.5X20X5.0 33uF±20% 250 V 105⁰С</v>
      </c>
    </row>
    <row r="1283" spans="1:20" x14ac:dyDescent="0.3">
      <c r="A1283" s="50" t="s">
        <v>8039</v>
      </c>
      <c r="B1283" s="50" t="str">
        <f t="shared" si="220"/>
        <v>NHG</v>
      </c>
      <c r="C1283" s="52" t="s">
        <v>5196</v>
      </c>
      <c r="D1283" s="50" t="str">
        <f t="shared" si="223"/>
        <v>47uF</v>
      </c>
      <c r="E1283" s="50" t="s">
        <v>5109</v>
      </c>
      <c r="F1283" s="50" t="str">
        <f t="shared" si="221"/>
        <v>250 V</v>
      </c>
      <c r="G1283" s="50" t="str">
        <f t="shared" si="215"/>
        <v>105⁰С</v>
      </c>
      <c r="H1283" s="52" t="s">
        <v>7739</v>
      </c>
      <c r="I1283" s="50" t="str">
        <f t="shared" si="216"/>
        <v>CapAl12.5X25X5.0mm 47uF, 250 V</v>
      </c>
      <c r="J1283" s="45" t="s">
        <v>23</v>
      </c>
      <c r="K1283" s="53" t="s">
        <v>5111</v>
      </c>
      <c r="L1283" s="45" t="s">
        <v>25</v>
      </c>
      <c r="M1283" s="52" t="str">
        <f t="shared" si="217"/>
        <v>CapAl12.5X25X5.0</v>
      </c>
      <c r="N1283" s="52" t="str">
        <f t="shared" ref="N1283:N1346" si="224">CONCATENATE(M1283,"RA")</f>
        <v>CapAl12.5X25X5.0RA</v>
      </c>
      <c r="O1283" s="52" t="str">
        <f t="shared" si="218"/>
        <v>CapAl12.5X25X5.0LA</v>
      </c>
      <c r="P1283" s="52" t="s">
        <v>8040</v>
      </c>
      <c r="Q1283" s="50" t="s">
        <v>5113</v>
      </c>
      <c r="R1283" s="50" t="s">
        <v>7734</v>
      </c>
      <c r="S1283" s="50" t="str">
        <f t="shared" ca="1" si="222"/>
        <v>C:\Altium Libraries\Passives Library\DataSheet\Aluminum Electrolytic Capacitors (Panasonic).pdf</v>
      </c>
      <c r="T1283" s="50" t="str">
        <f t="shared" si="219"/>
        <v>105℃ STANDARD ALUMINUM ELECTROLYTIC CAPACITORS CapAl12.5X25X5.0 47uF±20% 250 V 105⁰С</v>
      </c>
    </row>
    <row r="1284" spans="1:20" x14ac:dyDescent="0.3">
      <c r="A1284" s="50" t="s">
        <v>8041</v>
      </c>
      <c r="B1284" s="50" t="str">
        <f t="shared" si="220"/>
        <v>NHG</v>
      </c>
      <c r="C1284" s="52" t="s">
        <v>5226</v>
      </c>
      <c r="D1284" s="50" t="str">
        <f t="shared" si="223"/>
        <v>100uF</v>
      </c>
      <c r="E1284" s="50" t="s">
        <v>5109</v>
      </c>
      <c r="F1284" s="50" t="str">
        <f t="shared" si="221"/>
        <v>250 V</v>
      </c>
      <c r="G1284" s="50" t="str">
        <f t="shared" si="215"/>
        <v>105⁰С</v>
      </c>
      <c r="H1284" s="52" t="s">
        <v>8042</v>
      </c>
      <c r="I1284" s="50" t="str">
        <f t="shared" si="216"/>
        <v>CapAl16X31.5X7.5mm 100uF, 250 V</v>
      </c>
      <c r="J1284" s="45" t="s">
        <v>23</v>
      </c>
      <c r="K1284" s="53" t="s">
        <v>5111</v>
      </c>
      <c r="L1284" s="45" t="s">
        <v>25</v>
      </c>
      <c r="M1284" s="52" t="str">
        <f t="shared" si="217"/>
        <v>CapAl16X31.5X7.5</v>
      </c>
      <c r="N1284" s="52" t="str">
        <f t="shared" si="224"/>
        <v>CapAl16X31.5X7.5RA</v>
      </c>
      <c r="O1284" s="52" t="str">
        <f t="shared" si="218"/>
        <v>CapAl16X31.5X7.5LA</v>
      </c>
      <c r="P1284" s="52" t="s">
        <v>8043</v>
      </c>
      <c r="Q1284" s="50" t="s">
        <v>5113</v>
      </c>
      <c r="R1284" s="50" t="s">
        <v>7734</v>
      </c>
      <c r="S1284" s="50" t="str">
        <f t="shared" ca="1" si="222"/>
        <v>C:\Altium Libraries\Passives Library\DataSheet\Aluminum Electrolytic Capacitors (Panasonic).pdf</v>
      </c>
      <c r="T1284" s="50" t="str">
        <f t="shared" si="219"/>
        <v>105℃ STANDARD ALUMINUM ELECTROLYTIC CAPACITORS CapAl16X31.5X7.5 100uF±20% 250 V 105⁰С</v>
      </c>
    </row>
    <row r="1285" spans="1:20" x14ac:dyDescent="0.3">
      <c r="A1285" s="50" t="s">
        <v>8044</v>
      </c>
      <c r="B1285" s="50" t="str">
        <f t="shared" si="220"/>
        <v>NHG</v>
      </c>
      <c r="C1285" s="52" t="s">
        <v>5136</v>
      </c>
      <c r="D1285" s="50" t="s">
        <v>5581</v>
      </c>
      <c r="E1285" s="50" t="s">
        <v>5109</v>
      </c>
      <c r="F1285" s="50" t="str">
        <f t="shared" si="221"/>
        <v>350 V</v>
      </c>
      <c r="G1285" s="50" t="str">
        <f t="shared" si="215"/>
        <v>105⁰С</v>
      </c>
      <c r="H1285" s="52" t="s">
        <v>7944</v>
      </c>
      <c r="I1285" s="50" t="str">
        <f t="shared" si="216"/>
        <v>CapAl8X11.5X3.5mm 2.2uF, 350 V</v>
      </c>
      <c r="J1285" s="45" t="s">
        <v>23</v>
      </c>
      <c r="K1285" s="53" t="s">
        <v>5111</v>
      </c>
      <c r="L1285" s="45" t="s">
        <v>25</v>
      </c>
      <c r="M1285" s="52" t="str">
        <f t="shared" si="217"/>
        <v>CapAl8X11.5X3.5</v>
      </c>
      <c r="N1285" s="52" t="str">
        <f t="shared" si="224"/>
        <v>CapAl8X11.5X3.5RA</v>
      </c>
      <c r="O1285" s="52" t="str">
        <f t="shared" si="218"/>
        <v>CapAl8X11.5X3.5LA</v>
      </c>
      <c r="P1285" s="52" t="s">
        <v>8045</v>
      </c>
      <c r="Q1285" s="50" t="s">
        <v>5113</v>
      </c>
      <c r="R1285" s="50" t="s">
        <v>7734</v>
      </c>
      <c r="S1285" s="50" t="str">
        <f t="shared" ca="1" si="222"/>
        <v>C:\Altium Libraries\Passives Library\DataSheet\Aluminum Electrolytic Capacitors (Panasonic).pdf</v>
      </c>
      <c r="T1285" s="50" t="str">
        <f t="shared" si="219"/>
        <v>105℃ STANDARD ALUMINUM ELECTROLYTIC CAPACITORS CapAl8X11.5X3.5 2.2uF±20% 350 V 105⁰С</v>
      </c>
    </row>
    <row r="1286" spans="1:20" x14ac:dyDescent="0.3">
      <c r="A1286" s="50" t="s">
        <v>8046</v>
      </c>
      <c r="B1286" s="50" t="str">
        <f t="shared" si="220"/>
        <v>NHG</v>
      </c>
      <c r="C1286" s="52" t="s">
        <v>5148</v>
      </c>
      <c r="D1286" s="50" t="s">
        <v>5585</v>
      </c>
      <c r="E1286" s="50" t="s">
        <v>5109</v>
      </c>
      <c r="F1286" s="50" t="str">
        <f t="shared" si="221"/>
        <v>250 V</v>
      </c>
      <c r="G1286" s="50" t="str">
        <f t="shared" si="215"/>
        <v>105⁰С</v>
      </c>
      <c r="H1286" s="52" t="s">
        <v>7947</v>
      </c>
      <c r="I1286" s="50" t="str">
        <f t="shared" si="216"/>
        <v>CapAl10X12.5X5.0mm 3.3uF, 250 V</v>
      </c>
      <c r="J1286" s="45" t="s">
        <v>23</v>
      </c>
      <c r="K1286" s="53" t="s">
        <v>5111</v>
      </c>
      <c r="L1286" s="45" t="s">
        <v>25</v>
      </c>
      <c r="M1286" s="52" t="str">
        <f t="shared" si="217"/>
        <v>CapAl10X12.5X5.0</v>
      </c>
      <c r="N1286" s="52" t="str">
        <f t="shared" si="224"/>
        <v>CapAl10X12.5X5.0RA</v>
      </c>
      <c r="O1286" s="52" t="str">
        <f t="shared" si="218"/>
        <v>CapAl10X12.5X5.0LA</v>
      </c>
      <c r="P1286" s="52" t="s">
        <v>8028</v>
      </c>
      <c r="Q1286" s="50" t="s">
        <v>5113</v>
      </c>
      <c r="R1286" s="50" t="s">
        <v>7734</v>
      </c>
      <c r="S1286" s="50" t="str">
        <f t="shared" ca="1" si="222"/>
        <v>C:\Altium Libraries\Passives Library\DataSheet\Aluminum Electrolytic Capacitors (Panasonic).pdf</v>
      </c>
      <c r="T1286" s="50" t="str">
        <f t="shared" si="219"/>
        <v>105℃ STANDARD ALUMINUM ELECTROLYTIC CAPACITORS CapAl10X12.5X5.0 3.3uF±20% 250 V 105⁰С</v>
      </c>
    </row>
    <row r="1287" spans="1:20" x14ac:dyDescent="0.3">
      <c r="A1287" s="50" t="s">
        <v>8047</v>
      </c>
      <c r="B1287" s="50" t="str">
        <f t="shared" si="220"/>
        <v>NHG</v>
      </c>
      <c r="C1287" s="52" t="s">
        <v>5158</v>
      </c>
      <c r="D1287" s="50" t="s">
        <v>5588</v>
      </c>
      <c r="E1287" s="50" t="s">
        <v>5109</v>
      </c>
      <c r="F1287" s="50" t="str">
        <f t="shared" si="221"/>
        <v>250 V</v>
      </c>
      <c r="G1287" s="50" t="str">
        <f t="shared" si="215"/>
        <v>105⁰С</v>
      </c>
      <c r="H1287" s="52" t="s">
        <v>8006</v>
      </c>
      <c r="I1287" s="50" t="str">
        <f t="shared" si="216"/>
        <v>CapAl10X16X5.0mm 4.7uF, 250 V</v>
      </c>
      <c r="J1287" s="45" t="s">
        <v>23</v>
      </c>
      <c r="K1287" s="53" t="s">
        <v>5111</v>
      </c>
      <c r="L1287" s="45" t="s">
        <v>25</v>
      </c>
      <c r="M1287" s="52" t="str">
        <f t="shared" si="217"/>
        <v>CapAl10X16X5.0</v>
      </c>
      <c r="N1287" s="52" t="str">
        <f t="shared" si="224"/>
        <v>CapAl10X16X5.0RA</v>
      </c>
      <c r="O1287" s="52" t="str">
        <f t="shared" si="218"/>
        <v>CapAl10X16X5.0LA</v>
      </c>
      <c r="P1287" s="52" t="s">
        <v>8030</v>
      </c>
      <c r="Q1287" s="50" t="s">
        <v>5113</v>
      </c>
      <c r="R1287" s="50" t="s">
        <v>7734</v>
      </c>
      <c r="S1287" s="50" t="str">
        <f t="shared" ca="1" si="222"/>
        <v>C:\Altium Libraries\Passives Library\DataSheet\Aluminum Electrolytic Capacitors (Panasonic).pdf</v>
      </c>
      <c r="T1287" s="50" t="str">
        <f t="shared" si="219"/>
        <v>105℃ STANDARD ALUMINUM ELECTROLYTIC CAPACITORS CapAl10X16X5.0 4.7uF±20% 250 V 105⁰С</v>
      </c>
    </row>
    <row r="1288" spans="1:20" x14ac:dyDescent="0.3">
      <c r="A1288" s="50" t="s">
        <v>8048</v>
      </c>
      <c r="B1288" s="50" t="str">
        <f t="shared" si="220"/>
        <v>NHG</v>
      </c>
      <c r="C1288" s="52" t="s">
        <v>5162</v>
      </c>
      <c r="D1288" s="50" t="str">
        <f t="shared" si="223"/>
        <v>10uF</v>
      </c>
      <c r="E1288" s="50" t="s">
        <v>5109</v>
      </c>
      <c r="F1288" s="50" t="str">
        <f t="shared" si="221"/>
        <v>250 V</v>
      </c>
      <c r="G1288" s="50" t="str">
        <f t="shared" si="215"/>
        <v>105⁰С</v>
      </c>
      <c r="H1288" s="52" t="s">
        <v>8049</v>
      </c>
      <c r="I1288" s="50" t="str">
        <f t="shared" si="216"/>
        <v>CapAl10X20X5.0mm 10uF, 250 V</v>
      </c>
      <c r="J1288" s="45" t="s">
        <v>23</v>
      </c>
      <c r="K1288" s="53" t="s">
        <v>5111</v>
      </c>
      <c r="L1288" s="45" t="s">
        <v>25</v>
      </c>
      <c r="M1288" s="52" t="str">
        <f t="shared" si="217"/>
        <v>CapAl10X20X5.0</v>
      </c>
      <c r="N1288" s="52" t="str">
        <f t="shared" si="224"/>
        <v>CapAl10X20X5.0RA</v>
      </c>
      <c r="O1288" s="52" t="str">
        <f t="shared" si="218"/>
        <v>CapAl10X20X5.0LA</v>
      </c>
      <c r="P1288" s="52" t="s">
        <v>8033</v>
      </c>
      <c r="Q1288" s="50" t="s">
        <v>5113</v>
      </c>
      <c r="R1288" s="50" t="s">
        <v>7734</v>
      </c>
      <c r="S1288" s="50" t="str">
        <f t="shared" ca="1" si="222"/>
        <v>C:\Altium Libraries\Passives Library\DataSheet\Aluminum Electrolytic Capacitors (Panasonic).pdf</v>
      </c>
      <c r="T1288" s="50" t="str">
        <f t="shared" si="219"/>
        <v>105℃ STANDARD ALUMINUM ELECTROLYTIC CAPACITORS CapAl10X20X5.0 10uF±20% 250 V 105⁰С</v>
      </c>
    </row>
    <row r="1289" spans="1:20" x14ac:dyDescent="0.3">
      <c r="A1289" s="50" t="s">
        <v>8050</v>
      </c>
      <c r="B1289" s="50" t="str">
        <f t="shared" si="220"/>
        <v>NHG</v>
      </c>
      <c r="C1289" s="52" t="s">
        <v>5184</v>
      </c>
      <c r="D1289" s="50" t="str">
        <f t="shared" si="223"/>
        <v>22uF</v>
      </c>
      <c r="E1289" s="50" t="s">
        <v>5109</v>
      </c>
      <c r="F1289" s="50" t="str">
        <f t="shared" si="221"/>
        <v>250 V</v>
      </c>
      <c r="G1289" s="50" t="str">
        <f t="shared" si="215"/>
        <v>105⁰С</v>
      </c>
      <c r="H1289" s="52" t="s">
        <v>7825</v>
      </c>
      <c r="I1289" s="50" t="str">
        <f t="shared" si="216"/>
        <v>CapAl12.5X20X5.0mm 22uF, 250 V</v>
      </c>
      <c r="J1289" s="45" t="s">
        <v>23</v>
      </c>
      <c r="K1289" s="53" t="s">
        <v>5111</v>
      </c>
      <c r="L1289" s="45" t="s">
        <v>25</v>
      </c>
      <c r="M1289" s="52" t="str">
        <f t="shared" si="217"/>
        <v>CapAl12.5X20X5.0</v>
      </c>
      <c r="N1289" s="52" t="str">
        <f t="shared" si="224"/>
        <v>CapAl12.5X20X5.0RA</v>
      </c>
      <c r="O1289" s="52" t="str">
        <f t="shared" si="218"/>
        <v>CapAl12.5X20X5.0LA</v>
      </c>
      <c r="P1289" s="52" t="s">
        <v>8036</v>
      </c>
      <c r="Q1289" s="50" t="s">
        <v>5113</v>
      </c>
      <c r="R1289" s="50" t="s">
        <v>7734</v>
      </c>
      <c r="S1289" s="50" t="str">
        <f t="shared" ca="1" si="222"/>
        <v>C:\Altium Libraries\Passives Library\DataSheet\Aluminum Electrolytic Capacitors (Panasonic).pdf</v>
      </c>
      <c r="T1289" s="50" t="str">
        <f t="shared" si="219"/>
        <v>105℃ STANDARD ALUMINUM ELECTROLYTIC CAPACITORS CapAl12.5X20X5.0 22uF±20% 250 V 105⁰С</v>
      </c>
    </row>
    <row r="1290" spans="1:20" x14ac:dyDescent="0.3">
      <c r="A1290" s="50" t="s">
        <v>8051</v>
      </c>
      <c r="B1290" s="50" t="str">
        <f t="shared" si="220"/>
        <v>NHG</v>
      </c>
      <c r="C1290" s="52" t="s">
        <v>5218</v>
      </c>
      <c r="D1290" s="50" t="str">
        <f t="shared" si="223"/>
        <v>33uF</v>
      </c>
      <c r="E1290" s="50" t="s">
        <v>5109</v>
      </c>
      <c r="F1290" s="50" t="str">
        <f t="shared" si="221"/>
        <v>250 V</v>
      </c>
      <c r="G1290" s="50" t="str">
        <f t="shared" si="215"/>
        <v>105⁰С</v>
      </c>
      <c r="H1290" s="52" t="s">
        <v>8052</v>
      </c>
      <c r="I1290" s="50" t="str">
        <f t="shared" si="216"/>
        <v>CapAl16X25X7.5mm 33uF, 250 V</v>
      </c>
      <c r="J1290" s="45" t="s">
        <v>23</v>
      </c>
      <c r="K1290" s="53" t="s">
        <v>5111</v>
      </c>
      <c r="L1290" s="45" t="s">
        <v>25</v>
      </c>
      <c r="M1290" s="52" t="str">
        <f t="shared" si="217"/>
        <v>CapAl16X25X7.5</v>
      </c>
      <c r="N1290" s="52" t="str">
        <f t="shared" si="224"/>
        <v>CapAl16X25X7.5RA</v>
      </c>
      <c r="O1290" s="52" t="str">
        <f t="shared" si="218"/>
        <v>CapAl16X25X7.5LA</v>
      </c>
      <c r="P1290" s="52" t="s">
        <v>8038</v>
      </c>
      <c r="Q1290" s="50" t="s">
        <v>5113</v>
      </c>
      <c r="R1290" s="50" t="s">
        <v>7734</v>
      </c>
      <c r="S1290" s="50" t="str">
        <f t="shared" ca="1" si="222"/>
        <v>C:\Altium Libraries\Passives Library\DataSheet\Aluminum Electrolytic Capacitors (Panasonic).pdf</v>
      </c>
      <c r="T1290" s="50" t="str">
        <f t="shared" si="219"/>
        <v>105℃ STANDARD ALUMINUM ELECTROLYTIC CAPACITORS CapAl16X25X7.5 33uF±20% 250 V 105⁰С</v>
      </c>
    </row>
    <row r="1291" spans="1:20" x14ac:dyDescent="0.3">
      <c r="A1291" s="50" t="s">
        <v>8053</v>
      </c>
      <c r="B1291" s="50" t="str">
        <f t="shared" si="220"/>
        <v>NHG</v>
      </c>
      <c r="C1291" s="52" t="s">
        <v>5218</v>
      </c>
      <c r="D1291" s="50" t="str">
        <f t="shared" si="223"/>
        <v>47uF</v>
      </c>
      <c r="E1291" s="50" t="s">
        <v>5109</v>
      </c>
      <c r="F1291" s="50" t="str">
        <f t="shared" si="221"/>
        <v>250 V</v>
      </c>
      <c r="G1291" s="50" t="str">
        <f t="shared" si="215"/>
        <v>105⁰С</v>
      </c>
      <c r="H1291" s="52" t="s">
        <v>7739</v>
      </c>
      <c r="I1291" s="50" t="str">
        <f t="shared" si="216"/>
        <v>CapAl16X25X7.5mm 47uF, 250 V</v>
      </c>
      <c r="J1291" s="45" t="s">
        <v>23</v>
      </c>
      <c r="K1291" s="53" t="s">
        <v>5111</v>
      </c>
      <c r="L1291" s="45" t="s">
        <v>25</v>
      </c>
      <c r="M1291" s="52" t="str">
        <f t="shared" si="217"/>
        <v>CapAl16X25X7.5</v>
      </c>
      <c r="N1291" s="52" t="str">
        <f t="shared" si="224"/>
        <v>CapAl16X25X7.5RA</v>
      </c>
      <c r="O1291" s="52" t="str">
        <f t="shared" si="218"/>
        <v>CapAl16X25X7.5LA</v>
      </c>
      <c r="P1291" s="52" t="s">
        <v>8040</v>
      </c>
      <c r="Q1291" s="50" t="s">
        <v>5113</v>
      </c>
      <c r="R1291" s="50" t="s">
        <v>7734</v>
      </c>
      <c r="S1291" s="50" t="str">
        <f t="shared" ca="1" si="222"/>
        <v>C:\Altium Libraries\Passives Library\DataSheet\Aluminum Electrolytic Capacitors (Panasonic).pdf</v>
      </c>
      <c r="T1291" s="50" t="str">
        <f t="shared" si="219"/>
        <v>105℃ STANDARD ALUMINUM ELECTROLYTIC CAPACITORS CapAl16X25X7.5 47uF±20% 250 V 105⁰С</v>
      </c>
    </row>
    <row r="1292" spans="1:20" x14ac:dyDescent="0.3">
      <c r="A1292" s="50" t="s">
        <v>8054</v>
      </c>
      <c r="B1292" s="50" t="str">
        <f t="shared" si="220"/>
        <v>NHG</v>
      </c>
      <c r="C1292" s="52" t="s">
        <v>5234</v>
      </c>
      <c r="D1292" s="50" t="str">
        <f t="shared" si="223"/>
        <v>100uF</v>
      </c>
      <c r="E1292" s="50" t="s">
        <v>5109</v>
      </c>
      <c r="F1292" s="50" t="str">
        <f t="shared" si="221"/>
        <v>250 V</v>
      </c>
      <c r="G1292" s="50" t="str">
        <f t="shared" si="215"/>
        <v>105⁰С</v>
      </c>
      <c r="H1292" s="52" t="s">
        <v>8055</v>
      </c>
      <c r="I1292" s="50" t="str">
        <f t="shared" si="216"/>
        <v>CapAl18X31.5X7.5mm 100uF, 250 V</v>
      </c>
      <c r="J1292" s="45" t="s">
        <v>23</v>
      </c>
      <c r="K1292" s="53" t="s">
        <v>5111</v>
      </c>
      <c r="L1292" s="45" t="s">
        <v>25</v>
      </c>
      <c r="M1292" s="52" t="str">
        <f t="shared" si="217"/>
        <v>CapAl18X31.5X7.5</v>
      </c>
      <c r="N1292" s="52" t="str">
        <f t="shared" si="224"/>
        <v>CapAl18X31.5X7.5RA</v>
      </c>
      <c r="O1292" s="52" t="str">
        <f t="shared" si="218"/>
        <v>CapAl18X31.5X7.5LA</v>
      </c>
      <c r="P1292" s="52" t="s">
        <v>8043</v>
      </c>
      <c r="Q1292" s="50" t="s">
        <v>5113</v>
      </c>
      <c r="R1292" s="50" t="s">
        <v>7734</v>
      </c>
      <c r="S1292" s="50" t="str">
        <f t="shared" ca="1" si="222"/>
        <v>C:\Altium Libraries\Passives Library\DataSheet\Aluminum Electrolytic Capacitors (Panasonic).pdf</v>
      </c>
      <c r="T1292" s="50" t="str">
        <f t="shared" si="219"/>
        <v>105℃ STANDARD ALUMINUM ELECTROLYTIC CAPACITORS CapAl18X31.5X7.5 100uF±20% 250 V 105⁰С</v>
      </c>
    </row>
    <row r="1293" spans="1:20" x14ac:dyDescent="0.3">
      <c r="A1293" s="50" t="s">
        <v>8056</v>
      </c>
      <c r="B1293" s="50" t="str">
        <f t="shared" si="220"/>
        <v>NHG</v>
      </c>
      <c r="C1293" s="52" t="s">
        <v>5136</v>
      </c>
      <c r="D1293" s="50" t="s">
        <v>5581</v>
      </c>
      <c r="E1293" s="50" t="s">
        <v>5109</v>
      </c>
      <c r="F1293" s="50" t="str">
        <f t="shared" si="221"/>
        <v>400 V</v>
      </c>
      <c r="G1293" s="50" t="str">
        <f t="shared" si="215"/>
        <v>105⁰С</v>
      </c>
      <c r="H1293" s="52" t="s">
        <v>8057</v>
      </c>
      <c r="I1293" s="50" t="str">
        <f t="shared" si="216"/>
        <v>CapAl8X11.5X3.5mm 2.2uF, 400 V</v>
      </c>
      <c r="J1293" s="45" t="s">
        <v>23</v>
      </c>
      <c r="K1293" s="53" t="s">
        <v>5111</v>
      </c>
      <c r="L1293" s="45" t="s">
        <v>25</v>
      </c>
      <c r="M1293" s="52" t="str">
        <f t="shared" si="217"/>
        <v>CapAl8X11.5X3.5</v>
      </c>
      <c r="N1293" s="52" t="str">
        <f t="shared" si="224"/>
        <v>CapAl8X11.5X3.5RA</v>
      </c>
      <c r="O1293" s="52" t="str">
        <f t="shared" si="218"/>
        <v>CapAl8X11.5X3.5LA</v>
      </c>
      <c r="P1293" s="52" t="s">
        <v>8058</v>
      </c>
      <c r="Q1293" s="50" t="s">
        <v>5113</v>
      </c>
      <c r="R1293" s="50" t="s">
        <v>7734</v>
      </c>
      <c r="S1293" s="50" t="str">
        <f t="shared" ca="1" si="222"/>
        <v>C:\Altium Libraries\Passives Library\DataSheet\Aluminum Electrolytic Capacitors (Panasonic).pdf</v>
      </c>
      <c r="T1293" s="50" t="str">
        <f t="shared" si="219"/>
        <v>105℃ STANDARD ALUMINUM ELECTROLYTIC CAPACITORS CapAl8X11.5X3.5 2.2uF±20% 400 V 105⁰С</v>
      </c>
    </row>
    <row r="1294" spans="1:20" x14ac:dyDescent="0.3">
      <c r="A1294" s="50" t="s">
        <v>8059</v>
      </c>
      <c r="B1294" s="50" t="str">
        <f t="shared" si="220"/>
        <v>NHG</v>
      </c>
      <c r="C1294" s="52" t="s">
        <v>5148</v>
      </c>
      <c r="D1294" s="50" t="s">
        <v>5585</v>
      </c>
      <c r="E1294" s="50" t="s">
        <v>5109</v>
      </c>
      <c r="F1294" s="50" t="str">
        <f t="shared" si="221"/>
        <v>400 V</v>
      </c>
      <c r="G1294" s="50" t="str">
        <f t="shared" si="215"/>
        <v>105⁰С</v>
      </c>
      <c r="H1294" s="52" t="s">
        <v>8060</v>
      </c>
      <c r="I1294" s="50" t="str">
        <f t="shared" si="216"/>
        <v>CapAl10X12.5X5.0mm 3.3uF, 400 V</v>
      </c>
      <c r="J1294" s="45" t="s">
        <v>23</v>
      </c>
      <c r="K1294" s="53" t="s">
        <v>5111</v>
      </c>
      <c r="L1294" s="45" t="s">
        <v>25</v>
      </c>
      <c r="M1294" s="52" t="str">
        <f t="shared" si="217"/>
        <v>CapAl10X12.5X5.0</v>
      </c>
      <c r="N1294" s="52" t="str">
        <f t="shared" si="224"/>
        <v>CapAl10X12.5X5.0RA</v>
      </c>
      <c r="O1294" s="52" t="str">
        <f t="shared" si="218"/>
        <v>CapAl10X12.5X5.0LA</v>
      </c>
      <c r="P1294" s="52" t="s">
        <v>8061</v>
      </c>
      <c r="Q1294" s="50" t="s">
        <v>5113</v>
      </c>
      <c r="R1294" s="50" t="s">
        <v>7734</v>
      </c>
      <c r="S1294" s="50" t="str">
        <f t="shared" ca="1" si="222"/>
        <v>C:\Altium Libraries\Passives Library\DataSheet\Aluminum Electrolytic Capacitors (Panasonic).pdf</v>
      </c>
      <c r="T1294" s="50" t="str">
        <f t="shared" si="219"/>
        <v>105℃ STANDARD ALUMINUM ELECTROLYTIC CAPACITORS CapAl10X12.5X5.0 3.3uF±20% 400 V 105⁰С</v>
      </c>
    </row>
    <row r="1295" spans="1:20" x14ac:dyDescent="0.3">
      <c r="A1295" s="50" t="s">
        <v>8062</v>
      </c>
      <c r="B1295" s="50" t="str">
        <f t="shared" si="220"/>
        <v>NHG</v>
      </c>
      <c r="C1295" s="52" t="s">
        <v>5158</v>
      </c>
      <c r="D1295" s="50" t="s">
        <v>5588</v>
      </c>
      <c r="E1295" s="50" t="s">
        <v>5109</v>
      </c>
      <c r="F1295" s="50" t="str">
        <f t="shared" si="221"/>
        <v>400 V</v>
      </c>
      <c r="G1295" s="50" t="str">
        <f t="shared" si="215"/>
        <v>105⁰С</v>
      </c>
      <c r="H1295" s="52" t="s">
        <v>8006</v>
      </c>
      <c r="I1295" s="50" t="str">
        <f t="shared" si="216"/>
        <v>CapAl10X16X5.0mm 4.7uF, 400 V</v>
      </c>
      <c r="J1295" s="45" t="s">
        <v>23</v>
      </c>
      <c r="K1295" s="53" t="s">
        <v>5111</v>
      </c>
      <c r="L1295" s="45" t="s">
        <v>25</v>
      </c>
      <c r="M1295" s="52" t="str">
        <f t="shared" si="217"/>
        <v>CapAl10X16X5.0</v>
      </c>
      <c r="N1295" s="52" t="str">
        <f t="shared" si="224"/>
        <v>CapAl10X16X5.0RA</v>
      </c>
      <c r="O1295" s="52" t="str">
        <f t="shared" si="218"/>
        <v>CapAl10X16X5.0LA</v>
      </c>
      <c r="P1295" s="52" t="s">
        <v>8063</v>
      </c>
      <c r="Q1295" s="50" t="s">
        <v>5113</v>
      </c>
      <c r="R1295" s="50" t="s">
        <v>7734</v>
      </c>
      <c r="S1295" s="50" t="str">
        <f t="shared" ca="1" si="222"/>
        <v>C:\Altium Libraries\Passives Library\DataSheet\Aluminum Electrolytic Capacitors (Panasonic).pdf</v>
      </c>
      <c r="T1295" s="50" t="str">
        <f t="shared" si="219"/>
        <v>105℃ STANDARD ALUMINUM ELECTROLYTIC CAPACITORS CapAl10X16X5.0 4.7uF±20% 400 V 105⁰С</v>
      </c>
    </row>
    <row r="1296" spans="1:20" x14ac:dyDescent="0.3">
      <c r="A1296" s="50" t="s">
        <v>8064</v>
      </c>
      <c r="B1296" s="50" t="str">
        <f t="shared" si="220"/>
        <v>NHG</v>
      </c>
      <c r="C1296" s="52" t="s">
        <v>5162</v>
      </c>
      <c r="D1296" s="50" t="str">
        <f t="shared" si="223"/>
        <v>10uF</v>
      </c>
      <c r="E1296" s="50" t="s">
        <v>5109</v>
      </c>
      <c r="F1296" s="50" t="str">
        <f t="shared" si="221"/>
        <v>400 V</v>
      </c>
      <c r="G1296" s="50" t="str">
        <f t="shared" si="215"/>
        <v>105⁰С</v>
      </c>
      <c r="H1296" s="52" t="s">
        <v>8009</v>
      </c>
      <c r="I1296" s="50" t="str">
        <f t="shared" si="216"/>
        <v>CapAl10X20X5.0mm 10uF, 400 V</v>
      </c>
      <c r="J1296" s="45" t="s">
        <v>23</v>
      </c>
      <c r="K1296" s="53" t="s">
        <v>5111</v>
      </c>
      <c r="L1296" s="45" t="s">
        <v>25</v>
      </c>
      <c r="M1296" s="52" t="str">
        <f t="shared" si="217"/>
        <v>CapAl10X20X5.0</v>
      </c>
      <c r="N1296" s="52" t="str">
        <f t="shared" si="224"/>
        <v>CapAl10X20X5.0RA</v>
      </c>
      <c r="O1296" s="52" t="str">
        <f t="shared" si="218"/>
        <v>CapAl10X20X5.0LA</v>
      </c>
      <c r="P1296" s="52" t="s">
        <v>8065</v>
      </c>
      <c r="Q1296" s="50" t="s">
        <v>5113</v>
      </c>
      <c r="R1296" s="50" t="s">
        <v>7734</v>
      </c>
      <c r="S1296" s="50" t="str">
        <f t="shared" ca="1" si="222"/>
        <v>C:\Altium Libraries\Passives Library\DataSheet\Aluminum Electrolytic Capacitors (Panasonic).pdf</v>
      </c>
      <c r="T1296" s="50" t="str">
        <f t="shared" si="219"/>
        <v>105℃ STANDARD ALUMINUM ELECTROLYTIC CAPACITORS CapAl10X20X5.0 10uF±20% 400 V 105⁰С</v>
      </c>
    </row>
    <row r="1297" spans="1:20" x14ac:dyDescent="0.3">
      <c r="A1297" s="50" t="s">
        <v>8066</v>
      </c>
      <c r="B1297" s="50" t="str">
        <f t="shared" si="220"/>
        <v>NHG</v>
      </c>
      <c r="C1297" s="52" t="s">
        <v>5184</v>
      </c>
      <c r="D1297" s="50" t="str">
        <f t="shared" si="223"/>
        <v>22uF</v>
      </c>
      <c r="E1297" s="50" t="s">
        <v>5109</v>
      </c>
      <c r="F1297" s="50" t="str">
        <f t="shared" si="221"/>
        <v>400 V</v>
      </c>
      <c r="G1297" s="50" t="str">
        <f t="shared" si="215"/>
        <v>105⁰С</v>
      </c>
      <c r="H1297" s="52" t="s">
        <v>8067</v>
      </c>
      <c r="I1297" s="50" t="str">
        <f t="shared" si="216"/>
        <v>CapAl12.5X20X5.0mm 22uF, 400 V</v>
      </c>
      <c r="J1297" s="45" t="s">
        <v>23</v>
      </c>
      <c r="K1297" s="53" t="s">
        <v>5111</v>
      </c>
      <c r="L1297" s="45" t="s">
        <v>25</v>
      </c>
      <c r="M1297" s="52" t="str">
        <f t="shared" si="217"/>
        <v>CapAl12.5X20X5.0</v>
      </c>
      <c r="N1297" s="52" t="str">
        <f t="shared" si="224"/>
        <v>CapAl12.5X20X5.0RA</v>
      </c>
      <c r="O1297" s="52" t="str">
        <f t="shared" si="218"/>
        <v>CapAl12.5X20X5.0LA</v>
      </c>
      <c r="P1297" s="52" t="s">
        <v>8068</v>
      </c>
      <c r="Q1297" s="50" t="s">
        <v>5113</v>
      </c>
      <c r="R1297" s="50" t="s">
        <v>7734</v>
      </c>
      <c r="S1297" s="50" t="str">
        <f t="shared" ca="1" si="222"/>
        <v>C:\Altium Libraries\Passives Library\DataSheet\Aluminum Electrolytic Capacitors (Panasonic).pdf</v>
      </c>
      <c r="T1297" s="50" t="str">
        <f t="shared" si="219"/>
        <v>105℃ STANDARD ALUMINUM ELECTROLYTIC CAPACITORS CapAl12.5X20X5.0 22uF±20% 400 V 105⁰С</v>
      </c>
    </row>
    <row r="1298" spans="1:20" x14ac:dyDescent="0.3">
      <c r="A1298" s="50" t="s">
        <v>8069</v>
      </c>
      <c r="B1298" s="50" t="str">
        <f t="shared" si="220"/>
        <v>NHG</v>
      </c>
      <c r="C1298" s="52" t="s">
        <v>5218</v>
      </c>
      <c r="D1298" s="50" t="str">
        <f t="shared" si="223"/>
        <v>33uF</v>
      </c>
      <c r="E1298" s="50" t="s">
        <v>5109</v>
      </c>
      <c r="F1298" s="50" t="str">
        <f t="shared" si="221"/>
        <v>400 V</v>
      </c>
      <c r="G1298" s="50" t="str">
        <f t="shared" si="215"/>
        <v>105⁰С</v>
      </c>
      <c r="H1298" s="52" t="s">
        <v>8052</v>
      </c>
      <c r="I1298" s="50" t="str">
        <f t="shared" si="216"/>
        <v>CapAl16X25X7.5mm 33uF, 400 V</v>
      </c>
      <c r="J1298" s="45" t="s">
        <v>23</v>
      </c>
      <c r="K1298" s="53" t="s">
        <v>5111</v>
      </c>
      <c r="L1298" s="45" t="s">
        <v>25</v>
      </c>
      <c r="M1298" s="52" t="str">
        <f t="shared" si="217"/>
        <v>CapAl16X25X7.5</v>
      </c>
      <c r="N1298" s="52" t="str">
        <f t="shared" si="224"/>
        <v>CapAl16X25X7.5RA</v>
      </c>
      <c r="O1298" s="52" t="str">
        <f t="shared" si="218"/>
        <v>CapAl16X25X7.5LA</v>
      </c>
      <c r="P1298" s="52" t="s">
        <v>8070</v>
      </c>
      <c r="Q1298" s="50" t="s">
        <v>5113</v>
      </c>
      <c r="R1298" s="50" t="s">
        <v>7734</v>
      </c>
      <c r="S1298" s="50" t="str">
        <f t="shared" ca="1" si="222"/>
        <v>C:\Altium Libraries\Passives Library\DataSheet\Aluminum Electrolytic Capacitors (Panasonic).pdf</v>
      </c>
      <c r="T1298" s="50" t="str">
        <f t="shared" si="219"/>
        <v>105℃ STANDARD ALUMINUM ELECTROLYTIC CAPACITORS CapAl16X25X7.5 33uF±20% 400 V 105⁰С</v>
      </c>
    </row>
    <row r="1299" spans="1:20" x14ac:dyDescent="0.3">
      <c r="A1299" s="50" t="s">
        <v>8071</v>
      </c>
      <c r="B1299" s="50" t="str">
        <f t="shared" si="220"/>
        <v>NHG</v>
      </c>
      <c r="C1299" s="52" t="s">
        <v>5226</v>
      </c>
      <c r="D1299" s="50" t="str">
        <f t="shared" si="223"/>
        <v>47uF</v>
      </c>
      <c r="E1299" s="50" t="s">
        <v>5109</v>
      </c>
      <c r="F1299" s="50" t="str">
        <f t="shared" si="221"/>
        <v>400 V</v>
      </c>
      <c r="G1299" s="50" t="str">
        <f t="shared" si="215"/>
        <v>105⁰С</v>
      </c>
      <c r="H1299" s="52" t="s">
        <v>7769</v>
      </c>
      <c r="I1299" s="50" t="str">
        <f t="shared" si="216"/>
        <v>CapAl16X31.5X7.5mm 47uF, 400 V</v>
      </c>
      <c r="J1299" s="45" t="s">
        <v>23</v>
      </c>
      <c r="K1299" s="53" t="s">
        <v>5111</v>
      </c>
      <c r="L1299" s="45" t="s">
        <v>25</v>
      </c>
      <c r="M1299" s="52" t="str">
        <f t="shared" si="217"/>
        <v>CapAl16X31.5X7.5</v>
      </c>
      <c r="N1299" s="52" t="str">
        <f t="shared" si="224"/>
        <v>CapAl16X31.5X7.5RA</v>
      </c>
      <c r="O1299" s="52" t="str">
        <f t="shared" si="218"/>
        <v>CapAl16X31.5X7.5LA</v>
      </c>
      <c r="P1299" s="52" t="s">
        <v>8072</v>
      </c>
      <c r="Q1299" s="50" t="s">
        <v>5113</v>
      </c>
      <c r="R1299" s="50" t="s">
        <v>7734</v>
      </c>
      <c r="S1299" s="50" t="str">
        <f t="shared" ca="1" si="222"/>
        <v>C:\Altium Libraries\Passives Library\DataSheet\Aluminum Electrolytic Capacitors (Panasonic).pdf</v>
      </c>
      <c r="T1299" s="50" t="str">
        <f t="shared" si="219"/>
        <v>105℃ STANDARD ALUMINUM ELECTROLYTIC CAPACITORS CapAl16X31.5X7.5 47uF±20% 400 V 105⁰С</v>
      </c>
    </row>
    <row r="1300" spans="1:20" x14ac:dyDescent="0.3">
      <c r="A1300" s="50" t="s">
        <v>8073</v>
      </c>
      <c r="B1300" s="50" t="str">
        <f t="shared" si="220"/>
        <v>NHG</v>
      </c>
      <c r="C1300" s="52" t="s">
        <v>5148</v>
      </c>
      <c r="D1300" s="50" t="s">
        <v>5581</v>
      </c>
      <c r="E1300" s="50" t="s">
        <v>5109</v>
      </c>
      <c r="F1300" s="50" t="str">
        <f t="shared" si="221"/>
        <v>450 V</v>
      </c>
      <c r="G1300" s="50" t="str">
        <f t="shared" si="215"/>
        <v>105⁰С</v>
      </c>
      <c r="H1300" s="52" t="s">
        <v>8024</v>
      </c>
      <c r="I1300" s="50" t="str">
        <f t="shared" si="216"/>
        <v>CapAl10X12.5X5.0mm 2.2uF, 450 V</v>
      </c>
      <c r="J1300" s="45" t="s">
        <v>23</v>
      </c>
      <c r="K1300" s="53" t="s">
        <v>5111</v>
      </c>
      <c r="L1300" s="45" t="s">
        <v>25</v>
      </c>
      <c r="M1300" s="52" t="str">
        <f t="shared" si="217"/>
        <v>CapAl10X12.5X5.0</v>
      </c>
      <c r="N1300" s="52" t="str">
        <f t="shared" si="224"/>
        <v>CapAl10X12.5X5.0RA</v>
      </c>
      <c r="O1300" s="52" t="str">
        <f t="shared" si="218"/>
        <v>CapAl10X12.5X5.0LA</v>
      </c>
      <c r="P1300" s="52" t="s">
        <v>8074</v>
      </c>
      <c r="Q1300" s="50" t="s">
        <v>5113</v>
      </c>
      <c r="R1300" s="50" t="s">
        <v>7734</v>
      </c>
      <c r="S1300" s="50" t="str">
        <f t="shared" ca="1" si="222"/>
        <v>C:\Altium Libraries\Passives Library\DataSheet\Aluminum Electrolytic Capacitors (Panasonic).pdf</v>
      </c>
      <c r="T1300" s="50" t="str">
        <f t="shared" si="219"/>
        <v>105℃ STANDARD ALUMINUM ELECTROLYTIC CAPACITORS CapAl10X12.5X5.0 2.2uF±20% 450 V 105⁰С</v>
      </c>
    </row>
    <row r="1301" spans="1:20" x14ac:dyDescent="0.3">
      <c r="A1301" s="50" t="s">
        <v>8075</v>
      </c>
      <c r="B1301" s="50" t="str">
        <f t="shared" si="220"/>
        <v>NHG</v>
      </c>
      <c r="C1301" s="52" t="s">
        <v>5158</v>
      </c>
      <c r="D1301" s="50" t="s">
        <v>5585</v>
      </c>
      <c r="E1301" s="50" t="s">
        <v>5109</v>
      </c>
      <c r="F1301" s="50" t="str">
        <f t="shared" si="221"/>
        <v>450 V</v>
      </c>
      <c r="G1301" s="50" t="str">
        <f>CONCATENATE((IF(OR(B1301="TA",B1301="TP"),125,105)),"⁰С")</f>
        <v>105⁰С</v>
      </c>
      <c r="H1301" s="52" t="s">
        <v>8076</v>
      </c>
      <c r="I1301" s="50" t="str">
        <f>CONCATENATE(M1301,"mm ",D1301,", ",F1301)</f>
        <v>CapAl10X16X5.0mm 3.3uF, 450 V</v>
      </c>
      <c r="J1301" s="45" t="s">
        <v>23</v>
      </c>
      <c r="K1301" s="53" t="s">
        <v>5111</v>
      </c>
      <c r="L1301" s="45" t="s">
        <v>25</v>
      </c>
      <c r="M1301" s="52" t="str">
        <f>CONCATENATE("CapAl",MID(C1301,1,FIND("m",C1301,1)-1))</f>
        <v>CapAl10X16X5.0</v>
      </c>
      <c r="N1301" s="52" t="str">
        <f t="shared" si="224"/>
        <v>CapAl10X16X5.0RA</v>
      </c>
      <c r="O1301" s="52" t="str">
        <f>CONCATENATE(M1301,"LA")</f>
        <v>CapAl10X16X5.0LA</v>
      </c>
      <c r="P1301" s="52" t="s">
        <v>8077</v>
      </c>
      <c r="Q1301" s="50" t="s">
        <v>5113</v>
      </c>
      <c r="R1301" s="50" t="s">
        <v>7734</v>
      </c>
      <c r="S1301" s="50" t="str">
        <f t="shared" ca="1" si="222"/>
        <v>C:\Altium Libraries\Passives Library\DataSheet\Aluminum Electrolytic Capacitors (Panasonic).pdf</v>
      </c>
      <c r="T1301" s="50" t="str">
        <f>CONCATENATE(R1301," ",M1301," ",D1301,E1301," ",F1301," ",G1301)</f>
        <v>105℃ STANDARD ALUMINUM ELECTROLYTIC CAPACITORS CapAl10X16X5.0 3.3uF±20% 450 V 105⁰С</v>
      </c>
    </row>
    <row r="1302" spans="1:20" x14ac:dyDescent="0.3">
      <c r="A1302" s="50" t="s">
        <v>8078</v>
      </c>
      <c r="B1302" s="50" t="str">
        <f>CONCATENATE("N",MID(P1302,6,2))</f>
        <v>NHG</v>
      </c>
      <c r="C1302" s="52" t="s">
        <v>5162</v>
      </c>
      <c r="D1302" s="50" t="s">
        <v>5588</v>
      </c>
      <c r="E1302" s="50" t="s">
        <v>5109</v>
      </c>
      <c r="F1302" s="50" t="str">
        <f>CONCATENATE(IF((MID(P1302,4,2))="0J",6.3,IF((MID(P1302,4,2))="1A",10,IF((MID(P1302,4,2))="1C",16,IF((MID(P1302,4,2))="1E",25,IF((MID(P1302,4,2))="1V",35,IF((MID(P1302,4,2))="1H",50,IF((MID(P1302,4,2))="1J",63,IF((MID(P1302,4,2))="2A",100,IF((MID(P1302,4,2))="2C",160,IF((MID(P1302,4,2))="2D",200,IF((MID(P1302,4,2))="2E",250,IF((MID(P1302,4,2))="2V",350,IF((MID(P1302,4,2))="2G",400,IF((MID(P1302,4,2))="2W",450,0))))))))))))))," V")</f>
        <v>450 V</v>
      </c>
      <c r="G1302" s="50" t="str">
        <f>CONCATENATE((IF(OR(B1302="TA",B1302="TP"),125,105)),"⁰С")</f>
        <v>105⁰С</v>
      </c>
      <c r="H1302" s="52" t="s">
        <v>8079</v>
      </c>
      <c r="I1302" s="50" t="str">
        <f>CONCATENATE(M1302,"mm ",D1302,", ",F1302)</f>
        <v>CapAl10X20X5.0mm 4.7uF, 450 V</v>
      </c>
      <c r="J1302" s="45" t="s">
        <v>23</v>
      </c>
      <c r="K1302" s="53" t="s">
        <v>5111</v>
      </c>
      <c r="L1302" s="45" t="s">
        <v>25</v>
      </c>
      <c r="M1302" s="52" t="str">
        <f>CONCATENATE("CapAl",MID(C1302,1,FIND("m",C1302,1)-1))</f>
        <v>CapAl10X20X5.0</v>
      </c>
      <c r="N1302" s="52" t="str">
        <f t="shared" si="224"/>
        <v>CapAl10X20X5.0RA</v>
      </c>
      <c r="O1302" s="52" t="str">
        <f>CONCATENATE(M1302,"LA")</f>
        <v>CapAl10X20X5.0LA</v>
      </c>
      <c r="P1302" s="52" t="s">
        <v>8080</v>
      </c>
      <c r="Q1302" s="50" t="s">
        <v>5113</v>
      </c>
      <c r="R1302" s="50" t="s">
        <v>7734</v>
      </c>
      <c r="S1302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02" s="50" t="str">
        <f>CONCATENATE(R1302," ",M1302," ",D1302,E1302," ",F1302," ",G1302)</f>
        <v>105℃ STANDARD ALUMINUM ELECTROLYTIC CAPACITORS CapAl10X20X5.0 4.7uF±20% 450 V 105⁰С</v>
      </c>
    </row>
    <row r="1303" spans="1:20" x14ac:dyDescent="0.3">
      <c r="A1303" s="50" t="s">
        <v>8081</v>
      </c>
      <c r="B1303" s="50" t="str">
        <f>CONCATENATE("N",MID(P1303,6,2))</f>
        <v>NHG</v>
      </c>
      <c r="C1303" s="52" t="s">
        <v>5184</v>
      </c>
      <c r="D1303" s="50" t="str">
        <f t="shared" si="223"/>
        <v>10uF</v>
      </c>
      <c r="E1303" s="50" t="s">
        <v>5109</v>
      </c>
      <c r="F1303" s="50" t="str">
        <f>CONCATENATE(IF((MID(P1303,4,2))="0J",6.3,IF((MID(P1303,4,2))="1A",10,IF((MID(P1303,4,2))="1C",16,IF((MID(P1303,4,2))="1E",25,IF((MID(P1303,4,2))="1V",35,IF((MID(P1303,4,2))="1H",50,IF((MID(P1303,4,2))="1J",63,IF((MID(P1303,4,2))="2A",100,IF((MID(P1303,4,2))="2C",160,IF((MID(P1303,4,2))="2D",200,IF((MID(P1303,4,2))="2E",250,IF((MID(P1303,4,2))="2V",350,IF((MID(P1303,4,2))="2G",400,IF((MID(P1303,4,2))="2W",450,0))))))))))))))," V")</f>
        <v>450 V</v>
      </c>
      <c r="G1303" s="50" t="str">
        <f>CONCATENATE((IF(OR(B1303="TA",B1303="TP"),125,105)),"⁰С")</f>
        <v>105⁰С</v>
      </c>
      <c r="H1303" s="52" t="s">
        <v>8082</v>
      </c>
      <c r="I1303" s="50" t="str">
        <f>CONCATENATE(M1303,"mm ",D1303,", ",F1303)</f>
        <v>CapAl12.5X20X5.0mm 10uF, 450 V</v>
      </c>
      <c r="J1303" s="45" t="s">
        <v>23</v>
      </c>
      <c r="K1303" s="53" t="s">
        <v>5111</v>
      </c>
      <c r="L1303" s="45" t="s">
        <v>25</v>
      </c>
      <c r="M1303" s="52" t="str">
        <f>CONCATENATE("CapAl",MID(C1303,1,FIND("m",C1303,1)-1))</f>
        <v>CapAl12.5X20X5.0</v>
      </c>
      <c r="N1303" s="52" t="str">
        <f t="shared" si="224"/>
        <v>CapAl12.5X20X5.0RA</v>
      </c>
      <c r="O1303" s="52" t="str">
        <f>CONCATENATE(M1303,"LA")</f>
        <v>CapAl12.5X20X5.0LA</v>
      </c>
      <c r="P1303" s="52" t="s">
        <v>8083</v>
      </c>
      <c r="Q1303" s="50" t="s">
        <v>5113</v>
      </c>
      <c r="R1303" s="50" t="s">
        <v>7734</v>
      </c>
      <c r="S1303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03" s="50" t="str">
        <f>CONCATENATE(R1303," ",M1303," ",D1303,E1303," ",F1303," ",G1303)</f>
        <v>105℃ STANDARD ALUMINUM ELECTROLYTIC CAPACITORS CapAl12.5X20X5.0 10uF±20% 450 V 105⁰С</v>
      </c>
    </row>
    <row r="1304" spans="1:20" x14ac:dyDescent="0.3">
      <c r="A1304" s="50" t="s">
        <v>8084</v>
      </c>
      <c r="B1304" s="50" t="str">
        <f>CONCATENATE("N",MID(P1304,6,2))</f>
        <v>NHG</v>
      </c>
      <c r="C1304" s="52" t="s">
        <v>5218</v>
      </c>
      <c r="D1304" s="50" t="str">
        <f t="shared" si="223"/>
        <v>22uF</v>
      </c>
      <c r="E1304" s="50" t="s">
        <v>5109</v>
      </c>
      <c r="F1304" s="50" t="str">
        <f>CONCATENATE(IF((MID(P1304,4,2))="0J",6.3,IF((MID(P1304,4,2))="1A",10,IF((MID(P1304,4,2))="1C",16,IF((MID(P1304,4,2))="1E",25,IF((MID(P1304,4,2))="1V",35,IF((MID(P1304,4,2))="1H",50,IF((MID(P1304,4,2))="1J",63,IF((MID(P1304,4,2))="2A",100,IF((MID(P1304,4,2))="2C",160,IF((MID(P1304,4,2))="2D",200,IF((MID(P1304,4,2))="2E",250,IF((MID(P1304,4,2))="2V",350,IF((MID(P1304,4,2))="2G",400,IF((MID(P1304,4,2))="2W",450,0))))))))))))))," V")</f>
        <v>450 V</v>
      </c>
      <c r="G1304" s="50" t="str">
        <f>CONCATENATE((IF(OR(B1304="TA",B1304="TP"),125,105)),"⁰С")</f>
        <v>105⁰С</v>
      </c>
      <c r="H1304" s="52" t="s">
        <v>8085</v>
      </c>
      <c r="I1304" s="50" t="str">
        <f>CONCATENATE(M1304,"mm ",D1304,", ",F1304)</f>
        <v>CapAl16X25X7.5mm 22uF, 450 V</v>
      </c>
      <c r="J1304" s="45" t="s">
        <v>23</v>
      </c>
      <c r="K1304" s="53" t="s">
        <v>5111</v>
      </c>
      <c r="L1304" s="45" t="s">
        <v>25</v>
      </c>
      <c r="M1304" s="52" t="str">
        <f>CONCATENATE("CapAl",MID(C1304,1,FIND("m",C1304,1)-1))</f>
        <v>CapAl16X25X7.5</v>
      </c>
      <c r="N1304" s="52" t="str">
        <f t="shared" si="224"/>
        <v>CapAl16X25X7.5RA</v>
      </c>
      <c r="O1304" s="52" t="str">
        <f>CONCATENATE(M1304,"LA")</f>
        <v>CapAl16X25X7.5LA</v>
      </c>
      <c r="P1304" s="52" t="s">
        <v>8086</v>
      </c>
      <c r="Q1304" s="50" t="s">
        <v>5113</v>
      </c>
      <c r="R1304" s="50" t="s">
        <v>7734</v>
      </c>
      <c r="S1304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04" s="50" t="str">
        <f>CONCATENATE(R1304," ",M1304," ",D1304,E1304," ",F1304," ",G1304)</f>
        <v>105℃ STANDARD ALUMINUM ELECTROLYTIC CAPACITORS CapAl16X25X7.5 22uF±20% 450 V 105⁰С</v>
      </c>
    </row>
    <row r="1305" spans="1:20" x14ac:dyDescent="0.3">
      <c r="A1305" s="50" t="s">
        <v>8087</v>
      </c>
      <c r="B1305" s="50" t="str">
        <f>CONCATENATE("N",MID(P1305,6,2))</f>
        <v>NHG</v>
      </c>
      <c r="C1305" s="52" t="s">
        <v>5226</v>
      </c>
      <c r="D1305" s="50" t="str">
        <f t="shared" si="223"/>
        <v>30uF</v>
      </c>
      <c r="E1305" s="50" t="s">
        <v>5109</v>
      </c>
      <c r="F1305" s="50" t="str">
        <f>CONCATENATE(IF((MID(P1305,4,2))="0J",6.3,IF((MID(P1305,4,2))="1A",10,IF((MID(P1305,4,2))="1C",16,IF((MID(P1305,4,2))="1E",25,IF((MID(P1305,4,2))="1V",35,IF((MID(P1305,4,2))="1H",50,IF((MID(P1305,4,2))="1J",63,IF((MID(P1305,4,2))="2A",100,IF((MID(P1305,4,2))="2C",160,IF((MID(P1305,4,2))="2D",200,IF((MID(P1305,4,2))="2E",250,IF((MID(P1305,4,2))="2V",350,IF((MID(P1305,4,2))="2G",400,IF((MID(P1305,4,2))="2W",450,0))))))))))))))," V")</f>
        <v>450 V</v>
      </c>
      <c r="G1305" s="50" t="str">
        <f>CONCATENATE((IF(OR(B1305="TA",B1305="TP"),125,105)),"⁰С")</f>
        <v>105⁰С</v>
      </c>
      <c r="H1305" s="52" t="s">
        <v>8035</v>
      </c>
      <c r="I1305" s="50" t="str">
        <f>CONCATENATE(M1305,"mm ",D1305,", ",F1305)</f>
        <v>CapAl16X31.5X7.5mm 30uF, 450 V</v>
      </c>
      <c r="J1305" s="45" t="s">
        <v>23</v>
      </c>
      <c r="K1305" s="53" t="s">
        <v>5111</v>
      </c>
      <c r="L1305" s="45" t="s">
        <v>25</v>
      </c>
      <c r="M1305" s="52" t="str">
        <f>CONCATENATE("CapAl",MID(C1305,1,FIND("m",C1305,1)-1))</f>
        <v>CapAl16X31.5X7.5</v>
      </c>
      <c r="N1305" s="52" t="str">
        <f t="shared" si="224"/>
        <v>CapAl16X31.5X7.5RA</v>
      </c>
      <c r="O1305" s="52" t="str">
        <f>CONCATENATE(M1305,"LA")</f>
        <v>CapAl16X31.5X7.5LA</v>
      </c>
      <c r="P1305" s="52" t="s">
        <v>8088</v>
      </c>
      <c r="Q1305" s="50" t="s">
        <v>5113</v>
      </c>
      <c r="R1305" s="50" t="s">
        <v>7734</v>
      </c>
      <c r="S1305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05" s="50" t="str">
        <f>CONCATENATE(R1305," ",M1305," ",D1305,E1305," ",F1305," ",G1305)</f>
        <v>105℃ STANDARD ALUMINUM ELECTROLYTIC CAPACITORS CapAl16X31.5X7.5 30uF±20% 450 V 105⁰С</v>
      </c>
    </row>
    <row r="1306" spans="1:20" x14ac:dyDescent="0.3">
      <c r="A1306" s="54"/>
      <c r="B1306" s="54"/>
      <c r="C1306" s="55"/>
      <c r="D1306" s="54"/>
      <c r="E1306" s="54"/>
      <c r="F1306" s="56"/>
      <c r="G1306" s="54"/>
      <c r="H1306" s="55"/>
      <c r="I1306" s="56"/>
      <c r="J1306" s="54"/>
      <c r="K1306" s="54"/>
      <c r="L1306" s="54"/>
      <c r="M1306" s="55"/>
      <c r="N1306" s="55"/>
      <c r="O1306" s="55"/>
      <c r="P1306" s="55"/>
      <c r="Q1306" s="54"/>
      <c r="R1306" s="56"/>
      <c r="S1306" s="56"/>
      <c r="T1306" s="56"/>
    </row>
    <row r="1307" spans="1:20" x14ac:dyDescent="0.3">
      <c r="A1307" s="50" t="s">
        <v>8089</v>
      </c>
      <c r="B1307" s="50" t="str">
        <f>MID(P1307,4,2)</f>
        <v>GA</v>
      </c>
      <c r="C1307" s="51" t="s">
        <v>8090</v>
      </c>
      <c r="D1307" s="50" t="str">
        <f>CONCATENATE(MID(P1307,8,2)*POWER(10,MID(P1307,10,1)),"uF")</f>
        <v>22uF</v>
      </c>
      <c r="E1307" s="50" t="s">
        <v>5109</v>
      </c>
      <c r="F1307" s="50" t="str">
        <f>CONCATENATE(IF((MID(P1307,6,2))="0J",6.3,IF((MID(P1307,6,2))="1A",10,IF((MID(P1307,6,2))="1C",16,IF((MID(P1307,6,2))="1E",25,IF((MID(P1307,6,2))="1V",35,IF((MID(P1307,6,2))="1H",50,IF((MID(P1307,6,2))="1J",63,IF((MID(P1307,6,2))="2A",100,IF((MID(P1307,6,2))="2C",160,IF((MID(P1307,6,2))="2D",200,IF((MID(P1307,6,2))="2E",250,IF((MID(P1307,6,2))="2V",350,IF((MID(P1307,6,2))="2G",400,IF((MID(P1307,6,2))="2W",450,0))))))))))))))," V")</f>
        <v>10 V</v>
      </c>
      <c r="G1307" s="50" t="str">
        <f>CONCATENATE((IF(OR(B1307="TA",B1307="TP"),125,105)),"⁰С")</f>
        <v>105⁰С</v>
      </c>
      <c r="H1307" s="52" t="s">
        <v>6928</v>
      </c>
      <c r="I1307" s="50" t="str">
        <f t="shared" ref="I1307:I1337" si="225">CONCATENATE(M1307,"mm ",D1307,", ",F1307)</f>
        <v>CapAl4X7X5.0mm 22uF, 10 V</v>
      </c>
      <c r="J1307" s="45" t="s">
        <v>23</v>
      </c>
      <c r="K1307" s="53" t="s">
        <v>5111</v>
      </c>
      <c r="L1307" s="45" t="s">
        <v>25</v>
      </c>
      <c r="M1307" s="52" t="str">
        <f t="shared" ref="M1307:M1337" si="226">CONCATENATE("CapAl",MID(C1307,1,FIND("m",C1307,1)-1))</f>
        <v>CapAl4X7X5.0</v>
      </c>
      <c r="N1307" s="52" t="str">
        <f t="shared" si="224"/>
        <v>CapAl4X7X5.0RA</v>
      </c>
      <c r="O1307" s="52" t="str">
        <f t="shared" ref="O1307:O1337" si="227">CONCATENATE(M1307,"LA")</f>
        <v>CapAl4X7X5.0LA</v>
      </c>
      <c r="P1307" s="52" t="s">
        <v>8091</v>
      </c>
      <c r="Q1307" s="50" t="s">
        <v>5113</v>
      </c>
      <c r="R1307" s="22" t="s">
        <v>8092</v>
      </c>
      <c r="S1307" s="22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07" s="50" t="str">
        <f t="shared" ref="T1307:T1337" si="228">CONCATENATE(R1307," ",M1307," ",D1307,E1307," ",F1307," ",G1307)</f>
        <v>7mm HEIGHT ALUMINUM ELECTROLYTIC CAPACITORS CapAl4X7X5.0 22uF±20% 10 V 105⁰С</v>
      </c>
    </row>
    <row r="1308" spans="1:20" x14ac:dyDescent="0.3">
      <c r="A1308" s="50" t="s">
        <v>8093</v>
      </c>
      <c r="B1308" s="50" t="str">
        <f t="shared" ref="B1308:B1337" si="229">MID(P1308,4,2)</f>
        <v>GA</v>
      </c>
      <c r="C1308" s="51" t="s">
        <v>8094</v>
      </c>
      <c r="D1308" s="50" t="str">
        <f>CONCATENATE(MID(P1308,8,2)*POWER(10,MID(P1308,10,1)),"uF")</f>
        <v>33uF</v>
      </c>
      <c r="E1308" s="50" t="s">
        <v>5109</v>
      </c>
      <c r="F1308" s="50" t="str">
        <f>CONCATENATE(IF((MID(P1308,6,2))="0J",6.3,IF((MID(P1308,6,2))="1A",10,IF((MID(P1308,6,2))="1C",16,IF((MID(P1308,6,2))="1E",25,IF((MID(P1308,6,2))="1V",35,IF((MID(P1308,6,2))="1H",50,IF((MID(P1308,6,2))="1J",63,IF((MID(P1308,6,2))="2A",100,IF((MID(P1308,6,2))="2C",160,IF((MID(P1308,6,2))="2D",200,IF((MID(P1308,6,2))="2E",250,IF((MID(P1308,6,2))="2V",350,IF((MID(P1308,6,2))="2G",400,IF((MID(P1308,6,2))="2W",450,0))))))))))))))," V")</f>
        <v>10 V</v>
      </c>
      <c r="G1308" s="50" t="str">
        <f>CONCATENATE((IF(OR(B1308="TA",B1308="TP"),125,105)),"⁰С")</f>
        <v>105⁰С</v>
      </c>
      <c r="H1308" s="52" t="s">
        <v>6934</v>
      </c>
      <c r="I1308" s="50" t="str">
        <f t="shared" si="225"/>
        <v>CapAl5X7X5.0mm 33uF, 10 V</v>
      </c>
      <c r="J1308" s="45" t="s">
        <v>23</v>
      </c>
      <c r="K1308" s="53" t="s">
        <v>5111</v>
      </c>
      <c r="L1308" s="45" t="s">
        <v>25</v>
      </c>
      <c r="M1308" s="52" t="str">
        <f t="shared" si="226"/>
        <v>CapAl5X7X5.0</v>
      </c>
      <c r="N1308" s="52" t="str">
        <f t="shared" si="224"/>
        <v>CapAl5X7X5.0RA</v>
      </c>
      <c r="O1308" s="52" t="str">
        <f t="shared" si="227"/>
        <v>CapAl5X7X5.0LA</v>
      </c>
      <c r="P1308" s="52" t="s">
        <v>8095</v>
      </c>
      <c r="Q1308" s="50" t="s">
        <v>5113</v>
      </c>
      <c r="R1308" s="22" t="s">
        <v>8092</v>
      </c>
      <c r="S1308" s="22" t="str">
        <f t="shared" ref="S1308:S1337" ca="1" si="230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08" s="50" t="str">
        <f t="shared" si="228"/>
        <v>7mm HEIGHT ALUMINUM ELECTROLYTIC CAPACITORS CapAl5X7X5.0 33uF±20% 10 V 105⁰С</v>
      </c>
    </row>
    <row r="1309" spans="1:20" x14ac:dyDescent="0.3">
      <c r="A1309" s="50" t="s">
        <v>8096</v>
      </c>
      <c r="B1309" s="50" t="str">
        <f t="shared" si="229"/>
        <v>GA</v>
      </c>
      <c r="C1309" s="51" t="s">
        <v>8097</v>
      </c>
      <c r="D1309" s="50" t="str">
        <f>CONCATENATE(MID(P1309,8,2)*POWER(10,MID(P1309,10,1)),"uF")</f>
        <v>47uF</v>
      </c>
      <c r="E1309" s="50" t="s">
        <v>5109</v>
      </c>
      <c r="F1309" s="50" t="str">
        <f>CONCATENATE(IF((MID(P1309,6,2))="0J",6.3,IF((MID(P1309,6,2))="1A",10,IF((MID(P1309,6,2))="1C",16,IF((MID(P1309,6,2))="1E",25,IF((MID(P1309,6,2))="1V",35,IF((MID(P1309,6,2))="1H",50,IF((MID(P1309,6,2))="1J",63,IF((MID(P1309,6,2))="2A",100,IF((MID(P1309,6,2))="2C",160,IF((MID(P1309,6,2))="2D",200,IF((MID(P1309,6,2))="2E",250,IF((MID(P1309,6,2))="2V",350,IF((MID(P1309,6,2))="2G",400,IF((MID(P1309,6,2))="2W",450,0))))))))))))))," V")</f>
        <v>10 V</v>
      </c>
      <c r="G1309" s="50" t="str">
        <f>CONCATENATE((IF(OR(B1309="TA",B1309="TP"),125,105)),"⁰С")</f>
        <v>105⁰С</v>
      </c>
      <c r="H1309" s="52" t="s">
        <v>5110</v>
      </c>
      <c r="I1309" s="50" t="str">
        <f t="shared" si="225"/>
        <v>CapAl6.3X7X5.0mm 47uF, 10 V</v>
      </c>
      <c r="J1309" s="45" t="s">
        <v>23</v>
      </c>
      <c r="K1309" s="53" t="s">
        <v>5111</v>
      </c>
      <c r="L1309" s="45" t="s">
        <v>25</v>
      </c>
      <c r="M1309" s="52" t="str">
        <f t="shared" si="226"/>
        <v>CapAl6.3X7X5.0</v>
      </c>
      <c r="N1309" s="52" t="str">
        <f t="shared" si="224"/>
        <v>CapAl6.3X7X5.0RA</v>
      </c>
      <c r="O1309" s="52" t="str">
        <f t="shared" si="227"/>
        <v>CapAl6.3X7X5.0LA</v>
      </c>
      <c r="P1309" s="52" t="s">
        <v>8098</v>
      </c>
      <c r="Q1309" s="50" t="s">
        <v>5113</v>
      </c>
      <c r="R1309" s="22" t="s">
        <v>8092</v>
      </c>
      <c r="S1309" s="22" t="str">
        <f t="shared" ca="1" si="230"/>
        <v>C:\Altium Libraries\Passives Library\DataSheet\Aluminum Electrolytic Capacitors (Panasonic).pdf</v>
      </c>
      <c r="T1309" s="50" t="str">
        <f t="shared" si="228"/>
        <v>7mm HEIGHT ALUMINUM ELECTROLYTIC CAPACITORS CapAl6.3X7X5.0 47uF±20% 10 V 105⁰С</v>
      </c>
    </row>
    <row r="1310" spans="1:20" x14ac:dyDescent="0.3">
      <c r="A1310" s="50" t="s">
        <v>8099</v>
      </c>
      <c r="B1310" s="50" t="str">
        <f t="shared" si="229"/>
        <v>GA</v>
      </c>
      <c r="C1310" s="51" t="s">
        <v>8097</v>
      </c>
      <c r="D1310" s="50" t="str">
        <f>CONCATENATE(MID(P1310,8,2)*POWER(10,MID(P1310,10,1)),"uF")</f>
        <v>68uF</v>
      </c>
      <c r="E1310" s="50" t="s">
        <v>5109</v>
      </c>
      <c r="F1310" s="50" t="str">
        <f>CONCATENATE(IF((MID(P1310,6,2))="0J",6.3,IF((MID(P1310,6,2))="1A",10,IF((MID(P1310,6,2))="1C",16,IF((MID(P1310,6,2))="1E",25,IF((MID(P1310,6,2))="1V",35,IF((MID(P1310,6,2))="1H",50,IF((MID(P1310,6,2))="1J",63,IF((MID(P1310,6,2))="2A",100,IF((MID(P1310,6,2))="2C",160,IF((MID(P1310,6,2))="2D",200,IF((MID(P1310,6,2))="2E",250,IF((MID(P1310,6,2))="2V",350,IF((MID(P1310,6,2))="2G",400,IF((MID(P1310,6,2))="2W",450,0))))))))))))))," V")</f>
        <v>10 V</v>
      </c>
      <c r="G1310" s="50" t="str">
        <f>CONCATENATE((IF(OR(B1310="TA",B1310="TP"),125,105)),"⁰С")</f>
        <v>105⁰С</v>
      </c>
      <c r="H1310" s="52" t="s">
        <v>8100</v>
      </c>
      <c r="I1310" s="50" t="str">
        <f t="shared" si="225"/>
        <v>CapAl6.3X7X5.0mm 68uF, 10 V</v>
      </c>
      <c r="J1310" s="45" t="s">
        <v>23</v>
      </c>
      <c r="K1310" s="53" t="s">
        <v>5111</v>
      </c>
      <c r="L1310" s="45" t="s">
        <v>25</v>
      </c>
      <c r="M1310" s="52" t="str">
        <f t="shared" si="226"/>
        <v>CapAl6.3X7X5.0</v>
      </c>
      <c r="N1310" s="52" t="str">
        <f t="shared" si="224"/>
        <v>CapAl6.3X7X5.0RA</v>
      </c>
      <c r="O1310" s="52" t="str">
        <f t="shared" si="227"/>
        <v>CapAl6.3X7X5.0LA</v>
      </c>
      <c r="P1310" s="52" t="s">
        <v>8101</v>
      </c>
      <c r="Q1310" s="50" t="s">
        <v>5113</v>
      </c>
      <c r="R1310" s="22" t="s">
        <v>8092</v>
      </c>
      <c r="S1310" s="22" t="str">
        <f t="shared" ca="1" si="230"/>
        <v>C:\Altium Libraries\Passives Library\DataSheet\Aluminum Electrolytic Capacitors (Panasonic).pdf</v>
      </c>
      <c r="T1310" s="50" t="str">
        <f t="shared" si="228"/>
        <v>7mm HEIGHT ALUMINUM ELECTROLYTIC CAPACITORS CapAl6.3X7X5.0 68uF±20% 10 V 105⁰С</v>
      </c>
    </row>
    <row r="1311" spans="1:20" x14ac:dyDescent="0.3">
      <c r="A1311" s="50" t="s">
        <v>8102</v>
      </c>
      <c r="B1311" s="50" t="str">
        <f t="shared" si="229"/>
        <v>GA</v>
      </c>
      <c r="C1311" s="52" t="s">
        <v>8097</v>
      </c>
      <c r="D1311" s="50" t="str">
        <f t="shared" ref="D1311:D1337" si="231">CONCATENATE(MID(P1311,8,2)*POWER(10,MID(P1311,10,1)),"uF")</f>
        <v>100uF</v>
      </c>
      <c r="E1311" s="50" t="s">
        <v>5109</v>
      </c>
      <c r="F1311" s="50" t="str">
        <f t="shared" ref="F1311:F1337" si="232">CONCATENATE(IF((MID(P1311,6,2))="0J",6.3,IF((MID(P1311,6,2))="1A",10,IF((MID(P1311,6,2))="1C",16,IF((MID(P1311,6,2))="1E",25,IF((MID(P1311,6,2))="1V",35,IF((MID(P1311,6,2))="1H",50,IF((MID(P1311,6,2))="1J",63,IF((MID(P1311,6,2))="2A",100,IF((MID(P1311,6,2))="2C",160,IF((MID(P1311,6,2))="2D",200,IF((MID(P1311,6,2))="2E",250,IF((MID(P1311,6,2))="2V",350,IF((MID(P1311,6,2))="2G",400,IF((MID(P1311,6,2))="2W",450,0))))))))))))))," V")</f>
        <v>10 V</v>
      </c>
      <c r="G1311" s="50" t="str">
        <f t="shared" ref="G1311:G1337" si="233">CONCATENATE((IF(OR(B1311="TA",B1311="TP"),125,105)),"⁰С")</f>
        <v>105⁰С</v>
      </c>
      <c r="H1311" s="52" t="s">
        <v>7616</v>
      </c>
      <c r="I1311" s="50" t="str">
        <f t="shared" si="225"/>
        <v>CapAl6.3X7X5.0mm 100uF, 10 V</v>
      </c>
      <c r="J1311" s="45" t="s">
        <v>23</v>
      </c>
      <c r="K1311" s="53" t="s">
        <v>5111</v>
      </c>
      <c r="L1311" s="45" t="s">
        <v>25</v>
      </c>
      <c r="M1311" s="52" t="str">
        <f t="shared" si="226"/>
        <v>CapAl6.3X7X5.0</v>
      </c>
      <c r="N1311" s="52" t="str">
        <f t="shared" si="224"/>
        <v>CapAl6.3X7X5.0RA</v>
      </c>
      <c r="O1311" s="52" t="str">
        <f t="shared" si="227"/>
        <v>CapAl6.3X7X5.0LA</v>
      </c>
      <c r="P1311" s="52" t="s">
        <v>8103</v>
      </c>
      <c r="Q1311" s="50" t="s">
        <v>5113</v>
      </c>
      <c r="R1311" s="22" t="s">
        <v>8092</v>
      </c>
      <c r="S1311" s="22" t="str">
        <f t="shared" ca="1" si="230"/>
        <v>C:\Altium Libraries\Passives Library\DataSheet\Aluminum Electrolytic Capacitors (Panasonic).pdf</v>
      </c>
      <c r="T1311" s="50" t="str">
        <f t="shared" si="228"/>
        <v>7mm HEIGHT ALUMINUM ELECTROLYTIC CAPACITORS CapAl6.3X7X5.0 100uF±20% 10 V 105⁰С</v>
      </c>
    </row>
    <row r="1312" spans="1:20" x14ac:dyDescent="0.3">
      <c r="A1312" s="50" t="s">
        <v>8104</v>
      </c>
      <c r="B1312" s="50" t="str">
        <f t="shared" si="229"/>
        <v>GA</v>
      </c>
      <c r="C1312" s="52" t="s">
        <v>8105</v>
      </c>
      <c r="D1312" s="50" t="str">
        <f t="shared" si="231"/>
        <v>220uF</v>
      </c>
      <c r="E1312" s="50" t="s">
        <v>5109</v>
      </c>
      <c r="F1312" s="50" t="str">
        <f t="shared" si="232"/>
        <v>10 V</v>
      </c>
      <c r="G1312" s="50" t="str">
        <f t="shared" si="233"/>
        <v>105⁰С</v>
      </c>
      <c r="H1312" s="52" t="s">
        <v>8106</v>
      </c>
      <c r="I1312" s="50" t="str">
        <f t="shared" si="225"/>
        <v>CapAl8X7X5.0mm 220uF, 10 V</v>
      </c>
      <c r="J1312" s="45" t="s">
        <v>23</v>
      </c>
      <c r="K1312" s="53" t="s">
        <v>5111</v>
      </c>
      <c r="L1312" s="45" t="s">
        <v>25</v>
      </c>
      <c r="M1312" s="52" t="str">
        <f t="shared" si="226"/>
        <v>CapAl8X7X5.0</v>
      </c>
      <c r="N1312" s="52" t="str">
        <f t="shared" si="224"/>
        <v>CapAl8X7X5.0RA</v>
      </c>
      <c r="O1312" s="52" t="str">
        <f t="shared" si="227"/>
        <v>CapAl8X7X5.0LA</v>
      </c>
      <c r="P1312" s="52" t="s">
        <v>8107</v>
      </c>
      <c r="Q1312" s="50" t="s">
        <v>5113</v>
      </c>
      <c r="R1312" s="22" t="s">
        <v>8092</v>
      </c>
      <c r="S1312" s="22" t="str">
        <f t="shared" ca="1" si="230"/>
        <v>C:\Altium Libraries\Passives Library\DataSheet\Aluminum Electrolytic Capacitors (Panasonic).pdf</v>
      </c>
      <c r="T1312" s="50" t="str">
        <f t="shared" si="228"/>
        <v>7mm HEIGHT ALUMINUM ELECTROLYTIC CAPACITORS CapAl8X7X5.0 220uF±20% 10 V 105⁰С</v>
      </c>
    </row>
    <row r="1313" spans="1:20" x14ac:dyDescent="0.3">
      <c r="A1313" s="50" t="s">
        <v>8108</v>
      </c>
      <c r="B1313" s="50" t="str">
        <f t="shared" si="229"/>
        <v>GA</v>
      </c>
      <c r="C1313" s="52" t="s">
        <v>8090</v>
      </c>
      <c r="D1313" s="50" t="str">
        <f t="shared" si="231"/>
        <v>10uF</v>
      </c>
      <c r="E1313" s="50" t="s">
        <v>5109</v>
      </c>
      <c r="F1313" s="50" t="str">
        <f t="shared" si="232"/>
        <v>16 V</v>
      </c>
      <c r="G1313" s="50" t="str">
        <f t="shared" si="233"/>
        <v>105⁰С</v>
      </c>
      <c r="H1313" s="52" t="s">
        <v>6928</v>
      </c>
      <c r="I1313" s="50" t="str">
        <f t="shared" si="225"/>
        <v>CapAl4X7X5.0mm 10uF, 16 V</v>
      </c>
      <c r="J1313" s="45" t="s">
        <v>23</v>
      </c>
      <c r="K1313" s="53" t="s">
        <v>5111</v>
      </c>
      <c r="L1313" s="45" t="s">
        <v>25</v>
      </c>
      <c r="M1313" s="52" t="str">
        <f t="shared" si="226"/>
        <v>CapAl4X7X5.0</v>
      </c>
      <c r="N1313" s="52" t="str">
        <f t="shared" si="224"/>
        <v>CapAl4X7X5.0RA</v>
      </c>
      <c r="O1313" s="52" t="str">
        <f t="shared" si="227"/>
        <v>CapAl4X7X5.0LA</v>
      </c>
      <c r="P1313" s="52" t="s">
        <v>8109</v>
      </c>
      <c r="Q1313" s="50" t="s">
        <v>5113</v>
      </c>
      <c r="R1313" s="22" t="s">
        <v>8092</v>
      </c>
      <c r="S1313" s="22" t="str">
        <f t="shared" ca="1" si="230"/>
        <v>C:\Altium Libraries\Passives Library\DataSheet\Aluminum Electrolytic Capacitors (Panasonic).pdf</v>
      </c>
      <c r="T1313" s="50" t="str">
        <f t="shared" si="228"/>
        <v>7mm HEIGHT ALUMINUM ELECTROLYTIC CAPACITORS CapAl4X7X5.0 10uF±20% 16 V 105⁰С</v>
      </c>
    </row>
    <row r="1314" spans="1:20" x14ac:dyDescent="0.3">
      <c r="A1314" s="50" t="s">
        <v>8110</v>
      </c>
      <c r="B1314" s="50" t="str">
        <f t="shared" si="229"/>
        <v>GA</v>
      </c>
      <c r="C1314" s="52" t="s">
        <v>8090</v>
      </c>
      <c r="D1314" s="50" t="str">
        <f t="shared" si="231"/>
        <v>15uF</v>
      </c>
      <c r="E1314" s="50" t="s">
        <v>5109</v>
      </c>
      <c r="F1314" s="50" t="str">
        <f t="shared" si="232"/>
        <v>16 V</v>
      </c>
      <c r="G1314" s="50" t="str">
        <f t="shared" si="233"/>
        <v>105⁰С</v>
      </c>
      <c r="H1314" s="52" t="s">
        <v>8111</v>
      </c>
      <c r="I1314" s="50" t="str">
        <f t="shared" si="225"/>
        <v>CapAl4X7X5.0mm 15uF, 16 V</v>
      </c>
      <c r="J1314" s="45" t="s">
        <v>23</v>
      </c>
      <c r="K1314" s="53" t="s">
        <v>5111</v>
      </c>
      <c r="L1314" s="45" t="s">
        <v>25</v>
      </c>
      <c r="M1314" s="52" t="str">
        <f t="shared" si="226"/>
        <v>CapAl4X7X5.0</v>
      </c>
      <c r="N1314" s="52" t="str">
        <f t="shared" si="224"/>
        <v>CapAl4X7X5.0RA</v>
      </c>
      <c r="O1314" s="52" t="str">
        <f t="shared" si="227"/>
        <v>CapAl4X7X5.0LA</v>
      </c>
      <c r="P1314" s="52" t="s">
        <v>8112</v>
      </c>
      <c r="Q1314" s="50" t="s">
        <v>5113</v>
      </c>
      <c r="R1314" s="22" t="s">
        <v>8092</v>
      </c>
      <c r="S1314" s="22" t="str">
        <f t="shared" ca="1" si="230"/>
        <v>C:\Altium Libraries\Passives Library\DataSheet\Aluminum Electrolytic Capacitors (Panasonic).pdf</v>
      </c>
      <c r="T1314" s="50" t="str">
        <f t="shared" si="228"/>
        <v>7mm HEIGHT ALUMINUM ELECTROLYTIC CAPACITORS CapAl4X7X5.0 15uF±20% 16 V 105⁰С</v>
      </c>
    </row>
    <row r="1315" spans="1:20" x14ac:dyDescent="0.3">
      <c r="A1315" s="50" t="s">
        <v>8113</v>
      </c>
      <c r="B1315" s="50" t="str">
        <f t="shared" si="229"/>
        <v>GA</v>
      </c>
      <c r="C1315" s="52" t="s">
        <v>8094</v>
      </c>
      <c r="D1315" s="50" t="str">
        <f t="shared" si="231"/>
        <v>22uF</v>
      </c>
      <c r="E1315" s="50" t="s">
        <v>5109</v>
      </c>
      <c r="F1315" s="50" t="str">
        <f t="shared" si="232"/>
        <v>16 V</v>
      </c>
      <c r="G1315" s="50" t="str">
        <f t="shared" si="233"/>
        <v>105⁰С</v>
      </c>
      <c r="H1315" s="52" t="s">
        <v>6934</v>
      </c>
      <c r="I1315" s="50" t="str">
        <f t="shared" si="225"/>
        <v>CapAl5X7X5.0mm 22uF, 16 V</v>
      </c>
      <c r="J1315" s="45" t="s">
        <v>23</v>
      </c>
      <c r="K1315" s="53" t="s">
        <v>5111</v>
      </c>
      <c r="L1315" s="45" t="s">
        <v>25</v>
      </c>
      <c r="M1315" s="52" t="str">
        <f t="shared" si="226"/>
        <v>CapAl5X7X5.0</v>
      </c>
      <c r="N1315" s="52" t="str">
        <f t="shared" si="224"/>
        <v>CapAl5X7X5.0RA</v>
      </c>
      <c r="O1315" s="52" t="str">
        <f t="shared" si="227"/>
        <v>CapAl5X7X5.0LA</v>
      </c>
      <c r="P1315" s="52" t="s">
        <v>8114</v>
      </c>
      <c r="Q1315" s="50" t="s">
        <v>5113</v>
      </c>
      <c r="R1315" s="22" t="s">
        <v>8092</v>
      </c>
      <c r="S1315" s="22" t="str">
        <f t="shared" ca="1" si="230"/>
        <v>C:\Altium Libraries\Passives Library\DataSheet\Aluminum Electrolytic Capacitors (Panasonic).pdf</v>
      </c>
      <c r="T1315" s="50" t="str">
        <f t="shared" si="228"/>
        <v>7mm HEIGHT ALUMINUM ELECTROLYTIC CAPACITORS CapAl5X7X5.0 22uF±20% 16 V 105⁰С</v>
      </c>
    </row>
    <row r="1316" spans="1:20" x14ac:dyDescent="0.3">
      <c r="A1316" s="50" t="s">
        <v>8115</v>
      </c>
      <c r="B1316" s="50" t="str">
        <f t="shared" si="229"/>
        <v>GA</v>
      </c>
      <c r="C1316" s="52" t="s">
        <v>8097</v>
      </c>
      <c r="D1316" s="50" t="str">
        <f t="shared" si="231"/>
        <v>33uF</v>
      </c>
      <c r="E1316" s="50" t="s">
        <v>5109</v>
      </c>
      <c r="F1316" s="50" t="str">
        <f t="shared" si="232"/>
        <v>16 V</v>
      </c>
      <c r="G1316" s="50" t="str">
        <f t="shared" si="233"/>
        <v>105⁰С</v>
      </c>
      <c r="H1316" s="52" t="s">
        <v>5110</v>
      </c>
      <c r="I1316" s="50" t="str">
        <f t="shared" si="225"/>
        <v>CapAl6.3X7X5.0mm 33uF, 16 V</v>
      </c>
      <c r="J1316" s="45" t="s">
        <v>23</v>
      </c>
      <c r="K1316" s="53" t="s">
        <v>5111</v>
      </c>
      <c r="L1316" s="45" t="s">
        <v>25</v>
      </c>
      <c r="M1316" s="52" t="str">
        <f t="shared" si="226"/>
        <v>CapAl6.3X7X5.0</v>
      </c>
      <c r="N1316" s="52" t="str">
        <f t="shared" si="224"/>
        <v>CapAl6.3X7X5.0RA</v>
      </c>
      <c r="O1316" s="52" t="str">
        <f t="shared" si="227"/>
        <v>CapAl6.3X7X5.0LA</v>
      </c>
      <c r="P1316" s="52" t="s">
        <v>8116</v>
      </c>
      <c r="Q1316" s="50" t="s">
        <v>5113</v>
      </c>
      <c r="R1316" s="22" t="s">
        <v>8092</v>
      </c>
      <c r="S1316" s="22" t="str">
        <f t="shared" ca="1" si="230"/>
        <v>C:\Altium Libraries\Passives Library\DataSheet\Aluminum Electrolytic Capacitors (Panasonic).pdf</v>
      </c>
      <c r="T1316" s="50" t="str">
        <f t="shared" si="228"/>
        <v>7mm HEIGHT ALUMINUM ELECTROLYTIC CAPACITORS CapAl6.3X7X5.0 33uF±20% 16 V 105⁰С</v>
      </c>
    </row>
    <row r="1317" spans="1:20" x14ac:dyDescent="0.3">
      <c r="A1317" s="50" t="s">
        <v>8117</v>
      </c>
      <c r="B1317" s="50" t="str">
        <f t="shared" si="229"/>
        <v>GA</v>
      </c>
      <c r="C1317" s="52" t="s">
        <v>8097</v>
      </c>
      <c r="D1317" s="50" t="str">
        <f t="shared" si="231"/>
        <v>47uF</v>
      </c>
      <c r="E1317" s="50" t="s">
        <v>5109</v>
      </c>
      <c r="F1317" s="50" t="str">
        <f t="shared" si="232"/>
        <v>16 V</v>
      </c>
      <c r="G1317" s="50" t="str">
        <f t="shared" si="233"/>
        <v>105⁰С</v>
      </c>
      <c r="H1317" s="52" t="s">
        <v>8118</v>
      </c>
      <c r="I1317" s="50" t="str">
        <f t="shared" si="225"/>
        <v>CapAl6.3X7X5.0mm 47uF, 16 V</v>
      </c>
      <c r="J1317" s="45" t="s">
        <v>23</v>
      </c>
      <c r="K1317" s="53" t="s">
        <v>5111</v>
      </c>
      <c r="L1317" s="45" t="s">
        <v>25</v>
      </c>
      <c r="M1317" s="52" t="str">
        <f t="shared" si="226"/>
        <v>CapAl6.3X7X5.0</v>
      </c>
      <c r="N1317" s="52" t="str">
        <f t="shared" si="224"/>
        <v>CapAl6.3X7X5.0RA</v>
      </c>
      <c r="O1317" s="52" t="str">
        <f t="shared" si="227"/>
        <v>CapAl6.3X7X5.0LA</v>
      </c>
      <c r="P1317" s="52" t="s">
        <v>8119</v>
      </c>
      <c r="Q1317" s="50" t="s">
        <v>5113</v>
      </c>
      <c r="R1317" s="22" t="s">
        <v>8092</v>
      </c>
      <c r="S1317" s="22" t="str">
        <f t="shared" ca="1" si="230"/>
        <v>C:\Altium Libraries\Passives Library\DataSheet\Aluminum Electrolytic Capacitors (Panasonic).pdf</v>
      </c>
      <c r="T1317" s="50" t="str">
        <f t="shared" si="228"/>
        <v>7mm HEIGHT ALUMINUM ELECTROLYTIC CAPACITORS CapAl6.3X7X5.0 47uF±20% 16 V 105⁰С</v>
      </c>
    </row>
    <row r="1318" spans="1:20" x14ac:dyDescent="0.3">
      <c r="A1318" s="50" t="s">
        <v>8120</v>
      </c>
      <c r="B1318" s="50" t="str">
        <f t="shared" si="229"/>
        <v>GA</v>
      </c>
      <c r="C1318" s="52" t="s">
        <v>8105</v>
      </c>
      <c r="D1318" s="50" t="str">
        <f t="shared" si="231"/>
        <v>100uF</v>
      </c>
      <c r="E1318" s="50" t="s">
        <v>5109</v>
      </c>
      <c r="F1318" s="50" t="str">
        <f t="shared" si="232"/>
        <v>16 V</v>
      </c>
      <c r="G1318" s="50" t="str">
        <f t="shared" si="233"/>
        <v>105⁰С</v>
      </c>
      <c r="H1318" s="52" t="s">
        <v>5117</v>
      </c>
      <c r="I1318" s="50" t="str">
        <f t="shared" si="225"/>
        <v>CapAl8X7X5.0mm 100uF, 16 V</v>
      </c>
      <c r="J1318" s="45" t="s">
        <v>23</v>
      </c>
      <c r="K1318" s="53" t="s">
        <v>5111</v>
      </c>
      <c r="L1318" s="45" t="s">
        <v>25</v>
      </c>
      <c r="M1318" s="52" t="str">
        <f t="shared" si="226"/>
        <v>CapAl8X7X5.0</v>
      </c>
      <c r="N1318" s="52" t="str">
        <f t="shared" si="224"/>
        <v>CapAl8X7X5.0RA</v>
      </c>
      <c r="O1318" s="52" t="str">
        <f t="shared" si="227"/>
        <v>CapAl8X7X5.0LA</v>
      </c>
      <c r="P1318" s="52" t="s">
        <v>8121</v>
      </c>
      <c r="Q1318" s="50" t="s">
        <v>5113</v>
      </c>
      <c r="R1318" s="22" t="s">
        <v>8092</v>
      </c>
      <c r="S1318" s="22" t="str">
        <f t="shared" ca="1" si="230"/>
        <v>C:\Altium Libraries\Passives Library\DataSheet\Aluminum Electrolytic Capacitors (Panasonic).pdf</v>
      </c>
      <c r="T1318" s="50" t="str">
        <f t="shared" si="228"/>
        <v>7mm HEIGHT ALUMINUM ELECTROLYTIC CAPACITORS CapAl8X7X5.0 100uF±20% 16 V 105⁰С</v>
      </c>
    </row>
    <row r="1319" spans="1:20" x14ac:dyDescent="0.3">
      <c r="A1319" s="50" t="s">
        <v>8122</v>
      </c>
      <c r="B1319" s="50" t="str">
        <f t="shared" si="229"/>
        <v>GA</v>
      </c>
      <c r="C1319" s="52" t="s">
        <v>8090</v>
      </c>
      <c r="D1319" s="50" t="str">
        <f t="shared" si="231"/>
        <v>10uF</v>
      </c>
      <c r="E1319" s="50" t="s">
        <v>5109</v>
      </c>
      <c r="F1319" s="50" t="str">
        <f t="shared" si="232"/>
        <v>25 V</v>
      </c>
      <c r="G1319" s="50" t="str">
        <f t="shared" si="233"/>
        <v>105⁰С</v>
      </c>
      <c r="H1319" s="52" t="s">
        <v>8111</v>
      </c>
      <c r="I1319" s="50" t="str">
        <f t="shared" si="225"/>
        <v>CapAl4X7X5.0mm 10uF, 25 V</v>
      </c>
      <c r="J1319" s="45" t="s">
        <v>23</v>
      </c>
      <c r="K1319" s="53" t="s">
        <v>5111</v>
      </c>
      <c r="L1319" s="45" t="s">
        <v>25</v>
      </c>
      <c r="M1319" s="52" t="str">
        <f t="shared" si="226"/>
        <v>CapAl4X7X5.0</v>
      </c>
      <c r="N1319" s="52" t="str">
        <f t="shared" si="224"/>
        <v>CapAl4X7X5.0RA</v>
      </c>
      <c r="O1319" s="52" t="str">
        <f t="shared" si="227"/>
        <v>CapAl4X7X5.0LA</v>
      </c>
      <c r="P1319" s="52" t="s">
        <v>8123</v>
      </c>
      <c r="Q1319" s="50" t="s">
        <v>5113</v>
      </c>
      <c r="R1319" s="22" t="s">
        <v>8092</v>
      </c>
      <c r="S1319" s="22" t="str">
        <f t="shared" ca="1" si="230"/>
        <v>C:\Altium Libraries\Passives Library\DataSheet\Aluminum Electrolytic Capacitors (Panasonic).pdf</v>
      </c>
      <c r="T1319" s="50" t="str">
        <f t="shared" si="228"/>
        <v>7mm HEIGHT ALUMINUM ELECTROLYTIC CAPACITORS CapAl4X7X5.0 10uF±20% 25 V 105⁰С</v>
      </c>
    </row>
    <row r="1320" spans="1:20" x14ac:dyDescent="0.3">
      <c r="A1320" s="50" t="s">
        <v>8124</v>
      </c>
      <c r="B1320" s="50" t="str">
        <f t="shared" si="229"/>
        <v>GA</v>
      </c>
      <c r="C1320" s="52" t="s">
        <v>8094</v>
      </c>
      <c r="D1320" s="50" t="str">
        <f t="shared" si="231"/>
        <v>15uF</v>
      </c>
      <c r="E1320" s="50" t="s">
        <v>5109</v>
      </c>
      <c r="F1320" s="50" t="str">
        <f t="shared" si="232"/>
        <v>25 V</v>
      </c>
      <c r="G1320" s="50" t="str">
        <f t="shared" si="233"/>
        <v>105⁰С</v>
      </c>
      <c r="H1320" s="52" t="s">
        <v>5582</v>
      </c>
      <c r="I1320" s="50" t="str">
        <f t="shared" si="225"/>
        <v>CapAl5X7X5.0mm 15uF, 25 V</v>
      </c>
      <c r="J1320" s="45" t="s">
        <v>23</v>
      </c>
      <c r="K1320" s="53" t="s">
        <v>5111</v>
      </c>
      <c r="L1320" s="45" t="s">
        <v>25</v>
      </c>
      <c r="M1320" s="52" t="str">
        <f t="shared" si="226"/>
        <v>CapAl5X7X5.0</v>
      </c>
      <c r="N1320" s="52" t="str">
        <f t="shared" si="224"/>
        <v>CapAl5X7X5.0RA</v>
      </c>
      <c r="O1320" s="52" t="str">
        <f t="shared" si="227"/>
        <v>CapAl5X7X5.0LA</v>
      </c>
      <c r="P1320" s="52" t="s">
        <v>8125</v>
      </c>
      <c r="Q1320" s="50" t="s">
        <v>5113</v>
      </c>
      <c r="R1320" s="22" t="s">
        <v>8092</v>
      </c>
      <c r="S1320" s="22" t="str">
        <f t="shared" ca="1" si="230"/>
        <v>C:\Altium Libraries\Passives Library\DataSheet\Aluminum Electrolytic Capacitors (Panasonic).pdf</v>
      </c>
      <c r="T1320" s="50" t="str">
        <f t="shared" si="228"/>
        <v>7mm HEIGHT ALUMINUM ELECTROLYTIC CAPACITORS CapAl5X7X5.0 15uF±20% 25 V 105⁰С</v>
      </c>
    </row>
    <row r="1321" spans="1:20" x14ac:dyDescent="0.3">
      <c r="A1321" s="50" t="s">
        <v>8126</v>
      </c>
      <c r="B1321" s="50" t="str">
        <f t="shared" si="229"/>
        <v>GA</v>
      </c>
      <c r="C1321" s="52" t="s">
        <v>8094</v>
      </c>
      <c r="D1321" s="50" t="str">
        <f t="shared" si="231"/>
        <v>22uF</v>
      </c>
      <c r="E1321" s="50" t="s">
        <v>5109</v>
      </c>
      <c r="F1321" s="50" t="str">
        <f t="shared" si="232"/>
        <v>25 V</v>
      </c>
      <c r="G1321" s="50" t="str">
        <f t="shared" si="233"/>
        <v>105⁰С</v>
      </c>
      <c r="H1321" s="52" t="s">
        <v>6934</v>
      </c>
      <c r="I1321" s="50" t="str">
        <f t="shared" si="225"/>
        <v>CapAl5X7X5.0mm 22uF, 25 V</v>
      </c>
      <c r="J1321" s="45" t="s">
        <v>23</v>
      </c>
      <c r="K1321" s="53" t="s">
        <v>5111</v>
      </c>
      <c r="L1321" s="45" t="s">
        <v>25</v>
      </c>
      <c r="M1321" s="52" t="str">
        <f t="shared" si="226"/>
        <v>CapAl5X7X5.0</v>
      </c>
      <c r="N1321" s="52" t="str">
        <f t="shared" si="224"/>
        <v>CapAl5X7X5.0RA</v>
      </c>
      <c r="O1321" s="52" t="str">
        <f t="shared" si="227"/>
        <v>CapAl5X7X5.0LA</v>
      </c>
      <c r="P1321" s="52" t="s">
        <v>8127</v>
      </c>
      <c r="Q1321" s="50" t="s">
        <v>5113</v>
      </c>
      <c r="R1321" s="22" t="s">
        <v>8092</v>
      </c>
      <c r="S1321" s="22" t="str">
        <f t="shared" ca="1" si="230"/>
        <v>C:\Altium Libraries\Passives Library\DataSheet\Aluminum Electrolytic Capacitors (Panasonic).pdf</v>
      </c>
      <c r="T1321" s="50" t="str">
        <f t="shared" si="228"/>
        <v>7mm HEIGHT ALUMINUM ELECTROLYTIC CAPACITORS CapAl5X7X5.0 22uF±20% 25 V 105⁰С</v>
      </c>
    </row>
    <row r="1322" spans="1:20" x14ac:dyDescent="0.3">
      <c r="A1322" s="50" t="s">
        <v>8128</v>
      </c>
      <c r="B1322" s="50" t="str">
        <f t="shared" si="229"/>
        <v>GA</v>
      </c>
      <c r="C1322" s="52" t="s">
        <v>8097</v>
      </c>
      <c r="D1322" s="50" t="str">
        <f t="shared" si="231"/>
        <v>33uF</v>
      </c>
      <c r="E1322" s="50" t="s">
        <v>5109</v>
      </c>
      <c r="F1322" s="50" t="str">
        <f t="shared" si="232"/>
        <v>25 V</v>
      </c>
      <c r="G1322" s="50" t="str">
        <f t="shared" si="233"/>
        <v>105⁰С</v>
      </c>
      <c r="H1322" s="52" t="s">
        <v>8100</v>
      </c>
      <c r="I1322" s="50" t="str">
        <f t="shared" si="225"/>
        <v>CapAl6.3X7X5.0mm 33uF, 25 V</v>
      </c>
      <c r="J1322" s="45" t="s">
        <v>23</v>
      </c>
      <c r="K1322" s="53" t="s">
        <v>5111</v>
      </c>
      <c r="L1322" s="45" t="s">
        <v>25</v>
      </c>
      <c r="M1322" s="52" t="str">
        <f t="shared" si="226"/>
        <v>CapAl6.3X7X5.0</v>
      </c>
      <c r="N1322" s="52" t="str">
        <f t="shared" si="224"/>
        <v>CapAl6.3X7X5.0RA</v>
      </c>
      <c r="O1322" s="52" t="str">
        <f t="shared" si="227"/>
        <v>CapAl6.3X7X5.0LA</v>
      </c>
      <c r="P1322" s="52" t="s">
        <v>8129</v>
      </c>
      <c r="Q1322" s="50" t="s">
        <v>5113</v>
      </c>
      <c r="R1322" s="22" t="s">
        <v>8092</v>
      </c>
      <c r="S1322" s="22" t="str">
        <f t="shared" ca="1" si="230"/>
        <v>C:\Altium Libraries\Passives Library\DataSheet\Aluminum Electrolytic Capacitors (Panasonic).pdf</v>
      </c>
      <c r="T1322" s="50" t="str">
        <f t="shared" si="228"/>
        <v>7mm HEIGHT ALUMINUM ELECTROLYTIC CAPACITORS CapAl6.3X7X5.0 33uF±20% 25 V 105⁰С</v>
      </c>
    </row>
    <row r="1323" spans="1:20" x14ac:dyDescent="0.3">
      <c r="A1323" s="50" t="s">
        <v>8130</v>
      </c>
      <c r="B1323" s="50" t="str">
        <f t="shared" si="229"/>
        <v>GA</v>
      </c>
      <c r="C1323" s="52" t="s">
        <v>8105</v>
      </c>
      <c r="D1323" s="50" t="str">
        <f t="shared" si="231"/>
        <v>68uF</v>
      </c>
      <c r="E1323" s="50" t="s">
        <v>5109</v>
      </c>
      <c r="F1323" s="50" t="str">
        <f t="shared" si="232"/>
        <v>25 V</v>
      </c>
      <c r="G1323" s="50" t="str">
        <f t="shared" si="233"/>
        <v>105⁰С</v>
      </c>
      <c r="H1323" s="52" t="s">
        <v>6839</v>
      </c>
      <c r="I1323" s="50" t="str">
        <f t="shared" si="225"/>
        <v>CapAl8X7X5.0mm 68uF, 25 V</v>
      </c>
      <c r="J1323" s="45" t="s">
        <v>23</v>
      </c>
      <c r="K1323" s="53" t="s">
        <v>5111</v>
      </c>
      <c r="L1323" s="45" t="s">
        <v>25</v>
      </c>
      <c r="M1323" s="52" t="str">
        <f t="shared" si="226"/>
        <v>CapAl8X7X5.0</v>
      </c>
      <c r="N1323" s="52" t="str">
        <f t="shared" si="224"/>
        <v>CapAl8X7X5.0RA</v>
      </c>
      <c r="O1323" s="52" t="str">
        <f t="shared" si="227"/>
        <v>CapAl8X7X5.0LA</v>
      </c>
      <c r="P1323" s="52" t="s">
        <v>8131</v>
      </c>
      <c r="Q1323" s="50" t="s">
        <v>5113</v>
      </c>
      <c r="R1323" s="22" t="s">
        <v>8092</v>
      </c>
      <c r="S1323" s="22" t="str">
        <f t="shared" ca="1" si="230"/>
        <v>C:\Altium Libraries\Passives Library\DataSheet\Aluminum Electrolytic Capacitors (Panasonic).pdf</v>
      </c>
      <c r="T1323" s="50" t="str">
        <f t="shared" si="228"/>
        <v>7mm HEIGHT ALUMINUM ELECTROLYTIC CAPACITORS CapAl8X7X5.0 68uF±20% 25 V 105⁰С</v>
      </c>
    </row>
    <row r="1324" spans="1:20" x14ac:dyDescent="0.3">
      <c r="A1324" s="50" t="s">
        <v>8132</v>
      </c>
      <c r="B1324" s="50" t="str">
        <f t="shared" si="229"/>
        <v>GA</v>
      </c>
      <c r="C1324" s="52" t="s">
        <v>8090</v>
      </c>
      <c r="D1324" s="50" t="s">
        <v>5492</v>
      </c>
      <c r="E1324" s="50" t="s">
        <v>5109</v>
      </c>
      <c r="F1324" s="50" t="str">
        <f t="shared" si="232"/>
        <v>35 V</v>
      </c>
      <c r="G1324" s="50" t="str">
        <f t="shared" si="233"/>
        <v>105⁰С</v>
      </c>
      <c r="H1324" s="52" t="s">
        <v>8111</v>
      </c>
      <c r="I1324" s="50" t="str">
        <f t="shared" si="225"/>
        <v>CapAl4X7X5.0mm 6.8uF, 35 V</v>
      </c>
      <c r="J1324" s="45" t="s">
        <v>23</v>
      </c>
      <c r="K1324" s="53" t="s">
        <v>5111</v>
      </c>
      <c r="L1324" s="45" t="s">
        <v>25</v>
      </c>
      <c r="M1324" s="52" t="str">
        <f t="shared" si="226"/>
        <v>CapAl4X7X5.0</v>
      </c>
      <c r="N1324" s="52" t="str">
        <f t="shared" si="224"/>
        <v>CapAl4X7X5.0RA</v>
      </c>
      <c r="O1324" s="52" t="str">
        <f t="shared" si="227"/>
        <v>CapAl4X7X5.0LA</v>
      </c>
      <c r="P1324" s="52" t="s">
        <v>8133</v>
      </c>
      <c r="Q1324" s="50" t="s">
        <v>5113</v>
      </c>
      <c r="R1324" s="22" t="s">
        <v>8092</v>
      </c>
      <c r="S1324" s="22" t="str">
        <f t="shared" ca="1" si="230"/>
        <v>C:\Altium Libraries\Passives Library\DataSheet\Aluminum Electrolytic Capacitors (Panasonic).pdf</v>
      </c>
      <c r="T1324" s="50" t="str">
        <f t="shared" si="228"/>
        <v>7mm HEIGHT ALUMINUM ELECTROLYTIC CAPACITORS CapAl4X7X5.0 6.8uF±20% 35 V 105⁰С</v>
      </c>
    </row>
    <row r="1325" spans="1:20" x14ac:dyDescent="0.3">
      <c r="A1325" s="50" t="s">
        <v>8134</v>
      </c>
      <c r="B1325" s="50" t="str">
        <f t="shared" si="229"/>
        <v>GA</v>
      </c>
      <c r="C1325" s="52" t="s">
        <v>8094</v>
      </c>
      <c r="D1325" s="50" t="str">
        <f t="shared" si="231"/>
        <v>10uF</v>
      </c>
      <c r="E1325" s="50" t="s">
        <v>5109</v>
      </c>
      <c r="F1325" s="50" t="str">
        <f t="shared" si="232"/>
        <v>35 V</v>
      </c>
      <c r="G1325" s="50" t="str">
        <f t="shared" si="233"/>
        <v>105⁰С</v>
      </c>
      <c r="H1325" s="52" t="s">
        <v>8135</v>
      </c>
      <c r="I1325" s="50" t="str">
        <f t="shared" si="225"/>
        <v>CapAl5X7X5.0mm 10uF, 35 V</v>
      </c>
      <c r="J1325" s="45" t="s">
        <v>23</v>
      </c>
      <c r="K1325" s="53" t="s">
        <v>5111</v>
      </c>
      <c r="L1325" s="45" t="s">
        <v>25</v>
      </c>
      <c r="M1325" s="52" t="str">
        <f t="shared" si="226"/>
        <v>CapAl5X7X5.0</v>
      </c>
      <c r="N1325" s="52" t="str">
        <f t="shared" si="224"/>
        <v>CapAl5X7X5.0RA</v>
      </c>
      <c r="O1325" s="52" t="str">
        <f t="shared" si="227"/>
        <v>CapAl5X7X5.0LA</v>
      </c>
      <c r="P1325" s="52" t="s">
        <v>8136</v>
      </c>
      <c r="Q1325" s="50" t="s">
        <v>5113</v>
      </c>
      <c r="R1325" s="22" t="s">
        <v>8092</v>
      </c>
      <c r="S1325" s="22" t="str">
        <f t="shared" ca="1" si="230"/>
        <v>C:\Altium Libraries\Passives Library\DataSheet\Aluminum Electrolytic Capacitors (Panasonic).pdf</v>
      </c>
      <c r="T1325" s="50" t="str">
        <f t="shared" si="228"/>
        <v>7mm HEIGHT ALUMINUM ELECTROLYTIC CAPACITORS CapAl5X7X5.0 10uF±20% 35 V 105⁰С</v>
      </c>
    </row>
    <row r="1326" spans="1:20" x14ac:dyDescent="0.3">
      <c r="A1326" s="50" t="s">
        <v>8137</v>
      </c>
      <c r="B1326" s="50" t="str">
        <f t="shared" si="229"/>
        <v>GA</v>
      </c>
      <c r="C1326" s="52" t="s">
        <v>8097</v>
      </c>
      <c r="D1326" s="50" t="str">
        <f t="shared" si="231"/>
        <v>15uF</v>
      </c>
      <c r="E1326" s="50" t="s">
        <v>5109</v>
      </c>
      <c r="F1326" s="50" t="str">
        <f t="shared" si="232"/>
        <v>35 V</v>
      </c>
      <c r="G1326" s="50" t="str">
        <f t="shared" si="233"/>
        <v>105⁰С</v>
      </c>
      <c r="H1326" s="52" t="s">
        <v>6934</v>
      </c>
      <c r="I1326" s="50" t="str">
        <f t="shared" si="225"/>
        <v>CapAl6.3X7X5.0mm 15uF, 35 V</v>
      </c>
      <c r="J1326" s="45" t="s">
        <v>23</v>
      </c>
      <c r="K1326" s="53" t="s">
        <v>5111</v>
      </c>
      <c r="L1326" s="45" t="s">
        <v>25</v>
      </c>
      <c r="M1326" s="52" t="str">
        <f t="shared" si="226"/>
        <v>CapAl6.3X7X5.0</v>
      </c>
      <c r="N1326" s="52" t="str">
        <f t="shared" si="224"/>
        <v>CapAl6.3X7X5.0RA</v>
      </c>
      <c r="O1326" s="52" t="str">
        <f t="shared" si="227"/>
        <v>CapAl6.3X7X5.0LA</v>
      </c>
      <c r="P1326" s="52" t="s">
        <v>8138</v>
      </c>
      <c r="Q1326" s="50" t="s">
        <v>5113</v>
      </c>
      <c r="R1326" s="22" t="s">
        <v>8092</v>
      </c>
      <c r="S1326" s="22" t="str">
        <f t="shared" ca="1" si="230"/>
        <v>C:\Altium Libraries\Passives Library\DataSheet\Aluminum Electrolytic Capacitors (Panasonic).pdf</v>
      </c>
      <c r="T1326" s="50" t="str">
        <f t="shared" si="228"/>
        <v>7mm HEIGHT ALUMINUM ELECTROLYTIC CAPACITORS CapAl6.3X7X5.0 15uF±20% 35 V 105⁰С</v>
      </c>
    </row>
    <row r="1327" spans="1:20" x14ac:dyDescent="0.3">
      <c r="A1327" s="50" t="s">
        <v>8139</v>
      </c>
      <c r="B1327" s="50" t="str">
        <f t="shared" si="229"/>
        <v>GA</v>
      </c>
      <c r="C1327" s="52" t="s">
        <v>8097</v>
      </c>
      <c r="D1327" s="50" t="str">
        <f t="shared" si="231"/>
        <v>22uF</v>
      </c>
      <c r="E1327" s="50" t="s">
        <v>5109</v>
      </c>
      <c r="F1327" s="50" t="str">
        <f t="shared" si="232"/>
        <v>35 V</v>
      </c>
      <c r="G1327" s="50" t="str">
        <f t="shared" si="233"/>
        <v>105⁰С</v>
      </c>
      <c r="H1327" s="52" t="s">
        <v>8140</v>
      </c>
      <c r="I1327" s="50" t="str">
        <f t="shared" si="225"/>
        <v>CapAl6.3X7X5.0mm 22uF, 35 V</v>
      </c>
      <c r="J1327" s="45" t="s">
        <v>23</v>
      </c>
      <c r="K1327" s="53" t="s">
        <v>5111</v>
      </c>
      <c r="L1327" s="45" t="s">
        <v>25</v>
      </c>
      <c r="M1327" s="52" t="str">
        <f t="shared" si="226"/>
        <v>CapAl6.3X7X5.0</v>
      </c>
      <c r="N1327" s="52" t="str">
        <f t="shared" si="224"/>
        <v>CapAl6.3X7X5.0RA</v>
      </c>
      <c r="O1327" s="52" t="str">
        <f t="shared" si="227"/>
        <v>CapAl6.3X7X5.0LA</v>
      </c>
      <c r="P1327" s="52" t="s">
        <v>8141</v>
      </c>
      <c r="Q1327" s="50" t="s">
        <v>5113</v>
      </c>
      <c r="R1327" s="22" t="s">
        <v>8092</v>
      </c>
      <c r="S1327" s="22" t="str">
        <f t="shared" ca="1" si="230"/>
        <v>C:\Altium Libraries\Passives Library\DataSheet\Aluminum Electrolytic Capacitors (Panasonic).pdf</v>
      </c>
      <c r="T1327" s="50" t="str">
        <f t="shared" si="228"/>
        <v>7mm HEIGHT ALUMINUM ELECTROLYTIC CAPACITORS CapAl6.3X7X5.0 22uF±20% 35 V 105⁰С</v>
      </c>
    </row>
    <row r="1328" spans="1:20" x14ac:dyDescent="0.3">
      <c r="A1328" s="50" t="s">
        <v>8142</v>
      </c>
      <c r="B1328" s="50" t="str">
        <f t="shared" si="229"/>
        <v>GA</v>
      </c>
      <c r="C1328" s="52" t="s">
        <v>8105</v>
      </c>
      <c r="D1328" s="50" t="str">
        <f t="shared" si="231"/>
        <v>47uF</v>
      </c>
      <c r="E1328" s="50" t="s">
        <v>5109</v>
      </c>
      <c r="F1328" s="50" t="str">
        <f t="shared" si="232"/>
        <v>35 V</v>
      </c>
      <c r="G1328" s="50" t="str">
        <f t="shared" si="233"/>
        <v>105⁰С</v>
      </c>
      <c r="H1328" s="52" t="s">
        <v>8143</v>
      </c>
      <c r="I1328" s="50" t="str">
        <f t="shared" si="225"/>
        <v>CapAl8X7X5.0mm 47uF, 35 V</v>
      </c>
      <c r="J1328" s="45" t="s">
        <v>23</v>
      </c>
      <c r="K1328" s="53" t="s">
        <v>5111</v>
      </c>
      <c r="L1328" s="45" t="s">
        <v>25</v>
      </c>
      <c r="M1328" s="52" t="str">
        <f t="shared" si="226"/>
        <v>CapAl8X7X5.0</v>
      </c>
      <c r="N1328" s="52" t="str">
        <f t="shared" si="224"/>
        <v>CapAl8X7X5.0RA</v>
      </c>
      <c r="O1328" s="52" t="str">
        <f t="shared" si="227"/>
        <v>CapAl8X7X5.0LA</v>
      </c>
      <c r="P1328" s="52" t="s">
        <v>8144</v>
      </c>
      <c r="Q1328" s="50" t="s">
        <v>5113</v>
      </c>
      <c r="R1328" s="22" t="s">
        <v>8092</v>
      </c>
      <c r="S1328" s="22" t="str">
        <f t="shared" ca="1" si="230"/>
        <v>C:\Altium Libraries\Passives Library\DataSheet\Aluminum Electrolytic Capacitors (Panasonic).pdf</v>
      </c>
      <c r="T1328" s="50" t="str">
        <f t="shared" si="228"/>
        <v>7mm HEIGHT ALUMINUM ELECTROLYTIC CAPACITORS CapAl8X7X5.0 47uF±20% 35 V 105⁰С</v>
      </c>
    </row>
    <row r="1329" spans="1:20" x14ac:dyDescent="0.3">
      <c r="A1329" s="50" t="s">
        <v>8145</v>
      </c>
      <c r="B1329" s="50" t="str">
        <f t="shared" si="229"/>
        <v>GA</v>
      </c>
      <c r="C1329" s="52" t="s">
        <v>8090</v>
      </c>
      <c r="D1329" s="50" t="s">
        <v>8146</v>
      </c>
      <c r="E1329" s="50" t="s">
        <v>5109</v>
      </c>
      <c r="F1329" s="50" t="str">
        <f t="shared" si="232"/>
        <v>50 V</v>
      </c>
      <c r="G1329" s="50" t="str">
        <f t="shared" si="233"/>
        <v>105⁰С</v>
      </c>
      <c r="H1329" s="52" t="s">
        <v>8147</v>
      </c>
      <c r="I1329" s="50" t="str">
        <f t="shared" si="225"/>
        <v>CapAl4X7X5.0mm 1.5uF, 50 V</v>
      </c>
      <c r="J1329" s="45" t="s">
        <v>23</v>
      </c>
      <c r="K1329" s="53" t="s">
        <v>5111</v>
      </c>
      <c r="L1329" s="45" t="s">
        <v>25</v>
      </c>
      <c r="M1329" s="52" t="str">
        <f t="shared" si="226"/>
        <v>CapAl4X7X5.0</v>
      </c>
      <c r="N1329" s="52" t="str">
        <f t="shared" si="224"/>
        <v>CapAl4X7X5.0RA</v>
      </c>
      <c r="O1329" s="52" t="str">
        <f t="shared" si="227"/>
        <v>CapAl4X7X5.0LA</v>
      </c>
      <c r="P1329" s="52" t="s">
        <v>8148</v>
      </c>
      <c r="Q1329" s="50" t="s">
        <v>5113</v>
      </c>
      <c r="R1329" s="22" t="s">
        <v>8092</v>
      </c>
      <c r="S1329" s="22" t="str">
        <f t="shared" ca="1" si="230"/>
        <v>C:\Altium Libraries\Passives Library\DataSheet\Aluminum Electrolytic Capacitors (Panasonic).pdf</v>
      </c>
      <c r="T1329" s="50" t="str">
        <f t="shared" si="228"/>
        <v>7mm HEIGHT ALUMINUM ELECTROLYTIC CAPACITORS CapAl4X7X5.0 1.5uF±20% 50 V 105⁰С</v>
      </c>
    </row>
    <row r="1330" spans="1:20" x14ac:dyDescent="0.3">
      <c r="A1330" s="50" t="s">
        <v>8149</v>
      </c>
      <c r="B1330" s="50" t="str">
        <f t="shared" si="229"/>
        <v>GA</v>
      </c>
      <c r="C1330" s="52" t="s">
        <v>8090</v>
      </c>
      <c r="D1330" s="50" t="s">
        <v>5581</v>
      </c>
      <c r="E1330" s="50" t="s">
        <v>5109</v>
      </c>
      <c r="F1330" s="50" t="str">
        <f t="shared" si="232"/>
        <v>50 V</v>
      </c>
      <c r="G1330" s="50" t="str">
        <f t="shared" si="233"/>
        <v>105⁰С</v>
      </c>
      <c r="H1330" s="52" t="s">
        <v>6893</v>
      </c>
      <c r="I1330" s="50" t="str">
        <f t="shared" si="225"/>
        <v>CapAl4X7X5.0mm 2.2uF, 50 V</v>
      </c>
      <c r="J1330" s="45" t="s">
        <v>23</v>
      </c>
      <c r="K1330" s="53" t="s">
        <v>5111</v>
      </c>
      <c r="L1330" s="45" t="s">
        <v>25</v>
      </c>
      <c r="M1330" s="52" t="str">
        <f t="shared" si="226"/>
        <v>CapAl4X7X5.0</v>
      </c>
      <c r="N1330" s="52" t="str">
        <f t="shared" si="224"/>
        <v>CapAl4X7X5.0RA</v>
      </c>
      <c r="O1330" s="52" t="str">
        <f t="shared" si="227"/>
        <v>CapAl4X7X5.0LA</v>
      </c>
      <c r="P1330" s="52" t="s">
        <v>8150</v>
      </c>
      <c r="Q1330" s="50" t="s">
        <v>5113</v>
      </c>
      <c r="R1330" s="22" t="s">
        <v>8092</v>
      </c>
      <c r="S1330" s="22" t="str">
        <f t="shared" ca="1" si="230"/>
        <v>C:\Altium Libraries\Passives Library\DataSheet\Aluminum Electrolytic Capacitors (Panasonic).pdf</v>
      </c>
      <c r="T1330" s="50" t="str">
        <f t="shared" si="228"/>
        <v>7mm HEIGHT ALUMINUM ELECTROLYTIC CAPACITORS CapAl4X7X5.0 2.2uF±20% 50 V 105⁰С</v>
      </c>
    </row>
    <row r="1331" spans="1:20" x14ac:dyDescent="0.3">
      <c r="A1331" s="50" t="s">
        <v>8151</v>
      </c>
      <c r="B1331" s="50" t="str">
        <f t="shared" si="229"/>
        <v>GA</v>
      </c>
      <c r="C1331" s="52" t="s">
        <v>8090</v>
      </c>
      <c r="D1331" s="50" t="s">
        <v>5585</v>
      </c>
      <c r="E1331" s="50" t="s">
        <v>5109</v>
      </c>
      <c r="F1331" s="50" t="str">
        <f t="shared" si="232"/>
        <v>50 V</v>
      </c>
      <c r="G1331" s="50" t="str">
        <f t="shared" si="233"/>
        <v>105⁰С</v>
      </c>
      <c r="H1331" s="52" t="s">
        <v>7697</v>
      </c>
      <c r="I1331" s="50" t="str">
        <f t="shared" si="225"/>
        <v>CapAl4X7X5.0mm 3.3uF, 50 V</v>
      </c>
      <c r="J1331" s="45" t="s">
        <v>23</v>
      </c>
      <c r="K1331" s="53" t="s">
        <v>5111</v>
      </c>
      <c r="L1331" s="45" t="s">
        <v>25</v>
      </c>
      <c r="M1331" s="52" t="str">
        <f t="shared" si="226"/>
        <v>CapAl4X7X5.0</v>
      </c>
      <c r="N1331" s="52" t="str">
        <f t="shared" si="224"/>
        <v>CapAl4X7X5.0RA</v>
      </c>
      <c r="O1331" s="52" t="str">
        <f t="shared" si="227"/>
        <v>CapAl4X7X5.0LA</v>
      </c>
      <c r="P1331" s="52" t="s">
        <v>8152</v>
      </c>
      <c r="Q1331" s="50" t="s">
        <v>5113</v>
      </c>
      <c r="R1331" s="22" t="s">
        <v>8092</v>
      </c>
      <c r="S1331" s="22" t="str">
        <f t="shared" ca="1" si="230"/>
        <v>C:\Altium Libraries\Passives Library\DataSheet\Aluminum Electrolytic Capacitors (Panasonic).pdf</v>
      </c>
      <c r="T1331" s="50" t="str">
        <f t="shared" si="228"/>
        <v>7mm HEIGHT ALUMINUM ELECTROLYTIC CAPACITORS CapAl4X7X5.0 3.3uF±20% 50 V 105⁰С</v>
      </c>
    </row>
    <row r="1332" spans="1:20" x14ac:dyDescent="0.3">
      <c r="A1332" s="50" t="s">
        <v>8153</v>
      </c>
      <c r="B1332" s="50" t="str">
        <f t="shared" si="229"/>
        <v>GA</v>
      </c>
      <c r="C1332" s="52" t="s">
        <v>8090</v>
      </c>
      <c r="D1332" s="50" t="s">
        <v>5588</v>
      </c>
      <c r="E1332" s="50" t="s">
        <v>5109</v>
      </c>
      <c r="F1332" s="50" t="str">
        <f t="shared" si="232"/>
        <v>50 V</v>
      </c>
      <c r="G1332" s="50" t="str">
        <f t="shared" si="233"/>
        <v>105⁰С</v>
      </c>
      <c r="H1332" s="52" t="s">
        <v>7700</v>
      </c>
      <c r="I1332" s="50" t="str">
        <f t="shared" si="225"/>
        <v>CapAl4X7X5.0mm 4.7uF, 50 V</v>
      </c>
      <c r="J1332" s="45" t="s">
        <v>23</v>
      </c>
      <c r="K1332" s="53" t="s">
        <v>5111</v>
      </c>
      <c r="L1332" s="45" t="s">
        <v>25</v>
      </c>
      <c r="M1332" s="52" t="str">
        <f t="shared" si="226"/>
        <v>CapAl4X7X5.0</v>
      </c>
      <c r="N1332" s="52" t="str">
        <f t="shared" si="224"/>
        <v>CapAl4X7X5.0RA</v>
      </c>
      <c r="O1332" s="52" t="str">
        <f t="shared" si="227"/>
        <v>CapAl4X7X5.0LA</v>
      </c>
      <c r="P1332" s="52" t="s">
        <v>8154</v>
      </c>
      <c r="Q1332" s="50" t="s">
        <v>5113</v>
      </c>
      <c r="R1332" s="22" t="s">
        <v>8092</v>
      </c>
      <c r="S1332" s="22" t="str">
        <f t="shared" ca="1" si="230"/>
        <v>C:\Altium Libraries\Passives Library\DataSheet\Aluminum Electrolytic Capacitors (Panasonic).pdf</v>
      </c>
      <c r="T1332" s="50" t="str">
        <f t="shared" si="228"/>
        <v>7mm HEIGHT ALUMINUM ELECTROLYTIC CAPACITORS CapAl4X7X5.0 4.7uF±20% 50 V 105⁰С</v>
      </c>
    </row>
    <row r="1333" spans="1:20" x14ac:dyDescent="0.3">
      <c r="A1333" s="50" t="s">
        <v>8155</v>
      </c>
      <c r="B1333" s="50" t="str">
        <f t="shared" si="229"/>
        <v>GA</v>
      </c>
      <c r="C1333" s="52" t="s">
        <v>8094</v>
      </c>
      <c r="D1333" s="50" t="s">
        <v>5492</v>
      </c>
      <c r="E1333" s="50" t="s">
        <v>5109</v>
      </c>
      <c r="F1333" s="50" t="str">
        <f t="shared" si="232"/>
        <v>50 V</v>
      </c>
      <c r="G1333" s="50" t="str">
        <f t="shared" si="233"/>
        <v>105⁰С</v>
      </c>
      <c r="H1333" s="52" t="s">
        <v>8135</v>
      </c>
      <c r="I1333" s="50" t="str">
        <f t="shared" si="225"/>
        <v>CapAl5X7X5.0mm 6.8uF, 50 V</v>
      </c>
      <c r="J1333" s="45" t="s">
        <v>23</v>
      </c>
      <c r="K1333" s="53" t="s">
        <v>5111</v>
      </c>
      <c r="L1333" s="45" t="s">
        <v>25</v>
      </c>
      <c r="M1333" s="52" t="str">
        <f t="shared" si="226"/>
        <v>CapAl5X7X5.0</v>
      </c>
      <c r="N1333" s="52" t="str">
        <f t="shared" si="224"/>
        <v>CapAl5X7X5.0RA</v>
      </c>
      <c r="O1333" s="52" t="str">
        <f t="shared" si="227"/>
        <v>CapAl5X7X5.0LA</v>
      </c>
      <c r="P1333" s="52" t="s">
        <v>8156</v>
      </c>
      <c r="Q1333" s="50" t="s">
        <v>5113</v>
      </c>
      <c r="R1333" s="22" t="s">
        <v>8092</v>
      </c>
      <c r="S1333" s="22" t="str">
        <f t="shared" ca="1" si="230"/>
        <v>C:\Altium Libraries\Passives Library\DataSheet\Aluminum Electrolytic Capacitors (Panasonic).pdf</v>
      </c>
      <c r="T1333" s="50" t="str">
        <f t="shared" si="228"/>
        <v>7mm HEIGHT ALUMINUM ELECTROLYTIC CAPACITORS CapAl5X7X5.0 6.8uF±20% 50 V 105⁰С</v>
      </c>
    </row>
    <row r="1334" spans="1:20" x14ac:dyDescent="0.3">
      <c r="A1334" s="50" t="s">
        <v>8157</v>
      </c>
      <c r="B1334" s="50" t="str">
        <f t="shared" si="229"/>
        <v>GA</v>
      </c>
      <c r="C1334" s="52" t="s">
        <v>8097</v>
      </c>
      <c r="D1334" s="50" t="str">
        <f t="shared" si="231"/>
        <v>10uF</v>
      </c>
      <c r="E1334" s="50" t="s">
        <v>5109</v>
      </c>
      <c r="F1334" s="50" t="str">
        <f t="shared" si="232"/>
        <v>50 V</v>
      </c>
      <c r="G1334" s="50" t="str">
        <f t="shared" si="233"/>
        <v>105⁰С</v>
      </c>
      <c r="H1334" s="52" t="s">
        <v>6901</v>
      </c>
      <c r="I1334" s="50" t="str">
        <f t="shared" si="225"/>
        <v>CapAl6.3X7X5.0mm 10uF, 50 V</v>
      </c>
      <c r="J1334" s="45" t="s">
        <v>23</v>
      </c>
      <c r="K1334" s="53" t="s">
        <v>5111</v>
      </c>
      <c r="L1334" s="45" t="s">
        <v>25</v>
      </c>
      <c r="M1334" s="52" t="str">
        <f t="shared" si="226"/>
        <v>CapAl6.3X7X5.0</v>
      </c>
      <c r="N1334" s="52" t="str">
        <f t="shared" si="224"/>
        <v>CapAl6.3X7X5.0RA</v>
      </c>
      <c r="O1334" s="52" t="str">
        <f t="shared" si="227"/>
        <v>CapAl6.3X7X5.0LA</v>
      </c>
      <c r="P1334" s="52" t="s">
        <v>8158</v>
      </c>
      <c r="Q1334" s="50" t="s">
        <v>5113</v>
      </c>
      <c r="R1334" s="22" t="s">
        <v>8092</v>
      </c>
      <c r="S1334" s="22" t="str">
        <f t="shared" ca="1" si="230"/>
        <v>C:\Altium Libraries\Passives Library\DataSheet\Aluminum Electrolytic Capacitors (Panasonic).pdf</v>
      </c>
      <c r="T1334" s="50" t="str">
        <f t="shared" si="228"/>
        <v>7mm HEIGHT ALUMINUM ELECTROLYTIC CAPACITORS CapAl6.3X7X5.0 10uF±20% 50 V 105⁰С</v>
      </c>
    </row>
    <row r="1335" spans="1:20" x14ac:dyDescent="0.3">
      <c r="A1335" s="50" t="s">
        <v>8159</v>
      </c>
      <c r="B1335" s="50" t="str">
        <f t="shared" si="229"/>
        <v>GA</v>
      </c>
      <c r="C1335" s="52" t="s">
        <v>8097</v>
      </c>
      <c r="D1335" s="50" t="str">
        <f t="shared" si="231"/>
        <v>15uF</v>
      </c>
      <c r="E1335" s="50" t="s">
        <v>5109</v>
      </c>
      <c r="F1335" s="50" t="str">
        <f t="shared" si="232"/>
        <v>50 V</v>
      </c>
      <c r="G1335" s="50" t="str">
        <f t="shared" si="233"/>
        <v>105⁰С</v>
      </c>
      <c r="H1335" s="52" t="s">
        <v>6860</v>
      </c>
      <c r="I1335" s="50" t="str">
        <f t="shared" si="225"/>
        <v>CapAl6.3X7X5.0mm 15uF, 50 V</v>
      </c>
      <c r="J1335" s="45" t="s">
        <v>23</v>
      </c>
      <c r="K1335" s="53" t="s">
        <v>5111</v>
      </c>
      <c r="L1335" s="45" t="s">
        <v>25</v>
      </c>
      <c r="M1335" s="52" t="str">
        <f t="shared" si="226"/>
        <v>CapAl6.3X7X5.0</v>
      </c>
      <c r="N1335" s="52" t="str">
        <f t="shared" si="224"/>
        <v>CapAl6.3X7X5.0RA</v>
      </c>
      <c r="O1335" s="52" t="str">
        <f t="shared" si="227"/>
        <v>CapAl6.3X7X5.0LA</v>
      </c>
      <c r="P1335" s="52" t="s">
        <v>8160</v>
      </c>
      <c r="Q1335" s="50" t="s">
        <v>5113</v>
      </c>
      <c r="R1335" s="22" t="s">
        <v>8092</v>
      </c>
      <c r="S1335" s="22" t="str">
        <f t="shared" ca="1" si="230"/>
        <v>C:\Altium Libraries\Passives Library\DataSheet\Aluminum Electrolytic Capacitors (Panasonic).pdf</v>
      </c>
      <c r="T1335" s="50" t="str">
        <f t="shared" si="228"/>
        <v>7mm HEIGHT ALUMINUM ELECTROLYTIC CAPACITORS CapAl6.3X7X5.0 15uF±20% 50 V 105⁰С</v>
      </c>
    </row>
    <row r="1336" spans="1:20" x14ac:dyDescent="0.3">
      <c r="A1336" s="50" t="s">
        <v>8161</v>
      </c>
      <c r="B1336" s="50" t="str">
        <f t="shared" si="229"/>
        <v>GA</v>
      </c>
      <c r="C1336" s="52" t="s">
        <v>8105</v>
      </c>
      <c r="D1336" s="50" t="str">
        <f t="shared" si="231"/>
        <v>22uF</v>
      </c>
      <c r="E1336" s="50" t="s">
        <v>5109</v>
      </c>
      <c r="F1336" s="50" t="str">
        <f t="shared" si="232"/>
        <v>50 V</v>
      </c>
      <c r="G1336" s="50" t="str">
        <f t="shared" si="233"/>
        <v>105⁰С</v>
      </c>
      <c r="H1336" s="52" t="s">
        <v>8140</v>
      </c>
      <c r="I1336" s="50" t="str">
        <f t="shared" si="225"/>
        <v>CapAl8X7X5.0mm 22uF, 50 V</v>
      </c>
      <c r="J1336" s="45" t="s">
        <v>23</v>
      </c>
      <c r="K1336" s="53" t="s">
        <v>5111</v>
      </c>
      <c r="L1336" s="45" t="s">
        <v>25</v>
      </c>
      <c r="M1336" s="52" t="str">
        <f t="shared" si="226"/>
        <v>CapAl8X7X5.0</v>
      </c>
      <c r="N1336" s="52" t="str">
        <f t="shared" si="224"/>
        <v>CapAl8X7X5.0RA</v>
      </c>
      <c r="O1336" s="52" t="str">
        <f t="shared" si="227"/>
        <v>CapAl8X7X5.0LA</v>
      </c>
      <c r="P1336" s="52" t="s">
        <v>8162</v>
      </c>
      <c r="Q1336" s="50" t="s">
        <v>5113</v>
      </c>
      <c r="R1336" s="22" t="s">
        <v>8092</v>
      </c>
      <c r="S1336" s="22" t="str">
        <f t="shared" ca="1" si="230"/>
        <v>C:\Altium Libraries\Passives Library\DataSheet\Aluminum Electrolytic Capacitors (Panasonic).pdf</v>
      </c>
      <c r="T1336" s="50" t="str">
        <f t="shared" si="228"/>
        <v>7mm HEIGHT ALUMINUM ELECTROLYTIC CAPACITORS CapAl8X7X5.0 22uF±20% 50 V 105⁰С</v>
      </c>
    </row>
    <row r="1337" spans="1:20" x14ac:dyDescent="0.3">
      <c r="A1337" s="50" t="s">
        <v>8163</v>
      </c>
      <c r="B1337" s="50" t="str">
        <f t="shared" si="229"/>
        <v>GA</v>
      </c>
      <c r="C1337" s="52" t="s">
        <v>8105</v>
      </c>
      <c r="D1337" s="50" t="str">
        <f t="shared" si="231"/>
        <v>33uF</v>
      </c>
      <c r="E1337" s="50" t="s">
        <v>5109</v>
      </c>
      <c r="F1337" s="50" t="str">
        <f t="shared" si="232"/>
        <v>50 V</v>
      </c>
      <c r="G1337" s="50" t="str">
        <f t="shared" si="233"/>
        <v>105⁰С</v>
      </c>
      <c r="H1337" s="52" t="s">
        <v>7639</v>
      </c>
      <c r="I1337" s="50" t="str">
        <f t="shared" si="225"/>
        <v>CapAl8X7X5.0mm 33uF, 50 V</v>
      </c>
      <c r="J1337" s="45" t="s">
        <v>23</v>
      </c>
      <c r="K1337" s="53" t="s">
        <v>5111</v>
      </c>
      <c r="L1337" s="45" t="s">
        <v>25</v>
      </c>
      <c r="M1337" s="52" t="str">
        <f t="shared" si="226"/>
        <v>CapAl8X7X5.0</v>
      </c>
      <c r="N1337" s="52" t="str">
        <f t="shared" si="224"/>
        <v>CapAl8X7X5.0RA</v>
      </c>
      <c r="O1337" s="52" t="str">
        <f t="shared" si="227"/>
        <v>CapAl8X7X5.0LA</v>
      </c>
      <c r="P1337" s="52" t="s">
        <v>8164</v>
      </c>
      <c r="Q1337" s="50" t="s">
        <v>5113</v>
      </c>
      <c r="R1337" s="22" t="s">
        <v>8092</v>
      </c>
      <c r="S1337" s="22" t="str">
        <f t="shared" ca="1" si="230"/>
        <v>C:\Altium Libraries\Passives Library\DataSheet\Aluminum Electrolytic Capacitors (Panasonic).pdf</v>
      </c>
      <c r="T1337" s="50" t="str">
        <f t="shared" si="228"/>
        <v>7mm HEIGHT ALUMINUM ELECTROLYTIC CAPACITORS CapAl8X7X5.0 33uF±20% 50 V 105⁰С</v>
      </c>
    </row>
    <row r="1338" spans="1:20" x14ac:dyDescent="0.3">
      <c r="A1338" s="54"/>
      <c r="B1338" s="54"/>
      <c r="C1338" s="55"/>
      <c r="D1338" s="54"/>
      <c r="E1338" s="54"/>
      <c r="F1338" s="56"/>
      <c r="G1338" s="54"/>
      <c r="H1338" s="55"/>
      <c r="I1338" s="56"/>
      <c r="J1338" s="54"/>
      <c r="K1338" s="54"/>
      <c r="L1338" s="54"/>
      <c r="M1338" s="55"/>
      <c r="N1338" s="55"/>
      <c r="O1338" s="55"/>
      <c r="P1338" s="55"/>
      <c r="Q1338" s="54"/>
      <c r="R1338" s="56"/>
      <c r="S1338" s="56"/>
      <c r="T1338" s="56"/>
    </row>
    <row r="1339" spans="1:20" x14ac:dyDescent="0.3">
      <c r="A1339" s="50" t="s">
        <v>8165</v>
      </c>
      <c r="B1339" s="50" t="str">
        <f>IF(MID(P1339,6,2)="EN","GA (Bi-polar)",0)</f>
        <v>GA (Bi-polar)</v>
      </c>
      <c r="C1339" s="52" t="s">
        <v>5128</v>
      </c>
      <c r="D1339" s="50" t="str">
        <f t="shared" ref="D1339:D1360" si="234">CONCATENATE(MID(P1339,8,2)*POWER(10,MID(P1339,10,1)),"uF")</f>
        <v>100uF</v>
      </c>
      <c r="E1339" s="50" t="s">
        <v>5109</v>
      </c>
      <c r="F1339" s="50" t="str">
        <f t="shared" ref="F1339:F1402" si="235">CONCATENATE(IF((MID(P1339,4,2))="0J",6.3,IF((MID(P1339,4,2))="1A",10,IF((MID(P1339,4,2))="1C",16,IF((MID(P1339,4,2))="1E",25,IF((MID(P1339,4,2))="1V",35,IF((MID(P1339,4,2))="1H",50,IF((MID(P1339,4,2))="1J",63,IF((MID(P1339,4,2))="2A",100,IF((MID(P1339,4,2))="2C",160,IF((MID(P1339,4,2))="2D",200,IF((MID(P1339,4,2))="2E",250,IF((MID(P1339,4,2))="2V",350,IF((MID(P1339,4,2))="2G",400,IF((MID(P1339,4,2))="2W",450,0))))))))))))))," V")</f>
        <v>6,3 V</v>
      </c>
      <c r="G1339" s="50" t="str">
        <f t="shared" ref="G1339:G1360" si="236">CONCATENATE((IF(OR(B1339="TA",B1339="TP"),125,105)),"⁰С")</f>
        <v>105⁰С</v>
      </c>
      <c r="H1339" s="52" t="s">
        <v>8166</v>
      </c>
      <c r="I1339" s="50" t="str">
        <f t="shared" ref="I1339:I1360" si="237">CONCATENATE(M1339,"mm ",D1339,", ",F1339)</f>
        <v>CapAl6.3X11.2X2.5mm 100uF, 6,3 V</v>
      </c>
      <c r="J1339" s="45" t="s">
        <v>23</v>
      </c>
      <c r="K1339" s="53" t="s">
        <v>5111</v>
      </c>
      <c r="L1339" s="45" t="s">
        <v>25</v>
      </c>
      <c r="M1339" s="52" t="str">
        <f t="shared" ref="M1339:M1360" si="238">CONCATENATE("CapAl",MID(C1339,1,FIND("m",C1339,1)-1))</f>
        <v>CapAl6.3X11.2X2.5</v>
      </c>
      <c r="N1339" s="52" t="str">
        <f t="shared" si="224"/>
        <v>CapAl6.3X11.2X2.5RA</v>
      </c>
      <c r="O1339" s="52" t="str">
        <f t="shared" ref="O1339:O1360" si="239">CONCATENATE(M1339,"LA")</f>
        <v>CapAl6.3X11.2X2.5LA</v>
      </c>
      <c r="P1339" s="52" t="s">
        <v>8167</v>
      </c>
      <c r="Q1339" s="50" t="s">
        <v>5113</v>
      </c>
      <c r="R1339" s="50" t="s">
        <v>8168</v>
      </c>
      <c r="S1339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39" s="50" t="str">
        <f t="shared" ref="T1339:T1360" si="240">CONCATENATE(R1339," ",M1339," ",D1339,E1339," ",F1339," ",G1339)</f>
        <v>105℃ STANDARD BI-POLAR ALUMINUM ELECTROLYTIC CAPACITORS CapAl6.3X11.2X2.5 100uF±20% 6,3 V 105⁰С</v>
      </c>
    </row>
    <row r="1340" spans="1:20" x14ac:dyDescent="0.3">
      <c r="A1340" s="50" t="s">
        <v>8169</v>
      </c>
      <c r="B1340" s="50" t="str">
        <f t="shared" ref="B1340:B1360" si="241">IF(MID(P1340,6,2)="EN","GA (Bi-polar)",0)</f>
        <v>GA (Bi-polar)</v>
      </c>
      <c r="C1340" s="52" t="s">
        <v>5136</v>
      </c>
      <c r="D1340" s="50" t="str">
        <f t="shared" si="234"/>
        <v>330uF</v>
      </c>
      <c r="E1340" s="50" t="s">
        <v>5109</v>
      </c>
      <c r="F1340" s="50" t="str">
        <f t="shared" si="235"/>
        <v>6,3 V</v>
      </c>
      <c r="G1340" s="50" t="str">
        <f t="shared" si="236"/>
        <v>105⁰С</v>
      </c>
      <c r="H1340" s="52" t="s">
        <v>8170</v>
      </c>
      <c r="I1340" s="50" t="str">
        <f t="shared" si="237"/>
        <v>CapAl8X11.5X3.5mm 330uF, 6,3 V</v>
      </c>
      <c r="J1340" s="45" t="s">
        <v>23</v>
      </c>
      <c r="K1340" s="53" t="s">
        <v>5111</v>
      </c>
      <c r="L1340" s="45" t="s">
        <v>25</v>
      </c>
      <c r="M1340" s="52" t="str">
        <f t="shared" si="238"/>
        <v>CapAl8X11.5X3.5</v>
      </c>
      <c r="N1340" s="52" t="str">
        <f t="shared" si="224"/>
        <v>CapAl8X11.5X3.5RA</v>
      </c>
      <c r="O1340" s="52" t="str">
        <f t="shared" si="239"/>
        <v>CapAl8X11.5X3.5LA</v>
      </c>
      <c r="P1340" s="52" t="s">
        <v>8171</v>
      </c>
      <c r="Q1340" s="50" t="s">
        <v>5113</v>
      </c>
      <c r="R1340" s="50" t="s">
        <v>8168</v>
      </c>
      <c r="S1340" s="50" t="str">
        <f t="shared" ref="S1340:S1360" ca="1" si="242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40" s="50" t="str">
        <f t="shared" si="240"/>
        <v>105℃ STANDARD BI-POLAR ALUMINUM ELECTROLYTIC CAPACITORS CapAl8X11.5X3.5 330uF±20% 6,3 V 105⁰С</v>
      </c>
    </row>
    <row r="1341" spans="1:20" x14ac:dyDescent="0.3">
      <c r="A1341" s="50" t="s">
        <v>8172</v>
      </c>
      <c r="B1341" s="50" t="str">
        <f t="shared" si="241"/>
        <v>GA (Bi-polar)</v>
      </c>
      <c r="C1341" s="52" t="s">
        <v>5120</v>
      </c>
      <c r="D1341" s="50" t="str">
        <f t="shared" si="234"/>
        <v>47uF</v>
      </c>
      <c r="E1341" s="50" t="s">
        <v>5109</v>
      </c>
      <c r="F1341" s="50" t="str">
        <f t="shared" si="235"/>
        <v>10 V</v>
      </c>
      <c r="G1341" s="50" t="str">
        <f t="shared" si="236"/>
        <v>105⁰С</v>
      </c>
      <c r="H1341" s="52" t="s">
        <v>8173</v>
      </c>
      <c r="I1341" s="50" t="str">
        <f t="shared" si="237"/>
        <v>CapAl5X11X2.0mm 47uF, 10 V</v>
      </c>
      <c r="J1341" s="45" t="s">
        <v>23</v>
      </c>
      <c r="K1341" s="53" t="s">
        <v>5111</v>
      </c>
      <c r="L1341" s="45" t="s">
        <v>25</v>
      </c>
      <c r="M1341" s="52" t="str">
        <f t="shared" si="238"/>
        <v>CapAl5X11X2.0</v>
      </c>
      <c r="N1341" s="52" t="str">
        <f t="shared" si="224"/>
        <v>CapAl5X11X2.0RA</v>
      </c>
      <c r="O1341" s="52" t="str">
        <f t="shared" si="239"/>
        <v>CapAl5X11X2.0LA</v>
      </c>
      <c r="P1341" s="52" t="s">
        <v>8174</v>
      </c>
      <c r="Q1341" s="50" t="s">
        <v>5113</v>
      </c>
      <c r="R1341" s="50" t="s">
        <v>8168</v>
      </c>
      <c r="S1341" s="50" t="str">
        <f t="shared" ca="1" si="242"/>
        <v>C:\Altium Libraries\Passives Library\DataSheet\Aluminum Electrolytic Capacitors (Panasonic).pdf</v>
      </c>
      <c r="T1341" s="50" t="str">
        <f t="shared" si="240"/>
        <v>105℃ STANDARD BI-POLAR ALUMINUM ELECTROLYTIC CAPACITORS CapAl5X11X2.0 47uF±20% 10 V 105⁰С</v>
      </c>
    </row>
    <row r="1342" spans="1:20" x14ac:dyDescent="0.3">
      <c r="A1342" s="50" t="s">
        <v>8175</v>
      </c>
      <c r="B1342" s="50" t="str">
        <f t="shared" si="241"/>
        <v>GA (Bi-polar)</v>
      </c>
      <c r="C1342" s="52" t="s">
        <v>5120</v>
      </c>
      <c r="D1342" s="50" t="str">
        <f t="shared" si="234"/>
        <v>10uF</v>
      </c>
      <c r="E1342" s="50" t="s">
        <v>5109</v>
      </c>
      <c r="F1342" s="50" t="str">
        <f t="shared" si="235"/>
        <v>16 V</v>
      </c>
      <c r="G1342" s="50" t="str">
        <f t="shared" si="236"/>
        <v>105⁰С</v>
      </c>
      <c r="H1342" s="52" t="s">
        <v>8176</v>
      </c>
      <c r="I1342" s="50" t="str">
        <f t="shared" si="237"/>
        <v>CapAl5X11X2.0mm 10uF, 16 V</v>
      </c>
      <c r="J1342" s="45" t="s">
        <v>23</v>
      </c>
      <c r="K1342" s="53" t="s">
        <v>5111</v>
      </c>
      <c r="L1342" s="45" t="s">
        <v>25</v>
      </c>
      <c r="M1342" s="52" t="str">
        <f t="shared" si="238"/>
        <v>CapAl5X11X2.0</v>
      </c>
      <c r="N1342" s="52" t="str">
        <f t="shared" si="224"/>
        <v>CapAl5X11X2.0RA</v>
      </c>
      <c r="O1342" s="52" t="str">
        <f t="shared" si="239"/>
        <v>CapAl5X11X2.0LA</v>
      </c>
      <c r="P1342" s="52" t="s">
        <v>8177</v>
      </c>
      <c r="Q1342" s="50" t="s">
        <v>5113</v>
      </c>
      <c r="R1342" s="50" t="s">
        <v>8168</v>
      </c>
      <c r="S1342" s="50" t="str">
        <f t="shared" ca="1" si="242"/>
        <v>C:\Altium Libraries\Passives Library\DataSheet\Aluminum Electrolytic Capacitors (Panasonic).pdf</v>
      </c>
      <c r="T1342" s="50" t="str">
        <f t="shared" si="240"/>
        <v>105℃ STANDARD BI-POLAR ALUMINUM ELECTROLYTIC CAPACITORS CapAl5X11X2.0 10uF±20% 16 V 105⁰С</v>
      </c>
    </row>
    <row r="1343" spans="1:20" x14ac:dyDescent="0.3">
      <c r="A1343" s="50" t="s">
        <v>8178</v>
      </c>
      <c r="B1343" s="50" t="str">
        <f t="shared" si="241"/>
        <v>GA (Bi-polar)</v>
      </c>
      <c r="C1343" s="52" t="s">
        <v>5120</v>
      </c>
      <c r="D1343" s="50" t="str">
        <f t="shared" si="234"/>
        <v>22uF</v>
      </c>
      <c r="E1343" s="50" t="s">
        <v>5109</v>
      </c>
      <c r="F1343" s="50" t="str">
        <f t="shared" si="235"/>
        <v>16 V</v>
      </c>
      <c r="G1343" s="50" t="str">
        <f t="shared" si="236"/>
        <v>105⁰С</v>
      </c>
      <c r="H1343" s="52" t="s">
        <v>8179</v>
      </c>
      <c r="I1343" s="50" t="str">
        <f t="shared" si="237"/>
        <v>CapAl5X11X2.0mm 22uF, 16 V</v>
      </c>
      <c r="J1343" s="45" t="s">
        <v>23</v>
      </c>
      <c r="K1343" s="53" t="s">
        <v>5111</v>
      </c>
      <c r="L1343" s="45" t="s">
        <v>25</v>
      </c>
      <c r="M1343" s="52" t="str">
        <f t="shared" si="238"/>
        <v>CapAl5X11X2.0</v>
      </c>
      <c r="N1343" s="52" t="str">
        <f t="shared" si="224"/>
        <v>CapAl5X11X2.0RA</v>
      </c>
      <c r="O1343" s="52" t="str">
        <f t="shared" si="239"/>
        <v>CapAl5X11X2.0LA</v>
      </c>
      <c r="P1343" s="52" t="s">
        <v>8180</v>
      </c>
      <c r="Q1343" s="50" t="s">
        <v>5113</v>
      </c>
      <c r="R1343" s="50" t="s">
        <v>8168</v>
      </c>
      <c r="S1343" s="50" t="str">
        <f t="shared" ca="1" si="242"/>
        <v>C:\Altium Libraries\Passives Library\DataSheet\Aluminum Electrolytic Capacitors (Panasonic).pdf</v>
      </c>
      <c r="T1343" s="50" t="str">
        <f t="shared" si="240"/>
        <v>105℃ STANDARD BI-POLAR ALUMINUM ELECTROLYTIC CAPACITORS CapAl5X11X2.0 22uF±20% 16 V 105⁰С</v>
      </c>
    </row>
    <row r="1344" spans="1:20" x14ac:dyDescent="0.3">
      <c r="A1344" s="50" t="s">
        <v>8181</v>
      </c>
      <c r="B1344" s="50" t="str">
        <f t="shared" si="241"/>
        <v>GA (Bi-polar)</v>
      </c>
      <c r="C1344" s="52" t="s">
        <v>5120</v>
      </c>
      <c r="D1344" s="50" t="str">
        <f t="shared" si="234"/>
        <v>33uF</v>
      </c>
      <c r="E1344" s="50" t="s">
        <v>5109</v>
      </c>
      <c r="F1344" s="50" t="str">
        <f t="shared" si="235"/>
        <v>16 V</v>
      </c>
      <c r="G1344" s="50" t="str">
        <f t="shared" si="236"/>
        <v>105⁰С</v>
      </c>
      <c r="H1344" s="52" t="s">
        <v>8182</v>
      </c>
      <c r="I1344" s="50" t="str">
        <f t="shared" si="237"/>
        <v>CapAl5X11X2.0mm 33uF, 16 V</v>
      </c>
      <c r="J1344" s="45" t="s">
        <v>23</v>
      </c>
      <c r="K1344" s="53" t="s">
        <v>5111</v>
      </c>
      <c r="L1344" s="45" t="s">
        <v>25</v>
      </c>
      <c r="M1344" s="52" t="str">
        <f t="shared" si="238"/>
        <v>CapAl5X11X2.0</v>
      </c>
      <c r="N1344" s="52" t="str">
        <f t="shared" si="224"/>
        <v>CapAl5X11X2.0RA</v>
      </c>
      <c r="O1344" s="52" t="str">
        <f t="shared" si="239"/>
        <v>CapAl5X11X2.0LA</v>
      </c>
      <c r="P1344" s="52" t="s">
        <v>8183</v>
      </c>
      <c r="Q1344" s="50" t="s">
        <v>5113</v>
      </c>
      <c r="R1344" s="50" t="s">
        <v>8168</v>
      </c>
      <c r="S1344" s="50" t="str">
        <f t="shared" ca="1" si="242"/>
        <v>C:\Altium Libraries\Passives Library\DataSheet\Aluminum Electrolytic Capacitors (Panasonic).pdf</v>
      </c>
      <c r="T1344" s="50" t="str">
        <f t="shared" si="240"/>
        <v>105℃ STANDARD BI-POLAR ALUMINUM ELECTROLYTIC CAPACITORS CapAl5X11X2.0 33uF±20% 16 V 105⁰С</v>
      </c>
    </row>
    <row r="1345" spans="1:20" x14ac:dyDescent="0.3">
      <c r="A1345" s="50" t="s">
        <v>8184</v>
      </c>
      <c r="B1345" s="50" t="str">
        <f t="shared" si="241"/>
        <v>GA (Bi-polar)</v>
      </c>
      <c r="C1345" s="52" t="s">
        <v>5128</v>
      </c>
      <c r="D1345" s="50" t="str">
        <f t="shared" si="234"/>
        <v>47uF</v>
      </c>
      <c r="E1345" s="50" t="s">
        <v>5109</v>
      </c>
      <c r="F1345" s="50" t="str">
        <f t="shared" si="235"/>
        <v>16 V</v>
      </c>
      <c r="G1345" s="50" t="str">
        <f t="shared" si="236"/>
        <v>105⁰С</v>
      </c>
      <c r="H1345" s="52" t="s">
        <v>8185</v>
      </c>
      <c r="I1345" s="50" t="str">
        <f t="shared" si="237"/>
        <v>CapAl6.3X11.2X2.5mm 47uF, 16 V</v>
      </c>
      <c r="J1345" s="45" t="s">
        <v>23</v>
      </c>
      <c r="K1345" s="53" t="s">
        <v>5111</v>
      </c>
      <c r="L1345" s="45" t="s">
        <v>25</v>
      </c>
      <c r="M1345" s="52" t="str">
        <f t="shared" si="238"/>
        <v>CapAl6.3X11.2X2.5</v>
      </c>
      <c r="N1345" s="52" t="str">
        <f t="shared" si="224"/>
        <v>CapAl6.3X11.2X2.5RA</v>
      </c>
      <c r="O1345" s="52" t="str">
        <f t="shared" si="239"/>
        <v>CapAl6.3X11.2X2.5LA</v>
      </c>
      <c r="P1345" s="52" t="s">
        <v>8186</v>
      </c>
      <c r="Q1345" s="50" t="s">
        <v>5113</v>
      </c>
      <c r="R1345" s="50" t="s">
        <v>8168</v>
      </c>
      <c r="S1345" s="50" t="str">
        <f t="shared" ca="1" si="242"/>
        <v>C:\Altium Libraries\Passives Library\DataSheet\Aluminum Electrolytic Capacitors (Panasonic).pdf</v>
      </c>
      <c r="T1345" s="50" t="str">
        <f t="shared" si="240"/>
        <v>105℃ STANDARD BI-POLAR ALUMINUM ELECTROLYTIC CAPACITORS CapAl6.3X11.2X2.5 47uF±20% 16 V 105⁰С</v>
      </c>
    </row>
    <row r="1346" spans="1:20" x14ac:dyDescent="0.3">
      <c r="A1346" s="50" t="s">
        <v>8187</v>
      </c>
      <c r="B1346" s="50" t="str">
        <f t="shared" si="241"/>
        <v>GA (Bi-polar)</v>
      </c>
      <c r="C1346" s="52" t="s">
        <v>5120</v>
      </c>
      <c r="D1346" s="50" t="str">
        <f t="shared" si="234"/>
        <v>10uF</v>
      </c>
      <c r="E1346" s="50" t="s">
        <v>5109</v>
      </c>
      <c r="F1346" s="50" t="str">
        <f t="shared" si="235"/>
        <v>25 V</v>
      </c>
      <c r="G1346" s="50" t="str">
        <f t="shared" si="236"/>
        <v>105⁰С</v>
      </c>
      <c r="H1346" s="52" t="s">
        <v>8188</v>
      </c>
      <c r="I1346" s="50" t="str">
        <f t="shared" si="237"/>
        <v>CapAl5X11X2.0mm 10uF, 25 V</v>
      </c>
      <c r="J1346" s="45" t="s">
        <v>23</v>
      </c>
      <c r="K1346" s="53" t="s">
        <v>5111</v>
      </c>
      <c r="L1346" s="45" t="s">
        <v>25</v>
      </c>
      <c r="M1346" s="52" t="str">
        <f t="shared" si="238"/>
        <v>CapAl5X11X2.0</v>
      </c>
      <c r="N1346" s="52" t="str">
        <f t="shared" si="224"/>
        <v>CapAl5X11X2.0RA</v>
      </c>
      <c r="O1346" s="52" t="str">
        <f t="shared" si="239"/>
        <v>CapAl5X11X2.0LA</v>
      </c>
      <c r="P1346" s="52" t="s">
        <v>8189</v>
      </c>
      <c r="Q1346" s="50" t="s">
        <v>5113</v>
      </c>
      <c r="R1346" s="50" t="s">
        <v>8168</v>
      </c>
      <c r="S1346" s="50" t="str">
        <f t="shared" ca="1" si="242"/>
        <v>C:\Altium Libraries\Passives Library\DataSheet\Aluminum Electrolytic Capacitors (Panasonic).pdf</v>
      </c>
      <c r="T1346" s="50" t="str">
        <f t="shared" si="240"/>
        <v>105℃ STANDARD BI-POLAR ALUMINUM ELECTROLYTIC CAPACITORS CapAl5X11X2.0 10uF±20% 25 V 105⁰С</v>
      </c>
    </row>
    <row r="1347" spans="1:20" x14ac:dyDescent="0.3">
      <c r="A1347" s="50" t="s">
        <v>8190</v>
      </c>
      <c r="B1347" s="50" t="str">
        <f t="shared" si="241"/>
        <v>GA (Bi-polar)</v>
      </c>
      <c r="C1347" s="52" t="s">
        <v>5128</v>
      </c>
      <c r="D1347" s="50" t="str">
        <f t="shared" si="234"/>
        <v>22uF</v>
      </c>
      <c r="E1347" s="50" t="s">
        <v>5109</v>
      </c>
      <c r="F1347" s="50" t="str">
        <f t="shared" si="235"/>
        <v>25 V</v>
      </c>
      <c r="G1347" s="50" t="str">
        <f t="shared" si="236"/>
        <v>105⁰С</v>
      </c>
      <c r="H1347" s="52" t="s">
        <v>8179</v>
      </c>
      <c r="I1347" s="50" t="str">
        <f t="shared" si="237"/>
        <v>CapAl6.3X11.2X2.5mm 22uF, 25 V</v>
      </c>
      <c r="J1347" s="45" t="s">
        <v>23</v>
      </c>
      <c r="K1347" s="53" t="s">
        <v>5111</v>
      </c>
      <c r="L1347" s="45" t="s">
        <v>25</v>
      </c>
      <c r="M1347" s="52" t="str">
        <f t="shared" si="238"/>
        <v>CapAl6.3X11.2X2.5</v>
      </c>
      <c r="N1347" s="52" t="str">
        <f t="shared" ref="N1347:N1410" si="243">CONCATENATE(M1347,"RA")</f>
        <v>CapAl6.3X11.2X2.5RA</v>
      </c>
      <c r="O1347" s="52" t="str">
        <f t="shared" si="239"/>
        <v>CapAl6.3X11.2X2.5LA</v>
      </c>
      <c r="P1347" s="52" t="s">
        <v>8191</v>
      </c>
      <c r="Q1347" s="50" t="s">
        <v>5113</v>
      </c>
      <c r="R1347" s="50" t="s">
        <v>8168</v>
      </c>
      <c r="S1347" s="50" t="str">
        <f t="shared" ca="1" si="242"/>
        <v>C:\Altium Libraries\Passives Library\DataSheet\Aluminum Electrolytic Capacitors (Panasonic).pdf</v>
      </c>
      <c r="T1347" s="50" t="str">
        <f t="shared" si="240"/>
        <v>105℃ STANDARD BI-POLAR ALUMINUM ELECTROLYTIC CAPACITORS CapAl6.3X11.2X2.5 22uF±20% 25 V 105⁰С</v>
      </c>
    </row>
    <row r="1348" spans="1:20" x14ac:dyDescent="0.3">
      <c r="A1348" s="50" t="s">
        <v>8192</v>
      </c>
      <c r="B1348" s="50" t="str">
        <f t="shared" si="241"/>
        <v>GA (Bi-polar)</v>
      </c>
      <c r="C1348" s="52" t="s">
        <v>5128</v>
      </c>
      <c r="D1348" s="50" t="str">
        <f t="shared" si="234"/>
        <v>33uF</v>
      </c>
      <c r="E1348" s="50" t="s">
        <v>5109</v>
      </c>
      <c r="F1348" s="50" t="str">
        <f t="shared" si="235"/>
        <v>25 V</v>
      </c>
      <c r="G1348" s="50" t="str">
        <f t="shared" si="236"/>
        <v>105⁰С</v>
      </c>
      <c r="H1348" s="52" t="s">
        <v>8173</v>
      </c>
      <c r="I1348" s="50" t="str">
        <f t="shared" si="237"/>
        <v>CapAl6.3X11.2X2.5mm 33uF, 25 V</v>
      </c>
      <c r="J1348" s="45" t="s">
        <v>23</v>
      </c>
      <c r="K1348" s="53" t="s">
        <v>5111</v>
      </c>
      <c r="L1348" s="45" t="s">
        <v>25</v>
      </c>
      <c r="M1348" s="52" t="str">
        <f t="shared" si="238"/>
        <v>CapAl6.3X11.2X2.5</v>
      </c>
      <c r="N1348" s="52" t="str">
        <f t="shared" si="243"/>
        <v>CapAl6.3X11.2X2.5RA</v>
      </c>
      <c r="O1348" s="52" t="str">
        <f t="shared" si="239"/>
        <v>CapAl6.3X11.2X2.5LA</v>
      </c>
      <c r="P1348" s="52" t="s">
        <v>8193</v>
      </c>
      <c r="Q1348" s="50" t="s">
        <v>5113</v>
      </c>
      <c r="R1348" s="50" t="s">
        <v>8168</v>
      </c>
      <c r="S1348" s="50" t="str">
        <f t="shared" ca="1" si="242"/>
        <v>C:\Altium Libraries\Passives Library\DataSheet\Aluminum Electrolytic Capacitors (Panasonic).pdf</v>
      </c>
      <c r="T1348" s="50" t="str">
        <f t="shared" si="240"/>
        <v>105℃ STANDARD BI-POLAR ALUMINUM ELECTROLYTIC CAPACITORS CapAl6.3X11.2X2.5 33uF±20% 25 V 105⁰С</v>
      </c>
    </row>
    <row r="1349" spans="1:20" x14ac:dyDescent="0.3">
      <c r="A1349" s="50" t="s">
        <v>8194</v>
      </c>
      <c r="B1349" s="50" t="str">
        <f t="shared" si="241"/>
        <v>GA (Bi-polar)</v>
      </c>
      <c r="C1349" s="52" t="s">
        <v>5128</v>
      </c>
      <c r="D1349" s="50" t="str">
        <f t="shared" si="234"/>
        <v>47uF</v>
      </c>
      <c r="E1349" s="50" t="s">
        <v>5109</v>
      </c>
      <c r="F1349" s="50" t="str">
        <f t="shared" si="235"/>
        <v>25 V</v>
      </c>
      <c r="G1349" s="50" t="str">
        <f t="shared" si="236"/>
        <v>105⁰С</v>
      </c>
      <c r="H1349" s="52" t="s">
        <v>8195</v>
      </c>
      <c r="I1349" s="50" t="str">
        <f t="shared" si="237"/>
        <v>CapAl6.3X11.2X2.5mm 47uF, 25 V</v>
      </c>
      <c r="J1349" s="45" t="s">
        <v>23</v>
      </c>
      <c r="K1349" s="53" t="s">
        <v>5111</v>
      </c>
      <c r="L1349" s="45" t="s">
        <v>25</v>
      </c>
      <c r="M1349" s="52" t="str">
        <f t="shared" si="238"/>
        <v>CapAl6.3X11.2X2.5</v>
      </c>
      <c r="N1349" s="52" t="str">
        <f t="shared" si="243"/>
        <v>CapAl6.3X11.2X2.5RA</v>
      </c>
      <c r="O1349" s="52" t="str">
        <f t="shared" si="239"/>
        <v>CapAl6.3X11.2X2.5LA</v>
      </c>
      <c r="P1349" s="52" t="s">
        <v>8196</v>
      </c>
      <c r="Q1349" s="50" t="s">
        <v>5113</v>
      </c>
      <c r="R1349" s="50" t="s">
        <v>8168</v>
      </c>
      <c r="S1349" s="50" t="str">
        <f t="shared" ca="1" si="242"/>
        <v>C:\Altium Libraries\Passives Library\DataSheet\Aluminum Electrolytic Capacitors (Panasonic).pdf</v>
      </c>
      <c r="T1349" s="50" t="str">
        <f t="shared" si="240"/>
        <v>105℃ STANDARD BI-POLAR ALUMINUM ELECTROLYTIC CAPACITORS CapAl6.3X11.2X2.5 47uF±20% 25 V 105⁰С</v>
      </c>
    </row>
    <row r="1350" spans="1:20" x14ac:dyDescent="0.3">
      <c r="A1350" s="50" t="s">
        <v>8197</v>
      </c>
      <c r="B1350" s="50" t="str">
        <f t="shared" si="241"/>
        <v>GA (Bi-polar)</v>
      </c>
      <c r="C1350" s="52" t="s">
        <v>5136</v>
      </c>
      <c r="D1350" s="50" t="str">
        <f t="shared" si="234"/>
        <v>100uF</v>
      </c>
      <c r="E1350" s="50" t="s">
        <v>5109</v>
      </c>
      <c r="F1350" s="50" t="str">
        <f t="shared" si="235"/>
        <v>25 V</v>
      </c>
      <c r="G1350" s="50" t="str">
        <f t="shared" si="236"/>
        <v>105⁰С</v>
      </c>
      <c r="H1350" s="52" t="s">
        <v>8198</v>
      </c>
      <c r="I1350" s="50" t="str">
        <f t="shared" si="237"/>
        <v>CapAl8X11.5X3.5mm 100uF, 25 V</v>
      </c>
      <c r="J1350" s="45" t="s">
        <v>23</v>
      </c>
      <c r="K1350" s="53" t="s">
        <v>5111</v>
      </c>
      <c r="L1350" s="45" t="s">
        <v>25</v>
      </c>
      <c r="M1350" s="52" t="str">
        <f t="shared" si="238"/>
        <v>CapAl8X11.5X3.5</v>
      </c>
      <c r="N1350" s="52" t="str">
        <f t="shared" si="243"/>
        <v>CapAl8X11.5X3.5RA</v>
      </c>
      <c r="O1350" s="52" t="str">
        <f t="shared" si="239"/>
        <v>CapAl8X11.5X3.5LA</v>
      </c>
      <c r="P1350" s="52" t="s">
        <v>8199</v>
      </c>
      <c r="Q1350" s="50" t="s">
        <v>5113</v>
      </c>
      <c r="R1350" s="50" t="s">
        <v>8168</v>
      </c>
      <c r="S1350" s="50" t="str">
        <f t="shared" ca="1" si="242"/>
        <v>C:\Altium Libraries\Passives Library\DataSheet\Aluminum Electrolytic Capacitors (Panasonic).pdf</v>
      </c>
      <c r="T1350" s="50" t="str">
        <f t="shared" si="240"/>
        <v>105℃ STANDARD BI-POLAR ALUMINUM ELECTROLYTIC CAPACITORS CapAl8X11.5X3.5 100uF±20% 25 V 105⁰С</v>
      </c>
    </row>
    <row r="1351" spans="1:20" x14ac:dyDescent="0.3">
      <c r="A1351" s="50" t="s">
        <v>8200</v>
      </c>
      <c r="B1351" s="50" t="str">
        <f t="shared" si="241"/>
        <v>GA (Bi-polar)</v>
      </c>
      <c r="C1351" s="52" t="s">
        <v>5136</v>
      </c>
      <c r="D1351" s="50" t="str">
        <f t="shared" si="234"/>
        <v>33uF</v>
      </c>
      <c r="E1351" s="50" t="s">
        <v>5109</v>
      </c>
      <c r="F1351" s="50" t="str">
        <f t="shared" si="235"/>
        <v>35 V</v>
      </c>
      <c r="G1351" s="50" t="str">
        <f t="shared" si="236"/>
        <v>105⁰С</v>
      </c>
      <c r="H1351" s="52" t="s">
        <v>8185</v>
      </c>
      <c r="I1351" s="50" t="str">
        <f t="shared" si="237"/>
        <v>CapAl8X11.5X3.5mm 33uF, 35 V</v>
      </c>
      <c r="J1351" s="45" t="s">
        <v>23</v>
      </c>
      <c r="K1351" s="53" t="s">
        <v>5111</v>
      </c>
      <c r="L1351" s="45" t="s">
        <v>25</v>
      </c>
      <c r="M1351" s="52" t="str">
        <f t="shared" si="238"/>
        <v>CapAl8X11.5X3.5</v>
      </c>
      <c r="N1351" s="52" t="str">
        <f t="shared" si="243"/>
        <v>CapAl8X11.5X3.5RA</v>
      </c>
      <c r="O1351" s="52" t="str">
        <f t="shared" si="239"/>
        <v>CapAl8X11.5X3.5LA</v>
      </c>
      <c r="P1351" s="52" t="s">
        <v>8201</v>
      </c>
      <c r="Q1351" s="50" t="s">
        <v>5113</v>
      </c>
      <c r="R1351" s="50" t="s">
        <v>8168</v>
      </c>
      <c r="S1351" s="50" t="str">
        <f t="shared" ca="1" si="242"/>
        <v>C:\Altium Libraries\Passives Library\DataSheet\Aluminum Electrolytic Capacitors (Panasonic).pdf</v>
      </c>
      <c r="T1351" s="50" t="str">
        <f t="shared" si="240"/>
        <v>105℃ STANDARD BI-POLAR ALUMINUM ELECTROLYTIC CAPACITORS CapAl8X11.5X3.5 33uF±20% 35 V 105⁰С</v>
      </c>
    </row>
    <row r="1352" spans="1:20" x14ac:dyDescent="0.3">
      <c r="A1352" s="50" t="s">
        <v>8202</v>
      </c>
      <c r="B1352" s="50" t="str">
        <f t="shared" si="241"/>
        <v>GA (Bi-polar)</v>
      </c>
      <c r="C1352" s="52" t="s">
        <v>5158</v>
      </c>
      <c r="D1352" s="50" t="str">
        <f t="shared" si="234"/>
        <v>100uF</v>
      </c>
      <c r="E1352" s="50" t="s">
        <v>5109</v>
      </c>
      <c r="F1352" s="50" t="str">
        <f t="shared" si="235"/>
        <v>35 V</v>
      </c>
      <c r="G1352" s="50" t="str">
        <f t="shared" si="236"/>
        <v>105⁰С</v>
      </c>
      <c r="H1352" s="52" t="s">
        <v>8203</v>
      </c>
      <c r="I1352" s="50" t="str">
        <f t="shared" si="237"/>
        <v>CapAl10X16X5.0mm 100uF, 35 V</v>
      </c>
      <c r="J1352" s="45" t="s">
        <v>23</v>
      </c>
      <c r="K1352" s="53" t="s">
        <v>5111</v>
      </c>
      <c r="L1352" s="45" t="s">
        <v>25</v>
      </c>
      <c r="M1352" s="52" t="str">
        <f t="shared" si="238"/>
        <v>CapAl10X16X5.0</v>
      </c>
      <c r="N1352" s="52" t="str">
        <f t="shared" si="243"/>
        <v>CapAl10X16X5.0RA</v>
      </c>
      <c r="O1352" s="52" t="str">
        <f t="shared" si="239"/>
        <v>CapAl10X16X5.0LA</v>
      </c>
      <c r="P1352" s="52" t="s">
        <v>8204</v>
      </c>
      <c r="Q1352" s="50" t="s">
        <v>5113</v>
      </c>
      <c r="R1352" s="50" t="s">
        <v>8168</v>
      </c>
      <c r="S1352" s="50" t="str">
        <f t="shared" ca="1" si="242"/>
        <v>C:\Altium Libraries\Passives Library\DataSheet\Aluminum Electrolytic Capacitors (Panasonic).pdf</v>
      </c>
      <c r="T1352" s="50" t="str">
        <f t="shared" si="240"/>
        <v>105℃ STANDARD BI-POLAR ALUMINUM ELECTROLYTIC CAPACITORS CapAl10X16X5.0 100uF±20% 35 V 105⁰С</v>
      </c>
    </row>
    <row r="1353" spans="1:20" x14ac:dyDescent="0.3">
      <c r="A1353" s="50" t="s">
        <v>8205</v>
      </c>
      <c r="B1353" s="50" t="str">
        <f t="shared" si="241"/>
        <v>GA (Bi-polar)</v>
      </c>
      <c r="C1353" s="52" t="s">
        <v>5120</v>
      </c>
      <c r="D1353" s="50" t="s">
        <v>5581</v>
      </c>
      <c r="E1353" s="50" t="s">
        <v>5109</v>
      </c>
      <c r="F1353" s="50" t="str">
        <f t="shared" si="235"/>
        <v>50 V</v>
      </c>
      <c r="G1353" s="50" t="str">
        <f t="shared" si="236"/>
        <v>105⁰С</v>
      </c>
      <c r="H1353" s="52" t="s">
        <v>8206</v>
      </c>
      <c r="I1353" s="50" t="str">
        <f t="shared" si="237"/>
        <v>CapAl5X11X2.0mm 2.2uF, 50 V</v>
      </c>
      <c r="J1353" s="45" t="s">
        <v>23</v>
      </c>
      <c r="K1353" s="53" t="s">
        <v>5111</v>
      </c>
      <c r="L1353" s="45" t="s">
        <v>25</v>
      </c>
      <c r="M1353" s="52" t="str">
        <f t="shared" si="238"/>
        <v>CapAl5X11X2.0</v>
      </c>
      <c r="N1353" s="52" t="str">
        <f t="shared" si="243"/>
        <v>CapAl5X11X2.0RA</v>
      </c>
      <c r="O1353" s="52" t="str">
        <f t="shared" si="239"/>
        <v>CapAl5X11X2.0LA</v>
      </c>
      <c r="P1353" s="52" t="s">
        <v>8207</v>
      </c>
      <c r="Q1353" s="50" t="s">
        <v>5113</v>
      </c>
      <c r="R1353" s="50" t="s">
        <v>8168</v>
      </c>
      <c r="S1353" s="50" t="str">
        <f t="shared" ca="1" si="242"/>
        <v>C:\Altium Libraries\Passives Library\DataSheet\Aluminum Electrolytic Capacitors (Panasonic).pdf</v>
      </c>
      <c r="T1353" s="50" t="str">
        <f t="shared" si="240"/>
        <v>105℃ STANDARD BI-POLAR ALUMINUM ELECTROLYTIC CAPACITORS CapAl5X11X2.0 2.2uF±20% 50 V 105⁰С</v>
      </c>
    </row>
    <row r="1354" spans="1:20" x14ac:dyDescent="0.3">
      <c r="A1354" s="50" t="s">
        <v>8208</v>
      </c>
      <c r="B1354" s="50" t="str">
        <f t="shared" si="241"/>
        <v>GA (Bi-polar)</v>
      </c>
      <c r="C1354" s="52" t="s">
        <v>5120</v>
      </c>
      <c r="D1354" s="50" t="s">
        <v>5585</v>
      </c>
      <c r="E1354" s="50" t="s">
        <v>5109</v>
      </c>
      <c r="F1354" s="50" t="str">
        <f t="shared" si="235"/>
        <v>50 V</v>
      </c>
      <c r="G1354" s="50" t="str">
        <f t="shared" si="236"/>
        <v>105⁰С</v>
      </c>
      <c r="H1354" s="52" t="s">
        <v>8209</v>
      </c>
      <c r="I1354" s="50" t="str">
        <f t="shared" si="237"/>
        <v>CapAl5X11X2.0mm 3.3uF, 50 V</v>
      </c>
      <c r="J1354" s="45" t="s">
        <v>23</v>
      </c>
      <c r="K1354" s="53" t="s">
        <v>5111</v>
      </c>
      <c r="L1354" s="45" t="s">
        <v>25</v>
      </c>
      <c r="M1354" s="52" t="str">
        <f t="shared" si="238"/>
        <v>CapAl5X11X2.0</v>
      </c>
      <c r="N1354" s="52" t="str">
        <f t="shared" si="243"/>
        <v>CapAl5X11X2.0RA</v>
      </c>
      <c r="O1354" s="52" t="str">
        <f t="shared" si="239"/>
        <v>CapAl5X11X2.0LA</v>
      </c>
      <c r="P1354" s="52" t="s">
        <v>8210</v>
      </c>
      <c r="Q1354" s="50" t="s">
        <v>5113</v>
      </c>
      <c r="R1354" s="50" t="s">
        <v>8168</v>
      </c>
      <c r="S1354" s="50" t="str">
        <f t="shared" ca="1" si="242"/>
        <v>C:\Altium Libraries\Passives Library\DataSheet\Aluminum Electrolytic Capacitors (Panasonic).pdf</v>
      </c>
      <c r="T1354" s="50" t="str">
        <f t="shared" si="240"/>
        <v>105℃ STANDARD BI-POLAR ALUMINUM ELECTROLYTIC CAPACITORS CapAl5X11X2.0 3.3uF±20% 50 V 105⁰С</v>
      </c>
    </row>
    <row r="1355" spans="1:20" x14ac:dyDescent="0.3">
      <c r="A1355" s="50" t="s">
        <v>8211</v>
      </c>
      <c r="B1355" s="50" t="str">
        <f t="shared" si="241"/>
        <v>GA (Bi-polar)</v>
      </c>
      <c r="C1355" s="52" t="s">
        <v>5120</v>
      </c>
      <c r="D1355" s="50" t="s">
        <v>5588</v>
      </c>
      <c r="E1355" s="50" t="s">
        <v>5109</v>
      </c>
      <c r="F1355" s="50" t="str">
        <f t="shared" si="235"/>
        <v>50 V</v>
      </c>
      <c r="G1355" s="50" t="str">
        <f t="shared" si="236"/>
        <v>105⁰С</v>
      </c>
      <c r="H1355" s="52" t="s">
        <v>8212</v>
      </c>
      <c r="I1355" s="50" t="str">
        <f t="shared" si="237"/>
        <v>CapAl5X11X2.0mm 4.7uF, 50 V</v>
      </c>
      <c r="J1355" s="45" t="s">
        <v>23</v>
      </c>
      <c r="K1355" s="53" t="s">
        <v>5111</v>
      </c>
      <c r="L1355" s="45" t="s">
        <v>25</v>
      </c>
      <c r="M1355" s="52" t="str">
        <f t="shared" si="238"/>
        <v>CapAl5X11X2.0</v>
      </c>
      <c r="N1355" s="52" t="str">
        <f t="shared" si="243"/>
        <v>CapAl5X11X2.0RA</v>
      </c>
      <c r="O1355" s="52" t="str">
        <f t="shared" si="239"/>
        <v>CapAl5X11X2.0LA</v>
      </c>
      <c r="P1355" s="52" t="s">
        <v>8213</v>
      </c>
      <c r="Q1355" s="50" t="s">
        <v>5113</v>
      </c>
      <c r="R1355" s="50" t="s">
        <v>8168</v>
      </c>
      <c r="S1355" s="50" t="str">
        <f t="shared" ca="1" si="242"/>
        <v>C:\Altium Libraries\Passives Library\DataSheet\Aluminum Electrolytic Capacitors (Panasonic).pdf</v>
      </c>
      <c r="T1355" s="50" t="str">
        <f t="shared" si="240"/>
        <v>105℃ STANDARD BI-POLAR ALUMINUM ELECTROLYTIC CAPACITORS CapAl5X11X2.0 4.7uF±20% 50 V 105⁰С</v>
      </c>
    </row>
    <row r="1356" spans="1:20" x14ac:dyDescent="0.3">
      <c r="A1356" s="50" t="s">
        <v>8214</v>
      </c>
      <c r="B1356" s="50" t="str">
        <f t="shared" si="241"/>
        <v>GA (Bi-polar)</v>
      </c>
      <c r="C1356" s="52" t="s">
        <v>5128</v>
      </c>
      <c r="D1356" s="50" t="str">
        <f t="shared" si="234"/>
        <v>10uF</v>
      </c>
      <c r="E1356" s="50" t="s">
        <v>5109</v>
      </c>
      <c r="F1356" s="50" t="str">
        <f t="shared" si="235"/>
        <v>50 V</v>
      </c>
      <c r="G1356" s="50" t="str">
        <f t="shared" si="236"/>
        <v>105⁰С</v>
      </c>
      <c r="H1356" s="52" t="s">
        <v>8215</v>
      </c>
      <c r="I1356" s="50" t="str">
        <f t="shared" si="237"/>
        <v>CapAl6.3X11.2X2.5mm 10uF, 50 V</v>
      </c>
      <c r="J1356" s="45" t="s">
        <v>23</v>
      </c>
      <c r="K1356" s="53" t="s">
        <v>5111</v>
      </c>
      <c r="L1356" s="45" t="s">
        <v>25</v>
      </c>
      <c r="M1356" s="52" t="str">
        <f t="shared" si="238"/>
        <v>CapAl6.3X11.2X2.5</v>
      </c>
      <c r="N1356" s="52" t="str">
        <f t="shared" si="243"/>
        <v>CapAl6.3X11.2X2.5RA</v>
      </c>
      <c r="O1356" s="52" t="str">
        <f t="shared" si="239"/>
        <v>CapAl6.3X11.2X2.5LA</v>
      </c>
      <c r="P1356" s="52" t="s">
        <v>8216</v>
      </c>
      <c r="Q1356" s="50" t="s">
        <v>5113</v>
      </c>
      <c r="R1356" s="50" t="s">
        <v>8168</v>
      </c>
      <c r="S1356" s="50" t="str">
        <f t="shared" ca="1" si="242"/>
        <v>C:\Altium Libraries\Passives Library\DataSheet\Aluminum Electrolytic Capacitors (Panasonic).pdf</v>
      </c>
      <c r="T1356" s="50" t="str">
        <f t="shared" si="240"/>
        <v>105℃ STANDARD BI-POLAR ALUMINUM ELECTROLYTIC CAPACITORS CapAl6.3X11.2X2.5 10uF±20% 50 V 105⁰С</v>
      </c>
    </row>
    <row r="1357" spans="1:20" x14ac:dyDescent="0.3">
      <c r="A1357" s="50" t="s">
        <v>8217</v>
      </c>
      <c r="B1357" s="50" t="str">
        <f t="shared" si="241"/>
        <v>GA (Bi-polar)</v>
      </c>
      <c r="C1357" s="52" t="s">
        <v>5136</v>
      </c>
      <c r="D1357" s="50" t="str">
        <f t="shared" si="234"/>
        <v>22uF</v>
      </c>
      <c r="E1357" s="50" t="s">
        <v>5109</v>
      </c>
      <c r="F1357" s="50" t="str">
        <f t="shared" si="235"/>
        <v>50 V</v>
      </c>
      <c r="G1357" s="50" t="str">
        <f t="shared" si="236"/>
        <v>105⁰С</v>
      </c>
      <c r="H1357" s="52" t="s">
        <v>8173</v>
      </c>
      <c r="I1357" s="50" t="str">
        <f t="shared" si="237"/>
        <v>CapAl8X11.5X3.5mm 22uF, 50 V</v>
      </c>
      <c r="J1357" s="45" t="s">
        <v>23</v>
      </c>
      <c r="K1357" s="53" t="s">
        <v>5111</v>
      </c>
      <c r="L1357" s="45" t="s">
        <v>25</v>
      </c>
      <c r="M1357" s="52" t="str">
        <f t="shared" si="238"/>
        <v>CapAl8X11.5X3.5</v>
      </c>
      <c r="N1357" s="52" t="str">
        <f t="shared" si="243"/>
        <v>CapAl8X11.5X3.5RA</v>
      </c>
      <c r="O1357" s="52" t="str">
        <f t="shared" si="239"/>
        <v>CapAl8X11.5X3.5LA</v>
      </c>
      <c r="P1357" s="52" t="s">
        <v>8218</v>
      </c>
      <c r="Q1357" s="50" t="s">
        <v>5113</v>
      </c>
      <c r="R1357" s="50" t="s">
        <v>8168</v>
      </c>
      <c r="S1357" s="50" t="str">
        <f t="shared" ca="1" si="242"/>
        <v>C:\Altium Libraries\Passives Library\DataSheet\Aluminum Electrolytic Capacitors (Panasonic).pdf</v>
      </c>
      <c r="T1357" s="50" t="str">
        <f t="shared" si="240"/>
        <v>105℃ STANDARD BI-POLAR ALUMINUM ELECTROLYTIC CAPACITORS CapAl8X11.5X3.5 22uF±20% 50 V 105⁰С</v>
      </c>
    </row>
    <row r="1358" spans="1:20" x14ac:dyDescent="0.3">
      <c r="A1358" s="50" t="s">
        <v>8219</v>
      </c>
      <c r="B1358" s="50" t="str">
        <f t="shared" si="241"/>
        <v>GA (Bi-polar)</v>
      </c>
      <c r="C1358" s="52" t="s">
        <v>5136</v>
      </c>
      <c r="D1358" s="50" t="str">
        <f t="shared" si="234"/>
        <v>33uF</v>
      </c>
      <c r="E1358" s="50" t="s">
        <v>5109</v>
      </c>
      <c r="F1358" s="50" t="str">
        <f t="shared" si="235"/>
        <v>50 V</v>
      </c>
      <c r="G1358" s="50" t="str">
        <f t="shared" si="236"/>
        <v>105⁰С</v>
      </c>
      <c r="H1358" s="52" t="s">
        <v>8195</v>
      </c>
      <c r="I1358" s="50" t="str">
        <f t="shared" si="237"/>
        <v>CapAl8X11.5X3.5mm 33uF, 50 V</v>
      </c>
      <c r="J1358" s="45" t="s">
        <v>23</v>
      </c>
      <c r="K1358" s="53" t="s">
        <v>5111</v>
      </c>
      <c r="L1358" s="45" t="s">
        <v>25</v>
      </c>
      <c r="M1358" s="52" t="str">
        <f t="shared" si="238"/>
        <v>CapAl8X11.5X3.5</v>
      </c>
      <c r="N1358" s="52" t="str">
        <f t="shared" si="243"/>
        <v>CapAl8X11.5X3.5RA</v>
      </c>
      <c r="O1358" s="52" t="str">
        <f t="shared" si="239"/>
        <v>CapAl8X11.5X3.5LA</v>
      </c>
      <c r="P1358" s="52" t="s">
        <v>8220</v>
      </c>
      <c r="Q1358" s="50" t="s">
        <v>5113</v>
      </c>
      <c r="R1358" s="50" t="s">
        <v>8168</v>
      </c>
      <c r="S1358" s="50" t="str">
        <f t="shared" ca="1" si="242"/>
        <v>C:\Altium Libraries\Passives Library\DataSheet\Aluminum Electrolytic Capacitors (Panasonic).pdf</v>
      </c>
      <c r="T1358" s="50" t="str">
        <f t="shared" si="240"/>
        <v>105℃ STANDARD BI-POLAR ALUMINUM ELECTROLYTIC CAPACITORS CapAl8X11.5X3.5 33uF±20% 50 V 105⁰С</v>
      </c>
    </row>
    <row r="1359" spans="1:20" x14ac:dyDescent="0.3">
      <c r="A1359" s="50" t="s">
        <v>8221</v>
      </c>
      <c r="B1359" s="50" t="str">
        <f t="shared" si="241"/>
        <v>GA (Bi-polar)</v>
      </c>
      <c r="C1359" s="52" t="s">
        <v>5148</v>
      </c>
      <c r="D1359" s="50" t="str">
        <f t="shared" si="234"/>
        <v>47uF</v>
      </c>
      <c r="E1359" s="50" t="s">
        <v>5109</v>
      </c>
      <c r="F1359" s="50" t="str">
        <f t="shared" si="235"/>
        <v>50 V</v>
      </c>
      <c r="G1359" s="50" t="str">
        <f t="shared" si="236"/>
        <v>105⁰С</v>
      </c>
      <c r="H1359" s="52" t="s">
        <v>8222</v>
      </c>
      <c r="I1359" s="50" t="str">
        <f t="shared" si="237"/>
        <v>CapAl10X12.5X5.0mm 47uF, 50 V</v>
      </c>
      <c r="J1359" s="45" t="s">
        <v>23</v>
      </c>
      <c r="K1359" s="53" t="s">
        <v>5111</v>
      </c>
      <c r="L1359" s="45" t="s">
        <v>25</v>
      </c>
      <c r="M1359" s="52" t="str">
        <f t="shared" si="238"/>
        <v>CapAl10X12.5X5.0</v>
      </c>
      <c r="N1359" s="52" t="str">
        <f t="shared" si="243"/>
        <v>CapAl10X12.5X5.0RA</v>
      </c>
      <c r="O1359" s="52" t="str">
        <f t="shared" si="239"/>
        <v>CapAl10X12.5X5.0LA</v>
      </c>
      <c r="P1359" s="52" t="s">
        <v>8223</v>
      </c>
      <c r="Q1359" s="50" t="s">
        <v>5113</v>
      </c>
      <c r="R1359" s="50" t="s">
        <v>8168</v>
      </c>
      <c r="S1359" s="50" t="str">
        <f t="shared" ca="1" si="242"/>
        <v>C:\Altium Libraries\Passives Library\DataSheet\Aluminum Electrolytic Capacitors (Panasonic).pdf</v>
      </c>
      <c r="T1359" s="50" t="str">
        <f t="shared" si="240"/>
        <v>105℃ STANDARD BI-POLAR ALUMINUM ELECTROLYTIC CAPACITORS CapAl10X12.5X5.0 47uF±20% 50 V 105⁰С</v>
      </c>
    </row>
    <row r="1360" spans="1:20" x14ac:dyDescent="0.3">
      <c r="A1360" s="50" t="s">
        <v>8224</v>
      </c>
      <c r="B1360" s="50" t="str">
        <f t="shared" si="241"/>
        <v>GA (Bi-polar)</v>
      </c>
      <c r="C1360" s="52" t="s">
        <v>5162</v>
      </c>
      <c r="D1360" s="50" t="str">
        <f t="shared" si="234"/>
        <v>100uF</v>
      </c>
      <c r="E1360" s="50" t="s">
        <v>5109</v>
      </c>
      <c r="F1360" s="50" t="str">
        <f t="shared" si="235"/>
        <v>50 V</v>
      </c>
      <c r="G1360" s="50" t="str">
        <f t="shared" si="236"/>
        <v>105⁰С</v>
      </c>
      <c r="H1360" s="52" t="s">
        <v>8170</v>
      </c>
      <c r="I1360" s="50" t="str">
        <f t="shared" si="237"/>
        <v>CapAl10X20X5.0mm 100uF, 50 V</v>
      </c>
      <c r="J1360" s="45" t="s">
        <v>23</v>
      </c>
      <c r="K1360" s="53" t="s">
        <v>5111</v>
      </c>
      <c r="L1360" s="45" t="s">
        <v>25</v>
      </c>
      <c r="M1360" s="52" t="str">
        <f t="shared" si="238"/>
        <v>CapAl10X20X5.0</v>
      </c>
      <c r="N1360" s="52" t="str">
        <f t="shared" si="243"/>
        <v>CapAl10X20X5.0RA</v>
      </c>
      <c r="O1360" s="52" t="str">
        <f t="shared" si="239"/>
        <v>CapAl10X20X5.0LA</v>
      </c>
      <c r="P1360" s="52" t="s">
        <v>8225</v>
      </c>
      <c r="Q1360" s="50" t="s">
        <v>5113</v>
      </c>
      <c r="R1360" s="50" t="s">
        <v>8168</v>
      </c>
      <c r="S1360" s="50" t="str">
        <f t="shared" ca="1" si="242"/>
        <v>C:\Altium Libraries\Passives Library\DataSheet\Aluminum Electrolytic Capacitors (Panasonic).pdf</v>
      </c>
      <c r="T1360" s="50" t="str">
        <f t="shared" si="240"/>
        <v>105℃ STANDARD BI-POLAR ALUMINUM ELECTROLYTIC CAPACITORS CapAl10X20X5.0 100uF±20% 50 V 105⁰С</v>
      </c>
    </row>
    <row r="1361" spans="1:20" x14ac:dyDescent="0.3">
      <c r="A1361" s="54"/>
      <c r="B1361" s="54"/>
      <c r="C1361" s="55"/>
      <c r="D1361" s="54"/>
      <c r="E1361" s="54"/>
      <c r="F1361" s="56"/>
      <c r="G1361" s="54"/>
      <c r="H1361" s="55"/>
      <c r="I1361" s="56"/>
      <c r="J1361" s="54"/>
      <c r="K1361" s="54"/>
      <c r="L1361" s="54"/>
      <c r="M1361" s="55"/>
      <c r="N1361" s="55"/>
      <c r="O1361" s="55"/>
      <c r="P1361" s="55"/>
      <c r="Q1361" s="54"/>
      <c r="R1361" s="56"/>
      <c r="S1361" s="56"/>
      <c r="T1361" s="56"/>
    </row>
    <row r="1362" spans="1:20" x14ac:dyDescent="0.3">
      <c r="A1362" s="50" t="s">
        <v>8226</v>
      </c>
      <c r="B1362" s="50" t="str">
        <f>IF(MID(P1362,6,1)="M","M",0)</f>
        <v>M</v>
      </c>
      <c r="C1362" s="52" t="s">
        <v>5120</v>
      </c>
      <c r="D1362" s="50" t="str">
        <f>CONCATENATE(MID(P1362,7,2)*POWER(10,MID(P1362,9,1)),"uF")</f>
        <v>220uF</v>
      </c>
      <c r="E1362" s="50" t="s">
        <v>5109</v>
      </c>
      <c r="F1362" s="50" t="str">
        <f t="shared" si="235"/>
        <v>6,3 V</v>
      </c>
      <c r="G1362" s="50" t="str">
        <f>CONCATENATE((IF(OR(B1362="M"),85,105)),"⁰С")</f>
        <v>85⁰С</v>
      </c>
      <c r="H1362" s="52" t="s">
        <v>8227</v>
      </c>
      <c r="I1362" s="50" t="str">
        <f t="shared" ref="I1362:I1425" si="244">CONCATENATE(M1362,"mm ",D1362,", ",F1362)</f>
        <v>CapAl5X11X2.0mm 220uF, 6,3 V</v>
      </c>
      <c r="J1362" s="45" t="s">
        <v>23</v>
      </c>
      <c r="K1362" s="53" t="s">
        <v>5111</v>
      </c>
      <c r="L1362" s="45" t="s">
        <v>25</v>
      </c>
      <c r="M1362" s="52" t="str">
        <f t="shared" ref="M1362:M1425" si="245">CONCATENATE("CapAl",MID(C1362,1,FIND("m",C1362,1)-1))</f>
        <v>CapAl5X11X2.0</v>
      </c>
      <c r="N1362" s="52" t="str">
        <f t="shared" si="243"/>
        <v>CapAl5X11X2.0RA</v>
      </c>
      <c r="O1362" s="52" t="str">
        <f t="shared" ref="O1362:O1425" si="246">CONCATENATE(M1362,"LA")</f>
        <v>CapAl5X11X2.0LA</v>
      </c>
      <c r="P1362" s="52" t="s">
        <v>8228</v>
      </c>
      <c r="Q1362" s="50" t="s">
        <v>5113</v>
      </c>
      <c r="R1362" s="50" t="s">
        <v>8229</v>
      </c>
      <c r="S1362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62" s="50" t="str">
        <f t="shared" ref="T1362:T1425" si="247">CONCATENATE(R1362," ",M1362," ",D1362,E1362," ",F1362," ",G1362)</f>
        <v>85℃ STANDARD ALUMINUM ELECTROLYTIC CAPACITORS CapAl5X11X2.0 220uF±20% 6,3 V 85⁰С</v>
      </c>
    </row>
    <row r="1363" spans="1:20" x14ac:dyDescent="0.3">
      <c r="A1363" s="50" t="s">
        <v>8230</v>
      </c>
      <c r="B1363" s="50" t="str">
        <f t="shared" ref="B1363:B1426" si="248">IF(MID(P1363,6,1)="M","M",0)</f>
        <v>M</v>
      </c>
      <c r="C1363" s="52" t="s">
        <v>5128</v>
      </c>
      <c r="D1363" s="50" t="str">
        <f t="shared" ref="D1363:D1426" si="249">CONCATENATE(MID(P1363,7,2)*POWER(10,MID(P1363,9,1)),"uF")</f>
        <v>470uF</v>
      </c>
      <c r="E1363" s="50" t="s">
        <v>5109</v>
      </c>
      <c r="F1363" s="50" t="str">
        <f t="shared" si="235"/>
        <v>6,3 V</v>
      </c>
      <c r="G1363" s="50" t="str">
        <f t="shared" ref="G1363:G1426" si="250">CONCATENATE((IF(OR(B1363="M"),85,105)),"⁰С")</f>
        <v>85⁰С</v>
      </c>
      <c r="H1363" s="52" t="s">
        <v>8231</v>
      </c>
      <c r="I1363" s="50" t="str">
        <f t="shared" si="244"/>
        <v>CapAl6.3X11.2X2.5mm 470uF, 6,3 V</v>
      </c>
      <c r="J1363" s="45" t="s">
        <v>23</v>
      </c>
      <c r="K1363" s="53" t="s">
        <v>5111</v>
      </c>
      <c r="L1363" s="45" t="s">
        <v>25</v>
      </c>
      <c r="M1363" s="52" t="str">
        <f t="shared" si="245"/>
        <v>CapAl6.3X11.2X2.5</v>
      </c>
      <c r="N1363" s="52" t="str">
        <f t="shared" si="243"/>
        <v>CapAl6.3X11.2X2.5RA</v>
      </c>
      <c r="O1363" s="52" t="str">
        <f t="shared" si="246"/>
        <v>CapAl6.3X11.2X2.5LA</v>
      </c>
      <c r="P1363" s="52" t="s">
        <v>8232</v>
      </c>
      <c r="Q1363" s="50" t="s">
        <v>5113</v>
      </c>
      <c r="R1363" s="50" t="s">
        <v>8229</v>
      </c>
      <c r="S1363" s="50" t="str">
        <f t="shared" ref="S1363:S1426" ca="1" si="25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363" s="50" t="str">
        <f t="shared" si="247"/>
        <v>85℃ STANDARD ALUMINUM ELECTROLYTIC CAPACITORS CapAl6.3X11.2X2.5 470uF±20% 6,3 V 85⁰С</v>
      </c>
    </row>
    <row r="1364" spans="1:20" x14ac:dyDescent="0.3">
      <c r="A1364" s="50" t="s">
        <v>8233</v>
      </c>
      <c r="B1364" s="50" t="str">
        <f t="shared" si="248"/>
        <v>M</v>
      </c>
      <c r="C1364" s="52" t="s">
        <v>5136</v>
      </c>
      <c r="D1364" s="50" t="str">
        <f t="shared" si="249"/>
        <v>1000uF</v>
      </c>
      <c r="E1364" s="50" t="s">
        <v>5109</v>
      </c>
      <c r="F1364" s="50" t="str">
        <f t="shared" si="235"/>
        <v>6,3 V</v>
      </c>
      <c r="G1364" s="50" t="str">
        <f t="shared" si="250"/>
        <v>85⁰С</v>
      </c>
      <c r="H1364" s="52" t="s">
        <v>8234</v>
      </c>
      <c r="I1364" s="50" t="str">
        <f t="shared" si="244"/>
        <v>CapAl8X11.5X3.5mm 1000uF, 6,3 V</v>
      </c>
      <c r="J1364" s="45" t="s">
        <v>23</v>
      </c>
      <c r="K1364" s="53" t="s">
        <v>5111</v>
      </c>
      <c r="L1364" s="45" t="s">
        <v>25</v>
      </c>
      <c r="M1364" s="52" t="str">
        <f t="shared" si="245"/>
        <v>CapAl8X11.5X3.5</v>
      </c>
      <c r="N1364" s="52" t="str">
        <f t="shared" si="243"/>
        <v>CapAl8X11.5X3.5RA</v>
      </c>
      <c r="O1364" s="52" t="str">
        <f t="shared" si="246"/>
        <v>CapAl8X11.5X3.5LA</v>
      </c>
      <c r="P1364" s="52" t="s">
        <v>8235</v>
      </c>
      <c r="Q1364" s="50" t="s">
        <v>5113</v>
      </c>
      <c r="R1364" s="50" t="s">
        <v>8229</v>
      </c>
      <c r="S1364" s="50" t="str">
        <f t="shared" ca="1" si="251"/>
        <v>C:\Altium Libraries\Passives Library\DataSheet\Aluminum Electrolytic Capacitors (Panasonic).pdf</v>
      </c>
      <c r="T1364" s="50" t="str">
        <f t="shared" si="247"/>
        <v>85℃ STANDARD ALUMINUM ELECTROLYTIC CAPACITORS CapAl8X11.5X3.5 1000uF±20% 6,3 V 85⁰С</v>
      </c>
    </row>
    <row r="1365" spans="1:20" x14ac:dyDescent="0.3">
      <c r="A1365" s="50" t="s">
        <v>8236</v>
      </c>
      <c r="B1365" s="50" t="str">
        <f t="shared" si="248"/>
        <v>M</v>
      </c>
      <c r="C1365" s="52" t="s">
        <v>5158</v>
      </c>
      <c r="D1365" s="50" t="str">
        <f t="shared" si="249"/>
        <v>2200uF</v>
      </c>
      <c r="E1365" s="50" t="s">
        <v>5109</v>
      </c>
      <c r="F1365" s="50" t="str">
        <f t="shared" si="235"/>
        <v>6,3 V</v>
      </c>
      <c r="G1365" s="50" t="str">
        <f t="shared" si="250"/>
        <v>85⁰С</v>
      </c>
      <c r="H1365" s="52" t="s">
        <v>8237</v>
      </c>
      <c r="I1365" s="50" t="str">
        <f t="shared" si="244"/>
        <v>CapAl10X16X5.0mm 2200uF, 6,3 V</v>
      </c>
      <c r="J1365" s="45" t="s">
        <v>23</v>
      </c>
      <c r="K1365" s="53" t="s">
        <v>5111</v>
      </c>
      <c r="L1365" s="45" t="s">
        <v>25</v>
      </c>
      <c r="M1365" s="52" t="str">
        <f t="shared" si="245"/>
        <v>CapAl10X16X5.0</v>
      </c>
      <c r="N1365" s="52" t="str">
        <f t="shared" si="243"/>
        <v>CapAl10X16X5.0RA</v>
      </c>
      <c r="O1365" s="52" t="str">
        <f t="shared" si="246"/>
        <v>CapAl10X16X5.0LA</v>
      </c>
      <c r="P1365" s="52" t="s">
        <v>8238</v>
      </c>
      <c r="Q1365" s="50" t="s">
        <v>5113</v>
      </c>
      <c r="R1365" s="50" t="s">
        <v>8229</v>
      </c>
      <c r="S1365" s="50" t="str">
        <f t="shared" ca="1" si="251"/>
        <v>C:\Altium Libraries\Passives Library\DataSheet\Aluminum Electrolytic Capacitors (Panasonic).pdf</v>
      </c>
      <c r="T1365" s="50" t="str">
        <f t="shared" si="247"/>
        <v>85℃ STANDARD ALUMINUM ELECTROLYTIC CAPACITORS CapAl10X16X5.0 2200uF±20% 6,3 V 85⁰С</v>
      </c>
    </row>
    <row r="1366" spans="1:20" x14ac:dyDescent="0.3">
      <c r="A1366" s="50" t="s">
        <v>8239</v>
      </c>
      <c r="B1366" s="50" t="str">
        <f t="shared" si="248"/>
        <v>M</v>
      </c>
      <c r="C1366" s="52" t="s">
        <v>5162</v>
      </c>
      <c r="D1366" s="50" t="str">
        <f t="shared" si="249"/>
        <v>3300uF</v>
      </c>
      <c r="E1366" s="50" t="s">
        <v>5109</v>
      </c>
      <c r="F1366" s="50" t="str">
        <f t="shared" si="235"/>
        <v>6,3 V</v>
      </c>
      <c r="G1366" s="50" t="str">
        <f t="shared" si="250"/>
        <v>85⁰С</v>
      </c>
      <c r="H1366" s="52" t="s">
        <v>8240</v>
      </c>
      <c r="I1366" s="50" t="str">
        <f t="shared" si="244"/>
        <v>CapAl10X20X5.0mm 3300uF, 6,3 V</v>
      </c>
      <c r="J1366" s="45" t="s">
        <v>23</v>
      </c>
      <c r="K1366" s="53" t="s">
        <v>5111</v>
      </c>
      <c r="L1366" s="45" t="s">
        <v>25</v>
      </c>
      <c r="M1366" s="52" t="str">
        <f t="shared" si="245"/>
        <v>CapAl10X20X5.0</v>
      </c>
      <c r="N1366" s="52" t="str">
        <f t="shared" si="243"/>
        <v>CapAl10X20X5.0RA</v>
      </c>
      <c r="O1366" s="52" t="str">
        <f t="shared" si="246"/>
        <v>CapAl10X20X5.0LA</v>
      </c>
      <c r="P1366" s="52" t="s">
        <v>8241</v>
      </c>
      <c r="Q1366" s="50" t="s">
        <v>5113</v>
      </c>
      <c r="R1366" s="50" t="s">
        <v>8229</v>
      </c>
      <c r="S1366" s="50" t="str">
        <f t="shared" ca="1" si="251"/>
        <v>C:\Altium Libraries\Passives Library\DataSheet\Aluminum Electrolytic Capacitors (Panasonic).pdf</v>
      </c>
      <c r="T1366" s="50" t="str">
        <f t="shared" si="247"/>
        <v>85℃ STANDARD ALUMINUM ELECTROLYTIC CAPACITORS CapAl10X20X5.0 3300uF±20% 6,3 V 85⁰С</v>
      </c>
    </row>
    <row r="1367" spans="1:20" x14ac:dyDescent="0.3">
      <c r="A1367" s="50" t="s">
        <v>8242</v>
      </c>
      <c r="B1367" s="50" t="str">
        <f t="shared" si="248"/>
        <v>M</v>
      </c>
      <c r="C1367" s="52" t="s">
        <v>5184</v>
      </c>
      <c r="D1367" s="50" t="str">
        <f t="shared" si="249"/>
        <v>4700uF</v>
      </c>
      <c r="E1367" s="50" t="s">
        <v>5109</v>
      </c>
      <c r="F1367" s="50" t="str">
        <f t="shared" si="235"/>
        <v>6,3 V</v>
      </c>
      <c r="G1367" s="50" t="str">
        <f t="shared" si="250"/>
        <v>85⁰С</v>
      </c>
      <c r="H1367" s="52" t="s">
        <v>8243</v>
      </c>
      <c r="I1367" s="50" t="str">
        <f t="shared" si="244"/>
        <v>CapAl12.5X20X5.0mm 4700uF, 6,3 V</v>
      </c>
      <c r="J1367" s="45" t="s">
        <v>23</v>
      </c>
      <c r="K1367" s="53" t="s">
        <v>5111</v>
      </c>
      <c r="L1367" s="45" t="s">
        <v>25</v>
      </c>
      <c r="M1367" s="52" t="str">
        <f t="shared" si="245"/>
        <v>CapAl12.5X20X5.0</v>
      </c>
      <c r="N1367" s="52" t="str">
        <f t="shared" si="243"/>
        <v>CapAl12.5X20X5.0RA</v>
      </c>
      <c r="O1367" s="52" t="str">
        <f t="shared" si="246"/>
        <v>CapAl12.5X20X5.0LA</v>
      </c>
      <c r="P1367" s="52" t="s">
        <v>8244</v>
      </c>
      <c r="Q1367" s="50" t="s">
        <v>5113</v>
      </c>
      <c r="R1367" s="50" t="s">
        <v>8229</v>
      </c>
      <c r="S1367" s="50" t="str">
        <f t="shared" ca="1" si="251"/>
        <v>C:\Altium Libraries\Passives Library\DataSheet\Aluminum Electrolytic Capacitors (Panasonic).pdf</v>
      </c>
      <c r="T1367" s="50" t="str">
        <f t="shared" si="247"/>
        <v>85℃ STANDARD ALUMINUM ELECTROLYTIC CAPACITORS CapAl12.5X20X5.0 4700uF±20% 6,3 V 85⁰С</v>
      </c>
    </row>
    <row r="1368" spans="1:20" x14ac:dyDescent="0.3">
      <c r="A1368" s="50" t="s">
        <v>8245</v>
      </c>
      <c r="B1368" s="50" t="str">
        <f t="shared" si="248"/>
        <v>M</v>
      </c>
      <c r="C1368" s="52" t="s">
        <v>5196</v>
      </c>
      <c r="D1368" s="50" t="str">
        <f t="shared" si="249"/>
        <v>6800uF</v>
      </c>
      <c r="E1368" s="50" t="s">
        <v>5109</v>
      </c>
      <c r="F1368" s="50" t="str">
        <f t="shared" si="235"/>
        <v>6,3 V</v>
      </c>
      <c r="G1368" s="50" t="str">
        <f t="shared" si="250"/>
        <v>85⁰С</v>
      </c>
      <c r="H1368" s="52" t="s">
        <v>8246</v>
      </c>
      <c r="I1368" s="50" t="str">
        <f t="shared" si="244"/>
        <v>CapAl12.5X25X5.0mm 6800uF, 6,3 V</v>
      </c>
      <c r="J1368" s="45" t="s">
        <v>23</v>
      </c>
      <c r="K1368" s="53" t="s">
        <v>5111</v>
      </c>
      <c r="L1368" s="45" t="s">
        <v>25</v>
      </c>
      <c r="M1368" s="52" t="str">
        <f t="shared" si="245"/>
        <v>CapAl12.5X25X5.0</v>
      </c>
      <c r="N1368" s="52" t="str">
        <f t="shared" si="243"/>
        <v>CapAl12.5X25X5.0RA</v>
      </c>
      <c r="O1368" s="52" t="str">
        <f t="shared" si="246"/>
        <v>CapAl12.5X25X5.0LA</v>
      </c>
      <c r="P1368" s="52" t="s">
        <v>8247</v>
      </c>
      <c r="Q1368" s="50" t="s">
        <v>5113</v>
      </c>
      <c r="R1368" s="50" t="s">
        <v>8229</v>
      </c>
      <c r="S1368" s="50" t="str">
        <f t="shared" ca="1" si="251"/>
        <v>C:\Altium Libraries\Passives Library\DataSheet\Aluminum Electrolytic Capacitors (Panasonic).pdf</v>
      </c>
      <c r="T1368" s="50" t="str">
        <f t="shared" si="247"/>
        <v>85℃ STANDARD ALUMINUM ELECTROLYTIC CAPACITORS CapAl12.5X25X5.0 6800uF±20% 6,3 V 85⁰С</v>
      </c>
    </row>
    <row r="1369" spans="1:20" x14ac:dyDescent="0.3">
      <c r="A1369" s="50" t="s">
        <v>8248</v>
      </c>
      <c r="B1369" s="50" t="str">
        <f t="shared" si="248"/>
        <v>M</v>
      </c>
      <c r="C1369" s="52" t="s">
        <v>5218</v>
      </c>
      <c r="D1369" s="50" t="str">
        <f t="shared" si="249"/>
        <v>10000uF</v>
      </c>
      <c r="E1369" s="50" t="s">
        <v>5109</v>
      </c>
      <c r="F1369" s="50" t="str">
        <f t="shared" si="235"/>
        <v>6,3 V</v>
      </c>
      <c r="G1369" s="50" t="str">
        <f t="shared" si="250"/>
        <v>85⁰С</v>
      </c>
      <c r="H1369" s="52" t="s">
        <v>8249</v>
      </c>
      <c r="I1369" s="50" t="str">
        <f t="shared" si="244"/>
        <v>CapAl16X25X7.5mm 10000uF, 6,3 V</v>
      </c>
      <c r="J1369" s="45" t="s">
        <v>23</v>
      </c>
      <c r="K1369" s="53" t="s">
        <v>5111</v>
      </c>
      <c r="L1369" s="45" t="s">
        <v>25</v>
      </c>
      <c r="M1369" s="52" t="str">
        <f t="shared" si="245"/>
        <v>CapAl16X25X7.5</v>
      </c>
      <c r="N1369" s="52" t="str">
        <f t="shared" si="243"/>
        <v>CapAl16X25X7.5RA</v>
      </c>
      <c r="O1369" s="52" t="str">
        <f t="shared" si="246"/>
        <v>CapAl16X25X7.5LA</v>
      </c>
      <c r="P1369" s="52" t="s">
        <v>8250</v>
      </c>
      <c r="Q1369" s="50" t="s">
        <v>5113</v>
      </c>
      <c r="R1369" s="50" t="s">
        <v>8229</v>
      </c>
      <c r="S1369" s="50" t="str">
        <f t="shared" ca="1" si="251"/>
        <v>C:\Altium Libraries\Passives Library\DataSheet\Aluminum Electrolytic Capacitors (Panasonic).pdf</v>
      </c>
      <c r="T1369" s="50" t="str">
        <f t="shared" si="247"/>
        <v>85℃ STANDARD ALUMINUM ELECTROLYTIC CAPACITORS CapAl16X25X7.5 10000uF±20% 6,3 V 85⁰С</v>
      </c>
    </row>
    <row r="1370" spans="1:20" x14ac:dyDescent="0.3">
      <c r="A1370" s="50" t="s">
        <v>8251</v>
      </c>
      <c r="B1370" s="50" t="str">
        <f t="shared" si="248"/>
        <v>M</v>
      </c>
      <c r="C1370" s="52" t="s">
        <v>5226</v>
      </c>
      <c r="D1370" s="50" t="str">
        <f t="shared" si="249"/>
        <v>15000uF</v>
      </c>
      <c r="E1370" s="50" t="s">
        <v>5109</v>
      </c>
      <c r="F1370" s="50" t="str">
        <f t="shared" si="235"/>
        <v>6,3 V</v>
      </c>
      <c r="G1370" s="50" t="str">
        <f t="shared" si="250"/>
        <v>85⁰С</v>
      </c>
      <c r="H1370" s="52" t="s">
        <v>8252</v>
      </c>
      <c r="I1370" s="50" t="str">
        <f t="shared" si="244"/>
        <v>CapAl16X31.5X7.5mm 15000uF, 6,3 V</v>
      </c>
      <c r="J1370" s="45" t="s">
        <v>23</v>
      </c>
      <c r="K1370" s="53" t="s">
        <v>5111</v>
      </c>
      <c r="L1370" s="45" t="s">
        <v>25</v>
      </c>
      <c r="M1370" s="52" t="str">
        <f t="shared" si="245"/>
        <v>CapAl16X31.5X7.5</v>
      </c>
      <c r="N1370" s="52" t="str">
        <f t="shared" si="243"/>
        <v>CapAl16X31.5X7.5RA</v>
      </c>
      <c r="O1370" s="52" t="str">
        <f t="shared" si="246"/>
        <v>CapAl16X31.5X7.5LA</v>
      </c>
      <c r="P1370" s="52" t="s">
        <v>8253</v>
      </c>
      <c r="Q1370" s="50" t="s">
        <v>5113</v>
      </c>
      <c r="R1370" s="50" t="s">
        <v>8229</v>
      </c>
      <c r="S1370" s="50" t="str">
        <f t="shared" ca="1" si="251"/>
        <v>C:\Altium Libraries\Passives Library\DataSheet\Aluminum Electrolytic Capacitors (Panasonic).pdf</v>
      </c>
      <c r="T1370" s="50" t="str">
        <f t="shared" si="247"/>
        <v>85℃ STANDARD ALUMINUM ELECTROLYTIC CAPACITORS CapAl16X31.5X7.5 15000uF±20% 6,3 V 85⁰С</v>
      </c>
    </row>
    <row r="1371" spans="1:20" x14ac:dyDescent="0.3">
      <c r="A1371" s="50" t="s">
        <v>8254</v>
      </c>
      <c r="B1371" s="50" t="str">
        <f t="shared" si="248"/>
        <v>M</v>
      </c>
      <c r="C1371" s="52" t="s">
        <v>5245</v>
      </c>
      <c r="D1371" s="50" t="str">
        <f t="shared" si="249"/>
        <v>22000uF</v>
      </c>
      <c r="E1371" s="50" t="s">
        <v>5109</v>
      </c>
      <c r="F1371" s="50" t="str">
        <f t="shared" si="235"/>
        <v>6,3 V</v>
      </c>
      <c r="G1371" s="50" t="str">
        <f t="shared" si="250"/>
        <v>85⁰С</v>
      </c>
      <c r="H1371" s="52" t="s">
        <v>8255</v>
      </c>
      <c r="I1371" s="50" t="str">
        <f t="shared" si="244"/>
        <v>CapAl18X35.5X7.5mm 22000uF, 6,3 V</v>
      </c>
      <c r="J1371" s="45" t="s">
        <v>23</v>
      </c>
      <c r="K1371" s="53" t="s">
        <v>5111</v>
      </c>
      <c r="L1371" s="45" t="s">
        <v>25</v>
      </c>
      <c r="M1371" s="52" t="str">
        <f t="shared" si="245"/>
        <v>CapAl18X35.5X7.5</v>
      </c>
      <c r="N1371" s="52" t="str">
        <f t="shared" si="243"/>
        <v>CapAl18X35.5X7.5RA</v>
      </c>
      <c r="O1371" s="52" t="str">
        <f t="shared" si="246"/>
        <v>CapAl18X35.5X7.5LA</v>
      </c>
      <c r="P1371" s="52" t="s">
        <v>8256</v>
      </c>
      <c r="Q1371" s="50" t="s">
        <v>5113</v>
      </c>
      <c r="R1371" s="50" t="s">
        <v>8229</v>
      </c>
      <c r="S1371" s="50" t="str">
        <f t="shared" ca="1" si="251"/>
        <v>C:\Altium Libraries\Passives Library\DataSheet\Aluminum Electrolytic Capacitors (Panasonic).pdf</v>
      </c>
      <c r="T1371" s="50" t="str">
        <f t="shared" si="247"/>
        <v>85℃ STANDARD ALUMINUM ELECTROLYTIC CAPACITORS CapAl18X35.5X7.5 22000uF±20% 6,3 V 85⁰С</v>
      </c>
    </row>
    <row r="1372" spans="1:20" x14ac:dyDescent="0.3">
      <c r="A1372" s="50" t="s">
        <v>8257</v>
      </c>
      <c r="B1372" s="50" t="str">
        <f t="shared" si="248"/>
        <v>M</v>
      </c>
      <c r="C1372" s="52" t="s">
        <v>5128</v>
      </c>
      <c r="D1372" s="50" t="str">
        <f t="shared" si="249"/>
        <v>330uF</v>
      </c>
      <c r="E1372" s="50" t="s">
        <v>5109</v>
      </c>
      <c r="F1372" s="50" t="str">
        <f t="shared" si="235"/>
        <v>10 V</v>
      </c>
      <c r="G1372" s="50" t="str">
        <f t="shared" si="250"/>
        <v>85⁰С</v>
      </c>
      <c r="H1372" s="52" t="s">
        <v>8258</v>
      </c>
      <c r="I1372" s="50" t="str">
        <f t="shared" si="244"/>
        <v>CapAl6.3X11.2X2.5mm 330uF, 10 V</v>
      </c>
      <c r="J1372" s="45" t="s">
        <v>23</v>
      </c>
      <c r="K1372" s="53" t="s">
        <v>5111</v>
      </c>
      <c r="L1372" s="45" t="s">
        <v>25</v>
      </c>
      <c r="M1372" s="52" t="str">
        <f t="shared" si="245"/>
        <v>CapAl6.3X11.2X2.5</v>
      </c>
      <c r="N1372" s="52" t="str">
        <f t="shared" si="243"/>
        <v>CapAl6.3X11.2X2.5RA</v>
      </c>
      <c r="O1372" s="52" t="str">
        <f t="shared" si="246"/>
        <v>CapAl6.3X11.2X2.5LA</v>
      </c>
      <c r="P1372" s="52" t="s">
        <v>8259</v>
      </c>
      <c r="Q1372" s="50" t="s">
        <v>5113</v>
      </c>
      <c r="R1372" s="50" t="s">
        <v>8229</v>
      </c>
      <c r="S1372" s="50" t="str">
        <f t="shared" ca="1" si="251"/>
        <v>C:\Altium Libraries\Passives Library\DataSheet\Aluminum Electrolytic Capacitors (Panasonic).pdf</v>
      </c>
      <c r="T1372" s="50" t="str">
        <f t="shared" si="247"/>
        <v>85℃ STANDARD ALUMINUM ELECTROLYTIC CAPACITORS CapAl6.3X11.2X2.5 330uF±20% 10 V 85⁰С</v>
      </c>
    </row>
    <row r="1373" spans="1:20" x14ac:dyDescent="0.3">
      <c r="A1373" s="50" t="s">
        <v>8260</v>
      </c>
      <c r="B1373" s="50" t="str">
        <f t="shared" si="248"/>
        <v>M</v>
      </c>
      <c r="C1373" s="52" t="s">
        <v>5148</v>
      </c>
      <c r="D1373" s="50" t="str">
        <f t="shared" si="249"/>
        <v>1000uF</v>
      </c>
      <c r="E1373" s="50" t="s">
        <v>5109</v>
      </c>
      <c r="F1373" s="50" t="str">
        <f t="shared" si="235"/>
        <v>10 V</v>
      </c>
      <c r="G1373" s="50" t="str">
        <f t="shared" si="250"/>
        <v>85⁰С</v>
      </c>
      <c r="H1373" s="52" t="s">
        <v>8261</v>
      </c>
      <c r="I1373" s="50" t="str">
        <f t="shared" si="244"/>
        <v>CapAl10X12.5X5.0mm 1000uF, 10 V</v>
      </c>
      <c r="J1373" s="45" t="s">
        <v>23</v>
      </c>
      <c r="K1373" s="53" t="s">
        <v>5111</v>
      </c>
      <c r="L1373" s="45" t="s">
        <v>25</v>
      </c>
      <c r="M1373" s="52" t="str">
        <f t="shared" si="245"/>
        <v>CapAl10X12.5X5.0</v>
      </c>
      <c r="N1373" s="52" t="str">
        <f t="shared" si="243"/>
        <v>CapAl10X12.5X5.0RA</v>
      </c>
      <c r="O1373" s="52" t="str">
        <f t="shared" si="246"/>
        <v>CapAl10X12.5X5.0LA</v>
      </c>
      <c r="P1373" s="52" t="s">
        <v>8262</v>
      </c>
      <c r="Q1373" s="50" t="s">
        <v>5113</v>
      </c>
      <c r="R1373" s="50" t="s">
        <v>8229</v>
      </c>
      <c r="S1373" s="50" t="str">
        <f t="shared" ca="1" si="251"/>
        <v>C:\Altium Libraries\Passives Library\DataSheet\Aluminum Electrolytic Capacitors (Panasonic).pdf</v>
      </c>
      <c r="T1373" s="50" t="str">
        <f t="shared" si="247"/>
        <v>85℃ STANDARD ALUMINUM ELECTROLYTIC CAPACITORS CapAl10X12.5X5.0 1000uF±20% 10 V 85⁰С</v>
      </c>
    </row>
    <row r="1374" spans="1:20" x14ac:dyDescent="0.3">
      <c r="A1374" s="50" t="s">
        <v>8263</v>
      </c>
      <c r="B1374" s="50" t="str">
        <f t="shared" si="248"/>
        <v>M</v>
      </c>
      <c r="C1374" s="52" t="s">
        <v>5162</v>
      </c>
      <c r="D1374" s="50" t="str">
        <f t="shared" si="249"/>
        <v>2200uF</v>
      </c>
      <c r="E1374" s="50" t="s">
        <v>5109</v>
      </c>
      <c r="F1374" s="50" t="str">
        <f t="shared" si="235"/>
        <v>10 V</v>
      </c>
      <c r="G1374" s="50" t="str">
        <f t="shared" si="250"/>
        <v>85⁰С</v>
      </c>
      <c r="H1374" s="52" t="s">
        <v>8264</v>
      </c>
      <c r="I1374" s="50" t="str">
        <f t="shared" si="244"/>
        <v>CapAl10X20X5.0mm 2200uF, 10 V</v>
      </c>
      <c r="J1374" s="45" t="s">
        <v>23</v>
      </c>
      <c r="K1374" s="53" t="s">
        <v>5111</v>
      </c>
      <c r="L1374" s="45" t="s">
        <v>25</v>
      </c>
      <c r="M1374" s="52" t="str">
        <f t="shared" si="245"/>
        <v>CapAl10X20X5.0</v>
      </c>
      <c r="N1374" s="52" t="str">
        <f t="shared" si="243"/>
        <v>CapAl10X20X5.0RA</v>
      </c>
      <c r="O1374" s="52" t="str">
        <f t="shared" si="246"/>
        <v>CapAl10X20X5.0LA</v>
      </c>
      <c r="P1374" s="52" t="s">
        <v>8265</v>
      </c>
      <c r="Q1374" s="50" t="s">
        <v>5113</v>
      </c>
      <c r="R1374" s="50" t="s">
        <v>8229</v>
      </c>
      <c r="S1374" s="50" t="str">
        <f t="shared" ca="1" si="251"/>
        <v>C:\Altium Libraries\Passives Library\DataSheet\Aluminum Electrolytic Capacitors (Panasonic).pdf</v>
      </c>
      <c r="T1374" s="50" t="str">
        <f t="shared" si="247"/>
        <v>85℃ STANDARD ALUMINUM ELECTROLYTIC CAPACITORS CapAl10X20X5.0 2200uF±20% 10 V 85⁰С</v>
      </c>
    </row>
    <row r="1375" spans="1:20" x14ac:dyDescent="0.3">
      <c r="A1375" s="50" t="s">
        <v>8266</v>
      </c>
      <c r="B1375" s="50" t="str">
        <f t="shared" si="248"/>
        <v>M</v>
      </c>
      <c r="C1375" s="52" t="s">
        <v>5184</v>
      </c>
      <c r="D1375" s="50" t="str">
        <f t="shared" si="249"/>
        <v>3300uF</v>
      </c>
      <c r="E1375" s="50" t="s">
        <v>5109</v>
      </c>
      <c r="F1375" s="50" t="str">
        <f t="shared" si="235"/>
        <v>10 V</v>
      </c>
      <c r="G1375" s="50" t="str">
        <f t="shared" si="250"/>
        <v>85⁰С</v>
      </c>
      <c r="H1375" s="52" t="s">
        <v>8267</v>
      </c>
      <c r="I1375" s="50" t="str">
        <f t="shared" si="244"/>
        <v>CapAl12.5X20X5.0mm 3300uF, 10 V</v>
      </c>
      <c r="J1375" s="45" t="s">
        <v>23</v>
      </c>
      <c r="K1375" s="53" t="s">
        <v>5111</v>
      </c>
      <c r="L1375" s="45" t="s">
        <v>25</v>
      </c>
      <c r="M1375" s="52" t="str">
        <f t="shared" si="245"/>
        <v>CapAl12.5X20X5.0</v>
      </c>
      <c r="N1375" s="52" t="str">
        <f t="shared" si="243"/>
        <v>CapAl12.5X20X5.0RA</v>
      </c>
      <c r="O1375" s="52" t="str">
        <f t="shared" si="246"/>
        <v>CapAl12.5X20X5.0LA</v>
      </c>
      <c r="P1375" s="52" t="s">
        <v>8268</v>
      </c>
      <c r="Q1375" s="50" t="s">
        <v>5113</v>
      </c>
      <c r="R1375" s="50" t="s">
        <v>8229</v>
      </c>
      <c r="S1375" s="50" t="str">
        <f t="shared" ca="1" si="251"/>
        <v>C:\Altium Libraries\Passives Library\DataSheet\Aluminum Electrolytic Capacitors (Panasonic).pdf</v>
      </c>
      <c r="T1375" s="50" t="str">
        <f t="shared" si="247"/>
        <v>85℃ STANDARD ALUMINUM ELECTROLYTIC CAPACITORS CapAl12.5X20X5.0 3300uF±20% 10 V 85⁰С</v>
      </c>
    </row>
    <row r="1376" spans="1:20" x14ac:dyDescent="0.3">
      <c r="A1376" s="50" t="s">
        <v>8269</v>
      </c>
      <c r="B1376" s="50" t="str">
        <f t="shared" si="248"/>
        <v>M</v>
      </c>
      <c r="C1376" s="52" t="s">
        <v>5196</v>
      </c>
      <c r="D1376" s="50" t="str">
        <f t="shared" si="249"/>
        <v>4700uF</v>
      </c>
      <c r="E1376" s="50" t="s">
        <v>5109</v>
      </c>
      <c r="F1376" s="50" t="str">
        <f t="shared" si="235"/>
        <v>10 V</v>
      </c>
      <c r="G1376" s="50" t="str">
        <f t="shared" si="250"/>
        <v>85⁰С</v>
      </c>
      <c r="H1376" s="52" t="s">
        <v>8270</v>
      </c>
      <c r="I1376" s="50" t="str">
        <f t="shared" si="244"/>
        <v>CapAl12.5X25X5.0mm 4700uF, 10 V</v>
      </c>
      <c r="J1376" s="45" t="s">
        <v>23</v>
      </c>
      <c r="K1376" s="53" t="s">
        <v>5111</v>
      </c>
      <c r="L1376" s="45" t="s">
        <v>25</v>
      </c>
      <c r="M1376" s="52" t="str">
        <f t="shared" si="245"/>
        <v>CapAl12.5X25X5.0</v>
      </c>
      <c r="N1376" s="52" t="str">
        <f t="shared" si="243"/>
        <v>CapAl12.5X25X5.0RA</v>
      </c>
      <c r="O1376" s="52" t="str">
        <f t="shared" si="246"/>
        <v>CapAl12.5X25X5.0LA</v>
      </c>
      <c r="P1376" s="52" t="s">
        <v>8271</v>
      </c>
      <c r="Q1376" s="50" t="s">
        <v>5113</v>
      </c>
      <c r="R1376" s="50" t="s">
        <v>8229</v>
      </c>
      <c r="S1376" s="50" t="str">
        <f t="shared" ca="1" si="251"/>
        <v>C:\Altium Libraries\Passives Library\DataSheet\Aluminum Electrolytic Capacitors (Panasonic).pdf</v>
      </c>
      <c r="T1376" s="50" t="str">
        <f t="shared" si="247"/>
        <v>85℃ STANDARD ALUMINUM ELECTROLYTIC CAPACITORS CapAl12.5X25X5.0 4700uF±20% 10 V 85⁰С</v>
      </c>
    </row>
    <row r="1377" spans="1:20" x14ac:dyDescent="0.3">
      <c r="A1377" s="50" t="s">
        <v>8272</v>
      </c>
      <c r="B1377" s="50" t="str">
        <f t="shared" si="248"/>
        <v>M</v>
      </c>
      <c r="C1377" s="52" t="s">
        <v>5218</v>
      </c>
      <c r="D1377" s="50" t="str">
        <f t="shared" si="249"/>
        <v>6800uF</v>
      </c>
      <c r="E1377" s="50" t="s">
        <v>5109</v>
      </c>
      <c r="F1377" s="50" t="str">
        <f t="shared" si="235"/>
        <v>10 V</v>
      </c>
      <c r="G1377" s="50" t="str">
        <f t="shared" si="250"/>
        <v>85⁰С</v>
      </c>
      <c r="H1377" s="52" t="s">
        <v>8273</v>
      </c>
      <c r="I1377" s="50" t="str">
        <f t="shared" si="244"/>
        <v>CapAl16X25X7.5mm 6800uF, 10 V</v>
      </c>
      <c r="J1377" s="45" t="s">
        <v>23</v>
      </c>
      <c r="K1377" s="53" t="s">
        <v>5111</v>
      </c>
      <c r="L1377" s="45" t="s">
        <v>25</v>
      </c>
      <c r="M1377" s="52" t="str">
        <f t="shared" si="245"/>
        <v>CapAl16X25X7.5</v>
      </c>
      <c r="N1377" s="52" t="str">
        <f t="shared" si="243"/>
        <v>CapAl16X25X7.5RA</v>
      </c>
      <c r="O1377" s="52" t="str">
        <f t="shared" si="246"/>
        <v>CapAl16X25X7.5LA</v>
      </c>
      <c r="P1377" s="52" t="s">
        <v>8274</v>
      </c>
      <c r="Q1377" s="50" t="s">
        <v>5113</v>
      </c>
      <c r="R1377" s="50" t="s">
        <v>8229</v>
      </c>
      <c r="S1377" s="50" t="str">
        <f t="shared" ca="1" si="251"/>
        <v>C:\Altium Libraries\Passives Library\DataSheet\Aluminum Electrolytic Capacitors (Panasonic).pdf</v>
      </c>
      <c r="T1377" s="50" t="str">
        <f t="shared" si="247"/>
        <v>85℃ STANDARD ALUMINUM ELECTROLYTIC CAPACITORS CapAl16X25X7.5 6800uF±20% 10 V 85⁰С</v>
      </c>
    </row>
    <row r="1378" spans="1:20" x14ac:dyDescent="0.3">
      <c r="A1378" s="50" t="s">
        <v>8275</v>
      </c>
      <c r="B1378" s="50" t="str">
        <f t="shared" si="248"/>
        <v>M</v>
      </c>
      <c r="C1378" s="52" t="s">
        <v>5226</v>
      </c>
      <c r="D1378" s="50" t="str">
        <f t="shared" si="249"/>
        <v>10000uF</v>
      </c>
      <c r="E1378" s="50" t="s">
        <v>5109</v>
      </c>
      <c r="F1378" s="50" t="str">
        <f t="shared" si="235"/>
        <v>10 V</v>
      </c>
      <c r="G1378" s="50" t="str">
        <f t="shared" si="250"/>
        <v>85⁰С</v>
      </c>
      <c r="H1378" s="52" t="s">
        <v>8276</v>
      </c>
      <c r="I1378" s="50" t="str">
        <f t="shared" si="244"/>
        <v>CapAl16X31.5X7.5mm 10000uF, 10 V</v>
      </c>
      <c r="J1378" s="45" t="s">
        <v>23</v>
      </c>
      <c r="K1378" s="53" t="s">
        <v>5111</v>
      </c>
      <c r="L1378" s="45" t="s">
        <v>25</v>
      </c>
      <c r="M1378" s="52" t="str">
        <f t="shared" si="245"/>
        <v>CapAl16X31.5X7.5</v>
      </c>
      <c r="N1378" s="52" t="str">
        <f t="shared" si="243"/>
        <v>CapAl16X31.5X7.5RA</v>
      </c>
      <c r="O1378" s="52" t="str">
        <f t="shared" si="246"/>
        <v>CapAl16X31.5X7.5LA</v>
      </c>
      <c r="P1378" s="52" t="s">
        <v>8277</v>
      </c>
      <c r="Q1378" s="50" t="s">
        <v>5113</v>
      </c>
      <c r="R1378" s="50" t="s">
        <v>8229</v>
      </c>
      <c r="S1378" s="50" t="str">
        <f t="shared" ca="1" si="251"/>
        <v>C:\Altium Libraries\Passives Library\DataSheet\Aluminum Electrolytic Capacitors (Panasonic).pdf</v>
      </c>
      <c r="T1378" s="50" t="str">
        <f t="shared" si="247"/>
        <v>85℃ STANDARD ALUMINUM ELECTROLYTIC CAPACITORS CapAl16X31.5X7.5 10000uF±20% 10 V 85⁰С</v>
      </c>
    </row>
    <row r="1379" spans="1:20" x14ac:dyDescent="0.3">
      <c r="A1379" s="50" t="s">
        <v>8278</v>
      </c>
      <c r="B1379" s="50" t="str">
        <f t="shared" si="248"/>
        <v>M</v>
      </c>
      <c r="C1379" s="52" t="s">
        <v>5245</v>
      </c>
      <c r="D1379" s="50" t="str">
        <f t="shared" si="249"/>
        <v>15000uF</v>
      </c>
      <c r="E1379" s="50" t="s">
        <v>5109</v>
      </c>
      <c r="F1379" s="50" t="str">
        <f t="shared" si="235"/>
        <v>10 V</v>
      </c>
      <c r="G1379" s="50" t="str">
        <f t="shared" si="250"/>
        <v>85⁰С</v>
      </c>
      <c r="H1379" s="52" t="s">
        <v>8279</v>
      </c>
      <c r="I1379" s="50" t="str">
        <f t="shared" si="244"/>
        <v>CapAl18X35.5X7.5mm 15000uF, 10 V</v>
      </c>
      <c r="J1379" s="45" t="s">
        <v>23</v>
      </c>
      <c r="K1379" s="53" t="s">
        <v>5111</v>
      </c>
      <c r="L1379" s="45" t="s">
        <v>25</v>
      </c>
      <c r="M1379" s="52" t="str">
        <f t="shared" si="245"/>
        <v>CapAl18X35.5X7.5</v>
      </c>
      <c r="N1379" s="52" t="str">
        <f t="shared" si="243"/>
        <v>CapAl18X35.5X7.5RA</v>
      </c>
      <c r="O1379" s="52" t="str">
        <f t="shared" si="246"/>
        <v>CapAl18X35.5X7.5LA</v>
      </c>
      <c r="P1379" s="52" t="s">
        <v>8280</v>
      </c>
      <c r="Q1379" s="50" t="s">
        <v>5113</v>
      </c>
      <c r="R1379" s="50" t="s">
        <v>8229</v>
      </c>
      <c r="S1379" s="50" t="str">
        <f t="shared" ca="1" si="251"/>
        <v>C:\Altium Libraries\Passives Library\DataSheet\Aluminum Electrolytic Capacitors (Panasonic).pdf</v>
      </c>
      <c r="T1379" s="50" t="str">
        <f t="shared" si="247"/>
        <v>85℃ STANDARD ALUMINUM ELECTROLYTIC CAPACITORS CapAl18X35.5X7.5 15000uF±20% 10 V 85⁰С</v>
      </c>
    </row>
    <row r="1380" spans="1:20" x14ac:dyDescent="0.3">
      <c r="A1380" s="50" t="s">
        <v>8281</v>
      </c>
      <c r="B1380" s="50" t="str">
        <f t="shared" si="248"/>
        <v>M</v>
      </c>
      <c r="C1380" s="52" t="s">
        <v>5120</v>
      </c>
      <c r="D1380" s="50" t="str">
        <f t="shared" si="249"/>
        <v>10uF</v>
      </c>
      <c r="E1380" s="50" t="s">
        <v>5109</v>
      </c>
      <c r="F1380" s="50" t="str">
        <f t="shared" si="235"/>
        <v>16 V</v>
      </c>
      <c r="G1380" s="50" t="str">
        <f t="shared" si="250"/>
        <v>85⁰С</v>
      </c>
      <c r="H1380" s="52" t="s">
        <v>8212</v>
      </c>
      <c r="I1380" s="50" t="str">
        <f t="shared" si="244"/>
        <v>CapAl5X11X2.0mm 10uF, 16 V</v>
      </c>
      <c r="J1380" s="45" t="s">
        <v>23</v>
      </c>
      <c r="K1380" s="53" t="s">
        <v>5111</v>
      </c>
      <c r="L1380" s="45" t="s">
        <v>25</v>
      </c>
      <c r="M1380" s="52" t="str">
        <f t="shared" si="245"/>
        <v>CapAl5X11X2.0</v>
      </c>
      <c r="N1380" s="52" t="str">
        <f t="shared" si="243"/>
        <v>CapAl5X11X2.0RA</v>
      </c>
      <c r="O1380" s="52" t="str">
        <f t="shared" si="246"/>
        <v>CapAl5X11X2.0LA</v>
      </c>
      <c r="P1380" s="52" t="s">
        <v>8282</v>
      </c>
      <c r="Q1380" s="50" t="s">
        <v>5113</v>
      </c>
      <c r="R1380" s="50" t="s">
        <v>8229</v>
      </c>
      <c r="S1380" s="50" t="str">
        <f t="shared" ca="1" si="251"/>
        <v>C:\Altium Libraries\Passives Library\DataSheet\Aluminum Electrolytic Capacitors (Panasonic).pdf</v>
      </c>
      <c r="T1380" s="50" t="str">
        <f t="shared" si="247"/>
        <v>85℃ STANDARD ALUMINUM ELECTROLYTIC CAPACITORS CapAl5X11X2.0 10uF±20% 16 V 85⁰С</v>
      </c>
    </row>
    <row r="1381" spans="1:20" x14ac:dyDescent="0.3">
      <c r="A1381" s="50" t="s">
        <v>8283</v>
      </c>
      <c r="B1381" s="50" t="str">
        <f t="shared" si="248"/>
        <v>M</v>
      </c>
      <c r="C1381" s="52" t="s">
        <v>5120</v>
      </c>
      <c r="D1381" s="50" t="str">
        <f t="shared" si="249"/>
        <v>22uF</v>
      </c>
      <c r="E1381" s="50" t="s">
        <v>5109</v>
      </c>
      <c r="F1381" s="50" t="str">
        <f t="shared" si="235"/>
        <v>16 V</v>
      </c>
      <c r="G1381" s="50" t="str">
        <f t="shared" si="250"/>
        <v>85⁰С</v>
      </c>
      <c r="H1381" s="52" t="s">
        <v>8284</v>
      </c>
      <c r="I1381" s="50" t="str">
        <f t="shared" si="244"/>
        <v>CapAl5X11X2.0mm 22uF, 16 V</v>
      </c>
      <c r="J1381" s="45" t="s">
        <v>23</v>
      </c>
      <c r="K1381" s="53" t="s">
        <v>5111</v>
      </c>
      <c r="L1381" s="45" t="s">
        <v>25</v>
      </c>
      <c r="M1381" s="52" t="str">
        <f t="shared" si="245"/>
        <v>CapAl5X11X2.0</v>
      </c>
      <c r="N1381" s="52" t="str">
        <f t="shared" si="243"/>
        <v>CapAl5X11X2.0RA</v>
      </c>
      <c r="O1381" s="52" t="str">
        <f t="shared" si="246"/>
        <v>CapAl5X11X2.0LA</v>
      </c>
      <c r="P1381" s="52" t="s">
        <v>8285</v>
      </c>
      <c r="Q1381" s="50" t="s">
        <v>5113</v>
      </c>
      <c r="R1381" s="50" t="s">
        <v>8229</v>
      </c>
      <c r="S1381" s="50" t="str">
        <f t="shared" ca="1" si="251"/>
        <v>C:\Altium Libraries\Passives Library\DataSheet\Aluminum Electrolytic Capacitors (Panasonic).pdf</v>
      </c>
      <c r="T1381" s="50" t="str">
        <f t="shared" si="247"/>
        <v>85℃ STANDARD ALUMINUM ELECTROLYTIC CAPACITORS CapAl5X11X2.0 22uF±20% 16 V 85⁰С</v>
      </c>
    </row>
    <row r="1382" spans="1:20" x14ac:dyDescent="0.3">
      <c r="A1382" s="50" t="s">
        <v>8286</v>
      </c>
      <c r="B1382" s="50" t="str">
        <f t="shared" si="248"/>
        <v>M</v>
      </c>
      <c r="C1382" s="52" t="s">
        <v>5120</v>
      </c>
      <c r="D1382" s="50" t="str">
        <f t="shared" si="249"/>
        <v>33uF</v>
      </c>
      <c r="E1382" s="50" t="s">
        <v>5109</v>
      </c>
      <c r="F1382" s="50" t="str">
        <f t="shared" si="235"/>
        <v>16 V</v>
      </c>
      <c r="G1382" s="50" t="str">
        <f t="shared" si="250"/>
        <v>85⁰С</v>
      </c>
      <c r="H1382" s="52" t="s">
        <v>8195</v>
      </c>
      <c r="I1382" s="50" t="str">
        <f t="shared" si="244"/>
        <v>CapAl5X11X2.0mm 33uF, 16 V</v>
      </c>
      <c r="J1382" s="45" t="s">
        <v>23</v>
      </c>
      <c r="K1382" s="53" t="s">
        <v>5111</v>
      </c>
      <c r="L1382" s="45" t="s">
        <v>25</v>
      </c>
      <c r="M1382" s="52" t="str">
        <f t="shared" si="245"/>
        <v>CapAl5X11X2.0</v>
      </c>
      <c r="N1382" s="52" t="str">
        <f t="shared" si="243"/>
        <v>CapAl5X11X2.0RA</v>
      </c>
      <c r="O1382" s="52" t="str">
        <f t="shared" si="246"/>
        <v>CapAl5X11X2.0LA</v>
      </c>
      <c r="P1382" s="52" t="s">
        <v>8287</v>
      </c>
      <c r="Q1382" s="50" t="s">
        <v>5113</v>
      </c>
      <c r="R1382" s="50" t="s">
        <v>8229</v>
      </c>
      <c r="S1382" s="50" t="str">
        <f t="shared" ca="1" si="251"/>
        <v>C:\Altium Libraries\Passives Library\DataSheet\Aluminum Electrolytic Capacitors (Panasonic).pdf</v>
      </c>
      <c r="T1382" s="50" t="str">
        <f t="shared" si="247"/>
        <v>85℃ STANDARD ALUMINUM ELECTROLYTIC CAPACITORS CapAl5X11X2.0 33uF±20% 16 V 85⁰С</v>
      </c>
    </row>
    <row r="1383" spans="1:20" x14ac:dyDescent="0.3">
      <c r="A1383" s="50" t="s">
        <v>8288</v>
      </c>
      <c r="B1383" s="50" t="str">
        <f t="shared" si="248"/>
        <v>M</v>
      </c>
      <c r="C1383" s="52" t="s">
        <v>5120</v>
      </c>
      <c r="D1383" s="50" t="str">
        <f t="shared" si="249"/>
        <v>47uF</v>
      </c>
      <c r="E1383" s="50" t="s">
        <v>5109</v>
      </c>
      <c r="F1383" s="50" t="str">
        <f t="shared" si="235"/>
        <v>16 V</v>
      </c>
      <c r="G1383" s="50" t="str">
        <f t="shared" si="250"/>
        <v>85⁰С</v>
      </c>
      <c r="H1383" s="52" t="s">
        <v>8166</v>
      </c>
      <c r="I1383" s="50" t="str">
        <f t="shared" si="244"/>
        <v>CapAl5X11X2.0mm 47uF, 16 V</v>
      </c>
      <c r="J1383" s="45" t="s">
        <v>23</v>
      </c>
      <c r="K1383" s="53" t="s">
        <v>5111</v>
      </c>
      <c r="L1383" s="45" t="s">
        <v>25</v>
      </c>
      <c r="M1383" s="52" t="str">
        <f t="shared" si="245"/>
        <v>CapAl5X11X2.0</v>
      </c>
      <c r="N1383" s="52" t="str">
        <f t="shared" si="243"/>
        <v>CapAl5X11X2.0RA</v>
      </c>
      <c r="O1383" s="52" t="str">
        <f t="shared" si="246"/>
        <v>CapAl5X11X2.0LA</v>
      </c>
      <c r="P1383" s="52" t="s">
        <v>8289</v>
      </c>
      <c r="Q1383" s="50" t="s">
        <v>5113</v>
      </c>
      <c r="R1383" s="50" t="s">
        <v>8229</v>
      </c>
      <c r="S1383" s="50" t="str">
        <f t="shared" ca="1" si="251"/>
        <v>C:\Altium Libraries\Passives Library\DataSheet\Aluminum Electrolytic Capacitors (Panasonic).pdf</v>
      </c>
      <c r="T1383" s="50" t="str">
        <f t="shared" si="247"/>
        <v>85℃ STANDARD ALUMINUM ELECTROLYTIC CAPACITORS CapAl5X11X2.0 47uF±20% 16 V 85⁰С</v>
      </c>
    </row>
    <row r="1384" spans="1:20" x14ac:dyDescent="0.3">
      <c r="A1384" s="50" t="s">
        <v>8290</v>
      </c>
      <c r="B1384" s="50" t="str">
        <f t="shared" si="248"/>
        <v>M</v>
      </c>
      <c r="C1384" s="52" t="s">
        <v>5120</v>
      </c>
      <c r="D1384" s="50" t="str">
        <f t="shared" si="249"/>
        <v>100uF</v>
      </c>
      <c r="E1384" s="50" t="s">
        <v>5109</v>
      </c>
      <c r="F1384" s="50" t="str">
        <f t="shared" si="235"/>
        <v>16 V</v>
      </c>
      <c r="G1384" s="50" t="str">
        <f t="shared" si="250"/>
        <v>85⁰С</v>
      </c>
      <c r="H1384" s="52" t="s">
        <v>8198</v>
      </c>
      <c r="I1384" s="50" t="str">
        <f t="shared" si="244"/>
        <v>CapAl5X11X2.0mm 100uF, 16 V</v>
      </c>
      <c r="J1384" s="45" t="s">
        <v>23</v>
      </c>
      <c r="K1384" s="53" t="s">
        <v>5111</v>
      </c>
      <c r="L1384" s="45" t="s">
        <v>25</v>
      </c>
      <c r="M1384" s="52" t="str">
        <f t="shared" si="245"/>
        <v>CapAl5X11X2.0</v>
      </c>
      <c r="N1384" s="52" t="str">
        <f t="shared" si="243"/>
        <v>CapAl5X11X2.0RA</v>
      </c>
      <c r="O1384" s="52" t="str">
        <f t="shared" si="246"/>
        <v>CapAl5X11X2.0LA</v>
      </c>
      <c r="P1384" s="52" t="s">
        <v>8291</v>
      </c>
      <c r="Q1384" s="50" t="s">
        <v>5113</v>
      </c>
      <c r="R1384" s="50" t="s">
        <v>8229</v>
      </c>
      <c r="S1384" s="50" t="str">
        <f t="shared" ca="1" si="251"/>
        <v>C:\Altium Libraries\Passives Library\DataSheet\Aluminum Electrolytic Capacitors (Panasonic).pdf</v>
      </c>
      <c r="T1384" s="50" t="str">
        <f t="shared" si="247"/>
        <v>85℃ STANDARD ALUMINUM ELECTROLYTIC CAPACITORS CapAl5X11X2.0 100uF±20% 16 V 85⁰С</v>
      </c>
    </row>
    <row r="1385" spans="1:20" x14ac:dyDescent="0.3">
      <c r="A1385" s="50" t="s">
        <v>8292</v>
      </c>
      <c r="B1385" s="50" t="str">
        <f t="shared" si="248"/>
        <v>M</v>
      </c>
      <c r="C1385" s="52" t="s">
        <v>5128</v>
      </c>
      <c r="D1385" s="50" t="str">
        <f t="shared" si="249"/>
        <v>220uF</v>
      </c>
      <c r="E1385" s="50" t="s">
        <v>5109</v>
      </c>
      <c r="F1385" s="50" t="str">
        <f t="shared" si="235"/>
        <v>16 V</v>
      </c>
      <c r="G1385" s="50" t="str">
        <f t="shared" si="250"/>
        <v>85⁰С</v>
      </c>
      <c r="H1385" s="52" t="s">
        <v>8293</v>
      </c>
      <c r="I1385" s="50" t="str">
        <f t="shared" si="244"/>
        <v>CapAl6.3X11.2X2.5mm 220uF, 16 V</v>
      </c>
      <c r="J1385" s="45" t="s">
        <v>23</v>
      </c>
      <c r="K1385" s="53" t="s">
        <v>5111</v>
      </c>
      <c r="L1385" s="45" t="s">
        <v>25</v>
      </c>
      <c r="M1385" s="52" t="str">
        <f t="shared" si="245"/>
        <v>CapAl6.3X11.2X2.5</v>
      </c>
      <c r="N1385" s="52" t="str">
        <f t="shared" si="243"/>
        <v>CapAl6.3X11.2X2.5RA</v>
      </c>
      <c r="O1385" s="52" t="str">
        <f t="shared" si="246"/>
        <v>CapAl6.3X11.2X2.5LA</v>
      </c>
      <c r="P1385" s="52" t="s">
        <v>8294</v>
      </c>
      <c r="Q1385" s="50" t="s">
        <v>5113</v>
      </c>
      <c r="R1385" s="50" t="s">
        <v>8229</v>
      </c>
      <c r="S1385" s="50" t="str">
        <f t="shared" ca="1" si="251"/>
        <v>C:\Altium Libraries\Passives Library\DataSheet\Aluminum Electrolytic Capacitors (Panasonic).pdf</v>
      </c>
      <c r="T1385" s="50" t="str">
        <f t="shared" si="247"/>
        <v>85℃ STANDARD ALUMINUM ELECTROLYTIC CAPACITORS CapAl6.3X11.2X2.5 220uF±20% 16 V 85⁰С</v>
      </c>
    </row>
    <row r="1386" spans="1:20" x14ac:dyDescent="0.3">
      <c r="A1386" s="50" t="s">
        <v>8295</v>
      </c>
      <c r="B1386" s="50" t="str">
        <f t="shared" si="248"/>
        <v>M</v>
      </c>
      <c r="C1386" s="52" t="s">
        <v>5136</v>
      </c>
      <c r="D1386" s="50" t="str">
        <f t="shared" si="249"/>
        <v>470uF</v>
      </c>
      <c r="E1386" s="50" t="s">
        <v>5109</v>
      </c>
      <c r="F1386" s="50" t="str">
        <f t="shared" si="235"/>
        <v>16 V</v>
      </c>
      <c r="G1386" s="50" t="str">
        <f t="shared" si="250"/>
        <v>85⁰С</v>
      </c>
      <c r="H1386" s="52" t="s">
        <v>8296</v>
      </c>
      <c r="I1386" s="50" t="str">
        <f t="shared" si="244"/>
        <v>CapAl8X11.5X3.5mm 470uF, 16 V</v>
      </c>
      <c r="J1386" s="45" t="s">
        <v>23</v>
      </c>
      <c r="K1386" s="53" t="s">
        <v>5111</v>
      </c>
      <c r="L1386" s="45" t="s">
        <v>25</v>
      </c>
      <c r="M1386" s="52" t="str">
        <f t="shared" si="245"/>
        <v>CapAl8X11.5X3.5</v>
      </c>
      <c r="N1386" s="52" t="str">
        <f t="shared" si="243"/>
        <v>CapAl8X11.5X3.5RA</v>
      </c>
      <c r="O1386" s="52" t="str">
        <f t="shared" si="246"/>
        <v>CapAl8X11.5X3.5LA</v>
      </c>
      <c r="P1386" s="52" t="s">
        <v>8297</v>
      </c>
      <c r="Q1386" s="50" t="s">
        <v>5113</v>
      </c>
      <c r="R1386" s="50" t="s">
        <v>8229</v>
      </c>
      <c r="S1386" s="50" t="str">
        <f t="shared" ca="1" si="251"/>
        <v>C:\Altium Libraries\Passives Library\DataSheet\Aluminum Electrolytic Capacitors (Panasonic).pdf</v>
      </c>
      <c r="T1386" s="50" t="str">
        <f t="shared" si="247"/>
        <v>85℃ STANDARD ALUMINUM ELECTROLYTIC CAPACITORS CapAl8X11.5X3.5 470uF±20% 16 V 85⁰С</v>
      </c>
    </row>
    <row r="1387" spans="1:20" x14ac:dyDescent="0.3">
      <c r="A1387" s="50" t="s">
        <v>8298</v>
      </c>
      <c r="B1387" s="50" t="str">
        <f t="shared" si="248"/>
        <v>M</v>
      </c>
      <c r="C1387" s="52" t="s">
        <v>5158</v>
      </c>
      <c r="D1387" s="50" t="str">
        <f t="shared" si="249"/>
        <v>1000uF</v>
      </c>
      <c r="E1387" s="50" t="s">
        <v>5109</v>
      </c>
      <c r="F1387" s="50" t="str">
        <f t="shared" si="235"/>
        <v>16 V</v>
      </c>
      <c r="G1387" s="50" t="str">
        <f t="shared" si="250"/>
        <v>85⁰С</v>
      </c>
      <c r="H1387" s="52" t="s">
        <v>8299</v>
      </c>
      <c r="I1387" s="50" t="str">
        <f t="shared" si="244"/>
        <v>CapAl10X16X5.0mm 1000uF, 16 V</v>
      </c>
      <c r="J1387" s="45" t="s">
        <v>23</v>
      </c>
      <c r="K1387" s="53" t="s">
        <v>5111</v>
      </c>
      <c r="L1387" s="45" t="s">
        <v>25</v>
      </c>
      <c r="M1387" s="52" t="str">
        <f t="shared" si="245"/>
        <v>CapAl10X16X5.0</v>
      </c>
      <c r="N1387" s="52" t="str">
        <f t="shared" si="243"/>
        <v>CapAl10X16X5.0RA</v>
      </c>
      <c r="O1387" s="52" t="str">
        <f t="shared" si="246"/>
        <v>CapAl10X16X5.0LA</v>
      </c>
      <c r="P1387" s="52" t="s">
        <v>8300</v>
      </c>
      <c r="Q1387" s="50" t="s">
        <v>5113</v>
      </c>
      <c r="R1387" s="50" t="s">
        <v>8229</v>
      </c>
      <c r="S1387" s="50" t="str">
        <f t="shared" ca="1" si="251"/>
        <v>C:\Altium Libraries\Passives Library\DataSheet\Aluminum Electrolytic Capacitors (Panasonic).pdf</v>
      </c>
      <c r="T1387" s="50" t="str">
        <f t="shared" si="247"/>
        <v>85℃ STANDARD ALUMINUM ELECTROLYTIC CAPACITORS CapAl10X16X5.0 1000uF±20% 16 V 85⁰С</v>
      </c>
    </row>
    <row r="1388" spans="1:20" x14ac:dyDescent="0.3">
      <c r="A1388" s="50" t="s">
        <v>8301</v>
      </c>
      <c r="B1388" s="50" t="str">
        <f t="shared" si="248"/>
        <v>M</v>
      </c>
      <c r="C1388" s="52" t="s">
        <v>5184</v>
      </c>
      <c r="D1388" s="50" t="str">
        <f t="shared" si="249"/>
        <v>2200uF</v>
      </c>
      <c r="E1388" s="50" t="s">
        <v>5109</v>
      </c>
      <c r="F1388" s="50" t="str">
        <f t="shared" si="235"/>
        <v>16 V</v>
      </c>
      <c r="G1388" s="50" t="str">
        <f t="shared" si="250"/>
        <v>85⁰С</v>
      </c>
      <c r="H1388" s="52" t="s">
        <v>8302</v>
      </c>
      <c r="I1388" s="50" t="str">
        <f t="shared" si="244"/>
        <v>CapAl12.5X20X5.0mm 2200uF, 16 V</v>
      </c>
      <c r="J1388" s="45" t="s">
        <v>23</v>
      </c>
      <c r="K1388" s="53" t="s">
        <v>5111</v>
      </c>
      <c r="L1388" s="45" t="s">
        <v>25</v>
      </c>
      <c r="M1388" s="52" t="str">
        <f t="shared" si="245"/>
        <v>CapAl12.5X20X5.0</v>
      </c>
      <c r="N1388" s="52" t="str">
        <f t="shared" si="243"/>
        <v>CapAl12.5X20X5.0RA</v>
      </c>
      <c r="O1388" s="52" t="str">
        <f t="shared" si="246"/>
        <v>CapAl12.5X20X5.0LA</v>
      </c>
      <c r="P1388" s="52" t="s">
        <v>8303</v>
      </c>
      <c r="Q1388" s="50" t="s">
        <v>5113</v>
      </c>
      <c r="R1388" s="50" t="s">
        <v>8229</v>
      </c>
      <c r="S1388" s="50" t="str">
        <f t="shared" ca="1" si="251"/>
        <v>C:\Altium Libraries\Passives Library\DataSheet\Aluminum Electrolytic Capacitors (Panasonic).pdf</v>
      </c>
      <c r="T1388" s="50" t="str">
        <f t="shared" si="247"/>
        <v>85℃ STANDARD ALUMINUM ELECTROLYTIC CAPACITORS CapAl12.5X20X5.0 2200uF±20% 16 V 85⁰С</v>
      </c>
    </row>
    <row r="1389" spans="1:20" x14ac:dyDescent="0.3">
      <c r="A1389" s="50" t="s">
        <v>8304</v>
      </c>
      <c r="B1389" s="50" t="str">
        <f t="shared" si="248"/>
        <v>M</v>
      </c>
      <c r="C1389" s="52" t="s">
        <v>5196</v>
      </c>
      <c r="D1389" s="50" t="str">
        <f t="shared" si="249"/>
        <v>3300uF</v>
      </c>
      <c r="E1389" s="50" t="s">
        <v>5109</v>
      </c>
      <c r="F1389" s="50" t="str">
        <f t="shared" si="235"/>
        <v>16 V</v>
      </c>
      <c r="G1389" s="50" t="str">
        <f t="shared" si="250"/>
        <v>85⁰С</v>
      </c>
      <c r="H1389" s="52" t="s">
        <v>8270</v>
      </c>
      <c r="I1389" s="50" t="str">
        <f t="shared" si="244"/>
        <v>CapAl12.5X25X5.0mm 3300uF, 16 V</v>
      </c>
      <c r="J1389" s="45" t="s">
        <v>23</v>
      </c>
      <c r="K1389" s="53" t="s">
        <v>5111</v>
      </c>
      <c r="L1389" s="45" t="s">
        <v>25</v>
      </c>
      <c r="M1389" s="52" t="str">
        <f t="shared" si="245"/>
        <v>CapAl12.5X25X5.0</v>
      </c>
      <c r="N1389" s="52" t="str">
        <f t="shared" si="243"/>
        <v>CapAl12.5X25X5.0RA</v>
      </c>
      <c r="O1389" s="52" t="str">
        <f t="shared" si="246"/>
        <v>CapAl12.5X25X5.0LA</v>
      </c>
      <c r="P1389" s="52" t="s">
        <v>8305</v>
      </c>
      <c r="Q1389" s="50" t="s">
        <v>5113</v>
      </c>
      <c r="R1389" s="50" t="s">
        <v>8229</v>
      </c>
      <c r="S1389" s="50" t="str">
        <f t="shared" ca="1" si="251"/>
        <v>C:\Altium Libraries\Passives Library\DataSheet\Aluminum Electrolytic Capacitors (Panasonic).pdf</v>
      </c>
      <c r="T1389" s="50" t="str">
        <f t="shared" si="247"/>
        <v>85℃ STANDARD ALUMINUM ELECTROLYTIC CAPACITORS CapAl12.5X25X5.0 3300uF±20% 16 V 85⁰С</v>
      </c>
    </row>
    <row r="1390" spans="1:20" x14ac:dyDescent="0.3">
      <c r="A1390" s="50" t="s">
        <v>8306</v>
      </c>
      <c r="B1390" s="50" t="str">
        <f t="shared" si="248"/>
        <v>M</v>
      </c>
      <c r="C1390" s="52" t="s">
        <v>5218</v>
      </c>
      <c r="D1390" s="50" t="str">
        <f t="shared" si="249"/>
        <v>4700uF</v>
      </c>
      <c r="E1390" s="50" t="s">
        <v>5109</v>
      </c>
      <c r="F1390" s="50" t="str">
        <f t="shared" si="235"/>
        <v>16 V</v>
      </c>
      <c r="G1390" s="50" t="str">
        <f t="shared" si="250"/>
        <v>85⁰С</v>
      </c>
      <c r="H1390" s="52" t="s">
        <v>8307</v>
      </c>
      <c r="I1390" s="50" t="str">
        <f t="shared" si="244"/>
        <v>CapAl16X25X7.5mm 4700uF, 16 V</v>
      </c>
      <c r="J1390" s="45" t="s">
        <v>23</v>
      </c>
      <c r="K1390" s="53" t="s">
        <v>5111</v>
      </c>
      <c r="L1390" s="45" t="s">
        <v>25</v>
      </c>
      <c r="M1390" s="52" t="str">
        <f t="shared" si="245"/>
        <v>CapAl16X25X7.5</v>
      </c>
      <c r="N1390" s="52" t="str">
        <f t="shared" si="243"/>
        <v>CapAl16X25X7.5RA</v>
      </c>
      <c r="O1390" s="52" t="str">
        <f t="shared" si="246"/>
        <v>CapAl16X25X7.5LA</v>
      </c>
      <c r="P1390" s="52" t="s">
        <v>8308</v>
      </c>
      <c r="Q1390" s="50" t="s">
        <v>5113</v>
      </c>
      <c r="R1390" s="50" t="s">
        <v>8229</v>
      </c>
      <c r="S1390" s="50" t="str">
        <f t="shared" ca="1" si="251"/>
        <v>C:\Altium Libraries\Passives Library\DataSheet\Aluminum Electrolytic Capacitors (Panasonic).pdf</v>
      </c>
      <c r="T1390" s="50" t="str">
        <f t="shared" si="247"/>
        <v>85℃ STANDARD ALUMINUM ELECTROLYTIC CAPACITORS CapAl16X25X7.5 4700uF±20% 16 V 85⁰С</v>
      </c>
    </row>
    <row r="1391" spans="1:20" x14ac:dyDescent="0.3">
      <c r="A1391" s="50" t="s">
        <v>8309</v>
      </c>
      <c r="B1391" s="50" t="str">
        <f t="shared" si="248"/>
        <v>M</v>
      </c>
      <c r="C1391" s="52" t="s">
        <v>5226</v>
      </c>
      <c r="D1391" s="50" t="str">
        <f t="shared" si="249"/>
        <v>6800uF</v>
      </c>
      <c r="E1391" s="50" t="s">
        <v>5109</v>
      </c>
      <c r="F1391" s="50" t="str">
        <f t="shared" si="235"/>
        <v>16 V</v>
      </c>
      <c r="G1391" s="50" t="str">
        <f t="shared" si="250"/>
        <v>85⁰С</v>
      </c>
      <c r="H1391" s="52" t="s">
        <v>8276</v>
      </c>
      <c r="I1391" s="50" t="str">
        <f t="shared" si="244"/>
        <v>CapAl16X31.5X7.5mm 6800uF, 16 V</v>
      </c>
      <c r="J1391" s="45" t="s">
        <v>23</v>
      </c>
      <c r="K1391" s="53" t="s">
        <v>5111</v>
      </c>
      <c r="L1391" s="45" t="s">
        <v>25</v>
      </c>
      <c r="M1391" s="52" t="str">
        <f t="shared" si="245"/>
        <v>CapAl16X31.5X7.5</v>
      </c>
      <c r="N1391" s="52" t="str">
        <f t="shared" si="243"/>
        <v>CapAl16X31.5X7.5RA</v>
      </c>
      <c r="O1391" s="52" t="str">
        <f t="shared" si="246"/>
        <v>CapAl16X31.5X7.5LA</v>
      </c>
      <c r="P1391" s="52" t="s">
        <v>8310</v>
      </c>
      <c r="Q1391" s="50" t="s">
        <v>5113</v>
      </c>
      <c r="R1391" s="50" t="s">
        <v>8229</v>
      </c>
      <c r="S1391" s="50" t="str">
        <f t="shared" ca="1" si="251"/>
        <v>C:\Altium Libraries\Passives Library\DataSheet\Aluminum Electrolytic Capacitors (Panasonic).pdf</v>
      </c>
      <c r="T1391" s="50" t="str">
        <f t="shared" si="247"/>
        <v>85℃ STANDARD ALUMINUM ELECTROLYTIC CAPACITORS CapAl16X31.5X7.5 6800uF±20% 16 V 85⁰С</v>
      </c>
    </row>
    <row r="1392" spans="1:20" x14ac:dyDescent="0.3">
      <c r="A1392" s="50" t="s">
        <v>8311</v>
      </c>
      <c r="B1392" s="50" t="str">
        <f t="shared" si="248"/>
        <v>M</v>
      </c>
      <c r="C1392" s="52" t="s">
        <v>5245</v>
      </c>
      <c r="D1392" s="50" t="str">
        <f t="shared" si="249"/>
        <v>10000uF</v>
      </c>
      <c r="E1392" s="50" t="s">
        <v>5109</v>
      </c>
      <c r="F1392" s="50" t="str">
        <f t="shared" si="235"/>
        <v>16 V</v>
      </c>
      <c r="G1392" s="50" t="str">
        <f t="shared" si="250"/>
        <v>85⁰С</v>
      </c>
      <c r="H1392" s="52" t="s">
        <v>8312</v>
      </c>
      <c r="I1392" s="50" t="str">
        <f t="shared" si="244"/>
        <v>CapAl18X35.5X7.5mm 10000uF, 16 V</v>
      </c>
      <c r="J1392" s="45" t="s">
        <v>23</v>
      </c>
      <c r="K1392" s="53" t="s">
        <v>5111</v>
      </c>
      <c r="L1392" s="45" t="s">
        <v>25</v>
      </c>
      <c r="M1392" s="52" t="str">
        <f t="shared" si="245"/>
        <v>CapAl18X35.5X7.5</v>
      </c>
      <c r="N1392" s="52" t="str">
        <f t="shared" si="243"/>
        <v>CapAl18X35.5X7.5RA</v>
      </c>
      <c r="O1392" s="52" t="str">
        <f t="shared" si="246"/>
        <v>CapAl18X35.5X7.5LA</v>
      </c>
      <c r="P1392" s="52" t="s">
        <v>8313</v>
      </c>
      <c r="Q1392" s="50" t="s">
        <v>5113</v>
      </c>
      <c r="R1392" s="50" t="s">
        <v>8229</v>
      </c>
      <c r="S1392" s="50" t="str">
        <f t="shared" ca="1" si="251"/>
        <v>C:\Altium Libraries\Passives Library\DataSheet\Aluminum Electrolytic Capacitors (Panasonic).pdf</v>
      </c>
      <c r="T1392" s="50" t="str">
        <f t="shared" si="247"/>
        <v>85℃ STANDARD ALUMINUM ELECTROLYTIC CAPACITORS CapAl18X35.5X7.5 10000uF±20% 16 V 85⁰С</v>
      </c>
    </row>
    <row r="1393" spans="1:20" x14ac:dyDescent="0.3">
      <c r="A1393" s="50" t="s">
        <v>8314</v>
      </c>
      <c r="B1393" s="50" t="str">
        <f t="shared" si="248"/>
        <v>M</v>
      </c>
      <c r="C1393" s="52" t="s">
        <v>5128</v>
      </c>
      <c r="D1393" s="50" t="str">
        <f t="shared" si="249"/>
        <v>100uF</v>
      </c>
      <c r="E1393" s="50" t="s">
        <v>5109</v>
      </c>
      <c r="F1393" s="50" t="str">
        <f t="shared" si="235"/>
        <v>25 V</v>
      </c>
      <c r="G1393" s="50" t="str">
        <f t="shared" si="250"/>
        <v>85⁰С</v>
      </c>
      <c r="H1393" s="52" t="s">
        <v>8198</v>
      </c>
      <c r="I1393" s="50" t="str">
        <f t="shared" si="244"/>
        <v>CapAl6.3X11.2X2.5mm 100uF, 25 V</v>
      </c>
      <c r="J1393" s="45" t="s">
        <v>23</v>
      </c>
      <c r="K1393" s="53" t="s">
        <v>5111</v>
      </c>
      <c r="L1393" s="45" t="s">
        <v>25</v>
      </c>
      <c r="M1393" s="52" t="str">
        <f t="shared" si="245"/>
        <v>CapAl6.3X11.2X2.5</v>
      </c>
      <c r="N1393" s="52" t="str">
        <f t="shared" si="243"/>
        <v>CapAl6.3X11.2X2.5RA</v>
      </c>
      <c r="O1393" s="52" t="str">
        <f t="shared" si="246"/>
        <v>CapAl6.3X11.2X2.5LA</v>
      </c>
      <c r="P1393" s="52" t="s">
        <v>8315</v>
      </c>
      <c r="Q1393" s="50" t="s">
        <v>5113</v>
      </c>
      <c r="R1393" s="50" t="s">
        <v>8229</v>
      </c>
      <c r="S1393" s="50" t="str">
        <f t="shared" ca="1" si="251"/>
        <v>C:\Altium Libraries\Passives Library\DataSheet\Aluminum Electrolytic Capacitors (Panasonic).pdf</v>
      </c>
      <c r="T1393" s="50" t="str">
        <f t="shared" si="247"/>
        <v>85℃ STANDARD ALUMINUM ELECTROLYTIC CAPACITORS CapAl6.3X11.2X2.5 100uF±20% 25 V 85⁰С</v>
      </c>
    </row>
    <row r="1394" spans="1:20" x14ac:dyDescent="0.3">
      <c r="A1394" s="50" t="s">
        <v>8316</v>
      </c>
      <c r="B1394" s="50" t="str">
        <f t="shared" si="248"/>
        <v>M</v>
      </c>
      <c r="C1394" s="52" t="s">
        <v>5136</v>
      </c>
      <c r="D1394" s="50" t="str">
        <f t="shared" si="249"/>
        <v>330uF</v>
      </c>
      <c r="E1394" s="50" t="s">
        <v>5109</v>
      </c>
      <c r="F1394" s="50" t="str">
        <f t="shared" si="235"/>
        <v>25 V</v>
      </c>
      <c r="G1394" s="50" t="str">
        <f t="shared" si="250"/>
        <v>85⁰С</v>
      </c>
      <c r="H1394" s="52" t="s">
        <v>8317</v>
      </c>
      <c r="I1394" s="50" t="str">
        <f t="shared" si="244"/>
        <v>CapAl8X11.5X3.5mm 330uF, 25 V</v>
      </c>
      <c r="J1394" s="45" t="s">
        <v>23</v>
      </c>
      <c r="K1394" s="53" t="s">
        <v>5111</v>
      </c>
      <c r="L1394" s="45" t="s">
        <v>25</v>
      </c>
      <c r="M1394" s="52" t="str">
        <f t="shared" si="245"/>
        <v>CapAl8X11.5X3.5</v>
      </c>
      <c r="N1394" s="52" t="str">
        <f t="shared" si="243"/>
        <v>CapAl8X11.5X3.5RA</v>
      </c>
      <c r="O1394" s="52" t="str">
        <f t="shared" si="246"/>
        <v>CapAl8X11.5X3.5LA</v>
      </c>
      <c r="P1394" s="52" t="s">
        <v>8318</v>
      </c>
      <c r="Q1394" s="50" t="s">
        <v>5113</v>
      </c>
      <c r="R1394" s="50" t="s">
        <v>8229</v>
      </c>
      <c r="S1394" s="50" t="str">
        <f t="shared" ca="1" si="251"/>
        <v>C:\Altium Libraries\Passives Library\DataSheet\Aluminum Electrolytic Capacitors (Panasonic).pdf</v>
      </c>
      <c r="T1394" s="50" t="str">
        <f t="shared" si="247"/>
        <v>85℃ STANDARD ALUMINUM ELECTROLYTIC CAPACITORS CapAl8X11.5X3.5 330uF±20% 25 V 85⁰С</v>
      </c>
    </row>
    <row r="1395" spans="1:20" x14ac:dyDescent="0.3">
      <c r="A1395" s="50" t="s">
        <v>8319</v>
      </c>
      <c r="B1395" s="50" t="str">
        <f t="shared" si="248"/>
        <v>M</v>
      </c>
      <c r="C1395" s="52" t="s">
        <v>5148</v>
      </c>
      <c r="D1395" s="50" t="str">
        <f t="shared" si="249"/>
        <v>470uF</v>
      </c>
      <c r="E1395" s="50" t="s">
        <v>5109</v>
      </c>
      <c r="F1395" s="50" t="str">
        <f t="shared" si="235"/>
        <v>25 V</v>
      </c>
      <c r="G1395" s="50" t="str">
        <f t="shared" si="250"/>
        <v>85⁰С</v>
      </c>
      <c r="H1395" s="52" t="s">
        <v>8320</v>
      </c>
      <c r="I1395" s="50" t="str">
        <f t="shared" si="244"/>
        <v>CapAl10X12.5X5.0mm 470uF, 25 V</v>
      </c>
      <c r="J1395" s="45" t="s">
        <v>23</v>
      </c>
      <c r="K1395" s="53" t="s">
        <v>5111</v>
      </c>
      <c r="L1395" s="45" t="s">
        <v>25</v>
      </c>
      <c r="M1395" s="52" t="str">
        <f t="shared" si="245"/>
        <v>CapAl10X12.5X5.0</v>
      </c>
      <c r="N1395" s="52" t="str">
        <f t="shared" si="243"/>
        <v>CapAl10X12.5X5.0RA</v>
      </c>
      <c r="O1395" s="52" t="str">
        <f t="shared" si="246"/>
        <v>CapAl10X12.5X5.0LA</v>
      </c>
      <c r="P1395" s="52" t="s">
        <v>8321</v>
      </c>
      <c r="Q1395" s="50" t="s">
        <v>5113</v>
      </c>
      <c r="R1395" s="50" t="s">
        <v>8229</v>
      </c>
      <c r="S1395" s="50" t="str">
        <f t="shared" ca="1" si="251"/>
        <v>C:\Altium Libraries\Passives Library\DataSheet\Aluminum Electrolytic Capacitors (Panasonic).pdf</v>
      </c>
      <c r="T1395" s="50" t="str">
        <f t="shared" si="247"/>
        <v>85℃ STANDARD ALUMINUM ELECTROLYTIC CAPACITORS CapAl10X12.5X5.0 470uF±20% 25 V 85⁰С</v>
      </c>
    </row>
    <row r="1396" spans="1:20" x14ac:dyDescent="0.3">
      <c r="A1396" s="50" t="s">
        <v>8322</v>
      </c>
      <c r="B1396" s="50" t="str">
        <f t="shared" si="248"/>
        <v>M</v>
      </c>
      <c r="C1396" s="52" t="s">
        <v>5162</v>
      </c>
      <c r="D1396" s="50" t="str">
        <f t="shared" si="249"/>
        <v>1000uF</v>
      </c>
      <c r="E1396" s="50" t="s">
        <v>5109</v>
      </c>
      <c r="F1396" s="50" t="str">
        <f t="shared" si="235"/>
        <v>25 V</v>
      </c>
      <c r="G1396" s="50" t="str">
        <f t="shared" si="250"/>
        <v>85⁰С</v>
      </c>
      <c r="H1396" s="52" t="s">
        <v>8323</v>
      </c>
      <c r="I1396" s="50" t="str">
        <f t="shared" si="244"/>
        <v>CapAl10X20X5.0mm 1000uF, 25 V</v>
      </c>
      <c r="J1396" s="45" t="s">
        <v>23</v>
      </c>
      <c r="K1396" s="53" t="s">
        <v>5111</v>
      </c>
      <c r="L1396" s="45" t="s">
        <v>25</v>
      </c>
      <c r="M1396" s="52" t="str">
        <f t="shared" si="245"/>
        <v>CapAl10X20X5.0</v>
      </c>
      <c r="N1396" s="52" t="str">
        <f t="shared" si="243"/>
        <v>CapAl10X20X5.0RA</v>
      </c>
      <c r="O1396" s="52" t="str">
        <f t="shared" si="246"/>
        <v>CapAl10X20X5.0LA</v>
      </c>
      <c r="P1396" s="52" t="s">
        <v>8324</v>
      </c>
      <c r="Q1396" s="50" t="s">
        <v>5113</v>
      </c>
      <c r="R1396" s="50" t="s">
        <v>8229</v>
      </c>
      <c r="S1396" s="50" t="str">
        <f t="shared" ca="1" si="251"/>
        <v>C:\Altium Libraries\Passives Library\DataSheet\Aluminum Electrolytic Capacitors (Panasonic).pdf</v>
      </c>
      <c r="T1396" s="50" t="str">
        <f t="shared" si="247"/>
        <v>85℃ STANDARD ALUMINUM ELECTROLYTIC CAPACITORS CapAl10X20X5.0 1000uF±20% 25 V 85⁰С</v>
      </c>
    </row>
    <row r="1397" spans="1:20" x14ac:dyDescent="0.3">
      <c r="A1397" s="50" t="s">
        <v>8325</v>
      </c>
      <c r="B1397" s="50" t="str">
        <f t="shared" si="248"/>
        <v>M</v>
      </c>
      <c r="C1397" s="52" t="s">
        <v>5184</v>
      </c>
      <c r="D1397" s="50" t="str">
        <f t="shared" si="249"/>
        <v>2200uF</v>
      </c>
      <c r="E1397" s="50" t="s">
        <v>5109</v>
      </c>
      <c r="F1397" s="50" t="str">
        <f t="shared" si="235"/>
        <v>25 V</v>
      </c>
      <c r="G1397" s="50" t="str">
        <f t="shared" si="250"/>
        <v>85⁰С</v>
      </c>
      <c r="H1397" s="52" t="s">
        <v>8270</v>
      </c>
      <c r="I1397" s="50" t="str">
        <f t="shared" si="244"/>
        <v>CapAl12.5X20X5.0mm 2200uF, 25 V</v>
      </c>
      <c r="J1397" s="45" t="s">
        <v>23</v>
      </c>
      <c r="K1397" s="53" t="s">
        <v>5111</v>
      </c>
      <c r="L1397" s="45" t="s">
        <v>25</v>
      </c>
      <c r="M1397" s="52" t="str">
        <f t="shared" si="245"/>
        <v>CapAl12.5X20X5.0</v>
      </c>
      <c r="N1397" s="52" t="str">
        <f t="shared" si="243"/>
        <v>CapAl12.5X20X5.0RA</v>
      </c>
      <c r="O1397" s="52" t="str">
        <f t="shared" si="246"/>
        <v>CapAl12.5X20X5.0LA</v>
      </c>
      <c r="P1397" s="52" t="s">
        <v>8326</v>
      </c>
      <c r="Q1397" s="50" t="s">
        <v>5113</v>
      </c>
      <c r="R1397" s="50" t="s">
        <v>8229</v>
      </c>
      <c r="S1397" s="50" t="str">
        <f t="shared" ca="1" si="251"/>
        <v>C:\Altium Libraries\Passives Library\DataSheet\Aluminum Electrolytic Capacitors (Panasonic).pdf</v>
      </c>
      <c r="T1397" s="50" t="str">
        <f t="shared" si="247"/>
        <v>85℃ STANDARD ALUMINUM ELECTROLYTIC CAPACITORS CapAl12.5X20X5.0 2200uF±20% 25 V 85⁰С</v>
      </c>
    </row>
    <row r="1398" spans="1:20" x14ac:dyDescent="0.3">
      <c r="A1398" s="50" t="s">
        <v>8327</v>
      </c>
      <c r="B1398" s="50" t="str">
        <f t="shared" si="248"/>
        <v>M</v>
      </c>
      <c r="C1398" s="52" t="s">
        <v>5218</v>
      </c>
      <c r="D1398" s="50" t="str">
        <f t="shared" si="249"/>
        <v>3300uF</v>
      </c>
      <c r="E1398" s="50" t="s">
        <v>5109</v>
      </c>
      <c r="F1398" s="50" t="str">
        <f t="shared" si="235"/>
        <v>25 V</v>
      </c>
      <c r="G1398" s="50" t="str">
        <f t="shared" si="250"/>
        <v>85⁰С</v>
      </c>
      <c r="H1398" s="52" t="s">
        <v>8328</v>
      </c>
      <c r="I1398" s="50" t="str">
        <f t="shared" si="244"/>
        <v>CapAl16X25X7.5mm 3300uF, 25 V</v>
      </c>
      <c r="J1398" s="45" t="s">
        <v>23</v>
      </c>
      <c r="K1398" s="53" t="s">
        <v>5111</v>
      </c>
      <c r="L1398" s="45" t="s">
        <v>25</v>
      </c>
      <c r="M1398" s="52" t="str">
        <f t="shared" si="245"/>
        <v>CapAl16X25X7.5</v>
      </c>
      <c r="N1398" s="52" t="str">
        <f t="shared" si="243"/>
        <v>CapAl16X25X7.5RA</v>
      </c>
      <c r="O1398" s="52" t="str">
        <f t="shared" si="246"/>
        <v>CapAl16X25X7.5LA</v>
      </c>
      <c r="P1398" s="52" t="s">
        <v>8329</v>
      </c>
      <c r="Q1398" s="50" t="s">
        <v>5113</v>
      </c>
      <c r="R1398" s="50" t="s">
        <v>8229</v>
      </c>
      <c r="S1398" s="50" t="str">
        <f t="shared" ca="1" si="251"/>
        <v>C:\Altium Libraries\Passives Library\DataSheet\Aluminum Electrolytic Capacitors (Panasonic).pdf</v>
      </c>
      <c r="T1398" s="50" t="str">
        <f t="shared" si="247"/>
        <v>85℃ STANDARD ALUMINUM ELECTROLYTIC CAPACITORS CapAl16X25X7.5 3300uF±20% 25 V 85⁰С</v>
      </c>
    </row>
    <row r="1399" spans="1:20" x14ac:dyDescent="0.3">
      <c r="A1399" s="50" t="s">
        <v>8330</v>
      </c>
      <c r="B1399" s="50" t="str">
        <f t="shared" si="248"/>
        <v>M</v>
      </c>
      <c r="C1399" s="52" t="s">
        <v>5226</v>
      </c>
      <c r="D1399" s="50" t="str">
        <f t="shared" si="249"/>
        <v>4700uF</v>
      </c>
      <c r="E1399" s="50" t="s">
        <v>5109</v>
      </c>
      <c r="F1399" s="50" t="str">
        <f t="shared" si="235"/>
        <v>25 V</v>
      </c>
      <c r="G1399" s="50" t="str">
        <f t="shared" si="250"/>
        <v>85⁰С</v>
      </c>
      <c r="H1399" s="52" t="s">
        <v>8331</v>
      </c>
      <c r="I1399" s="50" t="str">
        <f t="shared" si="244"/>
        <v>CapAl16X31.5X7.5mm 4700uF, 25 V</v>
      </c>
      <c r="J1399" s="45" t="s">
        <v>23</v>
      </c>
      <c r="K1399" s="53" t="s">
        <v>5111</v>
      </c>
      <c r="L1399" s="45" t="s">
        <v>25</v>
      </c>
      <c r="M1399" s="52" t="str">
        <f t="shared" si="245"/>
        <v>CapAl16X31.5X7.5</v>
      </c>
      <c r="N1399" s="52" t="str">
        <f t="shared" si="243"/>
        <v>CapAl16X31.5X7.5RA</v>
      </c>
      <c r="O1399" s="52" t="str">
        <f t="shared" si="246"/>
        <v>CapAl16X31.5X7.5LA</v>
      </c>
      <c r="P1399" s="52" t="s">
        <v>8332</v>
      </c>
      <c r="Q1399" s="50" t="s">
        <v>5113</v>
      </c>
      <c r="R1399" s="50" t="s">
        <v>8229</v>
      </c>
      <c r="S1399" s="50" t="str">
        <f t="shared" ca="1" si="251"/>
        <v>C:\Altium Libraries\Passives Library\DataSheet\Aluminum Electrolytic Capacitors (Panasonic).pdf</v>
      </c>
      <c r="T1399" s="50" t="str">
        <f t="shared" si="247"/>
        <v>85℃ STANDARD ALUMINUM ELECTROLYTIC CAPACITORS CapAl16X31.5X7.5 4700uF±20% 25 V 85⁰С</v>
      </c>
    </row>
    <row r="1400" spans="1:20" x14ac:dyDescent="0.3">
      <c r="A1400" s="50" t="s">
        <v>8333</v>
      </c>
      <c r="B1400" s="50" t="str">
        <f t="shared" si="248"/>
        <v>M</v>
      </c>
      <c r="C1400" s="52" t="s">
        <v>5245</v>
      </c>
      <c r="D1400" s="50" t="str">
        <f t="shared" si="249"/>
        <v>6800uF</v>
      </c>
      <c r="E1400" s="50" t="s">
        <v>5109</v>
      </c>
      <c r="F1400" s="50" t="str">
        <f t="shared" si="235"/>
        <v>25 V</v>
      </c>
      <c r="G1400" s="50" t="str">
        <f t="shared" si="250"/>
        <v>85⁰С</v>
      </c>
      <c r="H1400" s="52" t="s">
        <v>8334</v>
      </c>
      <c r="I1400" s="50" t="str">
        <f t="shared" si="244"/>
        <v>CapAl18X35.5X7.5mm 6800uF, 25 V</v>
      </c>
      <c r="J1400" s="45" t="s">
        <v>23</v>
      </c>
      <c r="K1400" s="53" t="s">
        <v>5111</v>
      </c>
      <c r="L1400" s="45" t="s">
        <v>25</v>
      </c>
      <c r="M1400" s="52" t="str">
        <f t="shared" si="245"/>
        <v>CapAl18X35.5X7.5</v>
      </c>
      <c r="N1400" s="52" t="str">
        <f t="shared" si="243"/>
        <v>CapAl18X35.5X7.5RA</v>
      </c>
      <c r="O1400" s="52" t="str">
        <f t="shared" si="246"/>
        <v>CapAl18X35.5X7.5LA</v>
      </c>
      <c r="P1400" s="52" t="s">
        <v>8335</v>
      </c>
      <c r="Q1400" s="50" t="s">
        <v>5113</v>
      </c>
      <c r="R1400" s="50" t="s">
        <v>8229</v>
      </c>
      <c r="S1400" s="50" t="str">
        <f t="shared" ca="1" si="251"/>
        <v>C:\Altium Libraries\Passives Library\DataSheet\Aluminum Electrolytic Capacitors (Panasonic).pdf</v>
      </c>
      <c r="T1400" s="50" t="str">
        <f t="shared" si="247"/>
        <v>85℃ STANDARD ALUMINUM ELECTROLYTIC CAPACITORS CapAl18X35.5X7.5 6800uF±20% 25 V 85⁰С</v>
      </c>
    </row>
    <row r="1401" spans="1:20" x14ac:dyDescent="0.3">
      <c r="A1401" s="50" t="s">
        <v>8336</v>
      </c>
      <c r="B1401" s="50" t="str">
        <f t="shared" si="248"/>
        <v>M</v>
      </c>
      <c r="C1401" s="52" t="s">
        <v>5120</v>
      </c>
      <c r="D1401" s="50" t="str">
        <f t="shared" si="249"/>
        <v>10uF</v>
      </c>
      <c r="E1401" s="50" t="s">
        <v>5109</v>
      </c>
      <c r="F1401" s="50" t="str">
        <f t="shared" si="235"/>
        <v>35 V</v>
      </c>
      <c r="G1401" s="50" t="str">
        <f t="shared" si="250"/>
        <v>85⁰С</v>
      </c>
      <c r="H1401" s="52" t="s">
        <v>8179</v>
      </c>
      <c r="I1401" s="50" t="str">
        <f t="shared" si="244"/>
        <v>CapAl5X11X2.0mm 10uF, 35 V</v>
      </c>
      <c r="J1401" s="45" t="s">
        <v>23</v>
      </c>
      <c r="K1401" s="53" t="s">
        <v>5111</v>
      </c>
      <c r="L1401" s="45" t="s">
        <v>25</v>
      </c>
      <c r="M1401" s="52" t="str">
        <f t="shared" si="245"/>
        <v>CapAl5X11X2.0</v>
      </c>
      <c r="N1401" s="52" t="str">
        <f t="shared" si="243"/>
        <v>CapAl5X11X2.0RA</v>
      </c>
      <c r="O1401" s="52" t="str">
        <f t="shared" si="246"/>
        <v>CapAl5X11X2.0LA</v>
      </c>
      <c r="P1401" s="52" t="s">
        <v>8337</v>
      </c>
      <c r="Q1401" s="50" t="s">
        <v>5113</v>
      </c>
      <c r="R1401" s="50" t="s">
        <v>8229</v>
      </c>
      <c r="S1401" s="50" t="str">
        <f t="shared" ca="1" si="251"/>
        <v>C:\Altium Libraries\Passives Library\DataSheet\Aluminum Electrolytic Capacitors (Panasonic).pdf</v>
      </c>
      <c r="T1401" s="50" t="str">
        <f t="shared" si="247"/>
        <v>85℃ STANDARD ALUMINUM ELECTROLYTIC CAPACITORS CapAl5X11X2.0 10uF±20% 35 V 85⁰С</v>
      </c>
    </row>
    <row r="1402" spans="1:20" x14ac:dyDescent="0.3">
      <c r="A1402" s="50" t="s">
        <v>8338</v>
      </c>
      <c r="B1402" s="50" t="str">
        <f t="shared" si="248"/>
        <v>M</v>
      </c>
      <c r="C1402" s="52" t="s">
        <v>5120</v>
      </c>
      <c r="D1402" s="50" t="str">
        <f t="shared" si="249"/>
        <v>47uF</v>
      </c>
      <c r="E1402" s="50" t="s">
        <v>5109</v>
      </c>
      <c r="F1402" s="50" t="str">
        <f t="shared" si="235"/>
        <v>35 V</v>
      </c>
      <c r="G1402" s="50" t="str">
        <f t="shared" si="250"/>
        <v>85⁰С</v>
      </c>
      <c r="H1402" s="52" t="s">
        <v>8166</v>
      </c>
      <c r="I1402" s="50" t="str">
        <f t="shared" si="244"/>
        <v>CapAl5X11X2.0mm 47uF, 35 V</v>
      </c>
      <c r="J1402" s="45" t="s">
        <v>23</v>
      </c>
      <c r="K1402" s="53" t="s">
        <v>5111</v>
      </c>
      <c r="L1402" s="45" t="s">
        <v>25</v>
      </c>
      <c r="M1402" s="52" t="str">
        <f t="shared" si="245"/>
        <v>CapAl5X11X2.0</v>
      </c>
      <c r="N1402" s="52" t="str">
        <f t="shared" si="243"/>
        <v>CapAl5X11X2.0RA</v>
      </c>
      <c r="O1402" s="52" t="str">
        <f t="shared" si="246"/>
        <v>CapAl5X11X2.0LA</v>
      </c>
      <c r="P1402" s="52" t="s">
        <v>8339</v>
      </c>
      <c r="Q1402" s="50" t="s">
        <v>5113</v>
      </c>
      <c r="R1402" s="50" t="s">
        <v>8229</v>
      </c>
      <c r="S1402" s="50" t="str">
        <f t="shared" ca="1" si="251"/>
        <v>C:\Altium Libraries\Passives Library\DataSheet\Aluminum Electrolytic Capacitors (Panasonic).pdf</v>
      </c>
      <c r="T1402" s="50" t="str">
        <f t="shared" si="247"/>
        <v>85℃ STANDARD ALUMINUM ELECTROLYTIC CAPACITORS CapAl5X11X2.0 47uF±20% 35 V 85⁰С</v>
      </c>
    </row>
    <row r="1403" spans="1:20" x14ac:dyDescent="0.3">
      <c r="A1403" s="50" t="s">
        <v>8340</v>
      </c>
      <c r="B1403" s="50" t="str">
        <f t="shared" si="248"/>
        <v>M</v>
      </c>
      <c r="C1403" s="52" t="s">
        <v>5128</v>
      </c>
      <c r="D1403" s="50" t="str">
        <f t="shared" si="249"/>
        <v>100uF</v>
      </c>
      <c r="E1403" s="50" t="s">
        <v>5109</v>
      </c>
      <c r="F1403" s="50" t="str">
        <f t="shared" ref="F1403:F1466" si="252">CONCATENATE(IF((MID(P1403,4,2))="0J",6.3,IF((MID(P1403,4,2))="1A",10,IF((MID(P1403,4,2))="1C",16,IF((MID(P1403,4,2))="1E",25,IF((MID(P1403,4,2))="1V",35,IF((MID(P1403,4,2))="1H",50,IF((MID(P1403,4,2))="1J",63,IF((MID(P1403,4,2))="2A",100,IF((MID(P1403,4,2))="2C",160,IF((MID(P1403,4,2))="2D",200,IF((MID(P1403,4,2))="2E",250,IF((MID(P1403,4,2))="2V",350,IF((MID(P1403,4,2))="2G",400,IF((MID(P1403,4,2))="2W",450,0))))))))))))))," V")</f>
        <v>35 V</v>
      </c>
      <c r="G1403" s="50" t="str">
        <f t="shared" si="250"/>
        <v>85⁰С</v>
      </c>
      <c r="H1403" s="52" t="s">
        <v>8341</v>
      </c>
      <c r="I1403" s="50" t="str">
        <f t="shared" si="244"/>
        <v>CapAl6.3X11.2X2.5mm 100uF, 35 V</v>
      </c>
      <c r="J1403" s="45" t="s">
        <v>23</v>
      </c>
      <c r="K1403" s="53" t="s">
        <v>5111</v>
      </c>
      <c r="L1403" s="45" t="s">
        <v>25</v>
      </c>
      <c r="M1403" s="52" t="str">
        <f t="shared" si="245"/>
        <v>CapAl6.3X11.2X2.5</v>
      </c>
      <c r="N1403" s="52" t="str">
        <f t="shared" si="243"/>
        <v>CapAl6.3X11.2X2.5RA</v>
      </c>
      <c r="O1403" s="52" t="str">
        <f t="shared" si="246"/>
        <v>CapAl6.3X11.2X2.5LA</v>
      </c>
      <c r="P1403" s="52" t="s">
        <v>8342</v>
      </c>
      <c r="Q1403" s="50" t="s">
        <v>5113</v>
      </c>
      <c r="R1403" s="50" t="s">
        <v>8229</v>
      </c>
      <c r="S1403" s="50" t="str">
        <f t="shared" ca="1" si="251"/>
        <v>C:\Altium Libraries\Passives Library\DataSheet\Aluminum Electrolytic Capacitors (Panasonic).pdf</v>
      </c>
      <c r="T1403" s="50" t="str">
        <f t="shared" si="247"/>
        <v>85℃ STANDARD ALUMINUM ELECTROLYTIC CAPACITORS CapAl6.3X11.2X2.5 100uF±20% 35 V 85⁰С</v>
      </c>
    </row>
    <row r="1404" spans="1:20" x14ac:dyDescent="0.3">
      <c r="A1404" s="50" t="s">
        <v>8343</v>
      </c>
      <c r="B1404" s="50" t="str">
        <f t="shared" si="248"/>
        <v>M</v>
      </c>
      <c r="C1404" s="52" t="s">
        <v>5136</v>
      </c>
      <c r="D1404" s="50" t="str">
        <f t="shared" si="249"/>
        <v>220uF</v>
      </c>
      <c r="E1404" s="50" t="s">
        <v>5109</v>
      </c>
      <c r="F1404" s="50" t="str">
        <f t="shared" si="252"/>
        <v>35 V</v>
      </c>
      <c r="G1404" s="50" t="str">
        <f t="shared" si="250"/>
        <v>85⁰С</v>
      </c>
      <c r="H1404" s="52" t="s">
        <v>8344</v>
      </c>
      <c r="I1404" s="50" t="str">
        <f t="shared" si="244"/>
        <v>CapAl8X11.5X3.5mm 220uF, 35 V</v>
      </c>
      <c r="J1404" s="45" t="s">
        <v>23</v>
      </c>
      <c r="K1404" s="53" t="s">
        <v>5111</v>
      </c>
      <c r="L1404" s="45" t="s">
        <v>25</v>
      </c>
      <c r="M1404" s="52" t="str">
        <f t="shared" si="245"/>
        <v>CapAl8X11.5X3.5</v>
      </c>
      <c r="N1404" s="52" t="str">
        <f t="shared" si="243"/>
        <v>CapAl8X11.5X3.5RA</v>
      </c>
      <c r="O1404" s="52" t="str">
        <f t="shared" si="246"/>
        <v>CapAl8X11.5X3.5LA</v>
      </c>
      <c r="P1404" s="52" t="s">
        <v>8345</v>
      </c>
      <c r="Q1404" s="50" t="s">
        <v>5113</v>
      </c>
      <c r="R1404" s="50" t="s">
        <v>8229</v>
      </c>
      <c r="S1404" s="50" t="str">
        <f t="shared" ca="1" si="251"/>
        <v>C:\Altium Libraries\Passives Library\DataSheet\Aluminum Electrolytic Capacitors (Panasonic).pdf</v>
      </c>
      <c r="T1404" s="50" t="str">
        <f t="shared" si="247"/>
        <v>85℃ STANDARD ALUMINUM ELECTROLYTIC CAPACITORS CapAl8X11.5X3.5 220uF±20% 35 V 85⁰С</v>
      </c>
    </row>
    <row r="1405" spans="1:20" x14ac:dyDescent="0.3">
      <c r="A1405" s="50" t="s">
        <v>8346</v>
      </c>
      <c r="B1405" s="50" t="str">
        <f t="shared" si="248"/>
        <v>M</v>
      </c>
      <c r="C1405" s="52" t="s">
        <v>5148</v>
      </c>
      <c r="D1405" s="50" t="str">
        <f t="shared" si="249"/>
        <v>330uF</v>
      </c>
      <c r="E1405" s="50" t="s">
        <v>5109</v>
      </c>
      <c r="F1405" s="50" t="str">
        <f t="shared" si="252"/>
        <v>35 V</v>
      </c>
      <c r="G1405" s="50" t="str">
        <f t="shared" si="250"/>
        <v>85⁰С</v>
      </c>
      <c r="H1405" s="52" t="s">
        <v>8296</v>
      </c>
      <c r="I1405" s="50" t="str">
        <f t="shared" si="244"/>
        <v>CapAl10X12.5X5.0mm 330uF, 35 V</v>
      </c>
      <c r="J1405" s="45" t="s">
        <v>23</v>
      </c>
      <c r="K1405" s="53" t="s">
        <v>5111</v>
      </c>
      <c r="L1405" s="45" t="s">
        <v>25</v>
      </c>
      <c r="M1405" s="52" t="str">
        <f t="shared" si="245"/>
        <v>CapAl10X12.5X5.0</v>
      </c>
      <c r="N1405" s="52" t="str">
        <f t="shared" si="243"/>
        <v>CapAl10X12.5X5.0RA</v>
      </c>
      <c r="O1405" s="52" t="str">
        <f t="shared" si="246"/>
        <v>CapAl10X12.5X5.0LA</v>
      </c>
      <c r="P1405" s="52" t="s">
        <v>8347</v>
      </c>
      <c r="Q1405" s="50" t="s">
        <v>5113</v>
      </c>
      <c r="R1405" s="50" t="s">
        <v>8229</v>
      </c>
      <c r="S1405" s="50" t="str">
        <f t="shared" ca="1" si="251"/>
        <v>C:\Altium Libraries\Passives Library\DataSheet\Aluminum Electrolytic Capacitors (Panasonic).pdf</v>
      </c>
      <c r="T1405" s="50" t="str">
        <f t="shared" si="247"/>
        <v>85℃ STANDARD ALUMINUM ELECTROLYTIC CAPACITORS CapAl10X12.5X5.0 330uF±20% 35 V 85⁰С</v>
      </c>
    </row>
    <row r="1406" spans="1:20" x14ac:dyDescent="0.3">
      <c r="A1406" s="50" t="s">
        <v>8348</v>
      </c>
      <c r="B1406" s="50" t="str">
        <f t="shared" si="248"/>
        <v>M</v>
      </c>
      <c r="C1406" s="52" t="s">
        <v>5158</v>
      </c>
      <c r="D1406" s="50" t="str">
        <f t="shared" si="249"/>
        <v>470uF</v>
      </c>
      <c r="E1406" s="50" t="s">
        <v>5109</v>
      </c>
      <c r="F1406" s="50" t="str">
        <f t="shared" si="252"/>
        <v>35 V</v>
      </c>
      <c r="G1406" s="50" t="str">
        <f t="shared" si="250"/>
        <v>85⁰С</v>
      </c>
      <c r="H1406" s="52" t="s">
        <v>8349</v>
      </c>
      <c r="I1406" s="50" t="str">
        <f t="shared" si="244"/>
        <v>CapAl10X16X5.0mm 470uF, 35 V</v>
      </c>
      <c r="J1406" s="45" t="s">
        <v>23</v>
      </c>
      <c r="K1406" s="53" t="s">
        <v>5111</v>
      </c>
      <c r="L1406" s="45" t="s">
        <v>25</v>
      </c>
      <c r="M1406" s="52" t="str">
        <f t="shared" si="245"/>
        <v>CapAl10X16X5.0</v>
      </c>
      <c r="N1406" s="52" t="str">
        <f t="shared" si="243"/>
        <v>CapAl10X16X5.0RA</v>
      </c>
      <c r="O1406" s="52" t="str">
        <f t="shared" si="246"/>
        <v>CapAl10X16X5.0LA</v>
      </c>
      <c r="P1406" s="52" t="s">
        <v>8350</v>
      </c>
      <c r="Q1406" s="50" t="s">
        <v>5113</v>
      </c>
      <c r="R1406" s="50" t="s">
        <v>8229</v>
      </c>
      <c r="S1406" s="50" t="str">
        <f t="shared" ca="1" si="251"/>
        <v>C:\Altium Libraries\Passives Library\DataSheet\Aluminum Electrolytic Capacitors (Panasonic).pdf</v>
      </c>
      <c r="T1406" s="50" t="str">
        <f t="shared" si="247"/>
        <v>85℃ STANDARD ALUMINUM ELECTROLYTIC CAPACITORS CapAl10X16X5.0 470uF±20% 35 V 85⁰С</v>
      </c>
    </row>
    <row r="1407" spans="1:20" x14ac:dyDescent="0.3">
      <c r="A1407" s="50" t="s">
        <v>8351</v>
      </c>
      <c r="B1407" s="50" t="str">
        <f t="shared" si="248"/>
        <v>M</v>
      </c>
      <c r="C1407" s="52" t="s">
        <v>5184</v>
      </c>
      <c r="D1407" s="50" t="str">
        <f t="shared" si="249"/>
        <v>1000uF</v>
      </c>
      <c r="E1407" s="50" t="s">
        <v>5109</v>
      </c>
      <c r="F1407" s="50" t="str">
        <f t="shared" si="252"/>
        <v>35 V</v>
      </c>
      <c r="G1407" s="50" t="str">
        <f t="shared" si="250"/>
        <v>85⁰С</v>
      </c>
      <c r="H1407" s="52" t="s">
        <v>8352</v>
      </c>
      <c r="I1407" s="50" t="str">
        <f t="shared" si="244"/>
        <v>CapAl12.5X20X5.0mm 1000uF, 35 V</v>
      </c>
      <c r="J1407" s="45" t="s">
        <v>23</v>
      </c>
      <c r="K1407" s="53" t="s">
        <v>5111</v>
      </c>
      <c r="L1407" s="45" t="s">
        <v>25</v>
      </c>
      <c r="M1407" s="52" t="str">
        <f t="shared" si="245"/>
        <v>CapAl12.5X20X5.0</v>
      </c>
      <c r="N1407" s="52" t="str">
        <f t="shared" si="243"/>
        <v>CapAl12.5X20X5.0RA</v>
      </c>
      <c r="O1407" s="52" t="str">
        <f t="shared" si="246"/>
        <v>CapAl12.5X20X5.0LA</v>
      </c>
      <c r="P1407" s="52" t="s">
        <v>8353</v>
      </c>
      <c r="Q1407" s="50" t="s">
        <v>5113</v>
      </c>
      <c r="R1407" s="50" t="s">
        <v>8229</v>
      </c>
      <c r="S1407" s="50" t="str">
        <f t="shared" ca="1" si="251"/>
        <v>C:\Altium Libraries\Passives Library\DataSheet\Aluminum Electrolytic Capacitors (Panasonic).pdf</v>
      </c>
      <c r="T1407" s="50" t="str">
        <f t="shared" si="247"/>
        <v>85℃ STANDARD ALUMINUM ELECTROLYTIC CAPACITORS CapAl12.5X20X5.0 1000uF±20% 35 V 85⁰С</v>
      </c>
    </row>
    <row r="1408" spans="1:20" x14ac:dyDescent="0.3">
      <c r="A1408" s="50" t="s">
        <v>8354</v>
      </c>
      <c r="B1408" s="50" t="str">
        <f t="shared" si="248"/>
        <v>M</v>
      </c>
      <c r="C1408" s="52" t="s">
        <v>5218</v>
      </c>
      <c r="D1408" s="50" t="str">
        <f t="shared" si="249"/>
        <v>2200uF</v>
      </c>
      <c r="E1408" s="50" t="s">
        <v>5109</v>
      </c>
      <c r="F1408" s="50" t="str">
        <f t="shared" si="252"/>
        <v>35 V</v>
      </c>
      <c r="G1408" s="50" t="str">
        <f t="shared" si="250"/>
        <v>85⁰С</v>
      </c>
      <c r="H1408" s="52" t="s">
        <v>8355</v>
      </c>
      <c r="I1408" s="50" t="str">
        <f t="shared" si="244"/>
        <v>CapAl16X25X7.5mm 2200uF, 35 V</v>
      </c>
      <c r="J1408" s="45" t="s">
        <v>23</v>
      </c>
      <c r="K1408" s="53" t="s">
        <v>5111</v>
      </c>
      <c r="L1408" s="45" t="s">
        <v>25</v>
      </c>
      <c r="M1408" s="52" t="str">
        <f t="shared" si="245"/>
        <v>CapAl16X25X7.5</v>
      </c>
      <c r="N1408" s="52" t="str">
        <f t="shared" si="243"/>
        <v>CapAl16X25X7.5RA</v>
      </c>
      <c r="O1408" s="52" t="str">
        <f t="shared" si="246"/>
        <v>CapAl16X25X7.5LA</v>
      </c>
      <c r="P1408" s="52" t="s">
        <v>8356</v>
      </c>
      <c r="Q1408" s="50" t="s">
        <v>5113</v>
      </c>
      <c r="R1408" s="50" t="s">
        <v>8229</v>
      </c>
      <c r="S1408" s="50" t="str">
        <f t="shared" ca="1" si="251"/>
        <v>C:\Altium Libraries\Passives Library\DataSheet\Aluminum Electrolytic Capacitors (Panasonic).pdf</v>
      </c>
      <c r="T1408" s="50" t="str">
        <f t="shared" si="247"/>
        <v>85℃ STANDARD ALUMINUM ELECTROLYTIC CAPACITORS CapAl16X25X7.5 2200uF±20% 35 V 85⁰С</v>
      </c>
    </row>
    <row r="1409" spans="1:20" x14ac:dyDescent="0.3">
      <c r="A1409" s="50" t="s">
        <v>8357</v>
      </c>
      <c r="B1409" s="50" t="str">
        <f t="shared" si="248"/>
        <v>M</v>
      </c>
      <c r="C1409" s="52" t="s">
        <v>5226</v>
      </c>
      <c r="D1409" s="50" t="str">
        <f t="shared" si="249"/>
        <v>3300uF</v>
      </c>
      <c r="E1409" s="50" t="s">
        <v>5109</v>
      </c>
      <c r="F1409" s="50" t="str">
        <f t="shared" si="252"/>
        <v>35 V</v>
      </c>
      <c r="G1409" s="50" t="str">
        <f t="shared" si="250"/>
        <v>85⁰С</v>
      </c>
      <c r="H1409" s="52" t="s">
        <v>8273</v>
      </c>
      <c r="I1409" s="50" t="str">
        <f t="shared" si="244"/>
        <v>CapAl16X31.5X7.5mm 3300uF, 35 V</v>
      </c>
      <c r="J1409" s="45" t="s">
        <v>23</v>
      </c>
      <c r="K1409" s="53" t="s">
        <v>5111</v>
      </c>
      <c r="L1409" s="45" t="s">
        <v>25</v>
      </c>
      <c r="M1409" s="52" t="str">
        <f t="shared" si="245"/>
        <v>CapAl16X31.5X7.5</v>
      </c>
      <c r="N1409" s="52" t="str">
        <f t="shared" si="243"/>
        <v>CapAl16X31.5X7.5RA</v>
      </c>
      <c r="O1409" s="52" t="str">
        <f t="shared" si="246"/>
        <v>CapAl16X31.5X7.5LA</v>
      </c>
      <c r="P1409" s="52" t="s">
        <v>8358</v>
      </c>
      <c r="Q1409" s="50" t="s">
        <v>5113</v>
      </c>
      <c r="R1409" s="50" t="s">
        <v>8229</v>
      </c>
      <c r="S1409" s="50" t="str">
        <f t="shared" ca="1" si="251"/>
        <v>C:\Altium Libraries\Passives Library\DataSheet\Aluminum Electrolytic Capacitors (Panasonic).pdf</v>
      </c>
      <c r="T1409" s="50" t="str">
        <f t="shared" si="247"/>
        <v>85℃ STANDARD ALUMINUM ELECTROLYTIC CAPACITORS CapAl16X31.5X7.5 3300uF±20% 35 V 85⁰С</v>
      </c>
    </row>
    <row r="1410" spans="1:20" x14ac:dyDescent="0.3">
      <c r="A1410" s="50" t="s">
        <v>8359</v>
      </c>
      <c r="B1410" s="50" t="str">
        <f t="shared" si="248"/>
        <v>M</v>
      </c>
      <c r="C1410" s="52" t="s">
        <v>5245</v>
      </c>
      <c r="D1410" s="50" t="str">
        <f t="shared" si="249"/>
        <v>4700uF</v>
      </c>
      <c r="E1410" s="50" t="s">
        <v>5109</v>
      </c>
      <c r="F1410" s="50" t="str">
        <f t="shared" si="252"/>
        <v>35 V</v>
      </c>
      <c r="G1410" s="50" t="str">
        <f t="shared" si="250"/>
        <v>85⁰С</v>
      </c>
      <c r="H1410" s="52" t="s">
        <v>8276</v>
      </c>
      <c r="I1410" s="50" t="str">
        <f t="shared" si="244"/>
        <v>CapAl18X35.5X7.5mm 4700uF, 35 V</v>
      </c>
      <c r="J1410" s="45" t="s">
        <v>23</v>
      </c>
      <c r="K1410" s="53" t="s">
        <v>5111</v>
      </c>
      <c r="L1410" s="45" t="s">
        <v>25</v>
      </c>
      <c r="M1410" s="52" t="str">
        <f t="shared" si="245"/>
        <v>CapAl18X35.5X7.5</v>
      </c>
      <c r="N1410" s="52" t="str">
        <f t="shared" si="243"/>
        <v>CapAl18X35.5X7.5RA</v>
      </c>
      <c r="O1410" s="52" t="str">
        <f t="shared" si="246"/>
        <v>CapAl18X35.5X7.5LA</v>
      </c>
      <c r="P1410" s="52" t="s">
        <v>8360</v>
      </c>
      <c r="Q1410" s="50" t="s">
        <v>5113</v>
      </c>
      <c r="R1410" s="50" t="s">
        <v>8229</v>
      </c>
      <c r="S1410" s="50" t="str">
        <f t="shared" ca="1" si="251"/>
        <v>C:\Altium Libraries\Passives Library\DataSheet\Aluminum Electrolytic Capacitors (Panasonic).pdf</v>
      </c>
      <c r="T1410" s="50" t="str">
        <f t="shared" si="247"/>
        <v>85℃ STANDARD ALUMINUM ELECTROLYTIC CAPACITORS CapAl18X35.5X7.5 4700uF±20% 35 V 85⁰С</v>
      </c>
    </row>
    <row r="1411" spans="1:20" x14ac:dyDescent="0.3">
      <c r="A1411" s="50" t="s">
        <v>8361</v>
      </c>
      <c r="B1411" s="50" t="str">
        <f t="shared" si="248"/>
        <v>M</v>
      </c>
      <c r="C1411" s="52" t="s">
        <v>5120</v>
      </c>
      <c r="D1411" s="50" t="s">
        <v>5581</v>
      </c>
      <c r="E1411" s="50" t="s">
        <v>5109</v>
      </c>
      <c r="F1411" s="50" t="str">
        <f t="shared" si="252"/>
        <v>50 V</v>
      </c>
      <c r="G1411" s="50" t="str">
        <f t="shared" si="250"/>
        <v>85⁰С</v>
      </c>
      <c r="H1411" s="52" t="s">
        <v>8362</v>
      </c>
      <c r="I1411" s="50" t="str">
        <f t="shared" si="244"/>
        <v>CapAl5X11X2.0mm 2.2uF, 50 V</v>
      </c>
      <c r="J1411" s="45" t="s">
        <v>23</v>
      </c>
      <c r="K1411" s="53" t="s">
        <v>5111</v>
      </c>
      <c r="L1411" s="45" t="s">
        <v>25</v>
      </c>
      <c r="M1411" s="52" t="str">
        <f t="shared" si="245"/>
        <v>CapAl5X11X2.0</v>
      </c>
      <c r="N1411" s="52" t="str">
        <f t="shared" ref="N1411:N1474" si="253">CONCATENATE(M1411,"RA")</f>
        <v>CapAl5X11X2.0RA</v>
      </c>
      <c r="O1411" s="52" t="str">
        <f t="shared" si="246"/>
        <v>CapAl5X11X2.0LA</v>
      </c>
      <c r="P1411" s="52" t="s">
        <v>8363</v>
      </c>
      <c r="Q1411" s="50" t="s">
        <v>5113</v>
      </c>
      <c r="R1411" s="50" t="s">
        <v>8229</v>
      </c>
      <c r="S1411" s="50" t="str">
        <f t="shared" ca="1" si="251"/>
        <v>C:\Altium Libraries\Passives Library\DataSheet\Aluminum Electrolytic Capacitors (Panasonic).pdf</v>
      </c>
      <c r="T1411" s="50" t="str">
        <f t="shared" si="247"/>
        <v>85℃ STANDARD ALUMINUM ELECTROLYTIC CAPACITORS CapAl5X11X2.0 2.2uF±20% 50 V 85⁰С</v>
      </c>
    </row>
    <row r="1412" spans="1:20" x14ac:dyDescent="0.3">
      <c r="A1412" s="50" t="s">
        <v>8364</v>
      </c>
      <c r="B1412" s="50" t="str">
        <f t="shared" si="248"/>
        <v>M</v>
      </c>
      <c r="C1412" s="52" t="s">
        <v>5120</v>
      </c>
      <c r="D1412" s="50" t="s">
        <v>5585</v>
      </c>
      <c r="E1412" s="50" t="s">
        <v>5109</v>
      </c>
      <c r="F1412" s="50" t="str">
        <f t="shared" si="252"/>
        <v>50 V</v>
      </c>
      <c r="G1412" s="50" t="str">
        <f t="shared" si="250"/>
        <v>85⁰С</v>
      </c>
      <c r="H1412" s="52" t="s">
        <v>8365</v>
      </c>
      <c r="I1412" s="50" t="str">
        <f t="shared" si="244"/>
        <v>CapAl5X11X2.0mm 3.3uF, 50 V</v>
      </c>
      <c r="J1412" s="45" t="s">
        <v>23</v>
      </c>
      <c r="K1412" s="53" t="s">
        <v>5111</v>
      </c>
      <c r="L1412" s="45" t="s">
        <v>25</v>
      </c>
      <c r="M1412" s="52" t="str">
        <f t="shared" si="245"/>
        <v>CapAl5X11X2.0</v>
      </c>
      <c r="N1412" s="52" t="str">
        <f t="shared" si="253"/>
        <v>CapAl5X11X2.0RA</v>
      </c>
      <c r="O1412" s="52" t="str">
        <f t="shared" si="246"/>
        <v>CapAl5X11X2.0LA</v>
      </c>
      <c r="P1412" s="52" t="s">
        <v>8366</v>
      </c>
      <c r="Q1412" s="50" t="s">
        <v>5113</v>
      </c>
      <c r="R1412" s="50" t="s">
        <v>8229</v>
      </c>
      <c r="S1412" s="50" t="str">
        <f t="shared" ca="1" si="251"/>
        <v>C:\Altium Libraries\Passives Library\DataSheet\Aluminum Electrolytic Capacitors (Panasonic).pdf</v>
      </c>
      <c r="T1412" s="50" t="str">
        <f t="shared" si="247"/>
        <v>85℃ STANDARD ALUMINUM ELECTROLYTIC CAPACITORS CapAl5X11X2.0 3.3uF±20% 50 V 85⁰С</v>
      </c>
    </row>
    <row r="1413" spans="1:20" x14ac:dyDescent="0.3">
      <c r="A1413" s="50" t="s">
        <v>8367</v>
      </c>
      <c r="B1413" s="50" t="str">
        <f t="shared" si="248"/>
        <v>M</v>
      </c>
      <c r="C1413" s="52" t="s">
        <v>5120</v>
      </c>
      <c r="D1413" s="50" t="s">
        <v>5588</v>
      </c>
      <c r="E1413" s="50" t="s">
        <v>5109</v>
      </c>
      <c r="F1413" s="50" t="str">
        <f t="shared" si="252"/>
        <v>50 V</v>
      </c>
      <c r="G1413" s="50" t="str">
        <f t="shared" si="250"/>
        <v>85⁰С</v>
      </c>
      <c r="H1413" s="52" t="s">
        <v>8188</v>
      </c>
      <c r="I1413" s="50" t="str">
        <f t="shared" si="244"/>
        <v>CapAl5X11X2.0mm 4.7uF, 50 V</v>
      </c>
      <c r="J1413" s="45" t="s">
        <v>23</v>
      </c>
      <c r="K1413" s="53" t="s">
        <v>5111</v>
      </c>
      <c r="L1413" s="45" t="s">
        <v>25</v>
      </c>
      <c r="M1413" s="52" t="str">
        <f t="shared" si="245"/>
        <v>CapAl5X11X2.0</v>
      </c>
      <c r="N1413" s="52" t="str">
        <f t="shared" si="253"/>
        <v>CapAl5X11X2.0RA</v>
      </c>
      <c r="O1413" s="52" t="str">
        <f t="shared" si="246"/>
        <v>CapAl5X11X2.0LA</v>
      </c>
      <c r="P1413" s="52" t="s">
        <v>8368</v>
      </c>
      <c r="Q1413" s="50" t="s">
        <v>5113</v>
      </c>
      <c r="R1413" s="50" t="s">
        <v>8229</v>
      </c>
      <c r="S1413" s="50" t="str">
        <f t="shared" ca="1" si="251"/>
        <v>C:\Altium Libraries\Passives Library\DataSheet\Aluminum Electrolytic Capacitors (Panasonic).pdf</v>
      </c>
      <c r="T1413" s="50" t="str">
        <f t="shared" si="247"/>
        <v>85℃ STANDARD ALUMINUM ELECTROLYTIC CAPACITORS CapAl5X11X2.0 4.7uF±20% 50 V 85⁰С</v>
      </c>
    </row>
    <row r="1414" spans="1:20" x14ac:dyDescent="0.3">
      <c r="A1414" s="50" t="s">
        <v>8369</v>
      </c>
      <c r="B1414" s="50" t="str">
        <f t="shared" si="248"/>
        <v>M</v>
      </c>
      <c r="C1414" s="52" t="s">
        <v>5120</v>
      </c>
      <c r="D1414" s="50" t="str">
        <f t="shared" si="249"/>
        <v>10uF</v>
      </c>
      <c r="E1414" s="50" t="s">
        <v>5109</v>
      </c>
      <c r="F1414" s="50" t="str">
        <f t="shared" si="252"/>
        <v>50 V</v>
      </c>
      <c r="G1414" s="50" t="str">
        <f t="shared" si="250"/>
        <v>85⁰С</v>
      </c>
      <c r="H1414" s="52" t="s">
        <v>8370</v>
      </c>
      <c r="I1414" s="50" t="str">
        <f t="shared" si="244"/>
        <v>CapAl5X11X2.0mm 10uF, 50 V</v>
      </c>
      <c r="J1414" s="45" t="s">
        <v>23</v>
      </c>
      <c r="K1414" s="53" t="s">
        <v>5111</v>
      </c>
      <c r="L1414" s="45" t="s">
        <v>25</v>
      </c>
      <c r="M1414" s="52" t="str">
        <f t="shared" si="245"/>
        <v>CapAl5X11X2.0</v>
      </c>
      <c r="N1414" s="52" t="str">
        <f t="shared" si="253"/>
        <v>CapAl5X11X2.0RA</v>
      </c>
      <c r="O1414" s="52" t="str">
        <f t="shared" si="246"/>
        <v>CapAl5X11X2.0LA</v>
      </c>
      <c r="P1414" s="52" t="s">
        <v>8371</v>
      </c>
      <c r="Q1414" s="50" t="s">
        <v>5113</v>
      </c>
      <c r="R1414" s="50" t="s">
        <v>8229</v>
      </c>
      <c r="S1414" s="50" t="str">
        <f t="shared" ca="1" si="251"/>
        <v>C:\Altium Libraries\Passives Library\DataSheet\Aluminum Electrolytic Capacitors (Panasonic).pdf</v>
      </c>
      <c r="T1414" s="50" t="str">
        <f t="shared" si="247"/>
        <v>85℃ STANDARD ALUMINUM ELECTROLYTIC CAPACITORS CapAl5X11X2.0 10uF±20% 50 V 85⁰С</v>
      </c>
    </row>
    <row r="1415" spans="1:20" x14ac:dyDescent="0.3">
      <c r="A1415" s="50" t="s">
        <v>8372</v>
      </c>
      <c r="B1415" s="50" t="str">
        <f t="shared" si="248"/>
        <v>M</v>
      </c>
      <c r="C1415" s="52" t="s">
        <v>5120</v>
      </c>
      <c r="D1415" s="50" t="str">
        <f t="shared" si="249"/>
        <v>22uF</v>
      </c>
      <c r="E1415" s="50" t="s">
        <v>5109</v>
      </c>
      <c r="F1415" s="50" t="str">
        <f t="shared" si="252"/>
        <v>50 V</v>
      </c>
      <c r="G1415" s="50" t="str">
        <f t="shared" si="250"/>
        <v>85⁰С</v>
      </c>
      <c r="H1415" s="52" t="s">
        <v>8185</v>
      </c>
      <c r="I1415" s="50" t="str">
        <f t="shared" si="244"/>
        <v>CapAl5X11X2.0mm 22uF, 50 V</v>
      </c>
      <c r="J1415" s="45" t="s">
        <v>23</v>
      </c>
      <c r="K1415" s="53" t="s">
        <v>5111</v>
      </c>
      <c r="L1415" s="45" t="s">
        <v>25</v>
      </c>
      <c r="M1415" s="52" t="str">
        <f t="shared" si="245"/>
        <v>CapAl5X11X2.0</v>
      </c>
      <c r="N1415" s="52" t="str">
        <f t="shared" si="253"/>
        <v>CapAl5X11X2.0RA</v>
      </c>
      <c r="O1415" s="52" t="str">
        <f t="shared" si="246"/>
        <v>CapAl5X11X2.0LA</v>
      </c>
      <c r="P1415" s="52" t="s">
        <v>8373</v>
      </c>
      <c r="Q1415" s="50" t="s">
        <v>5113</v>
      </c>
      <c r="R1415" s="50" t="s">
        <v>8229</v>
      </c>
      <c r="S1415" s="50" t="str">
        <f t="shared" ca="1" si="251"/>
        <v>C:\Altium Libraries\Passives Library\DataSheet\Aluminum Electrolytic Capacitors (Panasonic).pdf</v>
      </c>
      <c r="T1415" s="50" t="str">
        <f t="shared" si="247"/>
        <v>85℃ STANDARD ALUMINUM ELECTROLYTIC CAPACITORS CapAl5X11X2.0 22uF±20% 50 V 85⁰С</v>
      </c>
    </row>
    <row r="1416" spans="1:20" x14ac:dyDescent="0.3">
      <c r="A1416" s="50" t="s">
        <v>8374</v>
      </c>
      <c r="B1416" s="50" t="str">
        <f t="shared" si="248"/>
        <v>M</v>
      </c>
      <c r="C1416" s="52" t="s">
        <v>5120</v>
      </c>
      <c r="D1416" s="50" t="str">
        <f t="shared" si="249"/>
        <v>33uF</v>
      </c>
      <c r="E1416" s="50" t="s">
        <v>5109</v>
      </c>
      <c r="F1416" s="50" t="str">
        <f t="shared" si="252"/>
        <v>50 V</v>
      </c>
      <c r="G1416" s="50" t="str">
        <f t="shared" si="250"/>
        <v>85⁰С</v>
      </c>
      <c r="H1416" s="52" t="s">
        <v>8195</v>
      </c>
      <c r="I1416" s="50" t="str">
        <f t="shared" si="244"/>
        <v>CapAl5X11X2.0mm 33uF, 50 V</v>
      </c>
      <c r="J1416" s="45" t="s">
        <v>23</v>
      </c>
      <c r="K1416" s="53" t="s">
        <v>5111</v>
      </c>
      <c r="L1416" s="45" t="s">
        <v>25</v>
      </c>
      <c r="M1416" s="52" t="str">
        <f t="shared" si="245"/>
        <v>CapAl5X11X2.0</v>
      </c>
      <c r="N1416" s="52" t="str">
        <f t="shared" si="253"/>
        <v>CapAl5X11X2.0RA</v>
      </c>
      <c r="O1416" s="52" t="str">
        <f t="shared" si="246"/>
        <v>CapAl5X11X2.0LA</v>
      </c>
      <c r="P1416" s="52" t="s">
        <v>8375</v>
      </c>
      <c r="Q1416" s="50" t="s">
        <v>5113</v>
      </c>
      <c r="R1416" s="50" t="s">
        <v>8229</v>
      </c>
      <c r="S1416" s="50" t="str">
        <f t="shared" ca="1" si="251"/>
        <v>C:\Altium Libraries\Passives Library\DataSheet\Aluminum Electrolytic Capacitors (Panasonic).pdf</v>
      </c>
      <c r="T1416" s="50" t="str">
        <f t="shared" si="247"/>
        <v>85℃ STANDARD ALUMINUM ELECTROLYTIC CAPACITORS CapAl5X11X2.0 33uF±20% 50 V 85⁰С</v>
      </c>
    </row>
    <row r="1417" spans="1:20" x14ac:dyDescent="0.3">
      <c r="A1417" s="50" t="s">
        <v>8376</v>
      </c>
      <c r="B1417" s="50" t="str">
        <f t="shared" si="248"/>
        <v>M</v>
      </c>
      <c r="C1417" s="52" t="s">
        <v>5128</v>
      </c>
      <c r="D1417" s="50" t="str">
        <f t="shared" si="249"/>
        <v>47uF</v>
      </c>
      <c r="E1417" s="50" t="s">
        <v>5109</v>
      </c>
      <c r="F1417" s="50" t="str">
        <f t="shared" si="252"/>
        <v>50 V</v>
      </c>
      <c r="G1417" s="50" t="str">
        <f t="shared" si="250"/>
        <v>85⁰С</v>
      </c>
      <c r="H1417" s="52" t="s">
        <v>8166</v>
      </c>
      <c r="I1417" s="50" t="str">
        <f t="shared" si="244"/>
        <v>CapAl6.3X11.2X2.5mm 47uF, 50 V</v>
      </c>
      <c r="J1417" s="45" t="s">
        <v>23</v>
      </c>
      <c r="K1417" s="53" t="s">
        <v>5111</v>
      </c>
      <c r="L1417" s="45" t="s">
        <v>25</v>
      </c>
      <c r="M1417" s="52" t="str">
        <f t="shared" si="245"/>
        <v>CapAl6.3X11.2X2.5</v>
      </c>
      <c r="N1417" s="52" t="str">
        <f t="shared" si="253"/>
        <v>CapAl6.3X11.2X2.5RA</v>
      </c>
      <c r="O1417" s="52" t="str">
        <f t="shared" si="246"/>
        <v>CapAl6.3X11.2X2.5LA</v>
      </c>
      <c r="P1417" s="52" t="s">
        <v>8377</v>
      </c>
      <c r="Q1417" s="50" t="s">
        <v>5113</v>
      </c>
      <c r="R1417" s="50" t="s">
        <v>8229</v>
      </c>
      <c r="S1417" s="50" t="str">
        <f t="shared" ca="1" si="251"/>
        <v>C:\Altium Libraries\Passives Library\DataSheet\Aluminum Electrolytic Capacitors (Panasonic).pdf</v>
      </c>
      <c r="T1417" s="50" t="str">
        <f t="shared" si="247"/>
        <v>85℃ STANDARD ALUMINUM ELECTROLYTIC CAPACITORS CapAl6.3X11.2X2.5 47uF±20% 50 V 85⁰С</v>
      </c>
    </row>
    <row r="1418" spans="1:20" x14ac:dyDescent="0.3">
      <c r="A1418" s="50" t="s">
        <v>8378</v>
      </c>
      <c r="B1418" s="50" t="str">
        <f t="shared" si="248"/>
        <v>M</v>
      </c>
      <c r="C1418" s="52" t="s">
        <v>5136</v>
      </c>
      <c r="D1418" s="50" t="str">
        <f t="shared" si="249"/>
        <v>100uF</v>
      </c>
      <c r="E1418" s="50" t="s">
        <v>5109</v>
      </c>
      <c r="F1418" s="50" t="str">
        <f t="shared" si="252"/>
        <v>50 V</v>
      </c>
      <c r="G1418" s="50" t="str">
        <f t="shared" si="250"/>
        <v>85⁰С</v>
      </c>
      <c r="H1418" s="52" t="s">
        <v>8170</v>
      </c>
      <c r="I1418" s="50" t="str">
        <f t="shared" si="244"/>
        <v>CapAl8X11.5X3.5mm 100uF, 50 V</v>
      </c>
      <c r="J1418" s="45" t="s">
        <v>23</v>
      </c>
      <c r="K1418" s="53" t="s">
        <v>5111</v>
      </c>
      <c r="L1418" s="45" t="s">
        <v>25</v>
      </c>
      <c r="M1418" s="52" t="str">
        <f t="shared" si="245"/>
        <v>CapAl8X11.5X3.5</v>
      </c>
      <c r="N1418" s="52" t="str">
        <f t="shared" si="253"/>
        <v>CapAl8X11.5X3.5RA</v>
      </c>
      <c r="O1418" s="52" t="str">
        <f t="shared" si="246"/>
        <v>CapAl8X11.5X3.5LA</v>
      </c>
      <c r="P1418" s="52" t="s">
        <v>8379</v>
      </c>
      <c r="Q1418" s="50" t="s">
        <v>5113</v>
      </c>
      <c r="R1418" s="50" t="s">
        <v>8229</v>
      </c>
      <c r="S1418" s="50" t="str">
        <f t="shared" ca="1" si="251"/>
        <v>C:\Altium Libraries\Passives Library\DataSheet\Aluminum Electrolytic Capacitors (Panasonic).pdf</v>
      </c>
      <c r="T1418" s="50" t="str">
        <f t="shared" si="247"/>
        <v>85℃ STANDARD ALUMINUM ELECTROLYTIC CAPACITORS CapAl8X11.5X3.5 100uF±20% 50 V 85⁰С</v>
      </c>
    </row>
    <row r="1419" spans="1:20" x14ac:dyDescent="0.3">
      <c r="A1419" s="50" t="s">
        <v>8380</v>
      </c>
      <c r="B1419" s="50" t="str">
        <f t="shared" si="248"/>
        <v>M</v>
      </c>
      <c r="C1419" s="52" t="s">
        <v>5148</v>
      </c>
      <c r="D1419" s="50" t="str">
        <f t="shared" si="249"/>
        <v>220uF</v>
      </c>
      <c r="E1419" s="50" t="s">
        <v>5109</v>
      </c>
      <c r="F1419" s="50" t="str">
        <f t="shared" si="252"/>
        <v>50 V</v>
      </c>
      <c r="G1419" s="50" t="str">
        <f t="shared" si="250"/>
        <v>85⁰С</v>
      </c>
      <c r="H1419" s="52" t="s">
        <v>8381</v>
      </c>
      <c r="I1419" s="50" t="str">
        <f t="shared" si="244"/>
        <v>CapAl10X12.5X5.0mm 220uF, 50 V</v>
      </c>
      <c r="J1419" s="45" t="s">
        <v>23</v>
      </c>
      <c r="K1419" s="53" t="s">
        <v>5111</v>
      </c>
      <c r="L1419" s="45" t="s">
        <v>25</v>
      </c>
      <c r="M1419" s="52" t="str">
        <f t="shared" si="245"/>
        <v>CapAl10X12.5X5.0</v>
      </c>
      <c r="N1419" s="52" t="str">
        <f t="shared" si="253"/>
        <v>CapAl10X12.5X5.0RA</v>
      </c>
      <c r="O1419" s="52" t="str">
        <f t="shared" si="246"/>
        <v>CapAl10X12.5X5.0LA</v>
      </c>
      <c r="P1419" s="52" t="s">
        <v>8382</v>
      </c>
      <c r="Q1419" s="50" t="s">
        <v>5113</v>
      </c>
      <c r="R1419" s="50" t="s">
        <v>8229</v>
      </c>
      <c r="S1419" s="50" t="str">
        <f t="shared" ca="1" si="251"/>
        <v>C:\Altium Libraries\Passives Library\DataSheet\Aluminum Electrolytic Capacitors (Panasonic).pdf</v>
      </c>
      <c r="T1419" s="50" t="str">
        <f t="shared" si="247"/>
        <v>85℃ STANDARD ALUMINUM ELECTROLYTIC CAPACITORS CapAl10X12.5X5.0 220uF±20% 50 V 85⁰С</v>
      </c>
    </row>
    <row r="1420" spans="1:20" x14ac:dyDescent="0.3">
      <c r="A1420" s="50" t="s">
        <v>8383</v>
      </c>
      <c r="B1420" s="50" t="str">
        <f t="shared" si="248"/>
        <v>M</v>
      </c>
      <c r="C1420" s="52" t="s">
        <v>5158</v>
      </c>
      <c r="D1420" s="50" t="str">
        <f t="shared" si="249"/>
        <v>330uF</v>
      </c>
      <c r="E1420" s="50" t="s">
        <v>5109</v>
      </c>
      <c r="F1420" s="50" t="str">
        <f t="shared" si="252"/>
        <v>50 V</v>
      </c>
      <c r="G1420" s="50" t="str">
        <f t="shared" si="250"/>
        <v>85⁰С</v>
      </c>
      <c r="H1420" s="52" t="s">
        <v>8384</v>
      </c>
      <c r="I1420" s="50" t="str">
        <f t="shared" si="244"/>
        <v>CapAl10X16X5.0mm 330uF, 50 V</v>
      </c>
      <c r="J1420" s="45" t="s">
        <v>23</v>
      </c>
      <c r="K1420" s="53" t="s">
        <v>5111</v>
      </c>
      <c r="L1420" s="45" t="s">
        <v>25</v>
      </c>
      <c r="M1420" s="52" t="str">
        <f t="shared" si="245"/>
        <v>CapAl10X16X5.0</v>
      </c>
      <c r="N1420" s="52" t="str">
        <f t="shared" si="253"/>
        <v>CapAl10X16X5.0RA</v>
      </c>
      <c r="O1420" s="52" t="str">
        <f t="shared" si="246"/>
        <v>CapAl10X16X5.0LA</v>
      </c>
      <c r="P1420" s="52" t="s">
        <v>8385</v>
      </c>
      <c r="Q1420" s="50" t="s">
        <v>5113</v>
      </c>
      <c r="R1420" s="50" t="s">
        <v>8229</v>
      </c>
      <c r="S1420" s="50" t="str">
        <f t="shared" ca="1" si="251"/>
        <v>C:\Altium Libraries\Passives Library\DataSheet\Aluminum Electrolytic Capacitors (Panasonic).pdf</v>
      </c>
      <c r="T1420" s="50" t="str">
        <f t="shared" si="247"/>
        <v>85℃ STANDARD ALUMINUM ELECTROLYTIC CAPACITORS CapAl10X16X5.0 330uF±20% 50 V 85⁰С</v>
      </c>
    </row>
    <row r="1421" spans="1:20" x14ac:dyDescent="0.3">
      <c r="A1421" s="50" t="s">
        <v>8386</v>
      </c>
      <c r="B1421" s="50" t="str">
        <f t="shared" si="248"/>
        <v>M</v>
      </c>
      <c r="C1421" s="52" t="s">
        <v>5162</v>
      </c>
      <c r="D1421" s="50" t="str">
        <f t="shared" si="249"/>
        <v>470uF</v>
      </c>
      <c r="E1421" s="50" t="s">
        <v>5109</v>
      </c>
      <c r="F1421" s="50" t="str">
        <f t="shared" si="252"/>
        <v>50 V</v>
      </c>
      <c r="G1421" s="50" t="str">
        <f t="shared" si="250"/>
        <v>85⁰С</v>
      </c>
      <c r="H1421" s="52" t="s">
        <v>8387</v>
      </c>
      <c r="I1421" s="50" t="str">
        <f t="shared" si="244"/>
        <v>CapAl10X20X5.0mm 470uF, 50 V</v>
      </c>
      <c r="J1421" s="45" t="s">
        <v>23</v>
      </c>
      <c r="K1421" s="53" t="s">
        <v>5111</v>
      </c>
      <c r="L1421" s="45" t="s">
        <v>25</v>
      </c>
      <c r="M1421" s="52" t="str">
        <f t="shared" si="245"/>
        <v>CapAl10X20X5.0</v>
      </c>
      <c r="N1421" s="52" t="str">
        <f t="shared" si="253"/>
        <v>CapAl10X20X5.0RA</v>
      </c>
      <c r="O1421" s="52" t="str">
        <f t="shared" si="246"/>
        <v>CapAl10X20X5.0LA</v>
      </c>
      <c r="P1421" s="52" t="s">
        <v>8388</v>
      </c>
      <c r="Q1421" s="50" t="s">
        <v>5113</v>
      </c>
      <c r="R1421" s="50" t="s">
        <v>8229</v>
      </c>
      <c r="S1421" s="50" t="str">
        <f t="shared" ca="1" si="251"/>
        <v>C:\Altium Libraries\Passives Library\DataSheet\Aluminum Electrolytic Capacitors (Panasonic).pdf</v>
      </c>
      <c r="T1421" s="50" t="str">
        <f t="shared" si="247"/>
        <v>85℃ STANDARD ALUMINUM ELECTROLYTIC CAPACITORS CapAl10X20X5.0 470uF±20% 50 V 85⁰С</v>
      </c>
    </row>
    <row r="1422" spans="1:20" x14ac:dyDescent="0.3">
      <c r="A1422" s="50" t="s">
        <v>8389</v>
      </c>
      <c r="B1422" s="50" t="str">
        <f t="shared" si="248"/>
        <v>M</v>
      </c>
      <c r="C1422" s="52" t="s">
        <v>5196</v>
      </c>
      <c r="D1422" s="50" t="str">
        <f t="shared" si="249"/>
        <v>1000uF</v>
      </c>
      <c r="E1422" s="50" t="s">
        <v>5109</v>
      </c>
      <c r="F1422" s="50" t="str">
        <f t="shared" si="252"/>
        <v>50 V</v>
      </c>
      <c r="G1422" s="50" t="str">
        <f t="shared" si="250"/>
        <v>85⁰С</v>
      </c>
      <c r="H1422" s="52" t="s">
        <v>8390</v>
      </c>
      <c r="I1422" s="50" t="str">
        <f t="shared" si="244"/>
        <v>CapAl12.5X25X5.0mm 1000uF, 50 V</v>
      </c>
      <c r="J1422" s="45" t="s">
        <v>23</v>
      </c>
      <c r="K1422" s="53" t="s">
        <v>5111</v>
      </c>
      <c r="L1422" s="45" t="s">
        <v>25</v>
      </c>
      <c r="M1422" s="52" t="str">
        <f t="shared" si="245"/>
        <v>CapAl12.5X25X5.0</v>
      </c>
      <c r="N1422" s="52" t="str">
        <f t="shared" si="253"/>
        <v>CapAl12.5X25X5.0RA</v>
      </c>
      <c r="O1422" s="52" t="str">
        <f t="shared" si="246"/>
        <v>CapAl12.5X25X5.0LA</v>
      </c>
      <c r="P1422" s="52" t="s">
        <v>8391</v>
      </c>
      <c r="Q1422" s="50" t="s">
        <v>5113</v>
      </c>
      <c r="R1422" s="50" t="s">
        <v>8229</v>
      </c>
      <c r="S1422" s="50" t="str">
        <f t="shared" ca="1" si="251"/>
        <v>C:\Altium Libraries\Passives Library\DataSheet\Aluminum Electrolytic Capacitors (Panasonic).pdf</v>
      </c>
      <c r="T1422" s="50" t="str">
        <f t="shared" si="247"/>
        <v>85℃ STANDARD ALUMINUM ELECTROLYTIC CAPACITORS CapAl12.5X25X5.0 1000uF±20% 50 V 85⁰С</v>
      </c>
    </row>
    <row r="1423" spans="1:20" x14ac:dyDescent="0.3">
      <c r="A1423" s="50" t="s">
        <v>8392</v>
      </c>
      <c r="B1423" s="50" t="str">
        <f t="shared" si="248"/>
        <v>M</v>
      </c>
      <c r="C1423" s="52" t="s">
        <v>5226</v>
      </c>
      <c r="D1423" s="50" t="str">
        <f t="shared" si="249"/>
        <v>2200uF</v>
      </c>
      <c r="E1423" s="50" t="s">
        <v>5109</v>
      </c>
      <c r="F1423" s="50" t="str">
        <f t="shared" si="252"/>
        <v>50 V</v>
      </c>
      <c r="G1423" s="50" t="str">
        <f t="shared" si="250"/>
        <v>85⁰С</v>
      </c>
      <c r="H1423" s="52" t="s">
        <v>8328</v>
      </c>
      <c r="I1423" s="50" t="str">
        <f t="shared" si="244"/>
        <v>CapAl16X31.5X7.5mm 2200uF, 50 V</v>
      </c>
      <c r="J1423" s="45" t="s">
        <v>23</v>
      </c>
      <c r="K1423" s="53" t="s">
        <v>5111</v>
      </c>
      <c r="L1423" s="45" t="s">
        <v>25</v>
      </c>
      <c r="M1423" s="52" t="str">
        <f t="shared" si="245"/>
        <v>CapAl16X31.5X7.5</v>
      </c>
      <c r="N1423" s="52" t="str">
        <f t="shared" si="253"/>
        <v>CapAl16X31.5X7.5RA</v>
      </c>
      <c r="O1423" s="52" t="str">
        <f t="shared" si="246"/>
        <v>CapAl16X31.5X7.5LA</v>
      </c>
      <c r="P1423" s="52" t="s">
        <v>8393</v>
      </c>
      <c r="Q1423" s="50" t="s">
        <v>5113</v>
      </c>
      <c r="R1423" s="50" t="s">
        <v>8229</v>
      </c>
      <c r="S1423" s="50" t="str">
        <f t="shared" ca="1" si="251"/>
        <v>C:\Altium Libraries\Passives Library\DataSheet\Aluminum Electrolytic Capacitors (Panasonic).pdf</v>
      </c>
      <c r="T1423" s="50" t="str">
        <f t="shared" si="247"/>
        <v>85℃ STANDARD ALUMINUM ELECTROLYTIC CAPACITORS CapAl16X31.5X7.5 2200uF±20% 50 V 85⁰С</v>
      </c>
    </row>
    <row r="1424" spans="1:20" x14ac:dyDescent="0.3">
      <c r="A1424" s="50" t="s">
        <v>8394</v>
      </c>
      <c r="B1424" s="50" t="str">
        <f t="shared" si="248"/>
        <v>M</v>
      </c>
      <c r="C1424" s="52" t="s">
        <v>5245</v>
      </c>
      <c r="D1424" s="50" t="str">
        <f t="shared" si="249"/>
        <v>3300uF</v>
      </c>
      <c r="E1424" s="50" t="s">
        <v>5109</v>
      </c>
      <c r="F1424" s="50" t="str">
        <f t="shared" si="252"/>
        <v>50 V</v>
      </c>
      <c r="G1424" s="50" t="str">
        <f t="shared" si="250"/>
        <v>85⁰С</v>
      </c>
      <c r="H1424" s="52" t="s">
        <v>8331</v>
      </c>
      <c r="I1424" s="50" t="str">
        <f t="shared" si="244"/>
        <v>CapAl18X35.5X7.5mm 3300uF, 50 V</v>
      </c>
      <c r="J1424" s="45" t="s">
        <v>23</v>
      </c>
      <c r="K1424" s="53" t="s">
        <v>5111</v>
      </c>
      <c r="L1424" s="45" t="s">
        <v>25</v>
      </c>
      <c r="M1424" s="52" t="str">
        <f t="shared" si="245"/>
        <v>CapAl18X35.5X7.5</v>
      </c>
      <c r="N1424" s="52" t="str">
        <f t="shared" si="253"/>
        <v>CapAl18X35.5X7.5RA</v>
      </c>
      <c r="O1424" s="52" t="str">
        <f t="shared" si="246"/>
        <v>CapAl18X35.5X7.5LA</v>
      </c>
      <c r="P1424" s="52" t="s">
        <v>8395</v>
      </c>
      <c r="Q1424" s="50" t="s">
        <v>5113</v>
      </c>
      <c r="R1424" s="50" t="s">
        <v>8229</v>
      </c>
      <c r="S1424" s="50" t="str">
        <f t="shared" ca="1" si="251"/>
        <v>C:\Altium Libraries\Passives Library\DataSheet\Aluminum Electrolytic Capacitors (Panasonic).pdf</v>
      </c>
      <c r="T1424" s="50" t="str">
        <f t="shared" si="247"/>
        <v>85℃ STANDARD ALUMINUM ELECTROLYTIC CAPACITORS CapAl18X35.5X7.5 3300uF±20% 50 V 85⁰С</v>
      </c>
    </row>
    <row r="1425" spans="1:20" x14ac:dyDescent="0.3">
      <c r="A1425" s="50" t="s">
        <v>8396</v>
      </c>
      <c r="B1425" s="50" t="str">
        <f t="shared" si="248"/>
        <v>M</v>
      </c>
      <c r="C1425" s="52" t="s">
        <v>5120</v>
      </c>
      <c r="D1425" s="50" t="str">
        <f t="shared" si="249"/>
        <v>10uF</v>
      </c>
      <c r="E1425" s="50" t="s">
        <v>5109</v>
      </c>
      <c r="F1425" s="50" t="str">
        <f t="shared" si="252"/>
        <v>63 V</v>
      </c>
      <c r="G1425" s="50" t="str">
        <f t="shared" si="250"/>
        <v>85⁰С</v>
      </c>
      <c r="H1425" s="52" t="s">
        <v>8397</v>
      </c>
      <c r="I1425" s="50" t="str">
        <f t="shared" si="244"/>
        <v>CapAl5X11X2.0mm 10uF, 63 V</v>
      </c>
      <c r="J1425" s="45" t="s">
        <v>23</v>
      </c>
      <c r="K1425" s="53" t="s">
        <v>5111</v>
      </c>
      <c r="L1425" s="45" t="s">
        <v>25</v>
      </c>
      <c r="M1425" s="52" t="str">
        <f t="shared" si="245"/>
        <v>CapAl5X11X2.0</v>
      </c>
      <c r="N1425" s="52" t="str">
        <f t="shared" si="253"/>
        <v>CapAl5X11X2.0RA</v>
      </c>
      <c r="O1425" s="52" t="str">
        <f t="shared" si="246"/>
        <v>CapAl5X11X2.0LA</v>
      </c>
      <c r="P1425" s="52" t="s">
        <v>8398</v>
      </c>
      <c r="Q1425" s="50" t="s">
        <v>5113</v>
      </c>
      <c r="R1425" s="50" t="s">
        <v>8229</v>
      </c>
      <c r="S1425" s="50" t="str">
        <f t="shared" ca="1" si="251"/>
        <v>C:\Altium Libraries\Passives Library\DataSheet\Aluminum Electrolytic Capacitors (Panasonic).pdf</v>
      </c>
      <c r="T1425" s="50" t="str">
        <f t="shared" si="247"/>
        <v>85℃ STANDARD ALUMINUM ELECTROLYTIC CAPACITORS CapAl5X11X2.0 10uF±20% 63 V 85⁰С</v>
      </c>
    </row>
    <row r="1426" spans="1:20" x14ac:dyDescent="0.3">
      <c r="A1426" s="50" t="s">
        <v>8399</v>
      </c>
      <c r="B1426" s="50" t="str">
        <f t="shared" si="248"/>
        <v>M</v>
      </c>
      <c r="C1426" s="52" t="s">
        <v>5120</v>
      </c>
      <c r="D1426" s="50" t="str">
        <f t="shared" si="249"/>
        <v>22uF</v>
      </c>
      <c r="E1426" s="50" t="s">
        <v>5109</v>
      </c>
      <c r="F1426" s="50" t="str">
        <f t="shared" si="252"/>
        <v>63 V</v>
      </c>
      <c r="G1426" s="50" t="str">
        <f t="shared" si="250"/>
        <v>85⁰С</v>
      </c>
      <c r="H1426" s="52" t="s">
        <v>8400</v>
      </c>
      <c r="I1426" s="50" t="str">
        <f t="shared" ref="I1426:I1489" si="254">CONCATENATE(M1426,"mm ",D1426,", ",F1426)</f>
        <v>CapAl5X11X2.0mm 22uF, 63 V</v>
      </c>
      <c r="J1426" s="45" t="s">
        <v>23</v>
      </c>
      <c r="K1426" s="53" t="s">
        <v>5111</v>
      </c>
      <c r="L1426" s="45" t="s">
        <v>25</v>
      </c>
      <c r="M1426" s="52" t="str">
        <f t="shared" ref="M1426:M1489" si="255">CONCATENATE("CapAl",MID(C1426,1,FIND("m",C1426,1)-1))</f>
        <v>CapAl5X11X2.0</v>
      </c>
      <c r="N1426" s="52" t="str">
        <f t="shared" si="253"/>
        <v>CapAl5X11X2.0RA</v>
      </c>
      <c r="O1426" s="52" t="str">
        <f t="shared" ref="O1426:O1489" si="256">CONCATENATE(M1426,"LA")</f>
        <v>CapAl5X11X2.0LA</v>
      </c>
      <c r="P1426" s="52" t="s">
        <v>8401</v>
      </c>
      <c r="Q1426" s="50" t="s">
        <v>5113</v>
      </c>
      <c r="R1426" s="50" t="s">
        <v>8229</v>
      </c>
      <c r="S1426" s="50" t="str">
        <f t="shared" ca="1" si="251"/>
        <v>C:\Altium Libraries\Passives Library\DataSheet\Aluminum Electrolytic Capacitors (Panasonic).pdf</v>
      </c>
      <c r="T1426" s="50" t="str">
        <f t="shared" ref="T1426:T1489" si="257">CONCATENATE(R1426," ",M1426," ",D1426,E1426," ",F1426," ",G1426)</f>
        <v>85℃ STANDARD ALUMINUM ELECTROLYTIC CAPACITORS CapAl5X11X2.0 22uF±20% 63 V 85⁰С</v>
      </c>
    </row>
    <row r="1427" spans="1:20" x14ac:dyDescent="0.3">
      <c r="A1427" s="50" t="s">
        <v>8402</v>
      </c>
      <c r="B1427" s="50" t="str">
        <f t="shared" ref="B1427:B1490" si="258">IF(MID(P1427,6,1)="M","M",0)</f>
        <v>M</v>
      </c>
      <c r="C1427" s="52" t="s">
        <v>5128</v>
      </c>
      <c r="D1427" s="50" t="str">
        <f t="shared" ref="D1427:D1490" si="259">CONCATENATE(MID(P1427,7,2)*POWER(10,MID(P1427,9,1)),"uF")</f>
        <v>33uF</v>
      </c>
      <c r="E1427" s="50" t="s">
        <v>5109</v>
      </c>
      <c r="F1427" s="50" t="str">
        <f t="shared" si="252"/>
        <v>63 V</v>
      </c>
      <c r="G1427" s="50" t="str">
        <f t="shared" ref="G1427:G1490" si="260">CONCATENATE((IF(OR(B1427="M"),85,105)),"⁰С")</f>
        <v>85⁰С</v>
      </c>
      <c r="H1427" s="52" t="s">
        <v>8166</v>
      </c>
      <c r="I1427" s="50" t="str">
        <f t="shared" si="254"/>
        <v>CapAl6.3X11.2X2.5mm 33uF, 63 V</v>
      </c>
      <c r="J1427" s="45" t="s">
        <v>23</v>
      </c>
      <c r="K1427" s="53" t="s">
        <v>5111</v>
      </c>
      <c r="L1427" s="45" t="s">
        <v>25</v>
      </c>
      <c r="M1427" s="52" t="str">
        <f t="shared" si="255"/>
        <v>CapAl6.3X11.2X2.5</v>
      </c>
      <c r="N1427" s="52" t="str">
        <f t="shared" si="253"/>
        <v>CapAl6.3X11.2X2.5RA</v>
      </c>
      <c r="O1427" s="52" t="str">
        <f t="shared" si="256"/>
        <v>CapAl6.3X11.2X2.5LA</v>
      </c>
      <c r="P1427" s="52" t="s">
        <v>8403</v>
      </c>
      <c r="Q1427" s="50" t="s">
        <v>5113</v>
      </c>
      <c r="R1427" s="50" t="s">
        <v>8229</v>
      </c>
      <c r="S1427" s="50" t="str">
        <f t="shared" ref="S1427:S1490" ca="1" si="26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427" s="50" t="str">
        <f t="shared" si="257"/>
        <v>85℃ STANDARD ALUMINUM ELECTROLYTIC CAPACITORS CapAl6.3X11.2X2.5 33uF±20% 63 V 85⁰С</v>
      </c>
    </row>
    <row r="1428" spans="1:20" x14ac:dyDescent="0.3">
      <c r="A1428" s="50" t="s">
        <v>8404</v>
      </c>
      <c r="B1428" s="50" t="str">
        <f t="shared" si="258"/>
        <v>M</v>
      </c>
      <c r="C1428" s="52" t="s">
        <v>5128</v>
      </c>
      <c r="D1428" s="50" t="str">
        <f t="shared" si="259"/>
        <v>47uF</v>
      </c>
      <c r="E1428" s="50" t="s">
        <v>5109</v>
      </c>
      <c r="F1428" s="50" t="str">
        <f t="shared" si="252"/>
        <v>63 V</v>
      </c>
      <c r="G1428" s="50" t="str">
        <f t="shared" si="260"/>
        <v>85⁰С</v>
      </c>
      <c r="H1428" s="52" t="s">
        <v>8405</v>
      </c>
      <c r="I1428" s="50" t="str">
        <f t="shared" si="254"/>
        <v>CapAl6.3X11.2X2.5mm 47uF, 63 V</v>
      </c>
      <c r="J1428" s="45" t="s">
        <v>23</v>
      </c>
      <c r="K1428" s="53" t="s">
        <v>5111</v>
      </c>
      <c r="L1428" s="45" t="s">
        <v>25</v>
      </c>
      <c r="M1428" s="52" t="str">
        <f t="shared" si="255"/>
        <v>CapAl6.3X11.2X2.5</v>
      </c>
      <c r="N1428" s="52" t="str">
        <f t="shared" si="253"/>
        <v>CapAl6.3X11.2X2.5RA</v>
      </c>
      <c r="O1428" s="52" t="str">
        <f t="shared" si="256"/>
        <v>CapAl6.3X11.2X2.5LA</v>
      </c>
      <c r="P1428" s="52" t="s">
        <v>8406</v>
      </c>
      <c r="Q1428" s="50" t="s">
        <v>5113</v>
      </c>
      <c r="R1428" s="50" t="s">
        <v>8229</v>
      </c>
      <c r="S1428" s="50" t="str">
        <f t="shared" ca="1" si="261"/>
        <v>C:\Altium Libraries\Passives Library\DataSheet\Aluminum Electrolytic Capacitors (Panasonic).pdf</v>
      </c>
      <c r="T1428" s="50" t="str">
        <f t="shared" si="257"/>
        <v>85℃ STANDARD ALUMINUM ELECTROLYTIC CAPACITORS CapAl6.3X11.2X2.5 47uF±20% 63 V 85⁰С</v>
      </c>
    </row>
    <row r="1429" spans="1:20" x14ac:dyDescent="0.3">
      <c r="A1429" s="50" t="s">
        <v>8407</v>
      </c>
      <c r="B1429" s="50" t="str">
        <f t="shared" si="258"/>
        <v>M</v>
      </c>
      <c r="C1429" s="52" t="s">
        <v>5136</v>
      </c>
      <c r="D1429" s="50" t="str">
        <f t="shared" si="259"/>
        <v>100uF</v>
      </c>
      <c r="E1429" s="50" t="s">
        <v>5109</v>
      </c>
      <c r="F1429" s="50" t="str">
        <f t="shared" si="252"/>
        <v>63 V</v>
      </c>
      <c r="G1429" s="50" t="str">
        <f t="shared" si="260"/>
        <v>85⁰С</v>
      </c>
      <c r="H1429" s="52" t="s">
        <v>8408</v>
      </c>
      <c r="I1429" s="50" t="str">
        <f t="shared" si="254"/>
        <v>CapAl8X11.5X3.5mm 100uF, 63 V</v>
      </c>
      <c r="J1429" s="45" t="s">
        <v>23</v>
      </c>
      <c r="K1429" s="53" t="s">
        <v>5111</v>
      </c>
      <c r="L1429" s="45" t="s">
        <v>25</v>
      </c>
      <c r="M1429" s="52" t="str">
        <f t="shared" si="255"/>
        <v>CapAl8X11.5X3.5</v>
      </c>
      <c r="N1429" s="52" t="str">
        <f t="shared" si="253"/>
        <v>CapAl8X11.5X3.5RA</v>
      </c>
      <c r="O1429" s="52" t="str">
        <f t="shared" si="256"/>
        <v>CapAl8X11.5X3.5LA</v>
      </c>
      <c r="P1429" s="52" t="s">
        <v>8409</v>
      </c>
      <c r="Q1429" s="50" t="s">
        <v>5113</v>
      </c>
      <c r="R1429" s="50" t="s">
        <v>8229</v>
      </c>
      <c r="S1429" s="50" t="str">
        <f t="shared" ca="1" si="261"/>
        <v>C:\Altium Libraries\Passives Library\DataSheet\Aluminum Electrolytic Capacitors (Panasonic).pdf</v>
      </c>
      <c r="T1429" s="50" t="str">
        <f t="shared" si="257"/>
        <v>85℃ STANDARD ALUMINUM ELECTROLYTIC CAPACITORS CapAl8X11.5X3.5 100uF±20% 63 V 85⁰С</v>
      </c>
    </row>
    <row r="1430" spans="1:20" x14ac:dyDescent="0.3">
      <c r="A1430" s="50" t="s">
        <v>8410</v>
      </c>
      <c r="B1430" s="50" t="str">
        <f t="shared" si="258"/>
        <v>M</v>
      </c>
      <c r="C1430" s="52" t="s">
        <v>5158</v>
      </c>
      <c r="D1430" s="50" t="str">
        <f t="shared" si="259"/>
        <v>220uF</v>
      </c>
      <c r="E1430" s="50" t="s">
        <v>5109</v>
      </c>
      <c r="F1430" s="50" t="str">
        <f t="shared" si="252"/>
        <v>63 V</v>
      </c>
      <c r="G1430" s="50" t="str">
        <f t="shared" si="260"/>
        <v>85⁰С</v>
      </c>
      <c r="H1430" s="52" t="s">
        <v>8411</v>
      </c>
      <c r="I1430" s="50" t="str">
        <f t="shared" si="254"/>
        <v>CapAl10X16X5.0mm 220uF, 63 V</v>
      </c>
      <c r="J1430" s="45" t="s">
        <v>23</v>
      </c>
      <c r="K1430" s="53" t="s">
        <v>5111</v>
      </c>
      <c r="L1430" s="45" t="s">
        <v>25</v>
      </c>
      <c r="M1430" s="52" t="str">
        <f t="shared" si="255"/>
        <v>CapAl10X16X5.0</v>
      </c>
      <c r="N1430" s="52" t="str">
        <f t="shared" si="253"/>
        <v>CapAl10X16X5.0RA</v>
      </c>
      <c r="O1430" s="52" t="str">
        <f t="shared" si="256"/>
        <v>CapAl10X16X5.0LA</v>
      </c>
      <c r="P1430" s="52" t="s">
        <v>8412</v>
      </c>
      <c r="Q1430" s="50" t="s">
        <v>5113</v>
      </c>
      <c r="R1430" s="50" t="s">
        <v>8229</v>
      </c>
      <c r="S1430" s="50" t="str">
        <f t="shared" ca="1" si="261"/>
        <v>C:\Altium Libraries\Passives Library\DataSheet\Aluminum Electrolytic Capacitors (Panasonic).pdf</v>
      </c>
      <c r="T1430" s="50" t="str">
        <f t="shared" si="257"/>
        <v>85℃ STANDARD ALUMINUM ELECTROLYTIC CAPACITORS CapAl10X16X5.0 220uF±20% 63 V 85⁰С</v>
      </c>
    </row>
    <row r="1431" spans="1:20" x14ac:dyDescent="0.3">
      <c r="A1431" s="50" t="s">
        <v>8413</v>
      </c>
      <c r="B1431" s="50" t="str">
        <f t="shared" si="258"/>
        <v>M</v>
      </c>
      <c r="C1431" s="52" t="s">
        <v>5162</v>
      </c>
      <c r="D1431" s="50" t="str">
        <f t="shared" si="259"/>
        <v>330uF</v>
      </c>
      <c r="E1431" s="50" t="s">
        <v>5109</v>
      </c>
      <c r="F1431" s="50" t="str">
        <f t="shared" si="252"/>
        <v>63 V</v>
      </c>
      <c r="G1431" s="50" t="str">
        <f t="shared" si="260"/>
        <v>85⁰С</v>
      </c>
      <c r="H1431" s="52" t="s">
        <v>8349</v>
      </c>
      <c r="I1431" s="50" t="str">
        <f t="shared" si="254"/>
        <v>CapAl10X20X5.0mm 330uF, 63 V</v>
      </c>
      <c r="J1431" s="45" t="s">
        <v>23</v>
      </c>
      <c r="K1431" s="53" t="s">
        <v>5111</v>
      </c>
      <c r="L1431" s="45" t="s">
        <v>25</v>
      </c>
      <c r="M1431" s="52" t="str">
        <f t="shared" si="255"/>
        <v>CapAl10X20X5.0</v>
      </c>
      <c r="N1431" s="52" t="str">
        <f t="shared" si="253"/>
        <v>CapAl10X20X5.0RA</v>
      </c>
      <c r="O1431" s="52" t="str">
        <f t="shared" si="256"/>
        <v>CapAl10X20X5.0LA</v>
      </c>
      <c r="P1431" s="52" t="s">
        <v>8414</v>
      </c>
      <c r="Q1431" s="50" t="s">
        <v>5113</v>
      </c>
      <c r="R1431" s="50" t="s">
        <v>8229</v>
      </c>
      <c r="S1431" s="50" t="str">
        <f t="shared" ca="1" si="261"/>
        <v>C:\Altium Libraries\Passives Library\DataSheet\Aluminum Electrolytic Capacitors (Panasonic).pdf</v>
      </c>
      <c r="T1431" s="50" t="str">
        <f t="shared" si="257"/>
        <v>85℃ STANDARD ALUMINUM ELECTROLYTIC CAPACITORS CapAl10X20X5.0 330uF±20% 63 V 85⁰С</v>
      </c>
    </row>
    <row r="1432" spans="1:20" x14ac:dyDescent="0.3">
      <c r="A1432" s="50" t="s">
        <v>8415</v>
      </c>
      <c r="B1432" s="50" t="str">
        <f t="shared" si="258"/>
        <v>M</v>
      </c>
      <c r="C1432" s="52" t="s">
        <v>5184</v>
      </c>
      <c r="D1432" s="50" t="str">
        <f t="shared" si="259"/>
        <v>470uF</v>
      </c>
      <c r="E1432" s="50" t="s">
        <v>5109</v>
      </c>
      <c r="F1432" s="50" t="str">
        <f t="shared" si="252"/>
        <v>63 V</v>
      </c>
      <c r="G1432" s="50" t="str">
        <f t="shared" si="260"/>
        <v>85⁰С</v>
      </c>
      <c r="H1432" s="52" t="s">
        <v>8416</v>
      </c>
      <c r="I1432" s="50" t="str">
        <f t="shared" si="254"/>
        <v>CapAl12.5X20X5.0mm 470uF, 63 V</v>
      </c>
      <c r="J1432" s="45" t="s">
        <v>23</v>
      </c>
      <c r="K1432" s="53" t="s">
        <v>5111</v>
      </c>
      <c r="L1432" s="45" t="s">
        <v>25</v>
      </c>
      <c r="M1432" s="52" t="str">
        <f t="shared" si="255"/>
        <v>CapAl12.5X20X5.0</v>
      </c>
      <c r="N1432" s="52" t="str">
        <f t="shared" si="253"/>
        <v>CapAl12.5X20X5.0RA</v>
      </c>
      <c r="O1432" s="52" t="str">
        <f t="shared" si="256"/>
        <v>CapAl12.5X20X5.0LA</v>
      </c>
      <c r="P1432" s="52" t="s">
        <v>8417</v>
      </c>
      <c r="Q1432" s="50" t="s">
        <v>5113</v>
      </c>
      <c r="R1432" s="50" t="s">
        <v>8229</v>
      </c>
      <c r="S1432" s="50" t="str">
        <f t="shared" ca="1" si="261"/>
        <v>C:\Altium Libraries\Passives Library\DataSheet\Aluminum Electrolytic Capacitors (Panasonic).pdf</v>
      </c>
      <c r="T1432" s="50" t="str">
        <f t="shared" si="257"/>
        <v>85℃ STANDARD ALUMINUM ELECTROLYTIC CAPACITORS CapAl12.5X20X5.0 470uF±20% 63 V 85⁰С</v>
      </c>
    </row>
    <row r="1433" spans="1:20" x14ac:dyDescent="0.3">
      <c r="A1433" s="50" t="s">
        <v>8418</v>
      </c>
      <c r="B1433" s="50" t="str">
        <f t="shared" si="258"/>
        <v>M</v>
      </c>
      <c r="C1433" s="52" t="s">
        <v>5218</v>
      </c>
      <c r="D1433" s="50" t="str">
        <f t="shared" si="259"/>
        <v>1000uF</v>
      </c>
      <c r="E1433" s="50" t="s">
        <v>5109</v>
      </c>
      <c r="F1433" s="50" t="str">
        <f t="shared" si="252"/>
        <v>63 V</v>
      </c>
      <c r="G1433" s="50" t="str">
        <f t="shared" si="260"/>
        <v>85⁰С</v>
      </c>
      <c r="H1433" s="52" t="s">
        <v>8419</v>
      </c>
      <c r="I1433" s="50" t="str">
        <f t="shared" si="254"/>
        <v>CapAl16X25X7.5mm 1000uF, 63 V</v>
      </c>
      <c r="J1433" s="45" t="s">
        <v>23</v>
      </c>
      <c r="K1433" s="53" t="s">
        <v>5111</v>
      </c>
      <c r="L1433" s="45" t="s">
        <v>25</v>
      </c>
      <c r="M1433" s="52" t="str">
        <f t="shared" si="255"/>
        <v>CapAl16X25X7.5</v>
      </c>
      <c r="N1433" s="52" t="str">
        <f t="shared" si="253"/>
        <v>CapAl16X25X7.5RA</v>
      </c>
      <c r="O1433" s="52" t="str">
        <f t="shared" si="256"/>
        <v>CapAl16X25X7.5LA</v>
      </c>
      <c r="P1433" s="52" t="s">
        <v>8420</v>
      </c>
      <c r="Q1433" s="50" t="s">
        <v>5113</v>
      </c>
      <c r="R1433" s="50" t="s">
        <v>8229</v>
      </c>
      <c r="S1433" s="50" t="str">
        <f t="shared" ca="1" si="261"/>
        <v>C:\Altium Libraries\Passives Library\DataSheet\Aluminum Electrolytic Capacitors (Panasonic).pdf</v>
      </c>
      <c r="T1433" s="50" t="str">
        <f t="shared" si="257"/>
        <v>85℃ STANDARD ALUMINUM ELECTROLYTIC CAPACITORS CapAl16X25X7.5 1000uF±20% 63 V 85⁰С</v>
      </c>
    </row>
    <row r="1434" spans="1:20" x14ac:dyDescent="0.3">
      <c r="A1434" s="50" t="s">
        <v>8421</v>
      </c>
      <c r="B1434" s="50" t="str">
        <f t="shared" si="258"/>
        <v>M</v>
      </c>
      <c r="C1434" s="52" t="s">
        <v>5245</v>
      </c>
      <c r="D1434" s="50" t="str">
        <f t="shared" si="259"/>
        <v>2200uF</v>
      </c>
      <c r="E1434" s="50" t="s">
        <v>5109</v>
      </c>
      <c r="F1434" s="50" t="str">
        <f t="shared" si="252"/>
        <v>63 V</v>
      </c>
      <c r="G1434" s="50" t="str">
        <f t="shared" si="260"/>
        <v>85⁰С</v>
      </c>
      <c r="H1434" s="52" t="s">
        <v>8273</v>
      </c>
      <c r="I1434" s="50" t="str">
        <f t="shared" si="254"/>
        <v>CapAl18X35.5X7.5mm 2200uF, 63 V</v>
      </c>
      <c r="J1434" s="45" t="s">
        <v>23</v>
      </c>
      <c r="K1434" s="53" t="s">
        <v>5111</v>
      </c>
      <c r="L1434" s="45" t="s">
        <v>25</v>
      </c>
      <c r="M1434" s="52" t="str">
        <f t="shared" si="255"/>
        <v>CapAl18X35.5X7.5</v>
      </c>
      <c r="N1434" s="52" t="str">
        <f t="shared" si="253"/>
        <v>CapAl18X35.5X7.5RA</v>
      </c>
      <c r="O1434" s="52" t="str">
        <f t="shared" si="256"/>
        <v>CapAl18X35.5X7.5LA</v>
      </c>
      <c r="P1434" s="52" t="s">
        <v>8422</v>
      </c>
      <c r="Q1434" s="50" t="s">
        <v>5113</v>
      </c>
      <c r="R1434" s="50" t="s">
        <v>8229</v>
      </c>
      <c r="S1434" s="50" t="str">
        <f t="shared" ca="1" si="261"/>
        <v>C:\Altium Libraries\Passives Library\DataSheet\Aluminum Electrolytic Capacitors (Panasonic).pdf</v>
      </c>
      <c r="T1434" s="50" t="str">
        <f t="shared" si="257"/>
        <v>85℃ STANDARD ALUMINUM ELECTROLYTIC CAPACITORS CapAl18X35.5X7.5 2200uF±20% 63 V 85⁰С</v>
      </c>
    </row>
    <row r="1435" spans="1:20" x14ac:dyDescent="0.3">
      <c r="A1435" s="50" t="s">
        <v>8423</v>
      </c>
      <c r="B1435" s="50" t="str">
        <f t="shared" si="258"/>
        <v>M</v>
      </c>
      <c r="C1435" s="52" t="s">
        <v>5120</v>
      </c>
      <c r="D1435" s="50" t="s">
        <v>5581</v>
      </c>
      <c r="E1435" s="50" t="s">
        <v>5109</v>
      </c>
      <c r="F1435" s="50" t="str">
        <f t="shared" si="252"/>
        <v>100 V</v>
      </c>
      <c r="G1435" s="50" t="str">
        <f t="shared" si="260"/>
        <v>85⁰С</v>
      </c>
      <c r="H1435" s="52" t="s">
        <v>8212</v>
      </c>
      <c r="I1435" s="50" t="str">
        <f t="shared" si="254"/>
        <v>CapAl5X11X2.0mm 2.2uF, 100 V</v>
      </c>
      <c r="J1435" s="45" t="s">
        <v>23</v>
      </c>
      <c r="K1435" s="53" t="s">
        <v>5111</v>
      </c>
      <c r="L1435" s="45" t="s">
        <v>25</v>
      </c>
      <c r="M1435" s="52" t="str">
        <f t="shared" si="255"/>
        <v>CapAl5X11X2.0</v>
      </c>
      <c r="N1435" s="52" t="str">
        <f t="shared" si="253"/>
        <v>CapAl5X11X2.0RA</v>
      </c>
      <c r="O1435" s="52" t="str">
        <f t="shared" si="256"/>
        <v>CapAl5X11X2.0LA</v>
      </c>
      <c r="P1435" s="52" t="s">
        <v>8424</v>
      </c>
      <c r="Q1435" s="50" t="s">
        <v>5113</v>
      </c>
      <c r="R1435" s="50" t="s">
        <v>8229</v>
      </c>
      <c r="S1435" s="50" t="str">
        <f t="shared" ca="1" si="261"/>
        <v>C:\Altium Libraries\Passives Library\DataSheet\Aluminum Electrolytic Capacitors (Panasonic).pdf</v>
      </c>
      <c r="T1435" s="50" t="str">
        <f t="shared" si="257"/>
        <v>85℃ STANDARD ALUMINUM ELECTROLYTIC CAPACITORS CapAl5X11X2.0 2.2uF±20% 100 V 85⁰С</v>
      </c>
    </row>
    <row r="1436" spans="1:20" x14ac:dyDescent="0.3">
      <c r="A1436" s="50" t="s">
        <v>8425</v>
      </c>
      <c r="B1436" s="50" t="str">
        <f t="shared" si="258"/>
        <v>M</v>
      </c>
      <c r="C1436" s="52" t="s">
        <v>5120</v>
      </c>
      <c r="D1436" s="50" t="s">
        <v>5585</v>
      </c>
      <c r="E1436" s="50" t="s">
        <v>5109</v>
      </c>
      <c r="F1436" s="50" t="str">
        <f t="shared" si="252"/>
        <v>100 V</v>
      </c>
      <c r="G1436" s="50" t="str">
        <f t="shared" si="260"/>
        <v>85⁰С</v>
      </c>
      <c r="H1436" s="52" t="s">
        <v>8176</v>
      </c>
      <c r="I1436" s="50" t="str">
        <f t="shared" si="254"/>
        <v>CapAl5X11X2.0mm 3.3uF, 100 V</v>
      </c>
      <c r="J1436" s="45" t="s">
        <v>23</v>
      </c>
      <c r="K1436" s="53" t="s">
        <v>5111</v>
      </c>
      <c r="L1436" s="45" t="s">
        <v>25</v>
      </c>
      <c r="M1436" s="52" t="str">
        <f t="shared" si="255"/>
        <v>CapAl5X11X2.0</v>
      </c>
      <c r="N1436" s="52" t="str">
        <f t="shared" si="253"/>
        <v>CapAl5X11X2.0RA</v>
      </c>
      <c r="O1436" s="52" t="str">
        <f t="shared" si="256"/>
        <v>CapAl5X11X2.0LA</v>
      </c>
      <c r="P1436" s="52" t="s">
        <v>8426</v>
      </c>
      <c r="Q1436" s="50" t="s">
        <v>5113</v>
      </c>
      <c r="R1436" s="50" t="s">
        <v>8229</v>
      </c>
      <c r="S1436" s="50" t="str">
        <f t="shared" ca="1" si="261"/>
        <v>C:\Altium Libraries\Passives Library\DataSheet\Aluminum Electrolytic Capacitors (Panasonic).pdf</v>
      </c>
      <c r="T1436" s="50" t="str">
        <f t="shared" si="257"/>
        <v>85℃ STANDARD ALUMINUM ELECTROLYTIC CAPACITORS CapAl5X11X2.0 3.3uF±20% 100 V 85⁰С</v>
      </c>
    </row>
    <row r="1437" spans="1:20" x14ac:dyDescent="0.3">
      <c r="A1437" s="50" t="s">
        <v>8427</v>
      </c>
      <c r="B1437" s="50" t="str">
        <f t="shared" si="258"/>
        <v>M</v>
      </c>
      <c r="C1437" s="52" t="s">
        <v>5120</v>
      </c>
      <c r="D1437" s="50" t="s">
        <v>5588</v>
      </c>
      <c r="E1437" s="50" t="s">
        <v>5109</v>
      </c>
      <c r="F1437" s="50" t="str">
        <f t="shared" si="252"/>
        <v>100 V</v>
      </c>
      <c r="G1437" s="50" t="str">
        <f t="shared" si="260"/>
        <v>85⁰С</v>
      </c>
      <c r="H1437" s="52" t="s">
        <v>8215</v>
      </c>
      <c r="I1437" s="50" t="str">
        <f t="shared" si="254"/>
        <v>CapAl5X11X2.0mm 4.7uF, 100 V</v>
      </c>
      <c r="J1437" s="45" t="s">
        <v>23</v>
      </c>
      <c r="K1437" s="53" t="s">
        <v>5111</v>
      </c>
      <c r="L1437" s="45" t="s">
        <v>25</v>
      </c>
      <c r="M1437" s="52" t="str">
        <f t="shared" si="255"/>
        <v>CapAl5X11X2.0</v>
      </c>
      <c r="N1437" s="52" t="str">
        <f t="shared" si="253"/>
        <v>CapAl5X11X2.0RA</v>
      </c>
      <c r="O1437" s="52" t="str">
        <f t="shared" si="256"/>
        <v>CapAl5X11X2.0LA</v>
      </c>
      <c r="P1437" s="52" t="s">
        <v>8428</v>
      </c>
      <c r="Q1437" s="50" t="s">
        <v>5113</v>
      </c>
      <c r="R1437" s="50" t="s">
        <v>8229</v>
      </c>
      <c r="S1437" s="50" t="str">
        <f t="shared" ca="1" si="261"/>
        <v>C:\Altium Libraries\Passives Library\DataSheet\Aluminum Electrolytic Capacitors (Panasonic).pdf</v>
      </c>
      <c r="T1437" s="50" t="str">
        <f t="shared" si="257"/>
        <v>85℃ STANDARD ALUMINUM ELECTROLYTIC CAPACITORS CapAl5X11X2.0 4.7uF±20% 100 V 85⁰С</v>
      </c>
    </row>
    <row r="1438" spans="1:20" x14ac:dyDescent="0.3">
      <c r="A1438" s="50" t="s">
        <v>8429</v>
      </c>
      <c r="B1438" s="50" t="str">
        <f t="shared" si="258"/>
        <v>M</v>
      </c>
      <c r="C1438" s="52" t="s">
        <v>5120</v>
      </c>
      <c r="D1438" s="50" t="str">
        <f t="shared" si="259"/>
        <v>10uF</v>
      </c>
      <c r="E1438" s="50" t="s">
        <v>5109</v>
      </c>
      <c r="F1438" s="50" t="str">
        <f t="shared" si="252"/>
        <v>100 V</v>
      </c>
      <c r="G1438" s="50" t="str">
        <f t="shared" si="260"/>
        <v>85⁰С</v>
      </c>
      <c r="H1438" s="52" t="s">
        <v>8397</v>
      </c>
      <c r="I1438" s="50" t="str">
        <f t="shared" si="254"/>
        <v>CapAl5X11X2.0mm 10uF, 100 V</v>
      </c>
      <c r="J1438" s="45" t="s">
        <v>23</v>
      </c>
      <c r="K1438" s="53" t="s">
        <v>5111</v>
      </c>
      <c r="L1438" s="45" t="s">
        <v>25</v>
      </c>
      <c r="M1438" s="52" t="str">
        <f t="shared" si="255"/>
        <v>CapAl5X11X2.0</v>
      </c>
      <c r="N1438" s="52" t="str">
        <f t="shared" si="253"/>
        <v>CapAl5X11X2.0RA</v>
      </c>
      <c r="O1438" s="52" t="str">
        <f t="shared" si="256"/>
        <v>CapAl5X11X2.0LA</v>
      </c>
      <c r="P1438" s="52" t="s">
        <v>8430</v>
      </c>
      <c r="Q1438" s="50" t="s">
        <v>5113</v>
      </c>
      <c r="R1438" s="50" t="s">
        <v>8229</v>
      </c>
      <c r="S1438" s="50" t="str">
        <f t="shared" ca="1" si="261"/>
        <v>C:\Altium Libraries\Passives Library\DataSheet\Aluminum Electrolytic Capacitors (Panasonic).pdf</v>
      </c>
      <c r="T1438" s="50" t="str">
        <f t="shared" si="257"/>
        <v>85℃ STANDARD ALUMINUM ELECTROLYTIC CAPACITORS CapAl5X11X2.0 10uF±20% 100 V 85⁰С</v>
      </c>
    </row>
    <row r="1439" spans="1:20" x14ac:dyDescent="0.3">
      <c r="A1439" s="50" t="s">
        <v>8431</v>
      </c>
      <c r="B1439" s="50" t="str">
        <f t="shared" si="258"/>
        <v>M</v>
      </c>
      <c r="C1439" s="52" t="s">
        <v>5128</v>
      </c>
      <c r="D1439" s="50" t="str">
        <f t="shared" si="259"/>
        <v>22uF</v>
      </c>
      <c r="E1439" s="50" t="s">
        <v>5109</v>
      </c>
      <c r="F1439" s="50" t="str">
        <f t="shared" si="252"/>
        <v>100 V</v>
      </c>
      <c r="G1439" s="50" t="str">
        <f t="shared" si="260"/>
        <v>85⁰С</v>
      </c>
      <c r="H1439" s="52" t="s">
        <v>8432</v>
      </c>
      <c r="I1439" s="50" t="str">
        <f t="shared" si="254"/>
        <v>CapAl6.3X11.2X2.5mm 22uF, 100 V</v>
      </c>
      <c r="J1439" s="45" t="s">
        <v>23</v>
      </c>
      <c r="K1439" s="53" t="s">
        <v>5111</v>
      </c>
      <c r="L1439" s="45" t="s">
        <v>25</v>
      </c>
      <c r="M1439" s="52" t="str">
        <f t="shared" si="255"/>
        <v>CapAl6.3X11.2X2.5</v>
      </c>
      <c r="N1439" s="52" t="str">
        <f t="shared" si="253"/>
        <v>CapAl6.3X11.2X2.5RA</v>
      </c>
      <c r="O1439" s="52" t="str">
        <f t="shared" si="256"/>
        <v>CapAl6.3X11.2X2.5LA</v>
      </c>
      <c r="P1439" s="52" t="s">
        <v>8433</v>
      </c>
      <c r="Q1439" s="50" t="s">
        <v>5113</v>
      </c>
      <c r="R1439" s="50" t="s">
        <v>8229</v>
      </c>
      <c r="S1439" s="50" t="str">
        <f t="shared" ca="1" si="261"/>
        <v>C:\Altium Libraries\Passives Library\DataSheet\Aluminum Electrolytic Capacitors (Panasonic).pdf</v>
      </c>
      <c r="T1439" s="50" t="str">
        <f t="shared" si="257"/>
        <v>85℃ STANDARD ALUMINUM ELECTROLYTIC CAPACITORS CapAl6.3X11.2X2.5 22uF±20% 100 V 85⁰С</v>
      </c>
    </row>
    <row r="1440" spans="1:20" x14ac:dyDescent="0.3">
      <c r="A1440" s="50" t="s">
        <v>8434</v>
      </c>
      <c r="B1440" s="50" t="str">
        <f t="shared" si="258"/>
        <v>M</v>
      </c>
      <c r="C1440" s="52" t="s">
        <v>5136</v>
      </c>
      <c r="D1440" s="50" t="str">
        <f t="shared" si="259"/>
        <v>33uF</v>
      </c>
      <c r="E1440" s="50" t="s">
        <v>5109</v>
      </c>
      <c r="F1440" s="50" t="str">
        <f t="shared" si="252"/>
        <v>100 V</v>
      </c>
      <c r="G1440" s="50" t="str">
        <f t="shared" si="260"/>
        <v>85⁰С</v>
      </c>
      <c r="H1440" s="52" t="s">
        <v>8435</v>
      </c>
      <c r="I1440" s="50" t="str">
        <f t="shared" si="254"/>
        <v>CapAl8X11.5X3.5mm 33uF, 100 V</v>
      </c>
      <c r="J1440" s="45" t="s">
        <v>23</v>
      </c>
      <c r="K1440" s="53" t="s">
        <v>5111</v>
      </c>
      <c r="L1440" s="45" t="s">
        <v>25</v>
      </c>
      <c r="M1440" s="52" t="str">
        <f t="shared" si="255"/>
        <v>CapAl8X11.5X3.5</v>
      </c>
      <c r="N1440" s="52" t="str">
        <f t="shared" si="253"/>
        <v>CapAl8X11.5X3.5RA</v>
      </c>
      <c r="O1440" s="52" t="str">
        <f t="shared" si="256"/>
        <v>CapAl8X11.5X3.5LA</v>
      </c>
      <c r="P1440" s="52" t="s">
        <v>8436</v>
      </c>
      <c r="Q1440" s="50" t="s">
        <v>5113</v>
      </c>
      <c r="R1440" s="50" t="s">
        <v>8229</v>
      </c>
      <c r="S1440" s="50" t="str">
        <f t="shared" ca="1" si="261"/>
        <v>C:\Altium Libraries\Passives Library\DataSheet\Aluminum Electrolytic Capacitors (Panasonic).pdf</v>
      </c>
      <c r="T1440" s="50" t="str">
        <f t="shared" si="257"/>
        <v>85℃ STANDARD ALUMINUM ELECTROLYTIC CAPACITORS CapAl8X11.5X3.5 33uF±20% 100 V 85⁰С</v>
      </c>
    </row>
    <row r="1441" spans="1:20" x14ac:dyDescent="0.3">
      <c r="A1441" s="50" t="s">
        <v>8437</v>
      </c>
      <c r="B1441" s="50" t="str">
        <f t="shared" si="258"/>
        <v>M</v>
      </c>
      <c r="C1441" s="52" t="s">
        <v>5136</v>
      </c>
      <c r="D1441" s="50" t="str">
        <f t="shared" si="259"/>
        <v>47uF</v>
      </c>
      <c r="E1441" s="50" t="s">
        <v>5109</v>
      </c>
      <c r="F1441" s="50" t="str">
        <f t="shared" si="252"/>
        <v>100 V</v>
      </c>
      <c r="G1441" s="50" t="str">
        <f t="shared" si="260"/>
        <v>85⁰С</v>
      </c>
      <c r="H1441" s="52" t="s">
        <v>8198</v>
      </c>
      <c r="I1441" s="50" t="str">
        <f t="shared" si="254"/>
        <v>CapAl8X11.5X3.5mm 47uF, 100 V</v>
      </c>
      <c r="J1441" s="45" t="s">
        <v>23</v>
      </c>
      <c r="K1441" s="53" t="s">
        <v>5111</v>
      </c>
      <c r="L1441" s="45" t="s">
        <v>25</v>
      </c>
      <c r="M1441" s="52" t="str">
        <f t="shared" si="255"/>
        <v>CapAl8X11.5X3.5</v>
      </c>
      <c r="N1441" s="52" t="str">
        <f t="shared" si="253"/>
        <v>CapAl8X11.5X3.5RA</v>
      </c>
      <c r="O1441" s="52" t="str">
        <f t="shared" si="256"/>
        <v>CapAl8X11.5X3.5LA</v>
      </c>
      <c r="P1441" s="52" t="s">
        <v>8438</v>
      </c>
      <c r="Q1441" s="50" t="s">
        <v>5113</v>
      </c>
      <c r="R1441" s="50" t="s">
        <v>8229</v>
      </c>
      <c r="S1441" s="50" t="str">
        <f t="shared" ca="1" si="261"/>
        <v>C:\Altium Libraries\Passives Library\DataSheet\Aluminum Electrolytic Capacitors (Panasonic).pdf</v>
      </c>
      <c r="T1441" s="50" t="str">
        <f t="shared" si="257"/>
        <v>85℃ STANDARD ALUMINUM ELECTROLYTIC CAPACITORS CapAl8X11.5X3.5 47uF±20% 100 V 85⁰С</v>
      </c>
    </row>
    <row r="1442" spans="1:20" x14ac:dyDescent="0.3">
      <c r="A1442" s="50" t="s">
        <v>8439</v>
      </c>
      <c r="B1442" s="50" t="str">
        <f t="shared" si="258"/>
        <v>M</v>
      </c>
      <c r="C1442" s="52" t="s">
        <v>5158</v>
      </c>
      <c r="D1442" s="50" t="str">
        <f t="shared" si="259"/>
        <v>100uF</v>
      </c>
      <c r="E1442" s="50" t="s">
        <v>5109</v>
      </c>
      <c r="F1442" s="50" t="str">
        <f t="shared" si="252"/>
        <v>100 V</v>
      </c>
      <c r="G1442" s="50" t="str">
        <f t="shared" si="260"/>
        <v>85⁰С</v>
      </c>
      <c r="H1442" s="52" t="s">
        <v>8344</v>
      </c>
      <c r="I1442" s="50" t="str">
        <f t="shared" si="254"/>
        <v>CapAl10X16X5.0mm 100uF, 100 V</v>
      </c>
      <c r="J1442" s="45" t="s">
        <v>23</v>
      </c>
      <c r="K1442" s="53" t="s">
        <v>5111</v>
      </c>
      <c r="L1442" s="45" t="s">
        <v>25</v>
      </c>
      <c r="M1442" s="52" t="str">
        <f t="shared" si="255"/>
        <v>CapAl10X16X5.0</v>
      </c>
      <c r="N1442" s="52" t="str">
        <f t="shared" si="253"/>
        <v>CapAl10X16X5.0RA</v>
      </c>
      <c r="O1442" s="52" t="str">
        <f t="shared" si="256"/>
        <v>CapAl10X16X5.0LA</v>
      </c>
      <c r="P1442" s="52" t="s">
        <v>8440</v>
      </c>
      <c r="Q1442" s="50" t="s">
        <v>5113</v>
      </c>
      <c r="R1442" s="50" t="s">
        <v>8229</v>
      </c>
      <c r="S1442" s="50" t="str">
        <f t="shared" ca="1" si="261"/>
        <v>C:\Altium Libraries\Passives Library\DataSheet\Aluminum Electrolytic Capacitors (Panasonic).pdf</v>
      </c>
      <c r="T1442" s="50" t="str">
        <f t="shared" si="257"/>
        <v>85℃ STANDARD ALUMINUM ELECTROLYTIC CAPACITORS CapAl10X16X5.0 100uF±20% 100 V 85⁰С</v>
      </c>
    </row>
    <row r="1443" spans="1:20" x14ac:dyDescent="0.3">
      <c r="A1443" s="50" t="s">
        <v>8441</v>
      </c>
      <c r="B1443" s="50" t="str">
        <f t="shared" si="258"/>
        <v>M</v>
      </c>
      <c r="C1443" s="52" t="s">
        <v>5184</v>
      </c>
      <c r="D1443" s="50" t="str">
        <f t="shared" si="259"/>
        <v>220uF</v>
      </c>
      <c r="E1443" s="50" t="s">
        <v>5109</v>
      </c>
      <c r="F1443" s="50" t="str">
        <f t="shared" si="252"/>
        <v>100 V</v>
      </c>
      <c r="G1443" s="50" t="str">
        <f t="shared" si="260"/>
        <v>85⁰С</v>
      </c>
      <c r="H1443" s="52" t="s">
        <v>8349</v>
      </c>
      <c r="I1443" s="50" t="str">
        <f t="shared" si="254"/>
        <v>CapAl12.5X20X5.0mm 220uF, 100 V</v>
      </c>
      <c r="J1443" s="45" t="s">
        <v>23</v>
      </c>
      <c r="K1443" s="53" t="s">
        <v>5111</v>
      </c>
      <c r="L1443" s="45" t="s">
        <v>25</v>
      </c>
      <c r="M1443" s="52" t="str">
        <f t="shared" si="255"/>
        <v>CapAl12.5X20X5.0</v>
      </c>
      <c r="N1443" s="52" t="str">
        <f t="shared" si="253"/>
        <v>CapAl12.5X20X5.0RA</v>
      </c>
      <c r="O1443" s="52" t="str">
        <f t="shared" si="256"/>
        <v>CapAl12.5X20X5.0LA</v>
      </c>
      <c r="P1443" s="52" t="s">
        <v>8442</v>
      </c>
      <c r="Q1443" s="50" t="s">
        <v>5113</v>
      </c>
      <c r="R1443" s="50" t="s">
        <v>8229</v>
      </c>
      <c r="S1443" s="50" t="str">
        <f t="shared" ca="1" si="261"/>
        <v>C:\Altium Libraries\Passives Library\DataSheet\Aluminum Electrolytic Capacitors (Panasonic).pdf</v>
      </c>
      <c r="T1443" s="50" t="str">
        <f t="shared" si="257"/>
        <v>85℃ STANDARD ALUMINUM ELECTROLYTIC CAPACITORS CapAl12.5X20X5.0 220uF±20% 100 V 85⁰С</v>
      </c>
    </row>
    <row r="1444" spans="1:20" x14ac:dyDescent="0.3">
      <c r="A1444" s="50" t="s">
        <v>8443</v>
      </c>
      <c r="B1444" s="50" t="str">
        <f t="shared" si="258"/>
        <v>M</v>
      </c>
      <c r="C1444" s="52" t="s">
        <v>5196</v>
      </c>
      <c r="D1444" s="50" t="str">
        <f t="shared" si="259"/>
        <v>330uF</v>
      </c>
      <c r="E1444" s="50" t="s">
        <v>5109</v>
      </c>
      <c r="F1444" s="50" t="str">
        <f t="shared" si="252"/>
        <v>100 V</v>
      </c>
      <c r="G1444" s="50" t="str">
        <f t="shared" si="260"/>
        <v>85⁰С</v>
      </c>
      <c r="H1444" s="52" t="s">
        <v>8444</v>
      </c>
      <c r="I1444" s="50" t="str">
        <f t="shared" si="254"/>
        <v>CapAl12.5X25X5.0mm 330uF, 100 V</v>
      </c>
      <c r="J1444" s="45" t="s">
        <v>23</v>
      </c>
      <c r="K1444" s="53" t="s">
        <v>5111</v>
      </c>
      <c r="L1444" s="45" t="s">
        <v>25</v>
      </c>
      <c r="M1444" s="52" t="str">
        <f t="shared" si="255"/>
        <v>CapAl12.5X25X5.0</v>
      </c>
      <c r="N1444" s="52" t="str">
        <f t="shared" si="253"/>
        <v>CapAl12.5X25X5.0RA</v>
      </c>
      <c r="O1444" s="52" t="str">
        <f t="shared" si="256"/>
        <v>CapAl12.5X25X5.0LA</v>
      </c>
      <c r="P1444" s="52" t="s">
        <v>8445</v>
      </c>
      <c r="Q1444" s="50" t="s">
        <v>5113</v>
      </c>
      <c r="R1444" s="50" t="s">
        <v>8229</v>
      </c>
      <c r="S1444" s="50" t="str">
        <f t="shared" ca="1" si="261"/>
        <v>C:\Altium Libraries\Passives Library\DataSheet\Aluminum Electrolytic Capacitors (Panasonic).pdf</v>
      </c>
      <c r="T1444" s="50" t="str">
        <f t="shared" si="257"/>
        <v>85℃ STANDARD ALUMINUM ELECTROLYTIC CAPACITORS CapAl12.5X25X5.0 330uF±20% 100 V 85⁰С</v>
      </c>
    </row>
    <row r="1445" spans="1:20" x14ac:dyDescent="0.3">
      <c r="A1445" s="50" t="s">
        <v>8446</v>
      </c>
      <c r="B1445" s="50" t="str">
        <f t="shared" si="258"/>
        <v>M</v>
      </c>
      <c r="C1445" s="52" t="s">
        <v>5218</v>
      </c>
      <c r="D1445" s="50" t="str">
        <f t="shared" si="259"/>
        <v>470uF</v>
      </c>
      <c r="E1445" s="50" t="s">
        <v>5109</v>
      </c>
      <c r="F1445" s="50" t="str">
        <f t="shared" si="252"/>
        <v>100 V</v>
      </c>
      <c r="G1445" s="50" t="str">
        <f t="shared" si="260"/>
        <v>85⁰С</v>
      </c>
      <c r="H1445" s="52" t="s">
        <v>8352</v>
      </c>
      <c r="I1445" s="50" t="str">
        <f t="shared" si="254"/>
        <v>CapAl16X25X7.5mm 470uF, 100 V</v>
      </c>
      <c r="J1445" s="45" t="s">
        <v>23</v>
      </c>
      <c r="K1445" s="53" t="s">
        <v>5111</v>
      </c>
      <c r="L1445" s="45" t="s">
        <v>25</v>
      </c>
      <c r="M1445" s="52" t="str">
        <f t="shared" si="255"/>
        <v>CapAl16X25X7.5</v>
      </c>
      <c r="N1445" s="52" t="str">
        <f t="shared" si="253"/>
        <v>CapAl16X25X7.5RA</v>
      </c>
      <c r="O1445" s="52" t="str">
        <f t="shared" si="256"/>
        <v>CapAl16X25X7.5LA</v>
      </c>
      <c r="P1445" s="52" t="s">
        <v>8447</v>
      </c>
      <c r="Q1445" s="50" t="s">
        <v>5113</v>
      </c>
      <c r="R1445" s="50" t="s">
        <v>8229</v>
      </c>
      <c r="S1445" s="50" t="str">
        <f t="shared" ca="1" si="261"/>
        <v>C:\Altium Libraries\Passives Library\DataSheet\Aluminum Electrolytic Capacitors (Panasonic).pdf</v>
      </c>
      <c r="T1445" s="50" t="str">
        <f t="shared" si="257"/>
        <v>85℃ STANDARD ALUMINUM ELECTROLYTIC CAPACITORS CapAl16X25X7.5 470uF±20% 100 V 85⁰С</v>
      </c>
    </row>
    <row r="1446" spans="1:20" x14ac:dyDescent="0.3">
      <c r="A1446" s="50" t="s">
        <v>8448</v>
      </c>
      <c r="B1446" s="50" t="str">
        <f t="shared" si="258"/>
        <v>M</v>
      </c>
      <c r="C1446" s="52" t="s">
        <v>5245</v>
      </c>
      <c r="D1446" s="50" t="str">
        <f t="shared" si="259"/>
        <v>1000uF</v>
      </c>
      <c r="E1446" s="50" t="s">
        <v>5109</v>
      </c>
      <c r="F1446" s="50" t="str">
        <f t="shared" si="252"/>
        <v>100 V</v>
      </c>
      <c r="G1446" s="50" t="str">
        <f t="shared" si="260"/>
        <v>85⁰С</v>
      </c>
      <c r="H1446" s="52" t="s">
        <v>8328</v>
      </c>
      <c r="I1446" s="50" t="str">
        <f t="shared" si="254"/>
        <v>CapAl18X35.5X7.5mm 1000uF, 100 V</v>
      </c>
      <c r="J1446" s="45" t="s">
        <v>23</v>
      </c>
      <c r="K1446" s="53" t="s">
        <v>5111</v>
      </c>
      <c r="L1446" s="45" t="s">
        <v>25</v>
      </c>
      <c r="M1446" s="52" t="str">
        <f t="shared" si="255"/>
        <v>CapAl18X35.5X7.5</v>
      </c>
      <c r="N1446" s="52" t="str">
        <f t="shared" si="253"/>
        <v>CapAl18X35.5X7.5RA</v>
      </c>
      <c r="O1446" s="52" t="str">
        <f t="shared" si="256"/>
        <v>CapAl18X35.5X7.5LA</v>
      </c>
      <c r="P1446" s="52" t="s">
        <v>8449</v>
      </c>
      <c r="Q1446" s="50" t="s">
        <v>5113</v>
      </c>
      <c r="R1446" s="50" t="s">
        <v>8229</v>
      </c>
      <c r="S1446" s="50" t="str">
        <f t="shared" ca="1" si="261"/>
        <v>C:\Altium Libraries\Passives Library\DataSheet\Aluminum Electrolytic Capacitors (Panasonic).pdf</v>
      </c>
      <c r="T1446" s="50" t="str">
        <f t="shared" si="257"/>
        <v>85℃ STANDARD ALUMINUM ELECTROLYTIC CAPACITORS CapAl18X35.5X7.5 1000uF±20% 100 V 85⁰С</v>
      </c>
    </row>
    <row r="1447" spans="1:20" x14ac:dyDescent="0.3">
      <c r="A1447" s="50" t="s">
        <v>8450</v>
      </c>
      <c r="B1447" s="50" t="str">
        <f t="shared" si="258"/>
        <v>M</v>
      </c>
      <c r="C1447" s="52" t="s">
        <v>5128</v>
      </c>
      <c r="D1447" s="50" t="s">
        <v>5581</v>
      </c>
      <c r="E1447" s="50" t="s">
        <v>5109</v>
      </c>
      <c r="F1447" s="50" t="str">
        <f t="shared" si="252"/>
        <v>160 V</v>
      </c>
      <c r="G1447" s="50" t="str">
        <f t="shared" si="260"/>
        <v>85⁰С</v>
      </c>
      <c r="H1447" s="52" t="s">
        <v>8451</v>
      </c>
      <c r="I1447" s="50" t="str">
        <f t="shared" si="254"/>
        <v>CapAl6.3X11.2X2.5mm 2.2uF, 160 V</v>
      </c>
      <c r="J1447" s="45" t="s">
        <v>23</v>
      </c>
      <c r="K1447" s="53" t="s">
        <v>5111</v>
      </c>
      <c r="L1447" s="45" t="s">
        <v>25</v>
      </c>
      <c r="M1447" s="52" t="str">
        <f t="shared" si="255"/>
        <v>CapAl6.3X11.2X2.5</v>
      </c>
      <c r="N1447" s="52" t="str">
        <f t="shared" si="253"/>
        <v>CapAl6.3X11.2X2.5RA</v>
      </c>
      <c r="O1447" s="52" t="str">
        <f t="shared" si="256"/>
        <v>CapAl6.3X11.2X2.5LA</v>
      </c>
      <c r="P1447" s="52" t="s">
        <v>8452</v>
      </c>
      <c r="Q1447" s="50" t="s">
        <v>5113</v>
      </c>
      <c r="R1447" s="50" t="s">
        <v>8229</v>
      </c>
      <c r="S1447" s="50" t="str">
        <f t="shared" ca="1" si="261"/>
        <v>C:\Altium Libraries\Passives Library\DataSheet\Aluminum Electrolytic Capacitors (Panasonic).pdf</v>
      </c>
      <c r="T1447" s="50" t="str">
        <f t="shared" si="257"/>
        <v>85℃ STANDARD ALUMINUM ELECTROLYTIC CAPACITORS CapAl6.3X11.2X2.5 2.2uF±20% 160 V 85⁰С</v>
      </c>
    </row>
    <row r="1448" spans="1:20" x14ac:dyDescent="0.3">
      <c r="A1448" s="50" t="s">
        <v>8453</v>
      </c>
      <c r="B1448" s="50" t="str">
        <f t="shared" si="258"/>
        <v>M</v>
      </c>
      <c r="C1448" s="52" t="s">
        <v>5128</v>
      </c>
      <c r="D1448" s="50" t="s">
        <v>5585</v>
      </c>
      <c r="E1448" s="50" t="s">
        <v>5109</v>
      </c>
      <c r="F1448" s="50" t="str">
        <f t="shared" si="252"/>
        <v>160 V</v>
      </c>
      <c r="G1448" s="50" t="str">
        <f t="shared" si="260"/>
        <v>85⁰С</v>
      </c>
      <c r="H1448" s="52" t="s">
        <v>8454</v>
      </c>
      <c r="I1448" s="50" t="str">
        <f t="shared" si="254"/>
        <v>CapAl6.3X11.2X2.5mm 3.3uF, 160 V</v>
      </c>
      <c r="J1448" s="45" t="s">
        <v>23</v>
      </c>
      <c r="K1448" s="53" t="s">
        <v>5111</v>
      </c>
      <c r="L1448" s="45" t="s">
        <v>25</v>
      </c>
      <c r="M1448" s="52" t="str">
        <f t="shared" si="255"/>
        <v>CapAl6.3X11.2X2.5</v>
      </c>
      <c r="N1448" s="52" t="str">
        <f t="shared" si="253"/>
        <v>CapAl6.3X11.2X2.5RA</v>
      </c>
      <c r="O1448" s="52" t="str">
        <f t="shared" si="256"/>
        <v>CapAl6.3X11.2X2.5LA</v>
      </c>
      <c r="P1448" s="52" t="s">
        <v>8455</v>
      </c>
      <c r="Q1448" s="50" t="s">
        <v>5113</v>
      </c>
      <c r="R1448" s="50" t="s">
        <v>8229</v>
      </c>
      <c r="S1448" s="50" t="str">
        <f t="shared" ca="1" si="261"/>
        <v>C:\Altium Libraries\Passives Library\DataSheet\Aluminum Electrolytic Capacitors (Panasonic).pdf</v>
      </c>
      <c r="T1448" s="50" t="str">
        <f t="shared" si="257"/>
        <v>85℃ STANDARD ALUMINUM ELECTROLYTIC CAPACITORS CapAl6.3X11.2X2.5 3.3uF±20% 160 V 85⁰С</v>
      </c>
    </row>
    <row r="1449" spans="1:20" x14ac:dyDescent="0.3">
      <c r="A1449" s="50" t="s">
        <v>8456</v>
      </c>
      <c r="B1449" s="50" t="str">
        <f t="shared" si="258"/>
        <v>M</v>
      </c>
      <c r="C1449" s="52" t="s">
        <v>5128</v>
      </c>
      <c r="D1449" s="50" t="s">
        <v>5588</v>
      </c>
      <c r="E1449" s="50" t="s">
        <v>5109</v>
      </c>
      <c r="F1449" s="50" t="str">
        <f t="shared" si="252"/>
        <v>160 V</v>
      </c>
      <c r="G1449" s="50" t="str">
        <f t="shared" si="260"/>
        <v>85⁰С</v>
      </c>
      <c r="H1449" s="52" t="s">
        <v>8457</v>
      </c>
      <c r="I1449" s="50" t="str">
        <f t="shared" si="254"/>
        <v>CapAl6.3X11.2X2.5mm 4.7uF, 160 V</v>
      </c>
      <c r="J1449" s="45" t="s">
        <v>23</v>
      </c>
      <c r="K1449" s="53" t="s">
        <v>5111</v>
      </c>
      <c r="L1449" s="45" t="s">
        <v>25</v>
      </c>
      <c r="M1449" s="52" t="str">
        <f t="shared" si="255"/>
        <v>CapAl6.3X11.2X2.5</v>
      </c>
      <c r="N1449" s="52" t="str">
        <f t="shared" si="253"/>
        <v>CapAl6.3X11.2X2.5RA</v>
      </c>
      <c r="O1449" s="52" t="str">
        <f t="shared" si="256"/>
        <v>CapAl6.3X11.2X2.5LA</v>
      </c>
      <c r="P1449" s="52" t="s">
        <v>8458</v>
      </c>
      <c r="Q1449" s="50" t="s">
        <v>5113</v>
      </c>
      <c r="R1449" s="50" t="s">
        <v>8229</v>
      </c>
      <c r="S1449" s="50" t="str">
        <f t="shared" ca="1" si="261"/>
        <v>C:\Altium Libraries\Passives Library\DataSheet\Aluminum Electrolytic Capacitors (Panasonic).pdf</v>
      </c>
      <c r="T1449" s="50" t="str">
        <f t="shared" si="257"/>
        <v>85℃ STANDARD ALUMINUM ELECTROLYTIC CAPACITORS CapAl6.3X11.2X2.5 4.7uF±20% 160 V 85⁰С</v>
      </c>
    </row>
    <row r="1450" spans="1:20" x14ac:dyDescent="0.3">
      <c r="A1450" s="50" t="s">
        <v>8459</v>
      </c>
      <c r="B1450" s="50" t="str">
        <f t="shared" si="258"/>
        <v>M</v>
      </c>
      <c r="C1450" s="52" t="s">
        <v>5148</v>
      </c>
      <c r="D1450" s="50" t="str">
        <f t="shared" si="259"/>
        <v>10uF</v>
      </c>
      <c r="E1450" s="50" t="s">
        <v>5109</v>
      </c>
      <c r="F1450" s="50" t="str">
        <f t="shared" si="252"/>
        <v>160 V</v>
      </c>
      <c r="G1450" s="50" t="str">
        <f t="shared" si="260"/>
        <v>85⁰С</v>
      </c>
      <c r="H1450" s="52" t="s">
        <v>8400</v>
      </c>
      <c r="I1450" s="50" t="str">
        <f t="shared" si="254"/>
        <v>CapAl10X12.5X5.0mm 10uF, 160 V</v>
      </c>
      <c r="J1450" s="45" t="s">
        <v>23</v>
      </c>
      <c r="K1450" s="53" t="s">
        <v>5111</v>
      </c>
      <c r="L1450" s="45" t="s">
        <v>25</v>
      </c>
      <c r="M1450" s="52" t="str">
        <f t="shared" si="255"/>
        <v>CapAl10X12.5X5.0</v>
      </c>
      <c r="N1450" s="52" t="str">
        <f t="shared" si="253"/>
        <v>CapAl10X12.5X5.0RA</v>
      </c>
      <c r="O1450" s="52" t="str">
        <f t="shared" si="256"/>
        <v>CapAl10X12.5X5.0LA</v>
      </c>
      <c r="P1450" s="52" t="s">
        <v>8460</v>
      </c>
      <c r="Q1450" s="50" t="s">
        <v>5113</v>
      </c>
      <c r="R1450" s="50" t="s">
        <v>8229</v>
      </c>
      <c r="S1450" s="50" t="str">
        <f t="shared" ca="1" si="261"/>
        <v>C:\Altium Libraries\Passives Library\DataSheet\Aluminum Electrolytic Capacitors (Panasonic).pdf</v>
      </c>
      <c r="T1450" s="50" t="str">
        <f t="shared" si="257"/>
        <v>85℃ STANDARD ALUMINUM ELECTROLYTIC CAPACITORS CapAl10X12.5X5.0 10uF±20% 160 V 85⁰С</v>
      </c>
    </row>
    <row r="1451" spans="1:20" x14ac:dyDescent="0.3">
      <c r="A1451" s="50" t="s">
        <v>8461</v>
      </c>
      <c r="B1451" s="50" t="str">
        <f t="shared" si="258"/>
        <v>M</v>
      </c>
      <c r="C1451" s="52" t="s">
        <v>5158</v>
      </c>
      <c r="D1451" s="50" t="str">
        <f t="shared" si="259"/>
        <v>22uF</v>
      </c>
      <c r="E1451" s="50" t="s">
        <v>5109</v>
      </c>
      <c r="F1451" s="50" t="str">
        <f t="shared" si="252"/>
        <v>160 V</v>
      </c>
      <c r="G1451" s="50" t="str">
        <f t="shared" si="260"/>
        <v>85⁰С</v>
      </c>
      <c r="H1451" s="52" t="s">
        <v>8462</v>
      </c>
      <c r="I1451" s="50" t="str">
        <f t="shared" si="254"/>
        <v>CapAl10X16X5.0mm 22uF, 160 V</v>
      </c>
      <c r="J1451" s="45" t="s">
        <v>23</v>
      </c>
      <c r="K1451" s="53" t="s">
        <v>5111</v>
      </c>
      <c r="L1451" s="45" t="s">
        <v>25</v>
      </c>
      <c r="M1451" s="52" t="str">
        <f t="shared" si="255"/>
        <v>CapAl10X16X5.0</v>
      </c>
      <c r="N1451" s="52" t="str">
        <f t="shared" si="253"/>
        <v>CapAl10X16X5.0RA</v>
      </c>
      <c r="O1451" s="52" t="str">
        <f t="shared" si="256"/>
        <v>CapAl10X16X5.0LA</v>
      </c>
      <c r="P1451" s="52" t="s">
        <v>8463</v>
      </c>
      <c r="Q1451" s="50" t="s">
        <v>5113</v>
      </c>
      <c r="R1451" s="50" t="s">
        <v>8229</v>
      </c>
      <c r="S1451" s="50" t="str">
        <f t="shared" ca="1" si="261"/>
        <v>C:\Altium Libraries\Passives Library\DataSheet\Aluminum Electrolytic Capacitors (Panasonic).pdf</v>
      </c>
      <c r="T1451" s="50" t="str">
        <f t="shared" si="257"/>
        <v>85℃ STANDARD ALUMINUM ELECTROLYTIC CAPACITORS CapAl10X16X5.0 22uF±20% 160 V 85⁰С</v>
      </c>
    </row>
    <row r="1452" spans="1:20" x14ac:dyDescent="0.3">
      <c r="A1452" s="50" t="s">
        <v>8464</v>
      </c>
      <c r="B1452" s="50" t="str">
        <f t="shared" si="258"/>
        <v>M</v>
      </c>
      <c r="C1452" s="52" t="s">
        <v>5162</v>
      </c>
      <c r="D1452" s="50" t="str">
        <f t="shared" si="259"/>
        <v>33uF</v>
      </c>
      <c r="E1452" s="50" t="s">
        <v>5109</v>
      </c>
      <c r="F1452" s="50" t="str">
        <f t="shared" si="252"/>
        <v>160 V</v>
      </c>
      <c r="G1452" s="50" t="str">
        <f t="shared" si="260"/>
        <v>85⁰С</v>
      </c>
      <c r="H1452" s="52" t="s">
        <v>8465</v>
      </c>
      <c r="I1452" s="50" t="str">
        <f t="shared" si="254"/>
        <v>CapAl10X20X5.0mm 33uF, 160 V</v>
      </c>
      <c r="J1452" s="45" t="s">
        <v>23</v>
      </c>
      <c r="K1452" s="53" t="s">
        <v>5111</v>
      </c>
      <c r="L1452" s="45" t="s">
        <v>25</v>
      </c>
      <c r="M1452" s="52" t="str">
        <f t="shared" si="255"/>
        <v>CapAl10X20X5.0</v>
      </c>
      <c r="N1452" s="52" t="str">
        <f t="shared" si="253"/>
        <v>CapAl10X20X5.0RA</v>
      </c>
      <c r="O1452" s="52" t="str">
        <f t="shared" si="256"/>
        <v>CapAl10X20X5.0LA</v>
      </c>
      <c r="P1452" s="52" t="s">
        <v>8466</v>
      </c>
      <c r="Q1452" s="50" t="s">
        <v>5113</v>
      </c>
      <c r="R1452" s="50" t="s">
        <v>8229</v>
      </c>
      <c r="S1452" s="50" t="str">
        <f t="shared" ca="1" si="261"/>
        <v>C:\Altium Libraries\Passives Library\DataSheet\Aluminum Electrolytic Capacitors (Panasonic).pdf</v>
      </c>
      <c r="T1452" s="50" t="str">
        <f t="shared" si="257"/>
        <v>85℃ STANDARD ALUMINUM ELECTROLYTIC CAPACITORS CapAl10X20X5.0 33uF±20% 160 V 85⁰С</v>
      </c>
    </row>
    <row r="1453" spans="1:20" x14ac:dyDescent="0.3">
      <c r="A1453" s="50" t="s">
        <v>8467</v>
      </c>
      <c r="B1453" s="50" t="str">
        <f t="shared" si="258"/>
        <v>M</v>
      </c>
      <c r="C1453" s="52" t="s">
        <v>5184</v>
      </c>
      <c r="D1453" s="50" t="str">
        <f t="shared" si="259"/>
        <v>47uF</v>
      </c>
      <c r="E1453" s="50" t="s">
        <v>5109</v>
      </c>
      <c r="F1453" s="50" t="str">
        <f t="shared" si="252"/>
        <v>160 V</v>
      </c>
      <c r="G1453" s="50" t="str">
        <f t="shared" si="260"/>
        <v>85⁰С</v>
      </c>
      <c r="H1453" s="52" t="s">
        <v>8468</v>
      </c>
      <c r="I1453" s="50" t="str">
        <f t="shared" si="254"/>
        <v>CapAl12.5X20X5.0mm 47uF, 160 V</v>
      </c>
      <c r="J1453" s="45" t="s">
        <v>23</v>
      </c>
      <c r="K1453" s="53" t="s">
        <v>5111</v>
      </c>
      <c r="L1453" s="45" t="s">
        <v>25</v>
      </c>
      <c r="M1453" s="52" t="str">
        <f t="shared" si="255"/>
        <v>CapAl12.5X20X5.0</v>
      </c>
      <c r="N1453" s="52" t="str">
        <f t="shared" si="253"/>
        <v>CapAl12.5X20X5.0RA</v>
      </c>
      <c r="O1453" s="52" t="str">
        <f t="shared" si="256"/>
        <v>CapAl12.5X20X5.0LA</v>
      </c>
      <c r="P1453" s="52" t="s">
        <v>8469</v>
      </c>
      <c r="Q1453" s="50" t="s">
        <v>5113</v>
      </c>
      <c r="R1453" s="50" t="s">
        <v>8229</v>
      </c>
      <c r="S1453" s="50" t="str">
        <f t="shared" ca="1" si="261"/>
        <v>C:\Altium Libraries\Passives Library\DataSheet\Aluminum Electrolytic Capacitors (Panasonic).pdf</v>
      </c>
      <c r="T1453" s="50" t="str">
        <f t="shared" si="257"/>
        <v>85℃ STANDARD ALUMINUM ELECTROLYTIC CAPACITORS CapAl12.5X20X5.0 47uF±20% 160 V 85⁰С</v>
      </c>
    </row>
    <row r="1454" spans="1:20" x14ac:dyDescent="0.3">
      <c r="A1454" s="50" t="s">
        <v>8470</v>
      </c>
      <c r="B1454" s="50" t="str">
        <f t="shared" si="258"/>
        <v>M</v>
      </c>
      <c r="C1454" s="52" t="s">
        <v>5196</v>
      </c>
      <c r="D1454" s="50" t="str">
        <f t="shared" si="259"/>
        <v>100uF</v>
      </c>
      <c r="E1454" s="50" t="s">
        <v>5109</v>
      </c>
      <c r="F1454" s="50" t="str">
        <f t="shared" si="252"/>
        <v>160 V</v>
      </c>
      <c r="G1454" s="50" t="str">
        <f t="shared" si="260"/>
        <v>85⁰С</v>
      </c>
      <c r="H1454" s="52" t="s">
        <v>8471</v>
      </c>
      <c r="I1454" s="50" t="str">
        <f t="shared" si="254"/>
        <v>CapAl12.5X25X5.0mm 100uF, 160 V</v>
      </c>
      <c r="J1454" s="45" t="s">
        <v>23</v>
      </c>
      <c r="K1454" s="53" t="s">
        <v>5111</v>
      </c>
      <c r="L1454" s="45" t="s">
        <v>25</v>
      </c>
      <c r="M1454" s="52" t="str">
        <f t="shared" si="255"/>
        <v>CapAl12.5X25X5.0</v>
      </c>
      <c r="N1454" s="52" t="str">
        <f t="shared" si="253"/>
        <v>CapAl12.5X25X5.0RA</v>
      </c>
      <c r="O1454" s="52" t="str">
        <f t="shared" si="256"/>
        <v>CapAl12.5X25X5.0LA</v>
      </c>
      <c r="P1454" s="52" t="s">
        <v>8472</v>
      </c>
      <c r="Q1454" s="50" t="s">
        <v>5113</v>
      </c>
      <c r="R1454" s="50" t="s">
        <v>8229</v>
      </c>
      <c r="S1454" s="50" t="str">
        <f t="shared" ca="1" si="261"/>
        <v>C:\Altium Libraries\Passives Library\DataSheet\Aluminum Electrolytic Capacitors (Panasonic).pdf</v>
      </c>
      <c r="T1454" s="50" t="str">
        <f t="shared" si="257"/>
        <v>85℃ STANDARD ALUMINUM ELECTROLYTIC CAPACITORS CapAl12.5X25X5.0 100uF±20% 160 V 85⁰С</v>
      </c>
    </row>
    <row r="1455" spans="1:20" x14ac:dyDescent="0.3">
      <c r="A1455" s="50" t="s">
        <v>8473</v>
      </c>
      <c r="B1455" s="50" t="str">
        <f t="shared" si="258"/>
        <v>M</v>
      </c>
      <c r="C1455" s="52" t="s">
        <v>5226</v>
      </c>
      <c r="D1455" s="50" t="str">
        <f t="shared" si="259"/>
        <v>220uF</v>
      </c>
      <c r="E1455" s="50" t="s">
        <v>5109</v>
      </c>
      <c r="F1455" s="50" t="str">
        <f t="shared" si="252"/>
        <v>160 V</v>
      </c>
      <c r="G1455" s="50" t="str">
        <f t="shared" si="260"/>
        <v>85⁰С</v>
      </c>
      <c r="H1455" s="52" t="s">
        <v>8474</v>
      </c>
      <c r="I1455" s="50" t="str">
        <f t="shared" si="254"/>
        <v>CapAl16X31.5X7.5mm 220uF, 160 V</v>
      </c>
      <c r="J1455" s="45" t="s">
        <v>23</v>
      </c>
      <c r="K1455" s="53" t="s">
        <v>5111</v>
      </c>
      <c r="L1455" s="45" t="s">
        <v>25</v>
      </c>
      <c r="M1455" s="52" t="str">
        <f t="shared" si="255"/>
        <v>CapAl16X31.5X7.5</v>
      </c>
      <c r="N1455" s="52" t="str">
        <f t="shared" si="253"/>
        <v>CapAl16X31.5X7.5RA</v>
      </c>
      <c r="O1455" s="52" t="str">
        <f t="shared" si="256"/>
        <v>CapAl16X31.5X7.5LA</v>
      </c>
      <c r="P1455" s="52" t="s">
        <v>8475</v>
      </c>
      <c r="Q1455" s="50" t="s">
        <v>5113</v>
      </c>
      <c r="R1455" s="50" t="s">
        <v>8229</v>
      </c>
      <c r="S1455" s="50" t="str">
        <f t="shared" ca="1" si="261"/>
        <v>C:\Altium Libraries\Passives Library\DataSheet\Aluminum Electrolytic Capacitors (Panasonic).pdf</v>
      </c>
      <c r="T1455" s="50" t="str">
        <f t="shared" si="257"/>
        <v>85℃ STANDARD ALUMINUM ELECTROLYTIC CAPACITORS CapAl16X31.5X7.5 220uF±20% 160 V 85⁰С</v>
      </c>
    </row>
    <row r="1456" spans="1:20" x14ac:dyDescent="0.3">
      <c r="A1456" s="50" t="s">
        <v>8476</v>
      </c>
      <c r="B1456" s="50" t="str">
        <f t="shared" si="258"/>
        <v>M</v>
      </c>
      <c r="C1456" s="52" t="s">
        <v>5234</v>
      </c>
      <c r="D1456" s="50" t="str">
        <f t="shared" si="259"/>
        <v>330uF</v>
      </c>
      <c r="E1456" s="50" t="s">
        <v>5109</v>
      </c>
      <c r="F1456" s="50" t="str">
        <f t="shared" si="252"/>
        <v>160 V</v>
      </c>
      <c r="G1456" s="50" t="str">
        <f t="shared" si="260"/>
        <v>85⁰С</v>
      </c>
      <c r="H1456" s="52" t="s">
        <v>8267</v>
      </c>
      <c r="I1456" s="50" t="str">
        <f t="shared" si="254"/>
        <v>CapAl18X31.5X7.5mm 330uF, 160 V</v>
      </c>
      <c r="J1456" s="45" t="s">
        <v>23</v>
      </c>
      <c r="K1456" s="53" t="s">
        <v>5111</v>
      </c>
      <c r="L1456" s="45" t="s">
        <v>25</v>
      </c>
      <c r="M1456" s="52" t="str">
        <f t="shared" si="255"/>
        <v>CapAl18X31.5X7.5</v>
      </c>
      <c r="N1456" s="52" t="str">
        <f t="shared" si="253"/>
        <v>CapAl18X31.5X7.5RA</v>
      </c>
      <c r="O1456" s="52" t="str">
        <f t="shared" si="256"/>
        <v>CapAl18X31.5X7.5LA</v>
      </c>
      <c r="P1456" s="52" t="s">
        <v>8477</v>
      </c>
      <c r="Q1456" s="50" t="s">
        <v>5113</v>
      </c>
      <c r="R1456" s="50" t="s">
        <v>8229</v>
      </c>
      <c r="S1456" s="50" t="str">
        <f t="shared" ca="1" si="261"/>
        <v>C:\Altium Libraries\Passives Library\DataSheet\Aluminum Electrolytic Capacitors (Panasonic).pdf</v>
      </c>
      <c r="T1456" s="50" t="str">
        <f t="shared" si="257"/>
        <v>85℃ STANDARD ALUMINUM ELECTROLYTIC CAPACITORS CapAl18X31.5X7.5 330uF±20% 160 V 85⁰С</v>
      </c>
    </row>
    <row r="1457" spans="1:20" x14ac:dyDescent="0.3">
      <c r="A1457" s="50" t="s">
        <v>8478</v>
      </c>
      <c r="B1457" s="50" t="str">
        <f t="shared" si="258"/>
        <v>M</v>
      </c>
      <c r="C1457" s="52" t="s">
        <v>5328</v>
      </c>
      <c r="D1457" s="50" t="str">
        <f t="shared" si="259"/>
        <v>470uF</v>
      </c>
      <c r="E1457" s="50" t="s">
        <v>5109</v>
      </c>
      <c r="F1457" s="50" t="str">
        <f t="shared" si="252"/>
        <v>160 V</v>
      </c>
      <c r="G1457" s="50" t="str">
        <f t="shared" si="260"/>
        <v>85⁰С</v>
      </c>
      <c r="H1457" s="52" t="s">
        <v>8479</v>
      </c>
      <c r="I1457" s="50" t="str">
        <f t="shared" si="254"/>
        <v>CapAl18X40X7.5mm 470uF, 160 V</v>
      </c>
      <c r="J1457" s="45" t="s">
        <v>23</v>
      </c>
      <c r="K1457" s="53" t="s">
        <v>5111</v>
      </c>
      <c r="L1457" s="45" t="s">
        <v>25</v>
      </c>
      <c r="M1457" s="52" t="str">
        <f t="shared" si="255"/>
        <v>CapAl18X40X7.5</v>
      </c>
      <c r="N1457" s="52" t="str">
        <f t="shared" si="253"/>
        <v>CapAl18X40X7.5RA</v>
      </c>
      <c r="O1457" s="52" t="str">
        <f t="shared" si="256"/>
        <v>CapAl18X40X7.5LA</v>
      </c>
      <c r="P1457" s="52" t="s">
        <v>8480</v>
      </c>
      <c r="Q1457" s="50" t="s">
        <v>5113</v>
      </c>
      <c r="R1457" s="50" t="s">
        <v>8229</v>
      </c>
      <c r="S1457" s="50" t="str">
        <f t="shared" ca="1" si="261"/>
        <v>C:\Altium Libraries\Passives Library\DataSheet\Aluminum Electrolytic Capacitors (Panasonic).pdf</v>
      </c>
      <c r="T1457" s="50" t="str">
        <f t="shared" si="257"/>
        <v>85℃ STANDARD ALUMINUM ELECTROLYTIC CAPACITORS CapAl18X40X7.5 470uF±20% 160 V 85⁰С</v>
      </c>
    </row>
    <row r="1458" spans="1:20" x14ac:dyDescent="0.3">
      <c r="A1458" s="50" t="s">
        <v>8481</v>
      </c>
      <c r="B1458" s="50" t="str">
        <f t="shared" si="258"/>
        <v>M</v>
      </c>
      <c r="C1458" s="52" t="s">
        <v>5128</v>
      </c>
      <c r="D1458" s="50" t="s">
        <v>5581</v>
      </c>
      <c r="E1458" s="50" t="s">
        <v>5109</v>
      </c>
      <c r="F1458" s="50" t="str">
        <f t="shared" si="252"/>
        <v>200 V</v>
      </c>
      <c r="G1458" s="50" t="str">
        <f t="shared" si="260"/>
        <v>85⁰С</v>
      </c>
      <c r="H1458" s="52" t="s">
        <v>8215</v>
      </c>
      <c r="I1458" s="50" t="str">
        <f t="shared" si="254"/>
        <v>CapAl6.3X11.2X2.5mm 2.2uF, 200 V</v>
      </c>
      <c r="J1458" s="45" t="s">
        <v>23</v>
      </c>
      <c r="K1458" s="53" t="s">
        <v>5111</v>
      </c>
      <c r="L1458" s="45" t="s">
        <v>25</v>
      </c>
      <c r="M1458" s="52" t="str">
        <f t="shared" si="255"/>
        <v>CapAl6.3X11.2X2.5</v>
      </c>
      <c r="N1458" s="52" t="str">
        <f t="shared" si="253"/>
        <v>CapAl6.3X11.2X2.5RA</v>
      </c>
      <c r="O1458" s="52" t="str">
        <f t="shared" si="256"/>
        <v>CapAl6.3X11.2X2.5LA</v>
      </c>
      <c r="P1458" s="52" t="s">
        <v>8482</v>
      </c>
      <c r="Q1458" s="50" t="s">
        <v>5113</v>
      </c>
      <c r="R1458" s="50" t="s">
        <v>8229</v>
      </c>
      <c r="S1458" s="50" t="str">
        <f t="shared" ca="1" si="261"/>
        <v>C:\Altium Libraries\Passives Library\DataSheet\Aluminum Electrolytic Capacitors (Panasonic).pdf</v>
      </c>
      <c r="T1458" s="50" t="str">
        <f t="shared" si="257"/>
        <v>85℃ STANDARD ALUMINUM ELECTROLYTIC CAPACITORS CapAl6.3X11.2X2.5 2.2uF±20% 200 V 85⁰С</v>
      </c>
    </row>
    <row r="1459" spans="1:20" x14ac:dyDescent="0.3">
      <c r="A1459" s="50" t="s">
        <v>8483</v>
      </c>
      <c r="B1459" s="50" t="str">
        <f t="shared" si="258"/>
        <v>M</v>
      </c>
      <c r="C1459" s="52" t="s">
        <v>5128</v>
      </c>
      <c r="D1459" s="50" t="s">
        <v>5585</v>
      </c>
      <c r="E1459" s="50" t="s">
        <v>5109</v>
      </c>
      <c r="F1459" s="50" t="str">
        <f t="shared" si="252"/>
        <v>200 V</v>
      </c>
      <c r="G1459" s="50" t="str">
        <f t="shared" si="260"/>
        <v>85⁰С</v>
      </c>
      <c r="H1459" s="52" t="s">
        <v>8484</v>
      </c>
      <c r="I1459" s="50" t="str">
        <f t="shared" si="254"/>
        <v>CapAl6.3X11.2X2.5mm 3.3uF, 200 V</v>
      </c>
      <c r="J1459" s="45" t="s">
        <v>23</v>
      </c>
      <c r="K1459" s="53" t="s">
        <v>5111</v>
      </c>
      <c r="L1459" s="45" t="s">
        <v>25</v>
      </c>
      <c r="M1459" s="52" t="str">
        <f t="shared" si="255"/>
        <v>CapAl6.3X11.2X2.5</v>
      </c>
      <c r="N1459" s="52" t="str">
        <f t="shared" si="253"/>
        <v>CapAl6.3X11.2X2.5RA</v>
      </c>
      <c r="O1459" s="52" t="str">
        <f t="shared" si="256"/>
        <v>CapAl6.3X11.2X2.5LA</v>
      </c>
      <c r="P1459" s="52" t="s">
        <v>8485</v>
      </c>
      <c r="Q1459" s="50" t="s">
        <v>5113</v>
      </c>
      <c r="R1459" s="50" t="s">
        <v>8229</v>
      </c>
      <c r="S1459" s="50" t="str">
        <f t="shared" ca="1" si="261"/>
        <v>C:\Altium Libraries\Passives Library\DataSheet\Aluminum Electrolytic Capacitors (Panasonic).pdf</v>
      </c>
      <c r="T1459" s="50" t="str">
        <f t="shared" si="257"/>
        <v>85℃ STANDARD ALUMINUM ELECTROLYTIC CAPACITORS CapAl6.3X11.2X2.5 3.3uF±20% 200 V 85⁰С</v>
      </c>
    </row>
    <row r="1460" spans="1:20" x14ac:dyDescent="0.3">
      <c r="A1460" s="50" t="s">
        <v>8486</v>
      </c>
      <c r="B1460" s="50" t="str">
        <f t="shared" si="258"/>
        <v>M</v>
      </c>
      <c r="C1460" s="52" t="s">
        <v>5136</v>
      </c>
      <c r="D1460" s="50" t="s">
        <v>5588</v>
      </c>
      <c r="E1460" s="50" t="s">
        <v>5109</v>
      </c>
      <c r="F1460" s="50" t="str">
        <f t="shared" si="252"/>
        <v>200 V</v>
      </c>
      <c r="G1460" s="50" t="str">
        <f t="shared" si="260"/>
        <v>85⁰С</v>
      </c>
      <c r="H1460" s="52" t="s">
        <v>8487</v>
      </c>
      <c r="I1460" s="50" t="str">
        <f t="shared" si="254"/>
        <v>CapAl8X11.5X3.5mm 4.7uF, 200 V</v>
      </c>
      <c r="J1460" s="45" t="s">
        <v>23</v>
      </c>
      <c r="K1460" s="53" t="s">
        <v>5111</v>
      </c>
      <c r="L1460" s="45" t="s">
        <v>25</v>
      </c>
      <c r="M1460" s="52" t="str">
        <f t="shared" si="255"/>
        <v>CapAl8X11.5X3.5</v>
      </c>
      <c r="N1460" s="52" t="str">
        <f t="shared" si="253"/>
        <v>CapAl8X11.5X3.5RA</v>
      </c>
      <c r="O1460" s="52" t="str">
        <f t="shared" si="256"/>
        <v>CapAl8X11.5X3.5LA</v>
      </c>
      <c r="P1460" s="52" t="s">
        <v>8488</v>
      </c>
      <c r="Q1460" s="50" t="s">
        <v>5113</v>
      </c>
      <c r="R1460" s="50" t="s">
        <v>8229</v>
      </c>
      <c r="S1460" s="50" t="str">
        <f t="shared" ca="1" si="261"/>
        <v>C:\Altium Libraries\Passives Library\DataSheet\Aluminum Electrolytic Capacitors (Panasonic).pdf</v>
      </c>
      <c r="T1460" s="50" t="str">
        <f t="shared" si="257"/>
        <v>85℃ STANDARD ALUMINUM ELECTROLYTIC CAPACITORS CapAl8X11.5X3.5 4.7uF±20% 200 V 85⁰С</v>
      </c>
    </row>
    <row r="1461" spans="1:20" x14ac:dyDescent="0.3">
      <c r="A1461" s="50" t="s">
        <v>8489</v>
      </c>
      <c r="B1461" s="50" t="str">
        <f t="shared" si="258"/>
        <v>M</v>
      </c>
      <c r="C1461" s="52" t="s">
        <v>5148</v>
      </c>
      <c r="D1461" s="50" t="str">
        <f t="shared" si="259"/>
        <v>10uF</v>
      </c>
      <c r="E1461" s="50" t="s">
        <v>5109</v>
      </c>
      <c r="F1461" s="50" t="str">
        <f t="shared" si="252"/>
        <v>200 V</v>
      </c>
      <c r="G1461" s="50" t="str">
        <f t="shared" si="260"/>
        <v>85⁰С</v>
      </c>
      <c r="H1461" s="52" t="s">
        <v>8185</v>
      </c>
      <c r="I1461" s="50" t="str">
        <f t="shared" si="254"/>
        <v>CapAl10X12.5X5.0mm 10uF, 200 V</v>
      </c>
      <c r="J1461" s="45" t="s">
        <v>23</v>
      </c>
      <c r="K1461" s="53" t="s">
        <v>5111</v>
      </c>
      <c r="L1461" s="45" t="s">
        <v>25</v>
      </c>
      <c r="M1461" s="52" t="str">
        <f t="shared" si="255"/>
        <v>CapAl10X12.5X5.0</v>
      </c>
      <c r="N1461" s="52" t="str">
        <f t="shared" si="253"/>
        <v>CapAl10X12.5X5.0RA</v>
      </c>
      <c r="O1461" s="52" t="str">
        <f t="shared" si="256"/>
        <v>CapAl10X12.5X5.0LA</v>
      </c>
      <c r="P1461" s="52" t="s">
        <v>8490</v>
      </c>
      <c r="Q1461" s="50" t="s">
        <v>5113</v>
      </c>
      <c r="R1461" s="50" t="s">
        <v>8229</v>
      </c>
      <c r="S1461" s="50" t="str">
        <f t="shared" ca="1" si="261"/>
        <v>C:\Altium Libraries\Passives Library\DataSheet\Aluminum Electrolytic Capacitors (Panasonic).pdf</v>
      </c>
      <c r="T1461" s="50" t="str">
        <f t="shared" si="257"/>
        <v>85℃ STANDARD ALUMINUM ELECTROLYTIC CAPACITORS CapAl10X12.5X5.0 10uF±20% 200 V 85⁰С</v>
      </c>
    </row>
    <row r="1462" spans="1:20" x14ac:dyDescent="0.3">
      <c r="A1462" s="50" t="s">
        <v>8491</v>
      </c>
      <c r="B1462" s="50" t="str">
        <f t="shared" si="258"/>
        <v>M</v>
      </c>
      <c r="C1462" s="52" t="s">
        <v>5162</v>
      </c>
      <c r="D1462" s="50" t="str">
        <f t="shared" si="259"/>
        <v>22uF</v>
      </c>
      <c r="E1462" s="50" t="s">
        <v>5109</v>
      </c>
      <c r="F1462" s="50" t="str">
        <f t="shared" si="252"/>
        <v>200 V</v>
      </c>
      <c r="G1462" s="50" t="str">
        <f t="shared" si="260"/>
        <v>85⁰С</v>
      </c>
      <c r="H1462" s="52" t="s">
        <v>8198</v>
      </c>
      <c r="I1462" s="50" t="str">
        <f t="shared" si="254"/>
        <v>CapAl10X20X5.0mm 22uF, 200 V</v>
      </c>
      <c r="J1462" s="45" t="s">
        <v>23</v>
      </c>
      <c r="K1462" s="53" t="s">
        <v>5111</v>
      </c>
      <c r="L1462" s="45" t="s">
        <v>25</v>
      </c>
      <c r="M1462" s="52" t="str">
        <f t="shared" si="255"/>
        <v>CapAl10X20X5.0</v>
      </c>
      <c r="N1462" s="52" t="str">
        <f t="shared" si="253"/>
        <v>CapAl10X20X5.0RA</v>
      </c>
      <c r="O1462" s="52" t="str">
        <f t="shared" si="256"/>
        <v>CapAl10X20X5.0LA</v>
      </c>
      <c r="P1462" s="52" t="s">
        <v>8492</v>
      </c>
      <c r="Q1462" s="50" t="s">
        <v>5113</v>
      </c>
      <c r="R1462" s="50" t="s">
        <v>8229</v>
      </c>
      <c r="S1462" s="50" t="str">
        <f t="shared" ca="1" si="261"/>
        <v>C:\Altium Libraries\Passives Library\DataSheet\Aluminum Electrolytic Capacitors (Panasonic).pdf</v>
      </c>
      <c r="T1462" s="50" t="str">
        <f t="shared" si="257"/>
        <v>85℃ STANDARD ALUMINUM ELECTROLYTIC CAPACITORS CapAl10X20X5.0 22uF±20% 200 V 85⁰С</v>
      </c>
    </row>
    <row r="1463" spans="1:20" x14ac:dyDescent="0.3">
      <c r="A1463" s="50" t="s">
        <v>8493</v>
      </c>
      <c r="B1463" s="50" t="str">
        <f t="shared" si="258"/>
        <v>M</v>
      </c>
      <c r="C1463" s="52" t="s">
        <v>5162</v>
      </c>
      <c r="D1463" s="50" t="str">
        <f t="shared" si="259"/>
        <v>33uF</v>
      </c>
      <c r="E1463" s="50" t="s">
        <v>5109</v>
      </c>
      <c r="F1463" s="50" t="str">
        <f t="shared" si="252"/>
        <v>200 V</v>
      </c>
      <c r="G1463" s="50" t="str">
        <f t="shared" si="260"/>
        <v>85⁰С</v>
      </c>
      <c r="H1463" s="52" t="s">
        <v>8494</v>
      </c>
      <c r="I1463" s="50" t="str">
        <f t="shared" si="254"/>
        <v>CapAl10X20X5.0mm 33uF, 200 V</v>
      </c>
      <c r="J1463" s="45" t="s">
        <v>23</v>
      </c>
      <c r="K1463" s="53" t="s">
        <v>5111</v>
      </c>
      <c r="L1463" s="45" t="s">
        <v>25</v>
      </c>
      <c r="M1463" s="52" t="str">
        <f t="shared" si="255"/>
        <v>CapAl10X20X5.0</v>
      </c>
      <c r="N1463" s="52" t="str">
        <f t="shared" si="253"/>
        <v>CapAl10X20X5.0RA</v>
      </c>
      <c r="O1463" s="52" t="str">
        <f t="shared" si="256"/>
        <v>CapAl10X20X5.0LA</v>
      </c>
      <c r="P1463" s="52" t="s">
        <v>8495</v>
      </c>
      <c r="Q1463" s="50" t="s">
        <v>5113</v>
      </c>
      <c r="R1463" s="50" t="s">
        <v>8229</v>
      </c>
      <c r="S1463" s="50" t="str">
        <f t="shared" ca="1" si="261"/>
        <v>C:\Altium Libraries\Passives Library\DataSheet\Aluminum Electrolytic Capacitors (Panasonic).pdf</v>
      </c>
      <c r="T1463" s="50" t="str">
        <f t="shared" si="257"/>
        <v>85℃ STANDARD ALUMINUM ELECTROLYTIC CAPACITORS CapAl10X20X5.0 33uF±20% 200 V 85⁰С</v>
      </c>
    </row>
    <row r="1464" spans="1:20" x14ac:dyDescent="0.3">
      <c r="A1464" s="50" t="s">
        <v>8496</v>
      </c>
      <c r="B1464" s="50" t="str">
        <f t="shared" si="258"/>
        <v>M</v>
      </c>
      <c r="C1464" s="52" t="s">
        <v>5184</v>
      </c>
      <c r="D1464" s="50" t="str">
        <f t="shared" si="259"/>
        <v>47uF</v>
      </c>
      <c r="E1464" s="50" t="s">
        <v>5109</v>
      </c>
      <c r="F1464" s="50" t="str">
        <f t="shared" si="252"/>
        <v>200 V</v>
      </c>
      <c r="G1464" s="50" t="str">
        <f t="shared" si="260"/>
        <v>85⁰С</v>
      </c>
      <c r="H1464" s="52" t="s">
        <v>8497</v>
      </c>
      <c r="I1464" s="50" t="str">
        <f t="shared" si="254"/>
        <v>CapAl12.5X20X5.0mm 47uF, 200 V</v>
      </c>
      <c r="J1464" s="45" t="s">
        <v>23</v>
      </c>
      <c r="K1464" s="53" t="s">
        <v>5111</v>
      </c>
      <c r="L1464" s="45" t="s">
        <v>25</v>
      </c>
      <c r="M1464" s="52" t="str">
        <f t="shared" si="255"/>
        <v>CapAl12.5X20X5.0</v>
      </c>
      <c r="N1464" s="52" t="str">
        <f t="shared" si="253"/>
        <v>CapAl12.5X20X5.0RA</v>
      </c>
      <c r="O1464" s="52" t="str">
        <f t="shared" si="256"/>
        <v>CapAl12.5X20X5.0LA</v>
      </c>
      <c r="P1464" s="52" t="s">
        <v>8498</v>
      </c>
      <c r="Q1464" s="50" t="s">
        <v>5113</v>
      </c>
      <c r="R1464" s="50" t="s">
        <v>8229</v>
      </c>
      <c r="S1464" s="50" t="str">
        <f t="shared" ca="1" si="261"/>
        <v>C:\Altium Libraries\Passives Library\DataSheet\Aluminum Electrolytic Capacitors (Panasonic).pdf</v>
      </c>
      <c r="T1464" s="50" t="str">
        <f t="shared" si="257"/>
        <v>85℃ STANDARD ALUMINUM ELECTROLYTIC CAPACITORS CapAl12.5X20X5.0 47uF±20% 200 V 85⁰С</v>
      </c>
    </row>
    <row r="1465" spans="1:20" x14ac:dyDescent="0.3">
      <c r="A1465" s="50" t="s">
        <v>8499</v>
      </c>
      <c r="B1465" s="50" t="str">
        <f t="shared" si="258"/>
        <v>M</v>
      </c>
      <c r="C1465" s="52" t="s">
        <v>5218</v>
      </c>
      <c r="D1465" s="50" t="str">
        <f t="shared" si="259"/>
        <v>100uF</v>
      </c>
      <c r="E1465" s="50" t="s">
        <v>5109</v>
      </c>
      <c r="F1465" s="50" t="str">
        <f t="shared" si="252"/>
        <v>200 V</v>
      </c>
      <c r="G1465" s="50" t="str">
        <f t="shared" si="260"/>
        <v>85⁰С</v>
      </c>
      <c r="H1465" s="52" t="s">
        <v>8500</v>
      </c>
      <c r="I1465" s="50" t="str">
        <f t="shared" si="254"/>
        <v>CapAl16X25X7.5mm 100uF, 200 V</v>
      </c>
      <c r="J1465" s="45" t="s">
        <v>23</v>
      </c>
      <c r="K1465" s="53" t="s">
        <v>5111</v>
      </c>
      <c r="L1465" s="45" t="s">
        <v>25</v>
      </c>
      <c r="M1465" s="52" t="str">
        <f t="shared" si="255"/>
        <v>CapAl16X25X7.5</v>
      </c>
      <c r="N1465" s="52" t="str">
        <f t="shared" si="253"/>
        <v>CapAl16X25X7.5RA</v>
      </c>
      <c r="O1465" s="52" t="str">
        <f t="shared" si="256"/>
        <v>CapAl16X25X7.5LA</v>
      </c>
      <c r="P1465" s="52" t="s">
        <v>8501</v>
      </c>
      <c r="Q1465" s="50" t="s">
        <v>5113</v>
      </c>
      <c r="R1465" s="50" t="s">
        <v>8229</v>
      </c>
      <c r="S1465" s="50" t="str">
        <f t="shared" ca="1" si="261"/>
        <v>C:\Altium Libraries\Passives Library\DataSheet\Aluminum Electrolytic Capacitors (Panasonic).pdf</v>
      </c>
      <c r="T1465" s="50" t="str">
        <f t="shared" si="257"/>
        <v>85℃ STANDARD ALUMINUM ELECTROLYTIC CAPACITORS CapAl16X25X7.5 100uF±20% 200 V 85⁰С</v>
      </c>
    </row>
    <row r="1466" spans="1:20" x14ac:dyDescent="0.3">
      <c r="A1466" s="50" t="s">
        <v>8502</v>
      </c>
      <c r="B1466" s="50" t="str">
        <f t="shared" si="258"/>
        <v>M</v>
      </c>
      <c r="C1466" s="52" t="s">
        <v>5234</v>
      </c>
      <c r="D1466" s="50" t="str">
        <f t="shared" si="259"/>
        <v>220uF</v>
      </c>
      <c r="E1466" s="50" t="s">
        <v>5109</v>
      </c>
      <c r="F1466" s="50" t="str">
        <f t="shared" si="252"/>
        <v>200 V</v>
      </c>
      <c r="G1466" s="50" t="str">
        <f t="shared" si="260"/>
        <v>85⁰С</v>
      </c>
      <c r="H1466" s="52" t="s">
        <v>8503</v>
      </c>
      <c r="I1466" s="50" t="str">
        <f t="shared" si="254"/>
        <v>CapAl18X31.5X7.5mm 220uF, 200 V</v>
      </c>
      <c r="J1466" s="45" t="s">
        <v>23</v>
      </c>
      <c r="K1466" s="53" t="s">
        <v>5111</v>
      </c>
      <c r="L1466" s="45" t="s">
        <v>25</v>
      </c>
      <c r="M1466" s="52" t="str">
        <f t="shared" si="255"/>
        <v>CapAl18X31.5X7.5</v>
      </c>
      <c r="N1466" s="52" t="str">
        <f t="shared" si="253"/>
        <v>CapAl18X31.5X7.5RA</v>
      </c>
      <c r="O1466" s="52" t="str">
        <f t="shared" si="256"/>
        <v>CapAl18X31.5X7.5LA</v>
      </c>
      <c r="P1466" s="52" t="s">
        <v>8504</v>
      </c>
      <c r="Q1466" s="50" t="s">
        <v>5113</v>
      </c>
      <c r="R1466" s="50" t="s">
        <v>8229</v>
      </c>
      <c r="S1466" s="50" t="str">
        <f t="shared" ca="1" si="261"/>
        <v>C:\Altium Libraries\Passives Library\DataSheet\Aluminum Electrolytic Capacitors (Panasonic).pdf</v>
      </c>
      <c r="T1466" s="50" t="str">
        <f t="shared" si="257"/>
        <v>85℃ STANDARD ALUMINUM ELECTROLYTIC CAPACITORS CapAl18X31.5X7.5 220uF±20% 200 V 85⁰С</v>
      </c>
    </row>
    <row r="1467" spans="1:20" x14ac:dyDescent="0.3">
      <c r="A1467" s="50" t="s">
        <v>8505</v>
      </c>
      <c r="B1467" s="50" t="str">
        <f t="shared" si="258"/>
        <v>M</v>
      </c>
      <c r="C1467" s="52" t="s">
        <v>5328</v>
      </c>
      <c r="D1467" s="50" t="str">
        <f t="shared" si="259"/>
        <v>330uF</v>
      </c>
      <c r="E1467" s="50" t="s">
        <v>5109</v>
      </c>
      <c r="F1467" s="50" t="str">
        <f t="shared" ref="F1467:F1498" si="262">CONCATENATE(IF((MID(P1467,4,2))="0J",6.3,IF((MID(P1467,4,2))="1A",10,IF((MID(P1467,4,2))="1C",16,IF((MID(P1467,4,2))="1E",25,IF((MID(P1467,4,2))="1V",35,IF((MID(P1467,4,2))="1H",50,IF((MID(P1467,4,2))="1J",63,IF((MID(P1467,4,2))="2A",100,IF((MID(P1467,4,2))="2C",160,IF((MID(P1467,4,2))="2D",200,IF((MID(P1467,4,2))="2E",250,IF((MID(P1467,4,2))="2V",350,IF((MID(P1467,4,2))="2G",400,IF((MID(P1467,4,2))="2W",450,0))))))))))))))," V")</f>
        <v>200 V</v>
      </c>
      <c r="G1467" s="50" t="str">
        <f t="shared" si="260"/>
        <v>85⁰С</v>
      </c>
      <c r="H1467" s="52" t="s">
        <v>8506</v>
      </c>
      <c r="I1467" s="50" t="str">
        <f t="shared" si="254"/>
        <v>CapAl18X40X7.5mm 330uF, 200 V</v>
      </c>
      <c r="J1467" s="45" t="s">
        <v>23</v>
      </c>
      <c r="K1467" s="53" t="s">
        <v>5111</v>
      </c>
      <c r="L1467" s="45" t="s">
        <v>25</v>
      </c>
      <c r="M1467" s="52" t="str">
        <f t="shared" si="255"/>
        <v>CapAl18X40X7.5</v>
      </c>
      <c r="N1467" s="52" t="str">
        <f t="shared" si="253"/>
        <v>CapAl18X40X7.5RA</v>
      </c>
      <c r="O1467" s="52" t="str">
        <f t="shared" si="256"/>
        <v>CapAl18X40X7.5LA</v>
      </c>
      <c r="P1467" s="52" t="s">
        <v>8507</v>
      </c>
      <c r="Q1467" s="50" t="s">
        <v>5113</v>
      </c>
      <c r="R1467" s="50" t="s">
        <v>8229</v>
      </c>
      <c r="S1467" s="50" t="str">
        <f t="shared" ca="1" si="261"/>
        <v>C:\Altium Libraries\Passives Library\DataSheet\Aluminum Electrolytic Capacitors (Panasonic).pdf</v>
      </c>
      <c r="T1467" s="50" t="str">
        <f t="shared" si="257"/>
        <v>85℃ STANDARD ALUMINUM ELECTROLYTIC CAPACITORS CapAl18X40X7.5 330uF±20% 200 V 85⁰С</v>
      </c>
    </row>
    <row r="1468" spans="1:20" x14ac:dyDescent="0.3">
      <c r="A1468" s="50" t="s">
        <v>8508</v>
      </c>
      <c r="B1468" s="50" t="str">
        <f t="shared" si="258"/>
        <v>M</v>
      </c>
      <c r="C1468" s="52" t="s">
        <v>5128</v>
      </c>
      <c r="D1468" s="50" t="s">
        <v>5581</v>
      </c>
      <c r="E1468" s="50" t="s">
        <v>5109</v>
      </c>
      <c r="F1468" s="50" t="str">
        <f t="shared" si="262"/>
        <v>250 V</v>
      </c>
      <c r="G1468" s="50" t="str">
        <f t="shared" si="260"/>
        <v>85⁰С</v>
      </c>
      <c r="H1468" s="52" t="s">
        <v>8215</v>
      </c>
      <c r="I1468" s="50" t="str">
        <f t="shared" si="254"/>
        <v>CapAl6.3X11.2X2.5mm 2.2uF, 250 V</v>
      </c>
      <c r="J1468" s="45" t="s">
        <v>23</v>
      </c>
      <c r="K1468" s="53" t="s">
        <v>5111</v>
      </c>
      <c r="L1468" s="45" t="s">
        <v>25</v>
      </c>
      <c r="M1468" s="52" t="str">
        <f t="shared" si="255"/>
        <v>CapAl6.3X11.2X2.5</v>
      </c>
      <c r="N1468" s="52" t="str">
        <f t="shared" si="253"/>
        <v>CapAl6.3X11.2X2.5RA</v>
      </c>
      <c r="O1468" s="52" t="str">
        <f t="shared" si="256"/>
        <v>CapAl6.3X11.2X2.5LA</v>
      </c>
      <c r="P1468" s="52" t="s">
        <v>8509</v>
      </c>
      <c r="Q1468" s="50" t="s">
        <v>5113</v>
      </c>
      <c r="R1468" s="50" t="s">
        <v>8229</v>
      </c>
      <c r="S1468" s="50" t="str">
        <f t="shared" ca="1" si="261"/>
        <v>C:\Altium Libraries\Passives Library\DataSheet\Aluminum Electrolytic Capacitors (Panasonic).pdf</v>
      </c>
      <c r="T1468" s="50" t="str">
        <f t="shared" si="257"/>
        <v>85℃ STANDARD ALUMINUM ELECTROLYTIC CAPACITORS CapAl6.3X11.2X2.5 2.2uF±20% 250 V 85⁰С</v>
      </c>
    </row>
    <row r="1469" spans="1:20" x14ac:dyDescent="0.3">
      <c r="A1469" s="50" t="s">
        <v>8510</v>
      </c>
      <c r="B1469" s="50" t="str">
        <f t="shared" si="258"/>
        <v>M</v>
      </c>
      <c r="C1469" s="52" t="s">
        <v>5136</v>
      </c>
      <c r="D1469" s="50" t="s">
        <v>5585</v>
      </c>
      <c r="E1469" s="50" t="s">
        <v>5109</v>
      </c>
      <c r="F1469" s="50" t="str">
        <f t="shared" si="262"/>
        <v>250 V</v>
      </c>
      <c r="G1469" s="50" t="str">
        <f t="shared" si="260"/>
        <v>85⁰С</v>
      </c>
      <c r="H1469" s="52" t="s">
        <v>8511</v>
      </c>
      <c r="I1469" s="50" t="str">
        <f t="shared" si="254"/>
        <v>CapAl8X11.5X3.5mm 3.3uF, 250 V</v>
      </c>
      <c r="J1469" s="45" t="s">
        <v>23</v>
      </c>
      <c r="K1469" s="53" t="s">
        <v>5111</v>
      </c>
      <c r="L1469" s="45" t="s">
        <v>25</v>
      </c>
      <c r="M1469" s="52" t="str">
        <f t="shared" si="255"/>
        <v>CapAl8X11.5X3.5</v>
      </c>
      <c r="N1469" s="52" t="str">
        <f t="shared" si="253"/>
        <v>CapAl8X11.5X3.5RA</v>
      </c>
      <c r="O1469" s="52" t="str">
        <f t="shared" si="256"/>
        <v>CapAl8X11.5X3.5LA</v>
      </c>
      <c r="P1469" s="52" t="s">
        <v>8512</v>
      </c>
      <c r="Q1469" s="50" t="s">
        <v>5113</v>
      </c>
      <c r="R1469" s="50" t="s">
        <v>8229</v>
      </c>
      <c r="S1469" s="50" t="str">
        <f t="shared" ca="1" si="261"/>
        <v>C:\Altium Libraries\Passives Library\DataSheet\Aluminum Electrolytic Capacitors (Panasonic).pdf</v>
      </c>
      <c r="T1469" s="50" t="str">
        <f t="shared" si="257"/>
        <v>85℃ STANDARD ALUMINUM ELECTROLYTIC CAPACITORS CapAl8X11.5X3.5 3.3uF±20% 250 V 85⁰С</v>
      </c>
    </row>
    <row r="1470" spans="1:20" x14ac:dyDescent="0.3">
      <c r="A1470" s="50" t="s">
        <v>8513</v>
      </c>
      <c r="B1470" s="50" t="str">
        <f t="shared" si="258"/>
        <v>M</v>
      </c>
      <c r="C1470" s="52" t="s">
        <v>5136</v>
      </c>
      <c r="D1470" s="50" t="s">
        <v>5588</v>
      </c>
      <c r="E1470" s="50" t="s">
        <v>5109</v>
      </c>
      <c r="F1470" s="50" t="str">
        <f t="shared" si="262"/>
        <v>250 V</v>
      </c>
      <c r="G1470" s="50" t="str">
        <f t="shared" si="260"/>
        <v>85⁰С</v>
      </c>
      <c r="H1470" s="52" t="s">
        <v>8487</v>
      </c>
      <c r="I1470" s="50" t="str">
        <f t="shared" si="254"/>
        <v>CapAl8X11.5X3.5mm 4.7uF, 250 V</v>
      </c>
      <c r="J1470" s="45" t="s">
        <v>23</v>
      </c>
      <c r="K1470" s="53" t="s">
        <v>5111</v>
      </c>
      <c r="L1470" s="45" t="s">
        <v>25</v>
      </c>
      <c r="M1470" s="52" t="str">
        <f t="shared" si="255"/>
        <v>CapAl8X11.5X3.5</v>
      </c>
      <c r="N1470" s="52" t="str">
        <f t="shared" si="253"/>
        <v>CapAl8X11.5X3.5RA</v>
      </c>
      <c r="O1470" s="52" t="str">
        <f t="shared" si="256"/>
        <v>CapAl8X11.5X3.5LA</v>
      </c>
      <c r="P1470" s="52" t="s">
        <v>8514</v>
      </c>
      <c r="Q1470" s="50" t="s">
        <v>5113</v>
      </c>
      <c r="R1470" s="50" t="s">
        <v>8229</v>
      </c>
      <c r="S1470" s="50" t="str">
        <f t="shared" ca="1" si="261"/>
        <v>C:\Altium Libraries\Passives Library\DataSheet\Aluminum Electrolytic Capacitors (Panasonic).pdf</v>
      </c>
      <c r="T1470" s="50" t="str">
        <f t="shared" si="257"/>
        <v>85℃ STANDARD ALUMINUM ELECTROLYTIC CAPACITORS CapAl8X11.5X3.5 4.7uF±20% 250 V 85⁰С</v>
      </c>
    </row>
    <row r="1471" spans="1:20" x14ac:dyDescent="0.3">
      <c r="A1471" s="50" t="s">
        <v>8515</v>
      </c>
      <c r="B1471" s="50" t="str">
        <f t="shared" si="258"/>
        <v>M</v>
      </c>
      <c r="C1471" s="52" t="s">
        <v>5158</v>
      </c>
      <c r="D1471" s="50" t="str">
        <f t="shared" si="259"/>
        <v>10uF</v>
      </c>
      <c r="E1471" s="50" t="s">
        <v>5109</v>
      </c>
      <c r="F1471" s="50" t="str">
        <f t="shared" si="262"/>
        <v>250 V</v>
      </c>
      <c r="G1471" s="50" t="str">
        <f t="shared" si="260"/>
        <v>85⁰С</v>
      </c>
      <c r="H1471" s="52" t="s">
        <v>8195</v>
      </c>
      <c r="I1471" s="50" t="str">
        <f t="shared" si="254"/>
        <v>CapAl10X16X5.0mm 10uF, 250 V</v>
      </c>
      <c r="J1471" s="45" t="s">
        <v>23</v>
      </c>
      <c r="K1471" s="53" t="s">
        <v>5111</v>
      </c>
      <c r="L1471" s="45" t="s">
        <v>25</v>
      </c>
      <c r="M1471" s="52" t="str">
        <f t="shared" si="255"/>
        <v>CapAl10X16X5.0</v>
      </c>
      <c r="N1471" s="52" t="str">
        <f t="shared" si="253"/>
        <v>CapAl10X16X5.0RA</v>
      </c>
      <c r="O1471" s="52" t="str">
        <f t="shared" si="256"/>
        <v>CapAl10X16X5.0LA</v>
      </c>
      <c r="P1471" s="52" t="s">
        <v>8516</v>
      </c>
      <c r="Q1471" s="50" t="s">
        <v>5113</v>
      </c>
      <c r="R1471" s="50" t="s">
        <v>8229</v>
      </c>
      <c r="S1471" s="50" t="str">
        <f t="shared" ca="1" si="261"/>
        <v>C:\Altium Libraries\Passives Library\DataSheet\Aluminum Electrolytic Capacitors (Panasonic).pdf</v>
      </c>
      <c r="T1471" s="50" t="str">
        <f t="shared" si="257"/>
        <v>85℃ STANDARD ALUMINUM ELECTROLYTIC CAPACITORS CapAl10X16X5.0 10uF±20% 250 V 85⁰С</v>
      </c>
    </row>
    <row r="1472" spans="1:20" x14ac:dyDescent="0.3">
      <c r="A1472" s="50" t="s">
        <v>8517</v>
      </c>
      <c r="B1472" s="50" t="str">
        <f t="shared" si="258"/>
        <v>M</v>
      </c>
      <c r="C1472" s="52" t="s">
        <v>5162</v>
      </c>
      <c r="D1472" s="50" t="str">
        <f t="shared" si="259"/>
        <v>22uF</v>
      </c>
      <c r="E1472" s="50" t="s">
        <v>5109</v>
      </c>
      <c r="F1472" s="50" t="str">
        <f t="shared" si="262"/>
        <v>250 V</v>
      </c>
      <c r="G1472" s="50" t="str">
        <f t="shared" si="260"/>
        <v>85⁰С</v>
      </c>
      <c r="H1472" s="52" t="s">
        <v>8198</v>
      </c>
      <c r="I1472" s="50" t="str">
        <f t="shared" si="254"/>
        <v>CapAl10X20X5.0mm 22uF, 250 V</v>
      </c>
      <c r="J1472" s="45" t="s">
        <v>23</v>
      </c>
      <c r="K1472" s="53" t="s">
        <v>5111</v>
      </c>
      <c r="L1472" s="45" t="s">
        <v>25</v>
      </c>
      <c r="M1472" s="52" t="str">
        <f t="shared" si="255"/>
        <v>CapAl10X20X5.0</v>
      </c>
      <c r="N1472" s="52" t="str">
        <f t="shared" si="253"/>
        <v>CapAl10X20X5.0RA</v>
      </c>
      <c r="O1472" s="52" t="str">
        <f t="shared" si="256"/>
        <v>CapAl10X20X5.0LA</v>
      </c>
      <c r="P1472" s="52" t="s">
        <v>8518</v>
      </c>
      <c r="Q1472" s="50" t="s">
        <v>5113</v>
      </c>
      <c r="R1472" s="50" t="s">
        <v>8229</v>
      </c>
      <c r="S1472" s="50" t="str">
        <f t="shared" ca="1" si="261"/>
        <v>C:\Altium Libraries\Passives Library\DataSheet\Aluminum Electrolytic Capacitors (Panasonic).pdf</v>
      </c>
      <c r="T1472" s="50" t="str">
        <f t="shared" si="257"/>
        <v>85℃ STANDARD ALUMINUM ELECTROLYTIC CAPACITORS CapAl10X20X5.0 22uF±20% 250 V 85⁰С</v>
      </c>
    </row>
    <row r="1473" spans="1:20" x14ac:dyDescent="0.3">
      <c r="A1473" s="50" t="s">
        <v>8519</v>
      </c>
      <c r="B1473" s="50" t="str">
        <f t="shared" si="258"/>
        <v>M</v>
      </c>
      <c r="C1473" s="52" t="s">
        <v>5184</v>
      </c>
      <c r="D1473" s="50" t="str">
        <f t="shared" si="259"/>
        <v>33uF</v>
      </c>
      <c r="E1473" s="50" t="s">
        <v>5109</v>
      </c>
      <c r="F1473" s="50" t="str">
        <f t="shared" si="262"/>
        <v>250 V</v>
      </c>
      <c r="G1473" s="50" t="str">
        <f t="shared" si="260"/>
        <v>85⁰С</v>
      </c>
      <c r="H1473" s="52" t="s">
        <v>8170</v>
      </c>
      <c r="I1473" s="50" t="str">
        <f t="shared" si="254"/>
        <v>CapAl12.5X20X5.0mm 33uF, 250 V</v>
      </c>
      <c r="J1473" s="45" t="s">
        <v>23</v>
      </c>
      <c r="K1473" s="53" t="s">
        <v>5111</v>
      </c>
      <c r="L1473" s="45" t="s">
        <v>25</v>
      </c>
      <c r="M1473" s="52" t="str">
        <f t="shared" si="255"/>
        <v>CapAl12.5X20X5.0</v>
      </c>
      <c r="N1473" s="52" t="str">
        <f t="shared" si="253"/>
        <v>CapAl12.5X20X5.0RA</v>
      </c>
      <c r="O1473" s="52" t="str">
        <f t="shared" si="256"/>
        <v>CapAl12.5X20X5.0LA</v>
      </c>
      <c r="P1473" s="52" t="s">
        <v>8520</v>
      </c>
      <c r="Q1473" s="50" t="s">
        <v>5113</v>
      </c>
      <c r="R1473" s="50" t="s">
        <v>8229</v>
      </c>
      <c r="S1473" s="50" t="str">
        <f t="shared" ca="1" si="261"/>
        <v>C:\Altium Libraries\Passives Library\DataSheet\Aluminum Electrolytic Capacitors (Panasonic).pdf</v>
      </c>
      <c r="T1473" s="50" t="str">
        <f t="shared" si="257"/>
        <v>85℃ STANDARD ALUMINUM ELECTROLYTIC CAPACITORS CapAl12.5X20X5.0 33uF±20% 250 V 85⁰С</v>
      </c>
    </row>
    <row r="1474" spans="1:20" x14ac:dyDescent="0.3">
      <c r="A1474" s="50" t="s">
        <v>8521</v>
      </c>
      <c r="B1474" s="50" t="str">
        <f t="shared" si="258"/>
        <v>M</v>
      </c>
      <c r="C1474" s="52" t="s">
        <v>5196</v>
      </c>
      <c r="D1474" s="50" t="str">
        <f t="shared" si="259"/>
        <v>47uF</v>
      </c>
      <c r="E1474" s="50" t="s">
        <v>5109</v>
      </c>
      <c r="F1474" s="50" t="str">
        <f t="shared" si="262"/>
        <v>250 V</v>
      </c>
      <c r="G1474" s="50" t="str">
        <f t="shared" si="260"/>
        <v>85⁰С</v>
      </c>
      <c r="H1474" s="52" t="s">
        <v>8258</v>
      </c>
      <c r="I1474" s="50" t="str">
        <f t="shared" si="254"/>
        <v>CapAl12.5X25X5.0mm 47uF, 250 V</v>
      </c>
      <c r="J1474" s="45" t="s">
        <v>23</v>
      </c>
      <c r="K1474" s="53" t="s">
        <v>5111</v>
      </c>
      <c r="L1474" s="45" t="s">
        <v>25</v>
      </c>
      <c r="M1474" s="52" t="str">
        <f t="shared" si="255"/>
        <v>CapAl12.5X25X5.0</v>
      </c>
      <c r="N1474" s="52" t="str">
        <f t="shared" si="253"/>
        <v>CapAl12.5X25X5.0RA</v>
      </c>
      <c r="O1474" s="52" t="str">
        <f t="shared" si="256"/>
        <v>CapAl12.5X25X5.0LA</v>
      </c>
      <c r="P1474" s="52" t="s">
        <v>8522</v>
      </c>
      <c r="Q1474" s="50" t="s">
        <v>5113</v>
      </c>
      <c r="R1474" s="50" t="s">
        <v>8229</v>
      </c>
      <c r="S1474" s="50" t="str">
        <f t="shared" ca="1" si="261"/>
        <v>C:\Altium Libraries\Passives Library\DataSheet\Aluminum Electrolytic Capacitors (Panasonic).pdf</v>
      </c>
      <c r="T1474" s="50" t="str">
        <f t="shared" si="257"/>
        <v>85℃ STANDARD ALUMINUM ELECTROLYTIC CAPACITORS CapAl12.5X25X5.0 47uF±20% 250 V 85⁰С</v>
      </c>
    </row>
    <row r="1475" spans="1:20" x14ac:dyDescent="0.3">
      <c r="A1475" s="50" t="s">
        <v>8523</v>
      </c>
      <c r="B1475" s="50" t="str">
        <f t="shared" si="258"/>
        <v>M</v>
      </c>
      <c r="C1475" s="52" t="s">
        <v>5226</v>
      </c>
      <c r="D1475" s="50" t="str">
        <f t="shared" si="259"/>
        <v>100uF</v>
      </c>
      <c r="E1475" s="50" t="s">
        <v>5109</v>
      </c>
      <c r="F1475" s="50" t="str">
        <f t="shared" si="262"/>
        <v>250 V</v>
      </c>
      <c r="G1475" s="50" t="str">
        <f t="shared" si="260"/>
        <v>85⁰С</v>
      </c>
      <c r="H1475" s="52" t="s">
        <v>8524</v>
      </c>
      <c r="I1475" s="50" t="str">
        <f t="shared" si="254"/>
        <v>CapAl16X31.5X7.5mm 100uF, 250 V</v>
      </c>
      <c r="J1475" s="45" t="s">
        <v>23</v>
      </c>
      <c r="K1475" s="53" t="s">
        <v>5111</v>
      </c>
      <c r="L1475" s="45" t="s">
        <v>25</v>
      </c>
      <c r="M1475" s="52" t="str">
        <f t="shared" si="255"/>
        <v>CapAl16X31.5X7.5</v>
      </c>
      <c r="N1475" s="52" t="str">
        <f t="shared" ref="N1475:N1538" si="263">CONCATENATE(M1475,"RA")</f>
        <v>CapAl16X31.5X7.5RA</v>
      </c>
      <c r="O1475" s="52" t="str">
        <f t="shared" si="256"/>
        <v>CapAl16X31.5X7.5LA</v>
      </c>
      <c r="P1475" s="52" t="s">
        <v>8525</v>
      </c>
      <c r="Q1475" s="50" t="s">
        <v>5113</v>
      </c>
      <c r="R1475" s="50" t="s">
        <v>8229</v>
      </c>
      <c r="S1475" s="50" t="str">
        <f t="shared" ca="1" si="261"/>
        <v>C:\Altium Libraries\Passives Library\DataSheet\Aluminum Electrolytic Capacitors (Panasonic).pdf</v>
      </c>
      <c r="T1475" s="50" t="str">
        <f t="shared" si="257"/>
        <v>85℃ STANDARD ALUMINUM ELECTROLYTIC CAPACITORS CapAl16X31.5X7.5 100uF±20% 250 V 85⁰С</v>
      </c>
    </row>
    <row r="1476" spans="1:20" x14ac:dyDescent="0.3">
      <c r="A1476" s="50" t="s">
        <v>8526</v>
      </c>
      <c r="B1476" s="50" t="str">
        <f t="shared" si="258"/>
        <v>M</v>
      </c>
      <c r="C1476" s="52" t="s">
        <v>5328</v>
      </c>
      <c r="D1476" s="50" t="str">
        <f t="shared" si="259"/>
        <v>220uF</v>
      </c>
      <c r="E1476" s="50" t="s">
        <v>5109</v>
      </c>
      <c r="F1476" s="50" t="str">
        <f t="shared" si="262"/>
        <v>250 V</v>
      </c>
      <c r="G1476" s="50" t="str">
        <f t="shared" si="260"/>
        <v>85⁰С</v>
      </c>
      <c r="H1476" s="52" t="s">
        <v>8527</v>
      </c>
      <c r="I1476" s="50" t="str">
        <f t="shared" si="254"/>
        <v>CapAl18X40X7.5mm 220uF, 250 V</v>
      </c>
      <c r="J1476" s="45" t="s">
        <v>23</v>
      </c>
      <c r="K1476" s="53" t="s">
        <v>5111</v>
      </c>
      <c r="L1476" s="45" t="s">
        <v>25</v>
      </c>
      <c r="M1476" s="52" t="str">
        <f t="shared" si="255"/>
        <v>CapAl18X40X7.5</v>
      </c>
      <c r="N1476" s="52" t="str">
        <f t="shared" si="263"/>
        <v>CapAl18X40X7.5RA</v>
      </c>
      <c r="O1476" s="52" t="str">
        <f t="shared" si="256"/>
        <v>CapAl18X40X7.5LA</v>
      </c>
      <c r="P1476" s="52" t="s">
        <v>8528</v>
      </c>
      <c r="Q1476" s="50" t="s">
        <v>5113</v>
      </c>
      <c r="R1476" s="50" t="s">
        <v>8229</v>
      </c>
      <c r="S1476" s="50" t="str">
        <f t="shared" ca="1" si="261"/>
        <v>C:\Altium Libraries\Passives Library\DataSheet\Aluminum Electrolytic Capacitors (Panasonic).pdf</v>
      </c>
      <c r="T1476" s="50" t="str">
        <f t="shared" si="257"/>
        <v>85℃ STANDARD ALUMINUM ELECTROLYTIC CAPACITORS CapAl18X40X7.5 220uF±20% 250 V 85⁰С</v>
      </c>
    </row>
    <row r="1477" spans="1:20" x14ac:dyDescent="0.3">
      <c r="A1477" s="50" t="s">
        <v>8529</v>
      </c>
      <c r="B1477" s="50" t="str">
        <f t="shared" si="258"/>
        <v>M</v>
      </c>
      <c r="C1477" s="52" t="s">
        <v>5136</v>
      </c>
      <c r="D1477" s="50" t="s">
        <v>5581</v>
      </c>
      <c r="E1477" s="50" t="s">
        <v>5109</v>
      </c>
      <c r="F1477" s="50" t="str">
        <f t="shared" si="262"/>
        <v>350 V</v>
      </c>
      <c r="G1477" s="50" t="str">
        <f t="shared" si="260"/>
        <v>85⁰С</v>
      </c>
      <c r="H1477" s="52" t="s">
        <v>8530</v>
      </c>
      <c r="I1477" s="50" t="str">
        <f t="shared" si="254"/>
        <v>CapAl8X11.5X3.5mm 2.2uF, 350 V</v>
      </c>
      <c r="J1477" s="45" t="s">
        <v>23</v>
      </c>
      <c r="K1477" s="53" t="s">
        <v>5111</v>
      </c>
      <c r="L1477" s="45" t="s">
        <v>25</v>
      </c>
      <c r="M1477" s="52" t="str">
        <f t="shared" si="255"/>
        <v>CapAl8X11.5X3.5</v>
      </c>
      <c r="N1477" s="52" t="str">
        <f t="shared" si="263"/>
        <v>CapAl8X11.5X3.5RA</v>
      </c>
      <c r="O1477" s="52" t="str">
        <f t="shared" si="256"/>
        <v>CapAl8X11.5X3.5LA</v>
      </c>
      <c r="P1477" s="52" t="s">
        <v>8531</v>
      </c>
      <c r="Q1477" s="50" t="s">
        <v>5113</v>
      </c>
      <c r="R1477" s="50" t="s">
        <v>8229</v>
      </c>
      <c r="S1477" s="50" t="str">
        <f t="shared" ca="1" si="261"/>
        <v>C:\Altium Libraries\Passives Library\DataSheet\Aluminum Electrolytic Capacitors (Panasonic).pdf</v>
      </c>
      <c r="T1477" s="50" t="str">
        <f t="shared" si="257"/>
        <v>85℃ STANDARD ALUMINUM ELECTROLYTIC CAPACITORS CapAl8X11.5X3.5 2.2uF±20% 350 V 85⁰С</v>
      </c>
    </row>
    <row r="1478" spans="1:20" x14ac:dyDescent="0.3">
      <c r="A1478" s="50" t="s">
        <v>8532</v>
      </c>
      <c r="B1478" s="50" t="str">
        <f t="shared" si="258"/>
        <v>M</v>
      </c>
      <c r="C1478" s="52" t="s">
        <v>5136</v>
      </c>
      <c r="D1478" s="50" t="s">
        <v>5585</v>
      </c>
      <c r="E1478" s="50" t="s">
        <v>5109</v>
      </c>
      <c r="F1478" s="50" t="str">
        <f t="shared" si="262"/>
        <v>350 V</v>
      </c>
      <c r="G1478" s="50" t="str">
        <f t="shared" si="260"/>
        <v>85⁰С</v>
      </c>
      <c r="H1478" s="52" t="s">
        <v>8179</v>
      </c>
      <c r="I1478" s="50" t="str">
        <f t="shared" si="254"/>
        <v>CapAl8X11.5X3.5mm 3.3uF, 350 V</v>
      </c>
      <c r="J1478" s="45" t="s">
        <v>23</v>
      </c>
      <c r="K1478" s="53" t="s">
        <v>5111</v>
      </c>
      <c r="L1478" s="45" t="s">
        <v>25</v>
      </c>
      <c r="M1478" s="52" t="str">
        <f t="shared" si="255"/>
        <v>CapAl8X11.5X3.5</v>
      </c>
      <c r="N1478" s="52" t="str">
        <f t="shared" si="263"/>
        <v>CapAl8X11.5X3.5RA</v>
      </c>
      <c r="O1478" s="52" t="str">
        <f t="shared" si="256"/>
        <v>CapAl8X11.5X3.5LA</v>
      </c>
      <c r="P1478" s="52" t="s">
        <v>8533</v>
      </c>
      <c r="Q1478" s="50" t="s">
        <v>5113</v>
      </c>
      <c r="R1478" s="50" t="s">
        <v>8229</v>
      </c>
      <c r="S1478" s="50" t="str">
        <f t="shared" ca="1" si="261"/>
        <v>C:\Altium Libraries\Passives Library\DataSheet\Aluminum Electrolytic Capacitors (Panasonic).pdf</v>
      </c>
      <c r="T1478" s="50" t="str">
        <f t="shared" si="257"/>
        <v>85℃ STANDARD ALUMINUM ELECTROLYTIC CAPACITORS CapAl8X11.5X3.5 3.3uF±20% 350 V 85⁰С</v>
      </c>
    </row>
    <row r="1479" spans="1:20" x14ac:dyDescent="0.3">
      <c r="A1479" s="50" t="s">
        <v>8534</v>
      </c>
      <c r="B1479" s="50" t="str">
        <f t="shared" si="258"/>
        <v>M</v>
      </c>
      <c r="C1479" s="52" t="s">
        <v>5148</v>
      </c>
      <c r="D1479" s="50" t="s">
        <v>5588</v>
      </c>
      <c r="E1479" s="50" t="s">
        <v>5109</v>
      </c>
      <c r="F1479" s="50" t="str">
        <f t="shared" si="262"/>
        <v>350 V</v>
      </c>
      <c r="G1479" s="50" t="str">
        <f t="shared" si="260"/>
        <v>85⁰С</v>
      </c>
      <c r="H1479" s="52" t="s">
        <v>8370</v>
      </c>
      <c r="I1479" s="50" t="str">
        <f t="shared" si="254"/>
        <v>CapAl10X12.5X5.0mm 4.7uF, 350 V</v>
      </c>
      <c r="J1479" s="45" t="s">
        <v>23</v>
      </c>
      <c r="K1479" s="53" t="s">
        <v>5111</v>
      </c>
      <c r="L1479" s="45" t="s">
        <v>25</v>
      </c>
      <c r="M1479" s="52" t="str">
        <f t="shared" si="255"/>
        <v>CapAl10X12.5X5.0</v>
      </c>
      <c r="N1479" s="52" t="str">
        <f t="shared" si="263"/>
        <v>CapAl10X12.5X5.0RA</v>
      </c>
      <c r="O1479" s="52" t="str">
        <f t="shared" si="256"/>
        <v>CapAl10X12.5X5.0LA</v>
      </c>
      <c r="P1479" s="52" t="s">
        <v>8535</v>
      </c>
      <c r="Q1479" s="50" t="s">
        <v>5113</v>
      </c>
      <c r="R1479" s="50" t="s">
        <v>8229</v>
      </c>
      <c r="S1479" s="50" t="str">
        <f t="shared" ca="1" si="261"/>
        <v>C:\Altium Libraries\Passives Library\DataSheet\Aluminum Electrolytic Capacitors (Panasonic).pdf</v>
      </c>
      <c r="T1479" s="50" t="str">
        <f t="shared" si="257"/>
        <v>85℃ STANDARD ALUMINUM ELECTROLYTIC CAPACITORS CapAl10X12.5X5.0 4.7uF±20% 350 V 85⁰С</v>
      </c>
    </row>
    <row r="1480" spans="1:20" x14ac:dyDescent="0.3">
      <c r="A1480" s="50" t="s">
        <v>8536</v>
      </c>
      <c r="B1480" s="50" t="str">
        <f t="shared" si="258"/>
        <v>M</v>
      </c>
      <c r="C1480" s="52" t="s">
        <v>5162</v>
      </c>
      <c r="D1480" s="50" t="str">
        <f t="shared" si="259"/>
        <v>10uF</v>
      </c>
      <c r="E1480" s="50" t="s">
        <v>5109</v>
      </c>
      <c r="F1480" s="50" t="str">
        <f t="shared" si="262"/>
        <v>350 V</v>
      </c>
      <c r="G1480" s="50" t="str">
        <f t="shared" si="260"/>
        <v>85⁰С</v>
      </c>
      <c r="H1480" s="52" t="s">
        <v>8432</v>
      </c>
      <c r="I1480" s="50" t="str">
        <f t="shared" si="254"/>
        <v>CapAl10X20X5.0mm 10uF, 350 V</v>
      </c>
      <c r="J1480" s="45" t="s">
        <v>23</v>
      </c>
      <c r="K1480" s="53" t="s">
        <v>5111</v>
      </c>
      <c r="L1480" s="45" t="s">
        <v>25</v>
      </c>
      <c r="M1480" s="52" t="str">
        <f t="shared" si="255"/>
        <v>CapAl10X20X5.0</v>
      </c>
      <c r="N1480" s="52" t="str">
        <f t="shared" si="263"/>
        <v>CapAl10X20X5.0RA</v>
      </c>
      <c r="O1480" s="52" t="str">
        <f t="shared" si="256"/>
        <v>CapAl10X20X5.0LA</v>
      </c>
      <c r="P1480" s="52" t="s">
        <v>8537</v>
      </c>
      <c r="Q1480" s="50" t="s">
        <v>5113</v>
      </c>
      <c r="R1480" s="50" t="s">
        <v>8229</v>
      </c>
      <c r="S1480" s="50" t="str">
        <f t="shared" ca="1" si="261"/>
        <v>C:\Altium Libraries\Passives Library\DataSheet\Aluminum Electrolytic Capacitors (Panasonic).pdf</v>
      </c>
      <c r="T1480" s="50" t="str">
        <f t="shared" si="257"/>
        <v>85℃ STANDARD ALUMINUM ELECTROLYTIC CAPACITORS CapAl10X20X5.0 10uF±20% 350 V 85⁰С</v>
      </c>
    </row>
    <row r="1481" spans="1:20" x14ac:dyDescent="0.3">
      <c r="A1481" s="50" t="s">
        <v>8538</v>
      </c>
      <c r="B1481" s="50" t="str">
        <f t="shared" si="258"/>
        <v>M</v>
      </c>
      <c r="C1481" s="52" t="s">
        <v>5184</v>
      </c>
      <c r="D1481" s="50" t="str">
        <f t="shared" si="259"/>
        <v>22uF</v>
      </c>
      <c r="E1481" s="50" t="s">
        <v>5109</v>
      </c>
      <c r="F1481" s="50" t="str">
        <f t="shared" si="262"/>
        <v>350 V</v>
      </c>
      <c r="G1481" s="50" t="str">
        <f t="shared" si="260"/>
        <v>85⁰С</v>
      </c>
      <c r="H1481" s="52" t="s">
        <v>8539</v>
      </c>
      <c r="I1481" s="50" t="str">
        <f t="shared" si="254"/>
        <v>CapAl12.5X20X5.0mm 22uF, 350 V</v>
      </c>
      <c r="J1481" s="45" t="s">
        <v>23</v>
      </c>
      <c r="K1481" s="53" t="s">
        <v>5111</v>
      </c>
      <c r="L1481" s="45" t="s">
        <v>25</v>
      </c>
      <c r="M1481" s="52" t="str">
        <f t="shared" si="255"/>
        <v>CapAl12.5X20X5.0</v>
      </c>
      <c r="N1481" s="52" t="str">
        <f t="shared" si="263"/>
        <v>CapAl12.5X20X5.0RA</v>
      </c>
      <c r="O1481" s="52" t="str">
        <f t="shared" si="256"/>
        <v>CapAl12.5X20X5.0LA</v>
      </c>
      <c r="P1481" s="52" t="s">
        <v>8540</v>
      </c>
      <c r="Q1481" s="50" t="s">
        <v>5113</v>
      </c>
      <c r="R1481" s="50" t="s">
        <v>8229</v>
      </c>
      <c r="S1481" s="50" t="str">
        <f t="shared" ca="1" si="261"/>
        <v>C:\Altium Libraries\Passives Library\DataSheet\Aluminum Electrolytic Capacitors (Panasonic).pdf</v>
      </c>
      <c r="T1481" s="50" t="str">
        <f t="shared" si="257"/>
        <v>85℃ STANDARD ALUMINUM ELECTROLYTIC CAPACITORS CapAl12.5X20X5.0 22uF±20% 350 V 85⁰С</v>
      </c>
    </row>
    <row r="1482" spans="1:20" x14ac:dyDescent="0.3">
      <c r="A1482" s="50" t="s">
        <v>8541</v>
      </c>
      <c r="B1482" s="50" t="str">
        <f t="shared" si="258"/>
        <v>M</v>
      </c>
      <c r="C1482" s="52" t="s">
        <v>5218</v>
      </c>
      <c r="D1482" s="50" t="str">
        <f t="shared" si="259"/>
        <v>30uF</v>
      </c>
      <c r="E1482" s="50" t="s">
        <v>5109</v>
      </c>
      <c r="F1482" s="50" t="str">
        <f t="shared" si="262"/>
        <v>350 V</v>
      </c>
      <c r="G1482" s="50" t="str">
        <f t="shared" si="260"/>
        <v>85⁰С</v>
      </c>
      <c r="H1482" s="52" t="s">
        <v>8497</v>
      </c>
      <c r="I1482" s="50" t="str">
        <f t="shared" si="254"/>
        <v>CapAl16X25X7.5mm 30uF, 350 V</v>
      </c>
      <c r="J1482" s="45" t="s">
        <v>23</v>
      </c>
      <c r="K1482" s="53" t="s">
        <v>5111</v>
      </c>
      <c r="L1482" s="45" t="s">
        <v>25</v>
      </c>
      <c r="M1482" s="52" t="str">
        <f t="shared" si="255"/>
        <v>CapAl16X25X7.5</v>
      </c>
      <c r="N1482" s="52" t="str">
        <f t="shared" si="263"/>
        <v>CapAl16X25X7.5RA</v>
      </c>
      <c r="O1482" s="52" t="str">
        <f t="shared" si="256"/>
        <v>CapAl16X25X7.5LA</v>
      </c>
      <c r="P1482" s="52" t="s">
        <v>8542</v>
      </c>
      <c r="Q1482" s="50" t="s">
        <v>5113</v>
      </c>
      <c r="R1482" s="50" t="s">
        <v>8229</v>
      </c>
      <c r="S1482" s="50" t="str">
        <f t="shared" ca="1" si="261"/>
        <v>C:\Altium Libraries\Passives Library\DataSheet\Aluminum Electrolytic Capacitors (Panasonic).pdf</v>
      </c>
      <c r="T1482" s="50" t="str">
        <f t="shared" si="257"/>
        <v>85℃ STANDARD ALUMINUM ELECTROLYTIC CAPACITORS CapAl16X25X7.5 30uF±20% 350 V 85⁰С</v>
      </c>
    </row>
    <row r="1483" spans="1:20" x14ac:dyDescent="0.3">
      <c r="A1483" s="50" t="s">
        <v>8543</v>
      </c>
      <c r="B1483" s="50" t="str">
        <f t="shared" si="258"/>
        <v>M</v>
      </c>
      <c r="C1483" s="52" t="s">
        <v>5218</v>
      </c>
      <c r="D1483" s="50" t="str">
        <f t="shared" si="259"/>
        <v>47uF</v>
      </c>
      <c r="E1483" s="50" t="s">
        <v>5109</v>
      </c>
      <c r="F1483" s="50" t="str">
        <f t="shared" si="262"/>
        <v>350 V</v>
      </c>
      <c r="G1483" s="50" t="str">
        <f t="shared" si="260"/>
        <v>85⁰С</v>
      </c>
      <c r="H1483" s="52" t="s">
        <v>8544</v>
      </c>
      <c r="I1483" s="50" t="str">
        <f t="shared" si="254"/>
        <v>CapAl16X25X7.5mm 47uF, 350 V</v>
      </c>
      <c r="J1483" s="45" t="s">
        <v>23</v>
      </c>
      <c r="K1483" s="53" t="s">
        <v>5111</v>
      </c>
      <c r="L1483" s="45" t="s">
        <v>25</v>
      </c>
      <c r="M1483" s="52" t="str">
        <f t="shared" si="255"/>
        <v>CapAl16X25X7.5</v>
      </c>
      <c r="N1483" s="52" t="str">
        <f t="shared" si="263"/>
        <v>CapAl16X25X7.5RA</v>
      </c>
      <c r="O1483" s="52" t="str">
        <f t="shared" si="256"/>
        <v>CapAl16X25X7.5LA</v>
      </c>
      <c r="P1483" s="52" t="s">
        <v>8545</v>
      </c>
      <c r="Q1483" s="50" t="s">
        <v>5113</v>
      </c>
      <c r="R1483" s="50" t="s">
        <v>8229</v>
      </c>
      <c r="S1483" s="50" t="str">
        <f t="shared" ca="1" si="261"/>
        <v>C:\Altium Libraries\Passives Library\DataSheet\Aluminum Electrolytic Capacitors (Panasonic).pdf</v>
      </c>
      <c r="T1483" s="50" t="str">
        <f t="shared" si="257"/>
        <v>85℃ STANDARD ALUMINUM ELECTROLYTIC CAPACITORS CapAl16X25X7.5 47uF±20% 350 V 85⁰С</v>
      </c>
    </row>
    <row r="1484" spans="1:20" x14ac:dyDescent="0.3">
      <c r="A1484" s="50" t="s">
        <v>8546</v>
      </c>
      <c r="B1484" s="50" t="str">
        <f t="shared" si="258"/>
        <v>M</v>
      </c>
      <c r="C1484" s="52" t="s">
        <v>5234</v>
      </c>
      <c r="D1484" s="50" t="str">
        <f t="shared" si="259"/>
        <v>100uF</v>
      </c>
      <c r="E1484" s="50" t="s">
        <v>5109</v>
      </c>
      <c r="F1484" s="50" t="str">
        <f t="shared" si="262"/>
        <v>350 V</v>
      </c>
      <c r="G1484" s="50" t="str">
        <f t="shared" si="260"/>
        <v>85⁰С</v>
      </c>
      <c r="H1484" s="52" t="s">
        <v>8547</v>
      </c>
      <c r="I1484" s="50" t="str">
        <f t="shared" si="254"/>
        <v>CapAl18X31.5X7.5mm 100uF, 350 V</v>
      </c>
      <c r="J1484" s="45" t="s">
        <v>23</v>
      </c>
      <c r="K1484" s="53" t="s">
        <v>5111</v>
      </c>
      <c r="L1484" s="45" t="s">
        <v>25</v>
      </c>
      <c r="M1484" s="52" t="str">
        <f t="shared" si="255"/>
        <v>CapAl18X31.5X7.5</v>
      </c>
      <c r="N1484" s="52" t="str">
        <f t="shared" si="263"/>
        <v>CapAl18X31.5X7.5RA</v>
      </c>
      <c r="O1484" s="52" t="str">
        <f t="shared" si="256"/>
        <v>CapAl18X31.5X7.5LA</v>
      </c>
      <c r="P1484" s="52" t="s">
        <v>8548</v>
      </c>
      <c r="Q1484" s="50" t="s">
        <v>5113</v>
      </c>
      <c r="R1484" s="50" t="s">
        <v>8229</v>
      </c>
      <c r="S1484" s="50" t="str">
        <f t="shared" ca="1" si="261"/>
        <v>C:\Altium Libraries\Passives Library\DataSheet\Aluminum Electrolytic Capacitors (Panasonic).pdf</v>
      </c>
      <c r="T1484" s="50" t="str">
        <f t="shared" si="257"/>
        <v>85℃ STANDARD ALUMINUM ELECTROLYTIC CAPACITORS CapAl18X31.5X7.5 100uF±20% 350 V 85⁰С</v>
      </c>
    </row>
    <row r="1485" spans="1:20" x14ac:dyDescent="0.3">
      <c r="A1485" s="50" t="s">
        <v>8549</v>
      </c>
      <c r="B1485" s="50" t="str">
        <f t="shared" si="258"/>
        <v>M</v>
      </c>
      <c r="C1485" s="52" t="s">
        <v>5136</v>
      </c>
      <c r="D1485" s="50" t="s">
        <v>5581</v>
      </c>
      <c r="E1485" s="50" t="s">
        <v>5109</v>
      </c>
      <c r="F1485" s="50" t="str">
        <f t="shared" si="262"/>
        <v>400 V</v>
      </c>
      <c r="G1485" s="50" t="str">
        <f t="shared" si="260"/>
        <v>85⁰С</v>
      </c>
      <c r="H1485" s="52" t="s">
        <v>8215</v>
      </c>
      <c r="I1485" s="50" t="str">
        <f t="shared" si="254"/>
        <v>CapAl8X11.5X3.5mm 2.2uF, 400 V</v>
      </c>
      <c r="J1485" s="45" t="s">
        <v>23</v>
      </c>
      <c r="K1485" s="53" t="s">
        <v>5111</v>
      </c>
      <c r="L1485" s="45" t="s">
        <v>25</v>
      </c>
      <c r="M1485" s="52" t="str">
        <f t="shared" si="255"/>
        <v>CapAl8X11.5X3.5</v>
      </c>
      <c r="N1485" s="52" t="str">
        <f t="shared" si="263"/>
        <v>CapAl8X11.5X3.5RA</v>
      </c>
      <c r="O1485" s="52" t="str">
        <f t="shared" si="256"/>
        <v>CapAl8X11.5X3.5LA</v>
      </c>
      <c r="P1485" s="52" t="s">
        <v>8550</v>
      </c>
      <c r="Q1485" s="50" t="s">
        <v>5113</v>
      </c>
      <c r="R1485" s="50" t="s">
        <v>8229</v>
      </c>
      <c r="S1485" s="50" t="str">
        <f t="shared" ca="1" si="261"/>
        <v>C:\Altium Libraries\Passives Library\DataSheet\Aluminum Electrolytic Capacitors (Panasonic).pdf</v>
      </c>
      <c r="T1485" s="50" t="str">
        <f t="shared" si="257"/>
        <v>85℃ STANDARD ALUMINUM ELECTROLYTIC CAPACITORS CapAl8X11.5X3.5 2.2uF±20% 400 V 85⁰С</v>
      </c>
    </row>
    <row r="1486" spans="1:20" x14ac:dyDescent="0.3">
      <c r="A1486" s="50" t="s">
        <v>8551</v>
      </c>
      <c r="B1486" s="50" t="str">
        <f t="shared" si="258"/>
        <v>M</v>
      </c>
      <c r="C1486" s="52" t="s">
        <v>5148</v>
      </c>
      <c r="D1486" s="50" t="s">
        <v>5585</v>
      </c>
      <c r="E1486" s="50" t="s">
        <v>5109</v>
      </c>
      <c r="F1486" s="50" t="str">
        <f t="shared" si="262"/>
        <v>400 V</v>
      </c>
      <c r="G1486" s="50" t="str">
        <f t="shared" si="260"/>
        <v>85⁰С</v>
      </c>
      <c r="H1486" s="52" t="s">
        <v>8552</v>
      </c>
      <c r="I1486" s="50" t="str">
        <f t="shared" si="254"/>
        <v>CapAl10X12.5X5.0mm 3.3uF, 400 V</v>
      </c>
      <c r="J1486" s="45" t="s">
        <v>23</v>
      </c>
      <c r="K1486" s="53" t="s">
        <v>5111</v>
      </c>
      <c r="L1486" s="45" t="s">
        <v>25</v>
      </c>
      <c r="M1486" s="52" t="str">
        <f t="shared" si="255"/>
        <v>CapAl10X12.5X5.0</v>
      </c>
      <c r="N1486" s="52" t="str">
        <f t="shared" si="263"/>
        <v>CapAl10X12.5X5.0RA</v>
      </c>
      <c r="O1486" s="52" t="str">
        <f t="shared" si="256"/>
        <v>CapAl10X12.5X5.0LA</v>
      </c>
      <c r="P1486" s="52" t="s">
        <v>8553</v>
      </c>
      <c r="Q1486" s="50" t="s">
        <v>5113</v>
      </c>
      <c r="R1486" s="50" t="s">
        <v>8229</v>
      </c>
      <c r="S1486" s="50" t="str">
        <f t="shared" ca="1" si="261"/>
        <v>C:\Altium Libraries\Passives Library\DataSheet\Aluminum Electrolytic Capacitors (Panasonic).pdf</v>
      </c>
      <c r="T1486" s="50" t="str">
        <f t="shared" si="257"/>
        <v>85℃ STANDARD ALUMINUM ELECTROLYTIC CAPACITORS CapAl10X12.5X5.0 3.3uF±20% 400 V 85⁰С</v>
      </c>
    </row>
    <row r="1487" spans="1:20" x14ac:dyDescent="0.3">
      <c r="A1487" s="50" t="s">
        <v>8554</v>
      </c>
      <c r="B1487" s="50" t="str">
        <f t="shared" si="258"/>
        <v>M</v>
      </c>
      <c r="C1487" s="52" t="s">
        <v>5158</v>
      </c>
      <c r="D1487" s="50" t="s">
        <v>5588</v>
      </c>
      <c r="E1487" s="50" t="s">
        <v>5109</v>
      </c>
      <c r="F1487" s="50" t="str">
        <f t="shared" si="262"/>
        <v>400 V</v>
      </c>
      <c r="G1487" s="50" t="str">
        <f t="shared" si="260"/>
        <v>85⁰С</v>
      </c>
      <c r="H1487" s="52" t="s">
        <v>8511</v>
      </c>
      <c r="I1487" s="50" t="str">
        <f t="shared" si="254"/>
        <v>CapAl10X16X5.0mm 4.7uF, 400 V</v>
      </c>
      <c r="J1487" s="45" t="s">
        <v>23</v>
      </c>
      <c r="K1487" s="53" t="s">
        <v>5111</v>
      </c>
      <c r="L1487" s="45" t="s">
        <v>25</v>
      </c>
      <c r="M1487" s="52" t="str">
        <f t="shared" si="255"/>
        <v>CapAl10X16X5.0</v>
      </c>
      <c r="N1487" s="52" t="str">
        <f t="shared" si="263"/>
        <v>CapAl10X16X5.0RA</v>
      </c>
      <c r="O1487" s="52" t="str">
        <f t="shared" si="256"/>
        <v>CapAl10X16X5.0LA</v>
      </c>
      <c r="P1487" s="52" t="s">
        <v>8555</v>
      </c>
      <c r="Q1487" s="50" t="s">
        <v>5113</v>
      </c>
      <c r="R1487" s="50" t="s">
        <v>8229</v>
      </c>
      <c r="S1487" s="50" t="str">
        <f t="shared" ca="1" si="261"/>
        <v>C:\Altium Libraries\Passives Library\DataSheet\Aluminum Electrolytic Capacitors (Panasonic).pdf</v>
      </c>
      <c r="T1487" s="50" t="str">
        <f t="shared" si="257"/>
        <v>85℃ STANDARD ALUMINUM ELECTROLYTIC CAPACITORS CapAl10X16X5.0 4.7uF±20% 400 V 85⁰С</v>
      </c>
    </row>
    <row r="1488" spans="1:20" x14ac:dyDescent="0.3">
      <c r="A1488" s="50" t="s">
        <v>8556</v>
      </c>
      <c r="B1488" s="50" t="str">
        <f t="shared" si="258"/>
        <v>M</v>
      </c>
      <c r="C1488" s="52" t="s">
        <v>5162</v>
      </c>
      <c r="D1488" s="50" t="str">
        <f t="shared" si="259"/>
        <v>10uF</v>
      </c>
      <c r="E1488" s="50" t="s">
        <v>5109</v>
      </c>
      <c r="F1488" s="50" t="str">
        <f t="shared" si="262"/>
        <v>400 V</v>
      </c>
      <c r="G1488" s="50" t="str">
        <f t="shared" si="260"/>
        <v>85⁰С</v>
      </c>
      <c r="H1488" s="52" t="s">
        <v>8432</v>
      </c>
      <c r="I1488" s="50" t="str">
        <f t="shared" si="254"/>
        <v>CapAl10X20X5.0mm 10uF, 400 V</v>
      </c>
      <c r="J1488" s="45" t="s">
        <v>23</v>
      </c>
      <c r="K1488" s="53" t="s">
        <v>5111</v>
      </c>
      <c r="L1488" s="45" t="s">
        <v>25</v>
      </c>
      <c r="M1488" s="52" t="str">
        <f t="shared" si="255"/>
        <v>CapAl10X20X5.0</v>
      </c>
      <c r="N1488" s="52" t="str">
        <f t="shared" si="263"/>
        <v>CapAl10X20X5.0RA</v>
      </c>
      <c r="O1488" s="52" t="str">
        <f t="shared" si="256"/>
        <v>CapAl10X20X5.0LA</v>
      </c>
      <c r="P1488" s="52" t="s">
        <v>8557</v>
      </c>
      <c r="Q1488" s="50" t="s">
        <v>5113</v>
      </c>
      <c r="R1488" s="50" t="s">
        <v>8229</v>
      </c>
      <c r="S1488" s="50" t="str">
        <f t="shared" ca="1" si="261"/>
        <v>C:\Altium Libraries\Passives Library\DataSheet\Aluminum Electrolytic Capacitors (Panasonic).pdf</v>
      </c>
      <c r="T1488" s="50" t="str">
        <f t="shared" si="257"/>
        <v>85℃ STANDARD ALUMINUM ELECTROLYTIC CAPACITORS CapAl10X20X5.0 10uF±20% 400 V 85⁰С</v>
      </c>
    </row>
    <row r="1489" spans="1:20" x14ac:dyDescent="0.3">
      <c r="A1489" s="50" t="s">
        <v>8558</v>
      </c>
      <c r="B1489" s="50" t="str">
        <f t="shared" si="258"/>
        <v>M</v>
      </c>
      <c r="C1489" s="52" t="s">
        <v>5196</v>
      </c>
      <c r="D1489" s="50" t="str">
        <f t="shared" si="259"/>
        <v>22uF</v>
      </c>
      <c r="E1489" s="50" t="s">
        <v>5109</v>
      </c>
      <c r="F1489" s="50" t="str">
        <f t="shared" si="262"/>
        <v>400 V</v>
      </c>
      <c r="G1489" s="50" t="str">
        <f t="shared" si="260"/>
        <v>85⁰С</v>
      </c>
      <c r="H1489" s="52" t="s">
        <v>8559</v>
      </c>
      <c r="I1489" s="50" t="str">
        <f t="shared" si="254"/>
        <v>CapAl12.5X25X5.0mm 22uF, 400 V</v>
      </c>
      <c r="J1489" s="45" t="s">
        <v>23</v>
      </c>
      <c r="K1489" s="53" t="s">
        <v>5111</v>
      </c>
      <c r="L1489" s="45" t="s">
        <v>25</v>
      </c>
      <c r="M1489" s="52" t="str">
        <f t="shared" si="255"/>
        <v>CapAl12.5X25X5.0</v>
      </c>
      <c r="N1489" s="52" t="str">
        <f t="shared" si="263"/>
        <v>CapAl12.5X25X5.0RA</v>
      </c>
      <c r="O1489" s="52" t="str">
        <f t="shared" si="256"/>
        <v>CapAl12.5X25X5.0LA</v>
      </c>
      <c r="P1489" s="52" t="s">
        <v>8560</v>
      </c>
      <c r="Q1489" s="50" t="s">
        <v>5113</v>
      </c>
      <c r="R1489" s="50" t="s">
        <v>8229</v>
      </c>
      <c r="S1489" s="50" t="str">
        <f t="shared" ca="1" si="261"/>
        <v>C:\Altium Libraries\Passives Library\DataSheet\Aluminum Electrolytic Capacitors (Panasonic).pdf</v>
      </c>
      <c r="T1489" s="50" t="str">
        <f t="shared" si="257"/>
        <v>85℃ STANDARD ALUMINUM ELECTROLYTIC CAPACITORS CapAl12.5X25X5.0 22uF±20% 400 V 85⁰С</v>
      </c>
    </row>
    <row r="1490" spans="1:20" x14ac:dyDescent="0.3">
      <c r="A1490" s="50" t="s">
        <v>8561</v>
      </c>
      <c r="B1490" s="50" t="str">
        <f t="shared" si="258"/>
        <v>M</v>
      </c>
      <c r="C1490" s="52" t="s">
        <v>5218</v>
      </c>
      <c r="D1490" s="50" t="str">
        <f t="shared" si="259"/>
        <v>33uF</v>
      </c>
      <c r="E1490" s="50" t="s">
        <v>5109</v>
      </c>
      <c r="F1490" s="50" t="str">
        <f t="shared" si="262"/>
        <v>400 V</v>
      </c>
      <c r="G1490" s="50" t="str">
        <f t="shared" si="260"/>
        <v>85⁰С</v>
      </c>
      <c r="H1490" s="52" t="s">
        <v>8562</v>
      </c>
      <c r="I1490" s="50" t="str">
        <f t="shared" ref="I1490:I1498" si="264">CONCATENATE(M1490,"mm ",D1490,", ",F1490)</f>
        <v>CapAl16X25X7.5mm 33uF, 400 V</v>
      </c>
      <c r="J1490" s="45" t="s">
        <v>23</v>
      </c>
      <c r="K1490" s="53" t="s">
        <v>5111</v>
      </c>
      <c r="L1490" s="45" t="s">
        <v>25</v>
      </c>
      <c r="M1490" s="52" t="str">
        <f t="shared" ref="M1490:M1498" si="265">CONCATENATE("CapAl",MID(C1490,1,FIND("m",C1490,1)-1))</f>
        <v>CapAl16X25X7.5</v>
      </c>
      <c r="N1490" s="52" t="str">
        <f t="shared" si="263"/>
        <v>CapAl16X25X7.5RA</v>
      </c>
      <c r="O1490" s="52" t="str">
        <f t="shared" ref="O1490:O1498" si="266">CONCATENATE(M1490,"LA")</f>
        <v>CapAl16X25X7.5LA</v>
      </c>
      <c r="P1490" s="52" t="s">
        <v>8563</v>
      </c>
      <c r="Q1490" s="50" t="s">
        <v>5113</v>
      </c>
      <c r="R1490" s="50" t="s">
        <v>8229</v>
      </c>
      <c r="S1490" s="50" t="str">
        <f t="shared" ca="1" si="261"/>
        <v>C:\Altium Libraries\Passives Library\DataSheet\Aluminum Electrolytic Capacitors (Panasonic).pdf</v>
      </c>
      <c r="T1490" s="50" t="str">
        <f t="shared" ref="T1490:T1498" si="267">CONCATENATE(R1490," ",M1490," ",D1490,E1490," ",F1490," ",G1490)</f>
        <v>85℃ STANDARD ALUMINUM ELECTROLYTIC CAPACITORS CapAl16X25X7.5 33uF±20% 400 V 85⁰С</v>
      </c>
    </row>
    <row r="1491" spans="1:20" x14ac:dyDescent="0.3">
      <c r="A1491" s="50" t="s">
        <v>8564</v>
      </c>
      <c r="B1491" s="50" t="str">
        <f t="shared" ref="B1491:B1498" si="268">IF(MID(P1491,6,1)="M","M",0)</f>
        <v>M</v>
      </c>
      <c r="C1491" s="52" t="s">
        <v>5226</v>
      </c>
      <c r="D1491" s="50" t="str">
        <f t="shared" ref="D1491:D1498" si="269">CONCATENATE(MID(P1491,7,2)*POWER(10,MID(P1491,9,1)),"uF")</f>
        <v>47uF</v>
      </c>
      <c r="E1491" s="50" t="s">
        <v>5109</v>
      </c>
      <c r="F1491" s="50" t="str">
        <f t="shared" si="262"/>
        <v>400 V</v>
      </c>
      <c r="G1491" s="50" t="str">
        <f t="shared" ref="G1491:G1498" si="270">CONCATENATE((IF(OR(B1491="M"),85,105)),"⁰С")</f>
        <v>85⁰С</v>
      </c>
      <c r="H1491" s="52" t="s">
        <v>8344</v>
      </c>
      <c r="I1491" s="50" t="str">
        <f t="shared" si="264"/>
        <v>CapAl16X31.5X7.5mm 47uF, 400 V</v>
      </c>
      <c r="J1491" s="45" t="s">
        <v>23</v>
      </c>
      <c r="K1491" s="53" t="s">
        <v>5111</v>
      </c>
      <c r="L1491" s="45" t="s">
        <v>25</v>
      </c>
      <c r="M1491" s="52" t="str">
        <f t="shared" si="265"/>
        <v>CapAl16X31.5X7.5</v>
      </c>
      <c r="N1491" s="52" t="str">
        <f t="shared" si="263"/>
        <v>CapAl16X31.5X7.5RA</v>
      </c>
      <c r="O1491" s="52" t="str">
        <f t="shared" si="266"/>
        <v>CapAl16X31.5X7.5LA</v>
      </c>
      <c r="P1491" s="52" t="s">
        <v>8565</v>
      </c>
      <c r="Q1491" s="50" t="s">
        <v>5113</v>
      </c>
      <c r="R1491" s="50" t="s">
        <v>8229</v>
      </c>
      <c r="S1491" s="50" t="str">
        <f t="shared" ref="S1491:S1498" ca="1" si="27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491" s="50" t="str">
        <f t="shared" si="267"/>
        <v>85℃ STANDARD ALUMINUM ELECTROLYTIC CAPACITORS CapAl16X31.5X7.5 47uF±20% 400 V 85⁰С</v>
      </c>
    </row>
    <row r="1492" spans="1:20" x14ac:dyDescent="0.3">
      <c r="A1492" s="50" t="s">
        <v>8566</v>
      </c>
      <c r="B1492" s="50" t="str">
        <f t="shared" si="268"/>
        <v>M</v>
      </c>
      <c r="C1492" s="52" t="s">
        <v>5328</v>
      </c>
      <c r="D1492" s="50" t="str">
        <f t="shared" si="269"/>
        <v>100uF</v>
      </c>
      <c r="E1492" s="50" t="s">
        <v>5109</v>
      </c>
      <c r="F1492" s="50" t="str">
        <f t="shared" si="262"/>
        <v>400 V</v>
      </c>
      <c r="G1492" s="50" t="str">
        <f t="shared" si="270"/>
        <v>85⁰С</v>
      </c>
      <c r="H1492" s="52" t="s">
        <v>8567</v>
      </c>
      <c r="I1492" s="50" t="str">
        <f t="shared" si="264"/>
        <v>CapAl18X40X7.5mm 100uF, 400 V</v>
      </c>
      <c r="J1492" s="45" t="s">
        <v>23</v>
      </c>
      <c r="K1492" s="53" t="s">
        <v>5111</v>
      </c>
      <c r="L1492" s="45" t="s">
        <v>25</v>
      </c>
      <c r="M1492" s="52" t="str">
        <f t="shared" si="265"/>
        <v>CapAl18X40X7.5</v>
      </c>
      <c r="N1492" s="52" t="str">
        <f t="shared" si="263"/>
        <v>CapAl18X40X7.5RA</v>
      </c>
      <c r="O1492" s="52" t="str">
        <f t="shared" si="266"/>
        <v>CapAl18X40X7.5LA</v>
      </c>
      <c r="P1492" s="52" t="s">
        <v>8568</v>
      </c>
      <c r="Q1492" s="50" t="s">
        <v>5113</v>
      </c>
      <c r="R1492" s="50" t="s">
        <v>8229</v>
      </c>
      <c r="S1492" s="50" t="str">
        <f t="shared" ca="1" si="271"/>
        <v>C:\Altium Libraries\Passives Library\DataSheet\Aluminum Electrolytic Capacitors (Panasonic).pdf</v>
      </c>
      <c r="T1492" s="50" t="str">
        <f t="shared" si="267"/>
        <v>85℃ STANDARD ALUMINUM ELECTROLYTIC CAPACITORS CapAl18X40X7.5 100uF±20% 400 V 85⁰С</v>
      </c>
    </row>
    <row r="1493" spans="1:20" x14ac:dyDescent="0.3">
      <c r="A1493" s="50" t="s">
        <v>8569</v>
      </c>
      <c r="B1493" s="50" t="str">
        <f t="shared" si="268"/>
        <v>M</v>
      </c>
      <c r="C1493" s="52" t="s">
        <v>5148</v>
      </c>
      <c r="D1493" s="50" t="s">
        <v>5581</v>
      </c>
      <c r="E1493" s="50" t="s">
        <v>5109</v>
      </c>
      <c r="F1493" s="50" t="str">
        <f t="shared" si="262"/>
        <v>450 V</v>
      </c>
      <c r="G1493" s="50" t="str">
        <f t="shared" si="270"/>
        <v>85⁰С</v>
      </c>
      <c r="H1493" s="52" t="s">
        <v>8570</v>
      </c>
      <c r="I1493" s="50" t="str">
        <f t="shared" si="264"/>
        <v>CapAl10X12.5X5.0mm 2.2uF, 450 V</v>
      </c>
      <c r="J1493" s="45" t="s">
        <v>23</v>
      </c>
      <c r="K1493" s="53" t="s">
        <v>5111</v>
      </c>
      <c r="L1493" s="45" t="s">
        <v>25</v>
      </c>
      <c r="M1493" s="52" t="str">
        <f t="shared" si="265"/>
        <v>CapAl10X12.5X5.0</v>
      </c>
      <c r="N1493" s="52" t="str">
        <f t="shared" si="263"/>
        <v>CapAl10X12.5X5.0RA</v>
      </c>
      <c r="O1493" s="52" t="str">
        <f t="shared" si="266"/>
        <v>CapAl10X12.5X5.0LA</v>
      </c>
      <c r="P1493" s="52" t="s">
        <v>8571</v>
      </c>
      <c r="Q1493" s="50" t="s">
        <v>5113</v>
      </c>
      <c r="R1493" s="50" t="s">
        <v>8229</v>
      </c>
      <c r="S1493" s="50" t="str">
        <f t="shared" ca="1" si="271"/>
        <v>C:\Altium Libraries\Passives Library\DataSheet\Aluminum Electrolytic Capacitors (Panasonic).pdf</v>
      </c>
      <c r="T1493" s="50" t="str">
        <f t="shared" si="267"/>
        <v>85℃ STANDARD ALUMINUM ELECTROLYTIC CAPACITORS CapAl10X12.5X5.0 2.2uF±20% 450 V 85⁰С</v>
      </c>
    </row>
    <row r="1494" spans="1:20" x14ac:dyDescent="0.3">
      <c r="A1494" s="50" t="s">
        <v>8572</v>
      </c>
      <c r="B1494" s="50" t="str">
        <f t="shared" si="268"/>
        <v>M</v>
      </c>
      <c r="C1494" s="52" t="s">
        <v>5158</v>
      </c>
      <c r="D1494" s="50" t="s">
        <v>5585</v>
      </c>
      <c r="E1494" s="50" t="s">
        <v>5109</v>
      </c>
      <c r="F1494" s="50" t="str">
        <f t="shared" si="262"/>
        <v>450 V</v>
      </c>
      <c r="G1494" s="50" t="str">
        <f t="shared" si="270"/>
        <v>85⁰С</v>
      </c>
      <c r="H1494" s="52" t="s">
        <v>8179</v>
      </c>
      <c r="I1494" s="50" t="str">
        <f t="shared" si="264"/>
        <v>CapAl10X16X5.0mm 3.3uF, 450 V</v>
      </c>
      <c r="J1494" s="45" t="s">
        <v>23</v>
      </c>
      <c r="K1494" s="53" t="s">
        <v>5111</v>
      </c>
      <c r="L1494" s="45" t="s">
        <v>25</v>
      </c>
      <c r="M1494" s="52" t="str">
        <f t="shared" si="265"/>
        <v>CapAl10X16X5.0</v>
      </c>
      <c r="N1494" s="52" t="str">
        <f t="shared" si="263"/>
        <v>CapAl10X16X5.0RA</v>
      </c>
      <c r="O1494" s="52" t="str">
        <f t="shared" si="266"/>
        <v>CapAl10X16X5.0LA</v>
      </c>
      <c r="P1494" s="52" t="s">
        <v>8573</v>
      </c>
      <c r="Q1494" s="50" t="s">
        <v>5113</v>
      </c>
      <c r="R1494" s="50" t="s">
        <v>8229</v>
      </c>
      <c r="S1494" s="50" t="str">
        <f t="shared" ca="1" si="271"/>
        <v>C:\Altium Libraries\Passives Library\DataSheet\Aluminum Electrolytic Capacitors (Panasonic).pdf</v>
      </c>
      <c r="T1494" s="50" t="str">
        <f t="shared" si="267"/>
        <v>85℃ STANDARD ALUMINUM ELECTROLYTIC CAPACITORS CapAl10X16X5.0 3.3uF±20% 450 V 85⁰С</v>
      </c>
    </row>
    <row r="1495" spans="1:20" x14ac:dyDescent="0.3">
      <c r="A1495" s="50" t="s">
        <v>8574</v>
      </c>
      <c r="B1495" s="50" t="str">
        <f t="shared" si="268"/>
        <v>M</v>
      </c>
      <c r="C1495" s="52" t="s">
        <v>5162</v>
      </c>
      <c r="D1495" s="50" t="s">
        <v>5588</v>
      </c>
      <c r="E1495" s="50" t="s">
        <v>5109</v>
      </c>
      <c r="F1495" s="50" t="str">
        <f t="shared" si="262"/>
        <v>450 V</v>
      </c>
      <c r="G1495" s="50" t="str">
        <f t="shared" si="270"/>
        <v>85⁰С</v>
      </c>
      <c r="H1495" s="52" t="s">
        <v>8575</v>
      </c>
      <c r="I1495" s="50" t="str">
        <f t="shared" si="264"/>
        <v>CapAl10X20X5.0mm 4.7uF, 450 V</v>
      </c>
      <c r="J1495" s="45" t="s">
        <v>23</v>
      </c>
      <c r="K1495" s="53" t="s">
        <v>5111</v>
      </c>
      <c r="L1495" s="45" t="s">
        <v>25</v>
      </c>
      <c r="M1495" s="52" t="str">
        <f t="shared" si="265"/>
        <v>CapAl10X20X5.0</v>
      </c>
      <c r="N1495" s="52" t="str">
        <f t="shared" si="263"/>
        <v>CapAl10X20X5.0RA</v>
      </c>
      <c r="O1495" s="52" t="str">
        <f t="shared" si="266"/>
        <v>CapAl10X20X5.0LA</v>
      </c>
      <c r="P1495" s="52" t="s">
        <v>8576</v>
      </c>
      <c r="Q1495" s="50" t="s">
        <v>5113</v>
      </c>
      <c r="R1495" s="50" t="s">
        <v>8229</v>
      </c>
      <c r="S1495" s="50" t="str">
        <f t="shared" ca="1" si="271"/>
        <v>C:\Altium Libraries\Passives Library\DataSheet\Aluminum Electrolytic Capacitors (Panasonic).pdf</v>
      </c>
      <c r="T1495" s="50" t="str">
        <f t="shared" si="267"/>
        <v>85℃ STANDARD ALUMINUM ELECTROLYTIC CAPACITORS CapAl10X20X5.0 4.7uF±20% 450 V 85⁰С</v>
      </c>
    </row>
    <row r="1496" spans="1:20" x14ac:dyDescent="0.3">
      <c r="A1496" s="50" t="s">
        <v>8577</v>
      </c>
      <c r="B1496" s="50" t="str">
        <f t="shared" si="268"/>
        <v>M</v>
      </c>
      <c r="C1496" s="52" t="s">
        <v>5184</v>
      </c>
      <c r="D1496" s="50" t="str">
        <f t="shared" si="269"/>
        <v>10uF</v>
      </c>
      <c r="E1496" s="50" t="s">
        <v>5109</v>
      </c>
      <c r="F1496" s="50" t="str">
        <f t="shared" si="262"/>
        <v>450 V</v>
      </c>
      <c r="G1496" s="50" t="str">
        <f t="shared" si="270"/>
        <v>85⁰С</v>
      </c>
      <c r="H1496" s="52" t="s">
        <v>8166</v>
      </c>
      <c r="I1496" s="50" t="str">
        <f t="shared" si="264"/>
        <v>CapAl12.5X20X5.0mm 10uF, 450 V</v>
      </c>
      <c r="J1496" s="45" t="s">
        <v>23</v>
      </c>
      <c r="K1496" s="53" t="s">
        <v>5111</v>
      </c>
      <c r="L1496" s="45" t="s">
        <v>25</v>
      </c>
      <c r="M1496" s="52" t="str">
        <f t="shared" si="265"/>
        <v>CapAl12.5X20X5.0</v>
      </c>
      <c r="N1496" s="52" t="str">
        <f t="shared" si="263"/>
        <v>CapAl12.5X20X5.0RA</v>
      </c>
      <c r="O1496" s="52" t="str">
        <f t="shared" si="266"/>
        <v>CapAl12.5X20X5.0LA</v>
      </c>
      <c r="P1496" s="52" t="s">
        <v>8578</v>
      </c>
      <c r="Q1496" s="50" t="s">
        <v>5113</v>
      </c>
      <c r="R1496" s="50" t="s">
        <v>8229</v>
      </c>
      <c r="S1496" s="50" t="str">
        <f t="shared" ca="1" si="271"/>
        <v>C:\Altium Libraries\Passives Library\DataSheet\Aluminum Electrolytic Capacitors (Panasonic).pdf</v>
      </c>
      <c r="T1496" s="50" t="str">
        <f t="shared" si="267"/>
        <v>85℃ STANDARD ALUMINUM ELECTROLYTIC CAPACITORS CapAl12.5X20X5.0 10uF±20% 450 V 85⁰С</v>
      </c>
    </row>
    <row r="1497" spans="1:20" x14ac:dyDescent="0.3">
      <c r="A1497" s="50" t="s">
        <v>8579</v>
      </c>
      <c r="B1497" s="50" t="str">
        <f t="shared" si="268"/>
        <v>M</v>
      </c>
      <c r="C1497" s="52" t="s">
        <v>5218</v>
      </c>
      <c r="D1497" s="50" t="str">
        <f t="shared" si="269"/>
        <v>22uF</v>
      </c>
      <c r="E1497" s="50" t="s">
        <v>5109</v>
      </c>
      <c r="F1497" s="50" t="str">
        <f t="shared" si="262"/>
        <v>450 V</v>
      </c>
      <c r="G1497" s="50" t="str">
        <f t="shared" si="270"/>
        <v>85⁰С</v>
      </c>
      <c r="H1497" s="52" t="s">
        <v>8341</v>
      </c>
      <c r="I1497" s="50" t="str">
        <f t="shared" si="264"/>
        <v>CapAl16X25X7.5mm 22uF, 450 V</v>
      </c>
      <c r="J1497" s="45" t="s">
        <v>23</v>
      </c>
      <c r="K1497" s="53" t="s">
        <v>5111</v>
      </c>
      <c r="L1497" s="45" t="s">
        <v>25</v>
      </c>
      <c r="M1497" s="52" t="str">
        <f t="shared" si="265"/>
        <v>CapAl16X25X7.5</v>
      </c>
      <c r="N1497" s="52" t="str">
        <f t="shared" si="263"/>
        <v>CapAl16X25X7.5RA</v>
      </c>
      <c r="O1497" s="52" t="str">
        <f t="shared" si="266"/>
        <v>CapAl16X25X7.5LA</v>
      </c>
      <c r="P1497" s="52" t="s">
        <v>8580</v>
      </c>
      <c r="Q1497" s="50" t="s">
        <v>5113</v>
      </c>
      <c r="R1497" s="50" t="s">
        <v>8229</v>
      </c>
      <c r="S1497" s="50" t="str">
        <f t="shared" ca="1" si="271"/>
        <v>C:\Altium Libraries\Passives Library\DataSheet\Aluminum Electrolytic Capacitors (Panasonic).pdf</v>
      </c>
      <c r="T1497" s="50" t="str">
        <f t="shared" si="267"/>
        <v>85℃ STANDARD ALUMINUM ELECTROLYTIC CAPACITORS CapAl16X25X7.5 22uF±20% 450 V 85⁰С</v>
      </c>
    </row>
    <row r="1498" spans="1:20" x14ac:dyDescent="0.3">
      <c r="A1498" s="50" t="s">
        <v>8581</v>
      </c>
      <c r="B1498" s="50" t="str">
        <f t="shared" si="268"/>
        <v>M</v>
      </c>
      <c r="C1498" s="52" t="s">
        <v>5226</v>
      </c>
      <c r="D1498" s="50" t="str">
        <f t="shared" si="269"/>
        <v>33uF</v>
      </c>
      <c r="E1498" s="50" t="s">
        <v>5109</v>
      </c>
      <c r="F1498" s="50" t="str">
        <f t="shared" si="262"/>
        <v>450 V</v>
      </c>
      <c r="G1498" s="50" t="str">
        <f t="shared" si="270"/>
        <v>85⁰С</v>
      </c>
      <c r="H1498" s="52" t="s">
        <v>8582</v>
      </c>
      <c r="I1498" s="50" t="str">
        <f t="shared" si="264"/>
        <v>CapAl16X31.5X7.5mm 33uF, 450 V</v>
      </c>
      <c r="J1498" s="45" t="s">
        <v>23</v>
      </c>
      <c r="K1498" s="53" t="s">
        <v>5111</v>
      </c>
      <c r="L1498" s="45" t="s">
        <v>25</v>
      </c>
      <c r="M1498" s="52" t="str">
        <f t="shared" si="265"/>
        <v>CapAl16X31.5X7.5</v>
      </c>
      <c r="N1498" s="52" t="str">
        <f t="shared" si="263"/>
        <v>CapAl16X31.5X7.5RA</v>
      </c>
      <c r="O1498" s="52" t="str">
        <f t="shared" si="266"/>
        <v>CapAl16X31.5X7.5LA</v>
      </c>
      <c r="P1498" s="52" t="s">
        <v>8583</v>
      </c>
      <c r="Q1498" s="50" t="s">
        <v>5113</v>
      </c>
      <c r="R1498" s="50" t="s">
        <v>8229</v>
      </c>
      <c r="S1498" s="50" t="str">
        <f t="shared" ca="1" si="271"/>
        <v>C:\Altium Libraries\Passives Library\DataSheet\Aluminum Electrolytic Capacitors (Panasonic).pdf</v>
      </c>
      <c r="T1498" s="50" t="str">
        <f t="shared" si="267"/>
        <v>85℃ STANDARD ALUMINUM ELECTROLYTIC CAPACITORS CapAl16X31.5X7.5 33uF±20% 450 V 85⁰С</v>
      </c>
    </row>
    <row r="1499" spans="1:20" x14ac:dyDescent="0.3">
      <c r="A1499" s="54"/>
      <c r="B1499" s="54"/>
      <c r="C1499" s="55"/>
      <c r="D1499" s="54"/>
      <c r="E1499" s="54"/>
      <c r="F1499" s="56"/>
      <c r="G1499" s="54"/>
      <c r="H1499" s="55"/>
      <c r="I1499" s="56"/>
      <c r="J1499" s="54"/>
      <c r="K1499" s="54"/>
      <c r="L1499" s="54"/>
      <c r="M1499" s="55"/>
      <c r="N1499" s="55"/>
      <c r="O1499" s="55"/>
      <c r="P1499" s="55"/>
      <c r="Q1499" s="54"/>
      <c r="R1499" s="56"/>
      <c r="S1499" s="56"/>
      <c r="T1499" s="56"/>
    </row>
    <row r="1500" spans="1:20" x14ac:dyDescent="0.3">
      <c r="A1500" s="50" t="s">
        <v>8584</v>
      </c>
      <c r="B1500" s="50" t="str">
        <f>IF(MID(P1500,7,1)="N","SU (Bi-polar)",0)</f>
        <v>SU (Bi-polar)</v>
      </c>
      <c r="C1500" s="52" t="s">
        <v>5136</v>
      </c>
      <c r="D1500" s="50" t="str">
        <f>CONCATENATE(MID(P1500,8,2)*POWER(10,MID(P1500,10,1)),"uF")</f>
        <v>330uF</v>
      </c>
      <c r="E1500" s="50" t="s">
        <v>5109</v>
      </c>
      <c r="F1500" s="50" t="str">
        <f>CONCATENATE(IF((MID(P1500,5,2))="0J",6.3,IF((MID(P1500,5,2))="1A",10,IF((MID(P1500,5,2))="1C",16,IF((MID(P1500,5,2))="1E",25,IF((MID(P1500,5,2))="1V",35,IF((MID(P1500,5,2))="1H",50,IF((MID(P1500,5,2))="0D",4,0)))))))," V")</f>
        <v>6,3 V</v>
      </c>
      <c r="G1500" s="50" t="str">
        <f>CONCATENATE(85,"⁰С")</f>
        <v>85⁰С</v>
      </c>
      <c r="H1500" s="52" t="s">
        <v>8170</v>
      </c>
      <c r="I1500" s="50" t="str">
        <f t="shared" ref="I1500:I1554" si="272">CONCATENATE(M1500,"mm ",D1500,", ",F1500)</f>
        <v>CapAl8X11.5X3.5mm 330uF, 6,3 V</v>
      </c>
      <c r="J1500" s="45" t="s">
        <v>23</v>
      </c>
      <c r="K1500" s="53" t="s">
        <v>5111</v>
      </c>
      <c r="L1500" s="45" t="s">
        <v>25</v>
      </c>
      <c r="M1500" s="52" t="str">
        <f t="shared" ref="M1500:M1554" si="273">CONCATENATE("CapAl",MID(C1500,1,FIND("m",C1500,1)-1))</f>
        <v>CapAl8X11.5X3.5</v>
      </c>
      <c r="N1500" s="52" t="str">
        <f t="shared" si="263"/>
        <v>CapAl8X11.5X3.5RA</v>
      </c>
      <c r="O1500" s="52" t="str">
        <f t="shared" ref="O1500:O1554" si="274">CONCATENATE(M1500,"LA")</f>
        <v>CapAl8X11.5X3.5LA</v>
      </c>
      <c r="P1500" s="52" t="s">
        <v>8585</v>
      </c>
      <c r="Q1500" s="50" t="s">
        <v>5113</v>
      </c>
      <c r="R1500" s="50" t="s">
        <v>8586</v>
      </c>
      <c r="S1500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500" s="50" t="str">
        <f t="shared" ref="T1500:T1554" si="275">CONCATENATE(R1500," ",M1500," ",D1500,E1500," ",F1500," ",G1500)</f>
        <v>85℃ STANDARD BI-POLAR ALUMINUM ELECTROLYTIC CAPACITORS CapAl8X11.5X3.5 330uF±20% 6,3 V 85⁰С</v>
      </c>
    </row>
    <row r="1501" spans="1:20" x14ac:dyDescent="0.3">
      <c r="A1501" s="50" t="s">
        <v>8587</v>
      </c>
      <c r="B1501" s="50" t="str">
        <f t="shared" ref="B1501:B1553" si="276">IF(MID(P1501,7,1)="N","SU (Bi-polar)",0)</f>
        <v>SU (Bi-polar)</v>
      </c>
      <c r="C1501" s="52" t="s">
        <v>5148</v>
      </c>
      <c r="D1501" s="50" t="str">
        <f t="shared" ref="D1501:D1554" si="277">CONCATENATE(MID(P1501,8,2)*POWER(10,MID(P1501,10,1)),"uF")</f>
        <v>470uF</v>
      </c>
      <c r="E1501" s="50" t="s">
        <v>5109</v>
      </c>
      <c r="F1501" s="50" t="str">
        <f t="shared" ref="F1501:F1554" si="278">CONCATENATE(IF((MID(P1501,5,2))="0J",6.3,IF((MID(P1501,5,2))="1A",10,IF((MID(P1501,5,2))="1C",16,IF((MID(P1501,5,2))="1E",25,IF((MID(P1501,5,2))="1V",35,IF((MID(P1501,5,2))="1H",50,IF((MID(P1501,5,2))="0D",4,0)))))))," V")</f>
        <v>6,3 V</v>
      </c>
      <c r="G1501" s="50" t="str">
        <f t="shared" ref="G1501:G1564" si="279">CONCATENATE(85,"⁰С")</f>
        <v>85⁰С</v>
      </c>
      <c r="H1501" s="52" t="s">
        <v>8588</v>
      </c>
      <c r="I1501" s="50" t="str">
        <f t="shared" si="272"/>
        <v>CapAl10X12.5X5.0mm 470uF, 6,3 V</v>
      </c>
      <c r="J1501" s="45" t="s">
        <v>23</v>
      </c>
      <c r="K1501" s="53" t="s">
        <v>5111</v>
      </c>
      <c r="L1501" s="45" t="s">
        <v>25</v>
      </c>
      <c r="M1501" s="52" t="str">
        <f t="shared" si="273"/>
        <v>CapAl10X12.5X5.0</v>
      </c>
      <c r="N1501" s="52" t="str">
        <f t="shared" si="263"/>
        <v>CapAl10X12.5X5.0RA</v>
      </c>
      <c r="O1501" s="52" t="str">
        <f t="shared" si="274"/>
        <v>CapAl10X12.5X5.0LA</v>
      </c>
      <c r="P1501" s="52" t="s">
        <v>8589</v>
      </c>
      <c r="Q1501" s="50" t="s">
        <v>5113</v>
      </c>
      <c r="R1501" s="50" t="s">
        <v>8586</v>
      </c>
      <c r="S1501" s="50" t="str">
        <f t="shared" ref="S1501:S1554" ca="1" si="280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501" s="50" t="str">
        <f t="shared" si="275"/>
        <v>85℃ STANDARD BI-POLAR ALUMINUM ELECTROLYTIC CAPACITORS CapAl10X12.5X5.0 470uF±20% 6,3 V 85⁰С</v>
      </c>
    </row>
    <row r="1502" spans="1:20" x14ac:dyDescent="0.3">
      <c r="A1502" s="50" t="s">
        <v>8590</v>
      </c>
      <c r="B1502" s="50" t="str">
        <f t="shared" si="276"/>
        <v>SU (Bi-polar)</v>
      </c>
      <c r="C1502" s="52" t="s">
        <v>5162</v>
      </c>
      <c r="D1502" s="50" t="str">
        <f t="shared" si="277"/>
        <v>1000uF</v>
      </c>
      <c r="E1502" s="50" t="s">
        <v>5109</v>
      </c>
      <c r="F1502" s="50" t="str">
        <f t="shared" si="278"/>
        <v>6,3 V</v>
      </c>
      <c r="G1502" s="50" t="str">
        <f t="shared" si="279"/>
        <v>85⁰С</v>
      </c>
      <c r="H1502" s="52" t="s">
        <v>8591</v>
      </c>
      <c r="I1502" s="50" t="str">
        <f t="shared" si="272"/>
        <v>CapAl10X20X5.0mm 1000uF, 6,3 V</v>
      </c>
      <c r="J1502" s="45" t="s">
        <v>23</v>
      </c>
      <c r="K1502" s="53" t="s">
        <v>5111</v>
      </c>
      <c r="L1502" s="45" t="s">
        <v>25</v>
      </c>
      <c r="M1502" s="52" t="str">
        <f t="shared" si="273"/>
        <v>CapAl10X20X5.0</v>
      </c>
      <c r="N1502" s="52" t="str">
        <f t="shared" si="263"/>
        <v>CapAl10X20X5.0RA</v>
      </c>
      <c r="O1502" s="52" t="str">
        <f t="shared" si="274"/>
        <v>CapAl10X20X5.0LA</v>
      </c>
      <c r="P1502" s="52" t="s">
        <v>8592</v>
      </c>
      <c r="Q1502" s="50" t="s">
        <v>5113</v>
      </c>
      <c r="R1502" s="50" t="s">
        <v>8586</v>
      </c>
      <c r="S1502" s="50" t="str">
        <f t="shared" ca="1" si="280"/>
        <v>C:\Altium Libraries\Passives Library\DataSheet\Aluminum Electrolytic Capacitors (Panasonic).pdf</v>
      </c>
      <c r="T1502" s="50" t="str">
        <f t="shared" si="275"/>
        <v>85℃ STANDARD BI-POLAR ALUMINUM ELECTROLYTIC CAPACITORS CapAl10X20X5.0 1000uF±20% 6,3 V 85⁰С</v>
      </c>
    </row>
    <row r="1503" spans="1:20" x14ac:dyDescent="0.3">
      <c r="A1503" s="50" t="s">
        <v>8593</v>
      </c>
      <c r="B1503" s="50" t="str">
        <f t="shared" si="276"/>
        <v>SU (Bi-polar)</v>
      </c>
      <c r="C1503" s="52" t="s">
        <v>5196</v>
      </c>
      <c r="D1503" s="50" t="str">
        <f t="shared" si="277"/>
        <v>2200uF</v>
      </c>
      <c r="E1503" s="50" t="s">
        <v>5109</v>
      </c>
      <c r="F1503" s="50" t="str">
        <f t="shared" si="278"/>
        <v>6,3 V</v>
      </c>
      <c r="G1503" s="50" t="str">
        <f t="shared" si="279"/>
        <v>85⁰С</v>
      </c>
      <c r="H1503" s="52" t="s">
        <v>8594</v>
      </c>
      <c r="I1503" s="50" t="str">
        <f t="shared" si="272"/>
        <v>CapAl12.5X25X5.0mm 2200uF, 6,3 V</v>
      </c>
      <c r="J1503" s="45" t="s">
        <v>23</v>
      </c>
      <c r="K1503" s="53" t="s">
        <v>5111</v>
      </c>
      <c r="L1503" s="45" t="s">
        <v>25</v>
      </c>
      <c r="M1503" s="52" t="str">
        <f t="shared" si="273"/>
        <v>CapAl12.5X25X5.0</v>
      </c>
      <c r="N1503" s="52" t="str">
        <f t="shared" si="263"/>
        <v>CapAl12.5X25X5.0RA</v>
      </c>
      <c r="O1503" s="52" t="str">
        <f t="shared" si="274"/>
        <v>CapAl12.5X25X5.0LA</v>
      </c>
      <c r="P1503" s="52" t="s">
        <v>8595</v>
      </c>
      <c r="Q1503" s="50" t="s">
        <v>5113</v>
      </c>
      <c r="R1503" s="50" t="s">
        <v>8586</v>
      </c>
      <c r="S1503" s="50" t="str">
        <f t="shared" ca="1" si="280"/>
        <v>C:\Altium Libraries\Passives Library\DataSheet\Aluminum Electrolytic Capacitors (Panasonic).pdf</v>
      </c>
      <c r="T1503" s="50" t="str">
        <f t="shared" si="275"/>
        <v>85℃ STANDARD BI-POLAR ALUMINUM ELECTROLYTIC CAPACITORS CapAl12.5X25X5.0 2200uF±20% 6,3 V 85⁰С</v>
      </c>
    </row>
    <row r="1504" spans="1:20" x14ac:dyDescent="0.3">
      <c r="A1504" s="50" t="s">
        <v>8596</v>
      </c>
      <c r="B1504" s="50" t="str">
        <f t="shared" si="276"/>
        <v>SU (Bi-polar)</v>
      </c>
      <c r="C1504" s="52" t="s">
        <v>5218</v>
      </c>
      <c r="D1504" s="50" t="str">
        <f t="shared" si="277"/>
        <v>3300uF</v>
      </c>
      <c r="E1504" s="50" t="s">
        <v>5109</v>
      </c>
      <c r="F1504" s="50" t="str">
        <f t="shared" si="278"/>
        <v>6,3 V</v>
      </c>
      <c r="G1504" s="50" t="str">
        <f t="shared" si="279"/>
        <v>85⁰С</v>
      </c>
      <c r="H1504" s="52" t="s">
        <v>8597</v>
      </c>
      <c r="I1504" s="50" t="str">
        <f t="shared" si="272"/>
        <v>CapAl16X25X7.5mm 3300uF, 6,3 V</v>
      </c>
      <c r="J1504" s="45" t="s">
        <v>23</v>
      </c>
      <c r="K1504" s="53" t="s">
        <v>5111</v>
      </c>
      <c r="L1504" s="45" t="s">
        <v>25</v>
      </c>
      <c r="M1504" s="52" t="str">
        <f t="shared" si="273"/>
        <v>CapAl16X25X7.5</v>
      </c>
      <c r="N1504" s="52" t="str">
        <f t="shared" si="263"/>
        <v>CapAl16X25X7.5RA</v>
      </c>
      <c r="O1504" s="52" t="str">
        <f t="shared" si="274"/>
        <v>CapAl16X25X7.5LA</v>
      </c>
      <c r="P1504" s="52" t="s">
        <v>8598</v>
      </c>
      <c r="Q1504" s="50" t="s">
        <v>5113</v>
      </c>
      <c r="R1504" s="50" t="s">
        <v>8586</v>
      </c>
      <c r="S1504" s="50" t="str">
        <f t="shared" ca="1" si="280"/>
        <v>C:\Altium Libraries\Passives Library\DataSheet\Aluminum Electrolytic Capacitors (Panasonic).pdf</v>
      </c>
      <c r="T1504" s="50" t="str">
        <f t="shared" si="275"/>
        <v>85℃ STANDARD BI-POLAR ALUMINUM ELECTROLYTIC CAPACITORS CapAl16X25X7.5 3300uF±20% 6,3 V 85⁰С</v>
      </c>
    </row>
    <row r="1505" spans="1:20" x14ac:dyDescent="0.3">
      <c r="A1505" s="50" t="s">
        <v>8599</v>
      </c>
      <c r="B1505" s="50" t="str">
        <f t="shared" si="276"/>
        <v>SU (Bi-polar)</v>
      </c>
      <c r="C1505" s="52" t="s">
        <v>5226</v>
      </c>
      <c r="D1505" s="50" t="str">
        <f t="shared" si="277"/>
        <v>4700uF</v>
      </c>
      <c r="E1505" s="50" t="s">
        <v>5109</v>
      </c>
      <c r="F1505" s="50" t="str">
        <f t="shared" si="278"/>
        <v>6,3 V</v>
      </c>
      <c r="G1505" s="50" t="str">
        <f t="shared" si="279"/>
        <v>85⁰С</v>
      </c>
      <c r="H1505" s="52" t="s">
        <v>8243</v>
      </c>
      <c r="I1505" s="50" t="str">
        <f t="shared" si="272"/>
        <v>CapAl16X31.5X7.5mm 4700uF, 6,3 V</v>
      </c>
      <c r="J1505" s="45" t="s">
        <v>23</v>
      </c>
      <c r="K1505" s="53" t="s">
        <v>5111</v>
      </c>
      <c r="L1505" s="45" t="s">
        <v>25</v>
      </c>
      <c r="M1505" s="52" t="str">
        <f t="shared" si="273"/>
        <v>CapAl16X31.5X7.5</v>
      </c>
      <c r="N1505" s="52" t="str">
        <f t="shared" si="263"/>
        <v>CapAl16X31.5X7.5RA</v>
      </c>
      <c r="O1505" s="52" t="str">
        <f t="shared" si="274"/>
        <v>CapAl16X31.5X7.5LA</v>
      </c>
      <c r="P1505" s="52" t="s">
        <v>8600</v>
      </c>
      <c r="Q1505" s="50" t="s">
        <v>5113</v>
      </c>
      <c r="R1505" s="50" t="s">
        <v>8586</v>
      </c>
      <c r="S1505" s="50" t="str">
        <f t="shared" ca="1" si="280"/>
        <v>C:\Altium Libraries\Passives Library\DataSheet\Aluminum Electrolytic Capacitors (Panasonic).pdf</v>
      </c>
      <c r="T1505" s="50" t="str">
        <f t="shared" si="275"/>
        <v>85℃ STANDARD BI-POLAR ALUMINUM ELECTROLYTIC CAPACITORS CapAl16X31.5X7.5 4700uF±20% 6,3 V 85⁰С</v>
      </c>
    </row>
    <row r="1506" spans="1:20" x14ac:dyDescent="0.3">
      <c r="A1506" s="50" t="s">
        <v>8601</v>
      </c>
      <c r="B1506" s="50" t="str">
        <f t="shared" si="276"/>
        <v>SU (Bi-polar)</v>
      </c>
      <c r="C1506" s="52" t="s">
        <v>5245</v>
      </c>
      <c r="D1506" s="50" t="str">
        <f t="shared" si="277"/>
        <v>6800uF</v>
      </c>
      <c r="E1506" s="50" t="s">
        <v>5109</v>
      </c>
      <c r="F1506" s="50" t="str">
        <f t="shared" si="278"/>
        <v>6,3 V</v>
      </c>
      <c r="G1506" s="50" t="str">
        <f t="shared" si="279"/>
        <v>85⁰С</v>
      </c>
      <c r="H1506" s="52" t="s">
        <v>8249</v>
      </c>
      <c r="I1506" s="50" t="str">
        <f t="shared" si="272"/>
        <v>CapAl18X35.5X7.5mm 6800uF, 6,3 V</v>
      </c>
      <c r="J1506" s="45" t="s">
        <v>23</v>
      </c>
      <c r="K1506" s="53" t="s">
        <v>5111</v>
      </c>
      <c r="L1506" s="45" t="s">
        <v>25</v>
      </c>
      <c r="M1506" s="52" t="str">
        <f t="shared" si="273"/>
        <v>CapAl18X35.5X7.5</v>
      </c>
      <c r="N1506" s="52" t="str">
        <f t="shared" si="263"/>
        <v>CapAl18X35.5X7.5RA</v>
      </c>
      <c r="O1506" s="52" t="str">
        <f t="shared" si="274"/>
        <v>CapAl18X35.5X7.5LA</v>
      </c>
      <c r="P1506" s="52" t="s">
        <v>8602</v>
      </c>
      <c r="Q1506" s="50" t="s">
        <v>5113</v>
      </c>
      <c r="R1506" s="50" t="s">
        <v>8586</v>
      </c>
      <c r="S1506" s="50" t="str">
        <f t="shared" ca="1" si="280"/>
        <v>C:\Altium Libraries\Passives Library\DataSheet\Aluminum Electrolytic Capacitors (Panasonic).pdf</v>
      </c>
      <c r="T1506" s="50" t="str">
        <f t="shared" si="275"/>
        <v>85℃ STANDARD BI-POLAR ALUMINUM ELECTROLYTIC CAPACITORS CapAl18X35.5X7.5 6800uF±20% 6,3 V 85⁰С</v>
      </c>
    </row>
    <row r="1507" spans="1:20" x14ac:dyDescent="0.3">
      <c r="A1507" s="50" t="s">
        <v>8603</v>
      </c>
      <c r="B1507" s="50" t="str">
        <f t="shared" si="276"/>
        <v>SU (Bi-polar)</v>
      </c>
      <c r="C1507" s="52" t="s">
        <v>5120</v>
      </c>
      <c r="D1507" s="50" t="str">
        <f t="shared" si="277"/>
        <v>47uF</v>
      </c>
      <c r="E1507" s="50" t="s">
        <v>5109</v>
      </c>
      <c r="F1507" s="50" t="str">
        <f t="shared" si="278"/>
        <v>10 V</v>
      </c>
      <c r="G1507" s="50" t="str">
        <f t="shared" si="279"/>
        <v>85⁰С</v>
      </c>
      <c r="H1507" s="52" t="s">
        <v>8173</v>
      </c>
      <c r="I1507" s="50" t="str">
        <f t="shared" si="272"/>
        <v>CapAl5X11X2.0mm 47uF, 10 V</v>
      </c>
      <c r="J1507" s="45" t="s">
        <v>23</v>
      </c>
      <c r="K1507" s="53" t="s">
        <v>5111</v>
      </c>
      <c r="L1507" s="45" t="s">
        <v>25</v>
      </c>
      <c r="M1507" s="52" t="str">
        <f t="shared" si="273"/>
        <v>CapAl5X11X2.0</v>
      </c>
      <c r="N1507" s="52" t="str">
        <f t="shared" si="263"/>
        <v>CapAl5X11X2.0RA</v>
      </c>
      <c r="O1507" s="52" t="str">
        <f t="shared" si="274"/>
        <v>CapAl5X11X2.0LA</v>
      </c>
      <c r="P1507" s="52" t="s">
        <v>8604</v>
      </c>
      <c r="Q1507" s="50" t="s">
        <v>5113</v>
      </c>
      <c r="R1507" s="50" t="s">
        <v>8586</v>
      </c>
      <c r="S1507" s="50" t="str">
        <f t="shared" ca="1" si="280"/>
        <v>C:\Altium Libraries\Passives Library\DataSheet\Aluminum Electrolytic Capacitors (Panasonic).pdf</v>
      </c>
      <c r="T1507" s="50" t="str">
        <f t="shared" si="275"/>
        <v>85℃ STANDARD BI-POLAR ALUMINUM ELECTROLYTIC CAPACITORS CapAl5X11X2.0 47uF±20% 10 V 85⁰С</v>
      </c>
    </row>
    <row r="1508" spans="1:20" x14ac:dyDescent="0.3">
      <c r="A1508" s="50" t="s">
        <v>8605</v>
      </c>
      <c r="B1508" s="50" t="str">
        <f t="shared" si="276"/>
        <v>SU (Bi-polar)</v>
      </c>
      <c r="C1508" s="52" t="s">
        <v>5128</v>
      </c>
      <c r="D1508" s="50" t="str">
        <f t="shared" si="277"/>
        <v>100uF</v>
      </c>
      <c r="E1508" s="50" t="s">
        <v>5109</v>
      </c>
      <c r="F1508" s="50" t="str">
        <f t="shared" si="278"/>
        <v>10 V</v>
      </c>
      <c r="G1508" s="50" t="str">
        <f t="shared" si="279"/>
        <v>85⁰С</v>
      </c>
      <c r="H1508" s="52" t="s">
        <v>8166</v>
      </c>
      <c r="I1508" s="50" t="str">
        <f t="shared" si="272"/>
        <v>CapAl6.3X11.2X2.5mm 100uF, 10 V</v>
      </c>
      <c r="J1508" s="45" t="s">
        <v>23</v>
      </c>
      <c r="K1508" s="53" t="s">
        <v>5111</v>
      </c>
      <c r="L1508" s="45" t="s">
        <v>25</v>
      </c>
      <c r="M1508" s="52" t="str">
        <f t="shared" si="273"/>
        <v>CapAl6.3X11.2X2.5</v>
      </c>
      <c r="N1508" s="52" t="str">
        <f t="shared" si="263"/>
        <v>CapAl6.3X11.2X2.5RA</v>
      </c>
      <c r="O1508" s="52" t="str">
        <f t="shared" si="274"/>
        <v>CapAl6.3X11.2X2.5LA</v>
      </c>
      <c r="P1508" s="52" t="s">
        <v>8606</v>
      </c>
      <c r="Q1508" s="50" t="s">
        <v>5113</v>
      </c>
      <c r="R1508" s="50" t="s">
        <v>8586</v>
      </c>
      <c r="S1508" s="50" t="str">
        <f t="shared" ca="1" si="280"/>
        <v>C:\Altium Libraries\Passives Library\DataSheet\Aluminum Electrolytic Capacitors (Panasonic).pdf</v>
      </c>
      <c r="T1508" s="50" t="str">
        <f t="shared" si="275"/>
        <v>85℃ STANDARD BI-POLAR ALUMINUM ELECTROLYTIC CAPACITORS CapAl6.3X11.2X2.5 100uF±20% 10 V 85⁰С</v>
      </c>
    </row>
    <row r="1509" spans="1:20" x14ac:dyDescent="0.3">
      <c r="A1509" s="50" t="s">
        <v>8607</v>
      </c>
      <c r="B1509" s="50" t="str">
        <f t="shared" si="276"/>
        <v>SU (Bi-polar)</v>
      </c>
      <c r="C1509" s="52" t="s">
        <v>5136</v>
      </c>
      <c r="D1509" s="50" t="str">
        <f t="shared" si="277"/>
        <v>220uF</v>
      </c>
      <c r="E1509" s="50" t="s">
        <v>5109</v>
      </c>
      <c r="F1509" s="50" t="str">
        <f t="shared" si="278"/>
        <v>10 V</v>
      </c>
      <c r="G1509" s="50" t="str">
        <f t="shared" si="279"/>
        <v>85⁰С</v>
      </c>
      <c r="H1509" s="52" t="s">
        <v>8608</v>
      </c>
      <c r="I1509" s="50" t="str">
        <f t="shared" si="272"/>
        <v>CapAl8X11.5X3.5mm 220uF, 10 V</v>
      </c>
      <c r="J1509" s="45" t="s">
        <v>23</v>
      </c>
      <c r="K1509" s="53" t="s">
        <v>5111</v>
      </c>
      <c r="L1509" s="45" t="s">
        <v>25</v>
      </c>
      <c r="M1509" s="52" t="str">
        <f t="shared" si="273"/>
        <v>CapAl8X11.5X3.5</v>
      </c>
      <c r="N1509" s="52" t="str">
        <f t="shared" si="263"/>
        <v>CapAl8X11.5X3.5RA</v>
      </c>
      <c r="O1509" s="52" t="str">
        <f t="shared" si="274"/>
        <v>CapAl8X11.5X3.5LA</v>
      </c>
      <c r="P1509" s="52" t="s">
        <v>8609</v>
      </c>
      <c r="Q1509" s="50" t="s">
        <v>5113</v>
      </c>
      <c r="R1509" s="50" t="s">
        <v>8586</v>
      </c>
      <c r="S1509" s="50" t="str">
        <f t="shared" ca="1" si="280"/>
        <v>C:\Altium Libraries\Passives Library\DataSheet\Aluminum Electrolytic Capacitors (Panasonic).pdf</v>
      </c>
      <c r="T1509" s="50" t="str">
        <f t="shared" si="275"/>
        <v>85℃ STANDARD BI-POLAR ALUMINUM ELECTROLYTIC CAPACITORS CapAl8X11.5X3.5 220uF±20% 10 V 85⁰С</v>
      </c>
    </row>
    <row r="1510" spans="1:20" x14ac:dyDescent="0.3">
      <c r="A1510" s="50" t="s">
        <v>8610</v>
      </c>
      <c r="B1510" s="50" t="str">
        <f t="shared" si="276"/>
        <v>SU (Bi-polar)</v>
      </c>
      <c r="C1510" s="52" t="s">
        <v>5158</v>
      </c>
      <c r="D1510" s="50" t="str">
        <f t="shared" si="277"/>
        <v>330uF</v>
      </c>
      <c r="E1510" s="50" t="s">
        <v>5109</v>
      </c>
      <c r="F1510" s="50" t="str">
        <f t="shared" si="278"/>
        <v>10 V</v>
      </c>
      <c r="G1510" s="50" t="str">
        <f t="shared" si="279"/>
        <v>85⁰С</v>
      </c>
      <c r="H1510" s="52" t="s">
        <v>8293</v>
      </c>
      <c r="I1510" s="50" t="str">
        <f t="shared" si="272"/>
        <v>CapAl10X16X5.0mm 330uF, 10 V</v>
      </c>
      <c r="J1510" s="45" t="s">
        <v>23</v>
      </c>
      <c r="K1510" s="53" t="s">
        <v>5111</v>
      </c>
      <c r="L1510" s="45" t="s">
        <v>25</v>
      </c>
      <c r="M1510" s="52" t="str">
        <f t="shared" si="273"/>
        <v>CapAl10X16X5.0</v>
      </c>
      <c r="N1510" s="52" t="str">
        <f t="shared" si="263"/>
        <v>CapAl10X16X5.0RA</v>
      </c>
      <c r="O1510" s="52" t="str">
        <f t="shared" si="274"/>
        <v>CapAl10X16X5.0LA</v>
      </c>
      <c r="P1510" s="52" t="s">
        <v>8611</v>
      </c>
      <c r="Q1510" s="50" t="s">
        <v>5113</v>
      </c>
      <c r="R1510" s="50" t="s">
        <v>8586</v>
      </c>
      <c r="S1510" s="50" t="str">
        <f t="shared" ca="1" si="280"/>
        <v>C:\Altium Libraries\Passives Library\DataSheet\Aluminum Electrolytic Capacitors (Panasonic).pdf</v>
      </c>
      <c r="T1510" s="50" t="str">
        <f t="shared" si="275"/>
        <v>85℃ STANDARD BI-POLAR ALUMINUM ELECTROLYTIC CAPACITORS CapAl10X16X5.0 330uF±20% 10 V 85⁰С</v>
      </c>
    </row>
    <row r="1511" spans="1:20" x14ac:dyDescent="0.3">
      <c r="A1511" s="50" t="s">
        <v>8612</v>
      </c>
      <c r="B1511" s="50" t="str">
        <f t="shared" si="276"/>
        <v>SU (Bi-polar)</v>
      </c>
      <c r="C1511" s="52" t="s">
        <v>5158</v>
      </c>
      <c r="D1511" s="50" t="str">
        <f t="shared" si="277"/>
        <v>470uF</v>
      </c>
      <c r="E1511" s="50" t="s">
        <v>5109</v>
      </c>
      <c r="F1511" s="50" t="str">
        <f t="shared" si="278"/>
        <v>10 V</v>
      </c>
      <c r="G1511" s="50" t="str">
        <f t="shared" si="279"/>
        <v>85⁰С</v>
      </c>
      <c r="H1511" s="52" t="s">
        <v>8613</v>
      </c>
      <c r="I1511" s="50" t="str">
        <f t="shared" si="272"/>
        <v>CapAl10X16X5.0mm 470uF, 10 V</v>
      </c>
      <c r="J1511" s="45" t="s">
        <v>23</v>
      </c>
      <c r="K1511" s="53" t="s">
        <v>5111</v>
      </c>
      <c r="L1511" s="45" t="s">
        <v>25</v>
      </c>
      <c r="M1511" s="52" t="str">
        <f t="shared" si="273"/>
        <v>CapAl10X16X5.0</v>
      </c>
      <c r="N1511" s="52" t="str">
        <f t="shared" si="263"/>
        <v>CapAl10X16X5.0RA</v>
      </c>
      <c r="O1511" s="52" t="str">
        <f t="shared" si="274"/>
        <v>CapAl10X16X5.0LA</v>
      </c>
      <c r="P1511" s="52" t="s">
        <v>8614</v>
      </c>
      <c r="Q1511" s="50" t="s">
        <v>5113</v>
      </c>
      <c r="R1511" s="50" t="s">
        <v>8586</v>
      </c>
      <c r="S1511" s="50" t="str">
        <f t="shared" ca="1" si="280"/>
        <v>C:\Altium Libraries\Passives Library\DataSheet\Aluminum Electrolytic Capacitors (Panasonic).pdf</v>
      </c>
      <c r="T1511" s="50" t="str">
        <f t="shared" si="275"/>
        <v>85℃ STANDARD BI-POLAR ALUMINUM ELECTROLYTIC CAPACITORS CapAl10X16X5.0 470uF±20% 10 V 85⁰С</v>
      </c>
    </row>
    <row r="1512" spans="1:20" x14ac:dyDescent="0.3">
      <c r="A1512" s="50" t="s">
        <v>8615</v>
      </c>
      <c r="B1512" s="50" t="str">
        <f t="shared" si="276"/>
        <v>SU (Bi-polar)</v>
      </c>
      <c r="C1512" s="52" t="s">
        <v>5184</v>
      </c>
      <c r="D1512" s="50" t="str">
        <f t="shared" si="277"/>
        <v>1000uF</v>
      </c>
      <c r="E1512" s="50" t="s">
        <v>5109</v>
      </c>
      <c r="F1512" s="50" t="str">
        <f t="shared" si="278"/>
        <v>10 V</v>
      </c>
      <c r="G1512" s="50" t="str">
        <f t="shared" si="279"/>
        <v>85⁰С</v>
      </c>
      <c r="H1512" s="52" t="s">
        <v>8616</v>
      </c>
      <c r="I1512" s="50" t="str">
        <f t="shared" si="272"/>
        <v>CapAl12.5X20X5.0mm 1000uF, 10 V</v>
      </c>
      <c r="J1512" s="45" t="s">
        <v>23</v>
      </c>
      <c r="K1512" s="53" t="s">
        <v>5111</v>
      </c>
      <c r="L1512" s="45" t="s">
        <v>25</v>
      </c>
      <c r="M1512" s="52" t="str">
        <f t="shared" si="273"/>
        <v>CapAl12.5X20X5.0</v>
      </c>
      <c r="N1512" s="52" t="str">
        <f t="shared" si="263"/>
        <v>CapAl12.5X20X5.0RA</v>
      </c>
      <c r="O1512" s="52" t="str">
        <f t="shared" si="274"/>
        <v>CapAl12.5X20X5.0LA</v>
      </c>
      <c r="P1512" s="52" t="s">
        <v>8617</v>
      </c>
      <c r="Q1512" s="50" t="s">
        <v>5113</v>
      </c>
      <c r="R1512" s="50" t="s">
        <v>8586</v>
      </c>
      <c r="S1512" s="50" t="str">
        <f t="shared" ca="1" si="280"/>
        <v>C:\Altium Libraries\Passives Library\DataSheet\Aluminum Electrolytic Capacitors (Panasonic).pdf</v>
      </c>
      <c r="T1512" s="50" t="str">
        <f t="shared" si="275"/>
        <v>85℃ STANDARD BI-POLAR ALUMINUM ELECTROLYTIC CAPACITORS CapAl12.5X20X5.0 1000uF±20% 10 V 85⁰С</v>
      </c>
    </row>
    <row r="1513" spans="1:20" x14ac:dyDescent="0.3">
      <c r="A1513" s="50" t="s">
        <v>8618</v>
      </c>
      <c r="B1513" s="50" t="str">
        <f t="shared" si="276"/>
        <v>SU (Bi-polar)</v>
      </c>
      <c r="C1513" s="52" t="s">
        <v>5218</v>
      </c>
      <c r="D1513" s="50" t="str">
        <f t="shared" si="277"/>
        <v>2200uF</v>
      </c>
      <c r="E1513" s="50" t="s">
        <v>5109</v>
      </c>
      <c r="F1513" s="50" t="str">
        <f t="shared" si="278"/>
        <v>10 V</v>
      </c>
      <c r="G1513" s="50" t="str">
        <f t="shared" si="279"/>
        <v>85⁰С</v>
      </c>
      <c r="H1513" s="52" t="s">
        <v>8619</v>
      </c>
      <c r="I1513" s="50" t="str">
        <f t="shared" si="272"/>
        <v>CapAl16X25X7.5mm 2200uF, 10 V</v>
      </c>
      <c r="J1513" s="45" t="s">
        <v>23</v>
      </c>
      <c r="K1513" s="53" t="s">
        <v>5111</v>
      </c>
      <c r="L1513" s="45" t="s">
        <v>25</v>
      </c>
      <c r="M1513" s="52" t="str">
        <f t="shared" si="273"/>
        <v>CapAl16X25X7.5</v>
      </c>
      <c r="N1513" s="52" t="str">
        <f t="shared" si="263"/>
        <v>CapAl16X25X7.5RA</v>
      </c>
      <c r="O1513" s="52" t="str">
        <f t="shared" si="274"/>
        <v>CapAl16X25X7.5LA</v>
      </c>
      <c r="P1513" s="52" t="s">
        <v>8620</v>
      </c>
      <c r="Q1513" s="50" t="s">
        <v>5113</v>
      </c>
      <c r="R1513" s="50" t="s">
        <v>8586</v>
      </c>
      <c r="S1513" s="50" t="str">
        <f t="shared" ca="1" si="280"/>
        <v>C:\Altium Libraries\Passives Library\DataSheet\Aluminum Electrolytic Capacitors (Panasonic).pdf</v>
      </c>
      <c r="T1513" s="50" t="str">
        <f t="shared" si="275"/>
        <v>85℃ STANDARD BI-POLAR ALUMINUM ELECTROLYTIC CAPACITORS CapAl16X25X7.5 2200uF±20% 10 V 85⁰С</v>
      </c>
    </row>
    <row r="1514" spans="1:20" x14ac:dyDescent="0.3">
      <c r="A1514" s="50" t="s">
        <v>8621</v>
      </c>
      <c r="B1514" s="50" t="str">
        <f t="shared" si="276"/>
        <v>SU (Bi-polar)</v>
      </c>
      <c r="C1514" s="52" t="s">
        <v>5226</v>
      </c>
      <c r="D1514" s="50" t="str">
        <f t="shared" si="277"/>
        <v>3300uF</v>
      </c>
      <c r="E1514" s="50" t="s">
        <v>5109</v>
      </c>
      <c r="F1514" s="50" t="str">
        <f t="shared" si="278"/>
        <v>10 V</v>
      </c>
      <c r="G1514" s="50" t="str">
        <f t="shared" si="279"/>
        <v>85⁰С</v>
      </c>
      <c r="H1514" s="52" t="s">
        <v>8267</v>
      </c>
      <c r="I1514" s="50" t="str">
        <f t="shared" si="272"/>
        <v>CapAl16X31.5X7.5mm 3300uF, 10 V</v>
      </c>
      <c r="J1514" s="45" t="s">
        <v>23</v>
      </c>
      <c r="K1514" s="53" t="s">
        <v>5111</v>
      </c>
      <c r="L1514" s="45" t="s">
        <v>25</v>
      </c>
      <c r="M1514" s="52" t="str">
        <f t="shared" si="273"/>
        <v>CapAl16X31.5X7.5</v>
      </c>
      <c r="N1514" s="52" t="str">
        <f t="shared" si="263"/>
        <v>CapAl16X31.5X7.5RA</v>
      </c>
      <c r="O1514" s="52" t="str">
        <f t="shared" si="274"/>
        <v>CapAl16X31.5X7.5LA</v>
      </c>
      <c r="P1514" s="52" t="s">
        <v>8622</v>
      </c>
      <c r="Q1514" s="50" t="s">
        <v>5113</v>
      </c>
      <c r="R1514" s="50" t="s">
        <v>8586</v>
      </c>
      <c r="S1514" s="50" t="str">
        <f t="shared" ca="1" si="280"/>
        <v>C:\Altium Libraries\Passives Library\DataSheet\Aluminum Electrolytic Capacitors (Panasonic).pdf</v>
      </c>
      <c r="T1514" s="50" t="str">
        <f t="shared" si="275"/>
        <v>85℃ STANDARD BI-POLAR ALUMINUM ELECTROLYTIC CAPACITORS CapAl16X31.5X7.5 3300uF±20% 10 V 85⁰С</v>
      </c>
    </row>
    <row r="1515" spans="1:20" x14ac:dyDescent="0.3">
      <c r="A1515" s="50" t="s">
        <v>8623</v>
      </c>
      <c r="B1515" s="50" t="str">
        <f t="shared" si="276"/>
        <v>SU (Bi-polar)</v>
      </c>
      <c r="C1515" s="52" t="s">
        <v>5245</v>
      </c>
      <c r="D1515" s="50" t="str">
        <f t="shared" si="277"/>
        <v>4700uF</v>
      </c>
      <c r="E1515" s="50" t="s">
        <v>5109</v>
      </c>
      <c r="F1515" s="50" t="str">
        <f t="shared" si="278"/>
        <v>10 V</v>
      </c>
      <c r="G1515" s="50" t="str">
        <f t="shared" si="279"/>
        <v>85⁰С</v>
      </c>
      <c r="H1515" s="52" t="s">
        <v>8270</v>
      </c>
      <c r="I1515" s="50" t="str">
        <f t="shared" si="272"/>
        <v>CapAl18X35.5X7.5mm 4700uF, 10 V</v>
      </c>
      <c r="J1515" s="45" t="s">
        <v>23</v>
      </c>
      <c r="K1515" s="53" t="s">
        <v>5111</v>
      </c>
      <c r="L1515" s="45" t="s">
        <v>25</v>
      </c>
      <c r="M1515" s="52" t="str">
        <f t="shared" si="273"/>
        <v>CapAl18X35.5X7.5</v>
      </c>
      <c r="N1515" s="52" t="str">
        <f t="shared" si="263"/>
        <v>CapAl18X35.5X7.5RA</v>
      </c>
      <c r="O1515" s="52" t="str">
        <f t="shared" si="274"/>
        <v>CapAl18X35.5X7.5LA</v>
      </c>
      <c r="P1515" s="52" t="s">
        <v>8624</v>
      </c>
      <c r="Q1515" s="50" t="s">
        <v>5113</v>
      </c>
      <c r="R1515" s="50" t="s">
        <v>8586</v>
      </c>
      <c r="S1515" s="50" t="str">
        <f t="shared" ca="1" si="280"/>
        <v>C:\Altium Libraries\Passives Library\DataSheet\Aluminum Electrolytic Capacitors (Panasonic).pdf</v>
      </c>
      <c r="T1515" s="50" t="str">
        <f t="shared" si="275"/>
        <v>85℃ STANDARD BI-POLAR ALUMINUM ELECTROLYTIC CAPACITORS CapAl18X35.5X7.5 4700uF±20% 10 V 85⁰С</v>
      </c>
    </row>
    <row r="1516" spans="1:20" x14ac:dyDescent="0.3">
      <c r="A1516" s="50" t="s">
        <v>8625</v>
      </c>
      <c r="B1516" s="50" t="str">
        <f t="shared" si="276"/>
        <v>SU (Bi-polar)</v>
      </c>
      <c r="C1516" s="52" t="s">
        <v>5120</v>
      </c>
      <c r="D1516" s="50" t="str">
        <f t="shared" si="277"/>
        <v>10uF</v>
      </c>
      <c r="E1516" s="50" t="s">
        <v>5109</v>
      </c>
      <c r="F1516" s="50" t="str">
        <f t="shared" si="278"/>
        <v>16 V</v>
      </c>
      <c r="G1516" s="50" t="str">
        <f t="shared" si="279"/>
        <v>85⁰С</v>
      </c>
      <c r="H1516" s="52" t="s">
        <v>8176</v>
      </c>
      <c r="I1516" s="50" t="str">
        <f t="shared" si="272"/>
        <v>CapAl5X11X2.0mm 10uF, 16 V</v>
      </c>
      <c r="J1516" s="45" t="s">
        <v>23</v>
      </c>
      <c r="K1516" s="53" t="s">
        <v>5111</v>
      </c>
      <c r="L1516" s="45" t="s">
        <v>25</v>
      </c>
      <c r="M1516" s="52" t="str">
        <f t="shared" si="273"/>
        <v>CapAl5X11X2.0</v>
      </c>
      <c r="N1516" s="52" t="str">
        <f t="shared" si="263"/>
        <v>CapAl5X11X2.0RA</v>
      </c>
      <c r="O1516" s="52" t="str">
        <f t="shared" si="274"/>
        <v>CapAl5X11X2.0LA</v>
      </c>
      <c r="P1516" s="52" t="s">
        <v>8626</v>
      </c>
      <c r="Q1516" s="50" t="s">
        <v>5113</v>
      </c>
      <c r="R1516" s="50" t="s">
        <v>8586</v>
      </c>
      <c r="S1516" s="50" t="str">
        <f t="shared" ca="1" si="280"/>
        <v>C:\Altium Libraries\Passives Library\DataSheet\Aluminum Electrolytic Capacitors (Panasonic).pdf</v>
      </c>
      <c r="T1516" s="50" t="str">
        <f t="shared" si="275"/>
        <v>85℃ STANDARD BI-POLAR ALUMINUM ELECTROLYTIC CAPACITORS CapAl5X11X2.0 10uF±20% 16 V 85⁰С</v>
      </c>
    </row>
    <row r="1517" spans="1:20" x14ac:dyDescent="0.3">
      <c r="A1517" s="50" t="s">
        <v>8627</v>
      </c>
      <c r="B1517" s="50" t="str">
        <f t="shared" si="276"/>
        <v>SU (Bi-polar)</v>
      </c>
      <c r="C1517" s="52" t="s">
        <v>5120</v>
      </c>
      <c r="D1517" s="50" t="str">
        <f t="shared" si="277"/>
        <v>22uF</v>
      </c>
      <c r="E1517" s="50" t="s">
        <v>5109</v>
      </c>
      <c r="F1517" s="50" t="str">
        <f t="shared" si="278"/>
        <v>16 V</v>
      </c>
      <c r="G1517" s="50" t="str">
        <f t="shared" si="279"/>
        <v>85⁰С</v>
      </c>
      <c r="H1517" s="52" t="s">
        <v>8179</v>
      </c>
      <c r="I1517" s="50" t="str">
        <f t="shared" si="272"/>
        <v>CapAl5X11X2.0mm 22uF, 16 V</v>
      </c>
      <c r="J1517" s="45" t="s">
        <v>23</v>
      </c>
      <c r="K1517" s="53" t="s">
        <v>5111</v>
      </c>
      <c r="L1517" s="45" t="s">
        <v>25</v>
      </c>
      <c r="M1517" s="52" t="str">
        <f t="shared" si="273"/>
        <v>CapAl5X11X2.0</v>
      </c>
      <c r="N1517" s="52" t="str">
        <f t="shared" si="263"/>
        <v>CapAl5X11X2.0RA</v>
      </c>
      <c r="O1517" s="52" t="str">
        <f t="shared" si="274"/>
        <v>CapAl5X11X2.0LA</v>
      </c>
      <c r="P1517" s="52" t="s">
        <v>8628</v>
      </c>
      <c r="Q1517" s="50" t="s">
        <v>5113</v>
      </c>
      <c r="R1517" s="50" t="s">
        <v>8586</v>
      </c>
      <c r="S1517" s="50" t="str">
        <f t="shared" ca="1" si="280"/>
        <v>C:\Altium Libraries\Passives Library\DataSheet\Aluminum Electrolytic Capacitors (Panasonic).pdf</v>
      </c>
      <c r="T1517" s="50" t="str">
        <f t="shared" si="275"/>
        <v>85℃ STANDARD BI-POLAR ALUMINUM ELECTROLYTIC CAPACITORS CapAl5X11X2.0 22uF±20% 16 V 85⁰С</v>
      </c>
    </row>
    <row r="1518" spans="1:20" x14ac:dyDescent="0.3">
      <c r="A1518" s="50" t="s">
        <v>8629</v>
      </c>
      <c r="B1518" s="50" t="str">
        <f t="shared" si="276"/>
        <v>SU (Bi-polar)</v>
      </c>
      <c r="C1518" s="52" t="s">
        <v>5120</v>
      </c>
      <c r="D1518" s="50" t="str">
        <f t="shared" si="277"/>
        <v>33uF</v>
      </c>
      <c r="E1518" s="50" t="s">
        <v>5109</v>
      </c>
      <c r="F1518" s="50" t="str">
        <f t="shared" si="278"/>
        <v>16 V</v>
      </c>
      <c r="G1518" s="50" t="str">
        <f t="shared" si="279"/>
        <v>85⁰С</v>
      </c>
      <c r="H1518" s="52" t="s">
        <v>8182</v>
      </c>
      <c r="I1518" s="50" t="str">
        <f t="shared" si="272"/>
        <v>CapAl5X11X2.0mm 33uF, 16 V</v>
      </c>
      <c r="J1518" s="45" t="s">
        <v>23</v>
      </c>
      <c r="K1518" s="53" t="s">
        <v>5111</v>
      </c>
      <c r="L1518" s="45" t="s">
        <v>25</v>
      </c>
      <c r="M1518" s="52" t="str">
        <f t="shared" si="273"/>
        <v>CapAl5X11X2.0</v>
      </c>
      <c r="N1518" s="52" t="str">
        <f t="shared" si="263"/>
        <v>CapAl5X11X2.0RA</v>
      </c>
      <c r="O1518" s="52" t="str">
        <f t="shared" si="274"/>
        <v>CapAl5X11X2.0LA</v>
      </c>
      <c r="P1518" s="52" t="s">
        <v>8630</v>
      </c>
      <c r="Q1518" s="50" t="s">
        <v>5113</v>
      </c>
      <c r="R1518" s="50" t="s">
        <v>8586</v>
      </c>
      <c r="S1518" s="50" t="str">
        <f t="shared" ca="1" si="280"/>
        <v>C:\Altium Libraries\Passives Library\DataSheet\Aluminum Electrolytic Capacitors (Panasonic).pdf</v>
      </c>
      <c r="T1518" s="50" t="str">
        <f t="shared" si="275"/>
        <v>85℃ STANDARD BI-POLAR ALUMINUM ELECTROLYTIC CAPACITORS CapAl5X11X2.0 33uF±20% 16 V 85⁰С</v>
      </c>
    </row>
    <row r="1519" spans="1:20" x14ac:dyDescent="0.3">
      <c r="A1519" s="50" t="s">
        <v>8631</v>
      </c>
      <c r="B1519" s="50" t="str">
        <f t="shared" si="276"/>
        <v>SU (Bi-polar)</v>
      </c>
      <c r="C1519" s="52" t="s">
        <v>5128</v>
      </c>
      <c r="D1519" s="50" t="str">
        <f t="shared" si="277"/>
        <v>47uF</v>
      </c>
      <c r="E1519" s="50" t="s">
        <v>5109</v>
      </c>
      <c r="F1519" s="50" t="str">
        <f t="shared" si="278"/>
        <v>16 V</v>
      </c>
      <c r="G1519" s="50" t="str">
        <f t="shared" si="279"/>
        <v>85⁰С</v>
      </c>
      <c r="H1519" s="52" t="s">
        <v>8185</v>
      </c>
      <c r="I1519" s="50" t="str">
        <f t="shared" si="272"/>
        <v>CapAl6.3X11.2X2.5mm 47uF, 16 V</v>
      </c>
      <c r="J1519" s="45" t="s">
        <v>23</v>
      </c>
      <c r="K1519" s="53" t="s">
        <v>5111</v>
      </c>
      <c r="L1519" s="45" t="s">
        <v>25</v>
      </c>
      <c r="M1519" s="52" t="str">
        <f t="shared" si="273"/>
        <v>CapAl6.3X11.2X2.5</v>
      </c>
      <c r="N1519" s="52" t="str">
        <f t="shared" si="263"/>
        <v>CapAl6.3X11.2X2.5RA</v>
      </c>
      <c r="O1519" s="52" t="str">
        <f t="shared" si="274"/>
        <v>CapAl6.3X11.2X2.5LA</v>
      </c>
      <c r="P1519" s="52" t="s">
        <v>8632</v>
      </c>
      <c r="Q1519" s="50" t="s">
        <v>5113</v>
      </c>
      <c r="R1519" s="50" t="s">
        <v>8586</v>
      </c>
      <c r="S1519" s="50" t="str">
        <f t="shared" ca="1" si="280"/>
        <v>C:\Altium Libraries\Passives Library\DataSheet\Aluminum Electrolytic Capacitors (Panasonic).pdf</v>
      </c>
      <c r="T1519" s="50" t="str">
        <f t="shared" si="275"/>
        <v>85℃ STANDARD BI-POLAR ALUMINUM ELECTROLYTIC CAPACITORS CapAl6.3X11.2X2.5 47uF±20% 16 V 85⁰С</v>
      </c>
    </row>
    <row r="1520" spans="1:20" x14ac:dyDescent="0.3">
      <c r="A1520" s="50" t="s">
        <v>8633</v>
      </c>
      <c r="B1520" s="50" t="str">
        <f t="shared" si="276"/>
        <v>SU (Bi-polar)</v>
      </c>
      <c r="C1520" s="52" t="s">
        <v>5148</v>
      </c>
      <c r="D1520" s="50" t="str">
        <f t="shared" si="277"/>
        <v>220uF</v>
      </c>
      <c r="E1520" s="50" t="s">
        <v>5109</v>
      </c>
      <c r="F1520" s="50" t="str">
        <f t="shared" si="278"/>
        <v>16 V</v>
      </c>
      <c r="G1520" s="50" t="str">
        <f t="shared" si="279"/>
        <v>85⁰С</v>
      </c>
      <c r="H1520" s="52" t="s">
        <v>8634</v>
      </c>
      <c r="I1520" s="50" t="str">
        <f t="shared" si="272"/>
        <v>CapAl10X12.5X5.0mm 220uF, 16 V</v>
      </c>
      <c r="J1520" s="45" t="s">
        <v>23</v>
      </c>
      <c r="K1520" s="53" t="s">
        <v>5111</v>
      </c>
      <c r="L1520" s="45" t="s">
        <v>25</v>
      </c>
      <c r="M1520" s="52" t="str">
        <f t="shared" si="273"/>
        <v>CapAl10X12.5X5.0</v>
      </c>
      <c r="N1520" s="52" t="str">
        <f t="shared" si="263"/>
        <v>CapAl10X12.5X5.0RA</v>
      </c>
      <c r="O1520" s="52" t="str">
        <f t="shared" si="274"/>
        <v>CapAl10X12.5X5.0LA</v>
      </c>
      <c r="P1520" s="52" t="s">
        <v>8635</v>
      </c>
      <c r="Q1520" s="50" t="s">
        <v>5113</v>
      </c>
      <c r="R1520" s="50" t="s">
        <v>8586</v>
      </c>
      <c r="S1520" s="50" t="str">
        <f t="shared" ca="1" si="280"/>
        <v>C:\Altium Libraries\Passives Library\DataSheet\Aluminum Electrolytic Capacitors (Panasonic).pdf</v>
      </c>
      <c r="T1520" s="50" t="str">
        <f t="shared" si="275"/>
        <v>85℃ STANDARD BI-POLAR ALUMINUM ELECTROLYTIC CAPACITORS CapAl10X12.5X5.0 220uF±20% 16 V 85⁰С</v>
      </c>
    </row>
    <row r="1521" spans="1:20" x14ac:dyDescent="0.3">
      <c r="A1521" s="50" t="s">
        <v>8636</v>
      </c>
      <c r="B1521" s="50" t="str">
        <f t="shared" si="276"/>
        <v>SU (Bi-polar)</v>
      </c>
      <c r="C1521" s="52" t="s">
        <v>5158</v>
      </c>
      <c r="D1521" s="50" t="str">
        <f t="shared" si="277"/>
        <v>330uF</v>
      </c>
      <c r="E1521" s="50" t="s">
        <v>5109</v>
      </c>
      <c r="F1521" s="50" t="str">
        <f t="shared" si="278"/>
        <v>16 V</v>
      </c>
      <c r="G1521" s="50" t="str">
        <f t="shared" si="279"/>
        <v>85⁰С</v>
      </c>
      <c r="H1521" s="52" t="s">
        <v>8258</v>
      </c>
      <c r="I1521" s="50" t="str">
        <f t="shared" si="272"/>
        <v>CapAl10X16X5.0mm 330uF, 16 V</v>
      </c>
      <c r="J1521" s="45" t="s">
        <v>23</v>
      </c>
      <c r="K1521" s="53" t="s">
        <v>5111</v>
      </c>
      <c r="L1521" s="45" t="s">
        <v>25</v>
      </c>
      <c r="M1521" s="52" t="str">
        <f t="shared" si="273"/>
        <v>CapAl10X16X5.0</v>
      </c>
      <c r="N1521" s="52" t="str">
        <f t="shared" si="263"/>
        <v>CapAl10X16X5.0RA</v>
      </c>
      <c r="O1521" s="52" t="str">
        <f t="shared" si="274"/>
        <v>CapAl10X16X5.0LA</v>
      </c>
      <c r="P1521" s="52" t="s">
        <v>8637</v>
      </c>
      <c r="Q1521" s="50" t="s">
        <v>5113</v>
      </c>
      <c r="R1521" s="50" t="s">
        <v>8586</v>
      </c>
      <c r="S1521" s="50" t="str">
        <f t="shared" ca="1" si="280"/>
        <v>C:\Altium Libraries\Passives Library\DataSheet\Aluminum Electrolytic Capacitors (Panasonic).pdf</v>
      </c>
      <c r="T1521" s="50" t="str">
        <f t="shared" si="275"/>
        <v>85℃ STANDARD BI-POLAR ALUMINUM ELECTROLYTIC CAPACITORS CapAl10X16X5.0 330uF±20% 16 V 85⁰С</v>
      </c>
    </row>
    <row r="1522" spans="1:20" x14ac:dyDescent="0.3">
      <c r="A1522" s="50" t="s">
        <v>8638</v>
      </c>
      <c r="B1522" s="50" t="str">
        <f t="shared" si="276"/>
        <v>SU (Bi-polar)</v>
      </c>
      <c r="C1522" s="52" t="s">
        <v>5162</v>
      </c>
      <c r="D1522" s="50" t="str">
        <f t="shared" si="277"/>
        <v>470uF</v>
      </c>
      <c r="E1522" s="50" t="s">
        <v>5109</v>
      </c>
      <c r="F1522" s="50" t="str">
        <f t="shared" si="278"/>
        <v>16 V</v>
      </c>
      <c r="G1522" s="50" t="str">
        <f t="shared" si="279"/>
        <v>85⁰С</v>
      </c>
      <c r="H1522" s="52" t="s">
        <v>8231</v>
      </c>
      <c r="I1522" s="50" t="str">
        <f t="shared" si="272"/>
        <v>CapAl10X20X5.0mm 470uF, 16 V</v>
      </c>
      <c r="J1522" s="45" t="s">
        <v>23</v>
      </c>
      <c r="K1522" s="53" t="s">
        <v>5111</v>
      </c>
      <c r="L1522" s="45" t="s">
        <v>25</v>
      </c>
      <c r="M1522" s="52" t="str">
        <f t="shared" si="273"/>
        <v>CapAl10X20X5.0</v>
      </c>
      <c r="N1522" s="52" t="str">
        <f t="shared" si="263"/>
        <v>CapAl10X20X5.0RA</v>
      </c>
      <c r="O1522" s="52" t="str">
        <f t="shared" si="274"/>
        <v>CapAl10X20X5.0LA</v>
      </c>
      <c r="P1522" s="52" t="s">
        <v>8639</v>
      </c>
      <c r="Q1522" s="50" t="s">
        <v>5113</v>
      </c>
      <c r="R1522" s="50" t="s">
        <v>8586</v>
      </c>
      <c r="S1522" s="50" t="str">
        <f t="shared" ca="1" si="280"/>
        <v>C:\Altium Libraries\Passives Library\DataSheet\Aluminum Electrolytic Capacitors (Panasonic).pdf</v>
      </c>
      <c r="T1522" s="50" t="str">
        <f t="shared" si="275"/>
        <v>85℃ STANDARD BI-POLAR ALUMINUM ELECTROLYTIC CAPACITORS CapAl10X20X5.0 470uF±20% 16 V 85⁰С</v>
      </c>
    </row>
    <row r="1523" spans="1:20" x14ac:dyDescent="0.3">
      <c r="A1523" s="50" t="s">
        <v>8640</v>
      </c>
      <c r="B1523" s="50" t="str">
        <f t="shared" si="276"/>
        <v>SU (Bi-polar)</v>
      </c>
      <c r="C1523" s="52" t="s">
        <v>5196</v>
      </c>
      <c r="D1523" s="50" t="str">
        <f t="shared" si="277"/>
        <v>1000uF</v>
      </c>
      <c r="E1523" s="50" t="s">
        <v>5109</v>
      </c>
      <c r="F1523" s="50" t="str">
        <f t="shared" si="278"/>
        <v>16 V</v>
      </c>
      <c r="G1523" s="50" t="str">
        <f t="shared" si="279"/>
        <v>85⁰С</v>
      </c>
      <c r="H1523" s="52" t="s">
        <v>8641</v>
      </c>
      <c r="I1523" s="50" t="str">
        <f t="shared" si="272"/>
        <v>CapAl12.5X25X5.0mm 1000uF, 16 V</v>
      </c>
      <c r="J1523" s="45" t="s">
        <v>23</v>
      </c>
      <c r="K1523" s="53" t="s">
        <v>5111</v>
      </c>
      <c r="L1523" s="45" t="s">
        <v>25</v>
      </c>
      <c r="M1523" s="52" t="str">
        <f t="shared" si="273"/>
        <v>CapAl12.5X25X5.0</v>
      </c>
      <c r="N1523" s="52" t="str">
        <f t="shared" si="263"/>
        <v>CapAl12.5X25X5.0RA</v>
      </c>
      <c r="O1523" s="52" t="str">
        <f t="shared" si="274"/>
        <v>CapAl12.5X25X5.0LA</v>
      </c>
      <c r="P1523" s="52" t="s">
        <v>8642</v>
      </c>
      <c r="Q1523" s="50" t="s">
        <v>5113</v>
      </c>
      <c r="R1523" s="50" t="s">
        <v>8586</v>
      </c>
      <c r="S1523" s="50" t="str">
        <f t="shared" ca="1" si="280"/>
        <v>C:\Altium Libraries\Passives Library\DataSheet\Aluminum Electrolytic Capacitors (Panasonic).pdf</v>
      </c>
      <c r="T1523" s="50" t="str">
        <f t="shared" si="275"/>
        <v>85℃ STANDARD BI-POLAR ALUMINUM ELECTROLYTIC CAPACITORS CapAl12.5X25X5.0 1000uF±20% 16 V 85⁰С</v>
      </c>
    </row>
    <row r="1524" spans="1:20" x14ac:dyDescent="0.3">
      <c r="A1524" s="50" t="s">
        <v>8643</v>
      </c>
      <c r="B1524" s="50" t="str">
        <f t="shared" si="276"/>
        <v>SU (Bi-polar)</v>
      </c>
      <c r="C1524" s="52" t="s">
        <v>5226</v>
      </c>
      <c r="D1524" s="50" t="str">
        <f t="shared" si="277"/>
        <v>2200uF</v>
      </c>
      <c r="E1524" s="50" t="s">
        <v>5109</v>
      </c>
      <c r="F1524" s="50" t="str">
        <f t="shared" si="278"/>
        <v>16 V</v>
      </c>
      <c r="G1524" s="50" t="str">
        <f t="shared" si="279"/>
        <v>85⁰С</v>
      </c>
      <c r="H1524" s="52" t="s">
        <v>8416</v>
      </c>
      <c r="I1524" s="50" t="str">
        <f t="shared" si="272"/>
        <v>CapAl16X31.5X7.5mm 2200uF, 16 V</v>
      </c>
      <c r="J1524" s="45" t="s">
        <v>23</v>
      </c>
      <c r="K1524" s="53" t="s">
        <v>5111</v>
      </c>
      <c r="L1524" s="45" t="s">
        <v>25</v>
      </c>
      <c r="M1524" s="52" t="str">
        <f t="shared" si="273"/>
        <v>CapAl16X31.5X7.5</v>
      </c>
      <c r="N1524" s="52" t="str">
        <f t="shared" si="263"/>
        <v>CapAl16X31.5X7.5RA</v>
      </c>
      <c r="O1524" s="52" t="str">
        <f t="shared" si="274"/>
        <v>CapAl16X31.5X7.5LA</v>
      </c>
      <c r="P1524" s="52" t="s">
        <v>8644</v>
      </c>
      <c r="Q1524" s="50" t="s">
        <v>5113</v>
      </c>
      <c r="R1524" s="50" t="s">
        <v>8586</v>
      </c>
      <c r="S1524" s="50" t="str">
        <f t="shared" ca="1" si="280"/>
        <v>C:\Altium Libraries\Passives Library\DataSheet\Aluminum Electrolytic Capacitors (Panasonic).pdf</v>
      </c>
      <c r="T1524" s="50" t="str">
        <f t="shared" si="275"/>
        <v>85℃ STANDARD BI-POLAR ALUMINUM ELECTROLYTIC CAPACITORS CapAl16X31.5X7.5 2200uF±20% 16 V 85⁰С</v>
      </c>
    </row>
    <row r="1525" spans="1:20" x14ac:dyDescent="0.3">
      <c r="A1525" s="50" t="s">
        <v>8645</v>
      </c>
      <c r="B1525" s="50" t="str">
        <f t="shared" si="276"/>
        <v>SU (Bi-polar)</v>
      </c>
      <c r="C1525" s="52" t="s">
        <v>5245</v>
      </c>
      <c r="D1525" s="50" t="str">
        <f t="shared" si="277"/>
        <v>3300uF</v>
      </c>
      <c r="E1525" s="50" t="s">
        <v>5109</v>
      </c>
      <c r="F1525" s="50" t="str">
        <f t="shared" si="278"/>
        <v>16 V</v>
      </c>
      <c r="G1525" s="50" t="str">
        <f t="shared" si="279"/>
        <v>85⁰С</v>
      </c>
      <c r="H1525" s="52" t="s">
        <v>8352</v>
      </c>
      <c r="I1525" s="50" t="str">
        <f t="shared" si="272"/>
        <v>CapAl18X35.5X7.5mm 3300uF, 16 V</v>
      </c>
      <c r="J1525" s="45" t="s">
        <v>23</v>
      </c>
      <c r="K1525" s="53" t="s">
        <v>5111</v>
      </c>
      <c r="L1525" s="45" t="s">
        <v>25</v>
      </c>
      <c r="M1525" s="52" t="str">
        <f t="shared" si="273"/>
        <v>CapAl18X35.5X7.5</v>
      </c>
      <c r="N1525" s="52" t="str">
        <f t="shared" si="263"/>
        <v>CapAl18X35.5X7.5RA</v>
      </c>
      <c r="O1525" s="52" t="str">
        <f t="shared" si="274"/>
        <v>CapAl18X35.5X7.5LA</v>
      </c>
      <c r="P1525" s="52" t="s">
        <v>8646</v>
      </c>
      <c r="Q1525" s="50" t="s">
        <v>5113</v>
      </c>
      <c r="R1525" s="50" t="s">
        <v>8586</v>
      </c>
      <c r="S1525" s="50" t="str">
        <f t="shared" ca="1" si="280"/>
        <v>C:\Altium Libraries\Passives Library\DataSheet\Aluminum Electrolytic Capacitors (Panasonic).pdf</v>
      </c>
      <c r="T1525" s="50" t="str">
        <f t="shared" si="275"/>
        <v>85℃ STANDARD BI-POLAR ALUMINUM ELECTROLYTIC CAPACITORS CapAl18X35.5X7.5 3300uF±20% 16 V 85⁰С</v>
      </c>
    </row>
    <row r="1526" spans="1:20" x14ac:dyDescent="0.3">
      <c r="A1526" s="50" t="s">
        <v>8647</v>
      </c>
      <c r="B1526" s="50" t="str">
        <f t="shared" si="276"/>
        <v>SU (Bi-polar)</v>
      </c>
      <c r="C1526" s="52" t="s">
        <v>5120</v>
      </c>
      <c r="D1526" s="50" t="str">
        <f t="shared" si="277"/>
        <v>10uF</v>
      </c>
      <c r="E1526" s="50" t="s">
        <v>5109</v>
      </c>
      <c r="F1526" s="50" t="str">
        <f t="shared" si="278"/>
        <v>25 V</v>
      </c>
      <c r="G1526" s="50" t="str">
        <f t="shared" si="279"/>
        <v>85⁰С</v>
      </c>
      <c r="H1526" s="52" t="s">
        <v>8188</v>
      </c>
      <c r="I1526" s="50" t="str">
        <f t="shared" si="272"/>
        <v>CapAl5X11X2.0mm 10uF, 25 V</v>
      </c>
      <c r="J1526" s="45" t="s">
        <v>23</v>
      </c>
      <c r="K1526" s="53" t="s">
        <v>5111</v>
      </c>
      <c r="L1526" s="45" t="s">
        <v>25</v>
      </c>
      <c r="M1526" s="52" t="str">
        <f t="shared" si="273"/>
        <v>CapAl5X11X2.0</v>
      </c>
      <c r="N1526" s="52" t="str">
        <f t="shared" si="263"/>
        <v>CapAl5X11X2.0RA</v>
      </c>
      <c r="O1526" s="52" t="str">
        <f t="shared" si="274"/>
        <v>CapAl5X11X2.0LA</v>
      </c>
      <c r="P1526" s="52" t="s">
        <v>8648</v>
      </c>
      <c r="Q1526" s="50" t="s">
        <v>5113</v>
      </c>
      <c r="R1526" s="50" t="s">
        <v>8586</v>
      </c>
      <c r="S1526" s="50" t="str">
        <f t="shared" ca="1" si="280"/>
        <v>C:\Altium Libraries\Passives Library\DataSheet\Aluminum Electrolytic Capacitors (Panasonic).pdf</v>
      </c>
      <c r="T1526" s="50" t="str">
        <f t="shared" si="275"/>
        <v>85℃ STANDARD BI-POLAR ALUMINUM ELECTROLYTIC CAPACITORS CapAl5X11X2.0 10uF±20% 25 V 85⁰С</v>
      </c>
    </row>
    <row r="1527" spans="1:20" x14ac:dyDescent="0.3">
      <c r="A1527" s="50" t="s">
        <v>8649</v>
      </c>
      <c r="B1527" s="50" t="str">
        <f t="shared" si="276"/>
        <v>SU (Bi-polar)</v>
      </c>
      <c r="C1527" s="52" t="s">
        <v>5120</v>
      </c>
      <c r="D1527" s="50" t="str">
        <f t="shared" si="277"/>
        <v>22uF</v>
      </c>
      <c r="E1527" s="50" t="s">
        <v>5109</v>
      </c>
      <c r="F1527" s="50" t="str">
        <f t="shared" si="278"/>
        <v>25 V</v>
      </c>
      <c r="G1527" s="50" t="str">
        <f t="shared" si="279"/>
        <v>85⁰С</v>
      </c>
      <c r="H1527" s="52" t="s">
        <v>8179</v>
      </c>
      <c r="I1527" s="50" t="str">
        <f t="shared" si="272"/>
        <v>CapAl5X11X2.0mm 22uF, 25 V</v>
      </c>
      <c r="J1527" s="45" t="s">
        <v>23</v>
      </c>
      <c r="K1527" s="53" t="s">
        <v>5111</v>
      </c>
      <c r="L1527" s="45" t="s">
        <v>25</v>
      </c>
      <c r="M1527" s="52" t="str">
        <f t="shared" si="273"/>
        <v>CapAl5X11X2.0</v>
      </c>
      <c r="N1527" s="52" t="str">
        <f t="shared" si="263"/>
        <v>CapAl5X11X2.0RA</v>
      </c>
      <c r="O1527" s="52" t="str">
        <f t="shared" si="274"/>
        <v>CapAl5X11X2.0LA</v>
      </c>
      <c r="P1527" s="52" t="s">
        <v>8650</v>
      </c>
      <c r="Q1527" s="50" t="s">
        <v>5113</v>
      </c>
      <c r="R1527" s="50" t="s">
        <v>8586</v>
      </c>
      <c r="S1527" s="50" t="str">
        <f t="shared" ca="1" si="280"/>
        <v>C:\Altium Libraries\Passives Library\DataSheet\Aluminum Electrolytic Capacitors (Panasonic).pdf</v>
      </c>
      <c r="T1527" s="50" t="str">
        <f t="shared" si="275"/>
        <v>85℃ STANDARD BI-POLAR ALUMINUM ELECTROLYTIC CAPACITORS CapAl5X11X2.0 22uF±20% 25 V 85⁰С</v>
      </c>
    </row>
    <row r="1528" spans="1:20" x14ac:dyDescent="0.3">
      <c r="A1528" s="50" t="s">
        <v>8651</v>
      </c>
      <c r="B1528" s="50" t="str">
        <f t="shared" si="276"/>
        <v>SU (Bi-polar)</v>
      </c>
      <c r="C1528" s="52" t="s">
        <v>5128</v>
      </c>
      <c r="D1528" s="50" t="str">
        <f t="shared" si="277"/>
        <v>33uF</v>
      </c>
      <c r="E1528" s="50" t="s">
        <v>5109</v>
      </c>
      <c r="F1528" s="50" t="str">
        <f t="shared" si="278"/>
        <v>25 V</v>
      </c>
      <c r="G1528" s="50" t="str">
        <f t="shared" si="279"/>
        <v>85⁰С</v>
      </c>
      <c r="H1528" s="52" t="s">
        <v>8173</v>
      </c>
      <c r="I1528" s="50" t="str">
        <f t="shared" si="272"/>
        <v>CapAl6.3X11.2X2.5mm 33uF, 25 V</v>
      </c>
      <c r="J1528" s="45" t="s">
        <v>23</v>
      </c>
      <c r="K1528" s="53" t="s">
        <v>5111</v>
      </c>
      <c r="L1528" s="45" t="s">
        <v>25</v>
      </c>
      <c r="M1528" s="52" t="str">
        <f t="shared" si="273"/>
        <v>CapAl6.3X11.2X2.5</v>
      </c>
      <c r="N1528" s="52" t="str">
        <f t="shared" si="263"/>
        <v>CapAl6.3X11.2X2.5RA</v>
      </c>
      <c r="O1528" s="52" t="str">
        <f t="shared" si="274"/>
        <v>CapAl6.3X11.2X2.5LA</v>
      </c>
      <c r="P1528" s="52" t="s">
        <v>8652</v>
      </c>
      <c r="Q1528" s="50" t="s">
        <v>5113</v>
      </c>
      <c r="R1528" s="50" t="s">
        <v>8586</v>
      </c>
      <c r="S1528" s="50" t="str">
        <f t="shared" ca="1" si="280"/>
        <v>C:\Altium Libraries\Passives Library\DataSheet\Aluminum Electrolytic Capacitors (Panasonic).pdf</v>
      </c>
      <c r="T1528" s="50" t="str">
        <f t="shared" si="275"/>
        <v>85℃ STANDARD BI-POLAR ALUMINUM ELECTROLYTIC CAPACITORS CapAl6.3X11.2X2.5 33uF±20% 25 V 85⁰С</v>
      </c>
    </row>
    <row r="1529" spans="1:20" x14ac:dyDescent="0.3">
      <c r="A1529" s="50" t="s">
        <v>8653</v>
      </c>
      <c r="B1529" s="50" t="str">
        <f t="shared" si="276"/>
        <v>SU (Bi-polar)</v>
      </c>
      <c r="C1529" s="52" t="s">
        <v>5128</v>
      </c>
      <c r="D1529" s="50" t="str">
        <f t="shared" si="277"/>
        <v>47uF</v>
      </c>
      <c r="E1529" s="50" t="s">
        <v>5109</v>
      </c>
      <c r="F1529" s="50" t="str">
        <f t="shared" si="278"/>
        <v>25 V</v>
      </c>
      <c r="G1529" s="50" t="str">
        <f t="shared" si="279"/>
        <v>85⁰С</v>
      </c>
      <c r="H1529" s="52" t="s">
        <v>8195</v>
      </c>
      <c r="I1529" s="50" t="str">
        <f t="shared" si="272"/>
        <v>CapAl6.3X11.2X2.5mm 47uF, 25 V</v>
      </c>
      <c r="J1529" s="45" t="s">
        <v>23</v>
      </c>
      <c r="K1529" s="53" t="s">
        <v>5111</v>
      </c>
      <c r="L1529" s="45" t="s">
        <v>25</v>
      </c>
      <c r="M1529" s="52" t="str">
        <f t="shared" si="273"/>
        <v>CapAl6.3X11.2X2.5</v>
      </c>
      <c r="N1529" s="52" t="str">
        <f t="shared" si="263"/>
        <v>CapAl6.3X11.2X2.5RA</v>
      </c>
      <c r="O1529" s="52" t="str">
        <f t="shared" si="274"/>
        <v>CapAl6.3X11.2X2.5LA</v>
      </c>
      <c r="P1529" s="52" t="s">
        <v>8654</v>
      </c>
      <c r="Q1529" s="50" t="s">
        <v>5113</v>
      </c>
      <c r="R1529" s="50" t="s">
        <v>8586</v>
      </c>
      <c r="S1529" s="50" t="str">
        <f t="shared" ca="1" si="280"/>
        <v>C:\Altium Libraries\Passives Library\DataSheet\Aluminum Electrolytic Capacitors (Panasonic).pdf</v>
      </c>
      <c r="T1529" s="50" t="str">
        <f t="shared" si="275"/>
        <v>85℃ STANDARD BI-POLAR ALUMINUM ELECTROLYTIC CAPACITORS CapAl6.3X11.2X2.5 47uF±20% 25 V 85⁰С</v>
      </c>
    </row>
    <row r="1530" spans="1:20" x14ac:dyDescent="0.3">
      <c r="A1530" s="50" t="s">
        <v>8655</v>
      </c>
      <c r="B1530" s="50" t="str">
        <f t="shared" si="276"/>
        <v>SU (Bi-polar)</v>
      </c>
      <c r="C1530" s="52" t="s">
        <v>5136</v>
      </c>
      <c r="D1530" s="50" t="str">
        <f t="shared" si="277"/>
        <v>100uF</v>
      </c>
      <c r="E1530" s="50" t="s">
        <v>5109</v>
      </c>
      <c r="F1530" s="50" t="str">
        <f t="shared" si="278"/>
        <v>25 V</v>
      </c>
      <c r="G1530" s="50" t="str">
        <f t="shared" si="279"/>
        <v>85⁰С</v>
      </c>
      <c r="H1530" s="52" t="s">
        <v>8198</v>
      </c>
      <c r="I1530" s="50" t="str">
        <f t="shared" si="272"/>
        <v>CapAl8X11.5X3.5mm 100uF, 25 V</v>
      </c>
      <c r="J1530" s="45" t="s">
        <v>23</v>
      </c>
      <c r="K1530" s="53" t="s">
        <v>5111</v>
      </c>
      <c r="L1530" s="45" t="s">
        <v>25</v>
      </c>
      <c r="M1530" s="52" t="str">
        <f t="shared" si="273"/>
        <v>CapAl8X11.5X3.5</v>
      </c>
      <c r="N1530" s="52" t="str">
        <f t="shared" si="263"/>
        <v>CapAl8X11.5X3.5RA</v>
      </c>
      <c r="O1530" s="52" t="str">
        <f t="shared" si="274"/>
        <v>CapAl8X11.5X3.5LA</v>
      </c>
      <c r="P1530" s="52" t="s">
        <v>8656</v>
      </c>
      <c r="Q1530" s="50" t="s">
        <v>5113</v>
      </c>
      <c r="R1530" s="50" t="s">
        <v>8586</v>
      </c>
      <c r="S1530" s="50" t="str">
        <f t="shared" ca="1" si="280"/>
        <v>C:\Altium Libraries\Passives Library\DataSheet\Aluminum Electrolytic Capacitors (Panasonic).pdf</v>
      </c>
      <c r="T1530" s="50" t="str">
        <f t="shared" si="275"/>
        <v>85℃ STANDARD BI-POLAR ALUMINUM ELECTROLYTIC CAPACITORS CapAl8X11.5X3.5 100uF±20% 25 V 85⁰С</v>
      </c>
    </row>
    <row r="1531" spans="1:20" x14ac:dyDescent="0.3">
      <c r="A1531" s="50" t="s">
        <v>8657</v>
      </c>
      <c r="B1531" s="50" t="str">
        <f t="shared" si="276"/>
        <v>SU (Bi-polar)</v>
      </c>
      <c r="C1531" s="52" t="s">
        <v>5158</v>
      </c>
      <c r="D1531" s="50" t="str">
        <f t="shared" si="277"/>
        <v>220uF</v>
      </c>
      <c r="E1531" s="50" t="s">
        <v>5109</v>
      </c>
      <c r="F1531" s="50" t="str">
        <f t="shared" si="278"/>
        <v>25 V</v>
      </c>
      <c r="G1531" s="50" t="str">
        <f t="shared" si="279"/>
        <v>85⁰С</v>
      </c>
      <c r="H1531" s="52" t="s">
        <v>8468</v>
      </c>
      <c r="I1531" s="50" t="str">
        <f t="shared" si="272"/>
        <v>CapAl10X16X5.0mm 220uF, 25 V</v>
      </c>
      <c r="J1531" s="45" t="s">
        <v>23</v>
      </c>
      <c r="K1531" s="53" t="s">
        <v>5111</v>
      </c>
      <c r="L1531" s="45" t="s">
        <v>25</v>
      </c>
      <c r="M1531" s="52" t="str">
        <f t="shared" si="273"/>
        <v>CapAl10X16X5.0</v>
      </c>
      <c r="N1531" s="52" t="str">
        <f t="shared" si="263"/>
        <v>CapAl10X16X5.0RA</v>
      </c>
      <c r="O1531" s="52" t="str">
        <f t="shared" si="274"/>
        <v>CapAl10X16X5.0LA</v>
      </c>
      <c r="P1531" s="52" t="s">
        <v>8658</v>
      </c>
      <c r="Q1531" s="50" t="s">
        <v>5113</v>
      </c>
      <c r="R1531" s="50" t="s">
        <v>8586</v>
      </c>
      <c r="S1531" s="50" t="str">
        <f t="shared" ca="1" si="280"/>
        <v>C:\Altium Libraries\Passives Library\DataSheet\Aluminum Electrolytic Capacitors (Panasonic).pdf</v>
      </c>
      <c r="T1531" s="50" t="str">
        <f t="shared" si="275"/>
        <v>85℃ STANDARD BI-POLAR ALUMINUM ELECTROLYTIC CAPACITORS CapAl10X16X5.0 220uF±20% 25 V 85⁰С</v>
      </c>
    </row>
    <row r="1532" spans="1:20" x14ac:dyDescent="0.3">
      <c r="A1532" s="50" t="s">
        <v>8659</v>
      </c>
      <c r="B1532" s="50" t="str">
        <f t="shared" si="276"/>
        <v>SU (Bi-polar)</v>
      </c>
      <c r="C1532" s="52" t="s">
        <v>5184</v>
      </c>
      <c r="D1532" s="50" t="str">
        <f t="shared" si="277"/>
        <v>330uF</v>
      </c>
      <c r="E1532" s="50" t="s">
        <v>5109</v>
      </c>
      <c r="F1532" s="50" t="str">
        <f t="shared" si="278"/>
        <v>25 V</v>
      </c>
      <c r="G1532" s="50" t="str">
        <f t="shared" si="279"/>
        <v>85⁰С</v>
      </c>
      <c r="H1532" s="52" t="s">
        <v>8344</v>
      </c>
      <c r="I1532" s="50" t="str">
        <f t="shared" si="272"/>
        <v>CapAl12.5X20X5.0mm 330uF, 25 V</v>
      </c>
      <c r="J1532" s="45" t="s">
        <v>23</v>
      </c>
      <c r="K1532" s="53" t="s">
        <v>5111</v>
      </c>
      <c r="L1532" s="45" t="s">
        <v>25</v>
      </c>
      <c r="M1532" s="52" t="str">
        <f t="shared" si="273"/>
        <v>CapAl12.5X20X5.0</v>
      </c>
      <c r="N1532" s="52" t="str">
        <f t="shared" si="263"/>
        <v>CapAl12.5X20X5.0RA</v>
      </c>
      <c r="O1532" s="52" t="str">
        <f t="shared" si="274"/>
        <v>CapAl12.5X20X5.0LA</v>
      </c>
      <c r="P1532" s="52" t="s">
        <v>8660</v>
      </c>
      <c r="Q1532" s="50" t="s">
        <v>5113</v>
      </c>
      <c r="R1532" s="50" t="s">
        <v>8586</v>
      </c>
      <c r="S1532" s="50" t="str">
        <f t="shared" ca="1" si="280"/>
        <v>C:\Altium Libraries\Passives Library\DataSheet\Aluminum Electrolytic Capacitors (Panasonic).pdf</v>
      </c>
      <c r="T1532" s="50" t="str">
        <f t="shared" si="275"/>
        <v>85℃ STANDARD BI-POLAR ALUMINUM ELECTROLYTIC CAPACITORS CapAl12.5X20X5.0 330uF±20% 25 V 85⁰С</v>
      </c>
    </row>
    <row r="1533" spans="1:20" x14ac:dyDescent="0.3">
      <c r="A1533" s="50" t="s">
        <v>8661</v>
      </c>
      <c r="B1533" s="50" t="str">
        <f t="shared" si="276"/>
        <v>SU (Bi-polar)</v>
      </c>
      <c r="C1533" s="52" t="s">
        <v>5184</v>
      </c>
      <c r="D1533" s="50" t="str">
        <f t="shared" si="277"/>
        <v>470uF</v>
      </c>
      <c r="E1533" s="50" t="s">
        <v>5109</v>
      </c>
      <c r="F1533" s="50" t="str">
        <f t="shared" si="278"/>
        <v>25 V</v>
      </c>
      <c r="G1533" s="50" t="str">
        <f t="shared" si="279"/>
        <v>85⁰С</v>
      </c>
      <c r="H1533" s="52" t="s">
        <v>8591</v>
      </c>
      <c r="I1533" s="50" t="str">
        <f t="shared" si="272"/>
        <v>CapAl12.5X20X5.0mm 470uF, 25 V</v>
      </c>
      <c r="J1533" s="45" t="s">
        <v>23</v>
      </c>
      <c r="K1533" s="53" t="s">
        <v>5111</v>
      </c>
      <c r="L1533" s="45" t="s">
        <v>25</v>
      </c>
      <c r="M1533" s="52" t="str">
        <f t="shared" si="273"/>
        <v>CapAl12.5X20X5.0</v>
      </c>
      <c r="N1533" s="52" t="str">
        <f t="shared" si="263"/>
        <v>CapAl12.5X20X5.0RA</v>
      </c>
      <c r="O1533" s="52" t="str">
        <f t="shared" si="274"/>
        <v>CapAl12.5X20X5.0LA</v>
      </c>
      <c r="P1533" s="52" t="s">
        <v>8662</v>
      </c>
      <c r="Q1533" s="50" t="s">
        <v>5113</v>
      </c>
      <c r="R1533" s="50" t="s">
        <v>8586</v>
      </c>
      <c r="S1533" s="50" t="str">
        <f t="shared" ca="1" si="280"/>
        <v>C:\Altium Libraries\Passives Library\DataSheet\Aluminum Electrolytic Capacitors (Panasonic).pdf</v>
      </c>
      <c r="T1533" s="50" t="str">
        <f t="shared" si="275"/>
        <v>85℃ STANDARD BI-POLAR ALUMINUM ELECTROLYTIC CAPACITORS CapAl12.5X20X5.0 470uF±20% 25 V 85⁰С</v>
      </c>
    </row>
    <row r="1534" spans="1:20" x14ac:dyDescent="0.3">
      <c r="A1534" s="50" t="s">
        <v>8663</v>
      </c>
      <c r="B1534" s="50" t="str">
        <f t="shared" si="276"/>
        <v>SU (Bi-polar)</v>
      </c>
      <c r="C1534" s="52" t="s">
        <v>5218</v>
      </c>
      <c r="D1534" s="50" t="str">
        <f t="shared" si="277"/>
        <v>1000uF</v>
      </c>
      <c r="E1534" s="50" t="s">
        <v>5109</v>
      </c>
      <c r="F1534" s="50" t="str">
        <f t="shared" si="278"/>
        <v>25 V</v>
      </c>
      <c r="G1534" s="50" t="str">
        <f t="shared" si="279"/>
        <v>85⁰С</v>
      </c>
      <c r="H1534" s="52" t="s">
        <v>8299</v>
      </c>
      <c r="I1534" s="50" t="str">
        <f t="shared" si="272"/>
        <v>CapAl16X25X7.5mm 1000uF, 25 V</v>
      </c>
      <c r="J1534" s="45" t="s">
        <v>23</v>
      </c>
      <c r="K1534" s="53" t="s">
        <v>5111</v>
      </c>
      <c r="L1534" s="45" t="s">
        <v>25</v>
      </c>
      <c r="M1534" s="52" t="str">
        <f t="shared" si="273"/>
        <v>CapAl16X25X7.5</v>
      </c>
      <c r="N1534" s="52" t="str">
        <f t="shared" si="263"/>
        <v>CapAl16X25X7.5RA</v>
      </c>
      <c r="O1534" s="52" t="str">
        <f t="shared" si="274"/>
        <v>CapAl16X25X7.5LA</v>
      </c>
      <c r="P1534" s="52" t="s">
        <v>8664</v>
      </c>
      <c r="Q1534" s="50" t="s">
        <v>5113</v>
      </c>
      <c r="R1534" s="50" t="s">
        <v>8586</v>
      </c>
      <c r="S1534" s="50" t="str">
        <f t="shared" ca="1" si="280"/>
        <v>C:\Altium Libraries\Passives Library\DataSheet\Aluminum Electrolytic Capacitors (Panasonic).pdf</v>
      </c>
      <c r="T1534" s="50" t="str">
        <f t="shared" si="275"/>
        <v>85℃ STANDARD BI-POLAR ALUMINUM ELECTROLYTIC CAPACITORS CapAl16X25X7.5 1000uF±20% 25 V 85⁰С</v>
      </c>
    </row>
    <row r="1535" spans="1:20" x14ac:dyDescent="0.3">
      <c r="A1535" s="50" t="s">
        <v>8665</v>
      </c>
      <c r="B1535" s="50" t="str">
        <f t="shared" si="276"/>
        <v>SU (Bi-polar)</v>
      </c>
      <c r="C1535" s="52" t="s">
        <v>5245</v>
      </c>
      <c r="D1535" s="50" t="str">
        <f t="shared" si="277"/>
        <v>2200uF</v>
      </c>
      <c r="E1535" s="50" t="s">
        <v>5109</v>
      </c>
      <c r="F1535" s="50" t="str">
        <f t="shared" si="278"/>
        <v>25 V</v>
      </c>
      <c r="G1535" s="50" t="str">
        <f t="shared" si="279"/>
        <v>85⁰С</v>
      </c>
      <c r="H1535" s="52" t="s">
        <v>8352</v>
      </c>
      <c r="I1535" s="50" t="str">
        <f t="shared" si="272"/>
        <v>CapAl18X35.5X7.5mm 2200uF, 25 V</v>
      </c>
      <c r="J1535" s="45" t="s">
        <v>23</v>
      </c>
      <c r="K1535" s="53" t="s">
        <v>5111</v>
      </c>
      <c r="L1535" s="45" t="s">
        <v>25</v>
      </c>
      <c r="M1535" s="52" t="str">
        <f t="shared" si="273"/>
        <v>CapAl18X35.5X7.5</v>
      </c>
      <c r="N1535" s="52" t="str">
        <f t="shared" si="263"/>
        <v>CapAl18X35.5X7.5RA</v>
      </c>
      <c r="O1535" s="52" t="str">
        <f t="shared" si="274"/>
        <v>CapAl18X35.5X7.5LA</v>
      </c>
      <c r="P1535" s="52" t="s">
        <v>8666</v>
      </c>
      <c r="Q1535" s="50" t="s">
        <v>5113</v>
      </c>
      <c r="R1535" s="50" t="s">
        <v>8586</v>
      </c>
      <c r="S1535" s="50" t="str">
        <f t="shared" ca="1" si="280"/>
        <v>C:\Altium Libraries\Passives Library\DataSheet\Aluminum Electrolytic Capacitors (Panasonic).pdf</v>
      </c>
      <c r="T1535" s="50" t="str">
        <f t="shared" si="275"/>
        <v>85℃ STANDARD BI-POLAR ALUMINUM ELECTROLYTIC CAPACITORS CapAl18X35.5X7.5 2200uF±20% 25 V 85⁰С</v>
      </c>
    </row>
    <row r="1536" spans="1:20" x14ac:dyDescent="0.3">
      <c r="A1536" s="50" t="s">
        <v>8667</v>
      </c>
      <c r="B1536" s="50" t="str">
        <f t="shared" si="276"/>
        <v>SU (Bi-polar)</v>
      </c>
      <c r="C1536" s="52" t="s">
        <v>5120</v>
      </c>
      <c r="D1536" s="50" t="str">
        <f t="shared" si="277"/>
        <v>10uF</v>
      </c>
      <c r="E1536" s="50" t="s">
        <v>5109</v>
      </c>
      <c r="F1536" s="50" t="str">
        <f t="shared" si="278"/>
        <v>35 V</v>
      </c>
      <c r="G1536" s="50" t="str">
        <f t="shared" si="279"/>
        <v>85⁰С</v>
      </c>
      <c r="H1536" s="52" t="s">
        <v>8668</v>
      </c>
      <c r="I1536" s="50" t="str">
        <f t="shared" si="272"/>
        <v>CapAl5X11X2.0mm 10uF, 35 V</v>
      </c>
      <c r="J1536" s="45" t="s">
        <v>23</v>
      </c>
      <c r="K1536" s="53" t="s">
        <v>5111</v>
      </c>
      <c r="L1536" s="45" t="s">
        <v>25</v>
      </c>
      <c r="M1536" s="52" t="str">
        <f t="shared" si="273"/>
        <v>CapAl5X11X2.0</v>
      </c>
      <c r="N1536" s="52" t="str">
        <f t="shared" si="263"/>
        <v>CapAl5X11X2.0RA</v>
      </c>
      <c r="O1536" s="52" t="str">
        <f t="shared" si="274"/>
        <v>CapAl5X11X2.0LA</v>
      </c>
      <c r="P1536" s="52" t="s">
        <v>8669</v>
      </c>
      <c r="Q1536" s="50" t="s">
        <v>5113</v>
      </c>
      <c r="R1536" s="50" t="s">
        <v>8586</v>
      </c>
      <c r="S1536" s="50" t="str">
        <f t="shared" ca="1" si="280"/>
        <v>C:\Altium Libraries\Passives Library\DataSheet\Aluminum Electrolytic Capacitors (Panasonic).pdf</v>
      </c>
      <c r="T1536" s="50" t="str">
        <f t="shared" si="275"/>
        <v>85℃ STANDARD BI-POLAR ALUMINUM ELECTROLYTIC CAPACITORS CapAl5X11X2.0 10uF±20% 35 V 85⁰С</v>
      </c>
    </row>
    <row r="1537" spans="1:20" x14ac:dyDescent="0.3">
      <c r="A1537" s="50" t="s">
        <v>8670</v>
      </c>
      <c r="B1537" s="50" t="str">
        <f t="shared" si="276"/>
        <v>SU (Bi-polar)</v>
      </c>
      <c r="C1537" s="52" t="s">
        <v>5128</v>
      </c>
      <c r="D1537" s="50" t="str">
        <f t="shared" si="277"/>
        <v>22uF</v>
      </c>
      <c r="E1537" s="50" t="s">
        <v>5109</v>
      </c>
      <c r="F1537" s="50" t="str">
        <f t="shared" si="278"/>
        <v>35 V</v>
      </c>
      <c r="G1537" s="50" t="str">
        <f t="shared" si="279"/>
        <v>85⁰С</v>
      </c>
      <c r="H1537" s="52" t="s">
        <v>8182</v>
      </c>
      <c r="I1537" s="50" t="str">
        <f t="shared" si="272"/>
        <v>CapAl6.3X11.2X2.5mm 22uF, 35 V</v>
      </c>
      <c r="J1537" s="45" t="s">
        <v>23</v>
      </c>
      <c r="K1537" s="53" t="s">
        <v>5111</v>
      </c>
      <c r="L1537" s="45" t="s">
        <v>25</v>
      </c>
      <c r="M1537" s="52" t="str">
        <f t="shared" si="273"/>
        <v>CapAl6.3X11.2X2.5</v>
      </c>
      <c r="N1537" s="52" t="str">
        <f t="shared" si="263"/>
        <v>CapAl6.3X11.2X2.5RA</v>
      </c>
      <c r="O1537" s="52" t="str">
        <f t="shared" si="274"/>
        <v>CapAl6.3X11.2X2.5LA</v>
      </c>
      <c r="P1537" s="52" t="s">
        <v>8671</v>
      </c>
      <c r="Q1537" s="50" t="s">
        <v>5113</v>
      </c>
      <c r="R1537" s="50" t="s">
        <v>8586</v>
      </c>
      <c r="S1537" s="50" t="str">
        <f t="shared" ca="1" si="280"/>
        <v>C:\Altium Libraries\Passives Library\DataSheet\Aluminum Electrolytic Capacitors (Panasonic).pdf</v>
      </c>
      <c r="T1537" s="50" t="str">
        <f t="shared" si="275"/>
        <v>85℃ STANDARD BI-POLAR ALUMINUM ELECTROLYTIC CAPACITORS CapAl6.3X11.2X2.5 22uF±20% 35 V 85⁰С</v>
      </c>
    </row>
    <row r="1538" spans="1:20" x14ac:dyDescent="0.3">
      <c r="A1538" s="50" t="s">
        <v>8672</v>
      </c>
      <c r="B1538" s="50" t="str">
        <f t="shared" si="276"/>
        <v>SU (Bi-polar)</v>
      </c>
      <c r="C1538" s="52" t="s">
        <v>5136</v>
      </c>
      <c r="D1538" s="50" t="str">
        <f t="shared" si="277"/>
        <v>33uF</v>
      </c>
      <c r="E1538" s="50" t="s">
        <v>5109</v>
      </c>
      <c r="F1538" s="50" t="str">
        <f t="shared" si="278"/>
        <v>35 V</v>
      </c>
      <c r="G1538" s="50" t="str">
        <f t="shared" si="279"/>
        <v>85⁰С</v>
      </c>
      <c r="H1538" s="52" t="s">
        <v>8185</v>
      </c>
      <c r="I1538" s="50" t="str">
        <f t="shared" si="272"/>
        <v>CapAl8X11.5X3.5mm 33uF, 35 V</v>
      </c>
      <c r="J1538" s="45" t="s">
        <v>23</v>
      </c>
      <c r="K1538" s="53" t="s">
        <v>5111</v>
      </c>
      <c r="L1538" s="45" t="s">
        <v>25</v>
      </c>
      <c r="M1538" s="52" t="str">
        <f t="shared" si="273"/>
        <v>CapAl8X11.5X3.5</v>
      </c>
      <c r="N1538" s="52" t="str">
        <f t="shared" si="263"/>
        <v>CapAl8X11.5X3.5RA</v>
      </c>
      <c r="O1538" s="52" t="str">
        <f t="shared" si="274"/>
        <v>CapAl8X11.5X3.5LA</v>
      </c>
      <c r="P1538" s="52" t="s">
        <v>8673</v>
      </c>
      <c r="Q1538" s="50" t="s">
        <v>5113</v>
      </c>
      <c r="R1538" s="50" t="s">
        <v>8586</v>
      </c>
      <c r="S1538" s="50" t="str">
        <f t="shared" ca="1" si="280"/>
        <v>C:\Altium Libraries\Passives Library\DataSheet\Aluminum Electrolytic Capacitors (Panasonic).pdf</v>
      </c>
      <c r="T1538" s="50" t="str">
        <f t="shared" si="275"/>
        <v>85℃ STANDARD BI-POLAR ALUMINUM ELECTROLYTIC CAPACITORS CapAl8X11.5X3.5 33uF±20% 35 V 85⁰С</v>
      </c>
    </row>
    <row r="1539" spans="1:20" x14ac:dyDescent="0.3">
      <c r="A1539" s="50" t="s">
        <v>8674</v>
      </c>
      <c r="B1539" s="50" t="str">
        <f t="shared" si="276"/>
        <v>SU (Bi-polar)</v>
      </c>
      <c r="C1539" s="52" t="s">
        <v>5136</v>
      </c>
      <c r="D1539" s="50" t="str">
        <f t="shared" si="277"/>
        <v>47uF</v>
      </c>
      <c r="E1539" s="50" t="s">
        <v>5109</v>
      </c>
      <c r="F1539" s="50" t="str">
        <f t="shared" si="278"/>
        <v>35 V</v>
      </c>
      <c r="G1539" s="50" t="str">
        <f t="shared" si="279"/>
        <v>85⁰С</v>
      </c>
      <c r="H1539" s="52" t="s">
        <v>8675</v>
      </c>
      <c r="I1539" s="50" t="str">
        <f t="shared" si="272"/>
        <v>CapAl8X11.5X3.5mm 47uF, 35 V</v>
      </c>
      <c r="J1539" s="45" t="s">
        <v>23</v>
      </c>
      <c r="K1539" s="53" t="s">
        <v>5111</v>
      </c>
      <c r="L1539" s="45" t="s">
        <v>25</v>
      </c>
      <c r="M1539" s="52" t="str">
        <f t="shared" si="273"/>
        <v>CapAl8X11.5X3.5</v>
      </c>
      <c r="N1539" s="52" t="str">
        <f t="shared" ref="N1539:N1602" si="281">CONCATENATE(M1539,"RA")</f>
        <v>CapAl8X11.5X3.5RA</v>
      </c>
      <c r="O1539" s="52" t="str">
        <f t="shared" si="274"/>
        <v>CapAl8X11.5X3.5LA</v>
      </c>
      <c r="P1539" s="52" t="s">
        <v>8676</v>
      </c>
      <c r="Q1539" s="50" t="s">
        <v>5113</v>
      </c>
      <c r="R1539" s="50" t="s">
        <v>8586</v>
      </c>
      <c r="S1539" s="50" t="str">
        <f t="shared" ca="1" si="280"/>
        <v>C:\Altium Libraries\Passives Library\DataSheet\Aluminum Electrolytic Capacitors (Panasonic).pdf</v>
      </c>
      <c r="T1539" s="50" t="str">
        <f t="shared" si="275"/>
        <v>85℃ STANDARD BI-POLAR ALUMINUM ELECTROLYTIC CAPACITORS CapAl8X11.5X3.5 47uF±20% 35 V 85⁰С</v>
      </c>
    </row>
    <row r="1540" spans="1:20" x14ac:dyDescent="0.3">
      <c r="A1540" s="50" t="s">
        <v>8677</v>
      </c>
      <c r="B1540" s="50" t="str">
        <f t="shared" si="276"/>
        <v>SU (Bi-polar)</v>
      </c>
      <c r="C1540" s="52" t="s">
        <v>5158</v>
      </c>
      <c r="D1540" s="50" t="str">
        <f t="shared" si="277"/>
        <v>100uF</v>
      </c>
      <c r="E1540" s="50" t="s">
        <v>5109</v>
      </c>
      <c r="F1540" s="50" t="str">
        <f t="shared" si="278"/>
        <v>35 V</v>
      </c>
      <c r="G1540" s="50" t="str">
        <f t="shared" si="279"/>
        <v>85⁰С</v>
      </c>
      <c r="H1540" s="52" t="s">
        <v>8203</v>
      </c>
      <c r="I1540" s="50" t="str">
        <f t="shared" si="272"/>
        <v>CapAl10X16X5.0mm 100uF, 35 V</v>
      </c>
      <c r="J1540" s="45" t="s">
        <v>23</v>
      </c>
      <c r="K1540" s="53" t="s">
        <v>5111</v>
      </c>
      <c r="L1540" s="45" t="s">
        <v>25</v>
      </c>
      <c r="M1540" s="52" t="str">
        <f t="shared" si="273"/>
        <v>CapAl10X16X5.0</v>
      </c>
      <c r="N1540" s="52" t="str">
        <f t="shared" si="281"/>
        <v>CapAl10X16X5.0RA</v>
      </c>
      <c r="O1540" s="52" t="str">
        <f t="shared" si="274"/>
        <v>CapAl10X16X5.0LA</v>
      </c>
      <c r="P1540" s="52" t="s">
        <v>8678</v>
      </c>
      <c r="Q1540" s="50" t="s">
        <v>5113</v>
      </c>
      <c r="R1540" s="50" t="s">
        <v>8586</v>
      </c>
      <c r="S1540" s="50" t="str">
        <f t="shared" ca="1" si="280"/>
        <v>C:\Altium Libraries\Passives Library\DataSheet\Aluminum Electrolytic Capacitors (Panasonic).pdf</v>
      </c>
      <c r="T1540" s="50" t="str">
        <f t="shared" si="275"/>
        <v>85℃ STANDARD BI-POLAR ALUMINUM ELECTROLYTIC CAPACITORS CapAl10X16X5.0 100uF±20% 35 V 85⁰С</v>
      </c>
    </row>
    <row r="1541" spans="1:20" x14ac:dyDescent="0.3">
      <c r="A1541" s="50" t="s">
        <v>8679</v>
      </c>
      <c r="B1541" s="50" t="str">
        <f t="shared" si="276"/>
        <v>SU (Bi-polar)</v>
      </c>
      <c r="C1541" s="52" t="s">
        <v>5184</v>
      </c>
      <c r="D1541" s="50" t="str">
        <f t="shared" si="277"/>
        <v>220uF</v>
      </c>
      <c r="E1541" s="50" t="s">
        <v>5109</v>
      </c>
      <c r="F1541" s="50" t="str">
        <f t="shared" si="278"/>
        <v>35 V</v>
      </c>
      <c r="G1541" s="50" t="str">
        <f t="shared" si="279"/>
        <v>85⁰С</v>
      </c>
      <c r="H1541" s="52" t="s">
        <v>8680</v>
      </c>
      <c r="I1541" s="50" t="str">
        <f t="shared" si="272"/>
        <v>CapAl12.5X20X5.0mm 220uF, 35 V</v>
      </c>
      <c r="J1541" s="45" t="s">
        <v>23</v>
      </c>
      <c r="K1541" s="53" t="s">
        <v>5111</v>
      </c>
      <c r="L1541" s="45" t="s">
        <v>25</v>
      </c>
      <c r="M1541" s="52" t="str">
        <f t="shared" si="273"/>
        <v>CapAl12.5X20X5.0</v>
      </c>
      <c r="N1541" s="52" t="str">
        <f t="shared" si="281"/>
        <v>CapAl12.5X20X5.0RA</v>
      </c>
      <c r="O1541" s="52" t="str">
        <f t="shared" si="274"/>
        <v>CapAl12.5X20X5.0LA</v>
      </c>
      <c r="P1541" s="52" t="s">
        <v>8681</v>
      </c>
      <c r="Q1541" s="50" t="s">
        <v>5113</v>
      </c>
      <c r="R1541" s="50" t="s">
        <v>8586</v>
      </c>
      <c r="S1541" s="50" t="str">
        <f t="shared" ca="1" si="280"/>
        <v>C:\Altium Libraries\Passives Library\DataSheet\Aluminum Electrolytic Capacitors (Panasonic).pdf</v>
      </c>
      <c r="T1541" s="50" t="str">
        <f t="shared" si="275"/>
        <v>85℃ STANDARD BI-POLAR ALUMINUM ELECTROLYTIC CAPACITORS CapAl12.5X20X5.0 220uF±20% 35 V 85⁰С</v>
      </c>
    </row>
    <row r="1542" spans="1:20" x14ac:dyDescent="0.3">
      <c r="A1542" s="50" t="s">
        <v>8682</v>
      </c>
      <c r="B1542" s="50" t="str">
        <f t="shared" si="276"/>
        <v>SU (Bi-polar)</v>
      </c>
      <c r="C1542" s="52" t="s">
        <v>5184</v>
      </c>
      <c r="D1542" s="50" t="str">
        <f t="shared" si="277"/>
        <v>330uF</v>
      </c>
      <c r="E1542" s="50" t="s">
        <v>5109</v>
      </c>
      <c r="F1542" s="50" t="str">
        <f t="shared" si="278"/>
        <v>35 V</v>
      </c>
      <c r="G1542" s="50" t="str">
        <f t="shared" si="279"/>
        <v>85⁰С</v>
      </c>
      <c r="H1542" s="52" t="s">
        <v>8411</v>
      </c>
      <c r="I1542" s="50" t="str">
        <f t="shared" si="272"/>
        <v>CapAl12.5X20X5.0mm 330uF, 35 V</v>
      </c>
      <c r="J1542" s="45" t="s">
        <v>23</v>
      </c>
      <c r="K1542" s="53" t="s">
        <v>5111</v>
      </c>
      <c r="L1542" s="45" t="s">
        <v>25</v>
      </c>
      <c r="M1542" s="52" t="str">
        <f t="shared" si="273"/>
        <v>CapAl12.5X20X5.0</v>
      </c>
      <c r="N1542" s="52" t="str">
        <f t="shared" si="281"/>
        <v>CapAl12.5X20X5.0RA</v>
      </c>
      <c r="O1542" s="52" t="str">
        <f t="shared" si="274"/>
        <v>CapAl12.5X20X5.0LA</v>
      </c>
      <c r="P1542" s="52" t="s">
        <v>8683</v>
      </c>
      <c r="Q1542" s="50" t="s">
        <v>5113</v>
      </c>
      <c r="R1542" s="50" t="s">
        <v>8586</v>
      </c>
      <c r="S1542" s="50" t="str">
        <f t="shared" ca="1" si="280"/>
        <v>C:\Altium Libraries\Passives Library\DataSheet\Aluminum Electrolytic Capacitors (Panasonic).pdf</v>
      </c>
      <c r="T1542" s="50" t="str">
        <f t="shared" si="275"/>
        <v>85℃ STANDARD BI-POLAR ALUMINUM ELECTROLYTIC CAPACITORS CapAl12.5X20X5.0 330uF±20% 35 V 85⁰С</v>
      </c>
    </row>
    <row r="1543" spans="1:20" x14ac:dyDescent="0.3">
      <c r="A1543" s="50" t="s">
        <v>8684</v>
      </c>
      <c r="B1543" s="50" t="str">
        <f t="shared" si="276"/>
        <v>SU (Bi-polar)</v>
      </c>
      <c r="C1543" s="52" t="s">
        <v>5196</v>
      </c>
      <c r="D1543" s="50" t="str">
        <f t="shared" si="277"/>
        <v>470uF</v>
      </c>
      <c r="E1543" s="50" t="s">
        <v>5109</v>
      </c>
      <c r="F1543" s="50" t="str">
        <f t="shared" si="278"/>
        <v>35 V</v>
      </c>
      <c r="G1543" s="50" t="str">
        <f t="shared" si="279"/>
        <v>85⁰С</v>
      </c>
      <c r="H1543" s="52" t="s">
        <v>8685</v>
      </c>
      <c r="I1543" s="50" t="str">
        <f t="shared" si="272"/>
        <v>CapAl12.5X25X5.0mm 470uF, 35 V</v>
      </c>
      <c r="J1543" s="45" t="s">
        <v>23</v>
      </c>
      <c r="K1543" s="53" t="s">
        <v>5111</v>
      </c>
      <c r="L1543" s="45" t="s">
        <v>25</v>
      </c>
      <c r="M1543" s="52" t="str">
        <f t="shared" si="273"/>
        <v>CapAl12.5X25X5.0</v>
      </c>
      <c r="N1543" s="52" t="str">
        <f t="shared" si="281"/>
        <v>CapAl12.5X25X5.0RA</v>
      </c>
      <c r="O1543" s="52" t="str">
        <f t="shared" si="274"/>
        <v>CapAl12.5X25X5.0LA</v>
      </c>
      <c r="P1543" s="52" t="s">
        <v>8686</v>
      </c>
      <c r="Q1543" s="50" t="s">
        <v>5113</v>
      </c>
      <c r="R1543" s="50" t="s">
        <v>8586</v>
      </c>
      <c r="S1543" s="50" t="str">
        <f t="shared" ca="1" si="280"/>
        <v>C:\Altium Libraries\Passives Library\DataSheet\Aluminum Electrolytic Capacitors (Panasonic).pdf</v>
      </c>
      <c r="T1543" s="50" t="str">
        <f t="shared" si="275"/>
        <v>85℃ STANDARD BI-POLAR ALUMINUM ELECTROLYTIC CAPACITORS CapAl12.5X25X5.0 470uF±20% 35 V 85⁰С</v>
      </c>
    </row>
    <row r="1544" spans="1:20" x14ac:dyDescent="0.3">
      <c r="A1544" s="50" t="s">
        <v>8687</v>
      </c>
      <c r="B1544" s="50" t="str">
        <f t="shared" si="276"/>
        <v>SU (Bi-polar)</v>
      </c>
      <c r="C1544" s="52" t="s">
        <v>5120</v>
      </c>
      <c r="D1544" s="50" t="s">
        <v>5581</v>
      </c>
      <c r="E1544" s="50" t="s">
        <v>5109</v>
      </c>
      <c r="F1544" s="50" t="str">
        <f t="shared" si="278"/>
        <v>50 V</v>
      </c>
      <c r="G1544" s="50" t="str">
        <f t="shared" si="279"/>
        <v>85⁰С</v>
      </c>
      <c r="H1544" s="52" t="s">
        <v>8206</v>
      </c>
      <c r="I1544" s="50" t="str">
        <f t="shared" si="272"/>
        <v>CapAl5X11X2.0mm 2.2uF, 50 V</v>
      </c>
      <c r="J1544" s="45" t="s">
        <v>23</v>
      </c>
      <c r="K1544" s="53" t="s">
        <v>5111</v>
      </c>
      <c r="L1544" s="45" t="s">
        <v>25</v>
      </c>
      <c r="M1544" s="52" t="str">
        <f t="shared" si="273"/>
        <v>CapAl5X11X2.0</v>
      </c>
      <c r="N1544" s="52" t="str">
        <f t="shared" si="281"/>
        <v>CapAl5X11X2.0RA</v>
      </c>
      <c r="O1544" s="52" t="str">
        <f t="shared" si="274"/>
        <v>CapAl5X11X2.0LA</v>
      </c>
      <c r="P1544" s="52" t="s">
        <v>8688</v>
      </c>
      <c r="Q1544" s="50" t="s">
        <v>5113</v>
      </c>
      <c r="R1544" s="50" t="s">
        <v>8586</v>
      </c>
      <c r="S1544" s="50" t="str">
        <f t="shared" ca="1" si="280"/>
        <v>C:\Altium Libraries\Passives Library\DataSheet\Aluminum Electrolytic Capacitors (Panasonic).pdf</v>
      </c>
      <c r="T1544" s="50" t="str">
        <f t="shared" si="275"/>
        <v>85℃ STANDARD BI-POLAR ALUMINUM ELECTROLYTIC CAPACITORS CapAl5X11X2.0 2.2uF±20% 50 V 85⁰С</v>
      </c>
    </row>
    <row r="1545" spans="1:20" x14ac:dyDescent="0.3">
      <c r="A1545" s="50" t="s">
        <v>8689</v>
      </c>
      <c r="B1545" s="50" t="str">
        <f t="shared" si="276"/>
        <v>SU (Bi-polar)</v>
      </c>
      <c r="C1545" s="52" t="s">
        <v>5120</v>
      </c>
      <c r="D1545" s="50" t="s">
        <v>5585</v>
      </c>
      <c r="E1545" s="50" t="s">
        <v>5109</v>
      </c>
      <c r="F1545" s="50" t="str">
        <f t="shared" si="278"/>
        <v>50 V</v>
      </c>
      <c r="G1545" s="50" t="str">
        <f t="shared" si="279"/>
        <v>85⁰С</v>
      </c>
      <c r="H1545" s="52" t="s">
        <v>8209</v>
      </c>
      <c r="I1545" s="50" t="str">
        <f t="shared" si="272"/>
        <v>CapAl5X11X2.0mm 3.3uF, 50 V</v>
      </c>
      <c r="J1545" s="45" t="s">
        <v>23</v>
      </c>
      <c r="K1545" s="53" t="s">
        <v>5111</v>
      </c>
      <c r="L1545" s="45" t="s">
        <v>25</v>
      </c>
      <c r="M1545" s="52" t="str">
        <f t="shared" si="273"/>
        <v>CapAl5X11X2.0</v>
      </c>
      <c r="N1545" s="52" t="str">
        <f t="shared" si="281"/>
        <v>CapAl5X11X2.0RA</v>
      </c>
      <c r="O1545" s="52" t="str">
        <f t="shared" si="274"/>
        <v>CapAl5X11X2.0LA</v>
      </c>
      <c r="P1545" s="52" t="s">
        <v>8690</v>
      </c>
      <c r="Q1545" s="50" t="s">
        <v>5113</v>
      </c>
      <c r="R1545" s="50" t="s">
        <v>8586</v>
      </c>
      <c r="S1545" s="50" t="str">
        <f t="shared" ca="1" si="280"/>
        <v>C:\Altium Libraries\Passives Library\DataSheet\Aluminum Electrolytic Capacitors (Panasonic).pdf</v>
      </c>
      <c r="T1545" s="50" t="str">
        <f t="shared" si="275"/>
        <v>85℃ STANDARD BI-POLAR ALUMINUM ELECTROLYTIC CAPACITORS CapAl5X11X2.0 3.3uF±20% 50 V 85⁰С</v>
      </c>
    </row>
    <row r="1546" spans="1:20" x14ac:dyDescent="0.3">
      <c r="A1546" s="50" t="s">
        <v>8691</v>
      </c>
      <c r="B1546" s="50" t="str">
        <f t="shared" si="276"/>
        <v>SU (Bi-polar)</v>
      </c>
      <c r="C1546" s="52" t="s">
        <v>5120</v>
      </c>
      <c r="D1546" s="50" t="s">
        <v>5588</v>
      </c>
      <c r="E1546" s="50" t="s">
        <v>5109</v>
      </c>
      <c r="F1546" s="50" t="str">
        <f t="shared" si="278"/>
        <v>50 V</v>
      </c>
      <c r="G1546" s="50" t="str">
        <f t="shared" si="279"/>
        <v>85⁰С</v>
      </c>
      <c r="H1546" s="52" t="s">
        <v>8212</v>
      </c>
      <c r="I1546" s="50" t="str">
        <f t="shared" si="272"/>
        <v>CapAl5X11X2.0mm 4.7uF, 50 V</v>
      </c>
      <c r="J1546" s="45" t="s">
        <v>23</v>
      </c>
      <c r="K1546" s="53" t="s">
        <v>5111</v>
      </c>
      <c r="L1546" s="45" t="s">
        <v>25</v>
      </c>
      <c r="M1546" s="52" t="str">
        <f t="shared" si="273"/>
        <v>CapAl5X11X2.0</v>
      </c>
      <c r="N1546" s="52" t="str">
        <f t="shared" si="281"/>
        <v>CapAl5X11X2.0RA</v>
      </c>
      <c r="O1546" s="52" t="str">
        <f t="shared" si="274"/>
        <v>CapAl5X11X2.0LA</v>
      </c>
      <c r="P1546" s="52" t="s">
        <v>8692</v>
      </c>
      <c r="Q1546" s="50" t="s">
        <v>5113</v>
      </c>
      <c r="R1546" s="50" t="s">
        <v>8586</v>
      </c>
      <c r="S1546" s="50" t="str">
        <f t="shared" ca="1" si="280"/>
        <v>C:\Altium Libraries\Passives Library\DataSheet\Aluminum Electrolytic Capacitors (Panasonic).pdf</v>
      </c>
      <c r="T1546" s="50" t="str">
        <f t="shared" si="275"/>
        <v>85℃ STANDARD BI-POLAR ALUMINUM ELECTROLYTIC CAPACITORS CapAl5X11X2.0 4.7uF±20% 50 V 85⁰С</v>
      </c>
    </row>
    <row r="1547" spans="1:20" x14ac:dyDescent="0.3">
      <c r="A1547" s="50" t="s">
        <v>8693</v>
      </c>
      <c r="B1547" s="50" t="str">
        <f t="shared" si="276"/>
        <v>SU (Bi-polar)</v>
      </c>
      <c r="C1547" s="52" t="s">
        <v>5128</v>
      </c>
      <c r="D1547" s="50" t="str">
        <f t="shared" si="277"/>
        <v>10uF</v>
      </c>
      <c r="E1547" s="50" t="s">
        <v>5109</v>
      </c>
      <c r="F1547" s="50" t="str">
        <f t="shared" si="278"/>
        <v>50 V</v>
      </c>
      <c r="G1547" s="50" t="str">
        <f t="shared" si="279"/>
        <v>85⁰С</v>
      </c>
      <c r="H1547" s="52" t="s">
        <v>8215</v>
      </c>
      <c r="I1547" s="50" t="str">
        <f t="shared" si="272"/>
        <v>CapAl6.3X11.2X2.5mm 10uF, 50 V</v>
      </c>
      <c r="J1547" s="45" t="s">
        <v>23</v>
      </c>
      <c r="K1547" s="53" t="s">
        <v>5111</v>
      </c>
      <c r="L1547" s="45" t="s">
        <v>25</v>
      </c>
      <c r="M1547" s="52" t="str">
        <f t="shared" si="273"/>
        <v>CapAl6.3X11.2X2.5</v>
      </c>
      <c r="N1547" s="52" t="str">
        <f t="shared" si="281"/>
        <v>CapAl6.3X11.2X2.5RA</v>
      </c>
      <c r="O1547" s="52" t="str">
        <f t="shared" si="274"/>
        <v>CapAl6.3X11.2X2.5LA</v>
      </c>
      <c r="P1547" s="52" t="s">
        <v>8694</v>
      </c>
      <c r="Q1547" s="50" t="s">
        <v>5113</v>
      </c>
      <c r="R1547" s="50" t="s">
        <v>8586</v>
      </c>
      <c r="S1547" s="50" t="str">
        <f t="shared" ca="1" si="280"/>
        <v>C:\Altium Libraries\Passives Library\DataSheet\Aluminum Electrolytic Capacitors (Panasonic).pdf</v>
      </c>
      <c r="T1547" s="50" t="str">
        <f t="shared" si="275"/>
        <v>85℃ STANDARD BI-POLAR ALUMINUM ELECTROLYTIC CAPACITORS CapAl6.3X11.2X2.5 10uF±20% 50 V 85⁰С</v>
      </c>
    </row>
    <row r="1548" spans="1:20" x14ac:dyDescent="0.3">
      <c r="A1548" s="50" t="s">
        <v>8695</v>
      </c>
      <c r="B1548" s="50" t="str">
        <f t="shared" si="276"/>
        <v>SU (Bi-polar)</v>
      </c>
      <c r="C1548" s="52" t="s">
        <v>5136</v>
      </c>
      <c r="D1548" s="50" t="str">
        <f t="shared" si="277"/>
        <v>22uF</v>
      </c>
      <c r="E1548" s="50" t="s">
        <v>5109</v>
      </c>
      <c r="F1548" s="50" t="str">
        <f t="shared" si="278"/>
        <v>50 V</v>
      </c>
      <c r="G1548" s="50" t="str">
        <f t="shared" si="279"/>
        <v>85⁰С</v>
      </c>
      <c r="H1548" s="52" t="s">
        <v>8173</v>
      </c>
      <c r="I1548" s="50" t="str">
        <f t="shared" si="272"/>
        <v>CapAl8X11.5X3.5mm 22uF, 50 V</v>
      </c>
      <c r="J1548" s="45" t="s">
        <v>23</v>
      </c>
      <c r="K1548" s="53" t="s">
        <v>5111</v>
      </c>
      <c r="L1548" s="45" t="s">
        <v>25</v>
      </c>
      <c r="M1548" s="52" t="str">
        <f t="shared" si="273"/>
        <v>CapAl8X11.5X3.5</v>
      </c>
      <c r="N1548" s="52" t="str">
        <f t="shared" si="281"/>
        <v>CapAl8X11.5X3.5RA</v>
      </c>
      <c r="O1548" s="52" t="str">
        <f t="shared" si="274"/>
        <v>CapAl8X11.5X3.5LA</v>
      </c>
      <c r="P1548" s="52" t="s">
        <v>8696</v>
      </c>
      <c r="Q1548" s="50" t="s">
        <v>5113</v>
      </c>
      <c r="R1548" s="50" t="s">
        <v>8586</v>
      </c>
      <c r="S1548" s="50" t="str">
        <f t="shared" ca="1" si="280"/>
        <v>C:\Altium Libraries\Passives Library\DataSheet\Aluminum Electrolytic Capacitors (Panasonic).pdf</v>
      </c>
      <c r="T1548" s="50" t="str">
        <f t="shared" si="275"/>
        <v>85℃ STANDARD BI-POLAR ALUMINUM ELECTROLYTIC CAPACITORS CapAl8X11.5X3.5 22uF±20% 50 V 85⁰С</v>
      </c>
    </row>
    <row r="1549" spans="1:20" x14ac:dyDescent="0.3">
      <c r="A1549" s="50" t="s">
        <v>8697</v>
      </c>
      <c r="B1549" s="50" t="str">
        <f t="shared" si="276"/>
        <v>SU (Bi-polar)</v>
      </c>
      <c r="C1549" s="52" t="s">
        <v>5136</v>
      </c>
      <c r="D1549" s="50" t="str">
        <f t="shared" si="277"/>
        <v>33uF</v>
      </c>
      <c r="E1549" s="50" t="s">
        <v>5109</v>
      </c>
      <c r="F1549" s="50" t="str">
        <f t="shared" si="278"/>
        <v>50 V</v>
      </c>
      <c r="G1549" s="50" t="str">
        <f t="shared" si="279"/>
        <v>85⁰С</v>
      </c>
      <c r="H1549" s="52" t="s">
        <v>8195</v>
      </c>
      <c r="I1549" s="50" t="str">
        <f t="shared" si="272"/>
        <v>CapAl8X11.5X3.5mm 33uF, 50 V</v>
      </c>
      <c r="J1549" s="45" t="s">
        <v>23</v>
      </c>
      <c r="K1549" s="53" t="s">
        <v>5111</v>
      </c>
      <c r="L1549" s="45" t="s">
        <v>25</v>
      </c>
      <c r="M1549" s="52" t="str">
        <f t="shared" si="273"/>
        <v>CapAl8X11.5X3.5</v>
      </c>
      <c r="N1549" s="52" t="str">
        <f t="shared" si="281"/>
        <v>CapAl8X11.5X3.5RA</v>
      </c>
      <c r="O1549" s="52" t="str">
        <f t="shared" si="274"/>
        <v>CapAl8X11.5X3.5LA</v>
      </c>
      <c r="P1549" s="52" t="s">
        <v>8698</v>
      </c>
      <c r="Q1549" s="50" t="s">
        <v>5113</v>
      </c>
      <c r="R1549" s="50" t="s">
        <v>8586</v>
      </c>
      <c r="S1549" s="50" t="str">
        <f t="shared" ca="1" si="280"/>
        <v>C:\Altium Libraries\Passives Library\DataSheet\Aluminum Electrolytic Capacitors (Panasonic).pdf</v>
      </c>
      <c r="T1549" s="50" t="str">
        <f t="shared" si="275"/>
        <v>85℃ STANDARD BI-POLAR ALUMINUM ELECTROLYTIC CAPACITORS CapAl8X11.5X3.5 33uF±20% 50 V 85⁰С</v>
      </c>
    </row>
    <row r="1550" spans="1:20" x14ac:dyDescent="0.3">
      <c r="A1550" s="50" t="s">
        <v>8699</v>
      </c>
      <c r="B1550" s="50" t="str">
        <f t="shared" si="276"/>
        <v>SU (Bi-polar)</v>
      </c>
      <c r="C1550" s="52" t="s">
        <v>5148</v>
      </c>
      <c r="D1550" s="50" t="str">
        <f t="shared" si="277"/>
        <v>47uF</v>
      </c>
      <c r="E1550" s="50" t="s">
        <v>5109</v>
      </c>
      <c r="F1550" s="50" t="str">
        <f t="shared" si="278"/>
        <v>50 V</v>
      </c>
      <c r="G1550" s="50" t="str">
        <f t="shared" si="279"/>
        <v>85⁰С</v>
      </c>
      <c r="H1550" s="52" t="s">
        <v>8222</v>
      </c>
      <c r="I1550" s="50" t="str">
        <f t="shared" si="272"/>
        <v>CapAl10X12.5X5.0mm 47uF, 50 V</v>
      </c>
      <c r="J1550" s="45" t="s">
        <v>23</v>
      </c>
      <c r="K1550" s="53" t="s">
        <v>5111</v>
      </c>
      <c r="L1550" s="45" t="s">
        <v>25</v>
      </c>
      <c r="M1550" s="52" t="str">
        <f t="shared" si="273"/>
        <v>CapAl10X12.5X5.0</v>
      </c>
      <c r="N1550" s="52" t="str">
        <f t="shared" si="281"/>
        <v>CapAl10X12.5X5.0RA</v>
      </c>
      <c r="O1550" s="52" t="str">
        <f t="shared" si="274"/>
        <v>CapAl10X12.5X5.0LA</v>
      </c>
      <c r="P1550" s="52" t="s">
        <v>8700</v>
      </c>
      <c r="Q1550" s="50" t="s">
        <v>5113</v>
      </c>
      <c r="R1550" s="50" t="s">
        <v>8586</v>
      </c>
      <c r="S1550" s="50" t="str">
        <f t="shared" ca="1" si="280"/>
        <v>C:\Altium Libraries\Passives Library\DataSheet\Aluminum Electrolytic Capacitors (Panasonic).pdf</v>
      </c>
      <c r="T1550" s="50" t="str">
        <f t="shared" si="275"/>
        <v>85℃ STANDARD BI-POLAR ALUMINUM ELECTROLYTIC CAPACITORS CapAl10X12.5X5.0 47uF±20% 50 V 85⁰С</v>
      </c>
    </row>
    <row r="1551" spans="1:20" x14ac:dyDescent="0.3">
      <c r="A1551" s="50" t="s">
        <v>8701</v>
      </c>
      <c r="B1551" s="50" t="str">
        <f t="shared" si="276"/>
        <v>SU (Bi-polar)</v>
      </c>
      <c r="C1551" s="52" t="s">
        <v>5162</v>
      </c>
      <c r="D1551" s="50" t="str">
        <f t="shared" si="277"/>
        <v>100uF</v>
      </c>
      <c r="E1551" s="50" t="s">
        <v>5109</v>
      </c>
      <c r="F1551" s="50" t="str">
        <f t="shared" si="278"/>
        <v>50 V</v>
      </c>
      <c r="G1551" s="50" t="str">
        <f t="shared" si="279"/>
        <v>85⁰С</v>
      </c>
      <c r="H1551" s="52" t="s">
        <v>8170</v>
      </c>
      <c r="I1551" s="50" t="str">
        <f t="shared" si="272"/>
        <v>CapAl10X20X5.0mm 100uF, 50 V</v>
      </c>
      <c r="J1551" s="45" t="s">
        <v>23</v>
      </c>
      <c r="K1551" s="53" t="s">
        <v>5111</v>
      </c>
      <c r="L1551" s="45" t="s">
        <v>25</v>
      </c>
      <c r="M1551" s="52" t="str">
        <f t="shared" si="273"/>
        <v>CapAl10X20X5.0</v>
      </c>
      <c r="N1551" s="52" t="str">
        <f t="shared" si="281"/>
        <v>CapAl10X20X5.0RA</v>
      </c>
      <c r="O1551" s="52" t="str">
        <f t="shared" si="274"/>
        <v>CapAl10X20X5.0LA</v>
      </c>
      <c r="P1551" s="52" t="s">
        <v>8702</v>
      </c>
      <c r="Q1551" s="50" t="s">
        <v>5113</v>
      </c>
      <c r="R1551" s="50" t="s">
        <v>8586</v>
      </c>
      <c r="S1551" s="50" t="str">
        <f t="shared" ca="1" si="280"/>
        <v>C:\Altium Libraries\Passives Library\DataSheet\Aluminum Electrolytic Capacitors (Panasonic).pdf</v>
      </c>
      <c r="T1551" s="50" t="str">
        <f t="shared" si="275"/>
        <v>85℃ STANDARD BI-POLAR ALUMINUM ELECTROLYTIC CAPACITORS CapAl10X20X5.0 100uF±20% 50 V 85⁰С</v>
      </c>
    </row>
    <row r="1552" spans="1:20" x14ac:dyDescent="0.3">
      <c r="A1552" s="50" t="s">
        <v>8703</v>
      </c>
      <c r="B1552" s="50" t="str">
        <f t="shared" si="276"/>
        <v>SU (Bi-polar)</v>
      </c>
      <c r="C1552" s="52" t="s">
        <v>5196</v>
      </c>
      <c r="D1552" s="50" t="str">
        <f t="shared" si="277"/>
        <v>220uF</v>
      </c>
      <c r="E1552" s="50" t="s">
        <v>5109</v>
      </c>
      <c r="F1552" s="50" t="str">
        <f t="shared" si="278"/>
        <v>50 V</v>
      </c>
      <c r="G1552" s="50" t="str">
        <f t="shared" si="279"/>
        <v>85⁰С</v>
      </c>
      <c r="H1552" s="52" t="s">
        <v>8680</v>
      </c>
      <c r="I1552" s="50" t="str">
        <f t="shared" si="272"/>
        <v>CapAl12.5X25X5.0mm 220uF, 50 V</v>
      </c>
      <c r="J1552" s="45" t="s">
        <v>23</v>
      </c>
      <c r="K1552" s="53" t="s">
        <v>5111</v>
      </c>
      <c r="L1552" s="45" t="s">
        <v>25</v>
      </c>
      <c r="M1552" s="52" t="str">
        <f t="shared" si="273"/>
        <v>CapAl12.5X25X5.0</v>
      </c>
      <c r="N1552" s="52" t="str">
        <f t="shared" si="281"/>
        <v>CapAl12.5X25X5.0RA</v>
      </c>
      <c r="O1552" s="52" t="str">
        <f t="shared" si="274"/>
        <v>CapAl12.5X25X5.0LA</v>
      </c>
      <c r="P1552" s="52" t="s">
        <v>8704</v>
      </c>
      <c r="Q1552" s="50" t="s">
        <v>5113</v>
      </c>
      <c r="R1552" s="50" t="s">
        <v>8586</v>
      </c>
      <c r="S1552" s="50" t="str">
        <f t="shared" ca="1" si="280"/>
        <v>C:\Altium Libraries\Passives Library\DataSheet\Aluminum Electrolytic Capacitors (Panasonic).pdf</v>
      </c>
      <c r="T1552" s="50" t="str">
        <f t="shared" si="275"/>
        <v>85℃ STANDARD BI-POLAR ALUMINUM ELECTROLYTIC CAPACITORS CapAl12.5X25X5.0 220uF±20% 50 V 85⁰С</v>
      </c>
    </row>
    <row r="1553" spans="1:20" x14ac:dyDescent="0.3">
      <c r="A1553" s="50" t="s">
        <v>8705</v>
      </c>
      <c r="B1553" s="50" t="str">
        <f t="shared" si="276"/>
        <v>SU (Bi-polar)</v>
      </c>
      <c r="C1553" s="52" t="s">
        <v>5218</v>
      </c>
      <c r="D1553" s="50" t="str">
        <f t="shared" si="277"/>
        <v>330uF</v>
      </c>
      <c r="E1553" s="50" t="s">
        <v>5109</v>
      </c>
      <c r="F1553" s="50" t="str">
        <f t="shared" si="278"/>
        <v>50 V</v>
      </c>
      <c r="G1553" s="50" t="str">
        <f t="shared" si="279"/>
        <v>85⁰С</v>
      </c>
      <c r="H1553" s="52" t="s">
        <v>8411</v>
      </c>
      <c r="I1553" s="50" t="str">
        <f t="shared" si="272"/>
        <v>CapAl16X25X7.5mm 330uF, 50 V</v>
      </c>
      <c r="J1553" s="45" t="s">
        <v>23</v>
      </c>
      <c r="K1553" s="53" t="s">
        <v>5111</v>
      </c>
      <c r="L1553" s="45" t="s">
        <v>25</v>
      </c>
      <c r="M1553" s="52" t="str">
        <f t="shared" si="273"/>
        <v>CapAl16X25X7.5</v>
      </c>
      <c r="N1553" s="52" t="str">
        <f t="shared" si="281"/>
        <v>CapAl16X25X7.5RA</v>
      </c>
      <c r="O1553" s="52" t="str">
        <f t="shared" si="274"/>
        <v>CapAl16X25X7.5LA</v>
      </c>
      <c r="P1553" s="52" t="s">
        <v>8706</v>
      </c>
      <c r="Q1553" s="50" t="s">
        <v>5113</v>
      </c>
      <c r="R1553" s="50" t="s">
        <v>8586</v>
      </c>
      <c r="S1553" s="50" t="str">
        <f t="shared" ca="1" si="280"/>
        <v>C:\Altium Libraries\Passives Library\DataSheet\Aluminum Electrolytic Capacitors (Panasonic).pdf</v>
      </c>
      <c r="T1553" s="50" t="str">
        <f t="shared" si="275"/>
        <v>85℃ STANDARD BI-POLAR ALUMINUM ELECTROLYTIC CAPACITORS CapAl16X25X7.5 330uF±20% 50 V 85⁰С</v>
      </c>
    </row>
    <row r="1554" spans="1:20" x14ac:dyDescent="0.3">
      <c r="A1554" s="50" t="s">
        <v>8707</v>
      </c>
      <c r="B1554" s="50" t="str">
        <f>IF(MID(P1554,7,1)="N","SU (Bi-polar)",0)</f>
        <v>SU (Bi-polar)</v>
      </c>
      <c r="C1554" s="52" t="s">
        <v>5226</v>
      </c>
      <c r="D1554" s="50" t="str">
        <f t="shared" si="277"/>
        <v>470uF</v>
      </c>
      <c r="E1554" s="50" t="s">
        <v>5109</v>
      </c>
      <c r="F1554" s="50" t="str">
        <f t="shared" si="278"/>
        <v>50 V</v>
      </c>
      <c r="G1554" s="50" t="str">
        <f t="shared" si="279"/>
        <v>85⁰С</v>
      </c>
      <c r="H1554" s="52" t="s">
        <v>8685</v>
      </c>
      <c r="I1554" s="50" t="str">
        <f t="shared" si="272"/>
        <v>CapAl16X31.5X7.5mm 470uF, 50 V</v>
      </c>
      <c r="J1554" s="45" t="s">
        <v>23</v>
      </c>
      <c r="K1554" s="53" t="s">
        <v>5111</v>
      </c>
      <c r="L1554" s="45" t="s">
        <v>25</v>
      </c>
      <c r="M1554" s="52" t="str">
        <f t="shared" si="273"/>
        <v>CapAl16X31.5X7.5</v>
      </c>
      <c r="N1554" s="52" t="str">
        <f t="shared" si="281"/>
        <v>CapAl16X31.5X7.5RA</v>
      </c>
      <c r="O1554" s="52" t="str">
        <f t="shared" si="274"/>
        <v>CapAl16X31.5X7.5LA</v>
      </c>
      <c r="P1554" s="52" t="s">
        <v>8708</v>
      </c>
      <c r="Q1554" s="50" t="s">
        <v>5113</v>
      </c>
      <c r="R1554" s="50" t="s">
        <v>8586</v>
      </c>
      <c r="S1554" s="50" t="str">
        <f t="shared" ca="1" si="280"/>
        <v>C:\Altium Libraries\Passives Library\DataSheet\Aluminum Electrolytic Capacitors (Panasonic).pdf</v>
      </c>
      <c r="T1554" s="50" t="str">
        <f t="shared" si="275"/>
        <v>85℃ STANDARD BI-POLAR ALUMINUM ELECTROLYTIC CAPACITORS CapAl16X31.5X7.5 470uF±20% 50 V 85⁰С</v>
      </c>
    </row>
    <row r="1555" spans="1:20" x14ac:dyDescent="0.3">
      <c r="A1555" s="54"/>
      <c r="B1555" s="54"/>
      <c r="C1555" s="55"/>
      <c r="D1555" s="54"/>
      <c r="E1555" s="54"/>
      <c r="F1555" s="56"/>
      <c r="G1555" s="54"/>
      <c r="H1555" s="55"/>
      <c r="I1555" s="56"/>
      <c r="J1555" s="54"/>
      <c r="K1555" s="54"/>
      <c r="L1555" s="54"/>
      <c r="M1555" s="55"/>
      <c r="N1555" s="55"/>
      <c r="O1555" s="55"/>
      <c r="P1555" s="55"/>
      <c r="Q1555" s="54"/>
      <c r="R1555" s="56"/>
      <c r="S1555" s="56"/>
      <c r="T1555" s="56"/>
    </row>
    <row r="1556" spans="1:20" x14ac:dyDescent="0.3">
      <c r="A1556" s="50" t="s">
        <v>8709</v>
      </c>
      <c r="B1556" s="50" t="s">
        <v>8710</v>
      </c>
      <c r="C1556" s="52" t="s">
        <v>5108</v>
      </c>
      <c r="D1556" s="50" t="str">
        <f>CONCATENATE(MID(P1556,9,2)*POWER(10,MID(P1556,11,1)),"uF")</f>
        <v>47uF</v>
      </c>
      <c r="E1556" s="50" t="s">
        <v>5109</v>
      </c>
      <c r="F1556" s="50" t="s">
        <v>8711</v>
      </c>
      <c r="G1556" s="50" t="str">
        <f t="shared" si="279"/>
        <v>85⁰С</v>
      </c>
      <c r="H1556" s="52" t="s">
        <v>8712</v>
      </c>
      <c r="I1556" s="50" t="str">
        <f t="shared" ref="I1556:I1592" si="282">CONCATENATE(M1556,"mm ",D1556,", ",F1556)</f>
        <v>CapAl4X7X1.5mm 47uF, 4 V</v>
      </c>
      <c r="J1556" s="45" t="s">
        <v>23</v>
      </c>
      <c r="K1556" s="53" t="s">
        <v>5111</v>
      </c>
      <c r="L1556" s="45" t="s">
        <v>25</v>
      </c>
      <c r="M1556" s="52" t="str">
        <f t="shared" ref="M1556:M1592" si="283">CONCATENATE("CapAl",MID(C1556,1,FIND("m",C1556,1)-1))</f>
        <v>CapAl4X7X1.5</v>
      </c>
      <c r="N1556" s="52" t="str">
        <f t="shared" si="281"/>
        <v>CapAl4X7X1.5RA</v>
      </c>
      <c r="O1556" s="52" t="str">
        <f t="shared" ref="O1556:O1592" si="284">CONCATENATE(M1556,"LA")</f>
        <v>CapAl4X7X1.5LA</v>
      </c>
      <c r="P1556" s="52" t="s">
        <v>8713</v>
      </c>
      <c r="Q1556" s="50" t="s">
        <v>5113</v>
      </c>
      <c r="R1556" s="50" t="s">
        <v>8092</v>
      </c>
      <c r="S1556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556" s="50" t="str">
        <f t="shared" ref="T1556:T1592" si="285">CONCATENATE(R1556," ",M1556," ",D1556,E1556," ",F1556," ",G1556)</f>
        <v>7mm HEIGHT ALUMINUM ELECTROLYTIC CAPACITORS CapAl4X7X1.5 47uF±20% 4 V 85⁰С</v>
      </c>
    </row>
    <row r="1557" spans="1:20" x14ac:dyDescent="0.3">
      <c r="A1557" s="50" t="s">
        <v>8714</v>
      </c>
      <c r="B1557" s="50" t="s">
        <v>8710</v>
      </c>
      <c r="C1557" s="52" t="s">
        <v>5116</v>
      </c>
      <c r="D1557" s="50" t="str">
        <f t="shared" ref="D1557:D1592" si="286">CONCATENATE(MID(P1557,9,2)*POWER(10,MID(P1557,11,1)),"uF")</f>
        <v>100uF</v>
      </c>
      <c r="E1557" s="50" t="s">
        <v>5109</v>
      </c>
      <c r="F1557" s="50" t="s">
        <v>8711</v>
      </c>
      <c r="G1557" s="50" t="str">
        <f t="shared" si="279"/>
        <v>85⁰С</v>
      </c>
      <c r="H1557" s="52" t="s">
        <v>8715</v>
      </c>
      <c r="I1557" s="50" t="str">
        <f t="shared" si="282"/>
        <v>CapAl5X7X2.0mm 100uF, 4 V</v>
      </c>
      <c r="J1557" s="45" t="s">
        <v>23</v>
      </c>
      <c r="K1557" s="53" t="s">
        <v>5111</v>
      </c>
      <c r="L1557" s="45" t="s">
        <v>25</v>
      </c>
      <c r="M1557" s="52" t="str">
        <f t="shared" si="283"/>
        <v>CapAl5X7X2.0</v>
      </c>
      <c r="N1557" s="52" t="str">
        <f t="shared" si="281"/>
        <v>CapAl5X7X2.0RA</v>
      </c>
      <c r="O1557" s="52" t="str">
        <f t="shared" si="284"/>
        <v>CapAl5X7X2.0LA</v>
      </c>
      <c r="P1557" s="52" t="s">
        <v>8716</v>
      </c>
      <c r="Q1557" s="50" t="s">
        <v>5113</v>
      </c>
      <c r="R1557" s="50" t="s">
        <v>8092</v>
      </c>
      <c r="S1557" s="50" t="str">
        <f t="shared" ref="S1557:S1592" ca="1" si="287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557" s="50" t="str">
        <f t="shared" si="285"/>
        <v>7mm HEIGHT ALUMINUM ELECTROLYTIC CAPACITORS CapAl5X7X2.0 100uF±20% 4 V 85⁰С</v>
      </c>
    </row>
    <row r="1558" spans="1:20" x14ac:dyDescent="0.3">
      <c r="A1558" s="50" t="s">
        <v>8717</v>
      </c>
      <c r="B1558" s="50" t="s">
        <v>8710</v>
      </c>
      <c r="C1558" s="52" t="s">
        <v>5124</v>
      </c>
      <c r="D1558" s="50" t="str">
        <f t="shared" si="286"/>
        <v>220uF</v>
      </c>
      <c r="E1558" s="50" t="s">
        <v>5109</v>
      </c>
      <c r="F1558" s="50" t="s">
        <v>8711</v>
      </c>
      <c r="G1558" s="50" t="str">
        <f t="shared" si="279"/>
        <v>85⁰С</v>
      </c>
      <c r="H1558" s="52" t="s">
        <v>8718</v>
      </c>
      <c r="I1558" s="50" t="str">
        <f t="shared" si="282"/>
        <v>CapAl6.3X7X2.5mm 220uF, 4 V</v>
      </c>
      <c r="J1558" s="45" t="s">
        <v>23</v>
      </c>
      <c r="K1558" s="53" t="s">
        <v>5111</v>
      </c>
      <c r="L1558" s="45" t="s">
        <v>25</v>
      </c>
      <c r="M1558" s="52" t="str">
        <f t="shared" si="283"/>
        <v>CapAl6.3X7X2.5</v>
      </c>
      <c r="N1558" s="52" t="str">
        <f t="shared" si="281"/>
        <v>CapAl6.3X7X2.5RA</v>
      </c>
      <c r="O1558" s="52" t="str">
        <f t="shared" si="284"/>
        <v>CapAl6.3X7X2.5LA</v>
      </c>
      <c r="P1558" s="52" t="s">
        <v>8719</v>
      </c>
      <c r="Q1558" s="50" t="s">
        <v>5113</v>
      </c>
      <c r="R1558" s="50" t="s">
        <v>8092</v>
      </c>
      <c r="S1558" s="50" t="str">
        <f t="shared" ca="1" si="287"/>
        <v>C:\Altium Libraries\Passives Library\DataSheet\Aluminum Electrolytic Capacitors (Panasonic).pdf</v>
      </c>
      <c r="T1558" s="50" t="str">
        <f t="shared" si="285"/>
        <v>7mm HEIGHT ALUMINUM ELECTROLYTIC CAPACITORS CapAl6.3X7X2.5 220uF±20% 4 V 85⁰С</v>
      </c>
    </row>
    <row r="1559" spans="1:20" x14ac:dyDescent="0.3">
      <c r="A1559" s="50" t="s">
        <v>8720</v>
      </c>
      <c r="B1559" s="50" t="s">
        <v>8710</v>
      </c>
      <c r="C1559" s="52" t="s">
        <v>8721</v>
      </c>
      <c r="D1559" s="50" t="str">
        <f t="shared" si="286"/>
        <v>330uF</v>
      </c>
      <c r="E1559" s="50" t="s">
        <v>5109</v>
      </c>
      <c r="F1559" s="50" t="s">
        <v>8711</v>
      </c>
      <c r="G1559" s="50" t="str">
        <f t="shared" si="279"/>
        <v>85⁰С</v>
      </c>
      <c r="H1559" s="52" t="s">
        <v>8195</v>
      </c>
      <c r="I1559" s="50" t="str">
        <f t="shared" si="282"/>
        <v>CapAl8X7X2.5mm 330uF, 4 V</v>
      </c>
      <c r="J1559" s="45" t="s">
        <v>23</v>
      </c>
      <c r="K1559" s="53" t="s">
        <v>5111</v>
      </c>
      <c r="L1559" s="45" t="s">
        <v>25</v>
      </c>
      <c r="M1559" s="52" t="str">
        <f t="shared" si="283"/>
        <v>CapAl8X7X2.5</v>
      </c>
      <c r="N1559" s="52" t="str">
        <f t="shared" si="281"/>
        <v>CapAl8X7X2.5RA</v>
      </c>
      <c r="O1559" s="52" t="str">
        <f t="shared" si="284"/>
        <v>CapAl8X7X2.5LA</v>
      </c>
      <c r="P1559" s="52" t="s">
        <v>8722</v>
      </c>
      <c r="Q1559" s="50" t="s">
        <v>5113</v>
      </c>
      <c r="R1559" s="50" t="s">
        <v>8092</v>
      </c>
      <c r="S1559" s="50" t="str">
        <f t="shared" ca="1" si="287"/>
        <v>C:\Altium Libraries\Passives Library\DataSheet\Aluminum Electrolytic Capacitors (Panasonic).pdf</v>
      </c>
      <c r="T1559" s="50" t="str">
        <f t="shared" si="285"/>
        <v>7mm HEIGHT ALUMINUM ELECTROLYTIC CAPACITORS CapAl8X7X2.5 330uF±20% 4 V 85⁰С</v>
      </c>
    </row>
    <row r="1560" spans="1:20" x14ac:dyDescent="0.3">
      <c r="A1560" s="50" t="s">
        <v>8723</v>
      </c>
      <c r="B1560" s="50" t="s">
        <v>8710</v>
      </c>
      <c r="C1560" s="52" t="s">
        <v>8105</v>
      </c>
      <c r="D1560" s="50" t="str">
        <f t="shared" si="286"/>
        <v>330uF</v>
      </c>
      <c r="E1560" s="50" t="s">
        <v>5109</v>
      </c>
      <c r="F1560" s="50" t="s">
        <v>8711</v>
      </c>
      <c r="G1560" s="50" t="str">
        <f t="shared" si="279"/>
        <v>85⁰С</v>
      </c>
      <c r="H1560" s="52" t="s">
        <v>8195</v>
      </c>
      <c r="I1560" s="50" t="str">
        <f t="shared" si="282"/>
        <v>CapAl8X7X5.0mm 330uF, 4 V</v>
      </c>
      <c r="J1560" s="45" t="s">
        <v>23</v>
      </c>
      <c r="K1560" s="53" t="s">
        <v>5111</v>
      </c>
      <c r="L1560" s="45" t="s">
        <v>25</v>
      </c>
      <c r="M1560" s="52" t="str">
        <f t="shared" si="283"/>
        <v>CapAl8X7X5.0</v>
      </c>
      <c r="N1560" s="52" t="str">
        <f t="shared" si="281"/>
        <v>CapAl8X7X5.0RA</v>
      </c>
      <c r="O1560" s="52" t="str">
        <f t="shared" si="284"/>
        <v>CapAl8X7X5.0LA</v>
      </c>
      <c r="P1560" s="52" t="s">
        <v>8724</v>
      </c>
      <c r="Q1560" s="50" t="s">
        <v>5113</v>
      </c>
      <c r="R1560" s="50" t="s">
        <v>8092</v>
      </c>
      <c r="S1560" s="50" t="str">
        <f t="shared" ca="1" si="287"/>
        <v>C:\Altium Libraries\Passives Library\DataSheet\Aluminum Electrolytic Capacitors (Panasonic).pdf</v>
      </c>
      <c r="T1560" s="50" t="str">
        <f t="shared" si="285"/>
        <v>7mm HEIGHT ALUMINUM ELECTROLYTIC CAPACITORS CapAl8X7X5.0 330uF±20% 4 V 85⁰С</v>
      </c>
    </row>
    <row r="1561" spans="1:20" x14ac:dyDescent="0.3">
      <c r="A1561" s="50" t="s">
        <v>8725</v>
      </c>
      <c r="B1561" s="50" t="s">
        <v>8710</v>
      </c>
      <c r="C1561" s="52" t="s">
        <v>8721</v>
      </c>
      <c r="D1561" s="50" t="str">
        <f t="shared" si="286"/>
        <v>470uF</v>
      </c>
      <c r="E1561" s="50" t="s">
        <v>5109</v>
      </c>
      <c r="F1561" s="50" t="s">
        <v>8711</v>
      </c>
      <c r="G1561" s="50" t="str">
        <f t="shared" si="279"/>
        <v>85⁰С</v>
      </c>
      <c r="H1561" s="52" t="s">
        <v>8222</v>
      </c>
      <c r="I1561" s="50" t="str">
        <f t="shared" si="282"/>
        <v>CapAl8X7X2.5mm 470uF, 4 V</v>
      </c>
      <c r="J1561" s="45" t="s">
        <v>23</v>
      </c>
      <c r="K1561" s="53" t="s">
        <v>5111</v>
      </c>
      <c r="L1561" s="45" t="s">
        <v>25</v>
      </c>
      <c r="M1561" s="52" t="str">
        <f t="shared" si="283"/>
        <v>CapAl8X7X2.5</v>
      </c>
      <c r="N1561" s="52" t="str">
        <f t="shared" si="281"/>
        <v>CapAl8X7X2.5RA</v>
      </c>
      <c r="O1561" s="52" t="str">
        <f t="shared" si="284"/>
        <v>CapAl8X7X2.5LA</v>
      </c>
      <c r="P1561" s="52" t="s">
        <v>8726</v>
      </c>
      <c r="Q1561" s="50" t="s">
        <v>5113</v>
      </c>
      <c r="R1561" s="50" t="s">
        <v>8092</v>
      </c>
      <c r="S1561" s="50" t="str">
        <f t="shared" ca="1" si="287"/>
        <v>C:\Altium Libraries\Passives Library\DataSheet\Aluminum Electrolytic Capacitors (Panasonic).pdf</v>
      </c>
      <c r="T1561" s="50" t="str">
        <f t="shared" si="285"/>
        <v>7mm HEIGHT ALUMINUM ELECTROLYTIC CAPACITORS CapAl8X7X2.5 470uF±20% 4 V 85⁰С</v>
      </c>
    </row>
    <row r="1562" spans="1:20" x14ac:dyDescent="0.3">
      <c r="A1562" s="50" t="s">
        <v>8727</v>
      </c>
      <c r="B1562" s="50" t="s">
        <v>8710</v>
      </c>
      <c r="C1562" s="52" t="s">
        <v>8105</v>
      </c>
      <c r="D1562" s="50" t="str">
        <f t="shared" si="286"/>
        <v>470uF</v>
      </c>
      <c r="E1562" s="50" t="s">
        <v>5109</v>
      </c>
      <c r="F1562" s="50" t="s">
        <v>8711</v>
      </c>
      <c r="G1562" s="50" t="str">
        <f t="shared" si="279"/>
        <v>85⁰С</v>
      </c>
      <c r="H1562" s="52" t="s">
        <v>8222</v>
      </c>
      <c r="I1562" s="50" t="str">
        <f t="shared" si="282"/>
        <v>CapAl8X7X5.0mm 470uF, 4 V</v>
      </c>
      <c r="J1562" s="45" t="s">
        <v>23</v>
      </c>
      <c r="K1562" s="53" t="s">
        <v>5111</v>
      </c>
      <c r="L1562" s="45" t="s">
        <v>25</v>
      </c>
      <c r="M1562" s="52" t="str">
        <f t="shared" si="283"/>
        <v>CapAl8X7X5.0</v>
      </c>
      <c r="N1562" s="52" t="str">
        <f t="shared" si="281"/>
        <v>CapAl8X7X5.0RA</v>
      </c>
      <c r="O1562" s="52" t="str">
        <f t="shared" si="284"/>
        <v>CapAl8X7X5.0LA</v>
      </c>
      <c r="P1562" s="52" t="s">
        <v>8728</v>
      </c>
      <c r="Q1562" s="50" t="s">
        <v>5113</v>
      </c>
      <c r="R1562" s="50" t="s">
        <v>8092</v>
      </c>
      <c r="S1562" s="50" t="str">
        <f t="shared" ca="1" si="287"/>
        <v>C:\Altium Libraries\Passives Library\DataSheet\Aluminum Electrolytic Capacitors (Panasonic).pdf</v>
      </c>
      <c r="T1562" s="50" t="str">
        <f t="shared" si="285"/>
        <v>7mm HEIGHT ALUMINUM ELECTROLYTIC CAPACITORS CapAl8X7X5.0 470uF±20% 4 V 85⁰С</v>
      </c>
    </row>
    <row r="1563" spans="1:20" x14ac:dyDescent="0.3">
      <c r="A1563" s="50" t="s">
        <v>8729</v>
      </c>
      <c r="B1563" s="50" t="s">
        <v>8710</v>
      </c>
      <c r="C1563" s="52" t="s">
        <v>5108</v>
      </c>
      <c r="D1563" s="50" t="str">
        <f t="shared" si="286"/>
        <v>47uF</v>
      </c>
      <c r="E1563" s="50" t="s">
        <v>5109</v>
      </c>
      <c r="F1563" s="50" t="str">
        <f t="shared" ref="F1563:F1592" si="288">CONCATENATE(IF((MID(P1563,5,2))="0J",6.3,IF((MID(P1563,5,2))="1A",10,IF((MID(P1563,5,2))="1C",16,IF((MID(P1563,5,2))="1E",25,IF((MID(P1563,5,2))="1V",35,IF((MID(P1563,5,2))="1H",50,IF((MID(P1563,5,2))="0D",4,0)))))))," V")</f>
        <v>6,3 V</v>
      </c>
      <c r="G1563" s="50" t="str">
        <f t="shared" si="279"/>
        <v>85⁰С</v>
      </c>
      <c r="H1563" s="52" t="s">
        <v>8730</v>
      </c>
      <c r="I1563" s="50" t="str">
        <f t="shared" si="282"/>
        <v>CapAl4X7X1.5mm 47uF, 6,3 V</v>
      </c>
      <c r="J1563" s="45" t="s">
        <v>23</v>
      </c>
      <c r="K1563" s="53" t="s">
        <v>5111</v>
      </c>
      <c r="L1563" s="45" t="s">
        <v>25</v>
      </c>
      <c r="M1563" s="52" t="str">
        <f t="shared" si="283"/>
        <v>CapAl4X7X1.5</v>
      </c>
      <c r="N1563" s="52" t="str">
        <f t="shared" si="281"/>
        <v>CapAl4X7X1.5RA</v>
      </c>
      <c r="O1563" s="52" t="str">
        <f t="shared" si="284"/>
        <v>CapAl4X7X1.5LA</v>
      </c>
      <c r="P1563" s="52" t="s">
        <v>8731</v>
      </c>
      <c r="Q1563" s="50" t="s">
        <v>5113</v>
      </c>
      <c r="R1563" s="50" t="s">
        <v>8092</v>
      </c>
      <c r="S1563" s="50" t="str">
        <f t="shared" ca="1" si="287"/>
        <v>C:\Altium Libraries\Passives Library\DataSheet\Aluminum Electrolytic Capacitors (Panasonic).pdf</v>
      </c>
      <c r="T1563" s="50" t="str">
        <f t="shared" si="285"/>
        <v>7mm HEIGHT ALUMINUM ELECTROLYTIC CAPACITORS CapAl4X7X1.5 47uF±20% 6,3 V 85⁰С</v>
      </c>
    </row>
    <row r="1564" spans="1:20" x14ac:dyDescent="0.3">
      <c r="A1564" s="50" t="s">
        <v>8732</v>
      </c>
      <c r="B1564" s="50" t="s">
        <v>8710</v>
      </c>
      <c r="C1564" s="52" t="s">
        <v>5116</v>
      </c>
      <c r="D1564" s="50" t="str">
        <f t="shared" si="286"/>
        <v>100uF</v>
      </c>
      <c r="E1564" s="50" t="s">
        <v>5109</v>
      </c>
      <c r="F1564" s="50" t="str">
        <f t="shared" si="288"/>
        <v>6,3 V</v>
      </c>
      <c r="G1564" s="50" t="str">
        <f t="shared" si="279"/>
        <v>85⁰С</v>
      </c>
      <c r="H1564" s="52" t="s">
        <v>8733</v>
      </c>
      <c r="I1564" s="50" t="str">
        <f t="shared" si="282"/>
        <v>CapAl5X7X2.0mm 100uF, 6,3 V</v>
      </c>
      <c r="J1564" s="45" t="s">
        <v>23</v>
      </c>
      <c r="K1564" s="53" t="s">
        <v>5111</v>
      </c>
      <c r="L1564" s="45" t="s">
        <v>25</v>
      </c>
      <c r="M1564" s="52" t="str">
        <f t="shared" si="283"/>
        <v>CapAl5X7X2.0</v>
      </c>
      <c r="N1564" s="52" t="str">
        <f t="shared" si="281"/>
        <v>CapAl5X7X2.0RA</v>
      </c>
      <c r="O1564" s="52" t="str">
        <f t="shared" si="284"/>
        <v>CapAl5X7X2.0LA</v>
      </c>
      <c r="P1564" s="52" t="s">
        <v>8734</v>
      </c>
      <c r="Q1564" s="50" t="s">
        <v>5113</v>
      </c>
      <c r="R1564" s="50" t="s">
        <v>8092</v>
      </c>
      <c r="S1564" s="50" t="str">
        <f t="shared" ca="1" si="287"/>
        <v>C:\Altium Libraries\Passives Library\DataSheet\Aluminum Electrolytic Capacitors (Panasonic).pdf</v>
      </c>
      <c r="T1564" s="50" t="str">
        <f t="shared" si="285"/>
        <v>7mm HEIGHT ALUMINUM ELECTROLYTIC CAPACITORS CapAl5X7X2.0 100uF±20% 6,3 V 85⁰С</v>
      </c>
    </row>
    <row r="1565" spans="1:20" x14ac:dyDescent="0.3">
      <c r="A1565" s="50" t="s">
        <v>8735</v>
      </c>
      <c r="B1565" s="50" t="s">
        <v>8710</v>
      </c>
      <c r="C1565" s="52" t="s">
        <v>5124</v>
      </c>
      <c r="D1565" s="50" t="str">
        <f t="shared" si="286"/>
        <v>220uF</v>
      </c>
      <c r="E1565" s="50" t="s">
        <v>5109</v>
      </c>
      <c r="F1565" s="50" t="str">
        <f t="shared" si="288"/>
        <v>6,3 V</v>
      </c>
      <c r="G1565" s="50" t="str">
        <f t="shared" ref="G1565:G1628" si="289">CONCATENATE(85,"⁰С")</f>
        <v>85⁰С</v>
      </c>
      <c r="H1565" s="52" t="s">
        <v>8736</v>
      </c>
      <c r="I1565" s="50" t="str">
        <f t="shared" si="282"/>
        <v>CapAl6.3X7X2.5mm 220uF, 6,3 V</v>
      </c>
      <c r="J1565" s="45" t="s">
        <v>23</v>
      </c>
      <c r="K1565" s="53" t="s">
        <v>5111</v>
      </c>
      <c r="L1565" s="45" t="s">
        <v>25</v>
      </c>
      <c r="M1565" s="52" t="str">
        <f t="shared" si="283"/>
        <v>CapAl6.3X7X2.5</v>
      </c>
      <c r="N1565" s="52" t="str">
        <f t="shared" si="281"/>
        <v>CapAl6.3X7X2.5RA</v>
      </c>
      <c r="O1565" s="52" t="str">
        <f t="shared" si="284"/>
        <v>CapAl6.3X7X2.5LA</v>
      </c>
      <c r="P1565" s="52" t="s">
        <v>8737</v>
      </c>
      <c r="Q1565" s="50" t="s">
        <v>5113</v>
      </c>
      <c r="R1565" s="50" t="s">
        <v>8092</v>
      </c>
      <c r="S1565" s="50" t="str">
        <f t="shared" ca="1" si="287"/>
        <v>C:\Altium Libraries\Passives Library\DataSheet\Aluminum Electrolytic Capacitors (Panasonic).pdf</v>
      </c>
      <c r="T1565" s="50" t="str">
        <f t="shared" si="285"/>
        <v>7mm HEIGHT ALUMINUM ELECTROLYTIC CAPACITORS CapAl6.3X7X2.5 220uF±20% 6,3 V 85⁰С</v>
      </c>
    </row>
    <row r="1566" spans="1:20" x14ac:dyDescent="0.3">
      <c r="A1566" s="50" t="s">
        <v>8738</v>
      </c>
      <c r="B1566" s="50" t="s">
        <v>8710</v>
      </c>
      <c r="C1566" s="52" t="s">
        <v>8721</v>
      </c>
      <c r="D1566" s="50" t="str">
        <f t="shared" si="286"/>
        <v>330uF</v>
      </c>
      <c r="E1566" s="50" t="s">
        <v>5109</v>
      </c>
      <c r="F1566" s="50" t="str">
        <f t="shared" si="288"/>
        <v>6,3 V</v>
      </c>
      <c r="G1566" s="50" t="str">
        <f t="shared" si="289"/>
        <v>85⁰С</v>
      </c>
      <c r="H1566" s="52" t="s">
        <v>8166</v>
      </c>
      <c r="I1566" s="50" t="str">
        <f t="shared" si="282"/>
        <v>CapAl8X7X2.5mm 330uF, 6,3 V</v>
      </c>
      <c r="J1566" s="45" t="s">
        <v>23</v>
      </c>
      <c r="K1566" s="53" t="s">
        <v>5111</v>
      </c>
      <c r="L1566" s="45" t="s">
        <v>25</v>
      </c>
      <c r="M1566" s="52" t="str">
        <f t="shared" si="283"/>
        <v>CapAl8X7X2.5</v>
      </c>
      <c r="N1566" s="52" t="str">
        <f t="shared" si="281"/>
        <v>CapAl8X7X2.5RA</v>
      </c>
      <c r="O1566" s="52" t="str">
        <f t="shared" si="284"/>
        <v>CapAl8X7X2.5LA</v>
      </c>
      <c r="P1566" s="52" t="s">
        <v>8739</v>
      </c>
      <c r="Q1566" s="50" t="s">
        <v>5113</v>
      </c>
      <c r="R1566" s="50" t="s">
        <v>8092</v>
      </c>
      <c r="S1566" s="50" t="str">
        <f t="shared" ca="1" si="287"/>
        <v>C:\Altium Libraries\Passives Library\DataSheet\Aluminum Electrolytic Capacitors (Panasonic).pdf</v>
      </c>
      <c r="T1566" s="50" t="str">
        <f t="shared" si="285"/>
        <v>7mm HEIGHT ALUMINUM ELECTROLYTIC CAPACITORS CapAl8X7X2.5 330uF±20% 6,3 V 85⁰С</v>
      </c>
    </row>
    <row r="1567" spans="1:20" x14ac:dyDescent="0.3">
      <c r="A1567" s="50" t="s">
        <v>8740</v>
      </c>
      <c r="B1567" s="50" t="s">
        <v>8710</v>
      </c>
      <c r="C1567" s="52" t="s">
        <v>8105</v>
      </c>
      <c r="D1567" s="50" t="str">
        <f t="shared" si="286"/>
        <v>330uF</v>
      </c>
      <c r="E1567" s="50" t="s">
        <v>5109</v>
      </c>
      <c r="F1567" s="50" t="str">
        <f t="shared" si="288"/>
        <v>6,3 V</v>
      </c>
      <c r="G1567" s="50" t="str">
        <f t="shared" si="289"/>
        <v>85⁰С</v>
      </c>
      <c r="H1567" s="52" t="s">
        <v>8166</v>
      </c>
      <c r="I1567" s="50" t="str">
        <f t="shared" si="282"/>
        <v>CapAl8X7X5.0mm 330uF, 6,3 V</v>
      </c>
      <c r="J1567" s="45" t="s">
        <v>23</v>
      </c>
      <c r="K1567" s="53" t="s">
        <v>5111</v>
      </c>
      <c r="L1567" s="45" t="s">
        <v>25</v>
      </c>
      <c r="M1567" s="52" t="str">
        <f t="shared" si="283"/>
        <v>CapAl8X7X5.0</v>
      </c>
      <c r="N1567" s="52" t="str">
        <f t="shared" si="281"/>
        <v>CapAl8X7X5.0RA</v>
      </c>
      <c r="O1567" s="52" t="str">
        <f t="shared" si="284"/>
        <v>CapAl8X7X5.0LA</v>
      </c>
      <c r="P1567" s="52" t="s">
        <v>8741</v>
      </c>
      <c r="Q1567" s="50" t="s">
        <v>5113</v>
      </c>
      <c r="R1567" s="50" t="s">
        <v>8092</v>
      </c>
      <c r="S1567" s="50" t="str">
        <f t="shared" ca="1" si="287"/>
        <v>C:\Altium Libraries\Passives Library\DataSheet\Aluminum Electrolytic Capacitors (Panasonic).pdf</v>
      </c>
      <c r="T1567" s="50" t="str">
        <f t="shared" si="285"/>
        <v>7mm HEIGHT ALUMINUM ELECTROLYTIC CAPACITORS CapAl8X7X5.0 330uF±20% 6,3 V 85⁰С</v>
      </c>
    </row>
    <row r="1568" spans="1:20" x14ac:dyDescent="0.3">
      <c r="A1568" s="50" t="s">
        <v>8742</v>
      </c>
      <c r="B1568" s="50" t="s">
        <v>8710</v>
      </c>
      <c r="C1568" s="52" t="s">
        <v>5108</v>
      </c>
      <c r="D1568" s="50" t="str">
        <f t="shared" si="286"/>
        <v>33uF</v>
      </c>
      <c r="E1568" s="50" t="s">
        <v>5109</v>
      </c>
      <c r="F1568" s="50" t="str">
        <f t="shared" si="288"/>
        <v>10 V</v>
      </c>
      <c r="G1568" s="50" t="str">
        <f t="shared" si="289"/>
        <v>85⁰С</v>
      </c>
      <c r="H1568" s="52" t="s">
        <v>8668</v>
      </c>
      <c r="I1568" s="50" t="str">
        <f t="shared" si="282"/>
        <v>CapAl4X7X1.5mm 33uF, 10 V</v>
      </c>
      <c r="J1568" s="45" t="s">
        <v>23</v>
      </c>
      <c r="K1568" s="53" t="s">
        <v>5111</v>
      </c>
      <c r="L1568" s="45" t="s">
        <v>25</v>
      </c>
      <c r="M1568" s="52" t="str">
        <f t="shared" si="283"/>
        <v>CapAl4X7X1.5</v>
      </c>
      <c r="N1568" s="52" t="str">
        <f t="shared" si="281"/>
        <v>CapAl4X7X1.5RA</v>
      </c>
      <c r="O1568" s="52" t="str">
        <f t="shared" si="284"/>
        <v>CapAl4X7X1.5LA</v>
      </c>
      <c r="P1568" s="52" t="s">
        <v>8743</v>
      </c>
      <c r="Q1568" s="50" t="s">
        <v>5113</v>
      </c>
      <c r="R1568" s="50" t="s">
        <v>8092</v>
      </c>
      <c r="S1568" s="50" t="str">
        <f t="shared" ca="1" si="287"/>
        <v>C:\Altium Libraries\Passives Library\DataSheet\Aluminum Electrolytic Capacitors (Panasonic).pdf</v>
      </c>
      <c r="T1568" s="50" t="str">
        <f t="shared" si="285"/>
        <v>7mm HEIGHT ALUMINUM ELECTROLYTIC CAPACITORS CapAl4X7X1.5 33uF±20% 10 V 85⁰С</v>
      </c>
    </row>
    <row r="1569" spans="1:20" x14ac:dyDescent="0.3">
      <c r="A1569" s="50" t="s">
        <v>8744</v>
      </c>
      <c r="B1569" s="50" t="s">
        <v>8710</v>
      </c>
      <c r="C1569" s="52" t="s">
        <v>5124</v>
      </c>
      <c r="D1569" s="50" t="str">
        <f t="shared" si="286"/>
        <v>100uF</v>
      </c>
      <c r="E1569" s="50" t="s">
        <v>5109</v>
      </c>
      <c r="F1569" s="50" t="str">
        <f t="shared" si="288"/>
        <v>10 V</v>
      </c>
      <c r="G1569" s="50" t="str">
        <f t="shared" si="289"/>
        <v>85⁰С</v>
      </c>
      <c r="H1569" s="52" t="s">
        <v>8182</v>
      </c>
      <c r="I1569" s="50" t="str">
        <f t="shared" si="282"/>
        <v>CapAl6.3X7X2.5mm 100uF, 10 V</v>
      </c>
      <c r="J1569" s="45" t="s">
        <v>23</v>
      </c>
      <c r="K1569" s="53" t="s">
        <v>5111</v>
      </c>
      <c r="L1569" s="45" t="s">
        <v>25</v>
      </c>
      <c r="M1569" s="52" t="str">
        <f t="shared" si="283"/>
        <v>CapAl6.3X7X2.5</v>
      </c>
      <c r="N1569" s="52" t="str">
        <f t="shared" si="281"/>
        <v>CapAl6.3X7X2.5RA</v>
      </c>
      <c r="O1569" s="52" t="str">
        <f t="shared" si="284"/>
        <v>CapAl6.3X7X2.5LA</v>
      </c>
      <c r="P1569" s="52" t="s">
        <v>8745</v>
      </c>
      <c r="Q1569" s="50" t="s">
        <v>5113</v>
      </c>
      <c r="R1569" s="50" t="s">
        <v>8092</v>
      </c>
      <c r="S1569" s="50" t="str">
        <f t="shared" ca="1" si="287"/>
        <v>C:\Altium Libraries\Passives Library\DataSheet\Aluminum Electrolytic Capacitors (Panasonic).pdf</v>
      </c>
      <c r="T1569" s="50" t="str">
        <f t="shared" si="285"/>
        <v>7mm HEIGHT ALUMINUM ELECTROLYTIC CAPACITORS CapAl6.3X7X2.5 100uF±20% 10 V 85⁰С</v>
      </c>
    </row>
    <row r="1570" spans="1:20" x14ac:dyDescent="0.3">
      <c r="A1570" s="50" t="s">
        <v>8746</v>
      </c>
      <c r="B1570" s="50" t="s">
        <v>8710</v>
      </c>
      <c r="C1570" s="52" t="s">
        <v>8721</v>
      </c>
      <c r="D1570" s="50" t="str">
        <f t="shared" si="286"/>
        <v>220uF</v>
      </c>
      <c r="E1570" s="50" t="s">
        <v>5109</v>
      </c>
      <c r="F1570" s="50" t="str">
        <f t="shared" si="288"/>
        <v>10 V</v>
      </c>
      <c r="G1570" s="50" t="str">
        <f t="shared" si="289"/>
        <v>85⁰С</v>
      </c>
      <c r="H1570" s="52" t="s">
        <v>8675</v>
      </c>
      <c r="I1570" s="50" t="str">
        <f t="shared" si="282"/>
        <v>CapAl8X7X2.5mm 220uF, 10 V</v>
      </c>
      <c r="J1570" s="45" t="s">
        <v>23</v>
      </c>
      <c r="K1570" s="53" t="s">
        <v>5111</v>
      </c>
      <c r="L1570" s="45" t="s">
        <v>25</v>
      </c>
      <c r="M1570" s="52" t="str">
        <f t="shared" si="283"/>
        <v>CapAl8X7X2.5</v>
      </c>
      <c r="N1570" s="52" t="str">
        <f t="shared" si="281"/>
        <v>CapAl8X7X2.5RA</v>
      </c>
      <c r="O1570" s="52" t="str">
        <f t="shared" si="284"/>
        <v>CapAl8X7X2.5LA</v>
      </c>
      <c r="P1570" s="52" t="s">
        <v>8747</v>
      </c>
      <c r="Q1570" s="50" t="s">
        <v>5113</v>
      </c>
      <c r="R1570" s="50" t="s">
        <v>8092</v>
      </c>
      <c r="S1570" s="50" t="str">
        <f t="shared" ca="1" si="287"/>
        <v>C:\Altium Libraries\Passives Library\DataSheet\Aluminum Electrolytic Capacitors (Panasonic).pdf</v>
      </c>
      <c r="T1570" s="50" t="str">
        <f t="shared" si="285"/>
        <v>7mm HEIGHT ALUMINUM ELECTROLYTIC CAPACITORS CapAl8X7X2.5 220uF±20% 10 V 85⁰С</v>
      </c>
    </row>
    <row r="1571" spans="1:20" x14ac:dyDescent="0.3">
      <c r="A1571" s="50" t="s">
        <v>8748</v>
      </c>
      <c r="B1571" s="50" t="s">
        <v>8710</v>
      </c>
      <c r="C1571" s="52" t="s">
        <v>8105</v>
      </c>
      <c r="D1571" s="50" t="str">
        <f t="shared" si="286"/>
        <v>220uF</v>
      </c>
      <c r="E1571" s="50" t="s">
        <v>5109</v>
      </c>
      <c r="F1571" s="50" t="str">
        <f t="shared" si="288"/>
        <v>10 V</v>
      </c>
      <c r="G1571" s="50" t="str">
        <f t="shared" si="289"/>
        <v>85⁰С</v>
      </c>
      <c r="H1571" s="52" t="s">
        <v>8675</v>
      </c>
      <c r="I1571" s="50" t="str">
        <f t="shared" si="282"/>
        <v>CapAl8X7X5.0mm 220uF, 10 V</v>
      </c>
      <c r="J1571" s="45" t="s">
        <v>23</v>
      </c>
      <c r="K1571" s="53" t="s">
        <v>5111</v>
      </c>
      <c r="L1571" s="45" t="s">
        <v>25</v>
      </c>
      <c r="M1571" s="52" t="str">
        <f t="shared" si="283"/>
        <v>CapAl8X7X5.0</v>
      </c>
      <c r="N1571" s="52" t="str">
        <f t="shared" si="281"/>
        <v>CapAl8X7X5.0RA</v>
      </c>
      <c r="O1571" s="52" t="str">
        <f t="shared" si="284"/>
        <v>CapAl8X7X5.0LA</v>
      </c>
      <c r="P1571" s="52" t="s">
        <v>8749</v>
      </c>
      <c r="Q1571" s="50" t="s">
        <v>5113</v>
      </c>
      <c r="R1571" s="50" t="s">
        <v>8092</v>
      </c>
      <c r="S1571" s="50" t="str">
        <f t="shared" ca="1" si="287"/>
        <v>C:\Altium Libraries\Passives Library\DataSheet\Aluminum Electrolytic Capacitors (Panasonic).pdf</v>
      </c>
      <c r="T1571" s="50" t="str">
        <f t="shared" si="285"/>
        <v>7mm HEIGHT ALUMINUM ELECTROLYTIC CAPACITORS CapAl8X7X5.0 220uF±20% 10 V 85⁰С</v>
      </c>
    </row>
    <row r="1572" spans="1:20" x14ac:dyDescent="0.3">
      <c r="A1572" s="50" t="s">
        <v>8750</v>
      </c>
      <c r="B1572" s="50" t="s">
        <v>8710</v>
      </c>
      <c r="C1572" s="52" t="s">
        <v>5108</v>
      </c>
      <c r="D1572" s="50" t="str">
        <f t="shared" si="286"/>
        <v>10uF</v>
      </c>
      <c r="E1572" s="50" t="s">
        <v>5109</v>
      </c>
      <c r="F1572" s="50" t="str">
        <f t="shared" si="288"/>
        <v>16 V</v>
      </c>
      <c r="G1572" s="50" t="str">
        <f t="shared" si="289"/>
        <v>85⁰С</v>
      </c>
      <c r="H1572" s="52" t="s">
        <v>8751</v>
      </c>
      <c r="I1572" s="50" t="str">
        <f t="shared" si="282"/>
        <v>CapAl4X7X1.5mm 10uF, 16 V</v>
      </c>
      <c r="J1572" s="45" t="s">
        <v>23</v>
      </c>
      <c r="K1572" s="53" t="s">
        <v>5111</v>
      </c>
      <c r="L1572" s="45" t="s">
        <v>25</v>
      </c>
      <c r="M1572" s="52" t="str">
        <f t="shared" si="283"/>
        <v>CapAl4X7X1.5</v>
      </c>
      <c r="N1572" s="52" t="str">
        <f t="shared" si="281"/>
        <v>CapAl4X7X1.5RA</v>
      </c>
      <c r="O1572" s="52" t="str">
        <f t="shared" si="284"/>
        <v>CapAl4X7X1.5LA</v>
      </c>
      <c r="P1572" s="52" t="s">
        <v>8752</v>
      </c>
      <c r="Q1572" s="50" t="s">
        <v>5113</v>
      </c>
      <c r="R1572" s="50" t="s">
        <v>8092</v>
      </c>
      <c r="S1572" s="50" t="str">
        <f t="shared" ca="1" si="287"/>
        <v>C:\Altium Libraries\Passives Library\DataSheet\Aluminum Electrolytic Capacitors (Panasonic).pdf</v>
      </c>
      <c r="T1572" s="50" t="str">
        <f t="shared" si="285"/>
        <v>7mm HEIGHT ALUMINUM ELECTROLYTIC CAPACITORS CapAl4X7X1.5 10uF±20% 16 V 85⁰С</v>
      </c>
    </row>
    <row r="1573" spans="1:20" x14ac:dyDescent="0.3">
      <c r="A1573" s="50" t="s">
        <v>8753</v>
      </c>
      <c r="B1573" s="50" t="s">
        <v>8710</v>
      </c>
      <c r="C1573" s="52" t="s">
        <v>5108</v>
      </c>
      <c r="D1573" s="50" t="str">
        <f t="shared" si="286"/>
        <v>22uF</v>
      </c>
      <c r="E1573" s="50" t="s">
        <v>5109</v>
      </c>
      <c r="F1573" s="50" t="str">
        <f t="shared" si="288"/>
        <v>16 V</v>
      </c>
      <c r="G1573" s="50" t="str">
        <f t="shared" si="289"/>
        <v>85⁰С</v>
      </c>
      <c r="H1573" s="52" t="s">
        <v>8754</v>
      </c>
      <c r="I1573" s="50" t="str">
        <f t="shared" si="282"/>
        <v>CapAl4X7X1.5mm 22uF, 16 V</v>
      </c>
      <c r="J1573" s="45" t="s">
        <v>23</v>
      </c>
      <c r="K1573" s="53" t="s">
        <v>5111</v>
      </c>
      <c r="L1573" s="45" t="s">
        <v>25</v>
      </c>
      <c r="M1573" s="52" t="str">
        <f t="shared" si="283"/>
        <v>CapAl4X7X1.5</v>
      </c>
      <c r="N1573" s="52" t="str">
        <f t="shared" si="281"/>
        <v>CapAl4X7X1.5RA</v>
      </c>
      <c r="O1573" s="52" t="str">
        <f t="shared" si="284"/>
        <v>CapAl4X7X1.5LA</v>
      </c>
      <c r="P1573" s="52" t="s">
        <v>8755</v>
      </c>
      <c r="Q1573" s="50" t="s">
        <v>5113</v>
      </c>
      <c r="R1573" s="50" t="s">
        <v>8092</v>
      </c>
      <c r="S1573" s="50" t="str">
        <f t="shared" ca="1" si="287"/>
        <v>C:\Altium Libraries\Passives Library\DataSheet\Aluminum Electrolytic Capacitors (Panasonic).pdf</v>
      </c>
      <c r="T1573" s="50" t="str">
        <f t="shared" si="285"/>
        <v>7mm HEIGHT ALUMINUM ELECTROLYTIC CAPACITORS CapAl4X7X1.5 22uF±20% 16 V 85⁰С</v>
      </c>
    </row>
    <row r="1574" spans="1:20" x14ac:dyDescent="0.3">
      <c r="A1574" s="50" t="s">
        <v>8756</v>
      </c>
      <c r="B1574" s="50" t="s">
        <v>8710</v>
      </c>
      <c r="C1574" s="52" t="s">
        <v>5116</v>
      </c>
      <c r="D1574" s="50" t="str">
        <f t="shared" si="286"/>
        <v>33uF</v>
      </c>
      <c r="E1574" s="50" t="s">
        <v>5109</v>
      </c>
      <c r="F1574" s="50" t="str">
        <f t="shared" si="288"/>
        <v>16 V</v>
      </c>
      <c r="G1574" s="50" t="str">
        <f t="shared" si="289"/>
        <v>85⁰С</v>
      </c>
      <c r="H1574" s="52" t="s">
        <v>8179</v>
      </c>
      <c r="I1574" s="50" t="str">
        <f t="shared" si="282"/>
        <v>CapAl5X7X2.0mm 33uF, 16 V</v>
      </c>
      <c r="J1574" s="45" t="s">
        <v>23</v>
      </c>
      <c r="K1574" s="53" t="s">
        <v>5111</v>
      </c>
      <c r="L1574" s="45" t="s">
        <v>25</v>
      </c>
      <c r="M1574" s="52" t="str">
        <f t="shared" si="283"/>
        <v>CapAl5X7X2.0</v>
      </c>
      <c r="N1574" s="52" t="str">
        <f t="shared" si="281"/>
        <v>CapAl5X7X2.0RA</v>
      </c>
      <c r="O1574" s="52" t="str">
        <f t="shared" si="284"/>
        <v>CapAl5X7X2.0LA</v>
      </c>
      <c r="P1574" s="52" t="s">
        <v>8757</v>
      </c>
      <c r="Q1574" s="50" t="s">
        <v>5113</v>
      </c>
      <c r="R1574" s="50" t="s">
        <v>8092</v>
      </c>
      <c r="S1574" s="50" t="str">
        <f t="shared" ca="1" si="287"/>
        <v>C:\Altium Libraries\Passives Library\DataSheet\Aluminum Electrolytic Capacitors (Panasonic).pdf</v>
      </c>
      <c r="T1574" s="50" t="str">
        <f t="shared" si="285"/>
        <v>7mm HEIGHT ALUMINUM ELECTROLYTIC CAPACITORS CapAl5X7X2.0 33uF±20% 16 V 85⁰С</v>
      </c>
    </row>
    <row r="1575" spans="1:20" x14ac:dyDescent="0.3">
      <c r="A1575" s="50" t="s">
        <v>8758</v>
      </c>
      <c r="B1575" s="50" t="s">
        <v>8710</v>
      </c>
      <c r="C1575" s="52" t="s">
        <v>5116</v>
      </c>
      <c r="D1575" s="50" t="str">
        <f t="shared" si="286"/>
        <v>47uF</v>
      </c>
      <c r="E1575" s="50" t="s">
        <v>5109</v>
      </c>
      <c r="F1575" s="50" t="str">
        <f t="shared" si="288"/>
        <v>16 V</v>
      </c>
      <c r="G1575" s="50" t="str">
        <f t="shared" si="289"/>
        <v>85⁰С</v>
      </c>
      <c r="H1575" s="52" t="s">
        <v>8397</v>
      </c>
      <c r="I1575" s="50" t="str">
        <f t="shared" si="282"/>
        <v>CapAl5X7X2.0mm 47uF, 16 V</v>
      </c>
      <c r="J1575" s="45" t="s">
        <v>23</v>
      </c>
      <c r="K1575" s="53" t="s">
        <v>5111</v>
      </c>
      <c r="L1575" s="45" t="s">
        <v>25</v>
      </c>
      <c r="M1575" s="52" t="str">
        <f t="shared" si="283"/>
        <v>CapAl5X7X2.0</v>
      </c>
      <c r="N1575" s="52" t="str">
        <f t="shared" si="281"/>
        <v>CapAl5X7X2.0RA</v>
      </c>
      <c r="O1575" s="52" t="str">
        <f t="shared" si="284"/>
        <v>CapAl5X7X2.0LA</v>
      </c>
      <c r="P1575" s="52" t="s">
        <v>8759</v>
      </c>
      <c r="Q1575" s="50" t="s">
        <v>5113</v>
      </c>
      <c r="R1575" s="50" t="s">
        <v>8092</v>
      </c>
      <c r="S1575" s="50" t="str">
        <f t="shared" ca="1" si="287"/>
        <v>C:\Altium Libraries\Passives Library\DataSheet\Aluminum Electrolytic Capacitors (Panasonic).pdf</v>
      </c>
      <c r="T1575" s="50" t="str">
        <f t="shared" si="285"/>
        <v>7mm HEIGHT ALUMINUM ELECTROLYTIC CAPACITORS CapAl5X7X2.0 47uF±20% 16 V 85⁰С</v>
      </c>
    </row>
    <row r="1576" spans="1:20" x14ac:dyDescent="0.3">
      <c r="A1576" s="50" t="s">
        <v>8760</v>
      </c>
      <c r="B1576" s="50" t="s">
        <v>8710</v>
      </c>
      <c r="C1576" s="52" t="s">
        <v>5124</v>
      </c>
      <c r="D1576" s="50" t="str">
        <f t="shared" si="286"/>
        <v>100uF</v>
      </c>
      <c r="E1576" s="50" t="s">
        <v>5109</v>
      </c>
      <c r="F1576" s="50" t="str">
        <f t="shared" si="288"/>
        <v>16 V</v>
      </c>
      <c r="G1576" s="50" t="str">
        <f t="shared" si="289"/>
        <v>85⁰С</v>
      </c>
      <c r="H1576" s="52" t="s">
        <v>8761</v>
      </c>
      <c r="I1576" s="50" t="str">
        <f t="shared" si="282"/>
        <v>CapAl6.3X7X2.5mm 100uF, 16 V</v>
      </c>
      <c r="J1576" s="45" t="s">
        <v>23</v>
      </c>
      <c r="K1576" s="53" t="s">
        <v>5111</v>
      </c>
      <c r="L1576" s="45" t="s">
        <v>25</v>
      </c>
      <c r="M1576" s="52" t="str">
        <f t="shared" si="283"/>
        <v>CapAl6.3X7X2.5</v>
      </c>
      <c r="N1576" s="52" t="str">
        <f t="shared" si="281"/>
        <v>CapAl6.3X7X2.5RA</v>
      </c>
      <c r="O1576" s="52" t="str">
        <f t="shared" si="284"/>
        <v>CapAl6.3X7X2.5LA</v>
      </c>
      <c r="P1576" s="52" t="s">
        <v>8762</v>
      </c>
      <c r="Q1576" s="50" t="s">
        <v>5113</v>
      </c>
      <c r="R1576" s="50" t="s">
        <v>8092</v>
      </c>
      <c r="S1576" s="50" t="str">
        <f t="shared" ca="1" si="287"/>
        <v>C:\Altium Libraries\Passives Library\DataSheet\Aluminum Electrolytic Capacitors (Panasonic).pdf</v>
      </c>
      <c r="T1576" s="50" t="str">
        <f t="shared" si="285"/>
        <v>7mm HEIGHT ALUMINUM ELECTROLYTIC CAPACITORS CapAl6.3X7X2.5 100uF±20% 16 V 85⁰С</v>
      </c>
    </row>
    <row r="1577" spans="1:20" x14ac:dyDescent="0.3">
      <c r="A1577" s="50" t="s">
        <v>8763</v>
      </c>
      <c r="B1577" s="50" t="s">
        <v>8710</v>
      </c>
      <c r="C1577" s="52" t="s">
        <v>5108</v>
      </c>
      <c r="D1577" s="50" t="str">
        <f t="shared" si="286"/>
        <v>10uF</v>
      </c>
      <c r="E1577" s="50" t="s">
        <v>5109</v>
      </c>
      <c r="F1577" s="50" t="str">
        <f t="shared" si="288"/>
        <v>25 V</v>
      </c>
      <c r="G1577" s="50" t="str">
        <f t="shared" si="289"/>
        <v>85⁰С</v>
      </c>
      <c r="H1577" s="52" t="s">
        <v>8751</v>
      </c>
      <c r="I1577" s="50" t="str">
        <f t="shared" si="282"/>
        <v>CapAl4X7X1.5mm 10uF, 25 V</v>
      </c>
      <c r="J1577" s="45" t="s">
        <v>23</v>
      </c>
      <c r="K1577" s="53" t="s">
        <v>5111</v>
      </c>
      <c r="L1577" s="45" t="s">
        <v>25</v>
      </c>
      <c r="M1577" s="52" t="str">
        <f t="shared" si="283"/>
        <v>CapAl4X7X1.5</v>
      </c>
      <c r="N1577" s="52" t="str">
        <f t="shared" si="281"/>
        <v>CapAl4X7X1.5RA</v>
      </c>
      <c r="O1577" s="52" t="str">
        <f t="shared" si="284"/>
        <v>CapAl4X7X1.5LA</v>
      </c>
      <c r="P1577" s="52" t="s">
        <v>8764</v>
      </c>
      <c r="Q1577" s="50" t="s">
        <v>5113</v>
      </c>
      <c r="R1577" s="50" t="s">
        <v>8092</v>
      </c>
      <c r="S1577" s="50" t="str">
        <f t="shared" ca="1" si="287"/>
        <v>C:\Altium Libraries\Passives Library\DataSheet\Aluminum Electrolytic Capacitors (Panasonic).pdf</v>
      </c>
      <c r="T1577" s="50" t="str">
        <f t="shared" si="285"/>
        <v>7mm HEIGHT ALUMINUM ELECTROLYTIC CAPACITORS CapAl4X7X1.5 10uF±20% 25 V 85⁰С</v>
      </c>
    </row>
    <row r="1578" spans="1:20" x14ac:dyDescent="0.3">
      <c r="A1578" s="50" t="s">
        <v>8765</v>
      </c>
      <c r="B1578" s="50" t="s">
        <v>8710</v>
      </c>
      <c r="C1578" s="52" t="s">
        <v>5116</v>
      </c>
      <c r="D1578" s="50" t="str">
        <f t="shared" si="286"/>
        <v>22uF</v>
      </c>
      <c r="E1578" s="50" t="s">
        <v>5109</v>
      </c>
      <c r="F1578" s="50" t="str">
        <f t="shared" si="288"/>
        <v>25 V</v>
      </c>
      <c r="G1578" s="50" t="str">
        <f t="shared" si="289"/>
        <v>85⁰С</v>
      </c>
      <c r="H1578" s="52" t="s">
        <v>8530</v>
      </c>
      <c r="I1578" s="50" t="str">
        <f t="shared" si="282"/>
        <v>CapAl5X7X2.0mm 22uF, 25 V</v>
      </c>
      <c r="J1578" s="45" t="s">
        <v>23</v>
      </c>
      <c r="K1578" s="53" t="s">
        <v>5111</v>
      </c>
      <c r="L1578" s="45" t="s">
        <v>25</v>
      </c>
      <c r="M1578" s="52" t="str">
        <f t="shared" si="283"/>
        <v>CapAl5X7X2.0</v>
      </c>
      <c r="N1578" s="52" t="str">
        <f t="shared" si="281"/>
        <v>CapAl5X7X2.0RA</v>
      </c>
      <c r="O1578" s="52" t="str">
        <f t="shared" si="284"/>
        <v>CapAl5X7X2.0LA</v>
      </c>
      <c r="P1578" s="52" t="s">
        <v>8766</v>
      </c>
      <c r="Q1578" s="50" t="s">
        <v>5113</v>
      </c>
      <c r="R1578" s="50" t="s">
        <v>8092</v>
      </c>
      <c r="S1578" s="50" t="str">
        <f t="shared" ca="1" si="287"/>
        <v>C:\Altium Libraries\Passives Library\DataSheet\Aluminum Electrolytic Capacitors (Panasonic).pdf</v>
      </c>
      <c r="T1578" s="50" t="str">
        <f t="shared" si="285"/>
        <v>7mm HEIGHT ALUMINUM ELECTROLYTIC CAPACITORS CapAl5X7X2.0 22uF±20% 25 V 85⁰С</v>
      </c>
    </row>
    <row r="1579" spans="1:20" x14ac:dyDescent="0.3">
      <c r="A1579" s="50" t="s">
        <v>8767</v>
      </c>
      <c r="B1579" s="50" t="s">
        <v>8710</v>
      </c>
      <c r="C1579" s="52" t="s">
        <v>5124</v>
      </c>
      <c r="D1579" s="50" t="str">
        <f t="shared" si="286"/>
        <v>33uF</v>
      </c>
      <c r="E1579" s="50" t="s">
        <v>5109</v>
      </c>
      <c r="F1579" s="50" t="str">
        <f t="shared" si="288"/>
        <v>25 V</v>
      </c>
      <c r="G1579" s="50" t="str">
        <f t="shared" si="289"/>
        <v>85⁰С</v>
      </c>
      <c r="H1579" s="52" t="s">
        <v>8370</v>
      </c>
      <c r="I1579" s="50" t="str">
        <f t="shared" si="282"/>
        <v>CapAl6.3X7X2.5mm 33uF, 25 V</v>
      </c>
      <c r="J1579" s="45" t="s">
        <v>23</v>
      </c>
      <c r="K1579" s="53" t="s">
        <v>5111</v>
      </c>
      <c r="L1579" s="45" t="s">
        <v>25</v>
      </c>
      <c r="M1579" s="52" t="str">
        <f t="shared" si="283"/>
        <v>CapAl6.3X7X2.5</v>
      </c>
      <c r="N1579" s="52" t="str">
        <f t="shared" si="281"/>
        <v>CapAl6.3X7X2.5RA</v>
      </c>
      <c r="O1579" s="52" t="str">
        <f t="shared" si="284"/>
        <v>CapAl6.3X7X2.5LA</v>
      </c>
      <c r="P1579" s="52" t="s">
        <v>8768</v>
      </c>
      <c r="Q1579" s="50" t="s">
        <v>5113</v>
      </c>
      <c r="R1579" s="50" t="s">
        <v>8092</v>
      </c>
      <c r="S1579" s="50" t="str">
        <f t="shared" ca="1" si="287"/>
        <v>C:\Altium Libraries\Passives Library\DataSheet\Aluminum Electrolytic Capacitors (Panasonic).pdf</v>
      </c>
      <c r="T1579" s="50" t="str">
        <f t="shared" si="285"/>
        <v>7mm HEIGHT ALUMINUM ELECTROLYTIC CAPACITORS CapAl6.3X7X2.5 33uF±20% 25 V 85⁰С</v>
      </c>
    </row>
    <row r="1580" spans="1:20" x14ac:dyDescent="0.3">
      <c r="A1580" s="50" t="s">
        <v>8769</v>
      </c>
      <c r="B1580" s="50" t="s">
        <v>8710</v>
      </c>
      <c r="C1580" s="52" t="s">
        <v>5124</v>
      </c>
      <c r="D1580" s="50" t="str">
        <f t="shared" si="286"/>
        <v>47uF</v>
      </c>
      <c r="E1580" s="50" t="s">
        <v>5109</v>
      </c>
      <c r="F1580" s="50" t="str">
        <f t="shared" si="288"/>
        <v>25 V</v>
      </c>
      <c r="G1580" s="50" t="str">
        <f t="shared" si="289"/>
        <v>85⁰С</v>
      </c>
      <c r="H1580" s="52" t="s">
        <v>8397</v>
      </c>
      <c r="I1580" s="50" t="str">
        <f t="shared" si="282"/>
        <v>CapAl6.3X7X2.5mm 47uF, 25 V</v>
      </c>
      <c r="J1580" s="45" t="s">
        <v>23</v>
      </c>
      <c r="K1580" s="53" t="s">
        <v>5111</v>
      </c>
      <c r="L1580" s="45" t="s">
        <v>25</v>
      </c>
      <c r="M1580" s="52" t="str">
        <f t="shared" si="283"/>
        <v>CapAl6.3X7X2.5</v>
      </c>
      <c r="N1580" s="52" t="str">
        <f t="shared" si="281"/>
        <v>CapAl6.3X7X2.5RA</v>
      </c>
      <c r="O1580" s="52" t="str">
        <f t="shared" si="284"/>
        <v>CapAl6.3X7X2.5LA</v>
      </c>
      <c r="P1580" s="52" t="s">
        <v>8770</v>
      </c>
      <c r="Q1580" s="50" t="s">
        <v>5113</v>
      </c>
      <c r="R1580" s="50" t="s">
        <v>8092</v>
      </c>
      <c r="S1580" s="50" t="str">
        <f t="shared" ca="1" si="287"/>
        <v>C:\Altium Libraries\Passives Library\DataSheet\Aluminum Electrolytic Capacitors (Panasonic).pdf</v>
      </c>
      <c r="T1580" s="50" t="str">
        <f t="shared" si="285"/>
        <v>7mm HEIGHT ALUMINUM ELECTROLYTIC CAPACITORS CapAl6.3X7X2.5 47uF±20% 25 V 85⁰С</v>
      </c>
    </row>
    <row r="1581" spans="1:20" x14ac:dyDescent="0.3">
      <c r="A1581" s="50" t="s">
        <v>8771</v>
      </c>
      <c r="B1581" s="50" t="s">
        <v>8710</v>
      </c>
      <c r="C1581" s="52" t="s">
        <v>5116</v>
      </c>
      <c r="D1581" s="50" t="str">
        <f t="shared" si="286"/>
        <v>10uF</v>
      </c>
      <c r="E1581" s="50" t="s">
        <v>5109</v>
      </c>
      <c r="F1581" s="50" t="str">
        <f t="shared" si="288"/>
        <v>35 V</v>
      </c>
      <c r="G1581" s="50" t="str">
        <f t="shared" si="289"/>
        <v>85⁰С</v>
      </c>
      <c r="H1581" s="52" t="s">
        <v>8212</v>
      </c>
      <c r="I1581" s="50" t="str">
        <f t="shared" si="282"/>
        <v>CapAl5X7X2.0mm 10uF, 35 V</v>
      </c>
      <c r="J1581" s="45" t="s">
        <v>23</v>
      </c>
      <c r="K1581" s="53" t="s">
        <v>5111</v>
      </c>
      <c r="L1581" s="45" t="s">
        <v>25</v>
      </c>
      <c r="M1581" s="52" t="str">
        <f t="shared" si="283"/>
        <v>CapAl5X7X2.0</v>
      </c>
      <c r="N1581" s="52" t="str">
        <f t="shared" si="281"/>
        <v>CapAl5X7X2.0RA</v>
      </c>
      <c r="O1581" s="52" t="str">
        <f t="shared" si="284"/>
        <v>CapAl5X7X2.0LA</v>
      </c>
      <c r="P1581" s="52" t="s">
        <v>8772</v>
      </c>
      <c r="Q1581" s="50" t="s">
        <v>5113</v>
      </c>
      <c r="R1581" s="50" t="s">
        <v>8092</v>
      </c>
      <c r="S1581" s="50" t="str">
        <f t="shared" ca="1" si="287"/>
        <v>C:\Altium Libraries\Passives Library\DataSheet\Aluminum Electrolytic Capacitors (Panasonic).pdf</v>
      </c>
      <c r="T1581" s="50" t="str">
        <f t="shared" si="285"/>
        <v>7mm HEIGHT ALUMINUM ELECTROLYTIC CAPACITORS CapAl5X7X2.0 10uF±20% 35 V 85⁰С</v>
      </c>
    </row>
    <row r="1582" spans="1:20" x14ac:dyDescent="0.3">
      <c r="A1582" s="50" t="s">
        <v>8773</v>
      </c>
      <c r="B1582" s="50" t="s">
        <v>8710</v>
      </c>
      <c r="C1582" s="52" t="s">
        <v>5124</v>
      </c>
      <c r="D1582" s="50" t="str">
        <f t="shared" si="286"/>
        <v>22uF</v>
      </c>
      <c r="E1582" s="50" t="s">
        <v>5109</v>
      </c>
      <c r="F1582" s="50" t="str">
        <f t="shared" si="288"/>
        <v>35 V</v>
      </c>
      <c r="G1582" s="50" t="str">
        <f t="shared" si="289"/>
        <v>85⁰С</v>
      </c>
      <c r="H1582" s="52" t="s">
        <v>8179</v>
      </c>
      <c r="I1582" s="50" t="str">
        <f t="shared" si="282"/>
        <v>CapAl6.3X7X2.5mm 22uF, 35 V</v>
      </c>
      <c r="J1582" s="45" t="s">
        <v>23</v>
      </c>
      <c r="K1582" s="53" t="s">
        <v>5111</v>
      </c>
      <c r="L1582" s="45" t="s">
        <v>25</v>
      </c>
      <c r="M1582" s="52" t="str">
        <f t="shared" si="283"/>
        <v>CapAl6.3X7X2.5</v>
      </c>
      <c r="N1582" s="52" t="str">
        <f t="shared" si="281"/>
        <v>CapAl6.3X7X2.5RA</v>
      </c>
      <c r="O1582" s="52" t="str">
        <f t="shared" si="284"/>
        <v>CapAl6.3X7X2.5LA</v>
      </c>
      <c r="P1582" s="52" t="s">
        <v>8774</v>
      </c>
      <c r="Q1582" s="50" t="s">
        <v>5113</v>
      </c>
      <c r="R1582" s="50" t="s">
        <v>8092</v>
      </c>
      <c r="S1582" s="50" t="str">
        <f t="shared" ca="1" si="287"/>
        <v>C:\Altium Libraries\Passives Library\DataSheet\Aluminum Electrolytic Capacitors (Panasonic).pdf</v>
      </c>
      <c r="T1582" s="50" t="str">
        <f t="shared" si="285"/>
        <v>7mm HEIGHT ALUMINUM ELECTROLYTIC CAPACITORS CapAl6.3X7X2.5 22uF±20% 35 V 85⁰С</v>
      </c>
    </row>
    <row r="1583" spans="1:20" x14ac:dyDescent="0.3">
      <c r="A1583" s="50" t="s">
        <v>8775</v>
      </c>
      <c r="B1583" s="50" t="s">
        <v>8710</v>
      </c>
      <c r="C1583" s="52" t="s">
        <v>5124</v>
      </c>
      <c r="D1583" s="50" t="str">
        <f t="shared" si="286"/>
        <v>33uF</v>
      </c>
      <c r="E1583" s="50" t="s">
        <v>5109</v>
      </c>
      <c r="F1583" s="50" t="str">
        <f t="shared" si="288"/>
        <v>35 V</v>
      </c>
      <c r="G1583" s="50" t="str">
        <f t="shared" si="289"/>
        <v>85⁰С</v>
      </c>
      <c r="H1583" s="52" t="s">
        <v>8370</v>
      </c>
      <c r="I1583" s="50" t="str">
        <f t="shared" si="282"/>
        <v>CapAl6.3X7X2.5mm 33uF, 35 V</v>
      </c>
      <c r="J1583" s="45" t="s">
        <v>23</v>
      </c>
      <c r="K1583" s="53" t="s">
        <v>5111</v>
      </c>
      <c r="L1583" s="45" t="s">
        <v>25</v>
      </c>
      <c r="M1583" s="52" t="str">
        <f t="shared" si="283"/>
        <v>CapAl6.3X7X2.5</v>
      </c>
      <c r="N1583" s="52" t="str">
        <f t="shared" si="281"/>
        <v>CapAl6.3X7X2.5RA</v>
      </c>
      <c r="O1583" s="52" t="str">
        <f t="shared" si="284"/>
        <v>CapAl6.3X7X2.5LA</v>
      </c>
      <c r="P1583" s="52" t="s">
        <v>8776</v>
      </c>
      <c r="Q1583" s="50" t="s">
        <v>5113</v>
      </c>
      <c r="R1583" s="50" t="s">
        <v>8092</v>
      </c>
      <c r="S1583" s="50" t="str">
        <f t="shared" ca="1" si="287"/>
        <v>C:\Altium Libraries\Passives Library\DataSheet\Aluminum Electrolytic Capacitors (Panasonic).pdf</v>
      </c>
      <c r="T1583" s="50" t="str">
        <f t="shared" si="285"/>
        <v>7mm HEIGHT ALUMINUM ELECTROLYTIC CAPACITORS CapAl6.3X7X2.5 33uF±20% 35 V 85⁰С</v>
      </c>
    </row>
    <row r="1584" spans="1:20" x14ac:dyDescent="0.3">
      <c r="A1584" s="50" t="s">
        <v>8777</v>
      </c>
      <c r="B1584" s="50" t="s">
        <v>8710</v>
      </c>
      <c r="C1584" s="52" t="s">
        <v>8721</v>
      </c>
      <c r="D1584" s="50" t="str">
        <f t="shared" si="286"/>
        <v>47uF</v>
      </c>
      <c r="E1584" s="50" t="s">
        <v>5109</v>
      </c>
      <c r="F1584" s="50" t="str">
        <f t="shared" si="288"/>
        <v>35 V</v>
      </c>
      <c r="G1584" s="50" t="str">
        <f t="shared" si="289"/>
        <v>85⁰С</v>
      </c>
      <c r="H1584" s="52" t="s">
        <v>8778</v>
      </c>
      <c r="I1584" s="50" t="str">
        <f t="shared" si="282"/>
        <v>CapAl8X7X2.5mm 47uF, 35 V</v>
      </c>
      <c r="J1584" s="45" t="s">
        <v>23</v>
      </c>
      <c r="K1584" s="53" t="s">
        <v>5111</v>
      </c>
      <c r="L1584" s="45" t="s">
        <v>25</v>
      </c>
      <c r="M1584" s="52" t="str">
        <f t="shared" si="283"/>
        <v>CapAl8X7X2.5</v>
      </c>
      <c r="N1584" s="52" t="str">
        <f t="shared" si="281"/>
        <v>CapAl8X7X2.5RA</v>
      </c>
      <c r="O1584" s="52" t="str">
        <f t="shared" si="284"/>
        <v>CapAl8X7X2.5LA</v>
      </c>
      <c r="P1584" s="52" t="s">
        <v>8779</v>
      </c>
      <c r="Q1584" s="50" t="s">
        <v>5113</v>
      </c>
      <c r="R1584" s="50" t="s">
        <v>8092</v>
      </c>
      <c r="S1584" s="50" t="str">
        <f t="shared" ca="1" si="287"/>
        <v>C:\Altium Libraries\Passives Library\DataSheet\Aluminum Electrolytic Capacitors (Panasonic).pdf</v>
      </c>
      <c r="T1584" s="50" t="str">
        <f t="shared" si="285"/>
        <v>7mm HEIGHT ALUMINUM ELECTROLYTIC CAPACITORS CapAl8X7X2.5 47uF±20% 35 V 85⁰С</v>
      </c>
    </row>
    <row r="1585" spans="1:20" x14ac:dyDescent="0.3">
      <c r="A1585" s="50" t="s">
        <v>8780</v>
      </c>
      <c r="B1585" s="50" t="s">
        <v>8710</v>
      </c>
      <c r="C1585" s="52" t="s">
        <v>8105</v>
      </c>
      <c r="D1585" s="50" t="str">
        <f t="shared" si="286"/>
        <v>47uF</v>
      </c>
      <c r="E1585" s="50" t="s">
        <v>5109</v>
      </c>
      <c r="F1585" s="50" t="str">
        <f t="shared" si="288"/>
        <v>35 V</v>
      </c>
      <c r="G1585" s="50" t="str">
        <f t="shared" si="289"/>
        <v>85⁰С</v>
      </c>
      <c r="H1585" s="52" t="s">
        <v>8778</v>
      </c>
      <c r="I1585" s="50" t="str">
        <f t="shared" si="282"/>
        <v>CapAl8X7X5.0mm 47uF, 35 V</v>
      </c>
      <c r="J1585" s="45" t="s">
        <v>23</v>
      </c>
      <c r="K1585" s="53" t="s">
        <v>5111</v>
      </c>
      <c r="L1585" s="45" t="s">
        <v>25</v>
      </c>
      <c r="M1585" s="52" t="str">
        <f t="shared" si="283"/>
        <v>CapAl8X7X5.0</v>
      </c>
      <c r="N1585" s="52" t="str">
        <f t="shared" si="281"/>
        <v>CapAl8X7X5.0RA</v>
      </c>
      <c r="O1585" s="52" t="str">
        <f t="shared" si="284"/>
        <v>CapAl8X7X5.0LA</v>
      </c>
      <c r="P1585" s="52" t="s">
        <v>8781</v>
      </c>
      <c r="Q1585" s="50" t="s">
        <v>5113</v>
      </c>
      <c r="R1585" s="50" t="s">
        <v>8092</v>
      </c>
      <c r="S1585" s="50" t="str">
        <f t="shared" ca="1" si="287"/>
        <v>C:\Altium Libraries\Passives Library\DataSheet\Aluminum Electrolytic Capacitors (Panasonic).pdf</v>
      </c>
      <c r="T1585" s="50" t="str">
        <f t="shared" si="285"/>
        <v>7mm HEIGHT ALUMINUM ELECTROLYTIC CAPACITORS CapAl8X7X5.0 47uF±20% 35 V 85⁰С</v>
      </c>
    </row>
    <row r="1586" spans="1:20" x14ac:dyDescent="0.3">
      <c r="A1586" s="50" t="s">
        <v>8782</v>
      </c>
      <c r="B1586" s="50" t="s">
        <v>8710</v>
      </c>
      <c r="C1586" s="52" t="s">
        <v>5108</v>
      </c>
      <c r="D1586" s="50" t="s">
        <v>5581</v>
      </c>
      <c r="E1586" s="50" t="s">
        <v>5109</v>
      </c>
      <c r="F1586" s="50" t="str">
        <f t="shared" si="288"/>
        <v>50 V</v>
      </c>
      <c r="G1586" s="50" t="str">
        <f t="shared" si="289"/>
        <v>85⁰С</v>
      </c>
      <c r="H1586" s="52" t="s">
        <v>8783</v>
      </c>
      <c r="I1586" s="50" t="str">
        <f t="shared" si="282"/>
        <v>CapAl4X7X1.5mm 2.2uF, 50 V</v>
      </c>
      <c r="J1586" s="45" t="s">
        <v>23</v>
      </c>
      <c r="K1586" s="53" t="s">
        <v>5111</v>
      </c>
      <c r="L1586" s="45" t="s">
        <v>25</v>
      </c>
      <c r="M1586" s="52" t="str">
        <f t="shared" si="283"/>
        <v>CapAl4X7X1.5</v>
      </c>
      <c r="N1586" s="52" t="str">
        <f t="shared" si="281"/>
        <v>CapAl4X7X1.5RA</v>
      </c>
      <c r="O1586" s="52" t="str">
        <f t="shared" si="284"/>
        <v>CapAl4X7X1.5LA</v>
      </c>
      <c r="P1586" s="52" t="s">
        <v>8784</v>
      </c>
      <c r="Q1586" s="50" t="s">
        <v>5113</v>
      </c>
      <c r="R1586" s="50" t="s">
        <v>8092</v>
      </c>
      <c r="S1586" s="50" t="str">
        <f t="shared" ca="1" si="287"/>
        <v>C:\Altium Libraries\Passives Library\DataSheet\Aluminum Electrolytic Capacitors (Panasonic).pdf</v>
      </c>
      <c r="T1586" s="50" t="str">
        <f t="shared" si="285"/>
        <v>7mm HEIGHT ALUMINUM ELECTROLYTIC CAPACITORS CapAl4X7X1.5 2.2uF±20% 50 V 85⁰С</v>
      </c>
    </row>
    <row r="1587" spans="1:20" x14ac:dyDescent="0.3">
      <c r="A1587" s="50" t="s">
        <v>8785</v>
      </c>
      <c r="B1587" s="50" t="s">
        <v>8710</v>
      </c>
      <c r="C1587" s="52" t="s">
        <v>5108</v>
      </c>
      <c r="D1587" s="50" t="s">
        <v>5585</v>
      </c>
      <c r="E1587" s="50" t="s">
        <v>5109</v>
      </c>
      <c r="F1587" s="50" t="str">
        <f t="shared" si="288"/>
        <v>50 V</v>
      </c>
      <c r="G1587" s="50" t="str">
        <f t="shared" si="289"/>
        <v>85⁰С</v>
      </c>
      <c r="H1587" s="52" t="s">
        <v>8206</v>
      </c>
      <c r="I1587" s="50" t="str">
        <f t="shared" si="282"/>
        <v>CapAl4X7X1.5mm 3.3uF, 50 V</v>
      </c>
      <c r="J1587" s="45" t="s">
        <v>23</v>
      </c>
      <c r="K1587" s="53" t="s">
        <v>5111</v>
      </c>
      <c r="L1587" s="45" t="s">
        <v>25</v>
      </c>
      <c r="M1587" s="52" t="str">
        <f t="shared" si="283"/>
        <v>CapAl4X7X1.5</v>
      </c>
      <c r="N1587" s="52" t="str">
        <f t="shared" si="281"/>
        <v>CapAl4X7X1.5RA</v>
      </c>
      <c r="O1587" s="52" t="str">
        <f t="shared" si="284"/>
        <v>CapAl4X7X1.5LA</v>
      </c>
      <c r="P1587" s="52" t="s">
        <v>8786</v>
      </c>
      <c r="Q1587" s="50" t="s">
        <v>5113</v>
      </c>
      <c r="R1587" s="50" t="s">
        <v>8092</v>
      </c>
      <c r="S1587" s="50" t="str">
        <f t="shared" ca="1" si="287"/>
        <v>C:\Altium Libraries\Passives Library\DataSheet\Aluminum Electrolytic Capacitors (Panasonic).pdf</v>
      </c>
      <c r="T1587" s="50" t="str">
        <f t="shared" si="285"/>
        <v>7mm HEIGHT ALUMINUM ELECTROLYTIC CAPACITORS CapAl4X7X1.5 3.3uF±20% 50 V 85⁰С</v>
      </c>
    </row>
    <row r="1588" spans="1:20" x14ac:dyDescent="0.3">
      <c r="A1588" s="50" t="s">
        <v>8787</v>
      </c>
      <c r="B1588" s="50" t="s">
        <v>8710</v>
      </c>
      <c r="C1588" s="52" t="s">
        <v>5108</v>
      </c>
      <c r="D1588" s="50" t="s">
        <v>5588</v>
      </c>
      <c r="E1588" s="50" t="s">
        <v>5109</v>
      </c>
      <c r="F1588" s="50" t="str">
        <f t="shared" si="288"/>
        <v>50 V</v>
      </c>
      <c r="G1588" s="50" t="str">
        <f t="shared" si="289"/>
        <v>85⁰С</v>
      </c>
      <c r="H1588" s="52" t="s">
        <v>8788</v>
      </c>
      <c r="I1588" s="50" t="str">
        <f t="shared" si="282"/>
        <v>CapAl4X7X1.5mm 4.7uF, 50 V</v>
      </c>
      <c r="J1588" s="45" t="s">
        <v>23</v>
      </c>
      <c r="K1588" s="53" t="s">
        <v>5111</v>
      </c>
      <c r="L1588" s="45" t="s">
        <v>25</v>
      </c>
      <c r="M1588" s="52" t="str">
        <f t="shared" si="283"/>
        <v>CapAl4X7X1.5</v>
      </c>
      <c r="N1588" s="52" t="str">
        <f t="shared" si="281"/>
        <v>CapAl4X7X1.5RA</v>
      </c>
      <c r="O1588" s="52" t="str">
        <f t="shared" si="284"/>
        <v>CapAl4X7X1.5LA</v>
      </c>
      <c r="P1588" s="52" t="s">
        <v>8789</v>
      </c>
      <c r="Q1588" s="50" t="s">
        <v>5113</v>
      </c>
      <c r="R1588" s="50" t="s">
        <v>8092</v>
      </c>
      <c r="S1588" s="50" t="str">
        <f t="shared" ca="1" si="287"/>
        <v>C:\Altium Libraries\Passives Library\DataSheet\Aluminum Electrolytic Capacitors (Panasonic).pdf</v>
      </c>
      <c r="T1588" s="50" t="str">
        <f t="shared" si="285"/>
        <v>7mm HEIGHT ALUMINUM ELECTROLYTIC CAPACITORS CapAl4X7X1.5 4.7uF±20% 50 V 85⁰С</v>
      </c>
    </row>
    <row r="1589" spans="1:20" x14ac:dyDescent="0.3">
      <c r="A1589" s="50" t="s">
        <v>8790</v>
      </c>
      <c r="B1589" s="50" t="s">
        <v>8710</v>
      </c>
      <c r="C1589" s="52" t="s">
        <v>5116</v>
      </c>
      <c r="D1589" s="50" t="str">
        <f t="shared" si="286"/>
        <v>10uF</v>
      </c>
      <c r="E1589" s="50" t="s">
        <v>5109</v>
      </c>
      <c r="F1589" s="50" t="str">
        <f t="shared" si="288"/>
        <v>50 V</v>
      </c>
      <c r="G1589" s="50" t="str">
        <f t="shared" si="289"/>
        <v>85⁰С</v>
      </c>
      <c r="H1589" s="52" t="s">
        <v>8370</v>
      </c>
      <c r="I1589" s="50" t="str">
        <f t="shared" si="282"/>
        <v>CapAl5X7X2.0mm 10uF, 50 V</v>
      </c>
      <c r="J1589" s="45" t="s">
        <v>23</v>
      </c>
      <c r="K1589" s="53" t="s">
        <v>5111</v>
      </c>
      <c r="L1589" s="45" t="s">
        <v>25</v>
      </c>
      <c r="M1589" s="52" t="str">
        <f t="shared" si="283"/>
        <v>CapAl5X7X2.0</v>
      </c>
      <c r="N1589" s="52" t="str">
        <f t="shared" si="281"/>
        <v>CapAl5X7X2.0RA</v>
      </c>
      <c r="O1589" s="52" t="str">
        <f t="shared" si="284"/>
        <v>CapAl5X7X2.0LA</v>
      </c>
      <c r="P1589" s="52" t="s">
        <v>8791</v>
      </c>
      <c r="Q1589" s="50" t="s">
        <v>5113</v>
      </c>
      <c r="R1589" s="50" t="s">
        <v>8092</v>
      </c>
      <c r="S1589" s="50" t="str">
        <f t="shared" ca="1" si="287"/>
        <v>C:\Altium Libraries\Passives Library\DataSheet\Aluminum Electrolytic Capacitors (Panasonic).pdf</v>
      </c>
      <c r="T1589" s="50" t="str">
        <f t="shared" si="285"/>
        <v>7mm HEIGHT ALUMINUM ELECTROLYTIC CAPACITORS CapAl5X7X2.0 10uF±20% 50 V 85⁰С</v>
      </c>
    </row>
    <row r="1590" spans="1:20" x14ac:dyDescent="0.3">
      <c r="A1590" s="50" t="s">
        <v>8792</v>
      </c>
      <c r="B1590" s="50" t="s">
        <v>8710</v>
      </c>
      <c r="C1590" s="52" t="s">
        <v>5124</v>
      </c>
      <c r="D1590" s="50" t="str">
        <f t="shared" si="286"/>
        <v>22uF</v>
      </c>
      <c r="E1590" s="50" t="s">
        <v>5109</v>
      </c>
      <c r="F1590" s="50" t="str">
        <f t="shared" si="288"/>
        <v>50 V</v>
      </c>
      <c r="G1590" s="50" t="str">
        <f t="shared" si="289"/>
        <v>85⁰С</v>
      </c>
      <c r="H1590" s="52" t="s">
        <v>8179</v>
      </c>
      <c r="I1590" s="50" t="str">
        <f t="shared" si="282"/>
        <v>CapAl6.3X7X2.5mm 22uF, 50 V</v>
      </c>
      <c r="J1590" s="45" t="s">
        <v>23</v>
      </c>
      <c r="K1590" s="53" t="s">
        <v>5111</v>
      </c>
      <c r="L1590" s="45" t="s">
        <v>25</v>
      </c>
      <c r="M1590" s="52" t="str">
        <f t="shared" si="283"/>
        <v>CapAl6.3X7X2.5</v>
      </c>
      <c r="N1590" s="52" t="str">
        <f t="shared" si="281"/>
        <v>CapAl6.3X7X2.5RA</v>
      </c>
      <c r="O1590" s="52" t="str">
        <f t="shared" si="284"/>
        <v>CapAl6.3X7X2.5LA</v>
      </c>
      <c r="P1590" s="52" t="s">
        <v>8793</v>
      </c>
      <c r="Q1590" s="50" t="s">
        <v>5113</v>
      </c>
      <c r="R1590" s="50" t="s">
        <v>8092</v>
      </c>
      <c r="S1590" s="50" t="str">
        <f t="shared" ca="1" si="287"/>
        <v>C:\Altium Libraries\Passives Library\DataSheet\Aluminum Electrolytic Capacitors (Panasonic).pdf</v>
      </c>
      <c r="T1590" s="50" t="str">
        <f t="shared" si="285"/>
        <v>7mm HEIGHT ALUMINUM ELECTROLYTIC CAPACITORS CapAl6.3X7X2.5 22uF±20% 50 V 85⁰С</v>
      </c>
    </row>
    <row r="1591" spans="1:20" x14ac:dyDescent="0.3">
      <c r="A1591" s="50" t="s">
        <v>8794</v>
      </c>
      <c r="B1591" s="50" t="s">
        <v>8710</v>
      </c>
      <c r="C1591" s="52" t="s">
        <v>8721</v>
      </c>
      <c r="D1591" s="50" t="str">
        <f t="shared" si="286"/>
        <v>33uF</v>
      </c>
      <c r="E1591" s="50" t="s">
        <v>5109</v>
      </c>
      <c r="F1591" s="50" t="str">
        <f t="shared" si="288"/>
        <v>50 V</v>
      </c>
      <c r="G1591" s="50" t="str">
        <f t="shared" si="289"/>
        <v>85⁰С</v>
      </c>
      <c r="H1591" s="52" t="s">
        <v>8284</v>
      </c>
      <c r="I1591" s="50" t="str">
        <f t="shared" si="282"/>
        <v>CapAl8X7X2.5mm 33uF, 50 V</v>
      </c>
      <c r="J1591" s="45" t="s">
        <v>23</v>
      </c>
      <c r="K1591" s="53" t="s">
        <v>5111</v>
      </c>
      <c r="L1591" s="45" t="s">
        <v>25</v>
      </c>
      <c r="M1591" s="52" t="str">
        <f t="shared" si="283"/>
        <v>CapAl8X7X2.5</v>
      </c>
      <c r="N1591" s="52" t="str">
        <f t="shared" si="281"/>
        <v>CapAl8X7X2.5RA</v>
      </c>
      <c r="O1591" s="52" t="str">
        <f t="shared" si="284"/>
        <v>CapAl8X7X2.5LA</v>
      </c>
      <c r="P1591" s="52" t="s">
        <v>8795</v>
      </c>
      <c r="Q1591" s="50" t="s">
        <v>5113</v>
      </c>
      <c r="R1591" s="50" t="s">
        <v>8092</v>
      </c>
      <c r="S1591" s="50" t="str">
        <f t="shared" ca="1" si="287"/>
        <v>C:\Altium Libraries\Passives Library\DataSheet\Aluminum Electrolytic Capacitors (Panasonic).pdf</v>
      </c>
      <c r="T1591" s="50" t="str">
        <f t="shared" si="285"/>
        <v>7mm HEIGHT ALUMINUM ELECTROLYTIC CAPACITORS CapAl8X7X2.5 33uF±20% 50 V 85⁰С</v>
      </c>
    </row>
    <row r="1592" spans="1:20" x14ac:dyDescent="0.3">
      <c r="A1592" s="50" t="s">
        <v>8796</v>
      </c>
      <c r="B1592" s="50" t="s">
        <v>8710</v>
      </c>
      <c r="C1592" s="52" t="s">
        <v>8105</v>
      </c>
      <c r="D1592" s="50" t="str">
        <f t="shared" si="286"/>
        <v>33uF</v>
      </c>
      <c r="E1592" s="50" t="s">
        <v>5109</v>
      </c>
      <c r="F1592" s="50" t="str">
        <f t="shared" si="288"/>
        <v>50 V</v>
      </c>
      <c r="G1592" s="50" t="str">
        <f t="shared" si="289"/>
        <v>85⁰С</v>
      </c>
      <c r="H1592" s="52" t="s">
        <v>8284</v>
      </c>
      <c r="I1592" s="50" t="str">
        <f t="shared" si="282"/>
        <v>CapAl8X7X5.0mm 33uF, 50 V</v>
      </c>
      <c r="J1592" s="45" t="s">
        <v>23</v>
      </c>
      <c r="K1592" s="53" t="s">
        <v>5111</v>
      </c>
      <c r="L1592" s="45" t="s">
        <v>25</v>
      </c>
      <c r="M1592" s="52" t="str">
        <f t="shared" si="283"/>
        <v>CapAl8X7X5.0</v>
      </c>
      <c r="N1592" s="52" t="str">
        <f t="shared" si="281"/>
        <v>CapAl8X7X5.0RA</v>
      </c>
      <c r="O1592" s="52" t="str">
        <f t="shared" si="284"/>
        <v>CapAl8X7X5.0LA</v>
      </c>
      <c r="P1592" s="52" t="s">
        <v>8797</v>
      </c>
      <c r="Q1592" s="50" t="s">
        <v>5113</v>
      </c>
      <c r="R1592" s="50" t="s">
        <v>8092</v>
      </c>
      <c r="S1592" s="50" t="str">
        <f t="shared" ca="1" si="287"/>
        <v>C:\Altium Libraries\Passives Library\DataSheet\Aluminum Electrolytic Capacitors (Panasonic).pdf</v>
      </c>
      <c r="T1592" s="50" t="str">
        <f t="shared" si="285"/>
        <v>7mm HEIGHT ALUMINUM ELECTROLYTIC CAPACITORS CapAl8X7X5.0 33uF±20% 50 V 85⁰С</v>
      </c>
    </row>
    <row r="1593" spans="1:20" x14ac:dyDescent="0.3">
      <c r="A1593" s="54"/>
      <c r="B1593" s="54"/>
      <c r="C1593" s="55"/>
      <c r="D1593" s="54"/>
      <c r="E1593" s="54"/>
      <c r="F1593" s="56"/>
      <c r="G1593" s="54"/>
      <c r="H1593" s="55"/>
      <c r="I1593" s="56"/>
      <c r="J1593" s="54"/>
      <c r="K1593" s="54"/>
      <c r="L1593" s="54"/>
      <c r="M1593" s="55"/>
      <c r="N1593" s="55"/>
      <c r="O1593" s="55"/>
      <c r="P1593" s="55"/>
      <c r="Q1593" s="54"/>
      <c r="R1593" s="56"/>
      <c r="S1593" s="56"/>
      <c r="T1593" s="56"/>
    </row>
    <row r="1594" spans="1:20" x14ac:dyDescent="0.3">
      <c r="A1594" s="50" t="s">
        <v>8798</v>
      </c>
      <c r="B1594" s="50" t="s">
        <v>8799</v>
      </c>
      <c r="C1594" s="52" t="s">
        <v>5124</v>
      </c>
      <c r="D1594" s="50" t="str">
        <f t="shared" ref="D1594:D1613" si="290">CONCATENATE(MID(P1594,9,2)*POWER(10,MID(P1594,11,1)),"uF")</f>
        <v>100uF</v>
      </c>
      <c r="E1594" s="50" t="s">
        <v>5109</v>
      </c>
      <c r="F1594" s="50" t="s">
        <v>8711</v>
      </c>
      <c r="G1594" s="50" t="str">
        <f t="shared" si="289"/>
        <v>85⁰С</v>
      </c>
      <c r="H1594" s="52" t="s">
        <v>8715</v>
      </c>
      <c r="I1594" s="50" t="str">
        <f t="shared" ref="I1594:I1616" si="291">CONCATENATE(M1594,"mm ",D1594,", ",F1594)</f>
        <v>CapAl6.3X7X2.5mm 100uF, 4 V</v>
      </c>
      <c r="J1594" s="45" t="s">
        <v>23</v>
      </c>
      <c r="K1594" s="53" t="s">
        <v>5111</v>
      </c>
      <c r="L1594" s="45" t="s">
        <v>25</v>
      </c>
      <c r="M1594" s="52" t="str">
        <f t="shared" ref="M1594:M1616" si="292">CONCATENATE("CapAl",MID(C1594,1,FIND("m",C1594,1)-1))</f>
        <v>CapAl6.3X7X2.5</v>
      </c>
      <c r="N1594" s="52" t="str">
        <f t="shared" si="281"/>
        <v>CapAl6.3X7X2.5RA</v>
      </c>
      <c r="O1594" s="52" t="str">
        <f t="shared" ref="O1594:O1616" si="293">CONCATENATE(M1594,"LA")</f>
        <v>CapAl6.3X7X2.5LA</v>
      </c>
      <c r="P1594" s="52" t="s">
        <v>8800</v>
      </c>
      <c r="Q1594" s="50" t="s">
        <v>5113</v>
      </c>
      <c r="R1594" s="50" t="s">
        <v>8801</v>
      </c>
      <c r="S1594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594" s="50" t="str">
        <f t="shared" ref="T1594:T1616" si="294">CONCATENATE(R1594," ",M1594," ",D1594,E1594," ",F1594," ",G1594)</f>
        <v>7mm HEIGHT BI-POLAR ALUMINUM ELECTROLYTIC CAPACITORS CapAl6.3X7X2.5 100uF±20% 4 V 85⁰С</v>
      </c>
    </row>
    <row r="1595" spans="1:20" x14ac:dyDescent="0.3">
      <c r="A1595" s="50" t="s">
        <v>8802</v>
      </c>
      <c r="B1595" s="50" t="s">
        <v>8799</v>
      </c>
      <c r="C1595" s="52" t="s">
        <v>5116</v>
      </c>
      <c r="D1595" s="50" t="str">
        <f t="shared" si="290"/>
        <v>22uF</v>
      </c>
      <c r="E1595" s="50" t="s">
        <v>5109</v>
      </c>
      <c r="F1595" s="50" t="str">
        <f t="shared" ref="F1595:F1616" si="295">CONCATENATE(IF((MID(P1595,5,2))="0J",6.3,IF((MID(P1595,5,2))="1A",10,IF((MID(P1595,5,2))="1C",16,IF((MID(P1595,5,2))="1E",25,IF((MID(P1595,5,2))="1V",35,IF((MID(P1595,5,2))="1H",50,IF((MID(P1595,5,2))="0D",4,0)))))))," V")</f>
        <v>6,3 V</v>
      </c>
      <c r="G1595" s="50" t="str">
        <f t="shared" si="289"/>
        <v>85⁰С</v>
      </c>
      <c r="H1595" s="52" t="s">
        <v>8803</v>
      </c>
      <c r="I1595" s="50" t="str">
        <f t="shared" si="291"/>
        <v>CapAl5X7X2.0mm 22uF, 6,3 V</v>
      </c>
      <c r="J1595" s="45" t="s">
        <v>23</v>
      </c>
      <c r="K1595" s="53" t="s">
        <v>5111</v>
      </c>
      <c r="L1595" s="45" t="s">
        <v>25</v>
      </c>
      <c r="M1595" s="52" t="str">
        <f t="shared" si="292"/>
        <v>CapAl5X7X2.0</v>
      </c>
      <c r="N1595" s="52" t="str">
        <f t="shared" si="281"/>
        <v>CapAl5X7X2.0RA</v>
      </c>
      <c r="O1595" s="52" t="str">
        <f t="shared" si="293"/>
        <v>CapAl5X7X2.0LA</v>
      </c>
      <c r="P1595" s="52" t="s">
        <v>8804</v>
      </c>
      <c r="Q1595" s="50" t="s">
        <v>5113</v>
      </c>
      <c r="R1595" s="50" t="s">
        <v>8801</v>
      </c>
      <c r="S1595" s="50" t="str">
        <f t="shared" ref="S1595:S1616" ca="1" si="296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595" s="50" t="str">
        <f t="shared" si="294"/>
        <v>7mm HEIGHT BI-POLAR ALUMINUM ELECTROLYTIC CAPACITORS CapAl5X7X2.0 22uF±20% 6,3 V 85⁰С</v>
      </c>
    </row>
    <row r="1596" spans="1:20" x14ac:dyDescent="0.3">
      <c r="A1596" s="50" t="s">
        <v>8805</v>
      </c>
      <c r="B1596" s="50" t="s">
        <v>8799</v>
      </c>
      <c r="C1596" s="52" t="s">
        <v>5116</v>
      </c>
      <c r="D1596" s="50" t="str">
        <f t="shared" si="290"/>
        <v>33uF</v>
      </c>
      <c r="E1596" s="50" t="s">
        <v>5109</v>
      </c>
      <c r="F1596" s="50" t="str">
        <f t="shared" si="295"/>
        <v>6,3 V</v>
      </c>
      <c r="G1596" s="50" t="str">
        <f t="shared" si="289"/>
        <v>85⁰С</v>
      </c>
      <c r="H1596" s="52" t="s">
        <v>8806</v>
      </c>
      <c r="I1596" s="50" t="str">
        <f t="shared" si="291"/>
        <v>CapAl5X7X2.0mm 33uF, 6,3 V</v>
      </c>
      <c r="J1596" s="45" t="s">
        <v>23</v>
      </c>
      <c r="K1596" s="53" t="s">
        <v>5111</v>
      </c>
      <c r="L1596" s="45" t="s">
        <v>25</v>
      </c>
      <c r="M1596" s="52" t="str">
        <f t="shared" si="292"/>
        <v>CapAl5X7X2.0</v>
      </c>
      <c r="N1596" s="52" t="str">
        <f t="shared" si="281"/>
        <v>CapAl5X7X2.0RA</v>
      </c>
      <c r="O1596" s="52" t="str">
        <f t="shared" si="293"/>
        <v>CapAl5X7X2.0LA</v>
      </c>
      <c r="P1596" s="52" t="s">
        <v>8807</v>
      </c>
      <c r="Q1596" s="50" t="s">
        <v>5113</v>
      </c>
      <c r="R1596" s="50" t="s">
        <v>8801</v>
      </c>
      <c r="S1596" s="50" t="str">
        <f t="shared" ca="1" si="296"/>
        <v>C:\Altium Libraries\Passives Library\DataSheet\Aluminum Electrolytic Capacitors (Panasonic).pdf</v>
      </c>
      <c r="T1596" s="50" t="str">
        <f t="shared" si="294"/>
        <v>7mm HEIGHT BI-POLAR ALUMINUM ELECTROLYTIC CAPACITORS CapAl5X7X2.0 33uF±20% 6,3 V 85⁰С</v>
      </c>
    </row>
    <row r="1597" spans="1:20" x14ac:dyDescent="0.3">
      <c r="A1597" s="50" t="s">
        <v>8808</v>
      </c>
      <c r="B1597" s="50" t="s">
        <v>8799</v>
      </c>
      <c r="C1597" s="52" t="s">
        <v>5124</v>
      </c>
      <c r="D1597" s="50" t="str">
        <f t="shared" si="290"/>
        <v>47uF</v>
      </c>
      <c r="E1597" s="50" t="s">
        <v>5109</v>
      </c>
      <c r="F1597" s="50" t="str">
        <f t="shared" si="295"/>
        <v>6,3 V</v>
      </c>
      <c r="G1597" s="50" t="str">
        <f t="shared" si="289"/>
        <v>85⁰С</v>
      </c>
      <c r="H1597" s="52" t="s">
        <v>8730</v>
      </c>
      <c r="I1597" s="50" t="str">
        <f t="shared" si="291"/>
        <v>CapAl6.3X7X2.5mm 47uF, 6,3 V</v>
      </c>
      <c r="J1597" s="45" t="s">
        <v>23</v>
      </c>
      <c r="K1597" s="53" t="s">
        <v>5111</v>
      </c>
      <c r="L1597" s="45" t="s">
        <v>25</v>
      </c>
      <c r="M1597" s="52" t="str">
        <f t="shared" si="292"/>
        <v>CapAl6.3X7X2.5</v>
      </c>
      <c r="N1597" s="52" t="str">
        <f t="shared" si="281"/>
        <v>CapAl6.3X7X2.5RA</v>
      </c>
      <c r="O1597" s="52" t="str">
        <f t="shared" si="293"/>
        <v>CapAl6.3X7X2.5LA</v>
      </c>
      <c r="P1597" s="52" t="s">
        <v>8809</v>
      </c>
      <c r="Q1597" s="50" t="s">
        <v>5113</v>
      </c>
      <c r="R1597" s="50" t="s">
        <v>8801</v>
      </c>
      <c r="S1597" s="50" t="str">
        <f t="shared" ca="1" si="296"/>
        <v>C:\Altium Libraries\Passives Library\DataSheet\Aluminum Electrolytic Capacitors (Panasonic).pdf</v>
      </c>
      <c r="T1597" s="50" t="str">
        <f t="shared" si="294"/>
        <v>7mm HEIGHT BI-POLAR ALUMINUM ELECTROLYTIC CAPACITORS CapAl6.3X7X2.5 47uF±20% 6,3 V 85⁰С</v>
      </c>
    </row>
    <row r="1598" spans="1:20" x14ac:dyDescent="0.3">
      <c r="A1598" s="50" t="s">
        <v>8810</v>
      </c>
      <c r="B1598" s="50" t="s">
        <v>8799</v>
      </c>
      <c r="C1598" s="52" t="s">
        <v>5108</v>
      </c>
      <c r="D1598" s="50" t="str">
        <f t="shared" si="290"/>
        <v>10uF</v>
      </c>
      <c r="E1598" s="50" t="s">
        <v>5109</v>
      </c>
      <c r="F1598" s="50" t="str">
        <f t="shared" si="295"/>
        <v>10 V</v>
      </c>
      <c r="G1598" s="50" t="str">
        <f t="shared" si="289"/>
        <v>85⁰С</v>
      </c>
      <c r="H1598" s="52" t="s">
        <v>8209</v>
      </c>
      <c r="I1598" s="50" t="str">
        <f t="shared" si="291"/>
        <v>CapAl4X7X1.5mm 10uF, 10 V</v>
      </c>
      <c r="J1598" s="45" t="s">
        <v>23</v>
      </c>
      <c r="K1598" s="53" t="s">
        <v>5111</v>
      </c>
      <c r="L1598" s="45" t="s">
        <v>25</v>
      </c>
      <c r="M1598" s="52" t="str">
        <f t="shared" si="292"/>
        <v>CapAl4X7X1.5</v>
      </c>
      <c r="N1598" s="52" t="str">
        <f t="shared" si="281"/>
        <v>CapAl4X7X1.5RA</v>
      </c>
      <c r="O1598" s="52" t="str">
        <f t="shared" si="293"/>
        <v>CapAl4X7X1.5LA</v>
      </c>
      <c r="P1598" s="52" t="s">
        <v>8811</v>
      </c>
      <c r="Q1598" s="50" t="s">
        <v>5113</v>
      </c>
      <c r="R1598" s="50" t="s">
        <v>8801</v>
      </c>
      <c r="S1598" s="50" t="str">
        <f t="shared" ca="1" si="296"/>
        <v>C:\Altium Libraries\Passives Library\DataSheet\Aluminum Electrolytic Capacitors (Panasonic).pdf</v>
      </c>
      <c r="T1598" s="50" t="str">
        <f t="shared" si="294"/>
        <v>7mm HEIGHT BI-POLAR ALUMINUM ELECTROLYTIC CAPACITORS CapAl4X7X1.5 10uF±20% 10 V 85⁰С</v>
      </c>
    </row>
    <row r="1599" spans="1:20" x14ac:dyDescent="0.3">
      <c r="A1599" s="50" t="s">
        <v>8812</v>
      </c>
      <c r="B1599" s="50" t="s">
        <v>8799</v>
      </c>
      <c r="C1599" s="52" t="s">
        <v>5116</v>
      </c>
      <c r="D1599" s="50" t="str">
        <f t="shared" si="290"/>
        <v>22uF</v>
      </c>
      <c r="E1599" s="50" t="s">
        <v>5109</v>
      </c>
      <c r="F1599" s="50" t="str">
        <f t="shared" si="295"/>
        <v>10 V</v>
      </c>
      <c r="G1599" s="50" t="str">
        <f t="shared" si="289"/>
        <v>85⁰С</v>
      </c>
      <c r="H1599" s="52" t="s">
        <v>8365</v>
      </c>
      <c r="I1599" s="50" t="str">
        <f t="shared" si="291"/>
        <v>CapAl5X7X2.0mm 22uF, 10 V</v>
      </c>
      <c r="J1599" s="45" t="s">
        <v>23</v>
      </c>
      <c r="K1599" s="53" t="s">
        <v>5111</v>
      </c>
      <c r="L1599" s="45" t="s">
        <v>25</v>
      </c>
      <c r="M1599" s="52" t="str">
        <f t="shared" si="292"/>
        <v>CapAl5X7X2.0</v>
      </c>
      <c r="N1599" s="52" t="str">
        <f t="shared" si="281"/>
        <v>CapAl5X7X2.0RA</v>
      </c>
      <c r="O1599" s="52" t="str">
        <f t="shared" si="293"/>
        <v>CapAl5X7X2.0LA</v>
      </c>
      <c r="P1599" s="52" t="s">
        <v>8813</v>
      </c>
      <c r="Q1599" s="50" t="s">
        <v>5113</v>
      </c>
      <c r="R1599" s="50" t="s">
        <v>8801</v>
      </c>
      <c r="S1599" s="50" t="str">
        <f t="shared" ca="1" si="296"/>
        <v>C:\Altium Libraries\Passives Library\DataSheet\Aluminum Electrolytic Capacitors (Panasonic).pdf</v>
      </c>
      <c r="T1599" s="50" t="str">
        <f t="shared" si="294"/>
        <v>7mm HEIGHT BI-POLAR ALUMINUM ELECTROLYTIC CAPACITORS CapAl5X7X2.0 22uF±20% 10 V 85⁰С</v>
      </c>
    </row>
    <row r="1600" spans="1:20" x14ac:dyDescent="0.3">
      <c r="A1600" s="50" t="s">
        <v>8814</v>
      </c>
      <c r="B1600" s="50" t="s">
        <v>8799</v>
      </c>
      <c r="C1600" s="52" t="s">
        <v>5124</v>
      </c>
      <c r="D1600" s="50" t="str">
        <f t="shared" si="290"/>
        <v>33uF</v>
      </c>
      <c r="E1600" s="50" t="s">
        <v>5109</v>
      </c>
      <c r="F1600" s="50" t="str">
        <f t="shared" si="295"/>
        <v>10 V</v>
      </c>
      <c r="G1600" s="50" t="str">
        <f t="shared" si="289"/>
        <v>85⁰С</v>
      </c>
      <c r="H1600" s="52" t="s">
        <v>8668</v>
      </c>
      <c r="I1600" s="50" t="str">
        <f t="shared" si="291"/>
        <v>CapAl6.3X7X2.5mm 33uF, 10 V</v>
      </c>
      <c r="J1600" s="45" t="s">
        <v>23</v>
      </c>
      <c r="K1600" s="53" t="s">
        <v>5111</v>
      </c>
      <c r="L1600" s="45" t="s">
        <v>25</v>
      </c>
      <c r="M1600" s="52" t="str">
        <f t="shared" si="292"/>
        <v>CapAl6.3X7X2.5</v>
      </c>
      <c r="N1600" s="52" t="str">
        <f t="shared" si="281"/>
        <v>CapAl6.3X7X2.5RA</v>
      </c>
      <c r="O1600" s="52" t="str">
        <f t="shared" si="293"/>
        <v>CapAl6.3X7X2.5LA</v>
      </c>
      <c r="P1600" s="52" t="s">
        <v>8815</v>
      </c>
      <c r="Q1600" s="50" t="s">
        <v>5113</v>
      </c>
      <c r="R1600" s="50" t="s">
        <v>8801</v>
      </c>
      <c r="S1600" s="50" t="str">
        <f t="shared" ca="1" si="296"/>
        <v>C:\Altium Libraries\Passives Library\DataSheet\Aluminum Electrolytic Capacitors (Panasonic).pdf</v>
      </c>
      <c r="T1600" s="50" t="str">
        <f t="shared" si="294"/>
        <v>7mm HEIGHT BI-POLAR ALUMINUM ELECTROLYTIC CAPACITORS CapAl6.3X7X2.5 33uF±20% 10 V 85⁰С</v>
      </c>
    </row>
    <row r="1601" spans="1:20" x14ac:dyDescent="0.3">
      <c r="A1601" s="50" t="s">
        <v>8816</v>
      </c>
      <c r="B1601" s="50" t="s">
        <v>8799</v>
      </c>
      <c r="C1601" s="52" t="s">
        <v>5124</v>
      </c>
      <c r="D1601" s="50" t="str">
        <f t="shared" si="290"/>
        <v>47uF</v>
      </c>
      <c r="E1601" s="50" t="s">
        <v>5109</v>
      </c>
      <c r="F1601" s="50" t="str">
        <f t="shared" si="295"/>
        <v>10 V</v>
      </c>
      <c r="G1601" s="50" t="str">
        <f t="shared" si="289"/>
        <v>85⁰С</v>
      </c>
      <c r="H1601" s="52" t="s">
        <v>8370</v>
      </c>
      <c r="I1601" s="50" t="str">
        <f t="shared" si="291"/>
        <v>CapAl6.3X7X2.5mm 47uF, 10 V</v>
      </c>
      <c r="J1601" s="45" t="s">
        <v>23</v>
      </c>
      <c r="K1601" s="53" t="s">
        <v>5111</v>
      </c>
      <c r="L1601" s="45" t="s">
        <v>25</v>
      </c>
      <c r="M1601" s="52" t="str">
        <f t="shared" si="292"/>
        <v>CapAl6.3X7X2.5</v>
      </c>
      <c r="N1601" s="52" t="str">
        <f t="shared" si="281"/>
        <v>CapAl6.3X7X2.5RA</v>
      </c>
      <c r="O1601" s="52" t="str">
        <f t="shared" si="293"/>
        <v>CapAl6.3X7X2.5LA</v>
      </c>
      <c r="P1601" s="52" t="s">
        <v>8817</v>
      </c>
      <c r="Q1601" s="50" t="s">
        <v>5113</v>
      </c>
      <c r="R1601" s="50" t="s">
        <v>8801</v>
      </c>
      <c r="S1601" s="50" t="str">
        <f t="shared" ca="1" si="296"/>
        <v>C:\Altium Libraries\Passives Library\DataSheet\Aluminum Electrolytic Capacitors (Panasonic).pdf</v>
      </c>
      <c r="T1601" s="50" t="str">
        <f t="shared" si="294"/>
        <v>7mm HEIGHT BI-POLAR ALUMINUM ELECTROLYTIC CAPACITORS CapAl6.3X7X2.5 47uF±20% 10 V 85⁰С</v>
      </c>
    </row>
    <row r="1602" spans="1:20" x14ac:dyDescent="0.3">
      <c r="A1602" s="50" t="s">
        <v>8818</v>
      </c>
      <c r="B1602" s="50" t="s">
        <v>8799</v>
      </c>
      <c r="C1602" s="52" t="s">
        <v>5108</v>
      </c>
      <c r="D1602" s="50" t="s">
        <v>5588</v>
      </c>
      <c r="E1602" s="50" t="s">
        <v>5109</v>
      </c>
      <c r="F1602" s="50" t="str">
        <f t="shared" si="295"/>
        <v>16 V</v>
      </c>
      <c r="G1602" s="50" t="str">
        <f t="shared" si="289"/>
        <v>85⁰С</v>
      </c>
      <c r="H1602" s="52" t="s">
        <v>8362</v>
      </c>
      <c r="I1602" s="50" t="str">
        <f t="shared" si="291"/>
        <v>CapAl4X7X1.5mm 4.7uF, 16 V</v>
      </c>
      <c r="J1602" s="45" t="s">
        <v>23</v>
      </c>
      <c r="K1602" s="53" t="s">
        <v>5111</v>
      </c>
      <c r="L1602" s="45" t="s">
        <v>25</v>
      </c>
      <c r="M1602" s="52" t="str">
        <f t="shared" si="292"/>
        <v>CapAl4X7X1.5</v>
      </c>
      <c r="N1602" s="52" t="str">
        <f t="shared" si="281"/>
        <v>CapAl4X7X1.5RA</v>
      </c>
      <c r="O1602" s="52" t="str">
        <f t="shared" si="293"/>
        <v>CapAl4X7X1.5LA</v>
      </c>
      <c r="P1602" s="52" t="s">
        <v>8819</v>
      </c>
      <c r="Q1602" s="50" t="s">
        <v>5113</v>
      </c>
      <c r="R1602" s="50" t="s">
        <v>8801</v>
      </c>
      <c r="S1602" s="50" t="str">
        <f t="shared" ca="1" si="296"/>
        <v>C:\Altium Libraries\Passives Library\DataSheet\Aluminum Electrolytic Capacitors (Panasonic).pdf</v>
      </c>
      <c r="T1602" s="50" t="str">
        <f t="shared" si="294"/>
        <v>7mm HEIGHT BI-POLAR ALUMINUM ELECTROLYTIC CAPACITORS CapAl4X7X1.5 4.7uF±20% 16 V 85⁰С</v>
      </c>
    </row>
    <row r="1603" spans="1:20" x14ac:dyDescent="0.3">
      <c r="A1603" s="50" t="s">
        <v>8820</v>
      </c>
      <c r="B1603" s="50" t="s">
        <v>8799</v>
      </c>
      <c r="C1603" s="52" t="s">
        <v>5116</v>
      </c>
      <c r="D1603" s="50" t="str">
        <f t="shared" si="290"/>
        <v>10uF</v>
      </c>
      <c r="E1603" s="50" t="s">
        <v>5109</v>
      </c>
      <c r="F1603" s="50" t="str">
        <f t="shared" si="295"/>
        <v>16 V</v>
      </c>
      <c r="G1603" s="50" t="str">
        <f t="shared" si="289"/>
        <v>85⁰С</v>
      </c>
      <c r="H1603" s="52" t="s">
        <v>8209</v>
      </c>
      <c r="I1603" s="50" t="str">
        <f t="shared" si="291"/>
        <v>CapAl5X7X2.0mm 10uF, 16 V</v>
      </c>
      <c r="J1603" s="45" t="s">
        <v>23</v>
      </c>
      <c r="K1603" s="53" t="s">
        <v>5111</v>
      </c>
      <c r="L1603" s="45" t="s">
        <v>25</v>
      </c>
      <c r="M1603" s="52" t="str">
        <f t="shared" si="292"/>
        <v>CapAl5X7X2.0</v>
      </c>
      <c r="N1603" s="52" t="str">
        <f t="shared" ref="N1603:N1666" si="297">CONCATENATE(M1603,"RA")</f>
        <v>CapAl5X7X2.0RA</v>
      </c>
      <c r="O1603" s="52" t="str">
        <f t="shared" si="293"/>
        <v>CapAl5X7X2.0LA</v>
      </c>
      <c r="P1603" s="52" t="s">
        <v>8821</v>
      </c>
      <c r="Q1603" s="50" t="s">
        <v>5113</v>
      </c>
      <c r="R1603" s="50" t="s">
        <v>8801</v>
      </c>
      <c r="S1603" s="50" t="str">
        <f t="shared" ca="1" si="296"/>
        <v>C:\Altium Libraries\Passives Library\DataSheet\Aluminum Electrolytic Capacitors (Panasonic).pdf</v>
      </c>
      <c r="T1603" s="50" t="str">
        <f t="shared" si="294"/>
        <v>7mm HEIGHT BI-POLAR ALUMINUM ELECTROLYTIC CAPACITORS CapAl5X7X2.0 10uF±20% 16 V 85⁰С</v>
      </c>
    </row>
    <row r="1604" spans="1:20" x14ac:dyDescent="0.3">
      <c r="A1604" s="50" t="s">
        <v>8822</v>
      </c>
      <c r="B1604" s="50" t="s">
        <v>8799</v>
      </c>
      <c r="C1604" s="52" t="s">
        <v>5124</v>
      </c>
      <c r="D1604" s="50" t="str">
        <f t="shared" si="290"/>
        <v>22uF</v>
      </c>
      <c r="E1604" s="50" t="s">
        <v>5109</v>
      </c>
      <c r="F1604" s="50" t="str">
        <f t="shared" si="295"/>
        <v>16 V</v>
      </c>
      <c r="G1604" s="50" t="str">
        <f t="shared" si="289"/>
        <v>85⁰С</v>
      </c>
      <c r="H1604" s="52" t="s">
        <v>8754</v>
      </c>
      <c r="I1604" s="50" t="str">
        <f t="shared" si="291"/>
        <v>CapAl6.3X7X2.5mm 22uF, 16 V</v>
      </c>
      <c r="J1604" s="45" t="s">
        <v>23</v>
      </c>
      <c r="K1604" s="53" t="s">
        <v>5111</v>
      </c>
      <c r="L1604" s="45" t="s">
        <v>25</v>
      </c>
      <c r="M1604" s="52" t="str">
        <f t="shared" si="292"/>
        <v>CapAl6.3X7X2.5</v>
      </c>
      <c r="N1604" s="52" t="str">
        <f t="shared" si="297"/>
        <v>CapAl6.3X7X2.5RA</v>
      </c>
      <c r="O1604" s="52" t="str">
        <f t="shared" si="293"/>
        <v>CapAl6.3X7X2.5LA</v>
      </c>
      <c r="P1604" s="52" t="s">
        <v>8823</v>
      </c>
      <c r="Q1604" s="50" t="s">
        <v>5113</v>
      </c>
      <c r="R1604" s="50" t="s">
        <v>8801</v>
      </c>
      <c r="S1604" s="50" t="str">
        <f t="shared" ca="1" si="296"/>
        <v>C:\Altium Libraries\Passives Library\DataSheet\Aluminum Electrolytic Capacitors (Panasonic).pdf</v>
      </c>
      <c r="T1604" s="50" t="str">
        <f t="shared" si="294"/>
        <v>7mm HEIGHT BI-POLAR ALUMINUM ELECTROLYTIC CAPACITORS CapAl6.3X7X2.5 22uF±20% 16 V 85⁰С</v>
      </c>
    </row>
    <row r="1605" spans="1:20" x14ac:dyDescent="0.3">
      <c r="A1605" s="50" t="s">
        <v>8824</v>
      </c>
      <c r="B1605" s="50" t="s">
        <v>8799</v>
      </c>
      <c r="C1605" s="52" t="s">
        <v>5124</v>
      </c>
      <c r="D1605" s="50" t="str">
        <f t="shared" si="290"/>
        <v>33uF</v>
      </c>
      <c r="E1605" s="50" t="s">
        <v>5109</v>
      </c>
      <c r="F1605" s="50" t="str">
        <f t="shared" si="295"/>
        <v>16 V</v>
      </c>
      <c r="G1605" s="50" t="str">
        <f t="shared" si="289"/>
        <v>85⁰С</v>
      </c>
      <c r="H1605" s="52" t="s">
        <v>8179</v>
      </c>
      <c r="I1605" s="50" t="str">
        <f t="shared" si="291"/>
        <v>CapAl6.3X7X2.5mm 33uF, 16 V</v>
      </c>
      <c r="J1605" s="45" t="s">
        <v>23</v>
      </c>
      <c r="K1605" s="53" t="s">
        <v>5111</v>
      </c>
      <c r="L1605" s="45" t="s">
        <v>25</v>
      </c>
      <c r="M1605" s="52" t="str">
        <f t="shared" si="292"/>
        <v>CapAl6.3X7X2.5</v>
      </c>
      <c r="N1605" s="52" t="str">
        <f t="shared" si="297"/>
        <v>CapAl6.3X7X2.5RA</v>
      </c>
      <c r="O1605" s="52" t="str">
        <f t="shared" si="293"/>
        <v>CapAl6.3X7X2.5LA</v>
      </c>
      <c r="P1605" s="52" t="s">
        <v>8825</v>
      </c>
      <c r="Q1605" s="50" t="s">
        <v>5113</v>
      </c>
      <c r="R1605" s="50" t="s">
        <v>8801</v>
      </c>
      <c r="S1605" s="50" t="str">
        <f t="shared" ca="1" si="296"/>
        <v>C:\Altium Libraries\Passives Library\DataSheet\Aluminum Electrolytic Capacitors (Panasonic).pdf</v>
      </c>
      <c r="T1605" s="50" t="str">
        <f t="shared" si="294"/>
        <v>7mm HEIGHT BI-POLAR ALUMINUM ELECTROLYTIC CAPACITORS CapAl6.3X7X2.5 33uF±20% 16 V 85⁰С</v>
      </c>
    </row>
    <row r="1606" spans="1:20" x14ac:dyDescent="0.3">
      <c r="A1606" s="50" t="s">
        <v>8826</v>
      </c>
      <c r="B1606" s="50" t="s">
        <v>8799</v>
      </c>
      <c r="C1606" s="52" t="s">
        <v>5108</v>
      </c>
      <c r="D1606" s="50" t="s">
        <v>5585</v>
      </c>
      <c r="E1606" s="50" t="s">
        <v>5109</v>
      </c>
      <c r="F1606" s="50" t="str">
        <f t="shared" si="295"/>
        <v>25 V</v>
      </c>
      <c r="G1606" s="50" t="str">
        <f t="shared" si="289"/>
        <v>85⁰С</v>
      </c>
      <c r="H1606" s="52" t="s">
        <v>8783</v>
      </c>
      <c r="I1606" s="50" t="str">
        <f t="shared" si="291"/>
        <v>CapAl4X7X1.5mm 3.3uF, 25 V</v>
      </c>
      <c r="J1606" s="45" t="s">
        <v>23</v>
      </c>
      <c r="K1606" s="53" t="s">
        <v>5111</v>
      </c>
      <c r="L1606" s="45" t="s">
        <v>25</v>
      </c>
      <c r="M1606" s="52" t="str">
        <f t="shared" si="292"/>
        <v>CapAl4X7X1.5</v>
      </c>
      <c r="N1606" s="52" t="str">
        <f t="shared" si="297"/>
        <v>CapAl4X7X1.5RA</v>
      </c>
      <c r="O1606" s="52" t="str">
        <f t="shared" si="293"/>
        <v>CapAl4X7X1.5LA</v>
      </c>
      <c r="P1606" s="52" t="s">
        <v>8827</v>
      </c>
      <c r="Q1606" s="50" t="s">
        <v>5113</v>
      </c>
      <c r="R1606" s="50" t="s">
        <v>8801</v>
      </c>
      <c r="S1606" s="50" t="str">
        <f t="shared" ca="1" si="296"/>
        <v>C:\Altium Libraries\Passives Library\DataSheet\Aluminum Electrolytic Capacitors (Panasonic).pdf</v>
      </c>
      <c r="T1606" s="50" t="str">
        <f t="shared" si="294"/>
        <v>7mm HEIGHT BI-POLAR ALUMINUM ELECTROLYTIC CAPACITORS CapAl4X7X1.5 3.3uF±20% 25 V 85⁰С</v>
      </c>
    </row>
    <row r="1607" spans="1:20" x14ac:dyDescent="0.3">
      <c r="A1607" s="50" t="s">
        <v>8828</v>
      </c>
      <c r="B1607" s="50" t="s">
        <v>8799</v>
      </c>
      <c r="C1607" s="52" t="s">
        <v>5116</v>
      </c>
      <c r="D1607" s="50" t="s">
        <v>5588</v>
      </c>
      <c r="E1607" s="50" t="s">
        <v>5109</v>
      </c>
      <c r="F1607" s="50" t="str">
        <f t="shared" si="295"/>
        <v>25 V</v>
      </c>
      <c r="G1607" s="50" t="str">
        <f t="shared" si="289"/>
        <v>85⁰С</v>
      </c>
      <c r="H1607" s="52" t="s">
        <v>8829</v>
      </c>
      <c r="I1607" s="50" t="str">
        <f t="shared" si="291"/>
        <v>CapAl5X7X2.0mm 4.7uF, 25 V</v>
      </c>
      <c r="J1607" s="45" t="s">
        <v>23</v>
      </c>
      <c r="K1607" s="53" t="s">
        <v>5111</v>
      </c>
      <c r="L1607" s="45" t="s">
        <v>25</v>
      </c>
      <c r="M1607" s="52" t="str">
        <f t="shared" si="292"/>
        <v>CapAl5X7X2.0</v>
      </c>
      <c r="N1607" s="52" t="str">
        <f t="shared" si="297"/>
        <v>CapAl5X7X2.0RA</v>
      </c>
      <c r="O1607" s="52" t="str">
        <f t="shared" si="293"/>
        <v>CapAl5X7X2.0LA</v>
      </c>
      <c r="P1607" s="52" t="s">
        <v>8830</v>
      </c>
      <c r="Q1607" s="50" t="s">
        <v>5113</v>
      </c>
      <c r="R1607" s="50" t="s">
        <v>8801</v>
      </c>
      <c r="S1607" s="50" t="str">
        <f t="shared" ca="1" si="296"/>
        <v>C:\Altium Libraries\Passives Library\DataSheet\Aluminum Electrolytic Capacitors (Panasonic).pdf</v>
      </c>
      <c r="T1607" s="50" t="str">
        <f t="shared" si="294"/>
        <v>7mm HEIGHT BI-POLAR ALUMINUM ELECTROLYTIC CAPACITORS CapAl5X7X2.0 4.7uF±20% 25 V 85⁰С</v>
      </c>
    </row>
    <row r="1608" spans="1:20" x14ac:dyDescent="0.3">
      <c r="A1608" s="50" t="s">
        <v>8831</v>
      </c>
      <c r="B1608" s="50" t="s">
        <v>8799</v>
      </c>
      <c r="C1608" s="52" t="s">
        <v>5124</v>
      </c>
      <c r="D1608" s="50" t="str">
        <f t="shared" si="290"/>
        <v>10uF</v>
      </c>
      <c r="E1608" s="50" t="s">
        <v>5109</v>
      </c>
      <c r="F1608" s="50" t="str">
        <f t="shared" si="295"/>
        <v>25 V</v>
      </c>
      <c r="G1608" s="50" t="str">
        <f t="shared" si="289"/>
        <v>85⁰С</v>
      </c>
      <c r="H1608" s="52" t="s">
        <v>8751</v>
      </c>
      <c r="I1608" s="50" t="str">
        <f t="shared" si="291"/>
        <v>CapAl6.3X7X2.5mm 10uF, 25 V</v>
      </c>
      <c r="J1608" s="45" t="s">
        <v>23</v>
      </c>
      <c r="K1608" s="53" t="s">
        <v>5111</v>
      </c>
      <c r="L1608" s="45" t="s">
        <v>25</v>
      </c>
      <c r="M1608" s="52" t="str">
        <f t="shared" si="292"/>
        <v>CapAl6.3X7X2.5</v>
      </c>
      <c r="N1608" s="52" t="str">
        <f t="shared" si="297"/>
        <v>CapAl6.3X7X2.5RA</v>
      </c>
      <c r="O1608" s="52" t="str">
        <f t="shared" si="293"/>
        <v>CapAl6.3X7X2.5LA</v>
      </c>
      <c r="P1608" s="52" t="s">
        <v>8832</v>
      </c>
      <c r="Q1608" s="50" t="s">
        <v>5113</v>
      </c>
      <c r="R1608" s="50" t="s">
        <v>8801</v>
      </c>
      <c r="S1608" s="50" t="str">
        <f t="shared" ca="1" si="296"/>
        <v>C:\Altium Libraries\Passives Library\DataSheet\Aluminum Electrolytic Capacitors (Panasonic).pdf</v>
      </c>
      <c r="T1608" s="50" t="str">
        <f t="shared" si="294"/>
        <v>7mm HEIGHT BI-POLAR ALUMINUM ELECTROLYTIC CAPACITORS CapAl6.3X7X2.5 10uF±20% 25 V 85⁰С</v>
      </c>
    </row>
    <row r="1609" spans="1:20" x14ac:dyDescent="0.3">
      <c r="A1609" s="50" t="s">
        <v>8833</v>
      </c>
      <c r="B1609" s="50" t="s">
        <v>8799</v>
      </c>
      <c r="C1609" s="52" t="s">
        <v>5124</v>
      </c>
      <c r="D1609" s="50" t="str">
        <f t="shared" si="290"/>
        <v>22uF</v>
      </c>
      <c r="E1609" s="50" t="s">
        <v>5109</v>
      </c>
      <c r="F1609" s="50" t="str">
        <f t="shared" si="295"/>
        <v>25 V</v>
      </c>
      <c r="G1609" s="50" t="str">
        <f t="shared" si="289"/>
        <v>85⁰С</v>
      </c>
      <c r="H1609" s="52" t="s">
        <v>8530</v>
      </c>
      <c r="I1609" s="50" t="str">
        <f t="shared" si="291"/>
        <v>CapAl6.3X7X2.5mm 22uF, 25 V</v>
      </c>
      <c r="J1609" s="45" t="s">
        <v>23</v>
      </c>
      <c r="K1609" s="53" t="s">
        <v>5111</v>
      </c>
      <c r="L1609" s="45" t="s">
        <v>25</v>
      </c>
      <c r="M1609" s="52" t="str">
        <f t="shared" si="292"/>
        <v>CapAl6.3X7X2.5</v>
      </c>
      <c r="N1609" s="52" t="str">
        <f t="shared" si="297"/>
        <v>CapAl6.3X7X2.5RA</v>
      </c>
      <c r="O1609" s="52" t="str">
        <f t="shared" si="293"/>
        <v>CapAl6.3X7X2.5LA</v>
      </c>
      <c r="P1609" s="52" t="s">
        <v>8834</v>
      </c>
      <c r="Q1609" s="50" t="s">
        <v>5113</v>
      </c>
      <c r="R1609" s="50" t="s">
        <v>8801</v>
      </c>
      <c r="S1609" s="50" t="str">
        <f t="shared" ca="1" si="296"/>
        <v>C:\Altium Libraries\Passives Library\DataSheet\Aluminum Electrolytic Capacitors (Panasonic).pdf</v>
      </c>
      <c r="T1609" s="50" t="str">
        <f t="shared" si="294"/>
        <v>7mm HEIGHT BI-POLAR ALUMINUM ELECTROLYTIC CAPACITORS CapAl6.3X7X2.5 22uF±20% 25 V 85⁰С</v>
      </c>
    </row>
    <row r="1610" spans="1:20" x14ac:dyDescent="0.3">
      <c r="A1610" s="50" t="s">
        <v>8835</v>
      </c>
      <c r="B1610" s="50" t="s">
        <v>8799</v>
      </c>
      <c r="C1610" s="52" t="s">
        <v>5108</v>
      </c>
      <c r="D1610" s="50" t="s">
        <v>5581</v>
      </c>
      <c r="E1610" s="50" t="s">
        <v>5109</v>
      </c>
      <c r="F1610" s="50" t="str">
        <f t="shared" si="295"/>
        <v>35 V</v>
      </c>
      <c r="G1610" s="50" t="str">
        <f t="shared" si="289"/>
        <v>85⁰С</v>
      </c>
      <c r="H1610" s="52" t="s">
        <v>8836</v>
      </c>
      <c r="I1610" s="50" t="str">
        <f t="shared" si="291"/>
        <v>CapAl4X7X1.5mm 2.2uF, 35 V</v>
      </c>
      <c r="J1610" s="45" t="s">
        <v>23</v>
      </c>
      <c r="K1610" s="53" t="s">
        <v>5111</v>
      </c>
      <c r="L1610" s="45" t="s">
        <v>25</v>
      </c>
      <c r="M1610" s="52" t="str">
        <f t="shared" si="292"/>
        <v>CapAl4X7X1.5</v>
      </c>
      <c r="N1610" s="52" t="str">
        <f t="shared" si="297"/>
        <v>CapAl4X7X1.5RA</v>
      </c>
      <c r="O1610" s="52" t="str">
        <f t="shared" si="293"/>
        <v>CapAl4X7X1.5LA</v>
      </c>
      <c r="P1610" s="52" t="s">
        <v>8837</v>
      </c>
      <c r="Q1610" s="50" t="s">
        <v>5113</v>
      </c>
      <c r="R1610" s="50" t="s">
        <v>8801</v>
      </c>
      <c r="S1610" s="50" t="str">
        <f t="shared" ca="1" si="296"/>
        <v>C:\Altium Libraries\Passives Library\DataSheet\Aluminum Electrolytic Capacitors (Panasonic).pdf</v>
      </c>
      <c r="T1610" s="50" t="str">
        <f t="shared" si="294"/>
        <v>7mm HEIGHT BI-POLAR ALUMINUM ELECTROLYTIC CAPACITORS CapAl4X7X1.5 2.2uF±20% 35 V 85⁰С</v>
      </c>
    </row>
    <row r="1611" spans="1:20" x14ac:dyDescent="0.3">
      <c r="A1611" s="50" t="s">
        <v>8838</v>
      </c>
      <c r="B1611" s="50" t="s">
        <v>8799</v>
      </c>
      <c r="C1611" s="52" t="s">
        <v>5116</v>
      </c>
      <c r="D1611" s="50" t="s">
        <v>5585</v>
      </c>
      <c r="E1611" s="50" t="s">
        <v>5109</v>
      </c>
      <c r="F1611" s="50" t="str">
        <f t="shared" si="295"/>
        <v>35 V</v>
      </c>
      <c r="G1611" s="50" t="str">
        <f t="shared" si="289"/>
        <v>85⁰С</v>
      </c>
      <c r="H1611" s="52" t="s">
        <v>8783</v>
      </c>
      <c r="I1611" s="50" t="str">
        <f t="shared" si="291"/>
        <v>CapAl5X7X2.0mm 3.3uF, 35 V</v>
      </c>
      <c r="J1611" s="45" t="s">
        <v>23</v>
      </c>
      <c r="K1611" s="53" t="s">
        <v>5111</v>
      </c>
      <c r="L1611" s="45" t="s">
        <v>25</v>
      </c>
      <c r="M1611" s="52" t="str">
        <f t="shared" si="292"/>
        <v>CapAl5X7X2.0</v>
      </c>
      <c r="N1611" s="52" t="str">
        <f t="shared" si="297"/>
        <v>CapAl5X7X2.0RA</v>
      </c>
      <c r="O1611" s="52" t="str">
        <f t="shared" si="293"/>
        <v>CapAl5X7X2.0LA</v>
      </c>
      <c r="P1611" s="52" t="s">
        <v>8839</v>
      </c>
      <c r="Q1611" s="50" t="s">
        <v>5113</v>
      </c>
      <c r="R1611" s="50" t="s">
        <v>8801</v>
      </c>
      <c r="S1611" s="50" t="str">
        <f t="shared" ca="1" si="296"/>
        <v>C:\Altium Libraries\Passives Library\DataSheet\Aluminum Electrolytic Capacitors (Panasonic).pdf</v>
      </c>
      <c r="T1611" s="50" t="str">
        <f t="shared" si="294"/>
        <v>7mm HEIGHT BI-POLAR ALUMINUM ELECTROLYTIC CAPACITORS CapAl5X7X2.0 3.3uF±20% 35 V 85⁰С</v>
      </c>
    </row>
    <row r="1612" spans="1:20" x14ac:dyDescent="0.3">
      <c r="A1612" s="50" t="s">
        <v>8840</v>
      </c>
      <c r="B1612" s="50" t="s">
        <v>8799</v>
      </c>
      <c r="C1612" s="52" t="s">
        <v>5116</v>
      </c>
      <c r="D1612" s="50" t="s">
        <v>5588</v>
      </c>
      <c r="E1612" s="50" t="s">
        <v>5109</v>
      </c>
      <c r="F1612" s="50" t="str">
        <f t="shared" si="295"/>
        <v>35 V</v>
      </c>
      <c r="G1612" s="50" t="str">
        <f t="shared" si="289"/>
        <v>85⁰С</v>
      </c>
      <c r="H1612" s="52" t="s">
        <v>8841</v>
      </c>
      <c r="I1612" s="50" t="str">
        <f t="shared" si="291"/>
        <v>CapAl5X7X2.0mm 4.7uF, 35 V</v>
      </c>
      <c r="J1612" s="45" t="s">
        <v>23</v>
      </c>
      <c r="K1612" s="53" t="s">
        <v>5111</v>
      </c>
      <c r="L1612" s="45" t="s">
        <v>25</v>
      </c>
      <c r="M1612" s="52" t="str">
        <f t="shared" si="292"/>
        <v>CapAl5X7X2.0</v>
      </c>
      <c r="N1612" s="52" t="str">
        <f t="shared" si="297"/>
        <v>CapAl5X7X2.0RA</v>
      </c>
      <c r="O1612" s="52" t="str">
        <f t="shared" si="293"/>
        <v>CapAl5X7X2.0LA</v>
      </c>
      <c r="P1612" s="52" t="s">
        <v>8842</v>
      </c>
      <c r="Q1612" s="50" t="s">
        <v>5113</v>
      </c>
      <c r="R1612" s="50" t="s">
        <v>8801</v>
      </c>
      <c r="S1612" s="50" t="str">
        <f t="shared" ca="1" si="296"/>
        <v>C:\Altium Libraries\Passives Library\DataSheet\Aluminum Electrolytic Capacitors (Panasonic).pdf</v>
      </c>
      <c r="T1612" s="50" t="str">
        <f t="shared" si="294"/>
        <v>7mm HEIGHT BI-POLAR ALUMINUM ELECTROLYTIC CAPACITORS CapAl5X7X2.0 4.7uF±20% 35 V 85⁰С</v>
      </c>
    </row>
    <row r="1613" spans="1:20" x14ac:dyDescent="0.3">
      <c r="A1613" s="50" t="s">
        <v>8843</v>
      </c>
      <c r="B1613" s="50" t="s">
        <v>8799</v>
      </c>
      <c r="C1613" s="52" t="s">
        <v>5124</v>
      </c>
      <c r="D1613" s="50" t="str">
        <f t="shared" si="290"/>
        <v>10uF</v>
      </c>
      <c r="E1613" s="50" t="s">
        <v>5109</v>
      </c>
      <c r="F1613" s="50" t="str">
        <f t="shared" si="295"/>
        <v>35 V</v>
      </c>
      <c r="G1613" s="50" t="str">
        <f t="shared" si="289"/>
        <v>85⁰С</v>
      </c>
      <c r="H1613" s="52" t="s">
        <v>8212</v>
      </c>
      <c r="I1613" s="50" t="str">
        <f t="shared" si="291"/>
        <v>CapAl6.3X7X2.5mm 10uF, 35 V</v>
      </c>
      <c r="J1613" s="45" t="s">
        <v>23</v>
      </c>
      <c r="K1613" s="53" t="s">
        <v>5111</v>
      </c>
      <c r="L1613" s="45" t="s">
        <v>25</v>
      </c>
      <c r="M1613" s="52" t="str">
        <f t="shared" si="292"/>
        <v>CapAl6.3X7X2.5</v>
      </c>
      <c r="N1613" s="52" t="str">
        <f t="shared" si="297"/>
        <v>CapAl6.3X7X2.5RA</v>
      </c>
      <c r="O1613" s="52" t="str">
        <f t="shared" si="293"/>
        <v>CapAl6.3X7X2.5LA</v>
      </c>
      <c r="P1613" s="52" t="s">
        <v>8844</v>
      </c>
      <c r="Q1613" s="50" t="s">
        <v>5113</v>
      </c>
      <c r="R1613" s="50" t="s">
        <v>8801</v>
      </c>
      <c r="S1613" s="50" t="str">
        <f t="shared" ca="1" si="296"/>
        <v>C:\Altium Libraries\Passives Library\DataSheet\Aluminum Electrolytic Capacitors (Panasonic).pdf</v>
      </c>
      <c r="T1613" s="50" t="str">
        <f t="shared" si="294"/>
        <v>7mm HEIGHT BI-POLAR ALUMINUM ELECTROLYTIC CAPACITORS CapAl6.3X7X2.5 10uF±20% 35 V 85⁰С</v>
      </c>
    </row>
    <row r="1614" spans="1:20" x14ac:dyDescent="0.3">
      <c r="A1614" s="50" t="s">
        <v>8845</v>
      </c>
      <c r="B1614" s="50" t="s">
        <v>8799</v>
      </c>
      <c r="C1614" s="52" t="s">
        <v>5116</v>
      </c>
      <c r="D1614" s="50" t="s">
        <v>5581</v>
      </c>
      <c r="E1614" s="50" t="s">
        <v>5109</v>
      </c>
      <c r="F1614" s="50" t="str">
        <f t="shared" si="295"/>
        <v>50 V</v>
      </c>
      <c r="G1614" s="50" t="str">
        <f t="shared" si="289"/>
        <v>85⁰С</v>
      </c>
      <c r="H1614" s="52" t="s">
        <v>8783</v>
      </c>
      <c r="I1614" s="50" t="str">
        <f t="shared" si="291"/>
        <v>CapAl5X7X2.0mm 2.2uF, 50 V</v>
      </c>
      <c r="J1614" s="45" t="s">
        <v>23</v>
      </c>
      <c r="K1614" s="53" t="s">
        <v>5111</v>
      </c>
      <c r="L1614" s="45" t="s">
        <v>25</v>
      </c>
      <c r="M1614" s="52" t="str">
        <f t="shared" si="292"/>
        <v>CapAl5X7X2.0</v>
      </c>
      <c r="N1614" s="52" t="str">
        <f t="shared" si="297"/>
        <v>CapAl5X7X2.0RA</v>
      </c>
      <c r="O1614" s="52" t="str">
        <f t="shared" si="293"/>
        <v>CapAl5X7X2.0LA</v>
      </c>
      <c r="P1614" s="52" t="s">
        <v>8846</v>
      </c>
      <c r="Q1614" s="50" t="s">
        <v>5113</v>
      </c>
      <c r="R1614" s="50" t="s">
        <v>8801</v>
      </c>
      <c r="S1614" s="50" t="str">
        <f t="shared" ca="1" si="296"/>
        <v>C:\Altium Libraries\Passives Library\DataSheet\Aluminum Electrolytic Capacitors (Panasonic).pdf</v>
      </c>
      <c r="T1614" s="50" t="str">
        <f t="shared" si="294"/>
        <v>7mm HEIGHT BI-POLAR ALUMINUM ELECTROLYTIC CAPACITORS CapAl5X7X2.0 2.2uF±20% 50 V 85⁰С</v>
      </c>
    </row>
    <row r="1615" spans="1:20" x14ac:dyDescent="0.3">
      <c r="A1615" s="50" t="s">
        <v>8847</v>
      </c>
      <c r="B1615" s="50" t="s">
        <v>8799</v>
      </c>
      <c r="C1615" s="52" t="s">
        <v>5116</v>
      </c>
      <c r="D1615" s="50" t="s">
        <v>5585</v>
      </c>
      <c r="E1615" s="50" t="s">
        <v>5109</v>
      </c>
      <c r="F1615" s="50" t="str">
        <f t="shared" si="295"/>
        <v>50 V</v>
      </c>
      <c r="G1615" s="50" t="str">
        <f t="shared" si="289"/>
        <v>85⁰С</v>
      </c>
      <c r="H1615" s="52" t="s">
        <v>8783</v>
      </c>
      <c r="I1615" s="50" t="str">
        <f t="shared" si="291"/>
        <v>CapAl5X7X2.0mm 3.3uF, 50 V</v>
      </c>
      <c r="J1615" s="45" t="s">
        <v>23</v>
      </c>
      <c r="K1615" s="53" t="s">
        <v>5111</v>
      </c>
      <c r="L1615" s="45" t="s">
        <v>25</v>
      </c>
      <c r="M1615" s="52" t="str">
        <f t="shared" si="292"/>
        <v>CapAl5X7X2.0</v>
      </c>
      <c r="N1615" s="52" t="str">
        <f t="shared" si="297"/>
        <v>CapAl5X7X2.0RA</v>
      </c>
      <c r="O1615" s="52" t="str">
        <f t="shared" si="293"/>
        <v>CapAl5X7X2.0LA</v>
      </c>
      <c r="P1615" s="52" t="s">
        <v>8848</v>
      </c>
      <c r="Q1615" s="50" t="s">
        <v>5113</v>
      </c>
      <c r="R1615" s="50" t="s">
        <v>8801</v>
      </c>
      <c r="S1615" s="50" t="str">
        <f t="shared" ca="1" si="296"/>
        <v>C:\Altium Libraries\Passives Library\DataSheet\Aluminum Electrolytic Capacitors (Panasonic).pdf</v>
      </c>
      <c r="T1615" s="50" t="str">
        <f t="shared" si="294"/>
        <v>7mm HEIGHT BI-POLAR ALUMINUM ELECTROLYTIC CAPACITORS CapAl5X7X2.0 3.3uF±20% 50 V 85⁰С</v>
      </c>
    </row>
    <row r="1616" spans="1:20" x14ac:dyDescent="0.3">
      <c r="A1616" s="50" t="s">
        <v>8849</v>
      </c>
      <c r="B1616" s="50" t="s">
        <v>8799</v>
      </c>
      <c r="C1616" s="52" t="s">
        <v>5124</v>
      </c>
      <c r="D1616" s="50" t="s">
        <v>5588</v>
      </c>
      <c r="E1616" s="50" t="s">
        <v>5109</v>
      </c>
      <c r="F1616" s="50" t="str">
        <f t="shared" si="295"/>
        <v>50 V</v>
      </c>
      <c r="G1616" s="50" t="str">
        <f t="shared" si="289"/>
        <v>85⁰С</v>
      </c>
      <c r="H1616" s="52" t="s">
        <v>8788</v>
      </c>
      <c r="I1616" s="50" t="str">
        <f t="shared" si="291"/>
        <v>CapAl6.3X7X2.5mm 4.7uF, 50 V</v>
      </c>
      <c r="J1616" s="45" t="s">
        <v>23</v>
      </c>
      <c r="K1616" s="53" t="s">
        <v>5111</v>
      </c>
      <c r="L1616" s="45" t="s">
        <v>25</v>
      </c>
      <c r="M1616" s="52" t="str">
        <f t="shared" si="292"/>
        <v>CapAl6.3X7X2.5</v>
      </c>
      <c r="N1616" s="52" t="str">
        <f t="shared" si="297"/>
        <v>CapAl6.3X7X2.5RA</v>
      </c>
      <c r="O1616" s="52" t="str">
        <f t="shared" si="293"/>
        <v>CapAl6.3X7X2.5LA</v>
      </c>
      <c r="P1616" s="52" t="s">
        <v>8850</v>
      </c>
      <c r="Q1616" s="50" t="s">
        <v>5113</v>
      </c>
      <c r="R1616" s="50" t="s">
        <v>8801</v>
      </c>
      <c r="S1616" s="50" t="str">
        <f t="shared" ca="1" si="296"/>
        <v>C:\Altium Libraries\Passives Library\DataSheet\Aluminum Electrolytic Capacitors (Panasonic).pdf</v>
      </c>
      <c r="T1616" s="50" t="str">
        <f t="shared" si="294"/>
        <v>7mm HEIGHT BI-POLAR ALUMINUM ELECTROLYTIC CAPACITORS CapAl6.3X7X2.5 4.7uF±20% 50 V 85⁰С</v>
      </c>
    </row>
    <row r="1617" spans="1:20" x14ac:dyDescent="0.3">
      <c r="A1617" s="54"/>
      <c r="B1617" s="54"/>
      <c r="C1617" s="55"/>
      <c r="D1617" s="54"/>
      <c r="E1617" s="54"/>
      <c r="F1617" s="56"/>
      <c r="G1617" s="56"/>
      <c r="H1617" s="55"/>
      <c r="I1617" s="56"/>
      <c r="J1617" s="54"/>
      <c r="K1617" s="54"/>
      <c r="L1617" s="54"/>
      <c r="M1617" s="55"/>
      <c r="N1617" s="55"/>
      <c r="O1617" s="55"/>
      <c r="P1617" s="55"/>
      <c r="Q1617" s="54"/>
      <c r="R1617" s="56"/>
      <c r="S1617" s="56"/>
      <c r="T1617" s="56"/>
    </row>
    <row r="1618" spans="1:20" x14ac:dyDescent="0.3">
      <c r="A1618" s="50" t="s">
        <v>8851</v>
      </c>
      <c r="B1618" s="50" t="s">
        <v>8852</v>
      </c>
      <c r="C1618" s="52" t="s">
        <v>8853</v>
      </c>
      <c r="D1618" s="50" t="str">
        <f t="shared" ref="D1618:D1659" si="298">CONCATENATE(MID(P1618,9,2)*POWER(10,MID(P1618,11,1)),"uF")</f>
        <v>33uF</v>
      </c>
      <c r="E1618" s="50" t="s">
        <v>5109</v>
      </c>
      <c r="F1618" s="50" t="s">
        <v>8711</v>
      </c>
      <c r="G1618" s="50" t="str">
        <f t="shared" si="289"/>
        <v>85⁰С</v>
      </c>
      <c r="H1618" s="52" t="s">
        <v>8854</v>
      </c>
      <c r="I1618" s="50" t="str">
        <f t="shared" ref="I1618:I1659" si="299">CONCATENATE(M1618,"mm ",D1618,", ",F1618)</f>
        <v>CapAl4X5X1.5mm 33uF, 4 V</v>
      </c>
      <c r="J1618" s="45" t="s">
        <v>23</v>
      </c>
      <c r="K1618" s="53" t="s">
        <v>5111</v>
      </c>
      <c r="L1618" s="45" t="s">
        <v>25</v>
      </c>
      <c r="M1618" s="52" t="str">
        <f t="shared" ref="M1618:M1659" si="300">CONCATENATE("CapAl",MID(C1618,1,FIND("m",C1618,1)-1))</f>
        <v>CapAl4X5X1.5</v>
      </c>
      <c r="N1618" s="52" t="str">
        <f t="shared" si="297"/>
        <v>CapAl4X5X1.5RA</v>
      </c>
      <c r="O1618" s="52" t="str">
        <f t="shared" ref="O1618:O1659" si="301">CONCATENATE(M1618,"LA")</f>
        <v>CapAl4X5X1.5LA</v>
      </c>
      <c r="P1618" s="52" t="s">
        <v>8855</v>
      </c>
      <c r="Q1618" s="50" t="s">
        <v>5113</v>
      </c>
      <c r="R1618" s="50" t="s">
        <v>8856</v>
      </c>
      <c r="S1618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618" s="50" t="str">
        <f t="shared" ref="T1618:T1659" si="302">CONCATENATE(R1618," ",M1618," ",D1618,E1618," ",F1618," ",G1618)</f>
        <v>5mm HEIGHT ALUMINUM ELECTROLYTIC CAPACITORS CapAl4X5X1.5 33uF±20% 4 V 85⁰С</v>
      </c>
    </row>
    <row r="1619" spans="1:20" x14ac:dyDescent="0.3">
      <c r="A1619" s="50" t="s">
        <v>8857</v>
      </c>
      <c r="B1619" s="50" t="s">
        <v>8852</v>
      </c>
      <c r="C1619" s="52" t="s">
        <v>8853</v>
      </c>
      <c r="D1619" s="50" t="str">
        <f t="shared" si="298"/>
        <v>47uF</v>
      </c>
      <c r="E1619" s="50" t="s">
        <v>5109</v>
      </c>
      <c r="F1619" s="50" t="s">
        <v>8711</v>
      </c>
      <c r="G1619" s="50" t="str">
        <f t="shared" si="289"/>
        <v>85⁰С</v>
      </c>
      <c r="H1619" s="52" t="s">
        <v>8712</v>
      </c>
      <c r="I1619" s="50" t="str">
        <f t="shared" si="299"/>
        <v>CapAl4X5X1.5mm 47uF, 4 V</v>
      </c>
      <c r="J1619" s="45" t="s">
        <v>23</v>
      </c>
      <c r="K1619" s="53" t="s">
        <v>5111</v>
      </c>
      <c r="L1619" s="45" t="s">
        <v>25</v>
      </c>
      <c r="M1619" s="52" t="str">
        <f t="shared" si="300"/>
        <v>CapAl4X5X1.5</v>
      </c>
      <c r="N1619" s="52" t="str">
        <f t="shared" si="297"/>
        <v>CapAl4X5X1.5RA</v>
      </c>
      <c r="O1619" s="52" t="str">
        <f t="shared" si="301"/>
        <v>CapAl4X5X1.5LA</v>
      </c>
      <c r="P1619" s="52" t="s">
        <v>8858</v>
      </c>
      <c r="Q1619" s="50" t="s">
        <v>5113</v>
      </c>
      <c r="R1619" s="50" t="s">
        <v>8856</v>
      </c>
      <c r="S1619" s="50" t="str">
        <f t="shared" ref="S1619:S1659" ca="1" si="303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619" s="50" t="str">
        <f t="shared" si="302"/>
        <v>5mm HEIGHT ALUMINUM ELECTROLYTIC CAPACITORS CapAl4X5X1.5 47uF±20% 4 V 85⁰С</v>
      </c>
    </row>
    <row r="1620" spans="1:20" x14ac:dyDescent="0.3">
      <c r="A1620" s="50" t="s">
        <v>8859</v>
      </c>
      <c r="B1620" s="50" t="s">
        <v>8852</v>
      </c>
      <c r="C1620" s="52" t="s">
        <v>8860</v>
      </c>
      <c r="D1620" s="50" t="str">
        <f t="shared" si="298"/>
        <v>100uF</v>
      </c>
      <c r="E1620" s="50" t="s">
        <v>5109</v>
      </c>
      <c r="F1620" s="50" t="s">
        <v>8711</v>
      </c>
      <c r="G1620" s="50" t="str">
        <f t="shared" si="289"/>
        <v>85⁰С</v>
      </c>
      <c r="H1620" s="52" t="s">
        <v>8715</v>
      </c>
      <c r="I1620" s="50" t="str">
        <f t="shared" si="299"/>
        <v>CapAl5X5X2.0mm 100uF, 4 V</v>
      </c>
      <c r="J1620" s="45" t="s">
        <v>23</v>
      </c>
      <c r="K1620" s="53" t="s">
        <v>5111</v>
      </c>
      <c r="L1620" s="45" t="s">
        <v>25</v>
      </c>
      <c r="M1620" s="52" t="str">
        <f t="shared" si="300"/>
        <v>CapAl5X5X2.0</v>
      </c>
      <c r="N1620" s="52" t="str">
        <f t="shared" si="297"/>
        <v>CapAl5X5X2.0RA</v>
      </c>
      <c r="O1620" s="52" t="str">
        <f t="shared" si="301"/>
        <v>CapAl5X5X2.0LA</v>
      </c>
      <c r="P1620" s="52" t="s">
        <v>8861</v>
      </c>
      <c r="Q1620" s="50" t="s">
        <v>5113</v>
      </c>
      <c r="R1620" s="50" t="s">
        <v>8856</v>
      </c>
      <c r="S1620" s="50" t="str">
        <f t="shared" ca="1" si="303"/>
        <v>C:\Altium Libraries\Passives Library\DataSheet\Aluminum Electrolytic Capacitors (Panasonic).pdf</v>
      </c>
      <c r="T1620" s="50" t="str">
        <f t="shared" si="302"/>
        <v>5mm HEIGHT ALUMINUM ELECTROLYTIC CAPACITORS CapAl5X5X2.0 100uF±20% 4 V 85⁰С</v>
      </c>
    </row>
    <row r="1621" spans="1:20" x14ac:dyDescent="0.3">
      <c r="A1621" s="50" t="s">
        <v>8862</v>
      </c>
      <c r="B1621" s="50" t="s">
        <v>8852</v>
      </c>
      <c r="C1621" s="52" t="s">
        <v>8863</v>
      </c>
      <c r="D1621" s="50" t="str">
        <f t="shared" si="298"/>
        <v>220uF</v>
      </c>
      <c r="E1621" s="50" t="s">
        <v>5109</v>
      </c>
      <c r="F1621" s="50" t="s">
        <v>8711</v>
      </c>
      <c r="G1621" s="50" t="str">
        <f t="shared" si="289"/>
        <v>85⁰С</v>
      </c>
      <c r="H1621" s="52" t="s">
        <v>8718</v>
      </c>
      <c r="I1621" s="50" t="str">
        <f t="shared" si="299"/>
        <v>CapAl6.3X5X2.5mm 220uF, 4 V</v>
      </c>
      <c r="J1621" s="45" t="s">
        <v>23</v>
      </c>
      <c r="K1621" s="53" t="s">
        <v>5111</v>
      </c>
      <c r="L1621" s="45" t="s">
        <v>25</v>
      </c>
      <c r="M1621" s="52" t="str">
        <f t="shared" si="300"/>
        <v>CapAl6.3X5X2.5</v>
      </c>
      <c r="N1621" s="52" t="str">
        <f t="shared" si="297"/>
        <v>CapAl6.3X5X2.5RA</v>
      </c>
      <c r="O1621" s="52" t="str">
        <f t="shared" si="301"/>
        <v>CapAl6.3X5X2.5LA</v>
      </c>
      <c r="P1621" s="52" t="s">
        <v>8864</v>
      </c>
      <c r="Q1621" s="50" t="s">
        <v>5113</v>
      </c>
      <c r="R1621" s="50" t="s">
        <v>8856</v>
      </c>
      <c r="S1621" s="50" t="str">
        <f t="shared" ca="1" si="303"/>
        <v>C:\Altium Libraries\Passives Library\DataSheet\Aluminum Electrolytic Capacitors (Panasonic).pdf</v>
      </c>
      <c r="T1621" s="50" t="str">
        <f t="shared" si="302"/>
        <v>5mm HEIGHT ALUMINUM ELECTROLYTIC CAPACITORS CapAl6.3X5X2.5 220uF±20% 4 V 85⁰С</v>
      </c>
    </row>
    <row r="1622" spans="1:20" x14ac:dyDescent="0.3">
      <c r="A1622" s="50" t="s">
        <v>8865</v>
      </c>
      <c r="B1622" s="50" t="s">
        <v>8852</v>
      </c>
      <c r="C1622" s="52" t="s">
        <v>8853</v>
      </c>
      <c r="D1622" s="50" t="str">
        <f t="shared" si="298"/>
        <v>22uF</v>
      </c>
      <c r="E1622" s="50" t="s">
        <v>5109</v>
      </c>
      <c r="F1622" s="50" t="str">
        <f t="shared" ref="F1622:F1659" si="304">CONCATENATE(IF((MID(P1622,5,2))="0J",6.3,IF((MID(P1622,5,2))="1A",10,IF((MID(P1622,5,2))="1C",16,IF((MID(P1622,5,2))="1E",25,IF((MID(P1622,5,2))="1V",35,IF((MID(P1622,5,2))="1H",50,IF((MID(P1622,5,2))="0D",4,0)))))))," V")</f>
        <v>6,3 V</v>
      </c>
      <c r="G1622" s="50" t="str">
        <f t="shared" si="289"/>
        <v>85⁰С</v>
      </c>
      <c r="H1622" s="52" t="s">
        <v>8803</v>
      </c>
      <c r="I1622" s="50" t="str">
        <f t="shared" si="299"/>
        <v>CapAl4X5X1.5mm 22uF, 6,3 V</v>
      </c>
      <c r="J1622" s="45" t="s">
        <v>23</v>
      </c>
      <c r="K1622" s="53" t="s">
        <v>5111</v>
      </c>
      <c r="L1622" s="45" t="s">
        <v>25</v>
      </c>
      <c r="M1622" s="52" t="str">
        <f t="shared" si="300"/>
        <v>CapAl4X5X1.5</v>
      </c>
      <c r="N1622" s="52" t="str">
        <f t="shared" si="297"/>
        <v>CapAl4X5X1.5RA</v>
      </c>
      <c r="O1622" s="52" t="str">
        <f t="shared" si="301"/>
        <v>CapAl4X5X1.5LA</v>
      </c>
      <c r="P1622" s="52" t="s">
        <v>8866</v>
      </c>
      <c r="Q1622" s="50" t="s">
        <v>5113</v>
      </c>
      <c r="R1622" s="50" t="s">
        <v>8856</v>
      </c>
      <c r="S1622" s="50" t="str">
        <f t="shared" ca="1" si="303"/>
        <v>C:\Altium Libraries\Passives Library\DataSheet\Aluminum Electrolytic Capacitors (Panasonic).pdf</v>
      </c>
      <c r="T1622" s="50" t="str">
        <f t="shared" si="302"/>
        <v>5mm HEIGHT ALUMINUM ELECTROLYTIC CAPACITORS CapAl4X5X1.5 22uF±20% 6,3 V 85⁰С</v>
      </c>
    </row>
    <row r="1623" spans="1:20" x14ac:dyDescent="0.3">
      <c r="A1623" s="50" t="s">
        <v>8867</v>
      </c>
      <c r="B1623" s="50" t="s">
        <v>8852</v>
      </c>
      <c r="C1623" s="52" t="s">
        <v>8860</v>
      </c>
      <c r="D1623" s="50" t="str">
        <f t="shared" si="298"/>
        <v>33uF</v>
      </c>
      <c r="E1623" s="50" t="s">
        <v>5109</v>
      </c>
      <c r="F1623" s="50" t="str">
        <f t="shared" si="304"/>
        <v>6,3 V</v>
      </c>
      <c r="G1623" s="50" t="str">
        <f t="shared" si="289"/>
        <v>85⁰С</v>
      </c>
      <c r="H1623" s="52" t="s">
        <v>8806</v>
      </c>
      <c r="I1623" s="50" t="str">
        <f t="shared" si="299"/>
        <v>CapAl5X5X2.0mm 33uF, 6,3 V</v>
      </c>
      <c r="J1623" s="45" t="s">
        <v>23</v>
      </c>
      <c r="K1623" s="53" t="s">
        <v>5111</v>
      </c>
      <c r="L1623" s="45" t="s">
        <v>25</v>
      </c>
      <c r="M1623" s="52" t="str">
        <f t="shared" si="300"/>
        <v>CapAl5X5X2.0</v>
      </c>
      <c r="N1623" s="52" t="str">
        <f t="shared" si="297"/>
        <v>CapAl5X5X2.0RA</v>
      </c>
      <c r="O1623" s="52" t="str">
        <f t="shared" si="301"/>
        <v>CapAl5X5X2.0LA</v>
      </c>
      <c r="P1623" s="52" t="s">
        <v>8868</v>
      </c>
      <c r="Q1623" s="50" t="s">
        <v>5113</v>
      </c>
      <c r="R1623" s="50" t="s">
        <v>8856</v>
      </c>
      <c r="S1623" s="50" t="str">
        <f t="shared" ca="1" si="303"/>
        <v>C:\Altium Libraries\Passives Library\DataSheet\Aluminum Electrolytic Capacitors (Panasonic).pdf</v>
      </c>
      <c r="T1623" s="50" t="str">
        <f t="shared" si="302"/>
        <v>5mm HEIGHT ALUMINUM ELECTROLYTIC CAPACITORS CapAl5X5X2.0 33uF±20% 6,3 V 85⁰С</v>
      </c>
    </row>
    <row r="1624" spans="1:20" x14ac:dyDescent="0.3">
      <c r="A1624" s="50" t="s">
        <v>8869</v>
      </c>
      <c r="B1624" s="50" t="s">
        <v>8852</v>
      </c>
      <c r="C1624" s="52" t="s">
        <v>8860</v>
      </c>
      <c r="D1624" s="50" t="str">
        <f t="shared" si="298"/>
        <v>47uF</v>
      </c>
      <c r="E1624" s="50" t="s">
        <v>5109</v>
      </c>
      <c r="F1624" s="50" t="str">
        <f t="shared" si="304"/>
        <v>6,3 V</v>
      </c>
      <c r="G1624" s="50" t="str">
        <f t="shared" si="289"/>
        <v>85⁰С</v>
      </c>
      <c r="H1624" s="52" t="s">
        <v>8730</v>
      </c>
      <c r="I1624" s="50" t="str">
        <f t="shared" si="299"/>
        <v>CapAl5X5X2.0mm 47uF, 6,3 V</v>
      </c>
      <c r="J1624" s="45" t="s">
        <v>23</v>
      </c>
      <c r="K1624" s="53" t="s">
        <v>5111</v>
      </c>
      <c r="L1624" s="45" t="s">
        <v>25</v>
      </c>
      <c r="M1624" s="52" t="str">
        <f t="shared" si="300"/>
        <v>CapAl5X5X2.0</v>
      </c>
      <c r="N1624" s="52" t="str">
        <f t="shared" si="297"/>
        <v>CapAl5X5X2.0RA</v>
      </c>
      <c r="O1624" s="52" t="str">
        <f t="shared" si="301"/>
        <v>CapAl5X5X2.0LA</v>
      </c>
      <c r="P1624" s="52" t="s">
        <v>8870</v>
      </c>
      <c r="Q1624" s="50" t="s">
        <v>5113</v>
      </c>
      <c r="R1624" s="50" t="s">
        <v>8856</v>
      </c>
      <c r="S1624" s="50" t="str">
        <f t="shared" ca="1" si="303"/>
        <v>C:\Altium Libraries\Passives Library\DataSheet\Aluminum Electrolytic Capacitors (Panasonic).pdf</v>
      </c>
      <c r="T1624" s="50" t="str">
        <f t="shared" si="302"/>
        <v>5mm HEIGHT ALUMINUM ELECTROLYTIC CAPACITORS CapAl5X5X2.0 47uF±20% 6,3 V 85⁰С</v>
      </c>
    </row>
    <row r="1625" spans="1:20" x14ac:dyDescent="0.3">
      <c r="A1625" s="50" t="s">
        <v>8871</v>
      </c>
      <c r="B1625" s="50" t="s">
        <v>8852</v>
      </c>
      <c r="C1625" s="52" t="s">
        <v>8863</v>
      </c>
      <c r="D1625" s="50" t="str">
        <f t="shared" si="298"/>
        <v>100uF</v>
      </c>
      <c r="E1625" s="50" t="s">
        <v>5109</v>
      </c>
      <c r="F1625" s="50" t="str">
        <f t="shared" si="304"/>
        <v>6,3 V</v>
      </c>
      <c r="G1625" s="50" t="str">
        <f t="shared" si="289"/>
        <v>85⁰С</v>
      </c>
      <c r="H1625" s="52" t="s">
        <v>8733</v>
      </c>
      <c r="I1625" s="50" t="str">
        <f t="shared" si="299"/>
        <v>CapAl6.3X5X2.5mm 100uF, 6,3 V</v>
      </c>
      <c r="J1625" s="45" t="s">
        <v>23</v>
      </c>
      <c r="K1625" s="53" t="s">
        <v>5111</v>
      </c>
      <c r="L1625" s="45" t="s">
        <v>25</v>
      </c>
      <c r="M1625" s="52" t="str">
        <f t="shared" si="300"/>
        <v>CapAl6.3X5X2.5</v>
      </c>
      <c r="N1625" s="52" t="str">
        <f t="shared" si="297"/>
        <v>CapAl6.3X5X2.5RA</v>
      </c>
      <c r="O1625" s="52" t="str">
        <f t="shared" si="301"/>
        <v>CapAl6.3X5X2.5LA</v>
      </c>
      <c r="P1625" s="52" t="s">
        <v>8872</v>
      </c>
      <c r="Q1625" s="50" t="s">
        <v>5113</v>
      </c>
      <c r="R1625" s="50" t="s">
        <v>8856</v>
      </c>
      <c r="S1625" s="50" t="str">
        <f t="shared" ca="1" si="303"/>
        <v>C:\Altium Libraries\Passives Library\DataSheet\Aluminum Electrolytic Capacitors (Panasonic).pdf</v>
      </c>
      <c r="T1625" s="50" t="str">
        <f t="shared" si="302"/>
        <v>5mm HEIGHT ALUMINUM ELECTROLYTIC CAPACITORS CapAl6.3X5X2.5 100uF±20% 6,3 V 85⁰С</v>
      </c>
    </row>
    <row r="1626" spans="1:20" x14ac:dyDescent="0.3">
      <c r="A1626" s="50" t="s">
        <v>8873</v>
      </c>
      <c r="B1626" s="50" t="s">
        <v>8852</v>
      </c>
      <c r="C1626" s="52" t="s">
        <v>8874</v>
      </c>
      <c r="D1626" s="50" t="str">
        <f t="shared" si="298"/>
        <v>330uF</v>
      </c>
      <c r="E1626" s="50" t="s">
        <v>5109</v>
      </c>
      <c r="F1626" s="50" t="str">
        <f t="shared" si="304"/>
        <v>6,3 V</v>
      </c>
      <c r="G1626" s="50" t="str">
        <f t="shared" si="289"/>
        <v>85⁰С</v>
      </c>
      <c r="H1626" s="52" t="s">
        <v>8166</v>
      </c>
      <c r="I1626" s="50" t="str">
        <f t="shared" si="299"/>
        <v>CapAl8X5X2.5mm 330uF, 6,3 V</v>
      </c>
      <c r="J1626" s="45" t="s">
        <v>23</v>
      </c>
      <c r="K1626" s="53" t="s">
        <v>5111</v>
      </c>
      <c r="L1626" s="45" t="s">
        <v>25</v>
      </c>
      <c r="M1626" s="52" t="str">
        <f t="shared" si="300"/>
        <v>CapAl8X5X2.5</v>
      </c>
      <c r="N1626" s="52" t="str">
        <f t="shared" si="297"/>
        <v>CapAl8X5X2.5RA</v>
      </c>
      <c r="O1626" s="52" t="str">
        <f t="shared" si="301"/>
        <v>CapAl8X5X2.5LA</v>
      </c>
      <c r="P1626" s="52" t="s">
        <v>8875</v>
      </c>
      <c r="Q1626" s="50" t="s">
        <v>5113</v>
      </c>
      <c r="R1626" s="50" t="s">
        <v>8856</v>
      </c>
      <c r="S1626" s="50" t="str">
        <f t="shared" ca="1" si="303"/>
        <v>C:\Altium Libraries\Passives Library\DataSheet\Aluminum Electrolytic Capacitors (Panasonic).pdf</v>
      </c>
      <c r="T1626" s="50" t="str">
        <f t="shared" si="302"/>
        <v>5mm HEIGHT ALUMINUM ELECTROLYTIC CAPACITORS CapAl8X5X2.5 330uF±20% 6,3 V 85⁰С</v>
      </c>
    </row>
    <row r="1627" spans="1:20" x14ac:dyDescent="0.3">
      <c r="A1627" s="50" t="s">
        <v>8876</v>
      </c>
      <c r="B1627" s="50" t="s">
        <v>8852</v>
      </c>
      <c r="C1627" s="52" t="s">
        <v>8877</v>
      </c>
      <c r="D1627" s="50" t="str">
        <f t="shared" si="298"/>
        <v>330uF</v>
      </c>
      <c r="E1627" s="50" t="s">
        <v>5109</v>
      </c>
      <c r="F1627" s="50" t="str">
        <f t="shared" si="304"/>
        <v>6,3 V</v>
      </c>
      <c r="G1627" s="50" t="str">
        <f t="shared" si="289"/>
        <v>85⁰С</v>
      </c>
      <c r="H1627" s="52" t="s">
        <v>8166</v>
      </c>
      <c r="I1627" s="50" t="str">
        <f t="shared" si="299"/>
        <v>CapAl8X5X5.0mm 330uF, 6,3 V</v>
      </c>
      <c r="J1627" s="45" t="s">
        <v>23</v>
      </c>
      <c r="K1627" s="53" t="s">
        <v>5111</v>
      </c>
      <c r="L1627" s="45" t="s">
        <v>25</v>
      </c>
      <c r="M1627" s="52" t="str">
        <f t="shared" si="300"/>
        <v>CapAl8X5X5.0</v>
      </c>
      <c r="N1627" s="52" t="str">
        <f t="shared" si="297"/>
        <v>CapAl8X5X5.0RA</v>
      </c>
      <c r="O1627" s="52" t="str">
        <f t="shared" si="301"/>
        <v>CapAl8X5X5.0LA</v>
      </c>
      <c r="P1627" s="52" t="s">
        <v>8878</v>
      </c>
      <c r="Q1627" s="50" t="s">
        <v>5113</v>
      </c>
      <c r="R1627" s="50" t="s">
        <v>8856</v>
      </c>
      <c r="S1627" s="50" t="str">
        <f t="shared" ca="1" si="303"/>
        <v>C:\Altium Libraries\Passives Library\DataSheet\Aluminum Electrolytic Capacitors (Panasonic).pdf</v>
      </c>
      <c r="T1627" s="50" t="str">
        <f t="shared" si="302"/>
        <v>5mm HEIGHT ALUMINUM ELECTROLYTIC CAPACITORS CapAl8X5X5.0 330uF±20% 6,3 V 85⁰С</v>
      </c>
    </row>
    <row r="1628" spans="1:20" x14ac:dyDescent="0.3">
      <c r="A1628" s="50" t="s">
        <v>8879</v>
      </c>
      <c r="B1628" s="50" t="s">
        <v>8852</v>
      </c>
      <c r="C1628" s="52" t="s">
        <v>8860</v>
      </c>
      <c r="D1628" s="50" t="str">
        <f t="shared" si="298"/>
        <v>22uF</v>
      </c>
      <c r="E1628" s="50" t="s">
        <v>5109</v>
      </c>
      <c r="F1628" s="50" t="str">
        <f t="shared" si="304"/>
        <v>10 V</v>
      </c>
      <c r="G1628" s="50" t="str">
        <f t="shared" si="289"/>
        <v>85⁰С</v>
      </c>
      <c r="H1628" s="52" t="s">
        <v>8365</v>
      </c>
      <c r="I1628" s="50" t="str">
        <f t="shared" si="299"/>
        <v>CapAl5X5X2.0mm 22uF, 10 V</v>
      </c>
      <c r="J1628" s="45" t="s">
        <v>23</v>
      </c>
      <c r="K1628" s="53" t="s">
        <v>5111</v>
      </c>
      <c r="L1628" s="45" t="s">
        <v>25</v>
      </c>
      <c r="M1628" s="52" t="str">
        <f t="shared" si="300"/>
        <v>CapAl5X5X2.0</v>
      </c>
      <c r="N1628" s="52" t="str">
        <f t="shared" si="297"/>
        <v>CapAl5X5X2.0RA</v>
      </c>
      <c r="O1628" s="52" t="str">
        <f t="shared" si="301"/>
        <v>CapAl5X5X2.0LA</v>
      </c>
      <c r="P1628" s="52" t="s">
        <v>8880</v>
      </c>
      <c r="Q1628" s="50" t="s">
        <v>5113</v>
      </c>
      <c r="R1628" s="50" t="s">
        <v>8856</v>
      </c>
      <c r="S1628" s="50" t="str">
        <f t="shared" ca="1" si="303"/>
        <v>C:\Altium Libraries\Passives Library\DataSheet\Aluminum Electrolytic Capacitors (Panasonic).pdf</v>
      </c>
      <c r="T1628" s="50" t="str">
        <f t="shared" si="302"/>
        <v>5mm HEIGHT ALUMINUM ELECTROLYTIC CAPACITORS CapAl5X5X2.0 22uF±20% 10 V 85⁰С</v>
      </c>
    </row>
    <row r="1629" spans="1:20" x14ac:dyDescent="0.3">
      <c r="A1629" s="50" t="s">
        <v>8881</v>
      </c>
      <c r="B1629" s="50" t="s">
        <v>8852</v>
      </c>
      <c r="C1629" s="52" t="s">
        <v>8860</v>
      </c>
      <c r="D1629" s="50" t="str">
        <f t="shared" si="298"/>
        <v>33uF</v>
      </c>
      <c r="E1629" s="50" t="s">
        <v>5109</v>
      </c>
      <c r="F1629" s="50" t="str">
        <f t="shared" si="304"/>
        <v>10 V</v>
      </c>
      <c r="G1629" s="50" t="str">
        <f t="shared" ref="G1629:G1676" si="305">CONCATENATE(85,"⁰С")</f>
        <v>85⁰С</v>
      </c>
      <c r="H1629" s="52" t="s">
        <v>8668</v>
      </c>
      <c r="I1629" s="50" t="str">
        <f t="shared" si="299"/>
        <v>CapAl5X5X2.0mm 33uF, 10 V</v>
      </c>
      <c r="J1629" s="45" t="s">
        <v>23</v>
      </c>
      <c r="K1629" s="53" t="s">
        <v>5111</v>
      </c>
      <c r="L1629" s="45" t="s">
        <v>25</v>
      </c>
      <c r="M1629" s="52" t="str">
        <f t="shared" si="300"/>
        <v>CapAl5X5X2.0</v>
      </c>
      <c r="N1629" s="52" t="str">
        <f t="shared" si="297"/>
        <v>CapAl5X5X2.0RA</v>
      </c>
      <c r="O1629" s="52" t="str">
        <f t="shared" si="301"/>
        <v>CapAl5X5X2.0LA</v>
      </c>
      <c r="P1629" s="52" t="s">
        <v>8882</v>
      </c>
      <c r="Q1629" s="50" t="s">
        <v>5113</v>
      </c>
      <c r="R1629" s="50" t="s">
        <v>8856</v>
      </c>
      <c r="S1629" s="50" t="str">
        <f t="shared" ca="1" si="303"/>
        <v>C:\Altium Libraries\Passives Library\DataSheet\Aluminum Electrolytic Capacitors (Panasonic).pdf</v>
      </c>
      <c r="T1629" s="50" t="str">
        <f t="shared" si="302"/>
        <v>5mm HEIGHT ALUMINUM ELECTROLYTIC CAPACITORS CapAl5X5X2.0 33uF±20% 10 V 85⁰С</v>
      </c>
    </row>
    <row r="1630" spans="1:20" x14ac:dyDescent="0.3">
      <c r="A1630" s="50" t="s">
        <v>8883</v>
      </c>
      <c r="B1630" s="50" t="s">
        <v>8852</v>
      </c>
      <c r="C1630" s="52" t="s">
        <v>8863</v>
      </c>
      <c r="D1630" s="50" t="str">
        <f t="shared" si="298"/>
        <v>47uF</v>
      </c>
      <c r="E1630" s="50" t="s">
        <v>5109</v>
      </c>
      <c r="F1630" s="50" t="str">
        <f t="shared" si="304"/>
        <v>10 V</v>
      </c>
      <c r="G1630" s="50" t="str">
        <f t="shared" si="305"/>
        <v>85⁰С</v>
      </c>
      <c r="H1630" s="52" t="s">
        <v>8370</v>
      </c>
      <c r="I1630" s="50" t="str">
        <f t="shared" si="299"/>
        <v>CapAl6.3X5X2.5mm 47uF, 10 V</v>
      </c>
      <c r="J1630" s="45" t="s">
        <v>23</v>
      </c>
      <c r="K1630" s="53" t="s">
        <v>5111</v>
      </c>
      <c r="L1630" s="45" t="s">
        <v>25</v>
      </c>
      <c r="M1630" s="52" t="str">
        <f t="shared" si="300"/>
        <v>CapAl6.3X5X2.5</v>
      </c>
      <c r="N1630" s="52" t="str">
        <f t="shared" si="297"/>
        <v>CapAl6.3X5X2.5RA</v>
      </c>
      <c r="O1630" s="52" t="str">
        <f t="shared" si="301"/>
        <v>CapAl6.3X5X2.5LA</v>
      </c>
      <c r="P1630" s="52" t="s">
        <v>8884</v>
      </c>
      <c r="Q1630" s="50" t="s">
        <v>5113</v>
      </c>
      <c r="R1630" s="50" t="s">
        <v>8856</v>
      </c>
      <c r="S1630" s="50" t="str">
        <f t="shared" ca="1" si="303"/>
        <v>C:\Altium Libraries\Passives Library\DataSheet\Aluminum Electrolytic Capacitors (Panasonic).pdf</v>
      </c>
      <c r="T1630" s="50" t="str">
        <f t="shared" si="302"/>
        <v>5mm HEIGHT ALUMINUM ELECTROLYTIC CAPACITORS CapAl6.3X5X2.5 47uF±20% 10 V 85⁰С</v>
      </c>
    </row>
    <row r="1631" spans="1:20" x14ac:dyDescent="0.3">
      <c r="A1631" s="50" t="s">
        <v>8885</v>
      </c>
      <c r="B1631" s="50" t="s">
        <v>8852</v>
      </c>
      <c r="C1631" s="52" t="s">
        <v>8863</v>
      </c>
      <c r="D1631" s="50" t="str">
        <f t="shared" si="298"/>
        <v>100uF</v>
      </c>
      <c r="E1631" s="50" t="s">
        <v>5109</v>
      </c>
      <c r="F1631" s="50" t="str">
        <f t="shared" si="304"/>
        <v>10 V</v>
      </c>
      <c r="G1631" s="50" t="str">
        <f t="shared" si="305"/>
        <v>85⁰С</v>
      </c>
      <c r="H1631" s="52" t="s">
        <v>8182</v>
      </c>
      <c r="I1631" s="50" t="str">
        <f t="shared" si="299"/>
        <v>CapAl6.3X5X2.5mm 100uF, 10 V</v>
      </c>
      <c r="J1631" s="45" t="s">
        <v>23</v>
      </c>
      <c r="K1631" s="53" t="s">
        <v>5111</v>
      </c>
      <c r="L1631" s="45" t="s">
        <v>25</v>
      </c>
      <c r="M1631" s="52" t="str">
        <f t="shared" si="300"/>
        <v>CapAl6.3X5X2.5</v>
      </c>
      <c r="N1631" s="52" t="str">
        <f t="shared" si="297"/>
        <v>CapAl6.3X5X2.5RA</v>
      </c>
      <c r="O1631" s="52" t="str">
        <f t="shared" si="301"/>
        <v>CapAl6.3X5X2.5LA</v>
      </c>
      <c r="P1631" s="52" t="s">
        <v>8886</v>
      </c>
      <c r="Q1631" s="50" t="s">
        <v>5113</v>
      </c>
      <c r="R1631" s="50" t="s">
        <v>8856</v>
      </c>
      <c r="S1631" s="50" t="str">
        <f t="shared" ca="1" si="303"/>
        <v>C:\Altium Libraries\Passives Library\DataSheet\Aluminum Electrolytic Capacitors (Panasonic).pdf</v>
      </c>
      <c r="T1631" s="50" t="str">
        <f t="shared" si="302"/>
        <v>5mm HEIGHT ALUMINUM ELECTROLYTIC CAPACITORS CapAl6.3X5X2.5 100uF±20% 10 V 85⁰С</v>
      </c>
    </row>
    <row r="1632" spans="1:20" x14ac:dyDescent="0.3">
      <c r="A1632" s="50" t="s">
        <v>8887</v>
      </c>
      <c r="B1632" s="50" t="s">
        <v>8852</v>
      </c>
      <c r="C1632" s="52" t="s">
        <v>8874</v>
      </c>
      <c r="D1632" s="50" t="str">
        <f t="shared" si="298"/>
        <v>220uF</v>
      </c>
      <c r="E1632" s="50" t="s">
        <v>5109</v>
      </c>
      <c r="F1632" s="50" t="str">
        <f t="shared" si="304"/>
        <v>10 V</v>
      </c>
      <c r="G1632" s="50" t="str">
        <f t="shared" si="305"/>
        <v>85⁰С</v>
      </c>
      <c r="H1632" s="52" t="s">
        <v>8675</v>
      </c>
      <c r="I1632" s="50" t="str">
        <f t="shared" si="299"/>
        <v>CapAl8X5X2.5mm 220uF, 10 V</v>
      </c>
      <c r="J1632" s="45" t="s">
        <v>23</v>
      </c>
      <c r="K1632" s="53" t="s">
        <v>5111</v>
      </c>
      <c r="L1632" s="45" t="s">
        <v>25</v>
      </c>
      <c r="M1632" s="52" t="str">
        <f t="shared" si="300"/>
        <v>CapAl8X5X2.5</v>
      </c>
      <c r="N1632" s="52" t="str">
        <f t="shared" si="297"/>
        <v>CapAl8X5X2.5RA</v>
      </c>
      <c r="O1632" s="52" t="str">
        <f t="shared" si="301"/>
        <v>CapAl8X5X2.5LA</v>
      </c>
      <c r="P1632" s="52" t="s">
        <v>8888</v>
      </c>
      <c r="Q1632" s="50" t="s">
        <v>5113</v>
      </c>
      <c r="R1632" s="50" t="s">
        <v>8856</v>
      </c>
      <c r="S1632" s="50" t="str">
        <f t="shared" ca="1" si="303"/>
        <v>C:\Altium Libraries\Passives Library\DataSheet\Aluminum Electrolytic Capacitors (Panasonic).pdf</v>
      </c>
      <c r="T1632" s="50" t="str">
        <f t="shared" si="302"/>
        <v>5mm HEIGHT ALUMINUM ELECTROLYTIC CAPACITORS CapAl8X5X2.5 220uF±20% 10 V 85⁰С</v>
      </c>
    </row>
    <row r="1633" spans="1:20" x14ac:dyDescent="0.3">
      <c r="A1633" s="50" t="s">
        <v>8889</v>
      </c>
      <c r="B1633" s="50" t="s">
        <v>8852</v>
      </c>
      <c r="C1633" s="52" t="s">
        <v>8877</v>
      </c>
      <c r="D1633" s="50" t="str">
        <f t="shared" si="298"/>
        <v>220uF</v>
      </c>
      <c r="E1633" s="50" t="s">
        <v>5109</v>
      </c>
      <c r="F1633" s="50" t="str">
        <f t="shared" si="304"/>
        <v>10 V</v>
      </c>
      <c r="G1633" s="50" t="str">
        <f t="shared" si="305"/>
        <v>85⁰С</v>
      </c>
      <c r="H1633" s="52" t="s">
        <v>8675</v>
      </c>
      <c r="I1633" s="50" t="str">
        <f t="shared" si="299"/>
        <v>CapAl8X5X5.0mm 220uF, 10 V</v>
      </c>
      <c r="J1633" s="45" t="s">
        <v>23</v>
      </c>
      <c r="K1633" s="53" t="s">
        <v>5111</v>
      </c>
      <c r="L1633" s="45" t="s">
        <v>25</v>
      </c>
      <c r="M1633" s="52" t="str">
        <f t="shared" si="300"/>
        <v>CapAl8X5X5.0</v>
      </c>
      <c r="N1633" s="52" t="str">
        <f t="shared" si="297"/>
        <v>CapAl8X5X5.0RA</v>
      </c>
      <c r="O1633" s="52" t="str">
        <f t="shared" si="301"/>
        <v>CapAl8X5X5.0LA</v>
      </c>
      <c r="P1633" s="52" t="s">
        <v>8890</v>
      </c>
      <c r="Q1633" s="50" t="s">
        <v>5113</v>
      </c>
      <c r="R1633" s="50" t="s">
        <v>8856</v>
      </c>
      <c r="S1633" s="50" t="str">
        <f t="shared" ca="1" si="303"/>
        <v>C:\Altium Libraries\Passives Library\DataSheet\Aluminum Electrolytic Capacitors (Panasonic).pdf</v>
      </c>
      <c r="T1633" s="50" t="str">
        <f t="shared" si="302"/>
        <v>5mm HEIGHT ALUMINUM ELECTROLYTIC CAPACITORS CapAl8X5X5.0 220uF±20% 10 V 85⁰С</v>
      </c>
    </row>
    <row r="1634" spans="1:20" x14ac:dyDescent="0.3">
      <c r="A1634" s="50" t="s">
        <v>8891</v>
      </c>
      <c r="B1634" s="50" t="s">
        <v>8852</v>
      </c>
      <c r="C1634" s="52" t="s">
        <v>8853</v>
      </c>
      <c r="D1634" s="50" t="str">
        <f t="shared" si="298"/>
        <v>10uF</v>
      </c>
      <c r="E1634" s="50" t="s">
        <v>5109</v>
      </c>
      <c r="F1634" s="50" t="str">
        <f t="shared" si="304"/>
        <v>16 V</v>
      </c>
      <c r="G1634" s="50" t="str">
        <f t="shared" si="305"/>
        <v>85⁰С</v>
      </c>
      <c r="H1634" s="52" t="s">
        <v>8751</v>
      </c>
      <c r="I1634" s="50" t="str">
        <f t="shared" si="299"/>
        <v>CapAl4X5X1.5mm 10uF, 16 V</v>
      </c>
      <c r="J1634" s="45" t="s">
        <v>23</v>
      </c>
      <c r="K1634" s="53" t="s">
        <v>5111</v>
      </c>
      <c r="L1634" s="45" t="s">
        <v>25</v>
      </c>
      <c r="M1634" s="52" t="str">
        <f t="shared" si="300"/>
        <v>CapAl4X5X1.5</v>
      </c>
      <c r="N1634" s="52" t="str">
        <f t="shared" si="297"/>
        <v>CapAl4X5X1.5RA</v>
      </c>
      <c r="O1634" s="52" t="str">
        <f t="shared" si="301"/>
        <v>CapAl4X5X1.5LA</v>
      </c>
      <c r="P1634" s="52" t="s">
        <v>8892</v>
      </c>
      <c r="Q1634" s="50" t="s">
        <v>5113</v>
      </c>
      <c r="R1634" s="50" t="s">
        <v>8856</v>
      </c>
      <c r="S1634" s="50" t="str">
        <f t="shared" ca="1" si="303"/>
        <v>C:\Altium Libraries\Passives Library\DataSheet\Aluminum Electrolytic Capacitors (Panasonic).pdf</v>
      </c>
      <c r="T1634" s="50" t="str">
        <f t="shared" si="302"/>
        <v>5mm HEIGHT ALUMINUM ELECTROLYTIC CAPACITORS CapAl4X5X1.5 10uF±20% 16 V 85⁰С</v>
      </c>
    </row>
    <row r="1635" spans="1:20" x14ac:dyDescent="0.3">
      <c r="A1635" s="50" t="s">
        <v>8893</v>
      </c>
      <c r="B1635" s="50" t="s">
        <v>8852</v>
      </c>
      <c r="C1635" s="52" t="s">
        <v>8860</v>
      </c>
      <c r="D1635" s="50" t="str">
        <f t="shared" si="298"/>
        <v>22uF</v>
      </c>
      <c r="E1635" s="50" t="s">
        <v>5109</v>
      </c>
      <c r="F1635" s="50" t="str">
        <f t="shared" si="304"/>
        <v>16 V</v>
      </c>
      <c r="G1635" s="50" t="str">
        <f t="shared" si="305"/>
        <v>85⁰С</v>
      </c>
      <c r="H1635" s="52" t="s">
        <v>8754</v>
      </c>
      <c r="I1635" s="50" t="str">
        <f t="shared" si="299"/>
        <v>CapAl5X5X2.0mm 22uF, 16 V</v>
      </c>
      <c r="J1635" s="45" t="s">
        <v>23</v>
      </c>
      <c r="K1635" s="53" t="s">
        <v>5111</v>
      </c>
      <c r="L1635" s="45" t="s">
        <v>25</v>
      </c>
      <c r="M1635" s="52" t="str">
        <f t="shared" si="300"/>
        <v>CapAl5X5X2.0</v>
      </c>
      <c r="N1635" s="52" t="str">
        <f t="shared" si="297"/>
        <v>CapAl5X5X2.0RA</v>
      </c>
      <c r="O1635" s="52" t="str">
        <f t="shared" si="301"/>
        <v>CapAl5X5X2.0LA</v>
      </c>
      <c r="P1635" s="52" t="s">
        <v>8894</v>
      </c>
      <c r="Q1635" s="50" t="s">
        <v>5113</v>
      </c>
      <c r="R1635" s="50" t="s">
        <v>8856</v>
      </c>
      <c r="S1635" s="50" t="str">
        <f t="shared" ca="1" si="303"/>
        <v>C:\Altium Libraries\Passives Library\DataSheet\Aluminum Electrolytic Capacitors (Panasonic).pdf</v>
      </c>
      <c r="T1635" s="50" t="str">
        <f t="shared" si="302"/>
        <v>5mm HEIGHT ALUMINUM ELECTROLYTIC CAPACITORS CapAl5X5X2.0 22uF±20% 16 V 85⁰С</v>
      </c>
    </row>
    <row r="1636" spans="1:20" x14ac:dyDescent="0.3">
      <c r="A1636" s="50" t="s">
        <v>8895</v>
      </c>
      <c r="B1636" s="50" t="s">
        <v>8852</v>
      </c>
      <c r="C1636" s="52" t="s">
        <v>8863</v>
      </c>
      <c r="D1636" s="50" t="str">
        <f t="shared" si="298"/>
        <v>33uF</v>
      </c>
      <c r="E1636" s="50" t="s">
        <v>5109</v>
      </c>
      <c r="F1636" s="50" t="str">
        <f t="shared" si="304"/>
        <v>16 V</v>
      </c>
      <c r="G1636" s="50" t="str">
        <f t="shared" si="305"/>
        <v>85⁰С</v>
      </c>
      <c r="H1636" s="52" t="s">
        <v>8179</v>
      </c>
      <c r="I1636" s="50" t="str">
        <f t="shared" si="299"/>
        <v>CapAl6.3X5X2.5mm 33uF, 16 V</v>
      </c>
      <c r="J1636" s="45" t="s">
        <v>23</v>
      </c>
      <c r="K1636" s="53" t="s">
        <v>5111</v>
      </c>
      <c r="L1636" s="45" t="s">
        <v>25</v>
      </c>
      <c r="M1636" s="52" t="str">
        <f t="shared" si="300"/>
        <v>CapAl6.3X5X2.5</v>
      </c>
      <c r="N1636" s="52" t="str">
        <f t="shared" si="297"/>
        <v>CapAl6.3X5X2.5RA</v>
      </c>
      <c r="O1636" s="52" t="str">
        <f t="shared" si="301"/>
        <v>CapAl6.3X5X2.5LA</v>
      </c>
      <c r="P1636" s="52" t="s">
        <v>8896</v>
      </c>
      <c r="Q1636" s="50" t="s">
        <v>5113</v>
      </c>
      <c r="R1636" s="50" t="s">
        <v>8856</v>
      </c>
      <c r="S1636" s="50" t="str">
        <f t="shared" ca="1" si="303"/>
        <v>C:\Altium Libraries\Passives Library\DataSheet\Aluminum Electrolytic Capacitors (Panasonic).pdf</v>
      </c>
      <c r="T1636" s="50" t="str">
        <f t="shared" si="302"/>
        <v>5mm HEIGHT ALUMINUM ELECTROLYTIC CAPACITORS CapAl6.3X5X2.5 33uF±20% 16 V 85⁰С</v>
      </c>
    </row>
    <row r="1637" spans="1:20" x14ac:dyDescent="0.3">
      <c r="A1637" s="50" t="s">
        <v>8897</v>
      </c>
      <c r="B1637" s="50" t="s">
        <v>8852</v>
      </c>
      <c r="C1637" s="52" t="s">
        <v>8863</v>
      </c>
      <c r="D1637" s="50" t="str">
        <f t="shared" si="298"/>
        <v>47uF</v>
      </c>
      <c r="E1637" s="50" t="s">
        <v>5109</v>
      </c>
      <c r="F1637" s="50" t="str">
        <f t="shared" si="304"/>
        <v>16 V</v>
      </c>
      <c r="G1637" s="50" t="str">
        <f t="shared" si="305"/>
        <v>85⁰С</v>
      </c>
      <c r="H1637" s="52" t="s">
        <v>8397</v>
      </c>
      <c r="I1637" s="50" t="str">
        <f t="shared" si="299"/>
        <v>CapAl6.3X5X2.5mm 47uF, 16 V</v>
      </c>
      <c r="J1637" s="45" t="s">
        <v>23</v>
      </c>
      <c r="K1637" s="53" t="s">
        <v>5111</v>
      </c>
      <c r="L1637" s="45" t="s">
        <v>25</v>
      </c>
      <c r="M1637" s="52" t="str">
        <f t="shared" si="300"/>
        <v>CapAl6.3X5X2.5</v>
      </c>
      <c r="N1637" s="52" t="str">
        <f t="shared" si="297"/>
        <v>CapAl6.3X5X2.5RA</v>
      </c>
      <c r="O1637" s="52" t="str">
        <f t="shared" si="301"/>
        <v>CapAl6.3X5X2.5LA</v>
      </c>
      <c r="P1637" s="52" t="s">
        <v>8898</v>
      </c>
      <c r="Q1637" s="50" t="s">
        <v>5113</v>
      </c>
      <c r="R1637" s="50" t="s">
        <v>8856</v>
      </c>
      <c r="S1637" s="50" t="str">
        <f t="shared" ca="1" si="303"/>
        <v>C:\Altium Libraries\Passives Library\DataSheet\Aluminum Electrolytic Capacitors (Panasonic).pdf</v>
      </c>
      <c r="T1637" s="50" t="str">
        <f t="shared" si="302"/>
        <v>5mm HEIGHT ALUMINUM ELECTROLYTIC CAPACITORS CapAl6.3X5X2.5 47uF±20% 16 V 85⁰С</v>
      </c>
    </row>
    <row r="1638" spans="1:20" x14ac:dyDescent="0.3">
      <c r="A1638" s="50" t="s">
        <v>8899</v>
      </c>
      <c r="B1638" s="50" t="s">
        <v>8852</v>
      </c>
      <c r="C1638" s="52" t="s">
        <v>8874</v>
      </c>
      <c r="D1638" s="50" t="str">
        <f t="shared" si="298"/>
        <v>100uF</v>
      </c>
      <c r="E1638" s="50" t="s">
        <v>5109</v>
      </c>
      <c r="F1638" s="50" t="str">
        <f t="shared" si="304"/>
        <v>16 V</v>
      </c>
      <c r="G1638" s="50" t="str">
        <f t="shared" si="305"/>
        <v>85⁰С</v>
      </c>
      <c r="H1638" s="52" t="s">
        <v>8761</v>
      </c>
      <c r="I1638" s="50" t="str">
        <f t="shared" si="299"/>
        <v>CapAl8X5X2.5mm 100uF, 16 V</v>
      </c>
      <c r="J1638" s="45" t="s">
        <v>23</v>
      </c>
      <c r="K1638" s="53" t="s">
        <v>5111</v>
      </c>
      <c r="L1638" s="45" t="s">
        <v>25</v>
      </c>
      <c r="M1638" s="52" t="str">
        <f t="shared" si="300"/>
        <v>CapAl8X5X2.5</v>
      </c>
      <c r="N1638" s="52" t="str">
        <f t="shared" si="297"/>
        <v>CapAl8X5X2.5RA</v>
      </c>
      <c r="O1638" s="52" t="str">
        <f t="shared" si="301"/>
        <v>CapAl8X5X2.5LA</v>
      </c>
      <c r="P1638" s="52" t="s">
        <v>8900</v>
      </c>
      <c r="Q1638" s="50" t="s">
        <v>5113</v>
      </c>
      <c r="R1638" s="50" t="s">
        <v>8856</v>
      </c>
      <c r="S1638" s="50" t="str">
        <f t="shared" ca="1" si="303"/>
        <v>C:\Altium Libraries\Passives Library\DataSheet\Aluminum Electrolytic Capacitors (Panasonic).pdf</v>
      </c>
      <c r="T1638" s="50" t="str">
        <f t="shared" si="302"/>
        <v>5mm HEIGHT ALUMINUM ELECTROLYTIC CAPACITORS CapAl8X5X2.5 100uF±20% 16 V 85⁰С</v>
      </c>
    </row>
    <row r="1639" spans="1:20" x14ac:dyDescent="0.3">
      <c r="A1639" s="50" t="s">
        <v>8901</v>
      </c>
      <c r="B1639" s="50" t="s">
        <v>8852</v>
      </c>
      <c r="C1639" s="52" t="s">
        <v>8877</v>
      </c>
      <c r="D1639" s="50" t="str">
        <f t="shared" si="298"/>
        <v>100uF</v>
      </c>
      <c r="E1639" s="50" t="s">
        <v>5109</v>
      </c>
      <c r="F1639" s="50" t="str">
        <f t="shared" si="304"/>
        <v>16 V</v>
      </c>
      <c r="G1639" s="50" t="str">
        <f t="shared" si="305"/>
        <v>85⁰С</v>
      </c>
      <c r="H1639" s="52" t="s">
        <v>8761</v>
      </c>
      <c r="I1639" s="50" t="str">
        <f t="shared" si="299"/>
        <v>CapAl8X5X5.0mm 100uF, 16 V</v>
      </c>
      <c r="J1639" s="45" t="s">
        <v>23</v>
      </c>
      <c r="K1639" s="53" t="s">
        <v>5111</v>
      </c>
      <c r="L1639" s="45" t="s">
        <v>25</v>
      </c>
      <c r="M1639" s="52" t="str">
        <f t="shared" si="300"/>
        <v>CapAl8X5X5.0</v>
      </c>
      <c r="N1639" s="52" t="str">
        <f t="shared" si="297"/>
        <v>CapAl8X5X5.0RA</v>
      </c>
      <c r="O1639" s="52" t="str">
        <f t="shared" si="301"/>
        <v>CapAl8X5X5.0LA</v>
      </c>
      <c r="P1639" s="52" t="s">
        <v>8902</v>
      </c>
      <c r="Q1639" s="50" t="s">
        <v>5113</v>
      </c>
      <c r="R1639" s="50" t="s">
        <v>8856</v>
      </c>
      <c r="S1639" s="50" t="str">
        <f t="shared" ca="1" si="303"/>
        <v>C:\Altium Libraries\Passives Library\DataSheet\Aluminum Electrolytic Capacitors (Panasonic).pdf</v>
      </c>
      <c r="T1639" s="50" t="str">
        <f t="shared" si="302"/>
        <v>5mm HEIGHT ALUMINUM ELECTROLYTIC CAPACITORS CapAl8X5X5.0 100uF±20% 16 V 85⁰С</v>
      </c>
    </row>
    <row r="1640" spans="1:20" x14ac:dyDescent="0.3">
      <c r="A1640" s="50" t="s">
        <v>8903</v>
      </c>
      <c r="B1640" s="50" t="s">
        <v>8852</v>
      </c>
      <c r="C1640" s="52" t="s">
        <v>8853</v>
      </c>
      <c r="D1640" s="50" t="s">
        <v>5588</v>
      </c>
      <c r="E1640" s="50" t="s">
        <v>5109</v>
      </c>
      <c r="F1640" s="50" t="str">
        <f t="shared" si="304"/>
        <v>25 V</v>
      </c>
      <c r="G1640" s="50" t="str">
        <f t="shared" si="305"/>
        <v>85⁰С</v>
      </c>
      <c r="H1640" s="52" t="s">
        <v>8841</v>
      </c>
      <c r="I1640" s="50" t="str">
        <f t="shared" si="299"/>
        <v>CapAl4X5X1.5mm 4.7uF, 25 V</v>
      </c>
      <c r="J1640" s="45" t="s">
        <v>23</v>
      </c>
      <c r="K1640" s="53" t="s">
        <v>5111</v>
      </c>
      <c r="L1640" s="45" t="s">
        <v>25</v>
      </c>
      <c r="M1640" s="52" t="str">
        <f t="shared" si="300"/>
        <v>CapAl4X5X1.5</v>
      </c>
      <c r="N1640" s="52" t="str">
        <f t="shared" si="297"/>
        <v>CapAl4X5X1.5RA</v>
      </c>
      <c r="O1640" s="52" t="str">
        <f t="shared" si="301"/>
        <v>CapAl4X5X1.5LA</v>
      </c>
      <c r="P1640" s="52" t="s">
        <v>8904</v>
      </c>
      <c r="Q1640" s="50" t="s">
        <v>5113</v>
      </c>
      <c r="R1640" s="50" t="s">
        <v>8856</v>
      </c>
      <c r="S1640" s="50" t="str">
        <f t="shared" ca="1" si="303"/>
        <v>C:\Altium Libraries\Passives Library\DataSheet\Aluminum Electrolytic Capacitors (Panasonic).pdf</v>
      </c>
      <c r="T1640" s="50" t="str">
        <f t="shared" si="302"/>
        <v>5mm HEIGHT ALUMINUM ELECTROLYTIC CAPACITORS CapAl4X5X1.5 4.7uF±20% 25 V 85⁰С</v>
      </c>
    </row>
    <row r="1641" spans="1:20" x14ac:dyDescent="0.3">
      <c r="A1641" s="50" t="s">
        <v>8905</v>
      </c>
      <c r="B1641" s="50" t="s">
        <v>8852</v>
      </c>
      <c r="C1641" s="52" t="s">
        <v>8860</v>
      </c>
      <c r="D1641" s="50" t="str">
        <f t="shared" si="298"/>
        <v>10uF</v>
      </c>
      <c r="E1641" s="50" t="s">
        <v>5109</v>
      </c>
      <c r="F1641" s="50" t="str">
        <f t="shared" si="304"/>
        <v>25 V</v>
      </c>
      <c r="G1641" s="50" t="str">
        <f t="shared" si="305"/>
        <v>85⁰С</v>
      </c>
      <c r="H1641" s="52" t="s">
        <v>8751</v>
      </c>
      <c r="I1641" s="50" t="str">
        <f t="shared" si="299"/>
        <v>CapAl5X5X2.0mm 10uF, 25 V</v>
      </c>
      <c r="J1641" s="45" t="s">
        <v>23</v>
      </c>
      <c r="K1641" s="53" t="s">
        <v>5111</v>
      </c>
      <c r="L1641" s="45" t="s">
        <v>25</v>
      </c>
      <c r="M1641" s="52" t="str">
        <f t="shared" si="300"/>
        <v>CapAl5X5X2.0</v>
      </c>
      <c r="N1641" s="52" t="str">
        <f t="shared" si="297"/>
        <v>CapAl5X5X2.0RA</v>
      </c>
      <c r="O1641" s="52" t="str">
        <f t="shared" si="301"/>
        <v>CapAl5X5X2.0LA</v>
      </c>
      <c r="P1641" s="52" t="s">
        <v>8906</v>
      </c>
      <c r="Q1641" s="50" t="s">
        <v>5113</v>
      </c>
      <c r="R1641" s="50" t="s">
        <v>8856</v>
      </c>
      <c r="S1641" s="50" t="str">
        <f t="shared" ca="1" si="303"/>
        <v>C:\Altium Libraries\Passives Library\DataSheet\Aluminum Electrolytic Capacitors (Panasonic).pdf</v>
      </c>
      <c r="T1641" s="50" t="str">
        <f t="shared" si="302"/>
        <v>5mm HEIGHT ALUMINUM ELECTROLYTIC CAPACITORS CapAl5X5X2.0 10uF±20% 25 V 85⁰С</v>
      </c>
    </row>
    <row r="1642" spans="1:20" x14ac:dyDescent="0.3">
      <c r="A1642" s="50" t="s">
        <v>8907</v>
      </c>
      <c r="B1642" s="50" t="s">
        <v>8852</v>
      </c>
      <c r="C1642" s="52" t="s">
        <v>8863</v>
      </c>
      <c r="D1642" s="50" t="str">
        <f t="shared" si="298"/>
        <v>22uF</v>
      </c>
      <c r="E1642" s="50" t="s">
        <v>5109</v>
      </c>
      <c r="F1642" s="50" t="str">
        <f t="shared" si="304"/>
        <v>25 V</v>
      </c>
      <c r="G1642" s="50" t="str">
        <f t="shared" si="305"/>
        <v>85⁰С</v>
      </c>
      <c r="H1642" s="52" t="s">
        <v>8530</v>
      </c>
      <c r="I1642" s="50" t="str">
        <f t="shared" si="299"/>
        <v>CapAl6.3X5X2.5mm 22uF, 25 V</v>
      </c>
      <c r="J1642" s="45" t="s">
        <v>23</v>
      </c>
      <c r="K1642" s="53" t="s">
        <v>5111</v>
      </c>
      <c r="L1642" s="45" t="s">
        <v>25</v>
      </c>
      <c r="M1642" s="52" t="str">
        <f t="shared" si="300"/>
        <v>CapAl6.3X5X2.5</v>
      </c>
      <c r="N1642" s="52" t="str">
        <f t="shared" si="297"/>
        <v>CapAl6.3X5X2.5RA</v>
      </c>
      <c r="O1642" s="52" t="str">
        <f t="shared" si="301"/>
        <v>CapAl6.3X5X2.5LA</v>
      </c>
      <c r="P1642" s="52" t="s">
        <v>8908</v>
      </c>
      <c r="Q1642" s="50" t="s">
        <v>5113</v>
      </c>
      <c r="R1642" s="50" t="s">
        <v>8856</v>
      </c>
      <c r="S1642" s="50" t="str">
        <f t="shared" ca="1" si="303"/>
        <v>C:\Altium Libraries\Passives Library\DataSheet\Aluminum Electrolytic Capacitors (Panasonic).pdf</v>
      </c>
      <c r="T1642" s="50" t="str">
        <f t="shared" si="302"/>
        <v>5mm HEIGHT ALUMINUM ELECTROLYTIC CAPACITORS CapAl6.3X5X2.5 22uF±20% 25 V 85⁰С</v>
      </c>
    </row>
    <row r="1643" spans="1:20" x14ac:dyDescent="0.3">
      <c r="A1643" s="50" t="s">
        <v>8909</v>
      </c>
      <c r="B1643" s="50" t="s">
        <v>8852</v>
      </c>
      <c r="C1643" s="52" t="s">
        <v>8863</v>
      </c>
      <c r="D1643" s="50" t="str">
        <f t="shared" si="298"/>
        <v>33uF</v>
      </c>
      <c r="E1643" s="50" t="s">
        <v>5109</v>
      </c>
      <c r="F1643" s="50" t="str">
        <f t="shared" si="304"/>
        <v>25 V</v>
      </c>
      <c r="G1643" s="50" t="str">
        <f t="shared" si="305"/>
        <v>85⁰С</v>
      </c>
      <c r="H1643" s="52" t="s">
        <v>8370</v>
      </c>
      <c r="I1643" s="50" t="str">
        <f t="shared" si="299"/>
        <v>CapAl6.3X5X2.5mm 33uF, 25 V</v>
      </c>
      <c r="J1643" s="45" t="s">
        <v>23</v>
      </c>
      <c r="K1643" s="53" t="s">
        <v>5111</v>
      </c>
      <c r="L1643" s="45" t="s">
        <v>25</v>
      </c>
      <c r="M1643" s="52" t="str">
        <f t="shared" si="300"/>
        <v>CapAl6.3X5X2.5</v>
      </c>
      <c r="N1643" s="52" t="str">
        <f t="shared" si="297"/>
        <v>CapAl6.3X5X2.5RA</v>
      </c>
      <c r="O1643" s="52" t="str">
        <f t="shared" si="301"/>
        <v>CapAl6.3X5X2.5LA</v>
      </c>
      <c r="P1643" s="52" t="s">
        <v>8910</v>
      </c>
      <c r="Q1643" s="50" t="s">
        <v>5113</v>
      </c>
      <c r="R1643" s="50" t="s">
        <v>8856</v>
      </c>
      <c r="S1643" s="50" t="str">
        <f t="shared" ca="1" si="303"/>
        <v>C:\Altium Libraries\Passives Library\DataSheet\Aluminum Electrolytic Capacitors (Panasonic).pdf</v>
      </c>
      <c r="T1643" s="50" t="str">
        <f t="shared" si="302"/>
        <v>5mm HEIGHT ALUMINUM ELECTROLYTIC CAPACITORS CapAl6.3X5X2.5 33uF±20% 25 V 85⁰С</v>
      </c>
    </row>
    <row r="1644" spans="1:20" x14ac:dyDescent="0.3">
      <c r="A1644" s="50" t="s">
        <v>8911</v>
      </c>
      <c r="B1644" s="50" t="s">
        <v>8852</v>
      </c>
      <c r="C1644" s="52" t="s">
        <v>8874</v>
      </c>
      <c r="D1644" s="50" t="str">
        <f t="shared" si="298"/>
        <v>100uF</v>
      </c>
      <c r="E1644" s="50" t="s">
        <v>5109</v>
      </c>
      <c r="F1644" s="50" t="str">
        <f t="shared" si="304"/>
        <v>25 V</v>
      </c>
      <c r="G1644" s="50" t="str">
        <f t="shared" si="305"/>
        <v>85⁰С</v>
      </c>
      <c r="H1644" s="52" t="s">
        <v>8778</v>
      </c>
      <c r="I1644" s="50" t="str">
        <f t="shared" si="299"/>
        <v>CapAl8X5X2.5mm 100uF, 25 V</v>
      </c>
      <c r="J1644" s="45" t="s">
        <v>23</v>
      </c>
      <c r="K1644" s="53" t="s">
        <v>5111</v>
      </c>
      <c r="L1644" s="45" t="s">
        <v>25</v>
      </c>
      <c r="M1644" s="52" t="str">
        <f t="shared" si="300"/>
        <v>CapAl8X5X2.5</v>
      </c>
      <c r="N1644" s="52" t="str">
        <f t="shared" si="297"/>
        <v>CapAl8X5X2.5RA</v>
      </c>
      <c r="O1644" s="52" t="str">
        <f t="shared" si="301"/>
        <v>CapAl8X5X2.5LA</v>
      </c>
      <c r="P1644" s="52" t="s">
        <v>8912</v>
      </c>
      <c r="Q1644" s="50" t="s">
        <v>5113</v>
      </c>
      <c r="R1644" s="50" t="s">
        <v>8856</v>
      </c>
      <c r="S1644" s="50" t="str">
        <f t="shared" ca="1" si="303"/>
        <v>C:\Altium Libraries\Passives Library\DataSheet\Aluminum Electrolytic Capacitors (Panasonic).pdf</v>
      </c>
      <c r="T1644" s="50" t="str">
        <f t="shared" si="302"/>
        <v>5mm HEIGHT ALUMINUM ELECTROLYTIC CAPACITORS CapAl8X5X2.5 100uF±20% 25 V 85⁰С</v>
      </c>
    </row>
    <row r="1645" spans="1:20" x14ac:dyDescent="0.3">
      <c r="A1645" s="50" t="s">
        <v>8913</v>
      </c>
      <c r="B1645" s="50" t="s">
        <v>8852</v>
      </c>
      <c r="C1645" s="52" t="s">
        <v>8877</v>
      </c>
      <c r="D1645" s="50" t="str">
        <f t="shared" si="298"/>
        <v>100uF</v>
      </c>
      <c r="E1645" s="50" t="s">
        <v>5109</v>
      </c>
      <c r="F1645" s="50" t="str">
        <f t="shared" si="304"/>
        <v>25 V</v>
      </c>
      <c r="G1645" s="50" t="str">
        <f t="shared" si="305"/>
        <v>85⁰С</v>
      </c>
      <c r="H1645" s="52" t="s">
        <v>8778</v>
      </c>
      <c r="I1645" s="50" t="str">
        <f t="shared" si="299"/>
        <v>CapAl8X5X5.0mm 100uF, 25 V</v>
      </c>
      <c r="J1645" s="45" t="s">
        <v>23</v>
      </c>
      <c r="K1645" s="53" t="s">
        <v>5111</v>
      </c>
      <c r="L1645" s="45" t="s">
        <v>25</v>
      </c>
      <c r="M1645" s="52" t="str">
        <f t="shared" si="300"/>
        <v>CapAl8X5X5.0</v>
      </c>
      <c r="N1645" s="52" t="str">
        <f t="shared" si="297"/>
        <v>CapAl8X5X5.0RA</v>
      </c>
      <c r="O1645" s="52" t="str">
        <f t="shared" si="301"/>
        <v>CapAl8X5X5.0LA</v>
      </c>
      <c r="P1645" s="52" t="s">
        <v>8914</v>
      </c>
      <c r="Q1645" s="50" t="s">
        <v>5113</v>
      </c>
      <c r="R1645" s="50" t="s">
        <v>8856</v>
      </c>
      <c r="S1645" s="50" t="str">
        <f t="shared" ca="1" si="303"/>
        <v>C:\Altium Libraries\Passives Library\DataSheet\Aluminum Electrolytic Capacitors (Panasonic).pdf</v>
      </c>
      <c r="T1645" s="50" t="str">
        <f t="shared" si="302"/>
        <v>5mm HEIGHT ALUMINUM ELECTROLYTIC CAPACITORS CapAl8X5X5.0 100uF±20% 25 V 85⁰С</v>
      </c>
    </row>
    <row r="1646" spans="1:20" x14ac:dyDescent="0.3">
      <c r="A1646" s="50" t="s">
        <v>8915</v>
      </c>
      <c r="B1646" s="50" t="s">
        <v>8852</v>
      </c>
      <c r="C1646" s="52" t="s">
        <v>8853</v>
      </c>
      <c r="D1646" s="50" t="s">
        <v>5585</v>
      </c>
      <c r="E1646" s="50" t="s">
        <v>5109</v>
      </c>
      <c r="F1646" s="50" t="str">
        <f t="shared" si="304"/>
        <v>35 V</v>
      </c>
      <c r="G1646" s="50" t="str">
        <f t="shared" si="305"/>
        <v>85⁰С</v>
      </c>
      <c r="H1646" s="52" t="s">
        <v>8783</v>
      </c>
      <c r="I1646" s="50" t="str">
        <f t="shared" si="299"/>
        <v>CapAl4X5X1.5mm 3.3uF, 35 V</v>
      </c>
      <c r="J1646" s="45" t="s">
        <v>23</v>
      </c>
      <c r="K1646" s="53" t="s">
        <v>5111</v>
      </c>
      <c r="L1646" s="45" t="s">
        <v>25</v>
      </c>
      <c r="M1646" s="52" t="str">
        <f t="shared" si="300"/>
        <v>CapAl4X5X1.5</v>
      </c>
      <c r="N1646" s="52" t="str">
        <f t="shared" si="297"/>
        <v>CapAl4X5X1.5RA</v>
      </c>
      <c r="O1646" s="52" t="str">
        <f t="shared" si="301"/>
        <v>CapAl4X5X1.5LA</v>
      </c>
      <c r="P1646" s="52" t="s">
        <v>8916</v>
      </c>
      <c r="Q1646" s="50" t="s">
        <v>5113</v>
      </c>
      <c r="R1646" s="50" t="s">
        <v>8856</v>
      </c>
      <c r="S1646" s="50" t="str">
        <f t="shared" ca="1" si="303"/>
        <v>C:\Altium Libraries\Passives Library\DataSheet\Aluminum Electrolytic Capacitors (Panasonic).pdf</v>
      </c>
      <c r="T1646" s="50" t="str">
        <f t="shared" si="302"/>
        <v>5mm HEIGHT ALUMINUM ELECTROLYTIC CAPACITORS CapAl4X5X1.5 3.3uF±20% 35 V 85⁰С</v>
      </c>
    </row>
    <row r="1647" spans="1:20" x14ac:dyDescent="0.3">
      <c r="A1647" s="50" t="s">
        <v>8917</v>
      </c>
      <c r="B1647" s="50" t="s">
        <v>8852</v>
      </c>
      <c r="C1647" s="52" t="s">
        <v>8853</v>
      </c>
      <c r="D1647" s="50" t="s">
        <v>5588</v>
      </c>
      <c r="E1647" s="50" t="s">
        <v>5109</v>
      </c>
      <c r="F1647" s="50" t="str">
        <f t="shared" si="304"/>
        <v>35 V</v>
      </c>
      <c r="G1647" s="50" t="str">
        <f t="shared" si="305"/>
        <v>85⁰С</v>
      </c>
      <c r="H1647" s="52" t="s">
        <v>8841</v>
      </c>
      <c r="I1647" s="50" t="str">
        <f t="shared" si="299"/>
        <v>CapAl4X5X1.5mm 4.7uF, 35 V</v>
      </c>
      <c r="J1647" s="45" t="s">
        <v>23</v>
      </c>
      <c r="K1647" s="53" t="s">
        <v>5111</v>
      </c>
      <c r="L1647" s="45" t="s">
        <v>25</v>
      </c>
      <c r="M1647" s="52" t="str">
        <f t="shared" si="300"/>
        <v>CapAl4X5X1.5</v>
      </c>
      <c r="N1647" s="52" t="str">
        <f t="shared" si="297"/>
        <v>CapAl4X5X1.5RA</v>
      </c>
      <c r="O1647" s="52" t="str">
        <f t="shared" si="301"/>
        <v>CapAl4X5X1.5LA</v>
      </c>
      <c r="P1647" s="52" t="s">
        <v>8918</v>
      </c>
      <c r="Q1647" s="50" t="s">
        <v>5113</v>
      </c>
      <c r="R1647" s="50" t="s">
        <v>8856</v>
      </c>
      <c r="S1647" s="50" t="str">
        <f t="shared" ca="1" si="303"/>
        <v>C:\Altium Libraries\Passives Library\DataSheet\Aluminum Electrolytic Capacitors (Panasonic).pdf</v>
      </c>
      <c r="T1647" s="50" t="str">
        <f t="shared" si="302"/>
        <v>5mm HEIGHT ALUMINUM ELECTROLYTIC CAPACITORS CapAl4X5X1.5 4.7uF±20% 35 V 85⁰С</v>
      </c>
    </row>
    <row r="1648" spans="1:20" x14ac:dyDescent="0.3">
      <c r="A1648" s="50" t="s">
        <v>8919</v>
      </c>
      <c r="B1648" s="50" t="s">
        <v>8852</v>
      </c>
      <c r="C1648" s="52" t="s">
        <v>8860</v>
      </c>
      <c r="D1648" s="50" t="str">
        <f t="shared" si="298"/>
        <v>10uF</v>
      </c>
      <c r="E1648" s="50" t="s">
        <v>5109</v>
      </c>
      <c r="F1648" s="50" t="str">
        <f t="shared" si="304"/>
        <v>35 V</v>
      </c>
      <c r="G1648" s="50" t="str">
        <f t="shared" si="305"/>
        <v>85⁰С</v>
      </c>
      <c r="H1648" s="52" t="s">
        <v>8212</v>
      </c>
      <c r="I1648" s="50" t="str">
        <f t="shared" si="299"/>
        <v>CapAl5X5X2.0mm 10uF, 35 V</v>
      </c>
      <c r="J1648" s="45" t="s">
        <v>23</v>
      </c>
      <c r="K1648" s="53" t="s">
        <v>5111</v>
      </c>
      <c r="L1648" s="45" t="s">
        <v>25</v>
      </c>
      <c r="M1648" s="52" t="str">
        <f t="shared" si="300"/>
        <v>CapAl5X5X2.0</v>
      </c>
      <c r="N1648" s="52" t="str">
        <f t="shared" si="297"/>
        <v>CapAl5X5X2.0RA</v>
      </c>
      <c r="O1648" s="52" t="str">
        <f t="shared" si="301"/>
        <v>CapAl5X5X2.0LA</v>
      </c>
      <c r="P1648" s="52" t="s">
        <v>8920</v>
      </c>
      <c r="Q1648" s="50" t="s">
        <v>5113</v>
      </c>
      <c r="R1648" s="50" t="s">
        <v>8856</v>
      </c>
      <c r="S1648" s="50" t="str">
        <f t="shared" ca="1" si="303"/>
        <v>C:\Altium Libraries\Passives Library\DataSheet\Aluminum Electrolytic Capacitors (Panasonic).pdf</v>
      </c>
      <c r="T1648" s="50" t="str">
        <f t="shared" si="302"/>
        <v>5mm HEIGHT ALUMINUM ELECTROLYTIC CAPACITORS CapAl5X5X2.0 10uF±20% 35 V 85⁰С</v>
      </c>
    </row>
    <row r="1649" spans="1:20" x14ac:dyDescent="0.3">
      <c r="A1649" s="50" t="s">
        <v>8921</v>
      </c>
      <c r="B1649" s="50" t="s">
        <v>8852</v>
      </c>
      <c r="C1649" s="52" t="s">
        <v>8863</v>
      </c>
      <c r="D1649" s="50" t="str">
        <f t="shared" si="298"/>
        <v>22uF</v>
      </c>
      <c r="E1649" s="50" t="s">
        <v>5109</v>
      </c>
      <c r="F1649" s="50" t="str">
        <f t="shared" si="304"/>
        <v>35 V</v>
      </c>
      <c r="G1649" s="50" t="str">
        <f t="shared" si="305"/>
        <v>85⁰С</v>
      </c>
      <c r="H1649" s="52" t="s">
        <v>8179</v>
      </c>
      <c r="I1649" s="50" t="str">
        <f t="shared" si="299"/>
        <v>CapAl6.3X5X2.5mm 22uF, 35 V</v>
      </c>
      <c r="J1649" s="45" t="s">
        <v>23</v>
      </c>
      <c r="K1649" s="53" t="s">
        <v>5111</v>
      </c>
      <c r="L1649" s="45" t="s">
        <v>25</v>
      </c>
      <c r="M1649" s="52" t="str">
        <f t="shared" si="300"/>
        <v>CapAl6.3X5X2.5</v>
      </c>
      <c r="N1649" s="52" t="str">
        <f t="shared" si="297"/>
        <v>CapAl6.3X5X2.5RA</v>
      </c>
      <c r="O1649" s="52" t="str">
        <f t="shared" si="301"/>
        <v>CapAl6.3X5X2.5LA</v>
      </c>
      <c r="P1649" s="52" t="s">
        <v>8922</v>
      </c>
      <c r="Q1649" s="50" t="s">
        <v>5113</v>
      </c>
      <c r="R1649" s="50" t="s">
        <v>8856</v>
      </c>
      <c r="S1649" s="50" t="str">
        <f t="shared" ca="1" si="303"/>
        <v>C:\Altium Libraries\Passives Library\DataSheet\Aluminum Electrolytic Capacitors (Panasonic).pdf</v>
      </c>
      <c r="T1649" s="50" t="str">
        <f t="shared" si="302"/>
        <v>5mm HEIGHT ALUMINUM ELECTROLYTIC CAPACITORS CapAl6.3X5X2.5 22uF±20% 35 V 85⁰С</v>
      </c>
    </row>
    <row r="1650" spans="1:20" x14ac:dyDescent="0.3">
      <c r="A1650" s="50" t="s">
        <v>8923</v>
      </c>
      <c r="B1650" s="50" t="s">
        <v>8852</v>
      </c>
      <c r="C1650" s="52" t="s">
        <v>8874</v>
      </c>
      <c r="D1650" s="50" t="str">
        <f t="shared" si="298"/>
        <v>33uF</v>
      </c>
      <c r="E1650" s="50" t="s">
        <v>5109</v>
      </c>
      <c r="F1650" s="50" t="str">
        <f t="shared" si="304"/>
        <v>35 V</v>
      </c>
      <c r="G1650" s="50" t="str">
        <f t="shared" si="305"/>
        <v>85⁰С</v>
      </c>
      <c r="H1650" s="52" t="s">
        <v>8370</v>
      </c>
      <c r="I1650" s="50" t="str">
        <f t="shared" si="299"/>
        <v>CapAl8X5X2.5mm 33uF, 35 V</v>
      </c>
      <c r="J1650" s="45" t="s">
        <v>23</v>
      </c>
      <c r="K1650" s="53" t="s">
        <v>5111</v>
      </c>
      <c r="L1650" s="45" t="s">
        <v>25</v>
      </c>
      <c r="M1650" s="52" t="str">
        <f t="shared" si="300"/>
        <v>CapAl8X5X2.5</v>
      </c>
      <c r="N1650" s="52" t="str">
        <f t="shared" si="297"/>
        <v>CapAl8X5X2.5RA</v>
      </c>
      <c r="O1650" s="52" t="str">
        <f t="shared" si="301"/>
        <v>CapAl8X5X2.5LA</v>
      </c>
      <c r="P1650" s="52" t="s">
        <v>8924</v>
      </c>
      <c r="Q1650" s="50" t="s">
        <v>5113</v>
      </c>
      <c r="R1650" s="50" t="s">
        <v>8856</v>
      </c>
      <c r="S1650" s="50" t="str">
        <f t="shared" ca="1" si="303"/>
        <v>C:\Altium Libraries\Passives Library\DataSheet\Aluminum Electrolytic Capacitors (Panasonic).pdf</v>
      </c>
      <c r="T1650" s="50" t="str">
        <f t="shared" si="302"/>
        <v>5mm HEIGHT ALUMINUM ELECTROLYTIC CAPACITORS CapAl8X5X2.5 33uF±20% 35 V 85⁰С</v>
      </c>
    </row>
    <row r="1651" spans="1:20" x14ac:dyDescent="0.3">
      <c r="A1651" s="50" t="s">
        <v>8925</v>
      </c>
      <c r="B1651" s="50" t="s">
        <v>8852</v>
      </c>
      <c r="C1651" s="52" t="s">
        <v>8877</v>
      </c>
      <c r="D1651" s="50" t="str">
        <f t="shared" si="298"/>
        <v>33uF</v>
      </c>
      <c r="E1651" s="50" t="s">
        <v>5109</v>
      </c>
      <c r="F1651" s="50" t="str">
        <f t="shared" si="304"/>
        <v>35 V</v>
      </c>
      <c r="G1651" s="50" t="str">
        <f t="shared" si="305"/>
        <v>85⁰С</v>
      </c>
      <c r="H1651" s="52" t="s">
        <v>8370</v>
      </c>
      <c r="I1651" s="50" t="str">
        <f t="shared" si="299"/>
        <v>CapAl8X5X5.0mm 33uF, 35 V</v>
      </c>
      <c r="J1651" s="45" t="s">
        <v>23</v>
      </c>
      <c r="K1651" s="53" t="s">
        <v>5111</v>
      </c>
      <c r="L1651" s="45" t="s">
        <v>25</v>
      </c>
      <c r="M1651" s="52" t="str">
        <f t="shared" si="300"/>
        <v>CapAl8X5X5.0</v>
      </c>
      <c r="N1651" s="52" t="str">
        <f t="shared" si="297"/>
        <v>CapAl8X5X5.0RA</v>
      </c>
      <c r="O1651" s="52" t="str">
        <f t="shared" si="301"/>
        <v>CapAl8X5X5.0LA</v>
      </c>
      <c r="P1651" s="52" t="s">
        <v>8926</v>
      </c>
      <c r="Q1651" s="50" t="s">
        <v>5113</v>
      </c>
      <c r="R1651" s="50" t="s">
        <v>8856</v>
      </c>
      <c r="S1651" s="50" t="str">
        <f t="shared" ca="1" si="303"/>
        <v>C:\Altium Libraries\Passives Library\DataSheet\Aluminum Electrolytic Capacitors (Panasonic).pdf</v>
      </c>
      <c r="T1651" s="50" t="str">
        <f t="shared" si="302"/>
        <v>5mm HEIGHT ALUMINUM ELECTROLYTIC CAPACITORS CapAl8X5X5.0 33uF±20% 35 V 85⁰С</v>
      </c>
    </row>
    <row r="1652" spans="1:20" x14ac:dyDescent="0.3">
      <c r="A1652" s="50" t="s">
        <v>8927</v>
      </c>
      <c r="B1652" s="50" t="s">
        <v>8852</v>
      </c>
      <c r="C1652" s="52" t="s">
        <v>8874</v>
      </c>
      <c r="D1652" s="50" t="str">
        <f t="shared" si="298"/>
        <v>47uF</v>
      </c>
      <c r="E1652" s="50" t="s">
        <v>5109</v>
      </c>
      <c r="F1652" s="50" t="str">
        <f t="shared" si="304"/>
        <v>35 V</v>
      </c>
      <c r="G1652" s="50" t="str">
        <f t="shared" si="305"/>
        <v>85⁰С</v>
      </c>
      <c r="H1652" s="52" t="s">
        <v>8778</v>
      </c>
      <c r="I1652" s="50" t="str">
        <f t="shared" si="299"/>
        <v>CapAl8X5X2.5mm 47uF, 35 V</v>
      </c>
      <c r="J1652" s="45" t="s">
        <v>23</v>
      </c>
      <c r="K1652" s="53" t="s">
        <v>5111</v>
      </c>
      <c r="L1652" s="45" t="s">
        <v>25</v>
      </c>
      <c r="M1652" s="52" t="str">
        <f t="shared" si="300"/>
        <v>CapAl8X5X2.5</v>
      </c>
      <c r="N1652" s="52" t="str">
        <f t="shared" si="297"/>
        <v>CapAl8X5X2.5RA</v>
      </c>
      <c r="O1652" s="52" t="str">
        <f t="shared" si="301"/>
        <v>CapAl8X5X2.5LA</v>
      </c>
      <c r="P1652" s="52" t="s">
        <v>8928</v>
      </c>
      <c r="Q1652" s="50" t="s">
        <v>5113</v>
      </c>
      <c r="R1652" s="50" t="s">
        <v>8856</v>
      </c>
      <c r="S1652" s="50" t="str">
        <f t="shared" ca="1" si="303"/>
        <v>C:\Altium Libraries\Passives Library\DataSheet\Aluminum Electrolytic Capacitors (Panasonic).pdf</v>
      </c>
      <c r="T1652" s="50" t="str">
        <f t="shared" si="302"/>
        <v>5mm HEIGHT ALUMINUM ELECTROLYTIC CAPACITORS CapAl8X5X2.5 47uF±20% 35 V 85⁰С</v>
      </c>
    </row>
    <row r="1653" spans="1:20" x14ac:dyDescent="0.3">
      <c r="A1653" s="50" t="s">
        <v>8929</v>
      </c>
      <c r="B1653" s="50" t="s">
        <v>8852</v>
      </c>
      <c r="C1653" s="52" t="s">
        <v>8877</v>
      </c>
      <c r="D1653" s="50" t="str">
        <f t="shared" si="298"/>
        <v>47uF</v>
      </c>
      <c r="E1653" s="50" t="s">
        <v>5109</v>
      </c>
      <c r="F1653" s="50" t="str">
        <f t="shared" si="304"/>
        <v>35 V</v>
      </c>
      <c r="G1653" s="50" t="str">
        <f t="shared" si="305"/>
        <v>85⁰С</v>
      </c>
      <c r="H1653" s="52" t="s">
        <v>8778</v>
      </c>
      <c r="I1653" s="50" t="str">
        <f t="shared" si="299"/>
        <v>CapAl8X5X5.0mm 47uF, 35 V</v>
      </c>
      <c r="J1653" s="45" t="s">
        <v>23</v>
      </c>
      <c r="K1653" s="53" t="s">
        <v>5111</v>
      </c>
      <c r="L1653" s="45" t="s">
        <v>25</v>
      </c>
      <c r="M1653" s="52" t="str">
        <f t="shared" si="300"/>
        <v>CapAl8X5X5.0</v>
      </c>
      <c r="N1653" s="52" t="str">
        <f t="shared" si="297"/>
        <v>CapAl8X5X5.0RA</v>
      </c>
      <c r="O1653" s="52" t="str">
        <f t="shared" si="301"/>
        <v>CapAl8X5X5.0LA</v>
      </c>
      <c r="P1653" s="52" t="s">
        <v>8930</v>
      </c>
      <c r="Q1653" s="50" t="s">
        <v>5113</v>
      </c>
      <c r="R1653" s="50" t="s">
        <v>8856</v>
      </c>
      <c r="S1653" s="50" t="str">
        <f t="shared" ca="1" si="303"/>
        <v>C:\Altium Libraries\Passives Library\DataSheet\Aluminum Electrolytic Capacitors (Panasonic).pdf</v>
      </c>
      <c r="T1653" s="50" t="str">
        <f t="shared" si="302"/>
        <v>5mm HEIGHT ALUMINUM ELECTROLYTIC CAPACITORS CapAl8X5X5.0 47uF±20% 35 V 85⁰С</v>
      </c>
    </row>
    <row r="1654" spans="1:20" x14ac:dyDescent="0.3">
      <c r="A1654" s="50" t="s">
        <v>8931</v>
      </c>
      <c r="B1654" s="50" t="s">
        <v>8852</v>
      </c>
      <c r="C1654" s="52" t="s">
        <v>8853</v>
      </c>
      <c r="D1654" s="50" t="s">
        <v>5581</v>
      </c>
      <c r="E1654" s="50" t="s">
        <v>5109</v>
      </c>
      <c r="F1654" s="50" t="str">
        <f t="shared" si="304"/>
        <v>50 V</v>
      </c>
      <c r="G1654" s="50" t="str">
        <f t="shared" si="305"/>
        <v>85⁰С</v>
      </c>
      <c r="H1654" s="52" t="s">
        <v>8783</v>
      </c>
      <c r="I1654" s="50" t="str">
        <f t="shared" si="299"/>
        <v>CapAl4X5X1.5mm 2.2uF, 50 V</v>
      </c>
      <c r="J1654" s="45" t="s">
        <v>23</v>
      </c>
      <c r="K1654" s="53" t="s">
        <v>5111</v>
      </c>
      <c r="L1654" s="45" t="s">
        <v>25</v>
      </c>
      <c r="M1654" s="52" t="str">
        <f t="shared" si="300"/>
        <v>CapAl4X5X1.5</v>
      </c>
      <c r="N1654" s="52" t="str">
        <f t="shared" si="297"/>
        <v>CapAl4X5X1.5RA</v>
      </c>
      <c r="O1654" s="52" t="str">
        <f t="shared" si="301"/>
        <v>CapAl4X5X1.5LA</v>
      </c>
      <c r="P1654" s="52" t="s">
        <v>8932</v>
      </c>
      <c r="Q1654" s="50" t="s">
        <v>5113</v>
      </c>
      <c r="R1654" s="50" t="s">
        <v>8856</v>
      </c>
      <c r="S1654" s="50" t="str">
        <f t="shared" ca="1" si="303"/>
        <v>C:\Altium Libraries\Passives Library\DataSheet\Aluminum Electrolytic Capacitors (Panasonic).pdf</v>
      </c>
      <c r="T1654" s="50" t="str">
        <f t="shared" si="302"/>
        <v>5mm HEIGHT ALUMINUM ELECTROLYTIC CAPACITORS CapAl4X5X1.5 2.2uF±20% 50 V 85⁰С</v>
      </c>
    </row>
    <row r="1655" spans="1:20" x14ac:dyDescent="0.3">
      <c r="A1655" s="50" t="s">
        <v>8933</v>
      </c>
      <c r="B1655" s="50" t="s">
        <v>8852</v>
      </c>
      <c r="C1655" s="52" t="s">
        <v>8853</v>
      </c>
      <c r="D1655" s="50" t="s">
        <v>5585</v>
      </c>
      <c r="E1655" s="50" t="s">
        <v>5109</v>
      </c>
      <c r="F1655" s="50" t="str">
        <f t="shared" si="304"/>
        <v>50 V</v>
      </c>
      <c r="G1655" s="50" t="str">
        <f t="shared" si="305"/>
        <v>85⁰С</v>
      </c>
      <c r="H1655" s="52" t="s">
        <v>8783</v>
      </c>
      <c r="I1655" s="50" t="str">
        <f t="shared" si="299"/>
        <v>CapAl4X5X1.5mm 3.3uF, 50 V</v>
      </c>
      <c r="J1655" s="45" t="s">
        <v>23</v>
      </c>
      <c r="K1655" s="53" t="s">
        <v>5111</v>
      </c>
      <c r="L1655" s="45" t="s">
        <v>25</v>
      </c>
      <c r="M1655" s="52" t="str">
        <f t="shared" si="300"/>
        <v>CapAl4X5X1.5</v>
      </c>
      <c r="N1655" s="52" t="str">
        <f t="shared" si="297"/>
        <v>CapAl4X5X1.5RA</v>
      </c>
      <c r="O1655" s="52" t="str">
        <f t="shared" si="301"/>
        <v>CapAl4X5X1.5LA</v>
      </c>
      <c r="P1655" s="52" t="s">
        <v>8934</v>
      </c>
      <c r="Q1655" s="50" t="s">
        <v>5113</v>
      </c>
      <c r="R1655" s="50" t="s">
        <v>8856</v>
      </c>
      <c r="S1655" s="50" t="str">
        <f t="shared" ca="1" si="303"/>
        <v>C:\Altium Libraries\Passives Library\DataSheet\Aluminum Electrolytic Capacitors (Panasonic).pdf</v>
      </c>
      <c r="T1655" s="50" t="str">
        <f t="shared" si="302"/>
        <v>5mm HEIGHT ALUMINUM ELECTROLYTIC CAPACITORS CapAl4X5X1.5 3.3uF±20% 50 V 85⁰С</v>
      </c>
    </row>
    <row r="1656" spans="1:20" x14ac:dyDescent="0.3">
      <c r="A1656" s="50" t="s">
        <v>8935</v>
      </c>
      <c r="B1656" s="50" t="s">
        <v>8852</v>
      </c>
      <c r="C1656" s="52" t="s">
        <v>8860</v>
      </c>
      <c r="D1656" s="50" t="s">
        <v>5588</v>
      </c>
      <c r="E1656" s="50" t="s">
        <v>5109</v>
      </c>
      <c r="F1656" s="50" t="str">
        <f t="shared" si="304"/>
        <v>50 V</v>
      </c>
      <c r="G1656" s="50" t="str">
        <f t="shared" si="305"/>
        <v>85⁰С</v>
      </c>
      <c r="H1656" s="52" t="s">
        <v>8788</v>
      </c>
      <c r="I1656" s="50" t="str">
        <f t="shared" si="299"/>
        <v>CapAl5X5X2.0mm 4.7uF, 50 V</v>
      </c>
      <c r="J1656" s="45" t="s">
        <v>23</v>
      </c>
      <c r="K1656" s="53" t="s">
        <v>5111</v>
      </c>
      <c r="L1656" s="45" t="s">
        <v>25</v>
      </c>
      <c r="M1656" s="52" t="str">
        <f t="shared" si="300"/>
        <v>CapAl5X5X2.0</v>
      </c>
      <c r="N1656" s="52" t="str">
        <f t="shared" si="297"/>
        <v>CapAl5X5X2.0RA</v>
      </c>
      <c r="O1656" s="52" t="str">
        <f t="shared" si="301"/>
        <v>CapAl5X5X2.0LA</v>
      </c>
      <c r="P1656" s="52" t="s">
        <v>8936</v>
      </c>
      <c r="Q1656" s="50" t="s">
        <v>5113</v>
      </c>
      <c r="R1656" s="50" t="s">
        <v>8856</v>
      </c>
      <c r="S1656" s="50" t="str">
        <f t="shared" ca="1" si="303"/>
        <v>C:\Altium Libraries\Passives Library\DataSheet\Aluminum Electrolytic Capacitors (Panasonic).pdf</v>
      </c>
      <c r="T1656" s="50" t="str">
        <f t="shared" si="302"/>
        <v>5mm HEIGHT ALUMINUM ELECTROLYTIC CAPACITORS CapAl5X5X2.0 4.7uF±20% 50 V 85⁰С</v>
      </c>
    </row>
    <row r="1657" spans="1:20" x14ac:dyDescent="0.3">
      <c r="A1657" s="50" t="s">
        <v>8937</v>
      </c>
      <c r="B1657" s="50" t="s">
        <v>8852</v>
      </c>
      <c r="C1657" s="52" t="s">
        <v>8863</v>
      </c>
      <c r="D1657" s="50" t="str">
        <f t="shared" si="298"/>
        <v>10uF</v>
      </c>
      <c r="E1657" s="50" t="s">
        <v>5109</v>
      </c>
      <c r="F1657" s="50" t="str">
        <f t="shared" si="304"/>
        <v>50 V</v>
      </c>
      <c r="G1657" s="50" t="str">
        <f t="shared" si="305"/>
        <v>85⁰С</v>
      </c>
      <c r="H1657" s="52" t="s">
        <v>8365</v>
      </c>
      <c r="I1657" s="50" t="str">
        <f t="shared" si="299"/>
        <v>CapAl6.3X5X2.5mm 10uF, 50 V</v>
      </c>
      <c r="J1657" s="45" t="s">
        <v>23</v>
      </c>
      <c r="K1657" s="53" t="s">
        <v>5111</v>
      </c>
      <c r="L1657" s="45" t="s">
        <v>25</v>
      </c>
      <c r="M1657" s="52" t="str">
        <f t="shared" si="300"/>
        <v>CapAl6.3X5X2.5</v>
      </c>
      <c r="N1657" s="52" t="str">
        <f t="shared" si="297"/>
        <v>CapAl6.3X5X2.5RA</v>
      </c>
      <c r="O1657" s="52" t="str">
        <f t="shared" si="301"/>
        <v>CapAl6.3X5X2.5LA</v>
      </c>
      <c r="P1657" s="52" t="s">
        <v>8938</v>
      </c>
      <c r="Q1657" s="50" t="s">
        <v>5113</v>
      </c>
      <c r="R1657" s="50" t="s">
        <v>8856</v>
      </c>
      <c r="S1657" s="50" t="str">
        <f t="shared" ca="1" si="303"/>
        <v>C:\Altium Libraries\Passives Library\DataSheet\Aluminum Electrolytic Capacitors (Panasonic).pdf</v>
      </c>
      <c r="T1657" s="50" t="str">
        <f t="shared" si="302"/>
        <v>5mm HEIGHT ALUMINUM ELECTROLYTIC CAPACITORS CapAl6.3X5X2.5 10uF±20% 50 V 85⁰С</v>
      </c>
    </row>
    <row r="1658" spans="1:20" x14ac:dyDescent="0.3">
      <c r="A1658" s="50" t="s">
        <v>8939</v>
      </c>
      <c r="B1658" s="50" t="s">
        <v>8852</v>
      </c>
      <c r="C1658" s="52" t="s">
        <v>8874</v>
      </c>
      <c r="D1658" s="50" t="str">
        <f t="shared" si="298"/>
        <v>22uF</v>
      </c>
      <c r="E1658" s="50" t="s">
        <v>5109</v>
      </c>
      <c r="F1658" s="50" t="str">
        <f t="shared" si="304"/>
        <v>50 V</v>
      </c>
      <c r="G1658" s="50" t="str">
        <f t="shared" si="305"/>
        <v>85⁰С</v>
      </c>
      <c r="H1658" s="52" t="s">
        <v>8179</v>
      </c>
      <c r="I1658" s="50" t="str">
        <f t="shared" si="299"/>
        <v>CapAl8X5X2.5mm 22uF, 50 V</v>
      </c>
      <c r="J1658" s="45" t="s">
        <v>23</v>
      </c>
      <c r="K1658" s="53" t="s">
        <v>5111</v>
      </c>
      <c r="L1658" s="45" t="s">
        <v>25</v>
      </c>
      <c r="M1658" s="52" t="str">
        <f t="shared" si="300"/>
        <v>CapAl8X5X2.5</v>
      </c>
      <c r="N1658" s="52" t="str">
        <f t="shared" si="297"/>
        <v>CapAl8X5X2.5RA</v>
      </c>
      <c r="O1658" s="52" t="str">
        <f t="shared" si="301"/>
        <v>CapAl8X5X2.5LA</v>
      </c>
      <c r="P1658" s="52" t="s">
        <v>8940</v>
      </c>
      <c r="Q1658" s="50" t="s">
        <v>5113</v>
      </c>
      <c r="R1658" s="50" t="s">
        <v>8856</v>
      </c>
      <c r="S1658" s="50" t="str">
        <f t="shared" ca="1" si="303"/>
        <v>C:\Altium Libraries\Passives Library\DataSheet\Aluminum Electrolytic Capacitors (Panasonic).pdf</v>
      </c>
      <c r="T1658" s="50" t="str">
        <f t="shared" si="302"/>
        <v>5mm HEIGHT ALUMINUM ELECTROLYTIC CAPACITORS CapAl8X5X2.5 22uF±20% 50 V 85⁰С</v>
      </c>
    </row>
    <row r="1659" spans="1:20" x14ac:dyDescent="0.3">
      <c r="A1659" s="50" t="s">
        <v>8941</v>
      </c>
      <c r="B1659" s="50" t="s">
        <v>8852</v>
      </c>
      <c r="C1659" s="52" t="s">
        <v>8877</v>
      </c>
      <c r="D1659" s="50" t="str">
        <f t="shared" si="298"/>
        <v>22uF</v>
      </c>
      <c r="E1659" s="50" t="s">
        <v>5109</v>
      </c>
      <c r="F1659" s="50" t="str">
        <f t="shared" si="304"/>
        <v>50 V</v>
      </c>
      <c r="G1659" s="50" t="str">
        <f t="shared" si="305"/>
        <v>85⁰С</v>
      </c>
      <c r="H1659" s="52" t="s">
        <v>8179</v>
      </c>
      <c r="I1659" s="50" t="str">
        <f t="shared" si="299"/>
        <v>CapAl8X5X5.0mm 22uF, 50 V</v>
      </c>
      <c r="J1659" s="45" t="s">
        <v>23</v>
      </c>
      <c r="K1659" s="53" t="s">
        <v>5111</v>
      </c>
      <c r="L1659" s="45" t="s">
        <v>25</v>
      </c>
      <c r="M1659" s="52" t="str">
        <f t="shared" si="300"/>
        <v>CapAl8X5X5.0</v>
      </c>
      <c r="N1659" s="52" t="str">
        <f t="shared" si="297"/>
        <v>CapAl8X5X5.0RA</v>
      </c>
      <c r="O1659" s="52" t="str">
        <f t="shared" si="301"/>
        <v>CapAl8X5X5.0LA</v>
      </c>
      <c r="P1659" s="52" t="s">
        <v>8942</v>
      </c>
      <c r="Q1659" s="50" t="s">
        <v>5113</v>
      </c>
      <c r="R1659" s="50" t="s">
        <v>8856</v>
      </c>
      <c r="S1659" s="50" t="str">
        <f t="shared" ca="1" si="303"/>
        <v>C:\Altium Libraries\Passives Library\DataSheet\Aluminum Electrolytic Capacitors (Panasonic).pdf</v>
      </c>
      <c r="T1659" s="50" t="str">
        <f t="shared" si="302"/>
        <v>5mm HEIGHT ALUMINUM ELECTROLYTIC CAPACITORS CapAl8X5X5.0 22uF±20% 50 V 85⁰С</v>
      </c>
    </row>
    <row r="1660" spans="1:20" x14ac:dyDescent="0.3">
      <c r="A1660" s="54"/>
      <c r="B1660" s="54"/>
      <c r="C1660" s="55"/>
      <c r="D1660" s="54"/>
      <c r="E1660" s="54"/>
      <c r="F1660" s="56"/>
      <c r="G1660" s="54"/>
      <c r="H1660" s="55"/>
      <c r="I1660" s="56"/>
      <c r="J1660" s="54"/>
      <c r="K1660" s="54"/>
      <c r="L1660" s="54"/>
      <c r="M1660" s="55"/>
      <c r="N1660" s="55"/>
      <c r="O1660" s="55"/>
      <c r="P1660" s="55"/>
      <c r="Q1660" s="54"/>
      <c r="R1660" s="56"/>
      <c r="S1660" s="56"/>
      <c r="T1660" s="56"/>
    </row>
    <row r="1661" spans="1:20" x14ac:dyDescent="0.3">
      <c r="A1661" s="50" t="s">
        <v>8943</v>
      </c>
      <c r="B1661" s="50" t="s">
        <v>8944</v>
      </c>
      <c r="C1661" s="52" t="s">
        <v>8860</v>
      </c>
      <c r="D1661" s="50" t="str">
        <f t="shared" ref="D1661:D1672" si="306">CONCATENATE(MID(P1661,9,2)*POWER(10,MID(P1661,11,1)),"uF")</f>
        <v>22uF</v>
      </c>
      <c r="E1661" s="50" t="s">
        <v>5109</v>
      </c>
      <c r="F1661" s="50" t="str">
        <f t="shared" ref="F1661:F1674" si="307">CONCATENATE(IF((MID(P1661,5,2))="0J",6.3,IF((MID(P1661,5,2))="1A",10,IF((MID(P1661,5,2))="1C",16,IF((MID(P1661,5,2))="1E",25,IF((MID(P1661,5,2))="1V",35,IF((MID(P1661,5,2))="1H",50,IF((MID(P1661,5,2))="0D",4,0)))))))," V")</f>
        <v>6,3 V</v>
      </c>
      <c r="G1661" s="50" t="str">
        <f t="shared" si="305"/>
        <v>85⁰С</v>
      </c>
      <c r="H1661" s="52" t="s">
        <v>8803</v>
      </c>
      <c r="I1661" s="50" t="str">
        <f t="shared" ref="I1661:I1674" si="308">CONCATENATE(M1661,"mm ",D1661,", ",F1661)</f>
        <v>CapAl5X5X2.0mm 22uF, 6,3 V</v>
      </c>
      <c r="J1661" s="45" t="s">
        <v>23</v>
      </c>
      <c r="K1661" s="53" t="s">
        <v>5111</v>
      </c>
      <c r="L1661" s="45" t="s">
        <v>25</v>
      </c>
      <c r="M1661" s="52" t="str">
        <f t="shared" ref="M1661:M1674" si="309">CONCATENATE("CapAl",MID(C1661,1,FIND("m",C1661,1)-1))</f>
        <v>CapAl5X5X2.0</v>
      </c>
      <c r="N1661" s="52" t="str">
        <f t="shared" si="297"/>
        <v>CapAl5X5X2.0RA</v>
      </c>
      <c r="O1661" s="52" t="str">
        <f t="shared" ref="O1661:O1674" si="310">CONCATENATE(M1661,"LA")</f>
        <v>CapAl5X5X2.0LA</v>
      </c>
      <c r="P1661" s="52" t="s">
        <v>8945</v>
      </c>
      <c r="Q1661" s="50" t="s">
        <v>5113</v>
      </c>
      <c r="R1661" s="50" t="s">
        <v>8946</v>
      </c>
      <c r="S1661" s="50" t="str">
        <f ca="1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661" s="50" t="str">
        <f t="shared" ref="T1661:T1674" si="311">CONCATENATE(R1661," ",M1661," ",D1661,E1661," ",F1661," ",G1661)</f>
        <v>5mm HEIGHT BI-POLAR ALUMINUM ELECTROLYTIC CAPACITORS CapAl5X5X2.0 22uF±20% 6,3 V 85⁰С</v>
      </c>
    </row>
    <row r="1662" spans="1:20" x14ac:dyDescent="0.3">
      <c r="A1662" s="50" t="s">
        <v>8947</v>
      </c>
      <c r="B1662" s="50" t="s">
        <v>8944</v>
      </c>
      <c r="C1662" s="52" t="s">
        <v>8863</v>
      </c>
      <c r="D1662" s="50" t="str">
        <f t="shared" si="306"/>
        <v>33uF</v>
      </c>
      <c r="E1662" s="50" t="s">
        <v>5109</v>
      </c>
      <c r="F1662" s="50" t="str">
        <f t="shared" si="307"/>
        <v>6,3 V</v>
      </c>
      <c r="G1662" s="50" t="str">
        <f t="shared" si="305"/>
        <v>85⁰С</v>
      </c>
      <c r="H1662" s="52" t="s">
        <v>8806</v>
      </c>
      <c r="I1662" s="50" t="str">
        <f t="shared" si="308"/>
        <v>CapAl6.3X5X2.5mm 33uF, 6,3 V</v>
      </c>
      <c r="J1662" s="45" t="s">
        <v>23</v>
      </c>
      <c r="K1662" s="53" t="s">
        <v>5111</v>
      </c>
      <c r="L1662" s="45" t="s">
        <v>25</v>
      </c>
      <c r="M1662" s="52" t="str">
        <f t="shared" si="309"/>
        <v>CapAl6.3X5X2.5</v>
      </c>
      <c r="N1662" s="52" t="str">
        <f t="shared" si="297"/>
        <v>CapAl6.3X5X2.5RA</v>
      </c>
      <c r="O1662" s="52" t="str">
        <f t="shared" si="310"/>
        <v>CapAl6.3X5X2.5LA</v>
      </c>
      <c r="P1662" s="52" t="s">
        <v>8948</v>
      </c>
      <c r="Q1662" s="50" t="s">
        <v>5113</v>
      </c>
      <c r="R1662" s="50" t="s">
        <v>8946</v>
      </c>
      <c r="S1662" s="50" t="str">
        <f t="shared" ref="S1662:S1674" ca="1" si="312">CONCATENATE(LEFT(CELL("имяфайла"), FIND("[",CELL("имяфайла"))-1),"DataSheet\Aluminum Electrolytic Capacitors (Panasonic).pdf")</f>
        <v>C:\Altium Libraries\Passives Library\DataSheet\Aluminum Electrolytic Capacitors (Panasonic).pdf</v>
      </c>
      <c r="T1662" s="50" t="str">
        <f t="shared" si="311"/>
        <v>5mm HEIGHT BI-POLAR ALUMINUM ELECTROLYTIC CAPACITORS CapAl6.3X5X2.5 33uF±20% 6,3 V 85⁰С</v>
      </c>
    </row>
    <row r="1663" spans="1:20" x14ac:dyDescent="0.3">
      <c r="A1663" s="50" t="s">
        <v>8949</v>
      </c>
      <c r="B1663" s="50" t="s">
        <v>8944</v>
      </c>
      <c r="C1663" s="52" t="s">
        <v>8863</v>
      </c>
      <c r="D1663" s="50" t="str">
        <f t="shared" si="306"/>
        <v>47uF</v>
      </c>
      <c r="E1663" s="50" t="s">
        <v>5109</v>
      </c>
      <c r="F1663" s="50" t="str">
        <f t="shared" si="307"/>
        <v>6,3 V</v>
      </c>
      <c r="G1663" s="50" t="str">
        <f t="shared" si="305"/>
        <v>85⁰С</v>
      </c>
      <c r="H1663" s="52" t="s">
        <v>8730</v>
      </c>
      <c r="I1663" s="50" t="str">
        <f t="shared" si="308"/>
        <v>CapAl6.3X5X2.5mm 47uF, 6,3 V</v>
      </c>
      <c r="J1663" s="45" t="s">
        <v>23</v>
      </c>
      <c r="K1663" s="53" t="s">
        <v>5111</v>
      </c>
      <c r="L1663" s="45" t="s">
        <v>25</v>
      </c>
      <c r="M1663" s="52" t="str">
        <f t="shared" si="309"/>
        <v>CapAl6.3X5X2.5</v>
      </c>
      <c r="N1663" s="52" t="str">
        <f t="shared" si="297"/>
        <v>CapAl6.3X5X2.5RA</v>
      </c>
      <c r="O1663" s="52" t="str">
        <f t="shared" si="310"/>
        <v>CapAl6.3X5X2.5LA</v>
      </c>
      <c r="P1663" s="52" t="s">
        <v>8950</v>
      </c>
      <c r="Q1663" s="50" t="s">
        <v>5113</v>
      </c>
      <c r="R1663" s="50" t="s">
        <v>8946</v>
      </c>
      <c r="S1663" s="50" t="str">
        <f t="shared" ca="1" si="312"/>
        <v>C:\Altium Libraries\Passives Library\DataSheet\Aluminum Electrolytic Capacitors (Panasonic).pdf</v>
      </c>
      <c r="T1663" s="50" t="str">
        <f t="shared" si="311"/>
        <v>5mm HEIGHT BI-POLAR ALUMINUM ELECTROLYTIC CAPACITORS CapAl6.3X5X2.5 47uF±20% 6,3 V 85⁰С</v>
      </c>
    </row>
    <row r="1664" spans="1:20" x14ac:dyDescent="0.3">
      <c r="A1664" s="50" t="s">
        <v>8951</v>
      </c>
      <c r="B1664" s="50" t="s">
        <v>8944</v>
      </c>
      <c r="C1664" s="52" t="s">
        <v>8853</v>
      </c>
      <c r="D1664" s="50" t="str">
        <f t="shared" si="306"/>
        <v>10uF</v>
      </c>
      <c r="E1664" s="50" t="s">
        <v>5109</v>
      </c>
      <c r="F1664" s="50" t="str">
        <f t="shared" si="307"/>
        <v>10 V</v>
      </c>
      <c r="G1664" s="50" t="str">
        <f t="shared" si="305"/>
        <v>85⁰С</v>
      </c>
      <c r="H1664" s="52" t="s">
        <v>8209</v>
      </c>
      <c r="I1664" s="50" t="str">
        <f t="shared" si="308"/>
        <v>CapAl4X5X1.5mm 10uF, 10 V</v>
      </c>
      <c r="J1664" s="45" t="s">
        <v>23</v>
      </c>
      <c r="K1664" s="53" t="s">
        <v>5111</v>
      </c>
      <c r="L1664" s="45" t="s">
        <v>25</v>
      </c>
      <c r="M1664" s="52" t="str">
        <f t="shared" si="309"/>
        <v>CapAl4X5X1.5</v>
      </c>
      <c r="N1664" s="52" t="str">
        <f t="shared" si="297"/>
        <v>CapAl4X5X1.5RA</v>
      </c>
      <c r="O1664" s="52" t="str">
        <f t="shared" si="310"/>
        <v>CapAl4X5X1.5LA</v>
      </c>
      <c r="P1664" s="52" t="s">
        <v>8952</v>
      </c>
      <c r="Q1664" s="50" t="s">
        <v>5113</v>
      </c>
      <c r="R1664" s="50" t="s">
        <v>8946</v>
      </c>
      <c r="S1664" s="50" t="str">
        <f t="shared" ca="1" si="312"/>
        <v>C:\Altium Libraries\Passives Library\DataSheet\Aluminum Electrolytic Capacitors (Panasonic).pdf</v>
      </c>
      <c r="T1664" s="50" t="str">
        <f t="shared" si="311"/>
        <v>5mm HEIGHT BI-POLAR ALUMINUM ELECTROLYTIC CAPACITORS CapAl4X5X1.5 10uF±20% 10 V 85⁰С</v>
      </c>
    </row>
    <row r="1665" spans="1:20" x14ac:dyDescent="0.3">
      <c r="A1665" s="50" t="s">
        <v>8953</v>
      </c>
      <c r="B1665" s="50" t="s">
        <v>8944</v>
      </c>
      <c r="C1665" s="52" t="s">
        <v>8863</v>
      </c>
      <c r="D1665" s="50" t="str">
        <f t="shared" si="306"/>
        <v>22uF</v>
      </c>
      <c r="E1665" s="50" t="s">
        <v>5109</v>
      </c>
      <c r="F1665" s="50" t="str">
        <f t="shared" si="307"/>
        <v>10 V</v>
      </c>
      <c r="G1665" s="50" t="str">
        <f t="shared" si="305"/>
        <v>85⁰С</v>
      </c>
      <c r="H1665" s="52" t="s">
        <v>8365</v>
      </c>
      <c r="I1665" s="50" t="str">
        <f t="shared" si="308"/>
        <v>CapAl6.3X5X2.5mm 22uF, 10 V</v>
      </c>
      <c r="J1665" s="45" t="s">
        <v>23</v>
      </c>
      <c r="K1665" s="53" t="s">
        <v>5111</v>
      </c>
      <c r="L1665" s="45" t="s">
        <v>25</v>
      </c>
      <c r="M1665" s="52" t="str">
        <f t="shared" si="309"/>
        <v>CapAl6.3X5X2.5</v>
      </c>
      <c r="N1665" s="52" t="str">
        <f t="shared" si="297"/>
        <v>CapAl6.3X5X2.5RA</v>
      </c>
      <c r="O1665" s="52" t="str">
        <f t="shared" si="310"/>
        <v>CapAl6.3X5X2.5LA</v>
      </c>
      <c r="P1665" s="52" t="s">
        <v>8954</v>
      </c>
      <c r="Q1665" s="50" t="s">
        <v>5113</v>
      </c>
      <c r="R1665" s="50" t="s">
        <v>8946</v>
      </c>
      <c r="S1665" s="50" t="str">
        <f t="shared" ca="1" si="312"/>
        <v>C:\Altium Libraries\Passives Library\DataSheet\Aluminum Electrolytic Capacitors (Panasonic).pdf</v>
      </c>
      <c r="T1665" s="50" t="str">
        <f t="shared" si="311"/>
        <v>5mm HEIGHT BI-POLAR ALUMINUM ELECTROLYTIC CAPACITORS CapAl6.3X5X2.5 22uF±20% 10 V 85⁰С</v>
      </c>
    </row>
    <row r="1666" spans="1:20" x14ac:dyDescent="0.3">
      <c r="A1666" s="50" t="s">
        <v>8955</v>
      </c>
      <c r="B1666" s="50" t="s">
        <v>8944</v>
      </c>
      <c r="C1666" s="52" t="s">
        <v>8863</v>
      </c>
      <c r="D1666" s="50" t="str">
        <f t="shared" si="306"/>
        <v>33uF</v>
      </c>
      <c r="E1666" s="50" t="s">
        <v>5109</v>
      </c>
      <c r="F1666" s="50" t="str">
        <f t="shared" si="307"/>
        <v>10 V</v>
      </c>
      <c r="G1666" s="50" t="str">
        <f t="shared" si="305"/>
        <v>85⁰С</v>
      </c>
      <c r="H1666" s="52" t="s">
        <v>8668</v>
      </c>
      <c r="I1666" s="50" t="str">
        <f t="shared" si="308"/>
        <v>CapAl6.3X5X2.5mm 33uF, 10 V</v>
      </c>
      <c r="J1666" s="45" t="s">
        <v>23</v>
      </c>
      <c r="K1666" s="53" t="s">
        <v>5111</v>
      </c>
      <c r="L1666" s="45" t="s">
        <v>25</v>
      </c>
      <c r="M1666" s="52" t="str">
        <f t="shared" si="309"/>
        <v>CapAl6.3X5X2.5</v>
      </c>
      <c r="N1666" s="52" t="str">
        <f t="shared" si="297"/>
        <v>CapAl6.3X5X2.5RA</v>
      </c>
      <c r="O1666" s="52" t="str">
        <f t="shared" si="310"/>
        <v>CapAl6.3X5X2.5LA</v>
      </c>
      <c r="P1666" s="52" t="s">
        <v>8956</v>
      </c>
      <c r="Q1666" s="50" t="s">
        <v>5113</v>
      </c>
      <c r="R1666" s="50" t="s">
        <v>8946</v>
      </c>
      <c r="S1666" s="50" t="str">
        <f t="shared" ca="1" si="312"/>
        <v>C:\Altium Libraries\Passives Library\DataSheet\Aluminum Electrolytic Capacitors (Panasonic).pdf</v>
      </c>
      <c r="T1666" s="50" t="str">
        <f t="shared" si="311"/>
        <v>5mm HEIGHT BI-POLAR ALUMINUM ELECTROLYTIC CAPACITORS CapAl6.3X5X2.5 33uF±20% 10 V 85⁰С</v>
      </c>
    </row>
    <row r="1667" spans="1:20" x14ac:dyDescent="0.3">
      <c r="A1667" s="50" t="s">
        <v>8957</v>
      </c>
      <c r="B1667" s="50" t="s">
        <v>8944</v>
      </c>
      <c r="C1667" s="52" t="s">
        <v>8853</v>
      </c>
      <c r="D1667" s="50" t="s">
        <v>5588</v>
      </c>
      <c r="E1667" s="50" t="s">
        <v>5109</v>
      </c>
      <c r="F1667" s="50" t="str">
        <f t="shared" si="307"/>
        <v>16 V</v>
      </c>
      <c r="G1667" s="50" t="str">
        <f t="shared" si="305"/>
        <v>85⁰С</v>
      </c>
      <c r="H1667" s="52" t="s">
        <v>8362</v>
      </c>
      <c r="I1667" s="50" t="str">
        <f t="shared" si="308"/>
        <v>CapAl4X5X1.5mm 4.7uF, 16 V</v>
      </c>
      <c r="J1667" s="45" t="s">
        <v>23</v>
      </c>
      <c r="K1667" s="53" t="s">
        <v>5111</v>
      </c>
      <c r="L1667" s="45" t="s">
        <v>25</v>
      </c>
      <c r="M1667" s="52" t="str">
        <f t="shared" si="309"/>
        <v>CapAl4X5X1.5</v>
      </c>
      <c r="N1667" s="52" t="str">
        <f t="shared" ref="N1667:N1674" si="313">CONCATENATE(M1667,"RA")</f>
        <v>CapAl4X5X1.5RA</v>
      </c>
      <c r="O1667" s="52" t="str">
        <f t="shared" si="310"/>
        <v>CapAl4X5X1.5LA</v>
      </c>
      <c r="P1667" s="52" t="s">
        <v>8958</v>
      </c>
      <c r="Q1667" s="50" t="s">
        <v>5113</v>
      </c>
      <c r="R1667" s="50" t="s">
        <v>8946</v>
      </c>
      <c r="S1667" s="50" t="str">
        <f t="shared" ca="1" si="312"/>
        <v>C:\Altium Libraries\Passives Library\DataSheet\Aluminum Electrolytic Capacitors (Panasonic).pdf</v>
      </c>
      <c r="T1667" s="50" t="str">
        <f t="shared" si="311"/>
        <v>5mm HEIGHT BI-POLAR ALUMINUM ELECTROLYTIC CAPACITORS CapAl4X5X1.5 4.7uF±20% 16 V 85⁰С</v>
      </c>
    </row>
    <row r="1668" spans="1:20" x14ac:dyDescent="0.3">
      <c r="A1668" s="50" t="s">
        <v>8959</v>
      </c>
      <c r="B1668" s="50" t="s">
        <v>8944</v>
      </c>
      <c r="C1668" s="52" t="s">
        <v>8860</v>
      </c>
      <c r="D1668" s="50" t="str">
        <f t="shared" si="306"/>
        <v>10uF</v>
      </c>
      <c r="E1668" s="50" t="s">
        <v>5109</v>
      </c>
      <c r="F1668" s="50" t="str">
        <f t="shared" si="307"/>
        <v>16 V</v>
      </c>
      <c r="G1668" s="50" t="str">
        <f t="shared" si="305"/>
        <v>85⁰С</v>
      </c>
      <c r="H1668" s="52" t="s">
        <v>8209</v>
      </c>
      <c r="I1668" s="50" t="str">
        <f t="shared" si="308"/>
        <v>CapAl5X5X2.0mm 10uF, 16 V</v>
      </c>
      <c r="J1668" s="45" t="s">
        <v>23</v>
      </c>
      <c r="K1668" s="53" t="s">
        <v>5111</v>
      </c>
      <c r="L1668" s="45" t="s">
        <v>25</v>
      </c>
      <c r="M1668" s="52" t="str">
        <f t="shared" si="309"/>
        <v>CapAl5X5X2.0</v>
      </c>
      <c r="N1668" s="52" t="str">
        <f t="shared" si="313"/>
        <v>CapAl5X5X2.0RA</v>
      </c>
      <c r="O1668" s="52" t="str">
        <f t="shared" si="310"/>
        <v>CapAl5X5X2.0LA</v>
      </c>
      <c r="P1668" s="52" t="s">
        <v>8960</v>
      </c>
      <c r="Q1668" s="50" t="s">
        <v>5113</v>
      </c>
      <c r="R1668" s="50" t="s">
        <v>8946</v>
      </c>
      <c r="S1668" s="50" t="str">
        <f t="shared" ca="1" si="312"/>
        <v>C:\Altium Libraries\Passives Library\DataSheet\Aluminum Electrolytic Capacitors (Panasonic).pdf</v>
      </c>
      <c r="T1668" s="50" t="str">
        <f t="shared" si="311"/>
        <v>5mm HEIGHT BI-POLAR ALUMINUM ELECTROLYTIC CAPACITORS CapAl5X5X2.0 10uF±20% 16 V 85⁰С</v>
      </c>
    </row>
    <row r="1669" spans="1:20" x14ac:dyDescent="0.3">
      <c r="A1669" s="50" t="s">
        <v>8961</v>
      </c>
      <c r="B1669" s="50" t="s">
        <v>8944</v>
      </c>
      <c r="C1669" s="52" t="s">
        <v>8863</v>
      </c>
      <c r="D1669" s="50" t="str">
        <f t="shared" si="306"/>
        <v>22uF</v>
      </c>
      <c r="E1669" s="50" t="s">
        <v>5109</v>
      </c>
      <c r="F1669" s="50" t="str">
        <f t="shared" si="307"/>
        <v>16 V</v>
      </c>
      <c r="G1669" s="50" t="str">
        <f t="shared" si="305"/>
        <v>85⁰С</v>
      </c>
      <c r="H1669" s="52" t="s">
        <v>8754</v>
      </c>
      <c r="I1669" s="50" t="str">
        <f t="shared" si="308"/>
        <v>CapAl6.3X5X2.5mm 22uF, 16 V</v>
      </c>
      <c r="J1669" s="45" t="s">
        <v>23</v>
      </c>
      <c r="K1669" s="53" t="s">
        <v>5111</v>
      </c>
      <c r="L1669" s="45" t="s">
        <v>25</v>
      </c>
      <c r="M1669" s="52" t="str">
        <f t="shared" si="309"/>
        <v>CapAl6.3X5X2.5</v>
      </c>
      <c r="N1669" s="52" t="str">
        <f t="shared" si="313"/>
        <v>CapAl6.3X5X2.5RA</v>
      </c>
      <c r="O1669" s="52" t="str">
        <f t="shared" si="310"/>
        <v>CapAl6.3X5X2.5LA</v>
      </c>
      <c r="P1669" s="52" t="s">
        <v>8962</v>
      </c>
      <c r="Q1669" s="50" t="s">
        <v>5113</v>
      </c>
      <c r="R1669" s="50" t="s">
        <v>8946</v>
      </c>
      <c r="S1669" s="50" t="str">
        <f t="shared" ca="1" si="312"/>
        <v>C:\Altium Libraries\Passives Library\DataSheet\Aluminum Electrolytic Capacitors (Panasonic).pdf</v>
      </c>
      <c r="T1669" s="50" t="str">
        <f t="shared" si="311"/>
        <v>5mm HEIGHT BI-POLAR ALUMINUM ELECTROLYTIC CAPACITORS CapAl6.3X5X2.5 22uF±20% 16 V 85⁰С</v>
      </c>
    </row>
    <row r="1670" spans="1:20" x14ac:dyDescent="0.3">
      <c r="A1670" s="50" t="s">
        <v>8963</v>
      </c>
      <c r="B1670" s="50" t="s">
        <v>8944</v>
      </c>
      <c r="C1670" s="52" t="s">
        <v>8860</v>
      </c>
      <c r="D1670" s="50" t="s">
        <v>5585</v>
      </c>
      <c r="E1670" s="50" t="s">
        <v>5109</v>
      </c>
      <c r="F1670" s="50" t="str">
        <f t="shared" si="307"/>
        <v>25 V</v>
      </c>
      <c r="G1670" s="50" t="str">
        <f t="shared" si="305"/>
        <v>85⁰С</v>
      </c>
      <c r="H1670" s="52" t="s">
        <v>8206</v>
      </c>
      <c r="I1670" s="50" t="str">
        <f t="shared" si="308"/>
        <v>CapAl5X5X2.0mm 3.3uF, 25 V</v>
      </c>
      <c r="J1670" s="45" t="s">
        <v>23</v>
      </c>
      <c r="K1670" s="53" t="s">
        <v>5111</v>
      </c>
      <c r="L1670" s="45" t="s">
        <v>25</v>
      </c>
      <c r="M1670" s="52" t="str">
        <f t="shared" si="309"/>
        <v>CapAl5X5X2.0</v>
      </c>
      <c r="N1670" s="52" t="str">
        <f t="shared" si="313"/>
        <v>CapAl5X5X2.0RA</v>
      </c>
      <c r="O1670" s="52" t="str">
        <f t="shared" si="310"/>
        <v>CapAl5X5X2.0LA</v>
      </c>
      <c r="P1670" s="52" t="s">
        <v>8964</v>
      </c>
      <c r="Q1670" s="50" t="s">
        <v>5113</v>
      </c>
      <c r="R1670" s="50" t="s">
        <v>8946</v>
      </c>
      <c r="S1670" s="50" t="str">
        <f t="shared" ca="1" si="312"/>
        <v>C:\Altium Libraries\Passives Library\DataSheet\Aluminum Electrolytic Capacitors (Panasonic).pdf</v>
      </c>
      <c r="T1670" s="50" t="str">
        <f t="shared" si="311"/>
        <v>5mm HEIGHT BI-POLAR ALUMINUM ELECTROLYTIC CAPACITORS CapAl5X5X2.0 3.3uF±20% 25 V 85⁰С</v>
      </c>
    </row>
    <row r="1671" spans="1:20" x14ac:dyDescent="0.3">
      <c r="A1671" s="50" t="s">
        <v>8965</v>
      </c>
      <c r="B1671" s="50" t="s">
        <v>8944</v>
      </c>
      <c r="C1671" s="52" t="s">
        <v>8860</v>
      </c>
      <c r="D1671" s="50" t="s">
        <v>5588</v>
      </c>
      <c r="E1671" s="50" t="s">
        <v>5109</v>
      </c>
      <c r="F1671" s="50" t="str">
        <f t="shared" si="307"/>
        <v>25 V</v>
      </c>
      <c r="G1671" s="50" t="str">
        <f t="shared" si="305"/>
        <v>85⁰С</v>
      </c>
      <c r="H1671" s="52" t="s">
        <v>8829</v>
      </c>
      <c r="I1671" s="50" t="str">
        <f t="shared" si="308"/>
        <v>CapAl5X5X2.0mm 4.7uF, 25 V</v>
      </c>
      <c r="J1671" s="45" t="s">
        <v>23</v>
      </c>
      <c r="K1671" s="53" t="s">
        <v>5111</v>
      </c>
      <c r="L1671" s="45" t="s">
        <v>25</v>
      </c>
      <c r="M1671" s="52" t="str">
        <f t="shared" si="309"/>
        <v>CapAl5X5X2.0</v>
      </c>
      <c r="N1671" s="52" t="str">
        <f t="shared" si="313"/>
        <v>CapAl5X5X2.0RA</v>
      </c>
      <c r="O1671" s="52" t="str">
        <f t="shared" si="310"/>
        <v>CapAl5X5X2.0LA</v>
      </c>
      <c r="P1671" s="52" t="s">
        <v>8966</v>
      </c>
      <c r="Q1671" s="50" t="s">
        <v>5113</v>
      </c>
      <c r="R1671" s="50" t="s">
        <v>8946</v>
      </c>
      <c r="S1671" s="50" t="str">
        <f t="shared" ca="1" si="312"/>
        <v>C:\Altium Libraries\Passives Library\DataSheet\Aluminum Electrolytic Capacitors (Panasonic).pdf</v>
      </c>
      <c r="T1671" s="50" t="str">
        <f t="shared" si="311"/>
        <v>5mm HEIGHT BI-POLAR ALUMINUM ELECTROLYTIC CAPACITORS CapAl5X5X2.0 4.7uF±20% 25 V 85⁰С</v>
      </c>
    </row>
    <row r="1672" spans="1:20" x14ac:dyDescent="0.3">
      <c r="A1672" s="50" t="s">
        <v>8967</v>
      </c>
      <c r="B1672" s="50" t="s">
        <v>8944</v>
      </c>
      <c r="C1672" s="52" t="s">
        <v>8863</v>
      </c>
      <c r="D1672" s="50" t="str">
        <f t="shared" si="306"/>
        <v>10uF</v>
      </c>
      <c r="E1672" s="50" t="s">
        <v>5109</v>
      </c>
      <c r="F1672" s="50" t="str">
        <f t="shared" si="307"/>
        <v>25 V</v>
      </c>
      <c r="G1672" s="50" t="str">
        <f t="shared" si="305"/>
        <v>85⁰С</v>
      </c>
      <c r="H1672" s="52" t="s">
        <v>8751</v>
      </c>
      <c r="I1672" s="50" t="str">
        <f t="shared" si="308"/>
        <v>CapAl6.3X5X2.5mm 10uF, 25 V</v>
      </c>
      <c r="J1672" s="45" t="s">
        <v>23</v>
      </c>
      <c r="K1672" s="53" t="s">
        <v>5111</v>
      </c>
      <c r="L1672" s="45" t="s">
        <v>25</v>
      </c>
      <c r="M1672" s="52" t="str">
        <f t="shared" si="309"/>
        <v>CapAl6.3X5X2.5</v>
      </c>
      <c r="N1672" s="52" t="str">
        <f t="shared" si="313"/>
        <v>CapAl6.3X5X2.5RA</v>
      </c>
      <c r="O1672" s="52" t="str">
        <f t="shared" si="310"/>
        <v>CapAl6.3X5X2.5LA</v>
      </c>
      <c r="P1672" s="52" t="s">
        <v>8968</v>
      </c>
      <c r="Q1672" s="50" t="s">
        <v>5113</v>
      </c>
      <c r="R1672" s="50" t="s">
        <v>8946</v>
      </c>
      <c r="S1672" s="50" t="str">
        <f t="shared" ca="1" si="312"/>
        <v>C:\Altium Libraries\Passives Library\DataSheet\Aluminum Electrolytic Capacitors (Panasonic).pdf</v>
      </c>
      <c r="T1672" s="50" t="str">
        <f t="shared" si="311"/>
        <v>5mm HEIGHT BI-POLAR ALUMINUM ELECTROLYTIC CAPACITORS CapAl6.3X5X2.5 10uF±20% 25 V 85⁰С</v>
      </c>
    </row>
    <row r="1673" spans="1:20" x14ac:dyDescent="0.3">
      <c r="A1673" s="50" t="s">
        <v>8969</v>
      </c>
      <c r="B1673" s="50" t="s">
        <v>8944</v>
      </c>
      <c r="C1673" s="52" t="s">
        <v>8853</v>
      </c>
      <c r="D1673" s="50" t="s">
        <v>5581</v>
      </c>
      <c r="E1673" s="50" t="s">
        <v>5109</v>
      </c>
      <c r="F1673" s="50" t="str">
        <f t="shared" si="307"/>
        <v>35 V</v>
      </c>
      <c r="G1673" s="50" t="str">
        <f t="shared" si="305"/>
        <v>85⁰С</v>
      </c>
      <c r="H1673" s="52" t="s">
        <v>8836</v>
      </c>
      <c r="I1673" s="50" t="str">
        <f t="shared" si="308"/>
        <v>CapAl4X5X1.5mm 2.2uF, 35 V</v>
      </c>
      <c r="J1673" s="45" t="s">
        <v>23</v>
      </c>
      <c r="K1673" s="53" t="s">
        <v>5111</v>
      </c>
      <c r="L1673" s="45" t="s">
        <v>25</v>
      </c>
      <c r="M1673" s="52" t="str">
        <f t="shared" si="309"/>
        <v>CapAl4X5X1.5</v>
      </c>
      <c r="N1673" s="52" t="str">
        <f t="shared" si="313"/>
        <v>CapAl4X5X1.5RA</v>
      </c>
      <c r="O1673" s="52" t="str">
        <f t="shared" si="310"/>
        <v>CapAl4X5X1.5LA</v>
      </c>
      <c r="P1673" s="52" t="s">
        <v>8970</v>
      </c>
      <c r="Q1673" s="50" t="s">
        <v>5113</v>
      </c>
      <c r="R1673" s="50" t="s">
        <v>8946</v>
      </c>
      <c r="S1673" s="50" t="str">
        <f t="shared" ca="1" si="312"/>
        <v>C:\Altium Libraries\Passives Library\DataSheet\Aluminum Electrolytic Capacitors (Panasonic).pdf</v>
      </c>
      <c r="T1673" s="50" t="str">
        <f t="shared" si="311"/>
        <v>5mm HEIGHT BI-POLAR ALUMINUM ELECTROLYTIC CAPACITORS CapAl4X5X1.5 2.2uF±20% 35 V 85⁰С</v>
      </c>
    </row>
    <row r="1674" spans="1:20" x14ac:dyDescent="0.3">
      <c r="A1674" s="50" t="s">
        <v>8971</v>
      </c>
      <c r="B1674" s="50" t="s">
        <v>8944</v>
      </c>
      <c r="C1674" s="52" t="s">
        <v>8860</v>
      </c>
      <c r="D1674" s="50" t="s">
        <v>5581</v>
      </c>
      <c r="E1674" s="50" t="s">
        <v>5109</v>
      </c>
      <c r="F1674" s="50" t="str">
        <f t="shared" si="307"/>
        <v>50 V</v>
      </c>
      <c r="G1674" s="50" t="str">
        <f t="shared" si="305"/>
        <v>85⁰С</v>
      </c>
      <c r="H1674" s="52" t="s">
        <v>8783</v>
      </c>
      <c r="I1674" s="50" t="str">
        <f t="shared" si="308"/>
        <v>CapAl5X5X2.0mm 2.2uF, 50 V</v>
      </c>
      <c r="J1674" s="45" t="s">
        <v>23</v>
      </c>
      <c r="K1674" s="53" t="s">
        <v>5111</v>
      </c>
      <c r="L1674" s="45" t="s">
        <v>25</v>
      </c>
      <c r="M1674" s="52" t="str">
        <f t="shared" si="309"/>
        <v>CapAl5X5X2.0</v>
      </c>
      <c r="N1674" s="52" t="str">
        <f t="shared" si="313"/>
        <v>CapAl5X5X2.0RA</v>
      </c>
      <c r="O1674" s="52" t="str">
        <f t="shared" si="310"/>
        <v>CapAl5X5X2.0LA</v>
      </c>
      <c r="P1674" s="52" t="s">
        <v>8972</v>
      </c>
      <c r="Q1674" s="50" t="s">
        <v>5113</v>
      </c>
      <c r="R1674" s="50" t="s">
        <v>8946</v>
      </c>
      <c r="S1674" s="50" t="str">
        <f t="shared" ca="1" si="312"/>
        <v>C:\Altium Libraries\Passives Library\DataSheet\Aluminum Electrolytic Capacitors (Panasonic).pdf</v>
      </c>
      <c r="T1674" s="50" t="str">
        <f t="shared" si="311"/>
        <v>5mm HEIGHT BI-POLAR ALUMINUM ELECTROLYTIC CAPACITORS CapAl5X5X2.0 2.2uF±20% 50 V 85⁰С</v>
      </c>
    </row>
    <row r="1675" spans="1:20" x14ac:dyDescent="0.3">
      <c r="A1675" s="61"/>
      <c r="B1675" s="61"/>
      <c r="C1675" s="62"/>
      <c r="D1675" s="61"/>
      <c r="E1675" s="61"/>
      <c r="F1675" s="63"/>
      <c r="G1675" s="61"/>
      <c r="H1675" s="62"/>
      <c r="I1675" s="63"/>
      <c r="J1675" s="61"/>
      <c r="K1675" s="61"/>
      <c r="L1675" s="61"/>
      <c r="M1675" s="62"/>
      <c r="N1675" s="62"/>
      <c r="O1675" s="62"/>
      <c r="P1675" s="62"/>
      <c r="Q1675" s="61"/>
      <c r="R1675" s="63"/>
      <c r="S1675" s="63"/>
      <c r="T1675" s="63"/>
    </row>
    <row r="1676" spans="1:20" x14ac:dyDescent="0.3">
      <c r="A1676" s="50" t="s">
        <v>8973</v>
      </c>
      <c r="B1676" s="50" t="s">
        <v>8974</v>
      </c>
      <c r="C1676" s="52" t="s">
        <v>8975</v>
      </c>
      <c r="D1676" s="50" t="s">
        <v>8976</v>
      </c>
      <c r="E1676" s="50" t="s">
        <v>5109</v>
      </c>
      <c r="F1676" s="50" t="s">
        <v>8977</v>
      </c>
      <c r="G1676" s="50" t="str">
        <f t="shared" si="305"/>
        <v>85⁰С</v>
      </c>
      <c r="H1676" s="52" t="s">
        <v>8978</v>
      </c>
      <c r="I1676" s="50" t="str">
        <f t="shared" ref="I1676" si="314">CONCATENATE(M1676,"mm ",D1676,", ",F1676)</f>
        <v>CapAl35X60X10.0mm 22000uF, 63 V</v>
      </c>
      <c r="J1676" s="45" t="s">
        <v>23</v>
      </c>
      <c r="K1676" s="53" t="s">
        <v>5111</v>
      </c>
      <c r="L1676" s="45" t="s">
        <v>25</v>
      </c>
      <c r="M1676" s="52" t="str">
        <f t="shared" ref="M1676" si="315">CONCATENATE("CapAl",MID(C1676,1,FIND("m",C1676,1)-1))</f>
        <v>CapAl35X60X10.0</v>
      </c>
      <c r="N1676" s="52"/>
      <c r="O1676" s="52"/>
      <c r="P1676" s="52" t="s">
        <v>8979</v>
      </c>
      <c r="Q1676" s="50" t="s">
        <v>8980</v>
      </c>
      <c r="R1676" s="50" t="s">
        <v>8981</v>
      </c>
      <c r="S1676" s="50" t="str">
        <f ca="1">CONCATENATE(LEFT(CELL("имяфайла"), FIND("[",CELL("имяфайла"))-1),"DataSheet\LS series Snap-in Aluminium Electrolytic Capacitors (Jamicon).pdf")</f>
        <v>C:\Altium Libraries\Passives Library\DataSheet\LS series Snap-in Aluminium Electrolytic Capacitors (Jamicon).pdf</v>
      </c>
      <c r="T1676" s="50" t="str">
        <f t="shared" ref="T1676" si="316">CONCATENATE(R1676," ",M1676," ",D1676,E1676," ",F1676," ",G1676)</f>
        <v>Snap-in Type Aluminium Electrolytic Capacitors CapAl35X60X10.0 22000uF±20% 63 V 85⁰С</v>
      </c>
    </row>
    <row r="1677" spans="1:20" x14ac:dyDescent="0.3">
      <c r="A1677" s="53"/>
      <c r="B1677" s="53"/>
      <c r="C1677" s="64"/>
      <c r="D1677" s="53"/>
      <c r="E1677" s="53"/>
      <c r="F1677" s="53"/>
      <c r="G1677" s="53"/>
      <c r="H1677" s="64"/>
      <c r="I1677" s="50"/>
      <c r="J1677" s="53"/>
      <c r="K1677" s="53"/>
      <c r="L1677" s="53"/>
      <c r="M1677" s="52"/>
      <c r="N1677" s="53"/>
      <c r="O1677" s="53"/>
      <c r="P1677" s="53"/>
      <c r="Q1677" s="53"/>
      <c r="R1677" s="53"/>
      <c r="S1677" s="53"/>
      <c r="T1677" s="53"/>
    </row>
  </sheetData>
  <hyperlinks>
    <hyperlink ref="H30" r:id="rId1" display="DataSheet\Aluminum Electrolytic Capacitors(Panasonic).pdf"/>
  </hyperlinks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0" zoomScaleNormal="80" workbookViewId="0">
      <selection activeCell="D16" sqref="D16"/>
    </sheetView>
  </sheetViews>
  <sheetFormatPr defaultRowHeight="14.4" x14ac:dyDescent="0.3"/>
  <cols>
    <col min="1" max="1" width="12.109375" bestFit="1" customWidth="1"/>
    <col min="3" max="3" width="5.88671875" bestFit="1" customWidth="1"/>
    <col min="6" max="6" width="7.109375" bestFit="1" customWidth="1"/>
    <col min="7" max="7" width="11.77734375" bestFit="1" customWidth="1"/>
    <col min="8" max="8" width="18.44140625" bestFit="1" customWidth="1"/>
    <col min="9" max="9" width="41" bestFit="1" customWidth="1"/>
    <col min="10" max="10" width="23.33203125" bestFit="1" customWidth="1"/>
    <col min="11" max="11" width="13.44140625" bestFit="1" customWidth="1"/>
    <col min="12" max="12" width="23.109375" bestFit="1" customWidth="1"/>
    <col min="13" max="13" width="15.6640625" style="4" bestFit="1" customWidth="1"/>
    <col min="14" max="15" width="15.6640625" bestFit="1" customWidth="1"/>
    <col min="16" max="16" width="48.21875" style="4" bestFit="1" customWidth="1"/>
    <col min="17" max="17" width="95" bestFit="1" customWidth="1"/>
    <col min="18" max="18" width="78.77734375" bestFit="1" customWidth="1"/>
    <col min="19" max="19" width="147.21875" bestFit="1" customWidth="1"/>
    <col min="20" max="20" width="78.77734375" bestFit="1" customWidth="1"/>
  </cols>
  <sheetData>
    <row r="1" spans="1:18" s="19" customFormat="1" x14ac:dyDescent="0.3">
      <c r="A1" s="48" t="s">
        <v>0</v>
      </c>
      <c r="B1" s="48" t="s">
        <v>4677</v>
      </c>
      <c r="C1" s="49" t="s">
        <v>1</v>
      </c>
      <c r="D1" s="49" t="s">
        <v>2</v>
      </c>
      <c r="E1" s="49" t="s">
        <v>3</v>
      </c>
      <c r="F1" s="49" t="s">
        <v>5103</v>
      </c>
      <c r="G1" s="49" t="s">
        <v>5104</v>
      </c>
      <c r="H1" s="49" t="s">
        <v>5105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8" t="s">
        <v>12</v>
      </c>
      <c r="O1" s="49" t="s">
        <v>13</v>
      </c>
      <c r="P1" s="49" t="s">
        <v>14</v>
      </c>
      <c r="Q1" s="49" t="s">
        <v>15</v>
      </c>
      <c r="R1" s="49" t="s">
        <v>16</v>
      </c>
    </row>
    <row r="2" spans="1:18" s="19" customFormat="1" x14ac:dyDescent="0.3">
      <c r="A2" s="50" t="s">
        <v>8982</v>
      </c>
      <c r="B2" s="50" t="s">
        <v>8983</v>
      </c>
      <c r="C2" s="51" t="s">
        <v>8984</v>
      </c>
      <c r="D2" s="50" t="s">
        <v>8985</v>
      </c>
      <c r="E2" s="50" t="s">
        <v>5109</v>
      </c>
      <c r="F2" s="50" t="str">
        <f>CONCATENATE(IF((MID(N2,1,3))="2R5",2.5,IF((MID(N2,1,3))="100",100,IF((MID(N2,1,3))="10S",10,IF((MID(N2,1,2))="4S",4,IF((MID(N2,1,2))="6S",6,IF((MID(N2,1,3))="16S",16,IF((MID(N2,1,3))="20S",20,IF((MID(N2,1,3))="25S",25,IF((MID(N2,1,3))="32S",32,)))))))))," V")</f>
        <v>16 V</v>
      </c>
      <c r="G2" s="50" t="str">
        <f>CONCATENATE((IF(OR(B2="TA",B2="TP"),125,105)),"⁰С")</f>
        <v>105⁰С</v>
      </c>
      <c r="H2" s="52" t="s">
        <v>8986</v>
      </c>
      <c r="I2" s="52" t="str">
        <f>CONCATENATE("Case: ",C2,"; ",D2,", ",F2,", ",H2)</f>
        <v>Case: C9; 270uF, 16 V, 5040 mA (100 kHz)</v>
      </c>
      <c r="J2" s="45" t="s">
        <v>23</v>
      </c>
      <c r="K2" s="53" t="s">
        <v>5111</v>
      </c>
      <c r="L2" s="45" t="s">
        <v>25</v>
      </c>
      <c r="M2" s="50" t="s">
        <v>8987</v>
      </c>
      <c r="N2" s="50" t="s">
        <v>8988</v>
      </c>
      <c r="O2" s="50" t="s">
        <v>5113</v>
      </c>
      <c r="P2" t="s">
        <v>8989</v>
      </c>
      <c r="Q2" s="22" t="str">
        <f ca="1">CONCATENATE(LEFT(CELL("имяфайла"), FIND("[",CELL("имяфайла"))-1),"DataSheet\Conductive Polymer Aluminum Solid Capacitors (Panasonic).pdf")</f>
        <v>C:\Altium Libraries\Passives Library\DataSheet\Conductive Polymer Aluminum Solid Capacitors (Panasonic).pdf</v>
      </c>
      <c r="R2" s="52" t="str">
        <f>CONCATENATE(P2," Size:",C2," ",D2,E2," ",F2," ",G2)</f>
        <v>Conductive Polymer Aluminum Solid Capacitors Size:C9 270uF±20% 16 V 105⁰С</v>
      </c>
    </row>
    <row r="3" spans="1:18" s="19" customFormat="1" x14ac:dyDescent="0.3">
      <c r="A3" s="50" t="s">
        <v>8990</v>
      </c>
      <c r="B3" s="50" t="s">
        <v>8983</v>
      </c>
      <c r="C3" s="51" t="s">
        <v>8991</v>
      </c>
      <c r="D3" s="50" t="s">
        <v>8985</v>
      </c>
      <c r="E3" s="50" t="s">
        <v>5109</v>
      </c>
      <c r="F3" s="50" t="str">
        <f>CONCATENATE(IF((MID(N3,1,3))="2R5",2.5,IF((MID(N3,1,3))="100",100,IF((MID(N3,1,3))="10S",10,IF((MID(N3,1,2))="4S",4,IF((MID(N3,1,2))="6S",6,IF((MID(N3,1,3))="16S",16,IF((MID(N3,1,3))="20S",20,IF((MID(N3,1,3))="25S",25,IF((MID(N3,1,3))="32S",32,)))))))))," V")</f>
        <v>16 V</v>
      </c>
      <c r="G3" s="50" t="str">
        <f>CONCATENATE((IF(OR(B3="TA",B3="TP"),125,105)),"⁰С")</f>
        <v>105⁰С</v>
      </c>
      <c r="H3" s="52" t="s">
        <v>8992</v>
      </c>
      <c r="I3" s="52" t="str">
        <f>CONCATENATE("Case: ",C3,", ",D3,", ",F3,", ",H3)</f>
        <v>Case: C10, 270uF, 16 V, 5800 mA (100 kHz)</v>
      </c>
      <c r="J3" s="45" t="s">
        <v>23</v>
      </c>
      <c r="K3" s="53" t="s">
        <v>5111</v>
      </c>
      <c r="L3" s="45" t="s">
        <v>25</v>
      </c>
      <c r="M3" s="50" t="str">
        <f>CONCATENATE("CapSolid",C3)</f>
        <v>CapSolidC10</v>
      </c>
      <c r="N3" s="50" t="s">
        <v>8993</v>
      </c>
      <c r="O3" s="50" t="s">
        <v>5113</v>
      </c>
      <c r="P3" t="s">
        <v>8989</v>
      </c>
      <c r="Q3" s="22" t="str">
        <f ca="1">CONCATENATE(LEFT(CELL("имяфайла"), FIND("[",CELL("имяфайла"))-1),"DataSheet\Conductive Polymer Aluminum Solid Capacitors (Panasonic).pdf")</f>
        <v>C:\Altium Libraries\Passives Library\DataSheet\Conductive Polymer Aluminum Solid Capacitors (Panasonic).pdf</v>
      </c>
      <c r="R3" s="52" t="str">
        <f>CONCATENATE(P3," Size:",C3," ",D3,E3," ",F3," ",G3)</f>
        <v>Conductive Polymer Aluminum Solid Capacitors Size:C10 270uF±20% 16 V 105⁰С</v>
      </c>
    </row>
    <row r="4" spans="1:18" s="19" customFormat="1" x14ac:dyDescent="0.3">
      <c r="A4" s="50" t="s">
        <v>8994</v>
      </c>
      <c r="B4" s="50" t="s">
        <v>8983</v>
      </c>
      <c r="C4" s="51" t="s">
        <v>8995</v>
      </c>
      <c r="D4" s="50" t="s">
        <v>8996</v>
      </c>
      <c r="E4" s="50" t="s">
        <v>5109</v>
      </c>
      <c r="F4" s="50" t="str">
        <f>CONCATENATE(IF((MID(N4,1,3))="2R5",2.5,IF((MID(N4,1,3))="100",100,IF((MID(N4,1,3))="10S",10,IF((MID(N4,1,2))="4S",4,IF((MID(N4,1,2))="6S",6,IF((MID(N4,1,3))="16S",16,IF((MID(N4,1,3))="20S",20,IF((MID(N4,1,3))="25S",25,IF((MID(N4,1,3))="32S",32,)))))))))," V")</f>
        <v>16 V</v>
      </c>
      <c r="G4" s="50" t="str">
        <f>CONCATENATE((IF(OR(B4="TA",B4="TP"),125,105)),"⁰С")</f>
        <v>105⁰С</v>
      </c>
      <c r="H4" s="52" t="s">
        <v>8997</v>
      </c>
      <c r="I4" s="52" t="str">
        <f>CONCATENATE("Case: ",C4,", ",D4,", ",F4,", ",H4)</f>
        <v>Case: E9, 470uF, 16 V, 5400 mA (100 kHz)</v>
      </c>
      <c r="J4" s="45" t="s">
        <v>23</v>
      </c>
      <c r="K4" s="53" t="s">
        <v>5111</v>
      </c>
      <c r="L4" s="45" t="s">
        <v>25</v>
      </c>
      <c r="M4" s="50" t="str">
        <f>CONCATENATE("CapSolid",C4)</f>
        <v>CapSolidE9</v>
      </c>
      <c r="N4" s="4" t="s">
        <v>8998</v>
      </c>
      <c r="O4" s="50" t="s">
        <v>5113</v>
      </c>
      <c r="P4" t="s">
        <v>8989</v>
      </c>
      <c r="Q4" s="22" t="str">
        <f ca="1">CONCATENATE(LEFT(CELL("имяфайла"), FIND("[",CELL("имяфайла"))-1),"DataSheet\Conductive Polymer Aluminum Solid Capacitors (Panasonic).pdf")</f>
        <v>C:\Altium Libraries\Passives Library\DataSheet\Conductive Polymer Aluminum Solid Capacitors (Panasonic).pdf</v>
      </c>
      <c r="R4" s="52" t="str">
        <f>CONCATENATE(P4," Size:",C4," ",D4,E4," ",F4," ",G4)</f>
        <v>Conductive Polymer Aluminum Solid Capacitors Size:E9 470uF±20% 16 V 105⁰С</v>
      </c>
    </row>
    <row r="5" spans="1:18" x14ac:dyDescent="0.3">
      <c r="A5" s="50" t="s">
        <v>8999</v>
      </c>
      <c r="B5" s="50" t="s">
        <v>8983</v>
      </c>
      <c r="C5" s="5" t="s">
        <v>9000</v>
      </c>
      <c r="D5" s="4" t="s">
        <v>9001</v>
      </c>
      <c r="E5" s="50" t="s">
        <v>5109</v>
      </c>
      <c r="F5" s="50" t="str">
        <f>CONCATENATE(IF((MID(N5,1,3))="2R5",2.5,IF((MID(N5,1,3))="100",100,IF((MID(N5,1,3))="10S",10,IF((MID(N5,1,2))="4S",4,IF((MID(N5,1,2))="6S",6,IF((MID(N5,1,3))="16S",16,IF((MID(N5,1,3))="20S",20,IF((MID(N5,1,3))="25S",25,IF((MID(N5,1,3))="32S",32,)))))))))," V")</f>
        <v>16 V</v>
      </c>
      <c r="G5" s="50" t="str">
        <f>CONCATENATE((IF(OR(B5="TA",B5="TP"),125,105)),"⁰С")</f>
        <v>105⁰С</v>
      </c>
      <c r="H5" s="52" t="s">
        <v>9002</v>
      </c>
      <c r="I5" s="52" t="str">
        <f>CONCATENATE("Case: ",C5,", ",D5,", ",F5,", ",H5)</f>
        <v>Case: E13, 560uF, 16 V, 6100 mA (100 kHz)</v>
      </c>
      <c r="J5" s="45" t="s">
        <v>23</v>
      </c>
      <c r="K5" s="53" t="s">
        <v>5111</v>
      </c>
      <c r="L5" s="45" t="s">
        <v>25</v>
      </c>
      <c r="M5" s="50" t="str">
        <f>CONCATENATE("CapSolid",C5)</f>
        <v>CapSolidE13</v>
      </c>
      <c r="N5" s="4" t="s">
        <v>9003</v>
      </c>
      <c r="O5" s="50" t="s">
        <v>5113</v>
      </c>
      <c r="P5" t="s">
        <v>8989</v>
      </c>
      <c r="Q5" s="22" t="str">
        <f ca="1">CONCATENATE(LEFT(CELL("имяфайла"), FIND("[",CELL("имяфайла"))-1),"DataSheet\Conductive Polymer Aluminum Solid Capacitors (Panasonic).pdf")</f>
        <v>C:\Altium Libraries\Passives Library\DataSheet\Conductive Polymer Aluminum Solid Capacitors (Panasonic).pdf</v>
      </c>
      <c r="R5" s="52" t="str">
        <f>CONCATENATE(P5," Size:",C5," ",D5,E5," ",F5," ",G5)</f>
        <v>Conductive Polymer Aluminum Solid Capacitors Size:E13 560uF±20% 16 V 105⁰С</v>
      </c>
    </row>
    <row r="6" spans="1:18" x14ac:dyDescent="0.3">
      <c r="C6" s="25"/>
    </row>
    <row r="7" spans="1:18" x14ac:dyDescent="0.3">
      <c r="C7" s="25"/>
    </row>
    <row r="8" spans="1:18" x14ac:dyDescent="0.3">
      <c r="C8" s="25"/>
    </row>
    <row r="9" spans="1:18" x14ac:dyDescent="0.3">
      <c r="C9" s="25"/>
    </row>
    <row r="10" spans="1:18" x14ac:dyDescent="0.3">
      <c r="C10" s="25"/>
    </row>
    <row r="11" spans="1:18" x14ac:dyDescent="0.3">
      <c r="C11" s="25"/>
    </row>
    <row r="12" spans="1:18" x14ac:dyDescent="0.3">
      <c r="C12" s="25"/>
    </row>
    <row r="13" spans="1:18" x14ac:dyDescent="0.3">
      <c r="C13" s="25"/>
    </row>
    <row r="14" spans="1:18" x14ac:dyDescent="0.3">
      <c r="C14" s="25"/>
    </row>
    <row r="15" spans="1:18" x14ac:dyDescent="0.3">
      <c r="C15" s="25"/>
    </row>
    <row r="16" spans="1:18" x14ac:dyDescent="0.3">
      <c r="C16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80" zoomScaleNormal="80" workbookViewId="0">
      <selection activeCell="O15" sqref="O15"/>
    </sheetView>
  </sheetViews>
  <sheetFormatPr defaultRowHeight="14.4" x14ac:dyDescent="0.3"/>
  <cols>
    <col min="2" max="2" width="19.5546875" bestFit="1" customWidth="1"/>
    <col min="3" max="3" width="7" style="4" bestFit="1" customWidth="1"/>
    <col min="4" max="4" width="10.88671875" bestFit="1" customWidth="1"/>
    <col min="5" max="5" width="9.6640625" bestFit="1" customWidth="1"/>
    <col min="6" max="6" width="32.21875" bestFit="1" customWidth="1"/>
    <col min="7" max="7" width="23.33203125" bestFit="1" customWidth="1"/>
    <col min="8" max="8" width="11.44140625" bestFit="1" customWidth="1"/>
    <col min="9" max="9" width="23.109375" bestFit="1" customWidth="1"/>
    <col min="10" max="10" width="13.77734375" customWidth="1"/>
    <col min="11" max="11" width="22.44140625" style="4" bestFit="1" customWidth="1"/>
    <col min="12" max="12" width="19.5546875" bestFit="1" customWidth="1"/>
    <col min="13" max="13" width="29.33203125" bestFit="1" customWidth="1"/>
    <col min="14" max="14" width="92.21875" bestFit="1" customWidth="1"/>
    <col min="15" max="15" width="42.33203125" bestFit="1" customWidth="1"/>
    <col min="16" max="16" width="11.21875" bestFit="1" customWidth="1"/>
  </cols>
  <sheetData>
    <row r="1" spans="1:16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5105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372</v>
      </c>
      <c r="K1" s="15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30"/>
    </row>
    <row r="2" spans="1:16" x14ac:dyDescent="0.3">
      <c r="A2" s="4" t="s">
        <v>9004</v>
      </c>
      <c r="B2" s="3" t="s">
        <v>580</v>
      </c>
      <c r="C2" s="4" t="s">
        <v>9005</v>
      </c>
      <c r="D2" s="45" t="s">
        <v>9006</v>
      </c>
      <c r="E2" s="4" t="s">
        <v>9007</v>
      </c>
      <c r="F2" s="4" t="str">
        <f>CONCATENATE(J2," ",B2,C2)</f>
        <v>IND0805 0805 (2.0*1.25mm) 1.0u</v>
      </c>
      <c r="G2" s="3" t="s">
        <v>23</v>
      </c>
      <c r="H2" s="3" t="s">
        <v>9008</v>
      </c>
      <c r="I2" s="3" t="s">
        <v>25</v>
      </c>
      <c r="J2" s="3" t="s">
        <v>9009</v>
      </c>
      <c r="K2" s="4" t="s">
        <v>9010</v>
      </c>
      <c r="L2" s="3" t="s">
        <v>9011</v>
      </c>
      <c r="M2" s="4" t="s">
        <v>9012</v>
      </c>
      <c r="N2" s="4" t="str">
        <f ca="1">CONCATENATE(LEFT(CELL("имяфайла"), FIND("[",CELL("имяфайла"))-1),"DataSheet\CIGT201208EH1R0MNE (Samsung).pdf")</f>
        <v>C:\Altium Libraries\Passives Library\DataSheet\CIGT201208EH1R0MNE (Samsung).pdf</v>
      </c>
      <c r="O2" s="4" t="str">
        <f>CONCATENATE(M2," ",C2,D2," ",E2," ",)</f>
        <v xml:space="preserve">SMALL POWER INDUCTOR 1.0u±20% 3.5A </v>
      </c>
    </row>
    <row r="3" spans="1:16" x14ac:dyDescent="0.3">
      <c r="A3" s="4" t="s">
        <v>9013</v>
      </c>
      <c r="B3" s="3" t="s">
        <v>398</v>
      </c>
      <c r="C3" s="4" t="s">
        <v>9014</v>
      </c>
      <c r="D3" s="45" t="s">
        <v>9015</v>
      </c>
      <c r="E3" s="4" t="s">
        <v>9016</v>
      </c>
      <c r="F3" s="4" t="str">
        <f t="shared" ref="F3:F10" si="0">CONCATENATE(J3," ",B3,C3)</f>
        <v>IND0603 0603 (1.6*0.8mm) 0.22u</v>
      </c>
      <c r="G3" s="3" t="s">
        <v>23</v>
      </c>
      <c r="H3" s="3" t="s">
        <v>9008</v>
      </c>
      <c r="I3" s="3" t="s">
        <v>25</v>
      </c>
      <c r="J3" s="3" t="s">
        <v>9017</v>
      </c>
      <c r="K3" s="4" t="s">
        <v>9018</v>
      </c>
      <c r="L3" s="3" t="s">
        <v>9019</v>
      </c>
      <c r="M3" s="4" t="s">
        <v>9012</v>
      </c>
      <c r="N3" s="4" t="str">
        <f ca="1">CONCATENATE(LEFT(CELL("имяфайла"), FIND("[",CELL("имяфайла"))-1),"DataSheet\SMD Inductor 0603 (Murata Electronics).pdf")</f>
        <v>C:\Altium Libraries\Passives Library\DataSheet\SMD Inductor 0603 (Murata Electronics).pdf</v>
      </c>
      <c r="O3" s="4" t="str">
        <f t="shared" ref="O3:O9" si="1">CONCATENATE(M3," ",C3,D3," ",E3," ",)</f>
        <v xml:space="preserve">SMALL POWER INDUCTOR 0.22u±30% 1.25A </v>
      </c>
    </row>
    <row r="4" spans="1:16" x14ac:dyDescent="0.3">
      <c r="A4" s="4" t="s">
        <v>9020</v>
      </c>
      <c r="B4" s="3" t="s">
        <v>398</v>
      </c>
      <c r="C4" s="4" t="s">
        <v>9021</v>
      </c>
      <c r="D4" s="45" t="s">
        <v>9015</v>
      </c>
      <c r="E4" s="4" t="s">
        <v>9022</v>
      </c>
      <c r="F4" s="4" t="str">
        <f t="shared" si="0"/>
        <v>IND0603 0603 (1.6*0.8mm) 0.47u</v>
      </c>
      <c r="G4" s="3" t="s">
        <v>23</v>
      </c>
      <c r="H4" s="3" t="s">
        <v>9008</v>
      </c>
      <c r="I4" s="3" t="s">
        <v>25</v>
      </c>
      <c r="J4" s="3" t="s">
        <v>9017</v>
      </c>
      <c r="K4" s="4" t="s">
        <v>9023</v>
      </c>
      <c r="L4" s="3" t="s">
        <v>9019</v>
      </c>
      <c r="M4" s="4" t="s">
        <v>9012</v>
      </c>
      <c r="N4" s="4" t="str">
        <f t="shared" ref="N4:N9" ca="1" si="2">CONCATENATE(LEFT(CELL("имяфайла"), FIND("[",CELL("имяфайла"))-1),"DataSheet\SMD Inductor 0603 (Murata Electronics).pdf")</f>
        <v>C:\Altium Libraries\Passives Library\DataSheet\SMD Inductor 0603 (Murata Electronics).pdf</v>
      </c>
      <c r="O4" s="4" t="str">
        <f t="shared" si="1"/>
        <v xml:space="preserve">SMALL POWER INDUCTOR 0.47u±30% 1.1A </v>
      </c>
    </row>
    <row r="5" spans="1:16" x14ac:dyDescent="0.3">
      <c r="A5" s="4" t="s">
        <v>9024</v>
      </c>
      <c r="B5" s="3" t="s">
        <v>398</v>
      </c>
      <c r="C5" s="4" t="s">
        <v>9005</v>
      </c>
      <c r="D5" s="45" t="s">
        <v>9006</v>
      </c>
      <c r="E5" s="4" t="s">
        <v>9025</v>
      </c>
      <c r="F5" s="4" t="str">
        <f t="shared" si="0"/>
        <v>IND0603 0603 (1.6*0.8mm) 1.0u</v>
      </c>
      <c r="G5" s="3" t="s">
        <v>23</v>
      </c>
      <c r="H5" s="3" t="s">
        <v>9008</v>
      </c>
      <c r="I5" s="3" t="s">
        <v>25</v>
      </c>
      <c r="J5" s="3" t="s">
        <v>9017</v>
      </c>
      <c r="K5" s="4" t="s">
        <v>9026</v>
      </c>
      <c r="L5" s="3" t="s">
        <v>9019</v>
      </c>
      <c r="M5" s="4" t="s">
        <v>9012</v>
      </c>
      <c r="N5" s="4" t="str">
        <f t="shared" ca="1" si="2"/>
        <v>C:\Altium Libraries\Passives Library\DataSheet\SMD Inductor 0603 (Murata Electronics).pdf</v>
      </c>
      <c r="O5" s="4" t="str">
        <f t="shared" si="1"/>
        <v xml:space="preserve">SMALL POWER INDUCTOR 1.0u±20% 0.95A </v>
      </c>
    </row>
    <row r="6" spans="1:16" x14ac:dyDescent="0.3">
      <c r="A6" s="4" t="s">
        <v>9027</v>
      </c>
      <c r="B6" s="3" t="s">
        <v>398</v>
      </c>
      <c r="C6" s="4" t="s">
        <v>9028</v>
      </c>
      <c r="D6" s="45" t="s">
        <v>9006</v>
      </c>
      <c r="E6" s="4" t="s">
        <v>9029</v>
      </c>
      <c r="F6" s="4" t="str">
        <f t="shared" si="0"/>
        <v>IND0603 0603 (1.6*0.8mm) 1.5u</v>
      </c>
      <c r="G6" s="3" t="s">
        <v>23</v>
      </c>
      <c r="H6" s="3" t="s">
        <v>9008</v>
      </c>
      <c r="I6" s="3" t="s">
        <v>25</v>
      </c>
      <c r="J6" s="3" t="s">
        <v>9017</v>
      </c>
      <c r="K6" s="4" t="s">
        <v>9030</v>
      </c>
      <c r="L6" s="3" t="s">
        <v>9019</v>
      </c>
      <c r="M6" s="4" t="s">
        <v>9012</v>
      </c>
      <c r="N6" s="4" t="str">
        <f t="shared" ca="1" si="2"/>
        <v>C:\Altium Libraries\Passives Library\DataSheet\SMD Inductor 0603 (Murata Electronics).pdf</v>
      </c>
      <c r="O6" s="4" t="str">
        <f t="shared" si="1"/>
        <v xml:space="preserve">SMALL POWER INDUCTOR 1.5u±20% 0.80A </v>
      </c>
    </row>
    <row r="7" spans="1:16" x14ac:dyDescent="0.3">
      <c r="A7" s="4" t="s">
        <v>9031</v>
      </c>
      <c r="B7" s="3" t="s">
        <v>398</v>
      </c>
      <c r="C7" s="4" t="s">
        <v>9032</v>
      </c>
      <c r="D7" s="45" t="s">
        <v>9006</v>
      </c>
      <c r="E7" s="4" t="s">
        <v>9033</v>
      </c>
      <c r="F7" s="4" t="str">
        <f t="shared" si="0"/>
        <v>IND0603 0603 (1.6*0.8mm) 2.2u</v>
      </c>
      <c r="G7" s="3" t="s">
        <v>23</v>
      </c>
      <c r="H7" s="3" t="s">
        <v>9008</v>
      </c>
      <c r="I7" s="3" t="s">
        <v>25</v>
      </c>
      <c r="J7" s="3" t="s">
        <v>9017</v>
      </c>
      <c r="K7" s="4" t="s">
        <v>9034</v>
      </c>
      <c r="L7" s="3" t="s">
        <v>9019</v>
      </c>
      <c r="M7" s="4" t="s">
        <v>9012</v>
      </c>
      <c r="N7" s="4" t="str">
        <f t="shared" ca="1" si="2"/>
        <v>C:\Altium Libraries\Passives Library\DataSheet\SMD Inductor 0603 (Murata Electronics).pdf</v>
      </c>
      <c r="O7" s="4" t="str">
        <f t="shared" si="1"/>
        <v xml:space="preserve">SMALL POWER INDUCTOR 2.2u±20% 0.75A </v>
      </c>
    </row>
    <row r="8" spans="1:16" x14ac:dyDescent="0.3">
      <c r="A8" s="4" t="s">
        <v>9035</v>
      </c>
      <c r="B8" s="3" t="s">
        <v>398</v>
      </c>
      <c r="C8" s="4" t="s">
        <v>9036</v>
      </c>
      <c r="D8" s="45" t="s">
        <v>9006</v>
      </c>
      <c r="E8" s="4" t="s">
        <v>9037</v>
      </c>
      <c r="F8" s="4" t="str">
        <f t="shared" si="0"/>
        <v>IND0603 0603 (1.6*0.8mm) 3.3u</v>
      </c>
      <c r="G8" s="3" t="s">
        <v>23</v>
      </c>
      <c r="H8" s="3" t="s">
        <v>9008</v>
      </c>
      <c r="I8" s="3" t="s">
        <v>25</v>
      </c>
      <c r="J8" s="3" t="s">
        <v>9017</v>
      </c>
      <c r="K8" s="4" t="s">
        <v>9038</v>
      </c>
      <c r="L8" s="3" t="s">
        <v>9019</v>
      </c>
      <c r="M8" s="4" t="s">
        <v>9012</v>
      </c>
      <c r="N8" s="4" t="str">
        <f t="shared" ca="1" si="2"/>
        <v>C:\Altium Libraries\Passives Library\DataSheet\SMD Inductor 0603 (Murata Electronics).pdf</v>
      </c>
      <c r="O8" s="4" t="str">
        <f t="shared" si="1"/>
        <v xml:space="preserve">SMALL POWER INDUCTOR 3.3u±20% 0.70A </v>
      </c>
    </row>
    <row r="9" spans="1:16" x14ac:dyDescent="0.3">
      <c r="A9" s="4" t="s">
        <v>9039</v>
      </c>
      <c r="B9" s="3" t="s">
        <v>398</v>
      </c>
      <c r="C9" s="4" t="s">
        <v>9040</v>
      </c>
      <c r="D9" s="45" t="s">
        <v>9006</v>
      </c>
      <c r="E9" s="4" t="s">
        <v>9041</v>
      </c>
      <c r="F9" s="4" t="str">
        <f t="shared" si="0"/>
        <v>IND0603 0603 (1.6*0.8mm) 4.7u</v>
      </c>
      <c r="G9" s="3" t="s">
        <v>23</v>
      </c>
      <c r="H9" s="3" t="s">
        <v>9008</v>
      </c>
      <c r="I9" s="3" t="s">
        <v>25</v>
      </c>
      <c r="J9" s="3" t="s">
        <v>9017</v>
      </c>
      <c r="K9" s="4" t="s">
        <v>9042</v>
      </c>
      <c r="L9" s="3" t="s">
        <v>9019</v>
      </c>
      <c r="M9" s="4" t="s">
        <v>9012</v>
      </c>
      <c r="N9" s="4" t="str">
        <f t="shared" ca="1" si="2"/>
        <v>C:\Altium Libraries\Passives Library\DataSheet\SMD Inductor 0603 (Murata Electronics).pdf</v>
      </c>
      <c r="O9" s="4" t="str">
        <f t="shared" si="1"/>
        <v xml:space="preserve">SMALL POWER INDUCTOR 4.7u±20% 0.62A </v>
      </c>
    </row>
    <row r="10" spans="1:16" x14ac:dyDescent="0.3">
      <c r="A10" s="4" t="s">
        <v>9043</v>
      </c>
      <c r="B10" s="3" t="s">
        <v>373</v>
      </c>
      <c r="C10" s="4" t="s">
        <v>9005</v>
      </c>
      <c r="D10" s="45" t="s">
        <v>9006</v>
      </c>
      <c r="E10" s="4" t="s">
        <v>9044</v>
      </c>
      <c r="F10" s="4" t="str">
        <f t="shared" si="0"/>
        <v>IND0402 0402 (1*0.5mm) 1.0u</v>
      </c>
      <c r="G10" s="3" t="s">
        <v>23</v>
      </c>
      <c r="H10" s="3" t="s">
        <v>9008</v>
      </c>
      <c r="I10" s="3" t="s">
        <v>25</v>
      </c>
      <c r="J10" s="3" t="s">
        <v>9045</v>
      </c>
      <c r="K10" s="4" t="s">
        <v>9046</v>
      </c>
      <c r="L10" s="3" t="s">
        <v>9047</v>
      </c>
      <c r="M10" s="4" t="s">
        <v>9012</v>
      </c>
      <c r="N10" s="4" t="str">
        <f ca="1">CONCATENATE(LEFT(CELL("имяфайла"), FIND("[",CELL("имяфайла"))-1),"DataSheet\SMD Inductor 0402 (TDK Corporation).pdf")</f>
        <v>C:\Altium Libraries\Passives Library\DataSheet\SMD Inductor 0402 (TDK Corporation).pdf</v>
      </c>
      <c r="O10" s="4" t="str">
        <f t="shared" ref="O10" si="3">CONCATENATE(M10," ",C10,D10," ",E10," ",)</f>
        <v xml:space="preserve">SMALL POWER INDUCTOR 1.0u±20% 0.50A </v>
      </c>
    </row>
    <row r="11" spans="1:16" x14ac:dyDescent="0.3">
      <c r="A11" s="4" t="s">
        <v>9048</v>
      </c>
      <c r="B11" s="3"/>
      <c r="L11" s="3"/>
    </row>
    <row r="12" spans="1:16" x14ac:dyDescent="0.3">
      <c r="A12" s="4" t="s">
        <v>9049</v>
      </c>
      <c r="B12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A79" zoomScale="85" zoomScaleNormal="85" workbookViewId="0">
      <selection activeCell="H140" sqref="H140"/>
    </sheetView>
  </sheetViews>
  <sheetFormatPr defaultRowHeight="14.4" x14ac:dyDescent="0.3"/>
  <cols>
    <col min="1" max="1" width="5.88671875" bestFit="1" customWidth="1"/>
    <col min="2" max="2" width="19.6640625" bestFit="1" customWidth="1"/>
    <col min="3" max="3" width="8.109375" bestFit="1" customWidth="1"/>
    <col min="4" max="4" width="7.6640625" bestFit="1" customWidth="1"/>
    <col min="5" max="5" width="48.21875" bestFit="1" customWidth="1"/>
    <col min="6" max="6" width="21.109375" bestFit="1" customWidth="1"/>
    <col min="7" max="7" width="21.44140625" bestFit="1" customWidth="1"/>
    <col min="8" max="8" width="21.109375" bestFit="1" customWidth="1"/>
    <col min="9" max="9" width="17.6640625" bestFit="1" customWidth="1"/>
    <col min="10" max="10" width="15.33203125" bestFit="1" customWidth="1"/>
    <col min="11" max="11" width="11.5546875" bestFit="1" customWidth="1"/>
    <col min="12" max="12" width="26.6640625" bestFit="1" customWidth="1"/>
    <col min="13" max="13" width="95.109375" style="5" bestFit="1" customWidth="1"/>
    <col min="14" max="14" width="57.44140625" bestFit="1" customWidth="1"/>
  </cols>
  <sheetData>
    <row r="1" spans="1:15" x14ac:dyDescent="0.3">
      <c r="A1" s="16" t="s">
        <v>0</v>
      </c>
      <c r="B1" s="14" t="s">
        <v>1</v>
      </c>
      <c r="C1" s="14" t="s">
        <v>2</v>
      </c>
      <c r="D1" s="14" t="s">
        <v>5105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372</v>
      </c>
      <c r="J1" s="15" t="s">
        <v>12</v>
      </c>
      <c r="K1" s="14" t="s">
        <v>13</v>
      </c>
      <c r="L1" s="14" t="s">
        <v>14</v>
      </c>
      <c r="M1" s="38" t="s">
        <v>15</v>
      </c>
      <c r="N1" s="14" t="s">
        <v>16</v>
      </c>
      <c r="O1" s="30"/>
    </row>
    <row r="2" spans="1:15" x14ac:dyDescent="0.3">
      <c r="A2" s="4" t="s">
        <v>9004</v>
      </c>
      <c r="B2" s="3" t="s">
        <v>9050</v>
      </c>
      <c r="C2" s="3" t="s">
        <v>9051</v>
      </c>
      <c r="D2" s="4" t="s">
        <v>9052</v>
      </c>
      <c r="E2" s="4" t="str">
        <f t="shared" ref="E2:E37" si="0">CONCATENATE("Power Inductors ",B2,": ",C2,", ", D2)</f>
        <v>Power Inductors SL0406 (6*9mm): 1,0uH, 300mA</v>
      </c>
      <c r="F2" s="3" t="s">
        <v>23</v>
      </c>
      <c r="G2" s="3" t="s">
        <v>9008</v>
      </c>
      <c r="H2" s="3" t="s">
        <v>25</v>
      </c>
      <c r="I2" s="3" t="s">
        <v>9053</v>
      </c>
      <c r="J2" t="s">
        <v>9054</v>
      </c>
      <c r="K2" s="3" t="s">
        <v>378</v>
      </c>
      <c r="L2" s="4" t="s">
        <v>9055</v>
      </c>
      <c r="M2" s="5" t="str">
        <f ca="1">CONCATENATE(LEFT(CELL("имяфайла"), FIND("[",CELL("имяфайла"))-1),"DataSheet\THD Inductors SL-series (Yageo).pdf")</f>
        <v>C:\Altium Libraries\Passives Library\DataSheet\THD Inductors SL-series (Yageo).pdf</v>
      </c>
      <c r="N2" s="4" t="str">
        <f>CONCATENATE("THD Power Inductor ",C2," ",D2,". Case: ",B2)</f>
        <v>THD Power Inductor 1,0uH 300mA. Case: SL0406 (6*9mm)</v>
      </c>
    </row>
    <row r="3" spans="1:15" x14ac:dyDescent="0.3">
      <c r="A3" s="4" t="s">
        <v>9013</v>
      </c>
      <c r="B3" s="3" t="s">
        <v>9050</v>
      </c>
      <c r="C3" s="3" t="s">
        <v>9056</v>
      </c>
      <c r="D3" s="4" t="s">
        <v>9052</v>
      </c>
      <c r="E3" s="4" t="str">
        <f t="shared" si="0"/>
        <v>Power Inductors SL0406 (6*9mm): 1.2uH, 300mA</v>
      </c>
      <c r="F3" s="3" t="s">
        <v>23</v>
      </c>
      <c r="G3" s="3" t="s">
        <v>9008</v>
      </c>
      <c r="H3" s="3" t="s">
        <v>25</v>
      </c>
      <c r="I3" s="3" t="s">
        <v>9053</v>
      </c>
      <c r="J3" t="s">
        <v>9057</v>
      </c>
      <c r="K3" s="3" t="s">
        <v>378</v>
      </c>
      <c r="L3" s="4" t="s">
        <v>9055</v>
      </c>
      <c r="M3" s="5" t="str">
        <f t="shared" ref="M3:M37" ca="1" si="1">CONCATENATE(LEFT(CELL("имяфайла"), FIND("[",CELL("имяфайла"))-1),"DataSheet\THD Inductors SL-series (Yageo).pdf")</f>
        <v>C:\Altium Libraries\Passives Library\DataSheet\THD Inductors SL-series (Yageo).pdf</v>
      </c>
      <c r="N3" s="4" t="str">
        <f t="shared" ref="N3:N37" si="2">CONCATENATE("THD Power Inductor ",C3," ",D3,". Case: ",B3)</f>
        <v>THD Power Inductor 1.2uH 300mA. Case: SL0406 (6*9mm)</v>
      </c>
    </row>
    <row r="4" spans="1:15" x14ac:dyDescent="0.3">
      <c r="A4" s="4" t="s">
        <v>9020</v>
      </c>
      <c r="B4" s="3" t="s">
        <v>9050</v>
      </c>
      <c r="C4" s="3" t="s">
        <v>9058</v>
      </c>
      <c r="D4" s="4" t="s">
        <v>9052</v>
      </c>
      <c r="E4" s="4" t="str">
        <f t="shared" si="0"/>
        <v>Power Inductors SL0406 (6*9mm): 1,5uH, 300mA</v>
      </c>
      <c r="F4" s="3" t="s">
        <v>23</v>
      </c>
      <c r="G4" s="3" t="s">
        <v>9008</v>
      </c>
      <c r="H4" s="3" t="s">
        <v>25</v>
      </c>
      <c r="I4" s="3" t="s">
        <v>9053</v>
      </c>
      <c r="J4" t="s">
        <v>9059</v>
      </c>
      <c r="K4" s="3" t="s">
        <v>378</v>
      </c>
      <c r="L4" s="4" t="s">
        <v>9055</v>
      </c>
      <c r="M4" s="5" t="str">
        <f t="shared" ca="1" si="1"/>
        <v>C:\Altium Libraries\Passives Library\DataSheet\THD Inductors SL-series (Yageo).pdf</v>
      </c>
      <c r="N4" s="4" t="str">
        <f t="shared" si="2"/>
        <v>THD Power Inductor 1,5uH 300mA. Case: SL0406 (6*9mm)</v>
      </c>
    </row>
    <row r="5" spans="1:15" x14ac:dyDescent="0.3">
      <c r="A5" s="4" t="s">
        <v>9024</v>
      </c>
      <c r="B5" s="3" t="s">
        <v>9050</v>
      </c>
      <c r="C5" s="3" t="s">
        <v>9060</v>
      </c>
      <c r="D5" s="4" t="s">
        <v>9052</v>
      </c>
      <c r="E5" s="4" t="str">
        <f t="shared" si="0"/>
        <v>Power Inductors SL0406 (6*9mm): 1,8uH, 300mA</v>
      </c>
      <c r="F5" s="3" t="s">
        <v>23</v>
      </c>
      <c r="G5" s="3" t="s">
        <v>9008</v>
      </c>
      <c r="H5" s="3" t="s">
        <v>25</v>
      </c>
      <c r="I5" s="3" t="s">
        <v>9053</v>
      </c>
      <c r="J5" t="s">
        <v>9061</v>
      </c>
      <c r="K5" s="3" t="s">
        <v>378</v>
      </c>
      <c r="L5" s="4" t="s">
        <v>9055</v>
      </c>
      <c r="M5" s="5" t="str">
        <f t="shared" ca="1" si="1"/>
        <v>C:\Altium Libraries\Passives Library\DataSheet\THD Inductors SL-series (Yageo).pdf</v>
      </c>
      <c r="N5" s="4" t="str">
        <f t="shared" si="2"/>
        <v>THD Power Inductor 1,8uH 300mA. Case: SL0406 (6*9mm)</v>
      </c>
    </row>
    <row r="6" spans="1:15" x14ac:dyDescent="0.3">
      <c r="A6" s="4" t="s">
        <v>9027</v>
      </c>
      <c r="B6" s="3" t="s">
        <v>9050</v>
      </c>
      <c r="C6" s="3" t="s">
        <v>9062</v>
      </c>
      <c r="D6" s="4" t="s">
        <v>9052</v>
      </c>
      <c r="E6" s="4" t="str">
        <f t="shared" si="0"/>
        <v>Power Inductors SL0406 (6*9mm): 2,2uH, 300mA</v>
      </c>
      <c r="F6" s="3" t="s">
        <v>23</v>
      </c>
      <c r="G6" s="3" t="s">
        <v>9008</v>
      </c>
      <c r="H6" s="3" t="s">
        <v>25</v>
      </c>
      <c r="I6" s="3" t="s">
        <v>9053</v>
      </c>
      <c r="J6" t="s">
        <v>9063</v>
      </c>
      <c r="K6" s="3" t="s">
        <v>378</v>
      </c>
      <c r="L6" s="4" t="s">
        <v>9055</v>
      </c>
      <c r="M6" s="5" t="str">
        <f t="shared" ca="1" si="1"/>
        <v>C:\Altium Libraries\Passives Library\DataSheet\THD Inductors SL-series (Yageo).pdf</v>
      </c>
      <c r="N6" s="4" t="str">
        <f t="shared" si="2"/>
        <v>THD Power Inductor 2,2uH 300mA. Case: SL0406 (6*9mm)</v>
      </c>
    </row>
    <row r="7" spans="1:15" x14ac:dyDescent="0.3">
      <c r="A7" s="4" t="s">
        <v>9031</v>
      </c>
      <c r="B7" s="3" t="s">
        <v>9050</v>
      </c>
      <c r="C7" s="3" t="s">
        <v>9064</v>
      </c>
      <c r="D7" s="4" t="s">
        <v>9052</v>
      </c>
      <c r="E7" s="4" t="str">
        <f t="shared" si="0"/>
        <v>Power Inductors SL0406 (6*9mm): 2,7uH, 300mA</v>
      </c>
      <c r="F7" s="3" t="s">
        <v>23</v>
      </c>
      <c r="G7" s="3" t="s">
        <v>9008</v>
      </c>
      <c r="H7" s="3" t="s">
        <v>25</v>
      </c>
      <c r="I7" s="3" t="s">
        <v>9053</v>
      </c>
      <c r="J7" t="s">
        <v>9065</v>
      </c>
      <c r="K7" s="3" t="s">
        <v>378</v>
      </c>
      <c r="L7" s="4" t="s">
        <v>9055</v>
      </c>
      <c r="M7" s="5" t="str">
        <f t="shared" ca="1" si="1"/>
        <v>C:\Altium Libraries\Passives Library\DataSheet\THD Inductors SL-series (Yageo).pdf</v>
      </c>
      <c r="N7" s="4" t="str">
        <f t="shared" si="2"/>
        <v>THD Power Inductor 2,7uH 300mA. Case: SL0406 (6*9mm)</v>
      </c>
    </row>
    <row r="8" spans="1:15" x14ac:dyDescent="0.3">
      <c r="A8" s="4" t="s">
        <v>9035</v>
      </c>
      <c r="B8" s="3" t="s">
        <v>9050</v>
      </c>
      <c r="C8" s="3" t="s">
        <v>9066</v>
      </c>
      <c r="D8" s="4" t="s">
        <v>9052</v>
      </c>
      <c r="E8" s="4" t="str">
        <f t="shared" si="0"/>
        <v>Power Inductors SL0406 (6*9mm): 3,3uH, 300mA</v>
      </c>
      <c r="F8" s="3" t="s">
        <v>23</v>
      </c>
      <c r="G8" s="3" t="s">
        <v>9008</v>
      </c>
      <c r="H8" s="3" t="s">
        <v>25</v>
      </c>
      <c r="I8" s="3" t="s">
        <v>9053</v>
      </c>
      <c r="J8" t="s">
        <v>9067</v>
      </c>
      <c r="K8" s="3" t="s">
        <v>378</v>
      </c>
      <c r="L8" s="4" t="s">
        <v>9055</v>
      </c>
      <c r="M8" s="5" t="str">
        <f t="shared" ca="1" si="1"/>
        <v>C:\Altium Libraries\Passives Library\DataSheet\THD Inductors SL-series (Yageo).pdf</v>
      </c>
      <c r="N8" s="4" t="str">
        <f t="shared" si="2"/>
        <v>THD Power Inductor 3,3uH 300mA. Case: SL0406 (6*9mm)</v>
      </c>
    </row>
    <row r="9" spans="1:15" x14ac:dyDescent="0.3">
      <c r="A9" s="4" t="s">
        <v>9039</v>
      </c>
      <c r="B9" s="3" t="s">
        <v>9050</v>
      </c>
      <c r="C9" s="3" t="s">
        <v>9068</v>
      </c>
      <c r="D9" s="4" t="s">
        <v>9052</v>
      </c>
      <c r="E9" s="4" t="str">
        <f t="shared" si="0"/>
        <v>Power Inductors SL0406 (6*9mm): 3,9uH, 300mA</v>
      </c>
      <c r="F9" s="3" t="s">
        <v>23</v>
      </c>
      <c r="G9" s="3" t="s">
        <v>9008</v>
      </c>
      <c r="H9" s="3" t="s">
        <v>25</v>
      </c>
      <c r="I9" s="3" t="s">
        <v>9053</v>
      </c>
      <c r="J9" t="s">
        <v>9069</v>
      </c>
      <c r="K9" s="3" t="s">
        <v>378</v>
      </c>
      <c r="L9" s="4" t="s">
        <v>9055</v>
      </c>
      <c r="M9" s="5" t="str">
        <f t="shared" ca="1" si="1"/>
        <v>C:\Altium Libraries\Passives Library\DataSheet\THD Inductors SL-series (Yageo).pdf</v>
      </c>
      <c r="N9" s="4" t="str">
        <f t="shared" si="2"/>
        <v>THD Power Inductor 3,9uH 300mA. Case: SL0406 (6*9mm)</v>
      </c>
    </row>
    <row r="10" spans="1:15" x14ac:dyDescent="0.3">
      <c r="A10" s="4" t="s">
        <v>9043</v>
      </c>
      <c r="B10" s="3" t="s">
        <v>9050</v>
      </c>
      <c r="C10" s="3" t="s">
        <v>9070</v>
      </c>
      <c r="D10" s="4" t="s">
        <v>9052</v>
      </c>
      <c r="E10" s="4" t="str">
        <f t="shared" si="0"/>
        <v>Power Inductors SL0406 (6*9mm): 4,7uH, 300mA</v>
      </c>
      <c r="F10" s="3" t="s">
        <v>23</v>
      </c>
      <c r="G10" s="3" t="s">
        <v>9008</v>
      </c>
      <c r="H10" s="3" t="s">
        <v>25</v>
      </c>
      <c r="I10" s="3" t="s">
        <v>9053</v>
      </c>
      <c r="J10" t="s">
        <v>9071</v>
      </c>
      <c r="K10" s="3" t="s">
        <v>378</v>
      </c>
      <c r="L10" s="4" t="s">
        <v>9055</v>
      </c>
      <c r="M10" s="5" t="str">
        <f t="shared" ca="1" si="1"/>
        <v>C:\Altium Libraries\Passives Library\DataSheet\THD Inductors SL-series (Yageo).pdf</v>
      </c>
      <c r="N10" s="4" t="str">
        <f t="shared" si="2"/>
        <v>THD Power Inductor 4,7uH 300mA. Case: SL0406 (6*9mm)</v>
      </c>
    </row>
    <row r="11" spans="1:15" x14ac:dyDescent="0.3">
      <c r="A11" s="4" t="s">
        <v>9048</v>
      </c>
      <c r="B11" s="3" t="s">
        <v>9050</v>
      </c>
      <c r="C11" s="3" t="s">
        <v>9072</v>
      </c>
      <c r="D11" s="4" t="s">
        <v>9052</v>
      </c>
      <c r="E11" s="4" t="str">
        <f t="shared" si="0"/>
        <v>Power Inductors SL0406 (6*9mm): 5,6uH, 300mA</v>
      </c>
      <c r="F11" s="3" t="s">
        <v>23</v>
      </c>
      <c r="G11" s="3" t="s">
        <v>9008</v>
      </c>
      <c r="H11" s="3" t="s">
        <v>25</v>
      </c>
      <c r="I11" s="3" t="s">
        <v>9053</v>
      </c>
      <c r="J11" t="s">
        <v>9073</v>
      </c>
      <c r="K11" s="3" t="s">
        <v>378</v>
      </c>
      <c r="L11" s="4" t="s">
        <v>9055</v>
      </c>
      <c r="M11" s="5" t="str">
        <f t="shared" ca="1" si="1"/>
        <v>C:\Altium Libraries\Passives Library\DataSheet\THD Inductors SL-series (Yageo).pdf</v>
      </c>
      <c r="N11" s="4" t="str">
        <f t="shared" si="2"/>
        <v>THD Power Inductor 5,6uH 300mA. Case: SL0406 (6*9mm)</v>
      </c>
    </row>
    <row r="12" spans="1:15" x14ac:dyDescent="0.3">
      <c r="A12" s="4" t="s">
        <v>9049</v>
      </c>
      <c r="B12" s="3" t="s">
        <v>9050</v>
      </c>
      <c r="C12" s="3" t="s">
        <v>9074</v>
      </c>
      <c r="D12" s="4" t="s">
        <v>9052</v>
      </c>
      <c r="E12" s="4" t="str">
        <f t="shared" si="0"/>
        <v>Power Inductors SL0406 (6*9mm): 6,8uH, 300mA</v>
      </c>
      <c r="F12" s="3" t="s">
        <v>23</v>
      </c>
      <c r="G12" s="3" t="s">
        <v>9008</v>
      </c>
      <c r="H12" s="3" t="s">
        <v>25</v>
      </c>
      <c r="I12" s="3" t="s">
        <v>9053</v>
      </c>
      <c r="J12" t="s">
        <v>9075</v>
      </c>
      <c r="K12" s="3" t="s">
        <v>378</v>
      </c>
      <c r="L12" s="4" t="s">
        <v>9055</v>
      </c>
      <c r="M12" s="5" t="str">
        <f t="shared" ca="1" si="1"/>
        <v>C:\Altium Libraries\Passives Library\DataSheet\THD Inductors SL-series (Yageo).pdf</v>
      </c>
      <c r="N12" s="4" t="str">
        <f t="shared" si="2"/>
        <v>THD Power Inductor 6,8uH 300mA. Case: SL0406 (6*9mm)</v>
      </c>
    </row>
    <row r="13" spans="1:15" x14ac:dyDescent="0.3">
      <c r="A13" s="4" t="s">
        <v>9076</v>
      </c>
      <c r="B13" s="3" t="s">
        <v>9050</v>
      </c>
      <c r="C13" s="3" t="s">
        <v>9077</v>
      </c>
      <c r="D13" s="4" t="s">
        <v>9052</v>
      </c>
      <c r="E13" s="4" t="str">
        <f t="shared" si="0"/>
        <v>Power Inductors SL0406 (6*9mm): 8,2uH, 300mA</v>
      </c>
      <c r="F13" s="3" t="s">
        <v>23</v>
      </c>
      <c r="G13" s="3" t="s">
        <v>9008</v>
      </c>
      <c r="H13" s="3" t="s">
        <v>25</v>
      </c>
      <c r="I13" s="3" t="s">
        <v>9053</v>
      </c>
      <c r="J13" t="s">
        <v>9078</v>
      </c>
      <c r="K13" s="3" t="s">
        <v>378</v>
      </c>
      <c r="L13" s="4" t="s">
        <v>9055</v>
      </c>
      <c r="M13" s="5" t="str">
        <f t="shared" ca="1" si="1"/>
        <v>C:\Altium Libraries\Passives Library\DataSheet\THD Inductors SL-series (Yageo).pdf</v>
      </c>
      <c r="N13" s="4" t="str">
        <f t="shared" si="2"/>
        <v>THD Power Inductor 8,2uH 300mA. Case: SL0406 (6*9mm)</v>
      </c>
    </row>
    <row r="14" spans="1:15" x14ac:dyDescent="0.3">
      <c r="A14" s="4" t="s">
        <v>9079</v>
      </c>
      <c r="B14" s="3" t="s">
        <v>9050</v>
      </c>
      <c r="C14" s="3" t="s">
        <v>9080</v>
      </c>
      <c r="D14" s="4" t="s">
        <v>9052</v>
      </c>
      <c r="E14" s="4" t="str">
        <f t="shared" si="0"/>
        <v>Power Inductors SL0406 (6*9mm): 10uH, 300mA</v>
      </c>
      <c r="F14" s="3" t="s">
        <v>23</v>
      </c>
      <c r="G14" s="3" t="s">
        <v>9008</v>
      </c>
      <c r="H14" s="3" t="s">
        <v>25</v>
      </c>
      <c r="I14" s="3" t="s">
        <v>9053</v>
      </c>
      <c r="J14" t="s">
        <v>9081</v>
      </c>
      <c r="K14" s="3" t="s">
        <v>378</v>
      </c>
      <c r="L14" s="4" t="s">
        <v>9055</v>
      </c>
      <c r="M14" s="5" t="str">
        <f t="shared" ca="1" si="1"/>
        <v>C:\Altium Libraries\Passives Library\DataSheet\THD Inductors SL-series (Yageo).pdf</v>
      </c>
      <c r="N14" s="4" t="str">
        <f t="shared" si="2"/>
        <v>THD Power Inductor 10uH 300mA. Case: SL0406 (6*9mm)</v>
      </c>
    </row>
    <row r="15" spans="1:15" x14ac:dyDescent="0.3">
      <c r="A15" s="4" t="s">
        <v>9082</v>
      </c>
      <c r="B15" s="3" t="s">
        <v>9050</v>
      </c>
      <c r="C15" s="3" t="s">
        <v>9083</v>
      </c>
      <c r="D15" s="4" t="s">
        <v>9084</v>
      </c>
      <c r="E15" s="4" t="str">
        <f t="shared" si="0"/>
        <v>Power Inductors SL0406 (6*9mm): 12uH, 200mA</v>
      </c>
      <c r="F15" s="3" t="s">
        <v>23</v>
      </c>
      <c r="G15" s="3" t="s">
        <v>9008</v>
      </c>
      <c r="H15" s="3" t="s">
        <v>25</v>
      </c>
      <c r="I15" s="3" t="s">
        <v>9053</v>
      </c>
      <c r="J15" t="s">
        <v>9085</v>
      </c>
      <c r="K15" s="3" t="s">
        <v>378</v>
      </c>
      <c r="L15" s="4" t="s">
        <v>9055</v>
      </c>
      <c r="M15" s="5" t="str">
        <f t="shared" ca="1" si="1"/>
        <v>C:\Altium Libraries\Passives Library\DataSheet\THD Inductors SL-series (Yageo).pdf</v>
      </c>
      <c r="N15" s="4" t="str">
        <f t="shared" si="2"/>
        <v>THD Power Inductor 12uH 200mA. Case: SL0406 (6*9mm)</v>
      </c>
    </row>
    <row r="16" spans="1:15" x14ac:dyDescent="0.3">
      <c r="A16" s="4" t="s">
        <v>9086</v>
      </c>
      <c r="B16" s="3" t="s">
        <v>9050</v>
      </c>
      <c r="C16" s="3" t="s">
        <v>9087</v>
      </c>
      <c r="D16" s="4" t="s">
        <v>9084</v>
      </c>
      <c r="E16" s="4" t="str">
        <f t="shared" si="0"/>
        <v>Power Inductors SL0406 (6*9mm): 15uH, 200mA</v>
      </c>
      <c r="F16" s="3" t="s">
        <v>23</v>
      </c>
      <c r="G16" s="3" t="s">
        <v>9008</v>
      </c>
      <c r="H16" s="3" t="s">
        <v>25</v>
      </c>
      <c r="I16" s="3" t="s">
        <v>9053</v>
      </c>
      <c r="J16" t="s">
        <v>9088</v>
      </c>
      <c r="K16" s="3" t="s">
        <v>378</v>
      </c>
      <c r="L16" s="4" t="s">
        <v>9055</v>
      </c>
      <c r="M16" s="5" t="str">
        <f t="shared" ca="1" si="1"/>
        <v>C:\Altium Libraries\Passives Library\DataSheet\THD Inductors SL-series (Yageo).pdf</v>
      </c>
      <c r="N16" s="4" t="str">
        <f t="shared" si="2"/>
        <v>THD Power Inductor 15uH 200mA. Case: SL0406 (6*9mm)</v>
      </c>
    </row>
    <row r="17" spans="1:14" x14ac:dyDescent="0.3">
      <c r="A17" s="4" t="s">
        <v>9089</v>
      </c>
      <c r="B17" s="3" t="s">
        <v>9050</v>
      </c>
      <c r="C17" s="3" t="s">
        <v>9090</v>
      </c>
      <c r="D17" s="4" t="s">
        <v>9084</v>
      </c>
      <c r="E17" s="4" t="str">
        <f t="shared" si="0"/>
        <v>Power Inductors SL0406 (6*9mm): 18uH, 200mA</v>
      </c>
      <c r="F17" s="3" t="s">
        <v>23</v>
      </c>
      <c r="G17" s="3" t="s">
        <v>9008</v>
      </c>
      <c r="H17" s="3" t="s">
        <v>25</v>
      </c>
      <c r="I17" s="3" t="s">
        <v>9053</v>
      </c>
      <c r="J17" t="s">
        <v>9091</v>
      </c>
      <c r="K17" s="3" t="s">
        <v>378</v>
      </c>
      <c r="L17" s="4" t="s">
        <v>9055</v>
      </c>
      <c r="M17" s="5" t="str">
        <f t="shared" ca="1" si="1"/>
        <v>C:\Altium Libraries\Passives Library\DataSheet\THD Inductors SL-series (Yageo).pdf</v>
      </c>
      <c r="N17" s="4" t="str">
        <f t="shared" si="2"/>
        <v>THD Power Inductor 18uH 200mA. Case: SL0406 (6*9mm)</v>
      </c>
    </row>
    <row r="18" spans="1:14" x14ac:dyDescent="0.3">
      <c r="A18" s="4" t="s">
        <v>9092</v>
      </c>
      <c r="B18" s="3" t="s">
        <v>9050</v>
      </c>
      <c r="C18" s="3" t="s">
        <v>9093</v>
      </c>
      <c r="D18" s="4" t="s">
        <v>9084</v>
      </c>
      <c r="E18" s="4" t="str">
        <f t="shared" si="0"/>
        <v>Power Inductors SL0406 (6*9mm): 22uH, 200mA</v>
      </c>
      <c r="F18" s="3" t="s">
        <v>23</v>
      </c>
      <c r="G18" s="3" t="s">
        <v>9008</v>
      </c>
      <c r="H18" s="3" t="s">
        <v>25</v>
      </c>
      <c r="I18" s="3" t="s">
        <v>9053</v>
      </c>
      <c r="J18" t="s">
        <v>9094</v>
      </c>
      <c r="K18" s="3" t="s">
        <v>378</v>
      </c>
      <c r="L18" s="4" t="s">
        <v>9055</v>
      </c>
      <c r="M18" s="5" t="str">
        <f t="shared" ca="1" si="1"/>
        <v>C:\Altium Libraries\Passives Library\DataSheet\THD Inductors SL-series (Yageo).pdf</v>
      </c>
      <c r="N18" s="4" t="str">
        <f t="shared" si="2"/>
        <v>THD Power Inductor 22uH 200mA. Case: SL0406 (6*9mm)</v>
      </c>
    </row>
    <row r="19" spans="1:14" x14ac:dyDescent="0.3">
      <c r="A19" s="4" t="s">
        <v>9095</v>
      </c>
      <c r="B19" s="3" t="s">
        <v>9050</v>
      </c>
      <c r="C19" s="3" t="s">
        <v>9096</v>
      </c>
      <c r="D19" s="4" t="s">
        <v>9084</v>
      </c>
      <c r="E19" s="4" t="str">
        <f t="shared" si="0"/>
        <v>Power Inductors SL0406 (6*9mm): 27uH, 200mA</v>
      </c>
      <c r="F19" s="3" t="s">
        <v>23</v>
      </c>
      <c r="G19" s="3" t="s">
        <v>9008</v>
      </c>
      <c r="H19" s="3" t="s">
        <v>25</v>
      </c>
      <c r="I19" s="3" t="s">
        <v>9053</v>
      </c>
      <c r="J19" t="s">
        <v>9097</v>
      </c>
      <c r="K19" s="3" t="s">
        <v>378</v>
      </c>
      <c r="L19" s="4" t="s">
        <v>9055</v>
      </c>
      <c r="M19" s="5" t="str">
        <f t="shared" ca="1" si="1"/>
        <v>C:\Altium Libraries\Passives Library\DataSheet\THD Inductors SL-series (Yageo).pdf</v>
      </c>
      <c r="N19" s="4" t="str">
        <f t="shared" si="2"/>
        <v>THD Power Inductor 27uH 200mA. Case: SL0406 (6*9mm)</v>
      </c>
    </row>
    <row r="20" spans="1:14" x14ac:dyDescent="0.3">
      <c r="A20" s="4" t="s">
        <v>9098</v>
      </c>
      <c r="B20" s="3" t="s">
        <v>9050</v>
      </c>
      <c r="C20" s="3" t="s">
        <v>9099</v>
      </c>
      <c r="D20" s="4" t="s">
        <v>9084</v>
      </c>
      <c r="E20" s="4" t="str">
        <f t="shared" si="0"/>
        <v>Power Inductors SL0406 (6*9mm): 33uH, 200mA</v>
      </c>
      <c r="F20" s="3" t="s">
        <v>23</v>
      </c>
      <c r="G20" s="3" t="s">
        <v>9008</v>
      </c>
      <c r="H20" s="3" t="s">
        <v>25</v>
      </c>
      <c r="I20" s="3" t="s">
        <v>9053</v>
      </c>
      <c r="J20" t="s">
        <v>9100</v>
      </c>
      <c r="K20" s="3" t="s">
        <v>378</v>
      </c>
      <c r="L20" s="4" t="s">
        <v>9055</v>
      </c>
      <c r="M20" s="5" t="str">
        <f t="shared" ca="1" si="1"/>
        <v>C:\Altium Libraries\Passives Library\DataSheet\THD Inductors SL-series (Yageo).pdf</v>
      </c>
      <c r="N20" s="4" t="str">
        <f t="shared" si="2"/>
        <v>THD Power Inductor 33uH 200mA. Case: SL0406 (6*9mm)</v>
      </c>
    </row>
    <row r="21" spans="1:14" x14ac:dyDescent="0.3">
      <c r="A21" s="4" t="s">
        <v>9101</v>
      </c>
      <c r="B21" s="3" t="s">
        <v>9050</v>
      </c>
      <c r="C21" s="3" t="s">
        <v>9102</v>
      </c>
      <c r="D21" s="4" t="s">
        <v>9084</v>
      </c>
      <c r="E21" s="4" t="str">
        <f t="shared" si="0"/>
        <v>Power Inductors SL0406 (6*9mm): 39uH, 200mA</v>
      </c>
      <c r="F21" s="3" t="s">
        <v>23</v>
      </c>
      <c r="G21" s="3" t="s">
        <v>9008</v>
      </c>
      <c r="H21" s="3" t="s">
        <v>25</v>
      </c>
      <c r="I21" s="3" t="s">
        <v>9053</v>
      </c>
      <c r="J21" t="s">
        <v>9103</v>
      </c>
      <c r="K21" s="3" t="s">
        <v>378</v>
      </c>
      <c r="L21" s="4" t="s">
        <v>9055</v>
      </c>
      <c r="M21" s="5" t="str">
        <f t="shared" ca="1" si="1"/>
        <v>C:\Altium Libraries\Passives Library\DataSheet\THD Inductors SL-series (Yageo).pdf</v>
      </c>
      <c r="N21" s="4" t="str">
        <f t="shared" si="2"/>
        <v>THD Power Inductor 39uH 200mA. Case: SL0406 (6*9mm)</v>
      </c>
    </row>
    <row r="22" spans="1:14" x14ac:dyDescent="0.3">
      <c r="A22" s="4" t="s">
        <v>9104</v>
      </c>
      <c r="B22" s="3" t="s">
        <v>9050</v>
      </c>
      <c r="C22" s="3" t="s">
        <v>9105</v>
      </c>
      <c r="D22" s="4" t="s">
        <v>9084</v>
      </c>
      <c r="E22" s="4" t="str">
        <f t="shared" si="0"/>
        <v>Power Inductors SL0406 (6*9mm): 47uH, 200mA</v>
      </c>
      <c r="F22" s="3" t="s">
        <v>23</v>
      </c>
      <c r="G22" s="3" t="s">
        <v>9008</v>
      </c>
      <c r="H22" s="3" t="s">
        <v>25</v>
      </c>
      <c r="I22" s="3" t="s">
        <v>9053</v>
      </c>
      <c r="J22" t="s">
        <v>9106</v>
      </c>
      <c r="K22" s="3" t="s">
        <v>378</v>
      </c>
      <c r="L22" s="4" t="s">
        <v>9055</v>
      </c>
      <c r="M22" s="5" t="str">
        <f t="shared" ca="1" si="1"/>
        <v>C:\Altium Libraries\Passives Library\DataSheet\THD Inductors SL-series (Yageo).pdf</v>
      </c>
      <c r="N22" s="4" t="str">
        <f t="shared" si="2"/>
        <v>THD Power Inductor 47uH 200mA. Case: SL0406 (6*9mm)</v>
      </c>
    </row>
    <row r="23" spans="1:14" x14ac:dyDescent="0.3">
      <c r="A23" s="4" t="s">
        <v>9107</v>
      </c>
      <c r="B23" s="3" t="s">
        <v>9050</v>
      </c>
      <c r="C23" s="3" t="s">
        <v>9108</v>
      </c>
      <c r="D23" s="4" t="s">
        <v>9084</v>
      </c>
      <c r="E23" s="4" t="str">
        <f t="shared" si="0"/>
        <v>Power Inductors SL0406 (6*9mm): 56uH, 200mA</v>
      </c>
      <c r="F23" s="3" t="s">
        <v>23</v>
      </c>
      <c r="G23" s="3" t="s">
        <v>9008</v>
      </c>
      <c r="H23" s="3" t="s">
        <v>25</v>
      </c>
      <c r="I23" s="3" t="s">
        <v>9053</v>
      </c>
      <c r="J23" t="s">
        <v>9109</v>
      </c>
      <c r="K23" s="3" t="s">
        <v>378</v>
      </c>
      <c r="L23" s="4" t="s">
        <v>9055</v>
      </c>
      <c r="M23" s="5" t="str">
        <f t="shared" ca="1" si="1"/>
        <v>C:\Altium Libraries\Passives Library\DataSheet\THD Inductors SL-series (Yageo).pdf</v>
      </c>
      <c r="N23" s="4" t="str">
        <f t="shared" si="2"/>
        <v>THD Power Inductor 56uH 200mA. Case: SL0406 (6*9mm)</v>
      </c>
    </row>
    <row r="24" spans="1:14" x14ac:dyDescent="0.3">
      <c r="A24" s="4" t="s">
        <v>9110</v>
      </c>
      <c r="B24" s="3" t="s">
        <v>9050</v>
      </c>
      <c r="C24" s="3" t="s">
        <v>9111</v>
      </c>
      <c r="D24" s="4" t="s">
        <v>9084</v>
      </c>
      <c r="E24" s="4" t="str">
        <f t="shared" si="0"/>
        <v>Power Inductors SL0406 (6*9mm): 68uH, 200mA</v>
      </c>
      <c r="F24" s="3" t="s">
        <v>23</v>
      </c>
      <c r="G24" s="3" t="s">
        <v>9008</v>
      </c>
      <c r="H24" s="3" t="s">
        <v>25</v>
      </c>
      <c r="I24" s="3" t="s">
        <v>9053</v>
      </c>
      <c r="J24" t="s">
        <v>9112</v>
      </c>
      <c r="K24" s="3" t="s">
        <v>378</v>
      </c>
      <c r="L24" s="4" t="s">
        <v>9055</v>
      </c>
      <c r="M24" s="5" t="str">
        <f t="shared" ca="1" si="1"/>
        <v>C:\Altium Libraries\Passives Library\DataSheet\THD Inductors SL-series (Yageo).pdf</v>
      </c>
      <c r="N24" s="4" t="str">
        <f t="shared" si="2"/>
        <v>THD Power Inductor 68uH 200mA. Case: SL0406 (6*9mm)</v>
      </c>
    </row>
    <row r="25" spans="1:14" x14ac:dyDescent="0.3">
      <c r="A25" s="4" t="s">
        <v>9113</v>
      </c>
      <c r="B25" s="3" t="s">
        <v>9050</v>
      </c>
      <c r="C25" s="3" t="s">
        <v>9114</v>
      </c>
      <c r="D25" s="4" t="s">
        <v>9084</v>
      </c>
      <c r="E25" s="4" t="str">
        <f t="shared" si="0"/>
        <v>Power Inductors SL0406 (6*9mm): 82uH, 200mA</v>
      </c>
      <c r="F25" s="3" t="s">
        <v>23</v>
      </c>
      <c r="G25" s="3" t="s">
        <v>9008</v>
      </c>
      <c r="H25" s="3" t="s">
        <v>25</v>
      </c>
      <c r="I25" s="3" t="s">
        <v>9053</v>
      </c>
      <c r="J25" t="s">
        <v>9115</v>
      </c>
      <c r="K25" s="3" t="s">
        <v>378</v>
      </c>
      <c r="L25" s="4" t="s">
        <v>9055</v>
      </c>
      <c r="M25" s="5" t="str">
        <f t="shared" ca="1" si="1"/>
        <v>C:\Altium Libraries\Passives Library\DataSheet\THD Inductors SL-series (Yageo).pdf</v>
      </c>
      <c r="N25" s="4" t="str">
        <f t="shared" si="2"/>
        <v>THD Power Inductor 82uH 200mA. Case: SL0406 (6*9mm)</v>
      </c>
    </row>
    <row r="26" spans="1:14" x14ac:dyDescent="0.3">
      <c r="A26" s="4" t="s">
        <v>9116</v>
      </c>
      <c r="B26" s="3" t="s">
        <v>9050</v>
      </c>
      <c r="C26" s="3" t="s">
        <v>9117</v>
      </c>
      <c r="D26" s="4" t="s">
        <v>9084</v>
      </c>
      <c r="E26" s="4" t="str">
        <f t="shared" si="0"/>
        <v>Power Inductors SL0406 (6*9mm): 100uH, 200mA</v>
      </c>
      <c r="F26" s="3" t="s">
        <v>23</v>
      </c>
      <c r="G26" s="3" t="s">
        <v>9008</v>
      </c>
      <c r="H26" s="3" t="s">
        <v>25</v>
      </c>
      <c r="I26" s="3" t="s">
        <v>9053</v>
      </c>
      <c r="J26" t="s">
        <v>9118</v>
      </c>
      <c r="K26" s="3" t="s">
        <v>378</v>
      </c>
      <c r="L26" s="4" t="s">
        <v>9055</v>
      </c>
      <c r="M26" s="5" t="str">
        <f t="shared" ca="1" si="1"/>
        <v>C:\Altium Libraries\Passives Library\DataSheet\THD Inductors SL-series (Yageo).pdf</v>
      </c>
      <c r="N26" s="4" t="str">
        <f t="shared" si="2"/>
        <v>THD Power Inductor 100uH 200mA. Case: SL0406 (6*9mm)</v>
      </c>
    </row>
    <row r="27" spans="1:14" x14ac:dyDescent="0.3">
      <c r="A27" s="4" t="s">
        <v>9119</v>
      </c>
      <c r="B27" s="3" t="s">
        <v>9050</v>
      </c>
      <c r="C27" s="3" t="s">
        <v>9120</v>
      </c>
      <c r="D27" s="4" t="s">
        <v>9121</v>
      </c>
      <c r="E27" s="4" t="str">
        <f t="shared" si="0"/>
        <v>Power Inductors SL0406 (6*9mm): 120uH, 100mA</v>
      </c>
      <c r="F27" s="3" t="s">
        <v>23</v>
      </c>
      <c r="G27" s="3" t="s">
        <v>9008</v>
      </c>
      <c r="H27" s="3" t="s">
        <v>25</v>
      </c>
      <c r="I27" s="3" t="s">
        <v>9053</v>
      </c>
      <c r="J27" t="s">
        <v>9122</v>
      </c>
      <c r="K27" s="3" t="s">
        <v>378</v>
      </c>
      <c r="L27" s="4" t="s">
        <v>9055</v>
      </c>
      <c r="M27" s="5" t="str">
        <f t="shared" ca="1" si="1"/>
        <v>C:\Altium Libraries\Passives Library\DataSheet\THD Inductors SL-series (Yageo).pdf</v>
      </c>
      <c r="N27" s="4" t="str">
        <f t="shared" si="2"/>
        <v>THD Power Inductor 120uH 100mA. Case: SL0406 (6*9mm)</v>
      </c>
    </row>
    <row r="28" spans="1:14" x14ac:dyDescent="0.3">
      <c r="A28" s="4" t="s">
        <v>9123</v>
      </c>
      <c r="B28" s="3" t="s">
        <v>9050</v>
      </c>
      <c r="C28" s="3" t="s">
        <v>9124</v>
      </c>
      <c r="D28" s="4" t="s">
        <v>9121</v>
      </c>
      <c r="E28" s="4" t="str">
        <f t="shared" si="0"/>
        <v>Power Inductors SL0406 (6*9mm): 150uH, 100mA</v>
      </c>
      <c r="F28" s="3" t="s">
        <v>23</v>
      </c>
      <c r="G28" s="3" t="s">
        <v>9008</v>
      </c>
      <c r="H28" s="3" t="s">
        <v>25</v>
      </c>
      <c r="I28" s="3" t="s">
        <v>9053</v>
      </c>
      <c r="J28" t="s">
        <v>9125</v>
      </c>
      <c r="K28" s="3" t="s">
        <v>378</v>
      </c>
      <c r="L28" s="4" t="s">
        <v>9055</v>
      </c>
      <c r="M28" s="5" t="str">
        <f t="shared" ca="1" si="1"/>
        <v>C:\Altium Libraries\Passives Library\DataSheet\THD Inductors SL-series (Yageo).pdf</v>
      </c>
      <c r="N28" s="4" t="str">
        <f t="shared" si="2"/>
        <v>THD Power Inductor 150uH 100mA. Case: SL0406 (6*9mm)</v>
      </c>
    </row>
    <row r="29" spans="1:14" x14ac:dyDescent="0.3">
      <c r="A29" s="4" t="s">
        <v>9126</v>
      </c>
      <c r="B29" s="3" t="s">
        <v>9050</v>
      </c>
      <c r="C29" s="3" t="s">
        <v>9127</v>
      </c>
      <c r="D29" s="4" t="s">
        <v>9121</v>
      </c>
      <c r="E29" s="4" t="str">
        <f t="shared" si="0"/>
        <v>Power Inductors SL0406 (6*9mm): 180uH, 100mA</v>
      </c>
      <c r="F29" s="3" t="s">
        <v>23</v>
      </c>
      <c r="G29" s="3" t="s">
        <v>9008</v>
      </c>
      <c r="H29" s="3" t="s">
        <v>25</v>
      </c>
      <c r="I29" s="3" t="s">
        <v>9053</v>
      </c>
      <c r="J29" t="s">
        <v>9128</v>
      </c>
      <c r="K29" s="3" t="s">
        <v>378</v>
      </c>
      <c r="L29" s="4" t="s">
        <v>9055</v>
      </c>
      <c r="M29" s="5" t="str">
        <f t="shared" ca="1" si="1"/>
        <v>C:\Altium Libraries\Passives Library\DataSheet\THD Inductors SL-series (Yageo).pdf</v>
      </c>
      <c r="N29" s="4" t="str">
        <f t="shared" si="2"/>
        <v>THD Power Inductor 180uH 100mA. Case: SL0406 (6*9mm)</v>
      </c>
    </row>
    <row r="30" spans="1:14" x14ac:dyDescent="0.3">
      <c r="A30" s="4" t="s">
        <v>9129</v>
      </c>
      <c r="B30" s="3" t="s">
        <v>9050</v>
      </c>
      <c r="C30" s="3" t="s">
        <v>9130</v>
      </c>
      <c r="D30" s="4" t="s">
        <v>9121</v>
      </c>
      <c r="E30" s="4" t="str">
        <f t="shared" si="0"/>
        <v>Power Inductors SL0406 (6*9mm): 220uH, 100mA</v>
      </c>
      <c r="F30" s="3" t="s">
        <v>23</v>
      </c>
      <c r="G30" s="3" t="s">
        <v>9008</v>
      </c>
      <c r="H30" s="3" t="s">
        <v>25</v>
      </c>
      <c r="I30" s="3" t="s">
        <v>9053</v>
      </c>
      <c r="J30" t="s">
        <v>9131</v>
      </c>
      <c r="K30" s="3" t="s">
        <v>378</v>
      </c>
      <c r="L30" s="4" t="s">
        <v>9055</v>
      </c>
      <c r="M30" s="5" t="str">
        <f t="shared" ca="1" si="1"/>
        <v>C:\Altium Libraries\Passives Library\DataSheet\THD Inductors SL-series (Yageo).pdf</v>
      </c>
      <c r="N30" s="4" t="str">
        <f t="shared" si="2"/>
        <v>THD Power Inductor 220uH 100mA. Case: SL0406 (6*9mm)</v>
      </c>
    </row>
    <row r="31" spans="1:14" x14ac:dyDescent="0.3">
      <c r="A31" s="4" t="s">
        <v>9132</v>
      </c>
      <c r="B31" s="3" t="s">
        <v>9050</v>
      </c>
      <c r="C31" s="3" t="s">
        <v>9133</v>
      </c>
      <c r="D31" s="4" t="s">
        <v>9121</v>
      </c>
      <c r="E31" s="4" t="str">
        <f t="shared" si="0"/>
        <v>Power Inductors SL0406 (6*9mm): 270uH, 100mA</v>
      </c>
      <c r="F31" s="3" t="s">
        <v>23</v>
      </c>
      <c r="G31" s="3" t="s">
        <v>9008</v>
      </c>
      <c r="H31" s="3" t="s">
        <v>25</v>
      </c>
      <c r="I31" s="3" t="s">
        <v>9053</v>
      </c>
      <c r="J31" t="s">
        <v>9134</v>
      </c>
      <c r="K31" s="3" t="s">
        <v>378</v>
      </c>
      <c r="L31" s="4" t="s">
        <v>9055</v>
      </c>
      <c r="M31" s="5" t="str">
        <f t="shared" ca="1" si="1"/>
        <v>C:\Altium Libraries\Passives Library\DataSheet\THD Inductors SL-series (Yageo).pdf</v>
      </c>
      <c r="N31" s="4" t="str">
        <f t="shared" si="2"/>
        <v>THD Power Inductor 270uH 100mA. Case: SL0406 (6*9mm)</v>
      </c>
    </row>
    <row r="32" spans="1:14" x14ac:dyDescent="0.3">
      <c r="A32" s="4" t="s">
        <v>9135</v>
      </c>
      <c r="B32" s="3" t="s">
        <v>9050</v>
      </c>
      <c r="C32" s="3" t="s">
        <v>9136</v>
      </c>
      <c r="D32" s="4" t="s">
        <v>9137</v>
      </c>
      <c r="E32" s="4" t="str">
        <f t="shared" si="0"/>
        <v>Power Inductors SL0406 (6*9mm): 330uH, 50mA</v>
      </c>
      <c r="F32" s="3" t="s">
        <v>23</v>
      </c>
      <c r="G32" s="3" t="s">
        <v>9008</v>
      </c>
      <c r="H32" s="3" t="s">
        <v>25</v>
      </c>
      <c r="I32" s="3" t="s">
        <v>9053</v>
      </c>
      <c r="J32" t="s">
        <v>9138</v>
      </c>
      <c r="K32" s="3" t="s">
        <v>378</v>
      </c>
      <c r="L32" s="4" t="s">
        <v>9055</v>
      </c>
      <c r="M32" s="5" t="str">
        <f t="shared" ca="1" si="1"/>
        <v>C:\Altium Libraries\Passives Library\DataSheet\THD Inductors SL-series (Yageo).pdf</v>
      </c>
      <c r="N32" s="4" t="str">
        <f t="shared" si="2"/>
        <v>THD Power Inductor 330uH 50mA. Case: SL0406 (6*9mm)</v>
      </c>
    </row>
    <row r="33" spans="1:14" x14ac:dyDescent="0.3">
      <c r="A33" s="4" t="s">
        <v>9139</v>
      </c>
      <c r="B33" s="3" t="s">
        <v>9050</v>
      </c>
      <c r="C33" s="3" t="s">
        <v>9140</v>
      </c>
      <c r="D33" s="4" t="s">
        <v>9137</v>
      </c>
      <c r="E33" s="4" t="str">
        <f t="shared" si="0"/>
        <v>Power Inductors SL0406 (6*9mm): 390uH, 50mA</v>
      </c>
      <c r="F33" s="3" t="s">
        <v>23</v>
      </c>
      <c r="G33" s="3" t="s">
        <v>9008</v>
      </c>
      <c r="H33" s="3" t="s">
        <v>25</v>
      </c>
      <c r="I33" s="3" t="s">
        <v>9053</v>
      </c>
      <c r="J33" t="s">
        <v>9141</v>
      </c>
      <c r="K33" s="3" t="s">
        <v>378</v>
      </c>
      <c r="L33" s="4" t="s">
        <v>9055</v>
      </c>
      <c r="M33" s="5" t="str">
        <f t="shared" ca="1" si="1"/>
        <v>C:\Altium Libraries\Passives Library\DataSheet\THD Inductors SL-series (Yageo).pdf</v>
      </c>
      <c r="N33" s="4" t="str">
        <f t="shared" si="2"/>
        <v>THD Power Inductor 390uH 50mA. Case: SL0406 (6*9mm)</v>
      </c>
    </row>
    <row r="34" spans="1:14" x14ac:dyDescent="0.3">
      <c r="A34" s="4" t="s">
        <v>9142</v>
      </c>
      <c r="B34" s="3" t="s">
        <v>9050</v>
      </c>
      <c r="C34" s="3" t="s">
        <v>9143</v>
      </c>
      <c r="D34" s="4" t="s">
        <v>9137</v>
      </c>
      <c r="E34" s="4" t="str">
        <f t="shared" si="0"/>
        <v>Power Inductors SL0406 (6*9mm): 470uH, 50mA</v>
      </c>
      <c r="F34" s="3" t="s">
        <v>23</v>
      </c>
      <c r="G34" s="3" t="s">
        <v>9008</v>
      </c>
      <c r="H34" s="3" t="s">
        <v>25</v>
      </c>
      <c r="I34" s="3" t="s">
        <v>9053</v>
      </c>
      <c r="J34" t="s">
        <v>9144</v>
      </c>
      <c r="K34" s="3" t="s">
        <v>378</v>
      </c>
      <c r="L34" s="4" t="s">
        <v>9055</v>
      </c>
      <c r="M34" s="5" t="str">
        <f t="shared" ca="1" si="1"/>
        <v>C:\Altium Libraries\Passives Library\DataSheet\THD Inductors SL-series (Yageo).pdf</v>
      </c>
      <c r="N34" s="4" t="str">
        <f t="shared" si="2"/>
        <v>THD Power Inductor 470uH 50mA. Case: SL0406 (6*9mm)</v>
      </c>
    </row>
    <row r="35" spans="1:14" x14ac:dyDescent="0.3">
      <c r="A35" s="4" t="s">
        <v>9145</v>
      </c>
      <c r="B35" s="3" t="s">
        <v>9050</v>
      </c>
      <c r="C35" s="3" t="s">
        <v>9146</v>
      </c>
      <c r="D35" s="4" t="s">
        <v>9137</v>
      </c>
      <c r="E35" s="4" t="str">
        <f t="shared" si="0"/>
        <v>Power Inductors SL0406 (6*9mm): 560uH, 50mA</v>
      </c>
      <c r="F35" s="3" t="s">
        <v>23</v>
      </c>
      <c r="G35" s="3" t="s">
        <v>9008</v>
      </c>
      <c r="H35" s="3" t="s">
        <v>25</v>
      </c>
      <c r="I35" s="3" t="s">
        <v>9053</v>
      </c>
      <c r="J35" t="s">
        <v>9147</v>
      </c>
      <c r="K35" s="3" t="s">
        <v>378</v>
      </c>
      <c r="L35" s="4" t="s">
        <v>9055</v>
      </c>
      <c r="M35" s="5" t="str">
        <f t="shared" ca="1" si="1"/>
        <v>C:\Altium Libraries\Passives Library\DataSheet\THD Inductors SL-series (Yageo).pdf</v>
      </c>
      <c r="N35" s="4" t="str">
        <f t="shared" si="2"/>
        <v>THD Power Inductor 560uH 50mA. Case: SL0406 (6*9mm)</v>
      </c>
    </row>
    <row r="36" spans="1:14" x14ac:dyDescent="0.3">
      <c r="A36" s="4" t="s">
        <v>9148</v>
      </c>
      <c r="B36" s="3" t="s">
        <v>9050</v>
      </c>
      <c r="C36" s="3" t="s">
        <v>9149</v>
      </c>
      <c r="D36" s="4" t="s">
        <v>9137</v>
      </c>
      <c r="E36" s="4" t="str">
        <f t="shared" si="0"/>
        <v>Power Inductors SL0406 (6*9mm): 680uH, 50mA</v>
      </c>
      <c r="F36" s="3" t="s">
        <v>23</v>
      </c>
      <c r="G36" s="3" t="s">
        <v>9008</v>
      </c>
      <c r="H36" s="3" t="s">
        <v>25</v>
      </c>
      <c r="I36" s="3" t="s">
        <v>9053</v>
      </c>
      <c r="J36" t="s">
        <v>9150</v>
      </c>
      <c r="K36" s="3" t="s">
        <v>378</v>
      </c>
      <c r="L36" s="4" t="s">
        <v>9055</v>
      </c>
      <c r="M36" s="5" t="str">
        <f t="shared" ca="1" si="1"/>
        <v>C:\Altium Libraries\Passives Library\DataSheet\THD Inductors SL-series (Yageo).pdf</v>
      </c>
      <c r="N36" s="4" t="str">
        <f t="shared" si="2"/>
        <v>THD Power Inductor 680uH 50mA. Case: SL0406 (6*9mm)</v>
      </c>
    </row>
    <row r="37" spans="1:14" x14ac:dyDescent="0.3">
      <c r="A37" s="4" t="s">
        <v>9151</v>
      </c>
      <c r="B37" s="3" t="s">
        <v>9050</v>
      </c>
      <c r="C37" s="3" t="s">
        <v>9152</v>
      </c>
      <c r="D37" s="4" t="s">
        <v>9137</v>
      </c>
      <c r="E37" s="4" t="str">
        <f t="shared" si="0"/>
        <v>Power Inductors SL0406 (6*9mm): 820uH, 50mA</v>
      </c>
      <c r="F37" s="3" t="s">
        <v>23</v>
      </c>
      <c r="G37" s="3" t="s">
        <v>9008</v>
      </c>
      <c r="H37" s="3" t="s">
        <v>25</v>
      </c>
      <c r="I37" s="3" t="s">
        <v>9053</v>
      </c>
      <c r="J37" t="s">
        <v>9153</v>
      </c>
      <c r="K37" s="3" t="s">
        <v>378</v>
      </c>
      <c r="L37" s="4" t="s">
        <v>9055</v>
      </c>
      <c r="M37" s="5" t="str">
        <f t="shared" ca="1" si="1"/>
        <v>C:\Altium Libraries\Passives Library\DataSheet\THD Inductors SL-series (Yageo).pdf</v>
      </c>
      <c r="N37" s="4" t="str">
        <f t="shared" si="2"/>
        <v>THD Power Inductor 820uH 50mA. Case: SL0406 (6*9mm)</v>
      </c>
    </row>
    <row r="38" spans="1:14" x14ac:dyDescent="0.3">
      <c r="A38" s="9"/>
      <c r="B38" s="8"/>
      <c r="C38" s="9"/>
      <c r="D38" s="9"/>
      <c r="E38" s="9"/>
      <c r="F38" s="10"/>
      <c r="G38" s="10"/>
      <c r="H38" s="10"/>
      <c r="I38" s="10"/>
      <c r="J38" s="7"/>
      <c r="K38" s="10"/>
      <c r="L38" s="9"/>
      <c r="M38" s="11"/>
      <c r="N38" s="9"/>
    </row>
    <row r="39" spans="1:14" x14ac:dyDescent="0.3">
      <c r="A39" s="4" t="s">
        <v>9154</v>
      </c>
      <c r="B39" s="3" t="s">
        <v>9155</v>
      </c>
      <c r="C39" s="3" t="s">
        <v>9156</v>
      </c>
      <c r="D39" s="4" t="s">
        <v>9157</v>
      </c>
      <c r="E39" s="4" t="str">
        <f t="shared" ref="E39:E59" si="3">CONCATENATE("Power Inductors ",B39,": ",C39,", ", D39)</f>
        <v>Power Inductors SL0608 (8*12mm): 1,0mH, 110mA</v>
      </c>
      <c r="F39" s="3" t="s">
        <v>23</v>
      </c>
      <c r="G39" s="3" t="s">
        <v>9008</v>
      </c>
      <c r="H39" s="3" t="s">
        <v>25</v>
      </c>
      <c r="I39" s="3" t="s">
        <v>9158</v>
      </c>
      <c r="J39" t="s">
        <v>9159</v>
      </c>
      <c r="K39" s="3" t="s">
        <v>378</v>
      </c>
      <c r="L39" s="4" t="s">
        <v>9055</v>
      </c>
      <c r="M39" s="5" t="str">
        <f ca="1">CONCATENATE(LEFT(CELL("имяфайла"), FIND("[",CELL("имяфайла"))-1),"DataSheet\THD Inductors SL-series (Yageo).pdf")</f>
        <v>C:\Altium Libraries\Passives Library\DataSheet\THD Inductors SL-series (Yageo).pdf</v>
      </c>
      <c r="N39" s="4" t="str">
        <f>CONCATENATE("THD Power Inductor ",C39," ",D39,". Case: ",B39)</f>
        <v>THD Power Inductor 1,0mH 110mA. Case: SL0608 (8*12mm)</v>
      </c>
    </row>
    <row r="40" spans="1:14" x14ac:dyDescent="0.3">
      <c r="A40" s="4" t="s">
        <v>9160</v>
      </c>
      <c r="B40" s="3" t="s">
        <v>9155</v>
      </c>
      <c r="C40" s="3" t="s">
        <v>9161</v>
      </c>
      <c r="D40" s="4" t="s">
        <v>9162</v>
      </c>
      <c r="E40" s="4" t="str">
        <f t="shared" si="3"/>
        <v>Power Inductors SL0608 (8*12mm): 1.2mH, 95mA</v>
      </c>
      <c r="F40" s="3" t="s">
        <v>23</v>
      </c>
      <c r="G40" s="3" t="s">
        <v>9008</v>
      </c>
      <c r="H40" s="3" t="s">
        <v>25</v>
      </c>
      <c r="I40" s="3" t="s">
        <v>9158</v>
      </c>
      <c r="J40" t="s">
        <v>9163</v>
      </c>
      <c r="K40" s="3" t="s">
        <v>378</v>
      </c>
      <c r="L40" s="4" t="s">
        <v>9055</v>
      </c>
      <c r="M40" s="5" t="str">
        <f t="shared" ref="M40:M59" ca="1" si="4">CONCATENATE(LEFT(CELL("имяфайла"), FIND("[",CELL("имяфайла"))-1),"DataSheet\THD Inductors SL-series (Yageo).pdf")</f>
        <v>C:\Altium Libraries\Passives Library\DataSheet\THD Inductors SL-series (Yageo).pdf</v>
      </c>
      <c r="N40" s="4" t="str">
        <f t="shared" ref="N40:N59" si="5">CONCATENATE("THD Power Inductor ",C40," ",D40,". Case: ",B40)</f>
        <v>THD Power Inductor 1.2mH 95mA. Case: SL0608 (8*12mm)</v>
      </c>
    </row>
    <row r="41" spans="1:14" x14ac:dyDescent="0.3">
      <c r="A41" s="4" t="s">
        <v>9164</v>
      </c>
      <c r="B41" s="3" t="s">
        <v>9155</v>
      </c>
      <c r="C41" s="3" t="s">
        <v>9165</v>
      </c>
      <c r="D41" s="4" t="s">
        <v>9166</v>
      </c>
      <c r="E41" s="4" t="str">
        <f t="shared" si="3"/>
        <v>Power Inductors SL0608 (8*12mm): 1,5mH, 90mA</v>
      </c>
      <c r="F41" s="3" t="s">
        <v>23</v>
      </c>
      <c r="G41" s="3" t="s">
        <v>9008</v>
      </c>
      <c r="H41" s="3" t="s">
        <v>25</v>
      </c>
      <c r="I41" s="3" t="s">
        <v>9158</v>
      </c>
      <c r="J41" t="s">
        <v>9167</v>
      </c>
      <c r="K41" s="3" t="s">
        <v>378</v>
      </c>
      <c r="L41" s="4" t="s">
        <v>9055</v>
      </c>
      <c r="M41" s="5" t="str">
        <f t="shared" ca="1" si="4"/>
        <v>C:\Altium Libraries\Passives Library\DataSheet\THD Inductors SL-series (Yageo).pdf</v>
      </c>
      <c r="N41" s="4" t="str">
        <f t="shared" si="5"/>
        <v>THD Power Inductor 1,5mH 90mA. Case: SL0608 (8*12mm)</v>
      </c>
    </row>
    <row r="42" spans="1:14" x14ac:dyDescent="0.3">
      <c r="A42" s="4" t="s">
        <v>9168</v>
      </c>
      <c r="B42" s="3" t="s">
        <v>9155</v>
      </c>
      <c r="C42" s="3" t="s">
        <v>9169</v>
      </c>
      <c r="D42" s="4" t="s">
        <v>9170</v>
      </c>
      <c r="E42" s="4" t="str">
        <f t="shared" si="3"/>
        <v>Power Inductors SL0608 (8*12mm): 1,8mH, 80mA</v>
      </c>
      <c r="F42" s="3" t="s">
        <v>23</v>
      </c>
      <c r="G42" s="3" t="s">
        <v>9008</v>
      </c>
      <c r="H42" s="3" t="s">
        <v>25</v>
      </c>
      <c r="I42" s="3" t="s">
        <v>9158</v>
      </c>
      <c r="J42" t="s">
        <v>9171</v>
      </c>
      <c r="K42" s="3" t="s">
        <v>378</v>
      </c>
      <c r="L42" s="4" t="s">
        <v>9055</v>
      </c>
      <c r="M42" s="5" t="str">
        <f t="shared" ca="1" si="4"/>
        <v>C:\Altium Libraries\Passives Library\DataSheet\THD Inductors SL-series (Yageo).pdf</v>
      </c>
      <c r="N42" s="4" t="str">
        <f t="shared" si="5"/>
        <v>THD Power Inductor 1,8mH 80mA. Case: SL0608 (8*12mm)</v>
      </c>
    </row>
    <row r="43" spans="1:14" x14ac:dyDescent="0.3">
      <c r="A43" s="4" t="s">
        <v>9172</v>
      </c>
      <c r="B43" s="3" t="s">
        <v>9155</v>
      </c>
      <c r="C43" s="3" t="s">
        <v>9173</v>
      </c>
      <c r="D43" s="4" t="s">
        <v>9174</v>
      </c>
      <c r="E43" s="4" t="str">
        <f t="shared" si="3"/>
        <v>Power Inductors SL0608 (8*12mm): 2,2mH, 70mA</v>
      </c>
      <c r="F43" s="3" t="s">
        <v>23</v>
      </c>
      <c r="G43" s="3" t="s">
        <v>9008</v>
      </c>
      <c r="H43" s="3" t="s">
        <v>25</v>
      </c>
      <c r="I43" s="3" t="s">
        <v>9158</v>
      </c>
      <c r="J43" t="s">
        <v>9175</v>
      </c>
      <c r="K43" s="3" t="s">
        <v>378</v>
      </c>
      <c r="L43" s="4" t="s">
        <v>9055</v>
      </c>
      <c r="M43" s="5" t="str">
        <f t="shared" ca="1" si="4"/>
        <v>C:\Altium Libraries\Passives Library\DataSheet\THD Inductors SL-series (Yageo).pdf</v>
      </c>
      <c r="N43" s="4" t="str">
        <f t="shared" si="5"/>
        <v>THD Power Inductor 2,2mH 70mA. Case: SL0608 (8*12mm)</v>
      </c>
    </row>
    <row r="44" spans="1:14" x14ac:dyDescent="0.3">
      <c r="A44" s="4" t="s">
        <v>9176</v>
      </c>
      <c r="B44" s="3" t="s">
        <v>9155</v>
      </c>
      <c r="C44" s="3" t="s">
        <v>9177</v>
      </c>
      <c r="D44" s="4" t="s">
        <v>9178</v>
      </c>
      <c r="E44" s="4" t="str">
        <f t="shared" si="3"/>
        <v>Power Inductors SL0608 (8*12mm): 2,7mH, 65mA</v>
      </c>
      <c r="F44" s="3" t="s">
        <v>23</v>
      </c>
      <c r="G44" s="3" t="s">
        <v>9008</v>
      </c>
      <c r="H44" s="3" t="s">
        <v>25</v>
      </c>
      <c r="I44" s="3" t="s">
        <v>9158</v>
      </c>
      <c r="J44" t="s">
        <v>9179</v>
      </c>
      <c r="K44" s="3" t="s">
        <v>378</v>
      </c>
      <c r="L44" s="4" t="s">
        <v>9055</v>
      </c>
      <c r="M44" s="5" t="str">
        <f t="shared" ca="1" si="4"/>
        <v>C:\Altium Libraries\Passives Library\DataSheet\THD Inductors SL-series (Yageo).pdf</v>
      </c>
      <c r="N44" s="4" t="str">
        <f t="shared" si="5"/>
        <v>THD Power Inductor 2,7mH 65mA. Case: SL0608 (8*12mm)</v>
      </c>
    </row>
    <row r="45" spans="1:14" x14ac:dyDescent="0.3">
      <c r="A45" s="4" t="s">
        <v>9180</v>
      </c>
      <c r="B45" s="3" t="s">
        <v>9155</v>
      </c>
      <c r="C45" s="3" t="s">
        <v>9181</v>
      </c>
      <c r="D45" s="4" t="s">
        <v>9182</v>
      </c>
      <c r="E45" s="4" t="str">
        <f t="shared" si="3"/>
        <v>Power Inductors SL0608 (8*12mm): 3,3mH, 60mA</v>
      </c>
      <c r="F45" s="3" t="s">
        <v>23</v>
      </c>
      <c r="G45" s="3" t="s">
        <v>9008</v>
      </c>
      <c r="H45" s="3" t="s">
        <v>25</v>
      </c>
      <c r="I45" s="3" t="s">
        <v>9158</v>
      </c>
      <c r="J45" t="s">
        <v>9183</v>
      </c>
      <c r="K45" s="3" t="s">
        <v>378</v>
      </c>
      <c r="L45" s="4" t="s">
        <v>9055</v>
      </c>
      <c r="M45" s="5" t="str">
        <f t="shared" ca="1" si="4"/>
        <v>C:\Altium Libraries\Passives Library\DataSheet\THD Inductors SL-series (Yageo).pdf</v>
      </c>
      <c r="N45" s="4" t="str">
        <f t="shared" si="5"/>
        <v>THD Power Inductor 3,3mH 60mA. Case: SL0608 (8*12mm)</v>
      </c>
    </row>
    <row r="46" spans="1:14" x14ac:dyDescent="0.3">
      <c r="A46" s="4" t="s">
        <v>9184</v>
      </c>
      <c r="B46" s="3" t="s">
        <v>9155</v>
      </c>
      <c r="C46" s="3" t="s">
        <v>9185</v>
      </c>
      <c r="D46" s="4" t="s">
        <v>9186</v>
      </c>
      <c r="E46" s="4" t="str">
        <f t="shared" si="3"/>
        <v>Power Inductors SL0608 (8*12mm): 3,9mH, 55mA</v>
      </c>
      <c r="F46" s="3" t="s">
        <v>23</v>
      </c>
      <c r="G46" s="3" t="s">
        <v>9008</v>
      </c>
      <c r="H46" s="3" t="s">
        <v>25</v>
      </c>
      <c r="I46" s="3" t="s">
        <v>9158</v>
      </c>
      <c r="J46" t="s">
        <v>9187</v>
      </c>
      <c r="K46" s="3" t="s">
        <v>378</v>
      </c>
      <c r="L46" s="4" t="s">
        <v>9055</v>
      </c>
      <c r="M46" s="5" t="str">
        <f t="shared" ca="1" si="4"/>
        <v>C:\Altium Libraries\Passives Library\DataSheet\THD Inductors SL-series (Yageo).pdf</v>
      </c>
      <c r="N46" s="4" t="str">
        <f t="shared" si="5"/>
        <v>THD Power Inductor 3,9mH 55mA. Case: SL0608 (8*12mm)</v>
      </c>
    </row>
    <row r="47" spans="1:14" x14ac:dyDescent="0.3">
      <c r="A47" s="4" t="s">
        <v>9188</v>
      </c>
      <c r="B47" s="3" t="s">
        <v>9155</v>
      </c>
      <c r="C47" s="3" t="s">
        <v>9189</v>
      </c>
      <c r="D47" s="4" t="s">
        <v>9190</v>
      </c>
      <c r="E47" s="4" t="str">
        <f t="shared" si="3"/>
        <v>Power Inductors SL0608 (8*12mm): 4,7mH, 52mA</v>
      </c>
      <c r="F47" s="3" t="s">
        <v>23</v>
      </c>
      <c r="G47" s="3" t="s">
        <v>9008</v>
      </c>
      <c r="H47" s="3" t="s">
        <v>25</v>
      </c>
      <c r="I47" s="3" t="s">
        <v>9158</v>
      </c>
      <c r="J47" t="s">
        <v>9191</v>
      </c>
      <c r="K47" s="3" t="s">
        <v>378</v>
      </c>
      <c r="L47" s="4" t="s">
        <v>9055</v>
      </c>
      <c r="M47" s="5" t="str">
        <f t="shared" ca="1" si="4"/>
        <v>C:\Altium Libraries\Passives Library\DataSheet\THD Inductors SL-series (Yageo).pdf</v>
      </c>
      <c r="N47" s="4" t="str">
        <f t="shared" si="5"/>
        <v>THD Power Inductor 4,7mH 52mA. Case: SL0608 (8*12mm)</v>
      </c>
    </row>
    <row r="48" spans="1:14" x14ac:dyDescent="0.3">
      <c r="A48" s="4" t="s">
        <v>9192</v>
      </c>
      <c r="B48" s="3" t="s">
        <v>9155</v>
      </c>
      <c r="C48" s="3" t="s">
        <v>9193</v>
      </c>
      <c r="D48" s="4" t="s">
        <v>9137</v>
      </c>
      <c r="E48" s="4" t="str">
        <f t="shared" si="3"/>
        <v>Power Inductors SL0608 (8*12mm): 5,6mH, 50mA</v>
      </c>
      <c r="F48" s="3" t="s">
        <v>23</v>
      </c>
      <c r="G48" s="3" t="s">
        <v>9008</v>
      </c>
      <c r="H48" s="3" t="s">
        <v>25</v>
      </c>
      <c r="I48" s="3" t="s">
        <v>9158</v>
      </c>
      <c r="J48" t="s">
        <v>9194</v>
      </c>
      <c r="K48" s="3" t="s">
        <v>378</v>
      </c>
      <c r="L48" s="4" t="s">
        <v>9055</v>
      </c>
      <c r="M48" s="5" t="str">
        <f t="shared" ca="1" si="4"/>
        <v>C:\Altium Libraries\Passives Library\DataSheet\THD Inductors SL-series (Yageo).pdf</v>
      </c>
      <c r="N48" s="4" t="str">
        <f t="shared" si="5"/>
        <v>THD Power Inductor 5,6mH 50mA. Case: SL0608 (8*12mm)</v>
      </c>
    </row>
    <row r="49" spans="1:14" x14ac:dyDescent="0.3">
      <c r="A49" s="4" t="s">
        <v>9195</v>
      </c>
      <c r="B49" s="3" t="s">
        <v>9155</v>
      </c>
      <c r="C49" s="3" t="s">
        <v>9196</v>
      </c>
      <c r="D49" s="4" t="s">
        <v>9197</v>
      </c>
      <c r="E49" s="4" t="str">
        <f t="shared" si="3"/>
        <v>Power Inductors SL0608 (8*12mm): 6,8mH, 45mA</v>
      </c>
      <c r="F49" s="3" t="s">
        <v>23</v>
      </c>
      <c r="G49" s="3" t="s">
        <v>9008</v>
      </c>
      <c r="H49" s="3" t="s">
        <v>25</v>
      </c>
      <c r="I49" s="3" t="s">
        <v>9158</v>
      </c>
      <c r="J49" t="s">
        <v>9198</v>
      </c>
      <c r="K49" s="3" t="s">
        <v>378</v>
      </c>
      <c r="L49" s="4" t="s">
        <v>9055</v>
      </c>
      <c r="M49" s="5" t="str">
        <f t="shared" ca="1" si="4"/>
        <v>C:\Altium Libraries\Passives Library\DataSheet\THD Inductors SL-series (Yageo).pdf</v>
      </c>
      <c r="N49" s="4" t="str">
        <f t="shared" si="5"/>
        <v>THD Power Inductor 6,8mH 45mA. Case: SL0608 (8*12mm)</v>
      </c>
    </row>
    <row r="50" spans="1:14" x14ac:dyDescent="0.3">
      <c r="A50" s="4" t="s">
        <v>9199</v>
      </c>
      <c r="B50" s="3" t="s">
        <v>9155</v>
      </c>
      <c r="C50" s="3" t="s">
        <v>9200</v>
      </c>
      <c r="D50" s="4" t="s">
        <v>9201</v>
      </c>
      <c r="E50" s="4" t="str">
        <f t="shared" si="3"/>
        <v>Power Inductors SL0608 (8*12mm): 8,2mH, 40mA</v>
      </c>
      <c r="F50" s="3" t="s">
        <v>23</v>
      </c>
      <c r="G50" s="3" t="s">
        <v>9008</v>
      </c>
      <c r="H50" s="3" t="s">
        <v>25</v>
      </c>
      <c r="I50" s="3" t="s">
        <v>9158</v>
      </c>
      <c r="J50" t="s">
        <v>9202</v>
      </c>
      <c r="K50" s="3" t="s">
        <v>378</v>
      </c>
      <c r="L50" s="4" t="s">
        <v>9055</v>
      </c>
      <c r="M50" s="5" t="str">
        <f t="shared" ca="1" si="4"/>
        <v>C:\Altium Libraries\Passives Library\DataSheet\THD Inductors SL-series (Yageo).pdf</v>
      </c>
      <c r="N50" s="4" t="str">
        <f t="shared" si="5"/>
        <v>THD Power Inductor 8,2mH 40mA. Case: SL0608 (8*12mm)</v>
      </c>
    </row>
    <row r="51" spans="1:14" x14ac:dyDescent="0.3">
      <c r="A51" s="4" t="s">
        <v>9203</v>
      </c>
      <c r="B51" s="3" t="s">
        <v>9155</v>
      </c>
      <c r="C51" s="3" t="s">
        <v>9204</v>
      </c>
      <c r="D51" s="4" t="s">
        <v>9205</v>
      </c>
      <c r="E51" s="4" t="str">
        <f t="shared" si="3"/>
        <v>Power Inductors SL0608 (8*12mm): 10mH, 35mA</v>
      </c>
      <c r="F51" s="3" t="s">
        <v>23</v>
      </c>
      <c r="G51" s="3" t="s">
        <v>9008</v>
      </c>
      <c r="H51" s="3" t="s">
        <v>25</v>
      </c>
      <c r="I51" s="3" t="s">
        <v>9158</v>
      </c>
      <c r="J51" t="s">
        <v>9206</v>
      </c>
      <c r="K51" s="3" t="s">
        <v>378</v>
      </c>
      <c r="L51" s="4" t="s">
        <v>9055</v>
      </c>
      <c r="M51" s="5" t="str">
        <f t="shared" ca="1" si="4"/>
        <v>C:\Altium Libraries\Passives Library\DataSheet\THD Inductors SL-series (Yageo).pdf</v>
      </c>
      <c r="N51" s="4" t="str">
        <f t="shared" si="5"/>
        <v>THD Power Inductor 10mH 35mA. Case: SL0608 (8*12mm)</v>
      </c>
    </row>
    <row r="52" spans="1:14" x14ac:dyDescent="0.3">
      <c r="A52" s="4" t="s">
        <v>9207</v>
      </c>
      <c r="B52" s="3" t="s">
        <v>9155</v>
      </c>
      <c r="C52" s="3" t="s">
        <v>9208</v>
      </c>
      <c r="D52" s="4" t="s">
        <v>9209</v>
      </c>
      <c r="E52" s="4" t="str">
        <f t="shared" si="3"/>
        <v>Power Inductors SL0608 (8*12mm): 12mH, 32mA</v>
      </c>
      <c r="F52" s="3" t="s">
        <v>23</v>
      </c>
      <c r="G52" s="3" t="s">
        <v>9008</v>
      </c>
      <c r="H52" s="3" t="s">
        <v>25</v>
      </c>
      <c r="I52" s="3" t="s">
        <v>9158</v>
      </c>
      <c r="J52" t="s">
        <v>9210</v>
      </c>
      <c r="K52" s="3" t="s">
        <v>378</v>
      </c>
      <c r="L52" s="4" t="s">
        <v>9055</v>
      </c>
      <c r="M52" s="5" t="str">
        <f t="shared" ca="1" si="4"/>
        <v>C:\Altium Libraries\Passives Library\DataSheet\THD Inductors SL-series (Yageo).pdf</v>
      </c>
      <c r="N52" s="4" t="str">
        <f t="shared" si="5"/>
        <v>THD Power Inductor 12mH 32mA. Case: SL0608 (8*12mm)</v>
      </c>
    </row>
    <row r="53" spans="1:14" x14ac:dyDescent="0.3">
      <c r="A53" s="4" t="s">
        <v>9211</v>
      </c>
      <c r="B53" s="3" t="s">
        <v>9155</v>
      </c>
      <c r="C53" s="3" t="s">
        <v>9212</v>
      </c>
      <c r="D53" s="4" t="s">
        <v>9213</v>
      </c>
      <c r="E53" s="4" t="str">
        <f t="shared" si="3"/>
        <v>Power Inductors SL0608 (8*12mm): 15mH, 30mA</v>
      </c>
      <c r="F53" s="3" t="s">
        <v>23</v>
      </c>
      <c r="G53" s="3" t="s">
        <v>9008</v>
      </c>
      <c r="H53" s="3" t="s">
        <v>25</v>
      </c>
      <c r="I53" s="3" t="s">
        <v>9158</v>
      </c>
      <c r="J53" t="s">
        <v>9214</v>
      </c>
      <c r="K53" s="3" t="s">
        <v>378</v>
      </c>
      <c r="L53" s="4" t="s">
        <v>9055</v>
      </c>
      <c r="M53" s="5" t="str">
        <f t="shared" ca="1" si="4"/>
        <v>C:\Altium Libraries\Passives Library\DataSheet\THD Inductors SL-series (Yageo).pdf</v>
      </c>
      <c r="N53" s="4" t="str">
        <f t="shared" si="5"/>
        <v>THD Power Inductor 15mH 30mA. Case: SL0608 (8*12mm)</v>
      </c>
    </row>
    <row r="54" spans="1:14" x14ac:dyDescent="0.3">
      <c r="A54" s="4" t="s">
        <v>9215</v>
      </c>
      <c r="B54" s="3" t="s">
        <v>9155</v>
      </c>
      <c r="C54" s="3" t="s">
        <v>9216</v>
      </c>
      <c r="D54" s="4" t="s">
        <v>9217</v>
      </c>
      <c r="E54" s="4" t="str">
        <f t="shared" si="3"/>
        <v>Power Inductors SL0608 (8*12mm): 18mH, 28mA</v>
      </c>
      <c r="F54" s="3" t="s">
        <v>23</v>
      </c>
      <c r="G54" s="3" t="s">
        <v>9008</v>
      </c>
      <c r="H54" s="3" t="s">
        <v>25</v>
      </c>
      <c r="I54" s="3" t="s">
        <v>9158</v>
      </c>
      <c r="J54" t="s">
        <v>9218</v>
      </c>
      <c r="K54" s="3" t="s">
        <v>378</v>
      </c>
      <c r="L54" s="4" t="s">
        <v>9055</v>
      </c>
      <c r="M54" s="5" t="str">
        <f t="shared" ca="1" si="4"/>
        <v>C:\Altium Libraries\Passives Library\DataSheet\THD Inductors SL-series (Yageo).pdf</v>
      </c>
      <c r="N54" s="4" t="str">
        <f t="shared" si="5"/>
        <v>THD Power Inductor 18mH 28mA. Case: SL0608 (8*12mm)</v>
      </c>
    </row>
    <row r="55" spans="1:14" x14ac:dyDescent="0.3">
      <c r="A55" s="4" t="s">
        <v>9219</v>
      </c>
      <c r="B55" s="3" t="s">
        <v>9155</v>
      </c>
      <c r="C55" s="3" t="s">
        <v>9220</v>
      </c>
      <c r="D55" s="4" t="s">
        <v>9221</v>
      </c>
      <c r="E55" s="4" t="str">
        <f t="shared" si="3"/>
        <v>Power Inductors SL0608 (8*12mm): 22mH, 25mA</v>
      </c>
      <c r="F55" s="3" t="s">
        <v>23</v>
      </c>
      <c r="G55" s="3" t="s">
        <v>9008</v>
      </c>
      <c r="H55" s="3" t="s">
        <v>25</v>
      </c>
      <c r="I55" s="3" t="s">
        <v>9158</v>
      </c>
      <c r="J55" t="s">
        <v>9222</v>
      </c>
      <c r="K55" s="3" t="s">
        <v>378</v>
      </c>
      <c r="L55" s="4" t="s">
        <v>9055</v>
      </c>
      <c r="M55" s="5" t="str">
        <f t="shared" ca="1" si="4"/>
        <v>C:\Altium Libraries\Passives Library\DataSheet\THD Inductors SL-series (Yageo).pdf</v>
      </c>
      <c r="N55" s="4" t="str">
        <f t="shared" si="5"/>
        <v>THD Power Inductor 22mH 25mA. Case: SL0608 (8*12mm)</v>
      </c>
    </row>
    <row r="56" spans="1:14" x14ac:dyDescent="0.3">
      <c r="A56" s="4" t="s">
        <v>9223</v>
      </c>
      <c r="B56" s="3" t="s">
        <v>9155</v>
      </c>
      <c r="C56" s="3" t="s">
        <v>9224</v>
      </c>
      <c r="D56" s="4" t="s">
        <v>9225</v>
      </c>
      <c r="E56" s="4" t="str">
        <f t="shared" si="3"/>
        <v>Power Inductors SL0608 (8*12mm): 27mH, 22mA</v>
      </c>
      <c r="F56" s="3" t="s">
        <v>23</v>
      </c>
      <c r="G56" s="3" t="s">
        <v>9008</v>
      </c>
      <c r="H56" s="3" t="s">
        <v>25</v>
      </c>
      <c r="I56" s="3" t="s">
        <v>9158</v>
      </c>
      <c r="J56" t="s">
        <v>9226</v>
      </c>
      <c r="K56" s="3" t="s">
        <v>378</v>
      </c>
      <c r="L56" s="4" t="s">
        <v>9055</v>
      </c>
      <c r="M56" s="5" t="str">
        <f t="shared" ca="1" si="4"/>
        <v>C:\Altium Libraries\Passives Library\DataSheet\THD Inductors SL-series (Yageo).pdf</v>
      </c>
      <c r="N56" s="4" t="str">
        <f t="shared" si="5"/>
        <v>THD Power Inductor 27mH 22mA. Case: SL0608 (8*12mm)</v>
      </c>
    </row>
    <row r="57" spans="1:14" x14ac:dyDescent="0.3">
      <c r="A57" s="4" t="s">
        <v>9227</v>
      </c>
      <c r="B57" s="3" t="s">
        <v>9155</v>
      </c>
      <c r="C57" s="3" t="s">
        <v>9228</v>
      </c>
      <c r="D57" s="4" t="s">
        <v>9229</v>
      </c>
      <c r="E57" s="4" t="str">
        <f t="shared" si="3"/>
        <v>Power Inductors SL0608 (8*12mm): 33mH, 20mA</v>
      </c>
      <c r="F57" s="3" t="s">
        <v>23</v>
      </c>
      <c r="G57" s="3" t="s">
        <v>9008</v>
      </c>
      <c r="H57" s="3" t="s">
        <v>25</v>
      </c>
      <c r="I57" s="3" t="s">
        <v>9158</v>
      </c>
      <c r="J57" t="s">
        <v>9230</v>
      </c>
      <c r="K57" s="3" t="s">
        <v>378</v>
      </c>
      <c r="L57" s="4" t="s">
        <v>9055</v>
      </c>
      <c r="M57" s="5" t="str">
        <f t="shared" ca="1" si="4"/>
        <v>C:\Altium Libraries\Passives Library\DataSheet\THD Inductors SL-series (Yageo).pdf</v>
      </c>
      <c r="N57" s="4" t="str">
        <f t="shared" si="5"/>
        <v>THD Power Inductor 33mH 20mA. Case: SL0608 (8*12mm)</v>
      </c>
    </row>
    <row r="58" spans="1:14" x14ac:dyDescent="0.3">
      <c r="A58" s="4" t="s">
        <v>9231</v>
      </c>
      <c r="B58" s="3" t="s">
        <v>9155</v>
      </c>
      <c r="C58" s="3" t="s">
        <v>9232</v>
      </c>
      <c r="D58" s="4" t="s">
        <v>9233</v>
      </c>
      <c r="E58" s="4" t="str">
        <f t="shared" si="3"/>
        <v>Power Inductors SL0608 (8*12mm): 39mH, 16mA</v>
      </c>
      <c r="F58" s="3" t="s">
        <v>23</v>
      </c>
      <c r="G58" s="3" t="s">
        <v>9008</v>
      </c>
      <c r="H58" s="3" t="s">
        <v>25</v>
      </c>
      <c r="I58" s="3" t="s">
        <v>9158</v>
      </c>
      <c r="J58" t="s">
        <v>9234</v>
      </c>
      <c r="K58" s="3" t="s">
        <v>378</v>
      </c>
      <c r="L58" s="4" t="s">
        <v>9055</v>
      </c>
      <c r="M58" s="5" t="str">
        <f t="shared" ca="1" si="4"/>
        <v>C:\Altium Libraries\Passives Library\DataSheet\THD Inductors SL-series (Yageo).pdf</v>
      </c>
      <c r="N58" s="4" t="str">
        <f t="shared" si="5"/>
        <v>THD Power Inductor 39mH 16mA. Case: SL0608 (8*12mm)</v>
      </c>
    </row>
    <row r="59" spans="1:14" x14ac:dyDescent="0.3">
      <c r="A59" s="4" t="s">
        <v>9235</v>
      </c>
      <c r="B59" s="3" t="s">
        <v>9155</v>
      </c>
      <c r="C59" s="3" t="s">
        <v>9236</v>
      </c>
      <c r="D59" s="4" t="s">
        <v>9237</v>
      </c>
      <c r="E59" s="4" t="str">
        <f t="shared" si="3"/>
        <v>Power Inductors SL0608 (8*12mm): 47mH, 15mA</v>
      </c>
      <c r="F59" s="3" t="s">
        <v>23</v>
      </c>
      <c r="G59" s="3" t="s">
        <v>9008</v>
      </c>
      <c r="H59" s="3" t="s">
        <v>25</v>
      </c>
      <c r="I59" s="3" t="s">
        <v>9158</v>
      </c>
      <c r="J59" t="s">
        <v>9238</v>
      </c>
      <c r="K59" s="3" t="s">
        <v>378</v>
      </c>
      <c r="L59" s="4" t="s">
        <v>9055</v>
      </c>
      <c r="M59" s="5" t="str">
        <f t="shared" ca="1" si="4"/>
        <v>C:\Altium Libraries\Passives Library\DataSheet\THD Inductors SL-series (Yageo).pdf</v>
      </c>
      <c r="N59" s="4" t="str">
        <f t="shared" si="5"/>
        <v>THD Power Inductor 47mH 15mA. Case: SL0608 (8*12mm)</v>
      </c>
    </row>
    <row r="60" spans="1:14" x14ac:dyDescent="0.3">
      <c r="A60" s="9"/>
      <c r="B60" s="8"/>
      <c r="C60" s="9"/>
      <c r="D60" s="9"/>
      <c r="E60" s="9"/>
      <c r="F60" s="10"/>
      <c r="G60" s="10"/>
      <c r="H60" s="10"/>
      <c r="I60" s="10"/>
      <c r="J60" s="7"/>
      <c r="K60" s="10"/>
      <c r="L60" s="9"/>
      <c r="M60" s="11"/>
      <c r="N60" s="9"/>
    </row>
    <row r="61" spans="1:14" x14ac:dyDescent="0.3">
      <c r="A61" s="4" t="s">
        <v>9239</v>
      </c>
      <c r="B61" s="3" t="s">
        <v>9240</v>
      </c>
      <c r="C61" s="3" t="s">
        <v>9070</v>
      </c>
      <c r="D61" s="4" t="s">
        <v>9241</v>
      </c>
      <c r="E61" s="4" t="str">
        <f t="shared" ref="E61:E98" si="6">CONCATENATE("Power Inductors ",B61,": ",C61,", ", D61)</f>
        <v>Power Inductors SL1016 (13*18mm): 4,7uH, 10A</v>
      </c>
      <c r="F61" s="3" t="s">
        <v>23</v>
      </c>
      <c r="G61" s="3" t="s">
        <v>9008</v>
      </c>
      <c r="H61" s="3" t="s">
        <v>25</v>
      </c>
      <c r="I61" s="3" t="s">
        <v>9242</v>
      </c>
      <c r="J61" t="s">
        <v>9243</v>
      </c>
      <c r="K61" s="3" t="s">
        <v>378</v>
      </c>
      <c r="L61" s="4" t="s">
        <v>9055</v>
      </c>
      <c r="M61" s="5" t="str">
        <f ca="1">CONCATENATE(LEFT(CELL("имяфайла"), FIND("[",CELL("имяфайла"))-1),"DataSheet\THD Inductors SL-series (Yageo).pdf")</f>
        <v>C:\Altium Libraries\Passives Library\DataSheet\THD Inductors SL-series (Yageo).pdf</v>
      </c>
      <c r="N61" s="4" t="str">
        <f t="shared" ref="N61:N98" si="7">CONCATENATE("THD Power Inductor ",C61," ",D61,". Case: ",B61)</f>
        <v>THD Power Inductor 4,7uH 10A. Case: SL1016 (13*18mm)</v>
      </c>
    </row>
    <row r="62" spans="1:14" x14ac:dyDescent="0.3">
      <c r="A62" s="4" t="s">
        <v>9244</v>
      </c>
      <c r="B62" s="3" t="s">
        <v>9240</v>
      </c>
      <c r="C62" s="3" t="s">
        <v>9074</v>
      </c>
      <c r="D62" s="4" t="s">
        <v>9241</v>
      </c>
      <c r="E62" s="4" t="str">
        <f t="shared" si="6"/>
        <v>Power Inductors SL1016 (13*18mm): 6,8uH, 10A</v>
      </c>
      <c r="F62" s="3" t="s">
        <v>23</v>
      </c>
      <c r="G62" s="3" t="s">
        <v>9008</v>
      </c>
      <c r="H62" s="3" t="s">
        <v>25</v>
      </c>
      <c r="I62" s="3" t="s">
        <v>9242</v>
      </c>
      <c r="J62" t="s">
        <v>9245</v>
      </c>
      <c r="K62" s="3" t="s">
        <v>378</v>
      </c>
      <c r="L62" s="4" t="s">
        <v>9055</v>
      </c>
      <c r="M62" s="5" t="str">
        <f t="shared" ref="M62:M98" ca="1" si="8">CONCATENATE(LEFT(CELL("имяфайла"), FIND("[",CELL("имяфайла"))-1),"DataSheet\THD Inductors SL-series (Yageo).pdf")</f>
        <v>C:\Altium Libraries\Passives Library\DataSheet\THD Inductors SL-series (Yageo).pdf</v>
      </c>
      <c r="N62" s="4" t="str">
        <f t="shared" si="7"/>
        <v>THD Power Inductor 6,8uH 10A. Case: SL1016 (13*18mm)</v>
      </c>
    </row>
    <row r="63" spans="1:14" x14ac:dyDescent="0.3">
      <c r="A63" s="4" t="s">
        <v>9246</v>
      </c>
      <c r="B63" s="3" t="s">
        <v>9240</v>
      </c>
      <c r="C63" s="3" t="s">
        <v>9077</v>
      </c>
      <c r="D63" s="4" t="s">
        <v>9241</v>
      </c>
      <c r="E63" s="4" t="str">
        <f t="shared" si="6"/>
        <v>Power Inductors SL1016 (13*18mm): 8,2uH, 10A</v>
      </c>
      <c r="F63" s="3" t="s">
        <v>23</v>
      </c>
      <c r="G63" s="3" t="s">
        <v>9008</v>
      </c>
      <c r="H63" s="3" t="s">
        <v>25</v>
      </c>
      <c r="I63" s="3" t="s">
        <v>9242</v>
      </c>
      <c r="J63" t="s">
        <v>9247</v>
      </c>
      <c r="K63" s="3" t="s">
        <v>378</v>
      </c>
      <c r="L63" s="4" t="s">
        <v>9055</v>
      </c>
      <c r="M63" s="5" t="str">
        <f t="shared" ca="1" si="8"/>
        <v>C:\Altium Libraries\Passives Library\DataSheet\THD Inductors SL-series (Yageo).pdf</v>
      </c>
      <c r="N63" s="4" t="str">
        <f t="shared" si="7"/>
        <v>THD Power Inductor 8,2uH 10A. Case: SL1016 (13*18mm)</v>
      </c>
    </row>
    <row r="64" spans="1:14" x14ac:dyDescent="0.3">
      <c r="A64" s="4" t="s">
        <v>9248</v>
      </c>
      <c r="B64" s="3" t="s">
        <v>9240</v>
      </c>
      <c r="C64" s="3" t="s">
        <v>9080</v>
      </c>
      <c r="D64" s="4" t="s">
        <v>9249</v>
      </c>
      <c r="E64" s="4" t="str">
        <f t="shared" si="6"/>
        <v>Power Inductors SL1016 (13*18mm): 10uH, 7,6A</v>
      </c>
      <c r="F64" s="3" t="s">
        <v>23</v>
      </c>
      <c r="G64" s="3" t="s">
        <v>9008</v>
      </c>
      <c r="H64" s="3" t="s">
        <v>25</v>
      </c>
      <c r="I64" s="3" t="s">
        <v>9242</v>
      </c>
      <c r="J64" t="s">
        <v>9250</v>
      </c>
      <c r="K64" s="3" t="s">
        <v>378</v>
      </c>
      <c r="L64" s="4" t="s">
        <v>9055</v>
      </c>
      <c r="M64" s="5" t="str">
        <f t="shared" ca="1" si="8"/>
        <v>C:\Altium Libraries\Passives Library\DataSheet\THD Inductors SL-series (Yageo).pdf</v>
      </c>
      <c r="N64" s="4" t="str">
        <f t="shared" si="7"/>
        <v>THD Power Inductor 10uH 7,6A. Case: SL1016 (13*18mm)</v>
      </c>
    </row>
    <row r="65" spans="1:14" x14ac:dyDescent="0.3">
      <c r="A65" s="4" t="s">
        <v>9251</v>
      </c>
      <c r="B65" s="3" t="s">
        <v>9240</v>
      </c>
      <c r="C65" s="3" t="s">
        <v>9083</v>
      </c>
      <c r="D65" s="4" t="s">
        <v>9252</v>
      </c>
      <c r="E65" s="4" t="str">
        <f t="shared" si="6"/>
        <v>Power Inductors SL1016 (13*18mm): 12uH, 7,5A</v>
      </c>
      <c r="F65" s="3" t="s">
        <v>23</v>
      </c>
      <c r="G65" s="3" t="s">
        <v>9008</v>
      </c>
      <c r="H65" s="3" t="s">
        <v>25</v>
      </c>
      <c r="I65" s="3" t="s">
        <v>9242</v>
      </c>
      <c r="J65" t="s">
        <v>9253</v>
      </c>
      <c r="K65" s="3" t="s">
        <v>378</v>
      </c>
      <c r="L65" s="4" t="s">
        <v>9055</v>
      </c>
      <c r="M65" s="5" t="str">
        <f t="shared" ca="1" si="8"/>
        <v>C:\Altium Libraries\Passives Library\DataSheet\THD Inductors SL-series (Yageo).pdf</v>
      </c>
      <c r="N65" s="4" t="str">
        <f t="shared" si="7"/>
        <v>THD Power Inductor 12uH 7,5A. Case: SL1016 (13*18mm)</v>
      </c>
    </row>
    <row r="66" spans="1:14" x14ac:dyDescent="0.3">
      <c r="A66" s="4" t="s">
        <v>9254</v>
      </c>
      <c r="B66" s="3" t="s">
        <v>9240</v>
      </c>
      <c r="C66" s="3" t="s">
        <v>9087</v>
      </c>
      <c r="D66" s="4" t="s">
        <v>9255</v>
      </c>
      <c r="E66" s="4" t="str">
        <f t="shared" si="6"/>
        <v>Power Inductors SL1016 (13*18mm): 15uH, 6,5A</v>
      </c>
      <c r="F66" s="3" t="s">
        <v>23</v>
      </c>
      <c r="G66" s="3" t="s">
        <v>9008</v>
      </c>
      <c r="H66" s="3" t="s">
        <v>25</v>
      </c>
      <c r="I66" s="3" t="s">
        <v>9242</v>
      </c>
      <c r="J66" t="s">
        <v>9256</v>
      </c>
      <c r="K66" s="3" t="s">
        <v>378</v>
      </c>
      <c r="L66" s="4" t="s">
        <v>9055</v>
      </c>
      <c r="M66" s="5" t="str">
        <f t="shared" ca="1" si="8"/>
        <v>C:\Altium Libraries\Passives Library\DataSheet\THD Inductors SL-series (Yageo).pdf</v>
      </c>
      <c r="N66" s="4" t="str">
        <f t="shared" si="7"/>
        <v>THD Power Inductor 15uH 6,5A. Case: SL1016 (13*18mm)</v>
      </c>
    </row>
    <row r="67" spans="1:14" x14ac:dyDescent="0.3">
      <c r="A67" s="4" t="s">
        <v>9257</v>
      </c>
      <c r="B67" s="3" t="s">
        <v>9240</v>
      </c>
      <c r="C67" s="3" t="s">
        <v>9090</v>
      </c>
      <c r="D67" s="4" t="s">
        <v>9258</v>
      </c>
      <c r="E67" s="4" t="str">
        <f t="shared" si="6"/>
        <v>Power Inductors SL1016 (13*18mm): 18uH, 6,0A</v>
      </c>
      <c r="F67" s="3" t="s">
        <v>23</v>
      </c>
      <c r="G67" s="3" t="s">
        <v>9008</v>
      </c>
      <c r="H67" s="3" t="s">
        <v>25</v>
      </c>
      <c r="I67" s="3" t="s">
        <v>9242</v>
      </c>
      <c r="J67" t="s">
        <v>9259</v>
      </c>
      <c r="K67" s="3" t="s">
        <v>378</v>
      </c>
      <c r="L67" s="4" t="s">
        <v>9055</v>
      </c>
      <c r="M67" s="5" t="str">
        <f t="shared" ca="1" si="8"/>
        <v>C:\Altium Libraries\Passives Library\DataSheet\THD Inductors SL-series (Yageo).pdf</v>
      </c>
      <c r="N67" s="4" t="str">
        <f t="shared" si="7"/>
        <v>THD Power Inductor 18uH 6,0A. Case: SL1016 (13*18mm)</v>
      </c>
    </row>
    <row r="68" spans="1:14" x14ac:dyDescent="0.3">
      <c r="A68" s="4" t="s">
        <v>9260</v>
      </c>
      <c r="B68" s="3" t="s">
        <v>9240</v>
      </c>
      <c r="C68" s="3" t="s">
        <v>9093</v>
      </c>
      <c r="D68" s="4" t="s">
        <v>9261</v>
      </c>
      <c r="E68" s="4" t="str">
        <f t="shared" si="6"/>
        <v>Power Inductors SL1016 (13*18mm): 22uH, 5,4A</v>
      </c>
      <c r="F68" s="3" t="s">
        <v>23</v>
      </c>
      <c r="G68" s="3" t="s">
        <v>9008</v>
      </c>
      <c r="H68" s="3" t="s">
        <v>25</v>
      </c>
      <c r="I68" s="3" t="s">
        <v>9242</v>
      </c>
      <c r="J68" t="s">
        <v>9262</v>
      </c>
      <c r="K68" s="3" t="s">
        <v>378</v>
      </c>
      <c r="L68" s="4" t="s">
        <v>9055</v>
      </c>
      <c r="M68" s="5" t="str">
        <f t="shared" ca="1" si="8"/>
        <v>C:\Altium Libraries\Passives Library\DataSheet\THD Inductors SL-series (Yageo).pdf</v>
      </c>
      <c r="N68" s="4" t="str">
        <f t="shared" si="7"/>
        <v>THD Power Inductor 22uH 5,4A. Case: SL1016 (13*18mm)</v>
      </c>
    </row>
    <row r="69" spans="1:14" x14ac:dyDescent="0.3">
      <c r="A69" s="4" t="s">
        <v>9263</v>
      </c>
      <c r="B69" s="3" t="s">
        <v>9240</v>
      </c>
      <c r="C69" s="3" t="s">
        <v>9099</v>
      </c>
      <c r="D69" s="4" t="s">
        <v>9264</v>
      </c>
      <c r="E69" s="4" t="str">
        <f t="shared" si="6"/>
        <v>Power Inductors SL1016 (13*18mm): 33uH, 4,4A</v>
      </c>
      <c r="F69" s="3" t="s">
        <v>23</v>
      </c>
      <c r="G69" s="3" t="s">
        <v>9008</v>
      </c>
      <c r="H69" s="3" t="s">
        <v>25</v>
      </c>
      <c r="I69" s="3" t="s">
        <v>9242</v>
      </c>
      <c r="J69" t="s">
        <v>9265</v>
      </c>
      <c r="K69" s="3" t="s">
        <v>378</v>
      </c>
      <c r="L69" s="4" t="s">
        <v>9055</v>
      </c>
      <c r="M69" s="5" t="str">
        <f t="shared" ca="1" si="8"/>
        <v>C:\Altium Libraries\Passives Library\DataSheet\THD Inductors SL-series (Yageo).pdf</v>
      </c>
      <c r="N69" s="4" t="str">
        <f t="shared" si="7"/>
        <v>THD Power Inductor 33uH 4,4A. Case: SL1016 (13*18mm)</v>
      </c>
    </row>
    <row r="70" spans="1:14" x14ac:dyDescent="0.3">
      <c r="A70" s="4" t="s">
        <v>9266</v>
      </c>
      <c r="B70" s="3" t="s">
        <v>9240</v>
      </c>
      <c r="C70" s="3" t="s">
        <v>9105</v>
      </c>
      <c r="D70" s="4" t="s">
        <v>9267</v>
      </c>
      <c r="E70" s="4" t="str">
        <f t="shared" si="6"/>
        <v>Power Inductors SL1016 (13*18mm): 47uH, 3,8A</v>
      </c>
      <c r="F70" s="3" t="s">
        <v>23</v>
      </c>
      <c r="G70" s="3" t="s">
        <v>9008</v>
      </c>
      <c r="H70" s="3" t="s">
        <v>25</v>
      </c>
      <c r="I70" s="3" t="s">
        <v>9242</v>
      </c>
      <c r="J70" t="s">
        <v>9268</v>
      </c>
      <c r="K70" s="3" t="s">
        <v>378</v>
      </c>
      <c r="L70" s="4" t="s">
        <v>9055</v>
      </c>
      <c r="M70" s="5" t="str">
        <f t="shared" ca="1" si="8"/>
        <v>C:\Altium Libraries\Passives Library\DataSheet\THD Inductors SL-series (Yageo).pdf</v>
      </c>
      <c r="N70" s="4" t="str">
        <f t="shared" si="7"/>
        <v>THD Power Inductor 47uH 3,8A. Case: SL1016 (13*18mm)</v>
      </c>
    </row>
    <row r="71" spans="1:14" x14ac:dyDescent="0.3">
      <c r="A71" s="4" t="s">
        <v>9269</v>
      </c>
      <c r="B71" s="3" t="s">
        <v>9240</v>
      </c>
      <c r="C71" s="3" t="s">
        <v>9108</v>
      </c>
      <c r="D71" s="4" t="s">
        <v>9270</v>
      </c>
      <c r="E71" s="4" t="str">
        <f t="shared" si="6"/>
        <v>Power Inductors SL1016 (13*18mm): 56uH, 3,4A</v>
      </c>
      <c r="F71" s="3" t="s">
        <v>23</v>
      </c>
      <c r="G71" s="3" t="s">
        <v>9008</v>
      </c>
      <c r="H71" s="3" t="s">
        <v>25</v>
      </c>
      <c r="I71" s="3" t="s">
        <v>9242</v>
      </c>
      <c r="J71" t="s">
        <v>9271</v>
      </c>
      <c r="K71" s="3" t="s">
        <v>378</v>
      </c>
      <c r="L71" s="4" t="s">
        <v>9055</v>
      </c>
      <c r="M71" s="5" t="str">
        <f t="shared" ca="1" si="8"/>
        <v>C:\Altium Libraries\Passives Library\DataSheet\THD Inductors SL-series (Yageo).pdf</v>
      </c>
      <c r="N71" s="4" t="str">
        <f t="shared" si="7"/>
        <v>THD Power Inductor 56uH 3,4A. Case: SL1016 (13*18mm)</v>
      </c>
    </row>
    <row r="72" spans="1:14" x14ac:dyDescent="0.3">
      <c r="A72" s="4" t="s">
        <v>9272</v>
      </c>
      <c r="B72" s="3" t="s">
        <v>9240</v>
      </c>
      <c r="C72" s="3" t="s">
        <v>9111</v>
      </c>
      <c r="D72" s="4" t="s">
        <v>9273</v>
      </c>
      <c r="E72" s="4" t="str">
        <f t="shared" si="6"/>
        <v>Power Inductors SL1016 (13*18mm): 68uH, 3,0A</v>
      </c>
      <c r="F72" s="3" t="s">
        <v>23</v>
      </c>
      <c r="G72" s="3" t="s">
        <v>9008</v>
      </c>
      <c r="H72" s="3" t="s">
        <v>25</v>
      </c>
      <c r="I72" s="3" t="s">
        <v>9242</v>
      </c>
      <c r="J72" t="s">
        <v>9274</v>
      </c>
      <c r="K72" s="3" t="s">
        <v>378</v>
      </c>
      <c r="L72" s="4" t="s">
        <v>9055</v>
      </c>
      <c r="M72" s="5" t="str">
        <f t="shared" ca="1" si="8"/>
        <v>C:\Altium Libraries\Passives Library\DataSheet\THD Inductors SL-series (Yageo).pdf</v>
      </c>
      <c r="N72" s="4" t="str">
        <f t="shared" si="7"/>
        <v>THD Power Inductor 68uH 3,0A. Case: SL1016 (13*18mm)</v>
      </c>
    </row>
    <row r="73" spans="1:14" x14ac:dyDescent="0.3">
      <c r="A73" s="4" t="s">
        <v>9275</v>
      </c>
      <c r="B73" s="3" t="s">
        <v>9240</v>
      </c>
      <c r="C73" s="3" t="s">
        <v>9117</v>
      </c>
      <c r="D73" s="4" t="s">
        <v>9276</v>
      </c>
      <c r="E73" s="4" t="str">
        <f t="shared" si="6"/>
        <v>Power Inductors SL1016 (13*18mm): 100uH, 2,5A</v>
      </c>
      <c r="F73" s="3" t="s">
        <v>23</v>
      </c>
      <c r="G73" s="3" t="s">
        <v>9008</v>
      </c>
      <c r="H73" s="3" t="s">
        <v>25</v>
      </c>
      <c r="I73" s="3" t="s">
        <v>9242</v>
      </c>
      <c r="J73" t="s">
        <v>9277</v>
      </c>
      <c r="K73" s="3" t="s">
        <v>378</v>
      </c>
      <c r="L73" s="4" t="s">
        <v>9055</v>
      </c>
      <c r="M73" s="5" t="str">
        <f t="shared" ca="1" si="8"/>
        <v>C:\Altium Libraries\Passives Library\DataSheet\THD Inductors SL-series (Yageo).pdf</v>
      </c>
      <c r="N73" s="4" t="str">
        <f t="shared" si="7"/>
        <v>THD Power Inductor 100uH 2,5A. Case: SL1016 (13*18mm)</v>
      </c>
    </row>
    <row r="74" spans="1:14" x14ac:dyDescent="0.3">
      <c r="A74" s="4" t="s">
        <v>9278</v>
      </c>
      <c r="B74" s="3" t="s">
        <v>9240</v>
      </c>
      <c r="C74" s="3" t="s">
        <v>9120</v>
      </c>
      <c r="D74" s="4" t="s">
        <v>9279</v>
      </c>
      <c r="E74" s="4" t="str">
        <f t="shared" si="6"/>
        <v>Power Inductors SL1016 (13*18mm): 120uH, 2,0A</v>
      </c>
      <c r="F74" s="3" t="s">
        <v>23</v>
      </c>
      <c r="G74" s="3" t="s">
        <v>9008</v>
      </c>
      <c r="H74" s="3" t="s">
        <v>25</v>
      </c>
      <c r="I74" s="3" t="s">
        <v>9242</v>
      </c>
      <c r="J74" t="s">
        <v>9280</v>
      </c>
      <c r="K74" s="3" t="s">
        <v>378</v>
      </c>
      <c r="L74" s="4" t="s">
        <v>9055</v>
      </c>
      <c r="M74" s="5" t="str">
        <f t="shared" ca="1" si="8"/>
        <v>C:\Altium Libraries\Passives Library\DataSheet\THD Inductors SL-series (Yageo).pdf</v>
      </c>
      <c r="N74" s="4" t="str">
        <f t="shared" si="7"/>
        <v>THD Power Inductor 120uH 2,0A. Case: SL1016 (13*18mm)</v>
      </c>
    </row>
    <row r="75" spans="1:14" x14ac:dyDescent="0.3">
      <c r="A75" s="4" t="s">
        <v>9281</v>
      </c>
      <c r="B75" s="3" t="s">
        <v>9240</v>
      </c>
      <c r="C75" s="3" t="s">
        <v>9124</v>
      </c>
      <c r="D75" s="4" t="s">
        <v>9282</v>
      </c>
      <c r="E75" s="4" t="str">
        <f t="shared" si="6"/>
        <v>Power Inductors SL1016 (13*18mm): 150uH, 1,8A</v>
      </c>
      <c r="F75" s="3" t="s">
        <v>23</v>
      </c>
      <c r="G75" s="3" t="s">
        <v>9008</v>
      </c>
      <c r="H75" s="3" t="s">
        <v>25</v>
      </c>
      <c r="I75" s="3" t="s">
        <v>9242</v>
      </c>
      <c r="J75" t="s">
        <v>9283</v>
      </c>
      <c r="K75" s="3" t="s">
        <v>378</v>
      </c>
      <c r="L75" s="4" t="s">
        <v>9055</v>
      </c>
      <c r="M75" s="5" t="str">
        <f t="shared" ca="1" si="8"/>
        <v>C:\Altium Libraries\Passives Library\DataSheet\THD Inductors SL-series (Yageo).pdf</v>
      </c>
      <c r="N75" s="4" t="str">
        <f t="shared" si="7"/>
        <v>THD Power Inductor 150uH 1,8A. Case: SL1016 (13*18mm)</v>
      </c>
    </row>
    <row r="76" spans="1:14" x14ac:dyDescent="0.3">
      <c r="A76" s="4" t="s">
        <v>9284</v>
      </c>
      <c r="B76" s="3" t="s">
        <v>9240</v>
      </c>
      <c r="C76" s="3" t="s">
        <v>9127</v>
      </c>
      <c r="D76" s="4" t="s">
        <v>9285</v>
      </c>
      <c r="E76" s="4" t="str">
        <f t="shared" si="6"/>
        <v>Power Inductors SL1016 (13*18mm): 180uH, 1,6A</v>
      </c>
      <c r="F76" s="3" t="s">
        <v>23</v>
      </c>
      <c r="G76" s="3" t="s">
        <v>9008</v>
      </c>
      <c r="H76" s="3" t="s">
        <v>25</v>
      </c>
      <c r="I76" s="3" t="s">
        <v>9242</v>
      </c>
      <c r="J76" t="s">
        <v>9286</v>
      </c>
      <c r="K76" s="3" t="s">
        <v>378</v>
      </c>
      <c r="L76" s="4" t="s">
        <v>9055</v>
      </c>
      <c r="M76" s="5" t="str">
        <f t="shared" ca="1" si="8"/>
        <v>C:\Altium Libraries\Passives Library\DataSheet\THD Inductors SL-series (Yageo).pdf</v>
      </c>
      <c r="N76" s="4" t="str">
        <f t="shared" si="7"/>
        <v>THD Power Inductor 180uH 1,6A. Case: SL1016 (13*18mm)</v>
      </c>
    </row>
    <row r="77" spans="1:14" x14ac:dyDescent="0.3">
      <c r="A77" s="4" t="s">
        <v>9287</v>
      </c>
      <c r="B77" s="3" t="s">
        <v>9240</v>
      </c>
      <c r="C77" s="3" t="s">
        <v>9130</v>
      </c>
      <c r="D77" s="4" t="s">
        <v>9288</v>
      </c>
      <c r="E77" s="4" t="str">
        <f t="shared" si="6"/>
        <v>Power Inductors SL1016 (13*18mm): 220uH, 1,4A</v>
      </c>
      <c r="F77" s="3" t="s">
        <v>23</v>
      </c>
      <c r="G77" s="3" t="s">
        <v>9008</v>
      </c>
      <c r="H77" s="3" t="s">
        <v>25</v>
      </c>
      <c r="I77" s="3" t="s">
        <v>9242</v>
      </c>
      <c r="J77" t="s">
        <v>9289</v>
      </c>
      <c r="K77" s="3" t="s">
        <v>378</v>
      </c>
      <c r="L77" s="4" t="s">
        <v>9055</v>
      </c>
      <c r="M77" s="5" t="str">
        <f t="shared" ca="1" si="8"/>
        <v>C:\Altium Libraries\Passives Library\DataSheet\THD Inductors SL-series (Yageo).pdf</v>
      </c>
      <c r="N77" s="4" t="str">
        <f t="shared" si="7"/>
        <v>THD Power Inductor 220uH 1,4A. Case: SL1016 (13*18mm)</v>
      </c>
    </row>
    <row r="78" spans="1:14" x14ac:dyDescent="0.3">
      <c r="A78" s="4" t="s">
        <v>9290</v>
      </c>
      <c r="B78" s="3" t="s">
        <v>9240</v>
      </c>
      <c r="C78" s="3" t="s">
        <v>9133</v>
      </c>
      <c r="D78" s="4" t="s">
        <v>9291</v>
      </c>
      <c r="E78" s="4" t="str">
        <f t="shared" si="6"/>
        <v>Power Inductors SL1016 (13*18mm): 270uH, 1,3A</v>
      </c>
      <c r="F78" s="3" t="s">
        <v>23</v>
      </c>
      <c r="G78" s="3" t="s">
        <v>9008</v>
      </c>
      <c r="H78" s="3" t="s">
        <v>25</v>
      </c>
      <c r="I78" s="3" t="s">
        <v>9242</v>
      </c>
      <c r="J78" t="s">
        <v>9292</v>
      </c>
      <c r="K78" s="3" t="s">
        <v>378</v>
      </c>
      <c r="L78" s="4" t="s">
        <v>9055</v>
      </c>
      <c r="M78" s="5" t="str">
        <f t="shared" ca="1" si="8"/>
        <v>C:\Altium Libraries\Passives Library\DataSheet\THD Inductors SL-series (Yageo).pdf</v>
      </c>
      <c r="N78" s="4" t="str">
        <f t="shared" si="7"/>
        <v>THD Power Inductor 270uH 1,3A. Case: SL1016 (13*18mm)</v>
      </c>
    </row>
    <row r="79" spans="1:14" x14ac:dyDescent="0.3">
      <c r="A79" s="4" t="s">
        <v>9293</v>
      </c>
      <c r="B79" s="3" t="s">
        <v>9240</v>
      </c>
      <c r="C79" s="3" t="s">
        <v>9136</v>
      </c>
      <c r="D79" s="4" t="s">
        <v>9294</v>
      </c>
      <c r="E79" s="4" t="str">
        <f t="shared" si="6"/>
        <v>Power Inductors SL1016 (13*18mm): 330uH, 1,2A</v>
      </c>
      <c r="F79" s="3" t="s">
        <v>23</v>
      </c>
      <c r="G79" s="3" t="s">
        <v>9008</v>
      </c>
      <c r="H79" s="3" t="s">
        <v>25</v>
      </c>
      <c r="I79" s="3" t="s">
        <v>9242</v>
      </c>
      <c r="J79" t="s">
        <v>9295</v>
      </c>
      <c r="K79" s="3" t="s">
        <v>378</v>
      </c>
      <c r="L79" s="4" t="s">
        <v>9055</v>
      </c>
      <c r="M79" s="5" t="str">
        <f t="shared" ca="1" si="8"/>
        <v>C:\Altium Libraries\Passives Library\DataSheet\THD Inductors SL-series (Yageo).pdf</v>
      </c>
      <c r="N79" s="4" t="str">
        <f t="shared" si="7"/>
        <v>THD Power Inductor 330uH 1,2A. Case: SL1016 (13*18mm)</v>
      </c>
    </row>
    <row r="80" spans="1:14" x14ac:dyDescent="0.3">
      <c r="A80" s="4" t="s">
        <v>9296</v>
      </c>
      <c r="B80" s="3" t="s">
        <v>9240</v>
      </c>
      <c r="C80" s="3" t="s">
        <v>9140</v>
      </c>
      <c r="D80" s="4" t="s">
        <v>9297</v>
      </c>
      <c r="E80" s="4" t="str">
        <f t="shared" si="6"/>
        <v>Power Inductors SL1016 (13*18mm): 390uH, 1,1A</v>
      </c>
      <c r="F80" s="3" t="s">
        <v>23</v>
      </c>
      <c r="G80" s="3" t="s">
        <v>9008</v>
      </c>
      <c r="H80" s="3" t="s">
        <v>25</v>
      </c>
      <c r="I80" s="3" t="s">
        <v>9242</v>
      </c>
      <c r="J80" t="s">
        <v>9298</v>
      </c>
      <c r="K80" s="3" t="s">
        <v>378</v>
      </c>
      <c r="L80" s="4" t="s">
        <v>9055</v>
      </c>
      <c r="M80" s="5" t="str">
        <f t="shared" ca="1" si="8"/>
        <v>C:\Altium Libraries\Passives Library\DataSheet\THD Inductors SL-series (Yageo).pdf</v>
      </c>
      <c r="N80" s="4" t="str">
        <f t="shared" si="7"/>
        <v>THD Power Inductor 390uH 1,1A. Case: SL1016 (13*18mm)</v>
      </c>
    </row>
    <row r="81" spans="1:14" x14ac:dyDescent="0.3">
      <c r="A81" s="4" t="s">
        <v>9299</v>
      </c>
      <c r="B81" s="3" t="s">
        <v>9240</v>
      </c>
      <c r="C81" s="3" t="s">
        <v>9143</v>
      </c>
      <c r="D81" s="4" t="s">
        <v>9300</v>
      </c>
      <c r="E81" s="4" t="str">
        <f t="shared" si="6"/>
        <v>Power Inductors SL1016 (13*18mm): 470uH, 1,0A</v>
      </c>
      <c r="F81" s="3" t="s">
        <v>23</v>
      </c>
      <c r="G81" s="3" t="s">
        <v>9008</v>
      </c>
      <c r="H81" s="3" t="s">
        <v>25</v>
      </c>
      <c r="I81" s="3" t="s">
        <v>9242</v>
      </c>
      <c r="J81" t="s">
        <v>9301</v>
      </c>
      <c r="K81" s="3" t="s">
        <v>378</v>
      </c>
      <c r="L81" s="4" t="s">
        <v>9055</v>
      </c>
      <c r="M81" s="5" t="str">
        <f t="shared" ca="1" si="8"/>
        <v>C:\Altium Libraries\Passives Library\DataSheet\THD Inductors SL-series (Yageo).pdf</v>
      </c>
      <c r="N81" s="4" t="str">
        <f t="shared" si="7"/>
        <v>THD Power Inductor 470uH 1,0A. Case: SL1016 (13*18mm)</v>
      </c>
    </row>
    <row r="82" spans="1:14" x14ac:dyDescent="0.3">
      <c r="A82" s="4" t="s">
        <v>9302</v>
      </c>
      <c r="B82" s="3" t="s">
        <v>9240</v>
      </c>
      <c r="C82" s="3" t="s">
        <v>9146</v>
      </c>
      <c r="D82" s="4" t="s">
        <v>9303</v>
      </c>
      <c r="E82" s="4" t="str">
        <f t="shared" si="6"/>
        <v>Power Inductors SL1016 (13*18mm): 560uH, 950mA</v>
      </c>
      <c r="F82" s="3" t="s">
        <v>23</v>
      </c>
      <c r="G82" s="3" t="s">
        <v>9008</v>
      </c>
      <c r="H82" s="3" t="s">
        <v>25</v>
      </c>
      <c r="I82" s="3" t="s">
        <v>9242</v>
      </c>
      <c r="J82" t="s">
        <v>9304</v>
      </c>
      <c r="K82" s="3" t="s">
        <v>378</v>
      </c>
      <c r="L82" s="4" t="s">
        <v>9055</v>
      </c>
      <c r="M82" s="5" t="str">
        <f t="shared" ca="1" si="8"/>
        <v>C:\Altium Libraries\Passives Library\DataSheet\THD Inductors SL-series (Yageo).pdf</v>
      </c>
      <c r="N82" s="4" t="str">
        <f t="shared" si="7"/>
        <v>THD Power Inductor 560uH 950mA. Case: SL1016 (13*18mm)</v>
      </c>
    </row>
    <row r="83" spans="1:14" x14ac:dyDescent="0.3">
      <c r="A83" s="4" t="s">
        <v>9305</v>
      </c>
      <c r="B83" s="3" t="s">
        <v>9240</v>
      </c>
      <c r="C83" s="3" t="s">
        <v>9149</v>
      </c>
      <c r="D83" s="4" t="s">
        <v>9306</v>
      </c>
      <c r="E83" s="4" t="str">
        <f t="shared" si="6"/>
        <v>Power Inductors SL1016 (13*18mm): 680uH, 800mA</v>
      </c>
      <c r="F83" s="3" t="s">
        <v>23</v>
      </c>
      <c r="G83" s="3" t="s">
        <v>9008</v>
      </c>
      <c r="H83" s="3" t="s">
        <v>25</v>
      </c>
      <c r="I83" s="3" t="s">
        <v>9242</v>
      </c>
      <c r="J83" t="s">
        <v>9307</v>
      </c>
      <c r="K83" s="3" t="s">
        <v>378</v>
      </c>
      <c r="L83" s="4" t="s">
        <v>9055</v>
      </c>
      <c r="M83" s="5" t="str">
        <f t="shared" ca="1" si="8"/>
        <v>C:\Altium Libraries\Passives Library\DataSheet\THD Inductors SL-series (Yageo).pdf</v>
      </c>
      <c r="N83" s="4" t="str">
        <f t="shared" si="7"/>
        <v>THD Power Inductor 680uH 800mA. Case: SL1016 (13*18mm)</v>
      </c>
    </row>
    <row r="84" spans="1:14" x14ac:dyDescent="0.3">
      <c r="A84" s="4" t="s">
        <v>9308</v>
      </c>
      <c r="B84" s="3" t="s">
        <v>9240</v>
      </c>
      <c r="C84" s="3" t="s">
        <v>9152</v>
      </c>
      <c r="D84" s="4" t="s">
        <v>9309</v>
      </c>
      <c r="E84" s="4" t="str">
        <f t="shared" si="6"/>
        <v>Power Inductors SL1016 (13*18mm): 820uH, 750mA</v>
      </c>
      <c r="F84" s="3" t="s">
        <v>23</v>
      </c>
      <c r="G84" s="3" t="s">
        <v>9008</v>
      </c>
      <c r="H84" s="3" t="s">
        <v>25</v>
      </c>
      <c r="I84" s="3" t="s">
        <v>9242</v>
      </c>
      <c r="J84" t="s">
        <v>9310</v>
      </c>
      <c r="K84" s="3" t="s">
        <v>378</v>
      </c>
      <c r="L84" s="4" t="s">
        <v>9055</v>
      </c>
      <c r="M84" s="5" t="str">
        <f t="shared" ca="1" si="8"/>
        <v>C:\Altium Libraries\Passives Library\DataSheet\THD Inductors SL-series (Yageo).pdf</v>
      </c>
      <c r="N84" s="4" t="str">
        <f t="shared" si="7"/>
        <v>THD Power Inductor 820uH 750mA. Case: SL1016 (13*18mm)</v>
      </c>
    </row>
    <row r="85" spans="1:14" x14ac:dyDescent="0.3">
      <c r="A85" s="4" t="s">
        <v>9311</v>
      </c>
      <c r="B85" s="3" t="s">
        <v>9240</v>
      </c>
      <c r="C85" s="3" t="s">
        <v>9156</v>
      </c>
      <c r="D85" s="4" t="s">
        <v>9312</v>
      </c>
      <c r="E85" s="4" t="str">
        <f t="shared" si="6"/>
        <v>Power Inductors SL1016 (13*18mm): 1,0mH, 650mA</v>
      </c>
      <c r="F85" s="3" t="s">
        <v>23</v>
      </c>
      <c r="G85" s="3" t="s">
        <v>9008</v>
      </c>
      <c r="H85" s="3" t="s">
        <v>25</v>
      </c>
      <c r="I85" s="3" t="s">
        <v>9242</v>
      </c>
      <c r="J85" t="s">
        <v>9313</v>
      </c>
      <c r="K85" s="3" t="s">
        <v>378</v>
      </c>
      <c r="L85" s="4" t="s">
        <v>9055</v>
      </c>
      <c r="M85" s="5" t="str">
        <f t="shared" ca="1" si="8"/>
        <v>C:\Altium Libraries\Passives Library\DataSheet\THD Inductors SL-series (Yageo).pdf</v>
      </c>
      <c r="N85" s="4" t="str">
        <f t="shared" si="7"/>
        <v>THD Power Inductor 1,0mH 650mA. Case: SL1016 (13*18mm)</v>
      </c>
    </row>
    <row r="86" spans="1:14" x14ac:dyDescent="0.3">
      <c r="A86" s="4" t="s">
        <v>9314</v>
      </c>
      <c r="B86" s="3" t="s">
        <v>9240</v>
      </c>
      <c r="C86" s="3" t="s">
        <v>9315</v>
      </c>
      <c r="D86" s="4" t="s">
        <v>9316</v>
      </c>
      <c r="E86" s="4" t="str">
        <f t="shared" si="6"/>
        <v>Power Inductors SL1016 (13*18mm): 1,2mH, 600mA</v>
      </c>
      <c r="F86" s="3" t="s">
        <v>23</v>
      </c>
      <c r="G86" s="3" t="s">
        <v>9008</v>
      </c>
      <c r="H86" s="3" t="s">
        <v>25</v>
      </c>
      <c r="I86" s="3" t="s">
        <v>9242</v>
      </c>
      <c r="J86" t="s">
        <v>9317</v>
      </c>
      <c r="K86" s="3" t="s">
        <v>378</v>
      </c>
      <c r="L86" s="4" t="s">
        <v>9055</v>
      </c>
      <c r="M86" s="5" t="str">
        <f t="shared" ca="1" si="8"/>
        <v>C:\Altium Libraries\Passives Library\DataSheet\THD Inductors SL-series (Yageo).pdf</v>
      </c>
      <c r="N86" s="4" t="str">
        <f t="shared" si="7"/>
        <v>THD Power Inductor 1,2mH 600mA. Case: SL1016 (13*18mm)</v>
      </c>
    </row>
    <row r="87" spans="1:14" x14ac:dyDescent="0.3">
      <c r="A87" s="4" t="s">
        <v>9318</v>
      </c>
      <c r="B87" s="3" t="s">
        <v>9240</v>
      </c>
      <c r="C87" s="3" t="s">
        <v>9165</v>
      </c>
      <c r="D87" s="4" t="s">
        <v>9319</v>
      </c>
      <c r="E87" s="4" t="str">
        <f t="shared" si="6"/>
        <v>Power Inductors SL1016 (13*18mm): 1,5mH, 520mA</v>
      </c>
      <c r="F87" s="3" t="s">
        <v>23</v>
      </c>
      <c r="G87" s="3" t="s">
        <v>9008</v>
      </c>
      <c r="H87" s="3" t="s">
        <v>25</v>
      </c>
      <c r="I87" s="3" t="s">
        <v>9242</v>
      </c>
      <c r="J87" t="s">
        <v>9320</v>
      </c>
      <c r="K87" s="3" t="s">
        <v>378</v>
      </c>
      <c r="L87" s="4" t="s">
        <v>9055</v>
      </c>
      <c r="M87" s="5" t="str">
        <f t="shared" ca="1" si="8"/>
        <v>C:\Altium Libraries\Passives Library\DataSheet\THD Inductors SL-series (Yageo).pdf</v>
      </c>
      <c r="N87" s="4" t="str">
        <f t="shared" si="7"/>
        <v>THD Power Inductor 1,5mH 520mA. Case: SL1016 (13*18mm)</v>
      </c>
    </row>
    <row r="88" spans="1:14" x14ac:dyDescent="0.3">
      <c r="A88" s="4" t="s">
        <v>9321</v>
      </c>
      <c r="B88" s="3" t="s">
        <v>9240</v>
      </c>
      <c r="C88" s="3" t="s">
        <v>9169</v>
      </c>
      <c r="D88" s="4" t="s">
        <v>9322</v>
      </c>
      <c r="E88" s="4" t="str">
        <f t="shared" si="6"/>
        <v>Power Inductors SL1016 (13*18mm): 1,8mH, 500mA</v>
      </c>
      <c r="F88" s="3" t="s">
        <v>23</v>
      </c>
      <c r="G88" s="3" t="s">
        <v>9008</v>
      </c>
      <c r="H88" s="3" t="s">
        <v>25</v>
      </c>
      <c r="I88" s="3" t="s">
        <v>9242</v>
      </c>
      <c r="J88" t="s">
        <v>9323</v>
      </c>
      <c r="K88" s="3" t="s">
        <v>378</v>
      </c>
      <c r="L88" s="4" t="s">
        <v>9055</v>
      </c>
      <c r="M88" s="5" t="str">
        <f t="shared" ca="1" si="8"/>
        <v>C:\Altium Libraries\Passives Library\DataSheet\THD Inductors SL-series (Yageo).pdf</v>
      </c>
      <c r="N88" s="4" t="str">
        <f t="shared" si="7"/>
        <v>THD Power Inductor 1,8mH 500mA. Case: SL1016 (13*18mm)</v>
      </c>
    </row>
    <row r="89" spans="1:14" x14ac:dyDescent="0.3">
      <c r="A89" s="4" t="s">
        <v>9324</v>
      </c>
      <c r="B89" s="3" t="s">
        <v>9240</v>
      </c>
      <c r="C89" s="3" t="s">
        <v>9173</v>
      </c>
      <c r="D89" s="4" t="s">
        <v>9325</v>
      </c>
      <c r="E89" s="4" t="str">
        <f t="shared" si="6"/>
        <v>Power Inductors SL1016 (13*18mm): 2,2mH, 450mA</v>
      </c>
      <c r="F89" s="3" t="s">
        <v>23</v>
      </c>
      <c r="G89" s="3" t="s">
        <v>9008</v>
      </c>
      <c r="H89" s="3" t="s">
        <v>25</v>
      </c>
      <c r="I89" s="3" t="s">
        <v>9242</v>
      </c>
      <c r="J89" t="s">
        <v>9326</v>
      </c>
      <c r="K89" s="3" t="s">
        <v>378</v>
      </c>
      <c r="L89" s="4" t="s">
        <v>9055</v>
      </c>
      <c r="M89" s="5" t="str">
        <f t="shared" ca="1" si="8"/>
        <v>C:\Altium Libraries\Passives Library\DataSheet\THD Inductors SL-series (Yageo).pdf</v>
      </c>
      <c r="N89" s="4" t="str">
        <f t="shared" si="7"/>
        <v>THD Power Inductor 2,2mH 450mA. Case: SL1016 (13*18mm)</v>
      </c>
    </row>
    <row r="90" spans="1:14" x14ac:dyDescent="0.3">
      <c r="A90" s="4" t="s">
        <v>9327</v>
      </c>
      <c r="B90" s="3" t="s">
        <v>9240</v>
      </c>
      <c r="C90" s="3" t="s">
        <v>9181</v>
      </c>
      <c r="D90" s="4" t="s">
        <v>9328</v>
      </c>
      <c r="E90" s="4" t="str">
        <f t="shared" si="6"/>
        <v>Power Inductors SL1016 (13*18mm): 3,3mH, 350mA</v>
      </c>
      <c r="F90" s="3" t="s">
        <v>23</v>
      </c>
      <c r="G90" s="3" t="s">
        <v>9008</v>
      </c>
      <c r="H90" s="3" t="s">
        <v>25</v>
      </c>
      <c r="I90" s="3" t="s">
        <v>9242</v>
      </c>
      <c r="J90" t="s">
        <v>9329</v>
      </c>
      <c r="K90" s="3" t="s">
        <v>378</v>
      </c>
      <c r="L90" s="4" t="s">
        <v>9055</v>
      </c>
      <c r="M90" s="5" t="str">
        <f t="shared" ca="1" si="8"/>
        <v>C:\Altium Libraries\Passives Library\DataSheet\THD Inductors SL-series (Yageo).pdf</v>
      </c>
      <c r="N90" s="4" t="str">
        <f t="shared" si="7"/>
        <v>THD Power Inductor 3,3mH 350mA. Case: SL1016 (13*18mm)</v>
      </c>
    </row>
    <row r="91" spans="1:14" x14ac:dyDescent="0.3">
      <c r="A91" s="4" t="s">
        <v>9330</v>
      </c>
      <c r="B91" s="3" t="s">
        <v>9240</v>
      </c>
      <c r="C91" s="3" t="s">
        <v>9189</v>
      </c>
      <c r="D91" s="4" t="s">
        <v>9137</v>
      </c>
      <c r="E91" s="4" t="str">
        <f t="shared" si="6"/>
        <v>Power Inductors SL1016 (13*18mm): 4,7mH, 50mA</v>
      </c>
      <c r="F91" s="3" t="s">
        <v>23</v>
      </c>
      <c r="G91" s="3" t="s">
        <v>9008</v>
      </c>
      <c r="H91" s="3" t="s">
        <v>25</v>
      </c>
      <c r="I91" s="3" t="s">
        <v>9242</v>
      </c>
      <c r="J91" t="s">
        <v>9331</v>
      </c>
      <c r="K91" s="3" t="s">
        <v>378</v>
      </c>
      <c r="L91" s="4" t="s">
        <v>9055</v>
      </c>
      <c r="M91" s="5" t="str">
        <f t="shared" ca="1" si="8"/>
        <v>C:\Altium Libraries\Passives Library\DataSheet\THD Inductors SL-series (Yageo).pdf</v>
      </c>
      <c r="N91" s="4" t="str">
        <f t="shared" si="7"/>
        <v>THD Power Inductor 4,7mH 50mA. Case: SL1016 (13*18mm)</v>
      </c>
    </row>
    <row r="92" spans="1:14" x14ac:dyDescent="0.3">
      <c r="A92" s="4" t="s">
        <v>9332</v>
      </c>
      <c r="B92" s="3" t="s">
        <v>9240</v>
      </c>
      <c r="C92" s="3" t="s">
        <v>9196</v>
      </c>
      <c r="D92" s="4" t="s">
        <v>9333</v>
      </c>
      <c r="E92" s="4" t="str">
        <f t="shared" si="6"/>
        <v>Power Inductors SL1016 (13*18mm): 6,8mH, 250mA</v>
      </c>
      <c r="F92" s="3" t="s">
        <v>23</v>
      </c>
      <c r="G92" s="3" t="s">
        <v>9008</v>
      </c>
      <c r="H92" s="3" t="s">
        <v>25</v>
      </c>
      <c r="I92" s="3" t="s">
        <v>9242</v>
      </c>
      <c r="J92" t="s">
        <v>9334</v>
      </c>
      <c r="K92" s="3" t="s">
        <v>378</v>
      </c>
      <c r="L92" s="4" t="s">
        <v>9055</v>
      </c>
      <c r="M92" s="5" t="str">
        <f t="shared" ca="1" si="8"/>
        <v>C:\Altium Libraries\Passives Library\DataSheet\THD Inductors SL-series (Yageo).pdf</v>
      </c>
      <c r="N92" s="4" t="str">
        <f t="shared" si="7"/>
        <v>THD Power Inductor 6,8mH 250mA. Case: SL1016 (13*18mm)</v>
      </c>
    </row>
    <row r="93" spans="1:14" x14ac:dyDescent="0.3">
      <c r="A93" s="4" t="s">
        <v>9335</v>
      </c>
      <c r="B93" s="3" t="s">
        <v>9240</v>
      </c>
      <c r="C93" s="3" t="s">
        <v>9336</v>
      </c>
      <c r="D93" s="4" t="s">
        <v>9337</v>
      </c>
      <c r="E93" s="4" t="str">
        <f t="shared" si="6"/>
        <v>Power Inductors SL1016 (13*18mm): 7,5mH, 240mA</v>
      </c>
      <c r="F93" s="3" t="s">
        <v>23</v>
      </c>
      <c r="G93" s="3" t="s">
        <v>9008</v>
      </c>
      <c r="H93" s="3" t="s">
        <v>25</v>
      </c>
      <c r="I93" s="3" t="s">
        <v>9242</v>
      </c>
      <c r="J93" t="s">
        <v>9338</v>
      </c>
      <c r="K93" s="3" t="s">
        <v>378</v>
      </c>
      <c r="L93" s="4" t="s">
        <v>9055</v>
      </c>
      <c r="M93" s="5" t="str">
        <f t="shared" ca="1" si="8"/>
        <v>C:\Altium Libraries\Passives Library\DataSheet\THD Inductors SL-series (Yageo).pdf</v>
      </c>
      <c r="N93" s="4" t="str">
        <f t="shared" si="7"/>
        <v>THD Power Inductor 7,5mH 240mA. Case: SL1016 (13*18mm)</v>
      </c>
    </row>
    <row r="94" spans="1:14" x14ac:dyDescent="0.3">
      <c r="A94" s="4" t="s">
        <v>9339</v>
      </c>
      <c r="B94" s="3" t="s">
        <v>9240</v>
      </c>
      <c r="C94" s="3" t="s">
        <v>9200</v>
      </c>
      <c r="D94" s="4" t="s">
        <v>9340</v>
      </c>
      <c r="E94" s="4" t="str">
        <f t="shared" si="6"/>
        <v>Power Inductors SL1016 (13*18mm): 8,2mH, 23mA</v>
      </c>
      <c r="F94" s="3" t="s">
        <v>23</v>
      </c>
      <c r="G94" s="3" t="s">
        <v>9008</v>
      </c>
      <c r="H94" s="3" t="s">
        <v>25</v>
      </c>
      <c r="I94" s="3" t="s">
        <v>9242</v>
      </c>
      <c r="J94" t="s">
        <v>9341</v>
      </c>
      <c r="K94" s="3" t="s">
        <v>378</v>
      </c>
      <c r="L94" s="4" t="s">
        <v>9055</v>
      </c>
      <c r="M94" s="5" t="str">
        <f t="shared" ca="1" si="8"/>
        <v>C:\Altium Libraries\Passives Library\DataSheet\THD Inductors SL-series (Yageo).pdf</v>
      </c>
      <c r="N94" s="4" t="str">
        <f t="shared" si="7"/>
        <v>THD Power Inductor 8,2mH 23mA. Case: SL1016 (13*18mm)</v>
      </c>
    </row>
    <row r="95" spans="1:14" x14ac:dyDescent="0.3">
      <c r="A95" s="4" t="s">
        <v>9342</v>
      </c>
      <c r="B95" s="3" t="s">
        <v>9240</v>
      </c>
      <c r="C95" s="3" t="s">
        <v>9204</v>
      </c>
      <c r="D95" s="4" t="s">
        <v>9343</v>
      </c>
      <c r="E95" s="4" t="str">
        <f t="shared" si="6"/>
        <v>Power Inductors SL1016 (13*18mm): 10mH, 180mA</v>
      </c>
      <c r="F95" s="3" t="s">
        <v>23</v>
      </c>
      <c r="G95" s="3" t="s">
        <v>9008</v>
      </c>
      <c r="H95" s="3" t="s">
        <v>25</v>
      </c>
      <c r="I95" s="3" t="s">
        <v>9242</v>
      </c>
      <c r="J95" t="s">
        <v>9344</v>
      </c>
      <c r="K95" s="3" t="s">
        <v>378</v>
      </c>
      <c r="L95" s="4" t="s">
        <v>9055</v>
      </c>
      <c r="M95" s="5" t="str">
        <f t="shared" ca="1" si="8"/>
        <v>C:\Altium Libraries\Passives Library\DataSheet\THD Inductors SL-series (Yageo).pdf</v>
      </c>
      <c r="N95" s="4" t="str">
        <f t="shared" si="7"/>
        <v>THD Power Inductor 10mH 180mA. Case: SL1016 (13*18mm)</v>
      </c>
    </row>
    <row r="96" spans="1:14" x14ac:dyDescent="0.3">
      <c r="A96" s="4" t="s">
        <v>9345</v>
      </c>
      <c r="B96" s="3" t="s">
        <v>9240</v>
      </c>
      <c r="C96" s="3" t="s">
        <v>9208</v>
      </c>
      <c r="D96" s="4" t="s">
        <v>9346</v>
      </c>
      <c r="E96" s="4" t="str">
        <f t="shared" si="6"/>
        <v>Power Inductors SL1016 (13*18mm): 12mH, 160mA</v>
      </c>
      <c r="F96" s="3" t="s">
        <v>23</v>
      </c>
      <c r="G96" s="3" t="s">
        <v>9008</v>
      </c>
      <c r="H96" s="3" t="s">
        <v>25</v>
      </c>
      <c r="I96" s="3" t="s">
        <v>9242</v>
      </c>
      <c r="J96" t="s">
        <v>9347</v>
      </c>
      <c r="K96" s="3" t="s">
        <v>378</v>
      </c>
      <c r="L96" s="4" t="s">
        <v>9055</v>
      </c>
      <c r="M96" s="5" t="str">
        <f t="shared" ca="1" si="8"/>
        <v>C:\Altium Libraries\Passives Library\DataSheet\THD Inductors SL-series (Yageo).pdf</v>
      </c>
      <c r="N96" s="4" t="str">
        <f t="shared" si="7"/>
        <v>THD Power Inductor 12mH 160mA. Case: SL1016 (13*18mm)</v>
      </c>
    </row>
    <row r="97" spans="1:14" x14ac:dyDescent="0.3">
      <c r="A97" s="4" t="s">
        <v>9348</v>
      </c>
      <c r="B97" s="3" t="s">
        <v>9240</v>
      </c>
      <c r="C97" s="3" t="s">
        <v>9212</v>
      </c>
      <c r="D97" s="4" t="s">
        <v>9349</v>
      </c>
      <c r="E97" s="4" t="str">
        <f t="shared" si="6"/>
        <v>Power Inductors SL1016 (13*18mm): 15mH, 150mA</v>
      </c>
      <c r="F97" s="3" t="s">
        <v>23</v>
      </c>
      <c r="G97" s="3" t="s">
        <v>9008</v>
      </c>
      <c r="H97" s="3" t="s">
        <v>25</v>
      </c>
      <c r="I97" s="3" t="s">
        <v>9242</v>
      </c>
      <c r="J97" t="s">
        <v>9350</v>
      </c>
      <c r="K97" s="3" t="s">
        <v>378</v>
      </c>
      <c r="L97" s="4" t="s">
        <v>9055</v>
      </c>
      <c r="M97" s="5" t="str">
        <f t="shared" ca="1" si="8"/>
        <v>C:\Altium Libraries\Passives Library\DataSheet\THD Inductors SL-series (Yageo).pdf</v>
      </c>
      <c r="N97" s="4" t="str">
        <f t="shared" si="7"/>
        <v>THD Power Inductor 15mH 150mA. Case: SL1016 (13*18mm)</v>
      </c>
    </row>
    <row r="98" spans="1:14" x14ac:dyDescent="0.3">
      <c r="A98" s="4" t="s">
        <v>9351</v>
      </c>
      <c r="B98" s="3" t="s">
        <v>9240</v>
      </c>
      <c r="C98" s="3" t="s">
        <v>9220</v>
      </c>
      <c r="D98" s="4" t="s">
        <v>9121</v>
      </c>
      <c r="E98" s="4" t="str">
        <f t="shared" si="6"/>
        <v>Power Inductors SL1016 (13*18mm): 22mH, 100mA</v>
      </c>
      <c r="F98" s="3" t="s">
        <v>23</v>
      </c>
      <c r="G98" s="3" t="s">
        <v>9008</v>
      </c>
      <c r="H98" s="3" t="s">
        <v>25</v>
      </c>
      <c r="I98" s="3" t="s">
        <v>9242</v>
      </c>
      <c r="J98" t="s">
        <v>9352</v>
      </c>
      <c r="K98" s="3" t="s">
        <v>378</v>
      </c>
      <c r="L98" s="4" t="s">
        <v>9055</v>
      </c>
      <c r="M98" s="5" t="str">
        <f t="shared" ca="1" si="8"/>
        <v>C:\Altium Libraries\Passives Library\DataSheet\THD Inductors SL-series (Yageo).pdf</v>
      </c>
      <c r="N98" s="4" t="str">
        <f t="shared" si="7"/>
        <v>THD Power Inductor 22mH 100mA. Case: SL1016 (13*18mm)</v>
      </c>
    </row>
    <row r="99" spans="1:14" x14ac:dyDescent="0.3">
      <c r="A99" s="9"/>
      <c r="B99" s="8"/>
      <c r="C99" s="9"/>
      <c r="D99" s="9"/>
      <c r="E99" s="9"/>
      <c r="F99" s="10"/>
      <c r="G99" s="10"/>
      <c r="H99" s="10"/>
      <c r="I99" s="10"/>
      <c r="J99" s="7"/>
      <c r="K99" s="10"/>
      <c r="L99" s="9"/>
      <c r="M99" s="11"/>
      <c r="N99" s="9"/>
    </row>
    <row r="100" spans="1:14" x14ac:dyDescent="0.3">
      <c r="A100" s="4" t="s">
        <v>9353</v>
      </c>
      <c r="B100" s="3" t="s">
        <v>9354</v>
      </c>
      <c r="C100" s="3" t="s">
        <v>9355</v>
      </c>
      <c r="D100" s="4" t="s">
        <v>9356</v>
      </c>
      <c r="E100" s="4" t="str">
        <f t="shared" ref="E100" si="9">CONCATENATE("Power Inductors ",B100,": ",C100,", ", D100)</f>
        <v>Power Inductors RLB0914 (8.7*12mm): 3.3uH, 3.6A</v>
      </c>
      <c r="F100" s="3" t="s">
        <v>23</v>
      </c>
      <c r="G100" s="3" t="s">
        <v>9008</v>
      </c>
      <c r="H100" s="3" t="s">
        <v>25</v>
      </c>
      <c r="I100" s="3" t="s">
        <v>9357</v>
      </c>
      <c r="J100" t="s">
        <v>9358</v>
      </c>
      <c r="K100" s="3" t="s">
        <v>4683</v>
      </c>
      <c r="L100" s="4" t="s">
        <v>9055</v>
      </c>
      <c r="M100" s="5" t="str">
        <f ca="1">CONCATENATE(LEFT(CELL("имяфайла"), FIND("[",CELL("имяфайла"))-1),"DataSheet\THD Inductors RLB-series (Bourns).pdf")</f>
        <v>C:\Altium Libraries\Passives Library\DataSheet\THD Inductors RLB-series (Bourns).pdf</v>
      </c>
      <c r="N100" s="4" t="str">
        <f t="shared" ref="N100" si="10">CONCATENATE("THD Power Inductor ",C100," ",D100,". Case: ",B100)</f>
        <v>THD Power Inductor 3.3uH 3.6A. Case: RLB0914 (8.7*12mm)</v>
      </c>
    </row>
    <row r="101" spans="1:14" x14ac:dyDescent="0.3">
      <c r="A101" s="4" t="s">
        <v>9359</v>
      </c>
      <c r="B101" s="3" t="s">
        <v>9354</v>
      </c>
      <c r="C101" s="3" t="s">
        <v>9360</v>
      </c>
      <c r="D101" s="4" t="s">
        <v>9361</v>
      </c>
      <c r="E101" s="4" t="str">
        <f t="shared" ref="E101:E127" si="11">CONCATENATE("Power Inductors ",B101,": ",C101,", ", D101)</f>
        <v>Power Inductors RLB0914 (8.7*12mm): 4.7uH, 3.2A</v>
      </c>
      <c r="F101" s="3" t="s">
        <v>23</v>
      </c>
      <c r="G101" s="3" t="s">
        <v>9008</v>
      </c>
      <c r="H101" s="3" t="s">
        <v>25</v>
      </c>
      <c r="I101" s="3" t="s">
        <v>9357</v>
      </c>
      <c r="J101" t="s">
        <v>9362</v>
      </c>
      <c r="K101" s="3" t="s">
        <v>4683</v>
      </c>
      <c r="L101" s="4" t="s">
        <v>9055</v>
      </c>
      <c r="M101" s="5" t="str">
        <f t="shared" ref="M101:M127" ca="1" si="12">CONCATENATE(LEFT(CELL("имяфайла"), FIND("[",CELL("имяфайла"))-1),"DataSheet\THD Inductors RLB-series (Bourns).pdf")</f>
        <v>C:\Altium Libraries\Passives Library\DataSheet\THD Inductors RLB-series (Bourns).pdf</v>
      </c>
      <c r="N101" s="4" t="str">
        <f t="shared" ref="N101:N127" si="13">CONCATENATE("THD Power Inductor ",C101," ",D101,". Case: ",B101)</f>
        <v>THD Power Inductor 4.7uH 3.2A. Case: RLB0914 (8.7*12mm)</v>
      </c>
    </row>
    <row r="102" spans="1:14" x14ac:dyDescent="0.3">
      <c r="A102" s="4" t="s">
        <v>9363</v>
      </c>
      <c r="B102" s="3" t="s">
        <v>9354</v>
      </c>
      <c r="C102" s="3" t="s">
        <v>9364</v>
      </c>
      <c r="D102" s="4" t="s">
        <v>9365</v>
      </c>
      <c r="E102" s="4" t="str">
        <f t="shared" si="11"/>
        <v>Power Inductors RLB0914 (8.7*12mm): 6.8uH, 3A</v>
      </c>
      <c r="F102" s="3" t="s">
        <v>23</v>
      </c>
      <c r="G102" s="3" t="s">
        <v>9008</v>
      </c>
      <c r="H102" s="3" t="s">
        <v>25</v>
      </c>
      <c r="I102" s="3" t="s">
        <v>9357</v>
      </c>
      <c r="J102" t="s">
        <v>9366</v>
      </c>
      <c r="K102" s="3" t="s">
        <v>4683</v>
      </c>
      <c r="L102" s="4" t="s">
        <v>9055</v>
      </c>
      <c r="M102" s="5" t="str">
        <f t="shared" ca="1" si="12"/>
        <v>C:\Altium Libraries\Passives Library\DataSheet\THD Inductors RLB-series (Bourns).pdf</v>
      </c>
      <c r="N102" s="4" t="str">
        <f t="shared" si="13"/>
        <v>THD Power Inductor 6.8uH 3A. Case: RLB0914 (8.7*12mm)</v>
      </c>
    </row>
    <row r="103" spans="1:14" x14ac:dyDescent="0.3">
      <c r="A103" s="4" t="s">
        <v>9367</v>
      </c>
      <c r="B103" s="3" t="s">
        <v>9354</v>
      </c>
      <c r="C103" s="3" t="s">
        <v>9080</v>
      </c>
      <c r="D103" s="4" t="s">
        <v>9368</v>
      </c>
      <c r="E103" s="4" t="str">
        <f t="shared" si="11"/>
        <v>Power Inductors RLB0914 (8.7*12mm): 10uH, 2.7A</v>
      </c>
      <c r="F103" s="3" t="s">
        <v>23</v>
      </c>
      <c r="G103" s="3" t="s">
        <v>9008</v>
      </c>
      <c r="H103" s="3" t="s">
        <v>25</v>
      </c>
      <c r="I103" s="3" t="s">
        <v>9357</v>
      </c>
      <c r="J103" t="s">
        <v>9369</v>
      </c>
      <c r="K103" s="3" t="s">
        <v>4683</v>
      </c>
      <c r="L103" s="4" t="s">
        <v>9055</v>
      </c>
      <c r="M103" s="5" t="str">
        <f t="shared" ca="1" si="12"/>
        <v>C:\Altium Libraries\Passives Library\DataSheet\THD Inductors RLB-series (Bourns).pdf</v>
      </c>
      <c r="N103" s="4" t="str">
        <f t="shared" si="13"/>
        <v>THD Power Inductor 10uH 2.7A. Case: RLB0914 (8.7*12mm)</v>
      </c>
    </row>
    <row r="104" spans="1:14" x14ac:dyDescent="0.3">
      <c r="A104" s="4" t="s">
        <v>9370</v>
      </c>
      <c r="B104" s="3" t="s">
        <v>9354</v>
      </c>
      <c r="C104" s="3" t="s">
        <v>9083</v>
      </c>
      <c r="D104" s="4" t="s">
        <v>9371</v>
      </c>
      <c r="E104" s="4" t="str">
        <f t="shared" si="11"/>
        <v>Power Inductors RLB0914 (8.7*12mm): 12uH, 2.5A</v>
      </c>
      <c r="F104" s="3" t="s">
        <v>23</v>
      </c>
      <c r="G104" s="3" t="s">
        <v>9008</v>
      </c>
      <c r="H104" s="3" t="s">
        <v>25</v>
      </c>
      <c r="I104" s="3" t="s">
        <v>9357</v>
      </c>
      <c r="J104" t="s">
        <v>9372</v>
      </c>
      <c r="K104" s="3" t="s">
        <v>4683</v>
      </c>
      <c r="L104" s="4" t="s">
        <v>9055</v>
      </c>
      <c r="M104" s="5" t="str">
        <f t="shared" ca="1" si="12"/>
        <v>C:\Altium Libraries\Passives Library\DataSheet\THD Inductors RLB-series (Bourns).pdf</v>
      </c>
      <c r="N104" s="4" t="str">
        <f t="shared" si="13"/>
        <v>THD Power Inductor 12uH 2.5A. Case: RLB0914 (8.7*12mm)</v>
      </c>
    </row>
    <row r="105" spans="1:14" x14ac:dyDescent="0.3">
      <c r="A105" s="4" t="s">
        <v>9373</v>
      </c>
      <c r="B105" s="3" t="s">
        <v>9354</v>
      </c>
      <c r="C105" s="3" t="s">
        <v>9087</v>
      </c>
      <c r="D105" s="4" t="s">
        <v>9374</v>
      </c>
      <c r="E105" s="4" t="str">
        <f t="shared" si="11"/>
        <v>Power Inductors RLB0914 (8.7*12mm): 15uH, 2.4A</v>
      </c>
      <c r="F105" s="3" t="s">
        <v>23</v>
      </c>
      <c r="G105" s="3" t="s">
        <v>9008</v>
      </c>
      <c r="H105" s="3" t="s">
        <v>25</v>
      </c>
      <c r="I105" s="3" t="s">
        <v>9357</v>
      </c>
      <c r="J105" t="s">
        <v>9375</v>
      </c>
      <c r="K105" s="3" t="s">
        <v>4683</v>
      </c>
      <c r="L105" s="4" t="s">
        <v>9055</v>
      </c>
      <c r="M105" s="5" t="str">
        <f t="shared" ca="1" si="12"/>
        <v>C:\Altium Libraries\Passives Library\DataSheet\THD Inductors RLB-series (Bourns).pdf</v>
      </c>
      <c r="N105" s="4" t="str">
        <f t="shared" si="13"/>
        <v>THD Power Inductor 15uH 2.4A. Case: RLB0914 (8.7*12mm)</v>
      </c>
    </row>
    <row r="106" spans="1:14" x14ac:dyDescent="0.3">
      <c r="A106" s="4" t="s">
        <v>9376</v>
      </c>
      <c r="B106" s="3" t="s">
        <v>9354</v>
      </c>
      <c r="C106" s="3" t="s">
        <v>9090</v>
      </c>
      <c r="D106" s="4" t="s">
        <v>9377</v>
      </c>
      <c r="E106" s="4" t="str">
        <f t="shared" si="11"/>
        <v>Power Inductors RLB0914 (8.7*12mm): 18uH, 2.3A</v>
      </c>
      <c r="F106" s="3" t="s">
        <v>23</v>
      </c>
      <c r="G106" s="3" t="s">
        <v>9008</v>
      </c>
      <c r="H106" s="3" t="s">
        <v>25</v>
      </c>
      <c r="I106" s="3" t="s">
        <v>9357</v>
      </c>
      <c r="J106" t="s">
        <v>9378</v>
      </c>
      <c r="K106" s="3" t="s">
        <v>4683</v>
      </c>
      <c r="L106" s="4" t="s">
        <v>9055</v>
      </c>
      <c r="M106" s="5" t="str">
        <f t="shared" ca="1" si="12"/>
        <v>C:\Altium Libraries\Passives Library\DataSheet\THD Inductors RLB-series (Bourns).pdf</v>
      </c>
      <c r="N106" s="4" t="str">
        <f t="shared" si="13"/>
        <v>THD Power Inductor 18uH 2.3A. Case: RLB0914 (8.7*12mm)</v>
      </c>
    </row>
    <row r="107" spans="1:14" x14ac:dyDescent="0.3">
      <c r="A107" s="4" t="s">
        <v>9379</v>
      </c>
      <c r="B107" s="3" t="s">
        <v>9354</v>
      </c>
      <c r="C107" s="3" t="s">
        <v>9093</v>
      </c>
      <c r="D107" s="4" t="s">
        <v>9380</v>
      </c>
      <c r="E107" s="4" t="str">
        <f t="shared" si="11"/>
        <v>Power Inductors RLB0914 (8.7*12mm): 22uH, 1.9A</v>
      </c>
      <c r="F107" s="3" t="s">
        <v>23</v>
      </c>
      <c r="G107" s="3" t="s">
        <v>9008</v>
      </c>
      <c r="H107" s="3" t="s">
        <v>25</v>
      </c>
      <c r="I107" s="3" t="s">
        <v>9357</v>
      </c>
      <c r="J107" t="s">
        <v>9381</v>
      </c>
      <c r="K107" s="3" t="s">
        <v>4683</v>
      </c>
      <c r="L107" s="4" t="s">
        <v>9055</v>
      </c>
      <c r="M107" s="5" t="str">
        <f t="shared" ca="1" si="12"/>
        <v>C:\Altium Libraries\Passives Library\DataSheet\THD Inductors RLB-series (Bourns).pdf</v>
      </c>
      <c r="N107" s="4" t="str">
        <f t="shared" si="13"/>
        <v>THD Power Inductor 22uH 1.9A. Case: RLB0914 (8.7*12mm)</v>
      </c>
    </row>
    <row r="108" spans="1:14" x14ac:dyDescent="0.3">
      <c r="A108" s="4" t="s">
        <v>9382</v>
      </c>
      <c r="B108" s="3" t="s">
        <v>9354</v>
      </c>
      <c r="C108" s="3" t="s">
        <v>9096</v>
      </c>
      <c r="D108" s="4" t="s">
        <v>9383</v>
      </c>
      <c r="E108" s="4" t="str">
        <f t="shared" si="11"/>
        <v>Power Inductors RLB0914 (8.7*12mm): 27uH, 1.8A</v>
      </c>
      <c r="F108" s="3" t="s">
        <v>23</v>
      </c>
      <c r="G108" s="3" t="s">
        <v>9008</v>
      </c>
      <c r="H108" s="3" t="s">
        <v>25</v>
      </c>
      <c r="I108" s="3" t="s">
        <v>9357</v>
      </c>
      <c r="J108" t="s">
        <v>9384</v>
      </c>
      <c r="K108" s="3" t="s">
        <v>4683</v>
      </c>
      <c r="L108" s="4" t="s">
        <v>9055</v>
      </c>
      <c r="M108" s="5" t="str">
        <f t="shared" ca="1" si="12"/>
        <v>C:\Altium Libraries\Passives Library\DataSheet\THD Inductors RLB-series (Bourns).pdf</v>
      </c>
      <c r="N108" s="4" t="str">
        <f t="shared" si="13"/>
        <v>THD Power Inductor 27uH 1.8A. Case: RLB0914 (8.7*12mm)</v>
      </c>
    </row>
    <row r="109" spans="1:14" x14ac:dyDescent="0.3">
      <c r="A109" s="4" t="s">
        <v>9385</v>
      </c>
      <c r="B109" s="3" t="s">
        <v>9354</v>
      </c>
      <c r="C109" s="3" t="s">
        <v>9099</v>
      </c>
      <c r="D109" s="4" t="s">
        <v>9386</v>
      </c>
      <c r="E109" s="4" t="str">
        <f t="shared" si="11"/>
        <v>Power Inductors RLB0914 (8.7*12mm): 33uH, 1.7A</v>
      </c>
      <c r="F109" s="3" t="s">
        <v>23</v>
      </c>
      <c r="G109" s="3" t="s">
        <v>9008</v>
      </c>
      <c r="H109" s="3" t="s">
        <v>25</v>
      </c>
      <c r="I109" s="3" t="s">
        <v>9357</v>
      </c>
      <c r="J109" t="s">
        <v>9387</v>
      </c>
      <c r="K109" s="3" t="s">
        <v>4683</v>
      </c>
      <c r="L109" s="4" t="s">
        <v>9055</v>
      </c>
      <c r="M109" s="5" t="str">
        <f t="shared" ca="1" si="12"/>
        <v>C:\Altium Libraries\Passives Library\DataSheet\THD Inductors RLB-series (Bourns).pdf</v>
      </c>
      <c r="N109" s="4" t="str">
        <f t="shared" si="13"/>
        <v>THD Power Inductor 33uH 1.7A. Case: RLB0914 (8.7*12mm)</v>
      </c>
    </row>
    <row r="110" spans="1:14" x14ac:dyDescent="0.3">
      <c r="A110" s="4" t="s">
        <v>9388</v>
      </c>
      <c r="B110" s="3" t="s">
        <v>9354</v>
      </c>
      <c r="C110" s="3" t="s">
        <v>9102</v>
      </c>
      <c r="D110" s="4" t="s">
        <v>9389</v>
      </c>
      <c r="E110" s="4" t="str">
        <f t="shared" si="11"/>
        <v>Power Inductors RLB0914 (8.7*12mm): 39uH, 1.6A</v>
      </c>
      <c r="F110" s="3" t="s">
        <v>23</v>
      </c>
      <c r="G110" s="3" t="s">
        <v>9008</v>
      </c>
      <c r="H110" s="3" t="s">
        <v>25</v>
      </c>
      <c r="I110" s="3" t="s">
        <v>9357</v>
      </c>
      <c r="J110" t="s">
        <v>9390</v>
      </c>
      <c r="K110" s="3" t="s">
        <v>4683</v>
      </c>
      <c r="L110" s="4" t="s">
        <v>9055</v>
      </c>
      <c r="M110" s="5" t="str">
        <f t="shared" ca="1" si="12"/>
        <v>C:\Altium Libraries\Passives Library\DataSheet\THD Inductors RLB-series (Bourns).pdf</v>
      </c>
      <c r="N110" s="4" t="str">
        <f t="shared" si="13"/>
        <v>THD Power Inductor 39uH 1.6A. Case: RLB0914 (8.7*12mm)</v>
      </c>
    </row>
    <row r="111" spans="1:14" x14ac:dyDescent="0.3">
      <c r="A111" s="4" t="s">
        <v>9391</v>
      </c>
      <c r="B111" s="3" t="s">
        <v>9354</v>
      </c>
      <c r="C111" s="3" t="s">
        <v>9105</v>
      </c>
      <c r="D111" s="4" t="s">
        <v>9392</v>
      </c>
      <c r="E111" s="4" t="str">
        <f t="shared" si="11"/>
        <v>Power Inductors RLB0914 (8.7*12mm): 47uH, 1.56A</v>
      </c>
      <c r="F111" s="3" t="s">
        <v>23</v>
      </c>
      <c r="G111" s="3" t="s">
        <v>9008</v>
      </c>
      <c r="H111" s="3" t="s">
        <v>25</v>
      </c>
      <c r="I111" s="3" t="s">
        <v>9357</v>
      </c>
      <c r="J111" t="s">
        <v>9393</v>
      </c>
      <c r="K111" s="3" t="s">
        <v>4683</v>
      </c>
      <c r="L111" s="4" t="s">
        <v>9055</v>
      </c>
      <c r="M111" s="5" t="str">
        <f t="shared" ca="1" si="12"/>
        <v>C:\Altium Libraries\Passives Library\DataSheet\THD Inductors RLB-series (Bourns).pdf</v>
      </c>
      <c r="N111" s="4" t="str">
        <f t="shared" si="13"/>
        <v>THD Power Inductor 47uH 1.56A. Case: RLB0914 (8.7*12mm)</v>
      </c>
    </row>
    <row r="112" spans="1:14" x14ac:dyDescent="0.3">
      <c r="A112" s="4" t="s">
        <v>9394</v>
      </c>
      <c r="B112" s="3" t="s">
        <v>9354</v>
      </c>
      <c r="C112" s="3" t="s">
        <v>9108</v>
      </c>
      <c r="D112" s="4" t="s">
        <v>9395</v>
      </c>
      <c r="E112" s="4" t="str">
        <f t="shared" si="11"/>
        <v>Power Inductors RLB0914 (8.7*12mm): 56uH, 1.5A</v>
      </c>
      <c r="F112" s="3" t="s">
        <v>23</v>
      </c>
      <c r="G112" s="3" t="s">
        <v>9008</v>
      </c>
      <c r="H112" s="3" t="s">
        <v>25</v>
      </c>
      <c r="I112" s="3" t="s">
        <v>9357</v>
      </c>
      <c r="J112" t="s">
        <v>9396</v>
      </c>
      <c r="K112" s="3" t="s">
        <v>4683</v>
      </c>
      <c r="L112" s="4" t="s">
        <v>9055</v>
      </c>
      <c r="M112" s="5" t="str">
        <f t="shared" ca="1" si="12"/>
        <v>C:\Altium Libraries\Passives Library\DataSheet\THD Inductors RLB-series (Bourns).pdf</v>
      </c>
      <c r="N112" s="4" t="str">
        <f t="shared" si="13"/>
        <v>THD Power Inductor 56uH 1.5A. Case: RLB0914 (8.7*12mm)</v>
      </c>
    </row>
    <row r="113" spans="1:14" x14ac:dyDescent="0.3">
      <c r="A113" s="4" t="s">
        <v>9397</v>
      </c>
      <c r="B113" s="3" t="s">
        <v>9354</v>
      </c>
      <c r="C113" s="3" t="s">
        <v>9111</v>
      </c>
      <c r="D113" s="4" t="s">
        <v>9398</v>
      </c>
      <c r="E113" s="4" t="str">
        <f t="shared" si="11"/>
        <v>Power Inductors RLB0914 (8.7*12mm): 68uH, 1.33A</v>
      </c>
      <c r="F113" s="3" t="s">
        <v>23</v>
      </c>
      <c r="G113" s="3" t="s">
        <v>9008</v>
      </c>
      <c r="H113" s="3" t="s">
        <v>25</v>
      </c>
      <c r="I113" s="3" t="s">
        <v>9357</v>
      </c>
      <c r="J113" t="s">
        <v>9399</v>
      </c>
      <c r="K113" s="3" t="s">
        <v>4683</v>
      </c>
      <c r="L113" s="4" t="s">
        <v>9055</v>
      </c>
      <c r="M113" s="5" t="str">
        <f t="shared" ca="1" si="12"/>
        <v>C:\Altium Libraries\Passives Library\DataSheet\THD Inductors RLB-series (Bourns).pdf</v>
      </c>
      <c r="N113" s="4" t="str">
        <f t="shared" si="13"/>
        <v>THD Power Inductor 68uH 1.33A. Case: RLB0914 (8.7*12mm)</v>
      </c>
    </row>
    <row r="114" spans="1:14" x14ac:dyDescent="0.3">
      <c r="A114" s="4" t="s">
        <v>9400</v>
      </c>
      <c r="B114" s="3" t="s">
        <v>9354</v>
      </c>
      <c r="C114" s="3" t="s">
        <v>9114</v>
      </c>
      <c r="D114" s="4" t="s">
        <v>9401</v>
      </c>
      <c r="E114" s="4" t="str">
        <f t="shared" si="11"/>
        <v>Power Inductors RLB0914 (8.7*12mm): 82uH, 1.28A</v>
      </c>
      <c r="F114" s="3" t="s">
        <v>23</v>
      </c>
      <c r="G114" s="3" t="s">
        <v>9008</v>
      </c>
      <c r="H114" s="3" t="s">
        <v>25</v>
      </c>
      <c r="I114" s="3" t="s">
        <v>9357</v>
      </c>
      <c r="J114" t="s">
        <v>9402</v>
      </c>
      <c r="K114" s="3" t="s">
        <v>4683</v>
      </c>
      <c r="L114" s="4" t="s">
        <v>9055</v>
      </c>
      <c r="M114" s="5" t="str">
        <f t="shared" ca="1" si="12"/>
        <v>C:\Altium Libraries\Passives Library\DataSheet\THD Inductors RLB-series (Bourns).pdf</v>
      </c>
      <c r="N114" s="4" t="str">
        <f t="shared" si="13"/>
        <v>THD Power Inductor 82uH 1.28A. Case: RLB0914 (8.7*12mm)</v>
      </c>
    </row>
    <row r="115" spans="1:14" x14ac:dyDescent="0.3">
      <c r="A115" s="4" t="s">
        <v>9403</v>
      </c>
      <c r="B115" s="3" t="s">
        <v>9354</v>
      </c>
      <c r="C115" s="3" t="s">
        <v>9117</v>
      </c>
      <c r="D115" s="4" t="s">
        <v>9022</v>
      </c>
      <c r="E115" s="4" t="str">
        <f t="shared" si="11"/>
        <v>Power Inductors RLB0914 (8.7*12mm): 100uH, 1.1A</v>
      </c>
      <c r="F115" s="3" t="s">
        <v>23</v>
      </c>
      <c r="G115" s="3" t="s">
        <v>9008</v>
      </c>
      <c r="H115" s="3" t="s">
        <v>25</v>
      </c>
      <c r="I115" s="3" t="s">
        <v>9357</v>
      </c>
      <c r="J115" t="s">
        <v>9404</v>
      </c>
      <c r="K115" s="3" t="s">
        <v>4683</v>
      </c>
      <c r="L115" s="4" t="s">
        <v>9055</v>
      </c>
      <c r="M115" s="5" t="str">
        <f t="shared" ca="1" si="12"/>
        <v>C:\Altium Libraries\Passives Library\DataSheet\THD Inductors RLB-series (Bourns).pdf</v>
      </c>
      <c r="N115" s="4" t="str">
        <f t="shared" si="13"/>
        <v>THD Power Inductor 100uH 1.1A. Case: RLB0914 (8.7*12mm)</v>
      </c>
    </row>
    <row r="116" spans="1:14" x14ac:dyDescent="0.3">
      <c r="A116" s="4" t="s">
        <v>9405</v>
      </c>
      <c r="B116" s="3" t="s">
        <v>9354</v>
      </c>
      <c r="C116" s="3" t="s">
        <v>9120</v>
      </c>
      <c r="D116" s="4" t="s">
        <v>9406</v>
      </c>
      <c r="E116" s="4" t="str">
        <f t="shared" si="11"/>
        <v>Power Inductors RLB0914 (8.7*12mm): 120uH, 1.05A</v>
      </c>
      <c r="F116" s="3" t="s">
        <v>23</v>
      </c>
      <c r="G116" s="3" t="s">
        <v>9008</v>
      </c>
      <c r="H116" s="3" t="s">
        <v>25</v>
      </c>
      <c r="I116" s="3" t="s">
        <v>9357</v>
      </c>
      <c r="J116" t="s">
        <v>9407</v>
      </c>
      <c r="K116" s="3" t="s">
        <v>4683</v>
      </c>
      <c r="L116" s="4" t="s">
        <v>9055</v>
      </c>
      <c r="M116" s="5" t="str">
        <f t="shared" ca="1" si="12"/>
        <v>C:\Altium Libraries\Passives Library\DataSheet\THD Inductors RLB-series (Bourns).pdf</v>
      </c>
      <c r="N116" s="4" t="str">
        <f t="shared" si="13"/>
        <v>THD Power Inductor 120uH 1.05A. Case: RLB0914 (8.7*12mm)</v>
      </c>
    </row>
    <row r="117" spans="1:14" x14ac:dyDescent="0.3">
      <c r="A117" s="4" t="s">
        <v>9408</v>
      </c>
      <c r="B117" s="3" t="s">
        <v>9354</v>
      </c>
      <c r="C117" s="3" t="s">
        <v>9124</v>
      </c>
      <c r="D117" s="4" t="s">
        <v>9409</v>
      </c>
      <c r="E117" s="4" t="str">
        <f t="shared" si="11"/>
        <v>Power Inductors RLB0914 (8.7*12mm): 150uH, 1A</v>
      </c>
      <c r="F117" s="3" t="s">
        <v>23</v>
      </c>
      <c r="G117" s="3" t="s">
        <v>9008</v>
      </c>
      <c r="H117" s="3" t="s">
        <v>25</v>
      </c>
      <c r="I117" s="3" t="s">
        <v>9357</v>
      </c>
      <c r="J117" t="s">
        <v>9410</v>
      </c>
      <c r="K117" s="3" t="s">
        <v>4683</v>
      </c>
      <c r="L117" s="4" t="s">
        <v>9055</v>
      </c>
      <c r="M117" s="5" t="str">
        <f t="shared" ca="1" si="12"/>
        <v>C:\Altium Libraries\Passives Library\DataSheet\THD Inductors RLB-series (Bourns).pdf</v>
      </c>
      <c r="N117" s="4" t="str">
        <f t="shared" si="13"/>
        <v>THD Power Inductor 150uH 1A. Case: RLB0914 (8.7*12mm)</v>
      </c>
    </row>
    <row r="118" spans="1:14" x14ac:dyDescent="0.3">
      <c r="A118" s="4" t="s">
        <v>9411</v>
      </c>
      <c r="B118" s="3" t="s">
        <v>9354</v>
      </c>
      <c r="C118" s="3" t="s">
        <v>9127</v>
      </c>
      <c r="D118" s="4" t="s">
        <v>9412</v>
      </c>
      <c r="E118" s="4" t="str">
        <f t="shared" si="11"/>
        <v>Power Inductors RLB0914 (8.7*12mm): 180uH, 0.87A</v>
      </c>
      <c r="F118" s="3" t="s">
        <v>23</v>
      </c>
      <c r="G118" s="3" t="s">
        <v>9008</v>
      </c>
      <c r="H118" s="3" t="s">
        <v>25</v>
      </c>
      <c r="I118" s="3" t="s">
        <v>9357</v>
      </c>
      <c r="J118" t="s">
        <v>9413</v>
      </c>
      <c r="K118" s="3" t="s">
        <v>4683</v>
      </c>
      <c r="L118" s="4" t="s">
        <v>9055</v>
      </c>
      <c r="M118" s="5" t="str">
        <f t="shared" ca="1" si="12"/>
        <v>C:\Altium Libraries\Passives Library\DataSheet\THD Inductors RLB-series (Bourns).pdf</v>
      </c>
      <c r="N118" s="4" t="str">
        <f t="shared" si="13"/>
        <v>THD Power Inductor 180uH 0.87A. Case: RLB0914 (8.7*12mm)</v>
      </c>
    </row>
    <row r="119" spans="1:14" x14ac:dyDescent="0.3">
      <c r="A119" s="4" t="s">
        <v>9414</v>
      </c>
      <c r="B119" s="3" t="s">
        <v>9354</v>
      </c>
      <c r="C119" s="3" t="s">
        <v>9130</v>
      </c>
      <c r="D119" s="4" t="s">
        <v>9415</v>
      </c>
      <c r="E119" s="4" t="str">
        <f t="shared" si="11"/>
        <v>Power Inductors RLB0914 (8.7*12mm): 220uH, 0.8A</v>
      </c>
      <c r="F119" s="3" t="s">
        <v>23</v>
      </c>
      <c r="G119" s="3" t="s">
        <v>9008</v>
      </c>
      <c r="H119" s="3" t="s">
        <v>25</v>
      </c>
      <c r="I119" s="3" t="s">
        <v>9357</v>
      </c>
      <c r="J119" t="s">
        <v>9416</v>
      </c>
      <c r="K119" s="3" t="s">
        <v>4683</v>
      </c>
      <c r="L119" s="4" t="s">
        <v>9055</v>
      </c>
      <c r="M119" s="5" t="str">
        <f t="shared" ca="1" si="12"/>
        <v>C:\Altium Libraries\Passives Library\DataSheet\THD Inductors RLB-series (Bourns).pdf</v>
      </c>
      <c r="N119" s="4" t="str">
        <f t="shared" si="13"/>
        <v>THD Power Inductor 220uH 0.8A. Case: RLB0914 (8.7*12mm)</v>
      </c>
    </row>
    <row r="120" spans="1:14" x14ac:dyDescent="0.3">
      <c r="A120" s="4" t="s">
        <v>9417</v>
      </c>
      <c r="B120" s="3" t="s">
        <v>9354</v>
      </c>
      <c r="C120" s="3" t="s">
        <v>9133</v>
      </c>
      <c r="D120" s="4" t="s">
        <v>9418</v>
      </c>
      <c r="E120" s="4" t="str">
        <f t="shared" si="11"/>
        <v>Power Inductors RLB0914 (8.7*12mm): 270uH, 0.77A</v>
      </c>
      <c r="F120" s="3" t="s">
        <v>23</v>
      </c>
      <c r="G120" s="3" t="s">
        <v>9008</v>
      </c>
      <c r="H120" s="3" t="s">
        <v>25</v>
      </c>
      <c r="I120" s="3" t="s">
        <v>9357</v>
      </c>
      <c r="J120" t="s">
        <v>9419</v>
      </c>
      <c r="K120" s="3" t="s">
        <v>4683</v>
      </c>
      <c r="L120" s="4" t="s">
        <v>9055</v>
      </c>
      <c r="M120" s="5" t="str">
        <f t="shared" ca="1" si="12"/>
        <v>C:\Altium Libraries\Passives Library\DataSheet\THD Inductors RLB-series (Bourns).pdf</v>
      </c>
      <c r="N120" s="4" t="str">
        <f t="shared" si="13"/>
        <v>THD Power Inductor 270uH 0.77A. Case: RLB0914 (8.7*12mm)</v>
      </c>
    </row>
    <row r="121" spans="1:14" x14ac:dyDescent="0.3">
      <c r="A121" s="4" t="s">
        <v>9420</v>
      </c>
      <c r="B121" s="3" t="s">
        <v>9354</v>
      </c>
      <c r="C121" s="3" t="s">
        <v>9136</v>
      </c>
      <c r="D121" s="4" t="s">
        <v>9421</v>
      </c>
      <c r="E121" s="4" t="str">
        <f t="shared" si="11"/>
        <v>Power Inductors RLB0914 (8.7*12mm): 330uH, 0.74A</v>
      </c>
      <c r="F121" s="3" t="s">
        <v>23</v>
      </c>
      <c r="G121" s="3" t="s">
        <v>9008</v>
      </c>
      <c r="H121" s="3" t="s">
        <v>25</v>
      </c>
      <c r="I121" s="3" t="s">
        <v>9357</v>
      </c>
      <c r="J121" t="s">
        <v>9422</v>
      </c>
      <c r="K121" s="3" t="s">
        <v>4683</v>
      </c>
      <c r="L121" s="4" t="s">
        <v>9055</v>
      </c>
      <c r="M121" s="5" t="str">
        <f t="shared" ca="1" si="12"/>
        <v>C:\Altium Libraries\Passives Library\DataSheet\THD Inductors RLB-series (Bourns).pdf</v>
      </c>
      <c r="N121" s="4" t="str">
        <f t="shared" si="13"/>
        <v>THD Power Inductor 330uH 0.74A. Case: RLB0914 (8.7*12mm)</v>
      </c>
    </row>
    <row r="122" spans="1:14" x14ac:dyDescent="0.3">
      <c r="A122" s="4" t="s">
        <v>9423</v>
      </c>
      <c r="B122" s="3" t="s">
        <v>9354</v>
      </c>
      <c r="C122" s="3" t="s">
        <v>9140</v>
      </c>
      <c r="D122" s="4" t="s">
        <v>9424</v>
      </c>
      <c r="E122" s="4" t="str">
        <f t="shared" si="11"/>
        <v>Power Inductors RLB0914 (8.7*12mm): 390uH, 0.7A</v>
      </c>
      <c r="F122" s="3" t="s">
        <v>23</v>
      </c>
      <c r="G122" s="3" t="s">
        <v>9008</v>
      </c>
      <c r="H122" s="3" t="s">
        <v>25</v>
      </c>
      <c r="I122" s="3" t="s">
        <v>9357</v>
      </c>
      <c r="J122" t="s">
        <v>9425</v>
      </c>
      <c r="K122" s="3" t="s">
        <v>4683</v>
      </c>
      <c r="L122" s="4" t="s">
        <v>9055</v>
      </c>
      <c r="M122" s="5" t="str">
        <f t="shared" ca="1" si="12"/>
        <v>C:\Altium Libraries\Passives Library\DataSheet\THD Inductors RLB-series (Bourns).pdf</v>
      </c>
      <c r="N122" s="4" t="str">
        <f t="shared" si="13"/>
        <v>THD Power Inductor 390uH 0.7A. Case: RLB0914 (8.7*12mm)</v>
      </c>
    </row>
    <row r="123" spans="1:14" x14ac:dyDescent="0.3">
      <c r="A123" s="4" t="s">
        <v>9426</v>
      </c>
      <c r="B123" s="3" t="s">
        <v>9354</v>
      </c>
      <c r="C123" s="3" t="s">
        <v>9143</v>
      </c>
      <c r="D123" s="4" t="s">
        <v>9427</v>
      </c>
      <c r="E123" s="4" t="str">
        <f t="shared" si="11"/>
        <v>Power Inductors RLB0914 (8.7*12mm): 470uH, 0.56A</v>
      </c>
      <c r="F123" s="3" t="s">
        <v>23</v>
      </c>
      <c r="G123" s="3" t="s">
        <v>9008</v>
      </c>
      <c r="H123" s="3" t="s">
        <v>25</v>
      </c>
      <c r="I123" s="3" t="s">
        <v>9357</v>
      </c>
      <c r="J123" t="s">
        <v>9428</v>
      </c>
      <c r="K123" s="3" t="s">
        <v>4683</v>
      </c>
      <c r="L123" s="4" t="s">
        <v>9055</v>
      </c>
      <c r="M123" s="5" t="str">
        <f t="shared" ca="1" si="12"/>
        <v>C:\Altium Libraries\Passives Library\DataSheet\THD Inductors RLB-series (Bourns).pdf</v>
      </c>
      <c r="N123" s="4" t="str">
        <f t="shared" si="13"/>
        <v>THD Power Inductor 470uH 0.56A. Case: RLB0914 (8.7*12mm)</v>
      </c>
    </row>
    <row r="124" spans="1:14" x14ac:dyDescent="0.3">
      <c r="A124" s="4" t="s">
        <v>9429</v>
      </c>
      <c r="B124" s="3" t="s">
        <v>9354</v>
      </c>
      <c r="C124" s="3" t="s">
        <v>9146</v>
      </c>
      <c r="D124" s="4" t="s">
        <v>9430</v>
      </c>
      <c r="E124" s="4" t="str">
        <f t="shared" si="11"/>
        <v>Power Inductors RLB0914 (8.7*12mm): 560uH, 0.52A</v>
      </c>
      <c r="F124" s="3" t="s">
        <v>23</v>
      </c>
      <c r="G124" s="3" t="s">
        <v>9008</v>
      </c>
      <c r="H124" s="3" t="s">
        <v>25</v>
      </c>
      <c r="I124" s="3" t="s">
        <v>9357</v>
      </c>
      <c r="J124" t="s">
        <v>9431</v>
      </c>
      <c r="K124" s="3" t="s">
        <v>4683</v>
      </c>
      <c r="L124" s="4" t="s">
        <v>9055</v>
      </c>
      <c r="M124" s="5" t="str">
        <f t="shared" ca="1" si="12"/>
        <v>C:\Altium Libraries\Passives Library\DataSheet\THD Inductors RLB-series (Bourns).pdf</v>
      </c>
      <c r="N124" s="4" t="str">
        <f t="shared" si="13"/>
        <v>THD Power Inductor 560uH 0.52A. Case: RLB0914 (8.7*12mm)</v>
      </c>
    </row>
    <row r="125" spans="1:14" x14ac:dyDescent="0.3">
      <c r="A125" s="4" t="s">
        <v>9432</v>
      </c>
      <c r="B125" s="3" t="s">
        <v>9354</v>
      </c>
      <c r="C125" s="3" t="s">
        <v>9149</v>
      </c>
      <c r="D125" s="4" t="s">
        <v>9433</v>
      </c>
      <c r="E125" s="4" t="str">
        <f t="shared" si="11"/>
        <v>Power Inductors RLB0914 (8.7*12mm): 680uH, 0.49A</v>
      </c>
      <c r="F125" s="3" t="s">
        <v>23</v>
      </c>
      <c r="G125" s="3" t="s">
        <v>9008</v>
      </c>
      <c r="H125" s="3" t="s">
        <v>25</v>
      </c>
      <c r="I125" s="3" t="s">
        <v>9357</v>
      </c>
      <c r="J125" t="s">
        <v>9434</v>
      </c>
      <c r="K125" s="3" t="s">
        <v>4683</v>
      </c>
      <c r="L125" s="4" t="s">
        <v>9055</v>
      </c>
      <c r="M125" s="5" t="str">
        <f t="shared" ca="1" si="12"/>
        <v>C:\Altium Libraries\Passives Library\DataSheet\THD Inductors RLB-series (Bourns).pdf</v>
      </c>
      <c r="N125" s="4" t="str">
        <f t="shared" si="13"/>
        <v>THD Power Inductor 680uH 0.49A. Case: RLB0914 (8.7*12mm)</v>
      </c>
    </row>
    <row r="126" spans="1:14" x14ac:dyDescent="0.3">
      <c r="A126" s="4" t="s">
        <v>9435</v>
      </c>
      <c r="B126" s="3" t="s">
        <v>9354</v>
      </c>
      <c r="C126" s="3" t="s">
        <v>9152</v>
      </c>
      <c r="D126" s="4" t="s">
        <v>9436</v>
      </c>
      <c r="E126" s="4" t="str">
        <f t="shared" si="11"/>
        <v>Power Inductors RLB0914 (8.7*12mm): 820uH, 0.46A</v>
      </c>
      <c r="F126" s="3" t="s">
        <v>23</v>
      </c>
      <c r="G126" s="3" t="s">
        <v>9008</v>
      </c>
      <c r="H126" s="3" t="s">
        <v>25</v>
      </c>
      <c r="I126" s="3" t="s">
        <v>9357</v>
      </c>
      <c r="J126" t="s">
        <v>9437</v>
      </c>
      <c r="K126" s="3" t="s">
        <v>4683</v>
      </c>
      <c r="L126" s="4" t="s">
        <v>9055</v>
      </c>
      <c r="M126" s="5" t="str">
        <f t="shared" ca="1" si="12"/>
        <v>C:\Altium Libraries\Passives Library\DataSheet\THD Inductors RLB-series (Bourns).pdf</v>
      </c>
      <c r="N126" s="4" t="str">
        <f t="shared" si="13"/>
        <v>THD Power Inductor 820uH 0.46A. Case: RLB0914 (8.7*12mm)</v>
      </c>
    </row>
    <row r="127" spans="1:14" x14ac:dyDescent="0.3">
      <c r="A127" s="4" t="s">
        <v>9438</v>
      </c>
      <c r="B127" s="3" t="s">
        <v>9354</v>
      </c>
      <c r="C127" s="3" t="s">
        <v>9439</v>
      </c>
      <c r="D127" s="4" t="s">
        <v>9440</v>
      </c>
      <c r="E127" s="4" t="str">
        <f t="shared" si="11"/>
        <v>Power Inductors RLB0914 (8.7*12mm): 1000uH, 0.42A</v>
      </c>
      <c r="F127" s="3" t="s">
        <v>23</v>
      </c>
      <c r="G127" s="3" t="s">
        <v>9008</v>
      </c>
      <c r="H127" s="3" t="s">
        <v>25</v>
      </c>
      <c r="I127" s="3" t="s">
        <v>9357</v>
      </c>
      <c r="J127" t="s">
        <v>9441</v>
      </c>
      <c r="K127" s="3" t="s">
        <v>4683</v>
      </c>
      <c r="L127" s="4" t="s">
        <v>9055</v>
      </c>
      <c r="M127" s="5" t="str">
        <f t="shared" ca="1" si="12"/>
        <v>C:\Altium Libraries\Passives Library\DataSheet\THD Inductors RLB-series (Bourns).pdf</v>
      </c>
      <c r="N127" s="4" t="str">
        <f t="shared" si="13"/>
        <v>THD Power Inductor 1000uH 0.42A. Case: RLB0914 (8.7*12mm)</v>
      </c>
    </row>
    <row r="128" spans="1:14" x14ac:dyDescent="0.3">
      <c r="A128" s="9"/>
      <c r="B128" s="8"/>
      <c r="C128" s="9"/>
      <c r="D128" s="9"/>
      <c r="E128" s="9"/>
      <c r="F128" s="10"/>
      <c r="G128" s="10"/>
      <c r="H128" s="10"/>
      <c r="I128" s="10"/>
      <c r="J128" s="7"/>
      <c r="K128" s="10"/>
      <c r="L128" s="9"/>
      <c r="M128" s="11"/>
      <c r="N128" s="9"/>
    </row>
    <row r="129" spans="1:14" x14ac:dyDescent="0.3">
      <c r="A129" s="4" t="s">
        <v>9442</v>
      </c>
      <c r="B129" s="3" t="s">
        <v>9443</v>
      </c>
      <c r="C129" s="3" t="s">
        <v>9444</v>
      </c>
      <c r="D129" s="4" t="s">
        <v>9445</v>
      </c>
      <c r="E129" s="4" t="str">
        <f t="shared" ref="E129" si="14">CONCATENATE("Power Inductors ",B129,": ",C129,", ", D129)</f>
        <v>Power Inductors Toroid 30*14mm: 25uH, 50A</v>
      </c>
      <c r="F129" s="3" t="s">
        <v>23</v>
      </c>
      <c r="G129" s="3" t="s">
        <v>9008</v>
      </c>
      <c r="H129" s="3" t="s">
        <v>25</v>
      </c>
      <c r="I129" s="3" t="s">
        <v>9446</v>
      </c>
      <c r="J129" s="4" t="s">
        <v>9447</v>
      </c>
      <c r="K129" s="3" t="s">
        <v>9447</v>
      </c>
      <c r="L129" s="4" t="s">
        <v>9448</v>
      </c>
      <c r="M129" s="5" t="str">
        <f ca="1">CONCATENATE(LEFT(CELL("имяфайла"), FIND("[",CELL("имяфайла"))-1),"DataSheet\KNF106-026A.pdf")</f>
        <v>C:\Altium Libraries\Passives Library\DataSheet\KNF106-026A.pdf</v>
      </c>
      <c r="N129" s="4" t="str">
        <f t="shared" ref="N129" si="15">CONCATENATE("THD Power Inductor ",C129," ",D129,". Case: ",B129)</f>
        <v>THD Power Inductor 25uH 50A. Case: Toroid 30*14mm</v>
      </c>
    </row>
    <row r="130" spans="1:14" x14ac:dyDescent="0.3">
      <c r="A130" s="4" t="s">
        <v>9449</v>
      </c>
      <c r="B130" s="3" t="s">
        <v>9450</v>
      </c>
      <c r="C130" s="3" t="s">
        <v>9444</v>
      </c>
      <c r="D130" s="4" t="s">
        <v>9445</v>
      </c>
      <c r="E130" s="4" t="str">
        <f t="shared" ref="E130" si="16">CONCATENATE("Power Inductors ",B130,": ",C130,", ", D130)</f>
        <v>Power Inductors Toroid 22,9*14mm: 25uH, 50A</v>
      </c>
      <c r="F130" s="3" t="s">
        <v>23</v>
      </c>
      <c r="G130" s="3" t="s">
        <v>9008</v>
      </c>
      <c r="H130" s="3" t="s">
        <v>25</v>
      </c>
      <c r="I130" s="3" t="s">
        <v>9451</v>
      </c>
      <c r="J130" s="4" t="s">
        <v>9447</v>
      </c>
      <c r="K130" s="3" t="s">
        <v>9447</v>
      </c>
      <c r="L130" s="4" t="s">
        <v>9448</v>
      </c>
      <c r="M130" s="5" t="str">
        <f ca="1">CONCATENATE(LEFT(CELL("имяфайла"), FIND("[",CELL("имяфайла"))-1),"DataSheet\Toroids Iron Powder Core.pdf")</f>
        <v>C:\Altium Libraries\Passives Library\DataSheet\Toroids Iron Powder Core.pdf</v>
      </c>
      <c r="N130" s="4" t="str">
        <f t="shared" ref="N130" si="17">CONCATENATE("THD Power Inductor ",C130," ",D130,". Case: ",B130)</f>
        <v>THD Power Inductor 25uH 50A. Case: Toroid 22,9*14mm</v>
      </c>
    </row>
    <row r="131" spans="1:14" x14ac:dyDescent="0.3">
      <c r="A131" s="4" t="s">
        <v>9452</v>
      </c>
      <c r="B131" s="3" t="s">
        <v>9450</v>
      </c>
      <c r="C131" s="3" t="s">
        <v>9444</v>
      </c>
      <c r="D131" s="4" t="s">
        <v>9445</v>
      </c>
      <c r="E131" s="4" t="str">
        <f t="shared" ref="E131" si="18">CONCATENATE("Power Inductors ",B131,": ",C131,", ", D131)</f>
        <v>Power Inductors Toroid 22,9*14mm: 25uH, 50A</v>
      </c>
      <c r="F131" s="3" t="s">
        <v>23</v>
      </c>
      <c r="G131" s="3" t="s">
        <v>9008</v>
      </c>
      <c r="H131" s="3" t="s">
        <v>25</v>
      </c>
      <c r="I131" s="3" t="s">
        <v>9453</v>
      </c>
      <c r="J131" s="4" t="s">
        <v>9447</v>
      </c>
      <c r="K131" s="3" t="s">
        <v>9447</v>
      </c>
      <c r="L131" s="4" t="s">
        <v>9448</v>
      </c>
      <c r="M131" s="5" t="str">
        <f ca="1">CONCATENATE(LEFT(CELL("имяфайла"), FIND("[",CELL("имяфайла"))-1),"DataSheet\Toroids Iron Powder Core.pdf")</f>
        <v>C:\Altium Libraries\Passives Library\DataSheet\Toroids Iron Powder Core.pdf</v>
      </c>
      <c r="N131" s="4" t="str">
        <f t="shared" ref="N131" si="19">CONCATENATE("THD Power Inductor ",C131," ",D131,". Case: ",B131)</f>
        <v>THD Power Inductor 25uH 50A. Case: Toroid 22,9*14mm</v>
      </c>
    </row>
    <row r="132" spans="1:14" x14ac:dyDescent="0.3">
      <c r="A132" s="9"/>
      <c r="B132" s="8"/>
      <c r="C132" s="9"/>
      <c r="D132" s="9"/>
      <c r="E132" s="9"/>
      <c r="F132" s="10"/>
      <c r="G132" s="10"/>
      <c r="H132" s="10"/>
      <c r="I132" s="10"/>
      <c r="J132" s="7"/>
      <c r="K132" s="10"/>
      <c r="L132" s="9"/>
      <c r="M132" s="11"/>
      <c r="N132" s="9"/>
    </row>
    <row r="133" spans="1:14" x14ac:dyDescent="0.3">
      <c r="A133" s="4" t="s">
        <v>9661</v>
      </c>
      <c r="B133" s="3" t="s">
        <v>9665</v>
      </c>
      <c r="C133" s="3" t="s">
        <v>9127</v>
      </c>
      <c r="D133" s="4" t="s">
        <v>9676</v>
      </c>
      <c r="E133" s="4" t="s">
        <v>9681</v>
      </c>
      <c r="F133" s="3" t="s">
        <v>23</v>
      </c>
      <c r="G133" s="3" t="s">
        <v>9685</v>
      </c>
      <c r="H133" s="3" t="s">
        <v>25</v>
      </c>
      <c r="I133" s="3" t="s">
        <v>9665</v>
      </c>
      <c r="J133" t="s">
        <v>9666</v>
      </c>
      <c r="K133" s="3" t="s">
        <v>9664</v>
      </c>
      <c r="L133" s="4" t="s">
        <v>9662</v>
      </c>
      <c r="M133" s="5" t="s">
        <v>9663</v>
      </c>
      <c r="N133" s="4" t="str">
        <f>CONCATENATE(E133 )</f>
        <v>Common Mode Chokes 19*17*22,5mm: 180uH, 1.2A</v>
      </c>
    </row>
    <row r="134" spans="1:14" x14ac:dyDescent="0.3">
      <c r="A134" s="4" t="s">
        <v>9667</v>
      </c>
      <c r="B134" s="3" t="s">
        <v>9668</v>
      </c>
      <c r="C134" s="3" t="s">
        <v>9679</v>
      </c>
      <c r="D134" s="4" t="s">
        <v>9389</v>
      </c>
      <c r="E134" s="4" t="s">
        <v>9682</v>
      </c>
      <c r="F134" s="3" t="s">
        <v>23</v>
      </c>
      <c r="G134" s="3" t="s">
        <v>9685</v>
      </c>
      <c r="H134" s="3" t="s">
        <v>25</v>
      </c>
      <c r="I134" s="3" t="s">
        <v>9665</v>
      </c>
      <c r="J134" t="s">
        <v>9673</v>
      </c>
      <c r="K134" s="3" t="s">
        <v>9664</v>
      </c>
      <c r="L134" s="4" t="s">
        <v>9662</v>
      </c>
      <c r="M134" s="5" t="s">
        <v>9663</v>
      </c>
      <c r="N134" s="4" t="str">
        <f t="shared" ref="N134:N136" si="20">CONCATENATE(E134 )</f>
        <v>Common Mode Chokes 19*17*22,5mm: 130uH, 1.6A</v>
      </c>
    </row>
    <row r="135" spans="1:14" x14ac:dyDescent="0.3">
      <c r="A135" s="4" t="s">
        <v>9669</v>
      </c>
      <c r="B135" s="3" t="s">
        <v>9670</v>
      </c>
      <c r="C135" s="3" t="s">
        <v>9117</v>
      </c>
      <c r="D135" s="4" t="s">
        <v>9677</v>
      </c>
      <c r="E135" s="4" t="s">
        <v>9683</v>
      </c>
      <c r="F135" s="3" t="s">
        <v>23</v>
      </c>
      <c r="G135" s="3" t="s">
        <v>9685</v>
      </c>
      <c r="H135" s="3" t="s">
        <v>25</v>
      </c>
      <c r="I135" s="3" t="s">
        <v>9665</v>
      </c>
      <c r="J135" t="s">
        <v>9674</v>
      </c>
      <c r="K135" s="3" t="s">
        <v>9664</v>
      </c>
      <c r="L135" s="4" t="s">
        <v>9662</v>
      </c>
      <c r="M135" s="5" t="s">
        <v>9663</v>
      </c>
      <c r="N135" s="4" t="str">
        <f t="shared" si="20"/>
        <v>Common Mode Chokes 19*17*22,5mm: 100uH, 2.2A</v>
      </c>
    </row>
    <row r="136" spans="1:14" x14ac:dyDescent="0.3">
      <c r="A136" s="4" t="s">
        <v>9671</v>
      </c>
      <c r="B136" s="3" t="s">
        <v>9672</v>
      </c>
      <c r="C136" s="3" t="s">
        <v>9680</v>
      </c>
      <c r="D136" s="4" t="s">
        <v>9678</v>
      </c>
      <c r="E136" s="4" t="s">
        <v>9684</v>
      </c>
      <c r="F136" s="3" t="s">
        <v>23</v>
      </c>
      <c r="G136" s="3" t="s">
        <v>9685</v>
      </c>
      <c r="H136" s="3" t="s">
        <v>25</v>
      </c>
      <c r="I136" s="3" t="s">
        <v>9665</v>
      </c>
      <c r="J136" t="s">
        <v>9675</v>
      </c>
      <c r="K136" s="3" t="s">
        <v>9664</v>
      </c>
      <c r="L136" s="4" t="s">
        <v>9662</v>
      </c>
      <c r="M136" s="5" t="s">
        <v>9663</v>
      </c>
      <c r="N136" s="4" t="str">
        <f t="shared" si="20"/>
        <v>Common Mode Chokes 19*17*22,5mm: 60uH, 3.0A</v>
      </c>
    </row>
    <row r="137" spans="1:14" x14ac:dyDescent="0.3">
      <c r="A137" s="4"/>
      <c r="B137" s="1"/>
      <c r="C137" s="4"/>
      <c r="D137" s="4"/>
      <c r="E137" s="4"/>
      <c r="F137" s="3"/>
      <c r="G137" s="3"/>
      <c r="H137" s="3"/>
      <c r="I137" s="3"/>
      <c r="K137" s="3"/>
      <c r="L137" s="4"/>
      <c r="N137" s="4"/>
    </row>
    <row r="138" spans="1:14" x14ac:dyDescent="0.3">
      <c r="A138" s="4"/>
      <c r="B138" s="1"/>
      <c r="C138" s="4"/>
      <c r="D138" s="4"/>
      <c r="E138" s="4"/>
      <c r="F138" s="3"/>
      <c r="G138" s="3"/>
      <c r="H138" s="3"/>
      <c r="I138" s="3"/>
      <c r="K138" s="3"/>
      <c r="L138" s="4"/>
      <c r="N138" s="4"/>
    </row>
    <row r="139" spans="1:14" x14ac:dyDescent="0.3">
      <c r="A139" s="4"/>
      <c r="B139" s="1"/>
      <c r="C139" s="4"/>
      <c r="D139" s="4"/>
      <c r="E139" s="4"/>
      <c r="F139" s="3"/>
      <c r="G139" s="3"/>
      <c r="H139" s="3"/>
      <c r="I139" s="3"/>
      <c r="K139" s="3"/>
      <c r="L139" s="4"/>
      <c r="N139" s="4"/>
    </row>
    <row r="141" spans="1:14" x14ac:dyDescent="0.3">
      <c r="A141" s="4"/>
      <c r="B141" s="1"/>
      <c r="C141" s="4"/>
      <c r="D141" s="4"/>
      <c r="E141" s="4"/>
      <c r="F141" s="3"/>
      <c r="G141" s="3"/>
      <c r="H141" s="3"/>
      <c r="I141" s="3"/>
      <c r="K141" s="3"/>
      <c r="L141" s="4"/>
      <c r="N141" s="4"/>
    </row>
    <row r="142" spans="1:14" x14ac:dyDescent="0.3">
      <c r="A142" s="4"/>
      <c r="B142" s="1"/>
      <c r="C142" s="4"/>
      <c r="D142" s="4"/>
      <c r="E142" s="4"/>
      <c r="F142" s="3"/>
      <c r="G142" s="3"/>
      <c r="H142" s="3"/>
      <c r="I142" s="3"/>
      <c r="K142" s="3"/>
      <c r="L142" s="4"/>
      <c r="N142" s="4"/>
    </row>
    <row r="143" spans="1:14" x14ac:dyDescent="0.3">
      <c r="A143" s="4"/>
      <c r="B143" s="1"/>
      <c r="C143" s="4"/>
      <c r="D143" s="4"/>
      <c r="E143" s="4"/>
      <c r="F143" s="3"/>
      <c r="G143" s="3"/>
      <c r="H143" s="3"/>
      <c r="I143" s="3"/>
      <c r="K143" s="3"/>
      <c r="L143" s="4"/>
      <c r="N143" s="4"/>
    </row>
    <row r="144" spans="1:14" x14ac:dyDescent="0.3">
      <c r="A144" s="4"/>
      <c r="B144" s="1"/>
      <c r="C144" s="4"/>
      <c r="D144" s="4"/>
      <c r="E144" s="4"/>
      <c r="F144" s="3"/>
      <c r="G144" s="3"/>
      <c r="H144" s="3"/>
      <c r="I144" s="3"/>
      <c r="K144" s="3"/>
      <c r="L144" s="4"/>
      <c r="N144" s="4"/>
    </row>
    <row r="145" spans="1:14" x14ac:dyDescent="0.3">
      <c r="A145" s="4"/>
      <c r="B145" s="1"/>
      <c r="C145" s="4"/>
      <c r="D145" s="4"/>
      <c r="E145" s="4"/>
      <c r="F145" s="3"/>
      <c r="G145" s="3"/>
      <c r="H145" s="3"/>
      <c r="I145" s="3"/>
      <c r="K145" s="3"/>
      <c r="L145" s="4"/>
      <c r="N145" s="4"/>
    </row>
    <row r="146" spans="1:14" x14ac:dyDescent="0.3">
      <c r="A146" s="4"/>
      <c r="B146" s="1"/>
      <c r="C146" s="4"/>
      <c r="D146" s="4"/>
      <c r="E146" s="4"/>
      <c r="F146" s="3"/>
      <c r="G146" s="3"/>
      <c r="H146" s="3"/>
      <c r="I146" s="3"/>
      <c r="K146" s="3"/>
      <c r="L146" s="4"/>
      <c r="N146" s="4"/>
    </row>
    <row r="147" spans="1:14" x14ac:dyDescent="0.3">
      <c r="A147" s="4"/>
      <c r="B147" s="1"/>
      <c r="C147" s="4"/>
      <c r="D147" s="4"/>
      <c r="E147" s="4"/>
      <c r="F147" s="3"/>
      <c r="G147" s="3"/>
      <c r="H147" s="3"/>
      <c r="I147" s="3"/>
      <c r="K147" s="3"/>
      <c r="L147" s="4"/>
      <c r="N147" s="4"/>
    </row>
    <row r="148" spans="1:14" x14ac:dyDescent="0.3">
      <c r="A148" s="4"/>
      <c r="B148" s="1"/>
      <c r="C148" s="4"/>
      <c r="D148" s="4"/>
      <c r="E148" s="4"/>
      <c r="F148" s="3"/>
      <c r="G148" s="3"/>
      <c r="H148" s="3"/>
      <c r="I148" s="3"/>
      <c r="K148" s="3"/>
      <c r="L148" s="4"/>
      <c r="N148" s="4"/>
    </row>
    <row r="149" spans="1:14" x14ac:dyDescent="0.3">
      <c r="A149" s="4"/>
      <c r="B149" s="1"/>
      <c r="C149" s="4"/>
      <c r="D149" s="4"/>
      <c r="E149" s="4"/>
      <c r="F149" s="3"/>
      <c r="G149" s="3"/>
      <c r="H149" s="3"/>
      <c r="I149" s="3"/>
      <c r="K149" s="3"/>
      <c r="L149" s="4"/>
      <c r="N149" s="4"/>
    </row>
    <row r="150" spans="1:14" x14ac:dyDescent="0.3">
      <c r="A150" s="4"/>
      <c r="B150" s="1"/>
      <c r="C150" s="4"/>
      <c r="D150" s="4"/>
      <c r="E150" s="4"/>
      <c r="F150" s="3"/>
      <c r="G150" s="3"/>
      <c r="H150" s="3"/>
      <c r="I150" s="3"/>
      <c r="K150" s="3"/>
      <c r="L150" s="4"/>
      <c r="N150" s="4"/>
    </row>
    <row r="151" spans="1:14" x14ac:dyDescent="0.3">
      <c r="A151" s="4"/>
      <c r="B151" s="1"/>
      <c r="C151" s="4"/>
      <c r="D151" s="4"/>
      <c r="E151" s="4"/>
      <c r="F151" s="3"/>
      <c r="G151" s="3"/>
      <c r="H151" s="3"/>
      <c r="I151" s="3"/>
      <c r="K151" s="3"/>
      <c r="L151" s="4"/>
      <c r="N151" s="4"/>
    </row>
    <row r="152" spans="1:14" x14ac:dyDescent="0.3">
      <c r="A152" s="4"/>
      <c r="B152" s="1"/>
      <c r="C152" s="4"/>
      <c r="D152" s="4"/>
      <c r="E152" s="4"/>
      <c r="F152" s="3"/>
      <c r="G152" s="3"/>
      <c r="H152" s="3"/>
      <c r="I152" s="3"/>
      <c r="K152" s="3"/>
      <c r="L152" s="4"/>
      <c r="N152" s="4"/>
    </row>
    <row r="153" spans="1:14" x14ac:dyDescent="0.3">
      <c r="A153" s="4"/>
      <c r="B153" s="1"/>
      <c r="C153" s="4"/>
      <c r="D153" s="4"/>
      <c r="E153" s="4"/>
      <c r="F153" s="3"/>
      <c r="G153" s="3"/>
      <c r="H153" s="3"/>
      <c r="I153" s="3"/>
      <c r="K153" s="3"/>
      <c r="L153" s="4"/>
      <c r="N153" s="4"/>
    </row>
    <row r="154" spans="1:14" x14ac:dyDescent="0.3">
      <c r="A154" s="4"/>
      <c r="B154" s="1"/>
      <c r="C154" s="4"/>
      <c r="D154" s="4"/>
      <c r="E154" s="4"/>
      <c r="F154" s="3"/>
      <c r="G154" s="3"/>
      <c r="H154" s="3"/>
      <c r="I154" s="3"/>
      <c r="K154" s="3"/>
      <c r="L154" s="4"/>
      <c r="N154" s="4"/>
    </row>
    <row r="155" spans="1:14" x14ac:dyDescent="0.3">
      <c r="A155" s="4"/>
      <c r="B155" s="1"/>
      <c r="C155" s="4"/>
      <c r="D155" s="4"/>
      <c r="E155" s="4"/>
      <c r="F155" s="3"/>
      <c r="G155" s="3"/>
      <c r="H155" s="3"/>
      <c r="I155" s="3"/>
      <c r="K155" s="3"/>
      <c r="L155" s="4"/>
      <c r="N155" s="4"/>
    </row>
    <row r="156" spans="1:14" x14ac:dyDescent="0.3">
      <c r="A156" s="4"/>
      <c r="B156" s="1"/>
      <c r="C156" s="4"/>
      <c r="D156" s="4"/>
      <c r="E156" s="4"/>
      <c r="F156" s="3"/>
      <c r="G156" s="3"/>
      <c r="H156" s="3"/>
      <c r="I156" s="3"/>
      <c r="K156" s="3"/>
      <c r="L156" s="4"/>
      <c r="N156" s="4"/>
    </row>
    <row r="157" spans="1:14" x14ac:dyDescent="0.3">
      <c r="A157" s="4"/>
      <c r="B157" s="1"/>
      <c r="C157" s="4"/>
      <c r="D157" s="4"/>
      <c r="E157" s="4"/>
      <c r="F157" s="3"/>
      <c r="G157" s="3"/>
      <c r="H157" s="3"/>
      <c r="I157" s="3"/>
      <c r="K157" s="3"/>
      <c r="L157" s="4"/>
      <c r="N157" s="4"/>
    </row>
    <row r="158" spans="1:14" x14ac:dyDescent="0.3">
      <c r="A158" s="4"/>
      <c r="B158" s="1"/>
      <c r="C158" s="4"/>
      <c r="D158" s="4"/>
      <c r="E158" s="4"/>
      <c r="F158" s="3"/>
      <c r="G158" s="3"/>
      <c r="H158" s="3"/>
      <c r="I158" s="3"/>
      <c r="K158" s="3"/>
      <c r="L158" s="4"/>
      <c r="N158" s="4"/>
    </row>
    <row r="159" spans="1:14" x14ac:dyDescent="0.3">
      <c r="A159" s="4"/>
      <c r="B159" s="1"/>
      <c r="C159" s="4"/>
      <c r="D159" s="4"/>
      <c r="E159" s="4"/>
      <c r="F159" s="3"/>
      <c r="G159" s="3"/>
      <c r="H159" s="3"/>
      <c r="I159" s="3"/>
      <c r="K159" s="3"/>
      <c r="L159" s="4"/>
      <c r="N159" s="4"/>
    </row>
    <row r="160" spans="1:14" x14ac:dyDescent="0.3">
      <c r="A160" s="4"/>
      <c r="B160" s="1"/>
      <c r="C160" s="4"/>
      <c r="D160" s="4"/>
      <c r="E160" s="4"/>
      <c r="F160" s="3"/>
      <c r="G160" s="3"/>
      <c r="H160" s="3"/>
      <c r="I160" s="3"/>
      <c r="K160" s="3"/>
      <c r="L160" s="4"/>
      <c r="N160" s="4"/>
    </row>
    <row r="161" spans="1:14" x14ac:dyDescent="0.3">
      <c r="A161" s="4"/>
      <c r="B161" s="1"/>
      <c r="C161" s="4"/>
      <c r="D161" s="4"/>
      <c r="E161" s="4"/>
      <c r="F161" s="3"/>
      <c r="G161" s="3"/>
      <c r="H161" s="3"/>
      <c r="I161" s="3"/>
      <c r="K161" s="3"/>
      <c r="L161" s="4"/>
      <c r="N161" s="4"/>
    </row>
    <row r="162" spans="1:14" x14ac:dyDescent="0.3">
      <c r="A162" s="4"/>
      <c r="B162" s="1"/>
      <c r="C162" s="4"/>
      <c r="D162" s="4"/>
      <c r="E162" s="4"/>
      <c r="F162" s="3"/>
      <c r="G162" s="3"/>
      <c r="H162" s="3"/>
      <c r="I162" s="3"/>
      <c r="K162" s="3"/>
      <c r="L162" s="4"/>
      <c r="N162" s="4"/>
    </row>
    <row r="163" spans="1:14" x14ac:dyDescent="0.3">
      <c r="A163" s="4"/>
      <c r="B163" s="1"/>
      <c r="C163" s="4"/>
      <c r="D163" s="4"/>
      <c r="E163" s="4"/>
      <c r="F163" s="3"/>
      <c r="G163" s="3"/>
      <c r="H163" s="3"/>
      <c r="I163" s="3"/>
      <c r="K163" s="3"/>
      <c r="L163" s="4"/>
      <c r="N163" s="4"/>
    </row>
    <row r="164" spans="1:14" x14ac:dyDescent="0.3">
      <c r="A164" s="4"/>
      <c r="B164" s="1"/>
      <c r="C164" s="4"/>
      <c r="D164" s="4"/>
      <c r="E164" s="4"/>
      <c r="F164" s="3"/>
      <c r="G164" s="3"/>
      <c r="H164" s="3"/>
      <c r="I164" s="3"/>
      <c r="K164" s="3"/>
      <c r="L164" s="4"/>
      <c r="N164" s="4"/>
    </row>
    <row r="165" spans="1:14" x14ac:dyDescent="0.3">
      <c r="A165" s="4"/>
      <c r="B165" s="1"/>
      <c r="C165" s="4"/>
      <c r="D165" s="4"/>
      <c r="E165" s="4"/>
      <c r="F165" s="3"/>
      <c r="G165" s="3"/>
      <c r="H165" s="3"/>
      <c r="I165" s="3"/>
      <c r="K165" s="3"/>
      <c r="L165" s="4"/>
      <c r="N165" s="4"/>
    </row>
    <row r="166" spans="1:14" x14ac:dyDescent="0.3">
      <c r="A166" s="4"/>
      <c r="B166" s="1"/>
      <c r="C166" s="4"/>
      <c r="D166" s="4"/>
      <c r="E166" s="4"/>
      <c r="F166" s="3"/>
      <c r="G166" s="3"/>
      <c r="H166" s="3"/>
      <c r="I166" s="3"/>
      <c r="K166" s="3"/>
      <c r="L166" s="4"/>
      <c r="N166" s="4"/>
    </row>
    <row r="167" spans="1:14" x14ac:dyDescent="0.3">
      <c r="A167" s="4"/>
      <c r="B167" s="1"/>
      <c r="C167" s="4"/>
      <c r="D167" s="4"/>
      <c r="E167" s="4"/>
      <c r="F167" s="3"/>
      <c r="G167" s="3"/>
      <c r="H167" s="3"/>
      <c r="I167" s="3"/>
      <c r="K167" s="3"/>
      <c r="L167" s="4"/>
      <c r="N167" s="4"/>
    </row>
    <row r="168" spans="1:14" x14ac:dyDescent="0.3">
      <c r="A168" s="4"/>
      <c r="B168" s="1"/>
      <c r="C168" s="4"/>
      <c r="D168" s="4"/>
      <c r="E168" s="4"/>
      <c r="F168" s="3"/>
      <c r="G168" s="3"/>
      <c r="H168" s="3"/>
      <c r="I168" s="3"/>
      <c r="K168" s="3"/>
      <c r="L168" s="4"/>
      <c r="N168" s="4"/>
    </row>
    <row r="169" spans="1:14" x14ac:dyDescent="0.3">
      <c r="A169" s="4"/>
      <c r="B169" s="1"/>
      <c r="C169" s="4"/>
      <c r="D169" s="4"/>
      <c r="E169" s="4"/>
      <c r="F169" s="3"/>
      <c r="G169" s="3"/>
      <c r="H169" s="3"/>
      <c r="I169" s="3"/>
      <c r="K169" s="3"/>
      <c r="L169" s="4"/>
      <c r="N169" s="4"/>
    </row>
    <row r="170" spans="1:14" x14ac:dyDescent="0.3">
      <c r="A170" s="4"/>
      <c r="B170" s="1"/>
      <c r="C170" s="4"/>
      <c r="D170" s="4"/>
      <c r="E170" s="4"/>
      <c r="F170" s="3"/>
      <c r="G170" s="3"/>
      <c r="H170" s="3"/>
      <c r="I170" s="3"/>
      <c r="K170" s="3"/>
      <c r="L170" s="4"/>
      <c r="N170" s="4"/>
    </row>
    <row r="171" spans="1:14" x14ac:dyDescent="0.3">
      <c r="A171" s="4"/>
      <c r="B171" s="1"/>
      <c r="C171" s="4"/>
      <c r="D171" s="4"/>
      <c r="E171" s="4"/>
      <c r="F171" s="3"/>
      <c r="G171" s="3"/>
      <c r="H171" s="3"/>
      <c r="I171" s="3"/>
      <c r="K171" s="3"/>
      <c r="L171" s="4"/>
      <c r="N171" s="4"/>
    </row>
    <row r="172" spans="1:14" x14ac:dyDescent="0.3">
      <c r="A172" s="4"/>
      <c r="B172" s="1"/>
      <c r="C172" s="4"/>
      <c r="D172" s="4"/>
      <c r="E172" s="4"/>
      <c r="F172" s="3"/>
      <c r="G172" s="3"/>
      <c r="H172" s="3"/>
      <c r="I172" s="3"/>
      <c r="K172" s="3"/>
      <c r="L172" s="4"/>
      <c r="N172" s="4"/>
    </row>
    <row r="173" spans="1:14" x14ac:dyDescent="0.3">
      <c r="A173" s="4"/>
      <c r="B173" s="1"/>
      <c r="C173" s="4"/>
      <c r="D173" s="4"/>
      <c r="E173" s="4"/>
      <c r="F173" s="3"/>
      <c r="G173" s="3"/>
      <c r="H173" s="3"/>
      <c r="I173" s="3"/>
      <c r="K173" s="3"/>
      <c r="L173" s="4"/>
      <c r="N173" s="4"/>
    </row>
    <row r="174" spans="1:14" x14ac:dyDescent="0.3">
      <c r="A174" s="4"/>
      <c r="B174" s="1"/>
      <c r="C174" s="4"/>
      <c r="D174" s="4"/>
      <c r="E174" s="4"/>
      <c r="F174" s="3"/>
      <c r="G174" s="3"/>
      <c r="H174" s="3"/>
      <c r="I174" s="3"/>
      <c r="K174" s="3"/>
      <c r="L174" s="4"/>
      <c r="N174" s="4"/>
    </row>
    <row r="175" spans="1:14" x14ac:dyDescent="0.3">
      <c r="A175" s="4"/>
      <c r="B175" s="1"/>
      <c r="C175" s="4"/>
      <c r="D175" s="4"/>
      <c r="E175" s="4"/>
      <c r="F175" s="3"/>
      <c r="G175" s="3"/>
      <c r="H175" s="3"/>
      <c r="I175" s="3"/>
      <c r="K175" s="3"/>
      <c r="L175" s="4"/>
      <c r="N175" s="4"/>
    </row>
    <row r="176" spans="1:14" x14ac:dyDescent="0.3">
      <c r="A176" s="4"/>
      <c r="B176" s="1"/>
      <c r="C176" s="4"/>
      <c r="D176" s="4"/>
      <c r="E176" s="4"/>
      <c r="F176" s="3"/>
      <c r="G176" s="3"/>
      <c r="H176" s="3"/>
      <c r="I176" s="3"/>
      <c r="K176" s="3"/>
      <c r="L176" s="4"/>
      <c r="N176" s="4"/>
    </row>
    <row r="177" spans="1:14" x14ac:dyDescent="0.3">
      <c r="A177" s="4"/>
      <c r="B177" s="1"/>
      <c r="C177" s="4"/>
      <c r="D177" s="4"/>
      <c r="E177" s="4"/>
      <c r="F177" s="3"/>
      <c r="G177" s="3"/>
      <c r="H177" s="3"/>
      <c r="I177" s="3"/>
      <c r="K177" s="3"/>
      <c r="L177" s="4"/>
      <c r="N177" s="4"/>
    </row>
    <row r="178" spans="1:14" x14ac:dyDescent="0.3">
      <c r="A178" s="4"/>
      <c r="B178" s="1"/>
      <c r="C178" s="4"/>
      <c r="D178" s="4"/>
      <c r="E178" s="4"/>
      <c r="F178" s="3"/>
      <c r="G178" s="3"/>
      <c r="H178" s="3"/>
      <c r="I178" s="3"/>
      <c r="K178" s="3"/>
      <c r="L178" s="4"/>
      <c r="N178" s="4"/>
    </row>
    <row r="179" spans="1:14" x14ac:dyDescent="0.3">
      <c r="A179" s="4"/>
      <c r="B179" s="1"/>
      <c r="C179" s="4"/>
      <c r="D179" s="4"/>
      <c r="E179" s="4"/>
      <c r="F179" s="3"/>
      <c r="G179" s="3"/>
      <c r="H179" s="3"/>
      <c r="I179" s="3"/>
      <c r="K179" s="3"/>
      <c r="L179" s="4"/>
      <c r="N179" s="4"/>
    </row>
    <row r="180" spans="1:14" x14ac:dyDescent="0.3">
      <c r="A180" s="4"/>
      <c r="B180" s="1"/>
      <c r="C180" s="4"/>
      <c r="D180" s="4"/>
      <c r="E180" s="4"/>
      <c r="F180" s="3"/>
      <c r="G180" s="3"/>
      <c r="H180" s="3"/>
      <c r="I180" s="3"/>
      <c r="K180" s="3"/>
      <c r="L180" s="4"/>
      <c r="N180" s="4"/>
    </row>
    <row r="181" spans="1:14" x14ac:dyDescent="0.3">
      <c r="A181" s="4"/>
      <c r="B181" s="1"/>
      <c r="C181" s="4"/>
      <c r="D181" s="4"/>
      <c r="E181" s="4"/>
      <c r="F181" s="3"/>
      <c r="G181" s="3"/>
      <c r="H181" s="3"/>
      <c r="I181" s="3"/>
      <c r="K181" s="3"/>
      <c r="L181" s="4"/>
      <c r="N181" s="4"/>
    </row>
    <row r="182" spans="1:14" x14ac:dyDescent="0.3">
      <c r="A182" s="4"/>
      <c r="B182" s="1"/>
      <c r="C182" s="4"/>
      <c r="D182" s="4"/>
      <c r="E182" s="4"/>
      <c r="F182" s="3"/>
      <c r="G182" s="3"/>
      <c r="H182" s="3"/>
      <c r="I182" s="3"/>
      <c r="K182" s="3"/>
      <c r="L182" s="4"/>
      <c r="N182" s="4"/>
    </row>
    <row r="183" spans="1:14" x14ac:dyDescent="0.3">
      <c r="A183" s="4"/>
      <c r="B183" s="1"/>
      <c r="C183" s="4"/>
      <c r="D183" s="4"/>
      <c r="E183" s="4"/>
      <c r="F183" s="3"/>
      <c r="G183" s="3"/>
      <c r="H183" s="3"/>
      <c r="I183" s="3"/>
      <c r="K183" s="3"/>
      <c r="L183" s="4"/>
      <c r="N18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Resistor THD 5%</vt:lpstr>
      <vt:lpstr>Resistor SMD 5%</vt:lpstr>
      <vt:lpstr>Resistor SMD 1%</vt:lpstr>
      <vt:lpstr>Trimmer Potentiometers</vt:lpstr>
      <vt:lpstr>Capacitors SMD</vt:lpstr>
      <vt:lpstr>Capacitor Al THD</vt:lpstr>
      <vt:lpstr>Capacitor Solid Polymer TDH</vt:lpstr>
      <vt:lpstr>Inductors SMD</vt:lpstr>
      <vt:lpstr>Inductor THD</vt:lpstr>
      <vt:lpstr>Fuses THD</vt:lpstr>
      <vt:lpstr>Fuses SMD</vt:lpstr>
      <vt:lpstr>Thermistors NTC</vt:lpstr>
      <vt:lpstr>Varistor TDH</vt:lpstr>
      <vt:lpstr>SuperCap</vt:lpstr>
      <vt:lpstr>Transformers Pulse</vt:lpstr>
      <vt:lpstr>Quartz Crystal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2024-05-30T16:27:33Z</dcterms:modified>
  <cp:category/>
  <cp:contentStatus/>
</cp:coreProperties>
</file>